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38F4F8D-F516-49D5-81F3-D735E6C34E17}" xr6:coauthVersionLast="47" xr6:coauthVersionMax="47" xr10:uidLastSave="{00000000-0000-0000-0000-000000000000}"/>
  <bookViews>
    <workbookView xWindow="-120" yWindow="-120" windowWidth="29040" windowHeight="15720" tabRatio="944" firstSheet="8" activeTab="9" xr2:uid="{00000000-000D-0000-FFFF-FFFF00000000}"/>
  </bookViews>
  <sheets>
    <sheet name="OVG" sheetId="4" r:id="rId1"/>
    <sheet name="SP" sheetId="140" r:id="rId2"/>
    <sheet name="BM MARCUS MENDOZA" sheetId="181" r:id="rId3"/>
    <sheet name="BM BALBA" sheetId="138" r:id="rId4"/>
    <sheet name="BM BAUSAS" sheetId="137" r:id="rId5"/>
    <sheet name="BM BLANCO" sheetId="136" r:id="rId6"/>
    <sheet name="BM BERBERABE" sheetId="135" r:id="rId7"/>
    <sheet name="BM CORONA" sheetId="189" r:id="rId8"/>
    <sheet name="BM GOZOS" sheetId="134" r:id="rId9"/>
    <sheet name="ABU-REYES" sheetId="129" r:id="rId10"/>
    <sheet name="BM MARCUS" sheetId="190" r:id="rId11"/>
    <sheet name="BM MENDOZA" sheetId="131" r:id="rId12"/>
    <sheet name="BM BRIONES-QUEYQUEP" sheetId="126" r:id="rId13"/>
    <sheet name="BM ROCAFORT" sheetId="167" r:id="rId14"/>
    <sheet name="BM RIVERA" sheetId="124" r:id="rId15"/>
    <sheet name="BM PUA" sheetId="125" r:id="rId16"/>
    <sheet name="BM VIDAL" sheetId="168" r:id="rId17"/>
    <sheet name="ACCOUNTING" sheetId="166" r:id="rId18"/>
    <sheet name="ADMIN" sheetId="165" r:id="rId19"/>
    <sheet name="AGRI" sheetId="164" r:id="rId20"/>
    <sheet name="ASSESSOR" sheetId="163" r:id="rId21"/>
    <sheet name="BAC" sheetId="162" r:id="rId22"/>
    <sheet name="BUDGET" sheetId="158" r:id="rId23"/>
    <sheet name="COA" sheetId="156" r:id="rId24"/>
    <sheet name="COOP" sheetId="160" r:id="rId25"/>
    <sheet name="ENRO" sheetId="161" r:id="rId26"/>
    <sheet name="GSO" sheetId="155" r:id="rId27"/>
    <sheet name="HRMO" sheetId="151" r:id="rId28"/>
    <sheet name="JAIL" sheetId="150" r:id="rId29"/>
    <sheet name="LEGAL" sheetId="154" r:id="rId30"/>
    <sheet name="LIBRARY" sheetId="159" r:id="rId31"/>
    <sheet name="OPG" sheetId="157" r:id="rId32"/>
    <sheet name="PACD" sheetId="153" r:id="rId33"/>
    <sheet name="PDRRMO" sheetId="152" r:id="rId34"/>
    <sheet name="PEO" sheetId="148" r:id="rId35"/>
    <sheet name="PHO" sheetId="147" r:id="rId36"/>
    <sheet name="SAN JOSE" sheetId="174" r:id="rId37"/>
    <sheet name="LAUREL MEMORIAL" sheetId="184" r:id="rId38"/>
    <sheet name="LOBO" sheetId="178" r:id="rId39"/>
    <sheet name="MARTIN MARASIGAN" sheetId="172" r:id="rId40"/>
    <sheet name="APACIBLE" sheetId="173" r:id="rId41"/>
    <sheet name="MVM" sheetId="171" r:id="rId42"/>
    <sheet name="DR ERNESTO" sheetId="170" r:id="rId43"/>
    <sheet name="SAN JUAN" sheetId="180" r:id="rId44"/>
    <sheet name="BAUAN" sheetId="182" r:id="rId45"/>
    <sheet name="BPH" sheetId="169" r:id="rId46"/>
    <sheet name="PIO" sheetId="144" r:id="rId47"/>
    <sheet name="PLANNING" sheetId="146" r:id="rId48"/>
    <sheet name="PPOSD" sheetId="149" r:id="rId49"/>
    <sheet name="PSB" sheetId="143" r:id="rId50"/>
    <sheet name="PROSEC" sheetId="142" r:id="rId51"/>
    <sheet name="PSWDO" sheetId="145" r:id="rId52"/>
    <sheet name="PTO" sheetId="122" r:id="rId53"/>
    <sheet name="TOURISM" sheetId="121" r:id="rId54"/>
    <sheet name="VET" sheetId="141" r:id="rId55"/>
    <sheet name="RD" sheetId="36" r:id="rId56"/>
    <sheet name="COMELEC" sheetId="72" r:id="rId57"/>
    <sheet name="BPLC" sheetId="29" r:id="rId58"/>
    <sheet name="RTC" sheetId="35" r:id="rId59"/>
    <sheet name="offices" sheetId="84" r:id="rId60"/>
    <sheet name="Sheet1" sheetId="85" r:id="rId61"/>
    <sheet name="Sheet6" sheetId="179" r:id="rId62"/>
    <sheet name="Sheet3" sheetId="185" r:id="rId63"/>
    <sheet name="Sheet2" sheetId="191" r:id="rId64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0" i="129" l="1"/>
  <c r="G544" i="129" s="1"/>
  <c r="G460" i="129"/>
  <c r="G494" i="129" s="1"/>
  <c r="G410" i="129"/>
  <c r="G444" i="129" s="1"/>
  <c r="G554" i="158"/>
  <c r="G588" i="158" s="1"/>
  <c r="H6859" i="145"/>
  <c r="J6867" i="145"/>
  <c r="L6867" i="145"/>
  <c r="L6865" i="145"/>
  <c r="L6866" i="145"/>
  <c r="L6864" i="145"/>
  <c r="P6857" i="145"/>
  <c r="P6856" i="145"/>
  <c r="P6855" i="145"/>
  <c r="P6854" i="145"/>
  <c r="P6853" i="145"/>
  <c r="I6840" i="145"/>
  <c r="L6859" i="145"/>
  <c r="J6859" i="145"/>
  <c r="L6857" i="145"/>
  <c r="L6858" i="145"/>
  <c r="L6856" i="145"/>
  <c r="L6853" i="145"/>
  <c r="J6853" i="145"/>
  <c r="L6851" i="145"/>
  <c r="L6852" i="145"/>
  <c r="L6850" i="145"/>
  <c r="L6846" i="145"/>
  <c r="J6846" i="145"/>
  <c r="L6841" i="145"/>
  <c r="L6842" i="145"/>
  <c r="L6843" i="145"/>
  <c r="L6844" i="145"/>
  <c r="L6845" i="145"/>
  <c r="L6840" i="145"/>
  <c r="G6898" i="145"/>
  <c r="G6897" i="145"/>
  <c r="G6896" i="145"/>
  <c r="G6895" i="145"/>
  <c r="G6894" i="145"/>
  <c r="G6893" i="145"/>
  <c r="G6892" i="145"/>
  <c r="G6891" i="145"/>
  <c r="G6890" i="145"/>
  <c r="A6890" i="145"/>
  <c r="A6891" i="145" s="1"/>
  <c r="A6892" i="145" s="1"/>
  <c r="A6893" i="145" s="1"/>
  <c r="A6894" i="145" s="1"/>
  <c r="A6895" i="145" s="1"/>
  <c r="A6896" i="145" s="1"/>
  <c r="A6897" i="145" s="1"/>
  <c r="A6898" i="145" s="1"/>
  <c r="G6889" i="145"/>
  <c r="G6870" i="145"/>
  <c r="G6869" i="145"/>
  <c r="G6868" i="145"/>
  <c r="G6867" i="145"/>
  <c r="G6866" i="145"/>
  <c r="G6865" i="145"/>
  <c r="G6864" i="145"/>
  <c r="G6863" i="145"/>
  <c r="G6862" i="145"/>
  <c r="G6861" i="145"/>
  <c r="G6860" i="145"/>
  <c r="G6859" i="145"/>
  <c r="G6858" i="145"/>
  <c r="G6857" i="145"/>
  <c r="G6856" i="145"/>
  <c r="G6855" i="145"/>
  <c r="G6854" i="145"/>
  <c r="G6853" i="145"/>
  <c r="G6852" i="145"/>
  <c r="G6851" i="145"/>
  <c r="G6850" i="145"/>
  <c r="G6849" i="145"/>
  <c r="G6848" i="145"/>
  <c r="G6847" i="145"/>
  <c r="G6846" i="145"/>
  <c r="G6845" i="145"/>
  <c r="G6844" i="145"/>
  <c r="G6843" i="145"/>
  <c r="G6842" i="145"/>
  <c r="G6841" i="145"/>
  <c r="G6840" i="145"/>
  <c r="A6840" i="145"/>
  <c r="A6841" i="145" s="1"/>
  <c r="A6842" i="145" s="1"/>
  <c r="A6843" i="145" s="1"/>
  <c r="A6844" i="145" s="1"/>
  <c r="A6845" i="145" s="1"/>
  <c r="A6846" i="145" s="1"/>
  <c r="A6847" i="145" s="1"/>
  <c r="A6848" i="145" s="1"/>
  <c r="A6849" i="145" s="1"/>
  <c r="A6850" i="145" s="1"/>
  <c r="A6851" i="145" s="1"/>
  <c r="A6852" i="145" s="1"/>
  <c r="A6853" i="145" s="1"/>
  <c r="A6854" i="145" s="1"/>
  <c r="A6855" i="145" s="1"/>
  <c r="A6856" i="145" s="1"/>
  <c r="A6857" i="145" s="1"/>
  <c r="A6858" i="145" s="1"/>
  <c r="A6859" i="145" s="1"/>
  <c r="A6860" i="145" s="1"/>
  <c r="A6861" i="145" s="1"/>
  <c r="A6862" i="145" s="1"/>
  <c r="A6863" i="145" s="1"/>
  <c r="A6864" i="145" s="1"/>
  <c r="A6865" i="145" s="1"/>
  <c r="A6866" i="145" s="1"/>
  <c r="A6867" i="145" s="1"/>
  <c r="A6868" i="145" s="1"/>
  <c r="A6869" i="145" s="1"/>
  <c r="A6870" i="145" s="1"/>
  <c r="G6839" i="145"/>
  <c r="G4352" i="157"/>
  <c r="G4386" i="157" s="1"/>
  <c r="G906" i="153"/>
  <c r="G940" i="153" s="1"/>
  <c r="G209" i="166"/>
  <c r="G243" i="166" s="1"/>
  <c r="G907" i="151"/>
  <c r="G941" i="151" s="1"/>
  <c r="G154" i="156"/>
  <c r="G186" i="156" s="1"/>
  <c r="G160" i="137"/>
  <c r="G194" i="137" s="1"/>
  <c r="G961" i="4"/>
  <c r="G960" i="4"/>
  <c r="G994" i="4" s="1"/>
  <c r="G1508" i="146"/>
  <c r="G1241" i="140"/>
  <c r="G1217" i="140"/>
  <c r="G1214" i="140"/>
  <c r="G1211" i="140"/>
  <c r="G1208" i="140"/>
  <c r="G1559" i="161"/>
  <c r="G1561" i="161"/>
  <c r="G1557" i="161"/>
  <c r="G590" i="126"/>
  <c r="G556" i="126"/>
  <c r="G2862" i="152"/>
  <c r="G2896" i="152" s="1"/>
  <c r="G2449" i="147"/>
  <c r="G2448" i="147"/>
  <c r="G2485" i="147" s="1"/>
  <c r="G1459" i="146"/>
  <c r="G1460" i="146"/>
  <c r="G1461" i="146"/>
  <c r="G1463" i="146"/>
  <c r="G1464" i="146"/>
  <c r="G1465" i="146"/>
  <c r="G6791" i="145"/>
  <c r="G6789" i="145"/>
  <c r="G6741" i="145"/>
  <c r="G6742" i="145"/>
  <c r="G6744" i="145"/>
  <c r="G6746" i="145"/>
  <c r="G6747" i="145"/>
  <c r="G6749" i="145"/>
  <c r="G6750" i="145"/>
  <c r="G6751" i="145"/>
  <c r="G6740" i="145"/>
  <c r="G2361" i="121"/>
  <c r="G2360" i="121"/>
  <c r="G2359" i="121"/>
  <c r="G2393" i="121" s="1"/>
  <c r="G6690" i="145"/>
  <c r="G6689" i="145"/>
  <c r="G2398" i="147"/>
  <c r="G2396" i="147"/>
  <c r="G2395" i="147"/>
  <c r="G2343" i="147"/>
  <c r="G2342" i="147"/>
  <c r="G2379" i="147" s="1"/>
  <c r="G3242" i="164"/>
  <c r="G3208" i="164"/>
  <c r="G2314" i="121"/>
  <c r="G2313" i="121"/>
  <c r="G2311" i="121"/>
  <c r="G2310" i="121"/>
  <c r="G2261" i="121"/>
  <c r="G2262" i="121"/>
  <c r="G2263" i="121"/>
  <c r="G2265" i="121"/>
  <c r="G2266" i="121"/>
  <c r="G2267" i="121"/>
  <c r="G2268" i="121"/>
  <c r="G2270" i="121"/>
  <c r="G2271" i="121"/>
  <c r="G2272" i="121"/>
  <c r="G2273" i="121"/>
  <c r="G2260" i="121"/>
  <c r="G6642" i="145"/>
  <c r="G6643" i="145"/>
  <c r="G6645" i="145"/>
  <c r="G6646" i="145"/>
  <c r="G6647" i="145"/>
  <c r="G6640" i="145"/>
  <c r="G3158" i="164"/>
  <c r="G3192" i="164" s="1"/>
  <c r="G2811" i="152"/>
  <c r="G2845" i="152" s="1"/>
  <c r="G6590" i="145"/>
  <c r="G6589" i="145"/>
  <c r="G6545" i="145"/>
  <c r="G6546" i="145"/>
  <c r="G6541" i="145"/>
  <c r="G6542" i="145"/>
  <c r="G6544" i="145"/>
  <c r="G6540" i="145"/>
  <c r="G3108" i="164"/>
  <c r="G3142" i="164"/>
  <c r="G2761" i="152"/>
  <c r="G2795" i="152" s="1"/>
  <c r="G2290" i="147"/>
  <c r="G2289" i="147"/>
  <c r="G6490" i="145"/>
  <c r="G6489" i="145"/>
  <c r="G2211" i="121"/>
  <c r="G2210" i="121"/>
  <c r="G2209" i="121"/>
  <c r="G2243" i="121" s="1"/>
  <c r="G813" i="163"/>
  <c r="G812" i="163"/>
  <c r="G810" i="163"/>
  <c r="G860" i="141"/>
  <c r="G858" i="141"/>
  <c r="G3061" i="164"/>
  <c r="G3059" i="164"/>
  <c r="G3058" i="164"/>
  <c r="G6441" i="145"/>
  <c r="G6439" i="145"/>
  <c r="G6392" i="145"/>
  <c r="G6391" i="145"/>
  <c r="G6389" i="145"/>
  <c r="G453" i="167"/>
  <c r="G487" i="167" s="1"/>
  <c r="G6341" i="145"/>
  <c r="G6339" i="145"/>
  <c r="G3008" i="164"/>
  <c r="G3042" i="164" s="1"/>
  <c r="G2010" i="165"/>
  <c r="G2009" i="165"/>
  <c r="G2043" i="165" s="1"/>
  <c r="G2161" i="121"/>
  <c r="G2162" i="121"/>
  <c r="G2164" i="121"/>
  <c r="G2165" i="121"/>
  <c r="G2166" i="121"/>
  <c r="G2160" i="121"/>
  <c r="G6290" i="145"/>
  <c r="G6289" i="145"/>
  <c r="G6242" i="145"/>
  <c r="G6241" i="145"/>
  <c r="G6239" i="145"/>
  <c r="G2110" i="121"/>
  <c r="G2109" i="121"/>
  <c r="G2143" i="121" s="1"/>
  <c r="G6191" i="145"/>
  <c r="G6192" i="145"/>
  <c r="G6194" i="145"/>
  <c r="G6196" i="145"/>
  <c r="G6197" i="145"/>
  <c r="G6190" i="145"/>
  <c r="G361" i="129"/>
  <c r="G360" i="129"/>
  <c r="G394" i="129" s="1"/>
  <c r="G311" i="129"/>
  <c r="G310" i="129"/>
  <c r="G344" i="129" s="1"/>
  <c r="G859" i="148"/>
  <c r="G893" i="148" s="1"/>
  <c r="G259" i="135"/>
  <c r="G293" i="135" s="1"/>
  <c r="G209" i="135"/>
  <c r="G243" i="135" s="1"/>
  <c r="G160" i="135"/>
  <c r="G159" i="135"/>
  <c r="G193" i="135" s="1"/>
  <c r="G2959" i="164"/>
  <c r="G2958" i="164"/>
  <c r="O5118" i="145"/>
  <c r="O5115" i="145"/>
  <c r="O5112" i="145"/>
  <c r="G858" i="151"/>
  <c r="G859" i="151"/>
  <c r="G857" i="151"/>
  <c r="G2238" i="147"/>
  <c r="G2236" i="147"/>
  <c r="M2189" i="147"/>
  <c r="M2190" i="147"/>
  <c r="M2188" i="147"/>
  <c r="G2183" i="147"/>
  <c r="G2220" i="147" s="1"/>
  <c r="G6141" i="145"/>
  <c r="G6139" i="145"/>
  <c r="G2710" i="152"/>
  <c r="G2744" i="152" s="1"/>
  <c r="G6093" i="145"/>
  <c r="G6092" i="145"/>
  <c r="G6090" i="145"/>
  <c r="G2060" i="121"/>
  <c r="G2059" i="121"/>
  <c r="G2093" i="121" s="1"/>
  <c r="G6041" i="145"/>
  <c r="G6042" i="145"/>
  <c r="G6044" i="145"/>
  <c r="G6046" i="145"/>
  <c r="G6047" i="145"/>
  <c r="G6040" i="145"/>
  <c r="G2010" i="121"/>
  <c r="G2009" i="121"/>
  <c r="G2132" i="147"/>
  <c r="G2133" i="147"/>
  <c r="G2135" i="147"/>
  <c r="G2136" i="147"/>
  <c r="G2137" i="147"/>
  <c r="G2139" i="147"/>
  <c r="G2140" i="147"/>
  <c r="G2141" i="147"/>
  <c r="G2143" i="147"/>
  <c r="G2145" i="147"/>
  <c r="G2146" i="147"/>
  <c r="G2131" i="147"/>
  <c r="G5991" i="145"/>
  <c r="G5989" i="145"/>
  <c r="G2911" i="164"/>
  <c r="G2909" i="164"/>
  <c r="G2908" i="164"/>
  <c r="G2078" i="147"/>
  <c r="G2077" i="147"/>
  <c r="G5940" i="145"/>
  <c r="G5941" i="145"/>
  <c r="G5943" i="145"/>
  <c r="G5945" i="145"/>
  <c r="G5946" i="145"/>
  <c r="G5948" i="145"/>
  <c r="G5951" i="145"/>
  <c r="G5952" i="145"/>
  <c r="G5954" i="145"/>
  <c r="G5956" i="145"/>
  <c r="G5957" i="145"/>
  <c r="G5959" i="145"/>
  <c r="G4302" i="157"/>
  <c r="G4336" i="157" s="1"/>
  <c r="K4252" i="157"/>
  <c r="G4252" i="157"/>
  <c r="G4286" i="157" s="1"/>
  <c r="G4236" i="157"/>
  <c r="G4202" i="157"/>
  <c r="G256" i="154"/>
  <c r="G2024" i="147"/>
  <c r="G2061" i="147" s="1"/>
  <c r="G1971" i="147"/>
  <c r="G2008" i="147" s="1"/>
  <c r="G4154" i="157"/>
  <c r="G4153" i="157"/>
  <c r="G4152" i="157"/>
  <c r="G313" i="159"/>
  <c r="G312" i="159"/>
  <c r="G311" i="159"/>
  <c r="G344" i="159" s="1"/>
  <c r="G310" i="159"/>
  <c r="G856" i="153"/>
  <c r="G890" i="153" s="1"/>
  <c r="G809" i="148"/>
  <c r="G843" i="148" s="1"/>
  <c r="P5196" i="145"/>
  <c r="P5195" i="145"/>
  <c r="N4461" i="145"/>
  <c r="G1919" i="147"/>
  <c r="G1918" i="147"/>
  <c r="G1866" i="147"/>
  <c r="G1865" i="147"/>
  <c r="G360" i="125"/>
  <c r="G393" i="125" s="1"/>
  <c r="G207" i="154"/>
  <c r="G206" i="154"/>
  <c r="G157" i="154"/>
  <c r="G190" i="154" s="1"/>
  <c r="G5890" i="145"/>
  <c r="G5889" i="145"/>
  <c r="G762" i="163"/>
  <c r="G761" i="163"/>
  <c r="G760" i="163"/>
  <c r="G794" i="163" s="1"/>
  <c r="G1814" i="147"/>
  <c r="G1812" i="147"/>
  <c r="G508" i="122"/>
  <c r="G542" i="122" s="1"/>
  <c r="G1408" i="146"/>
  <c r="G1442" i="146" s="1"/>
  <c r="G761" i="148"/>
  <c r="G760" i="148"/>
  <c r="G759" i="148"/>
  <c r="G793" i="148" s="1"/>
  <c r="G1959" i="165"/>
  <c r="G1993" i="165" s="1"/>
  <c r="G811" i="141"/>
  <c r="G812" i="141"/>
  <c r="G815" i="141"/>
  <c r="G817" i="141"/>
  <c r="G818" i="141"/>
  <c r="G821" i="141"/>
  <c r="G823" i="141"/>
  <c r="G824" i="141"/>
  <c r="G809" i="141"/>
  <c r="L833" i="141"/>
  <c r="L832" i="141"/>
  <c r="G5839" i="145"/>
  <c r="G5872" i="145" s="1"/>
  <c r="G5791" i="145"/>
  <c r="G5789" i="145"/>
  <c r="G5741" i="145"/>
  <c r="G5739" i="145"/>
  <c r="G5689" i="145"/>
  <c r="G5723" i="145" s="1"/>
  <c r="J5593" i="145"/>
  <c r="G5589" i="145"/>
  <c r="G5623" i="145" s="1"/>
  <c r="G5639" i="145" s="1"/>
  <c r="G5673" i="145" s="1"/>
  <c r="G5539" i="145"/>
  <c r="G5573" i="145" s="1"/>
  <c r="G710" i="163"/>
  <c r="G744" i="163" s="1"/>
  <c r="G1911" i="165"/>
  <c r="G1909" i="165"/>
  <c r="G5258" i="145"/>
  <c r="G5257" i="145"/>
  <c r="G5256" i="145"/>
  <c r="G5255" i="145"/>
  <c r="G5254" i="145"/>
  <c r="G5253" i="145"/>
  <c r="G5439" i="145"/>
  <c r="G5473" i="145" s="1"/>
  <c r="G5489" i="145" s="1"/>
  <c r="G5523" i="145" s="1"/>
  <c r="G5216" i="145"/>
  <c r="G5217" i="145"/>
  <c r="G5218" i="145"/>
  <c r="G5219" i="145"/>
  <c r="G5220" i="145"/>
  <c r="G5221" i="145"/>
  <c r="G5204" i="145"/>
  <c r="G5205" i="145"/>
  <c r="N5215" i="145"/>
  <c r="P5215" i="145" s="1"/>
  <c r="J5216" i="145"/>
  <c r="J5215" i="145"/>
  <c r="G6872" i="145" l="1"/>
  <c r="G6888" i="145" s="1"/>
  <c r="G6922" i="145" s="1"/>
  <c r="G1541" i="146"/>
  <c r="G1591" i="161"/>
  <c r="G1902" i="147"/>
  <c r="G1492" i="146"/>
  <c r="G6823" i="145"/>
  <c r="G6723" i="145"/>
  <c r="G6773" i="145"/>
  <c r="G2432" i="147"/>
  <c r="G2293" i="121"/>
  <c r="G2343" i="121"/>
  <c r="G6673" i="145"/>
  <c r="G6623" i="145"/>
  <c r="G6573" i="145"/>
  <c r="G2992" i="164"/>
  <c r="G3092" i="164"/>
  <c r="G2326" i="147"/>
  <c r="G6423" i="145"/>
  <c r="G6523" i="145"/>
  <c r="G2043" i="121"/>
  <c r="G844" i="163"/>
  <c r="G892" i="141"/>
  <c r="G6473" i="145"/>
  <c r="G6373" i="145"/>
  <c r="G6223" i="145"/>
  <c r="G6273" i="145"/>
  <c r="G1943" i="165"/>
  <c r="G2193" i="121"/>
  <c r="M2192" i="147"/>
  <c r="G2273" i="147"/>
  <c r="G6323" i="145"/>
  <c r="G5923" i="145"/>
  <c r="G6023" i="145"/>
  <c r="G891" i="151"/>
  <c r="G6173" i="145"/>
  <c r="G6123" i="145"/>
  <c r="G6073" i="145"/>
  <c r="G2167" i="147"/>
  <c r="G5973" i="145"/>
  <c r="G2942" i="164"/>
  <c r="G2114" i="147"/>
  <c r="G290" i="154"/>
  <c r="G4186" i="157"/>
  <c r="G240" i="154"/>
  <c r="G1955" i="147"/>
  <c r="G1849" i="147"/>
  <c r="G5823" i="145"/>
  <c r="G5773" i="145"/>
  <c r="G842" i="141"/>
  <c r="J1845" i="121"/>
  <c r="K1845" i="121" s="1"/>
  <c r="I54" i="191"/>
  <c r="N840" i="151"/>
  <c r="N838" i="151"/>
  <c r="N837" i="151"/>
  <c r="G807" i="151"/>
  <c r="G841" i="151" s="1"/>
  <c r="G1158" i="140"/>
  <c r="G1157" i="140"/>
  <c r="G1191" i="140" s="1"/>
  <c r="G10" i="124"/>
  <c r="J5097" i="145"/>
  <c r="J5000" i="145"/>
  <c r="G2860" i="164"/>
  <c r="G2862" i="164"/>
  <c r="G2864" i="164"/>
  <c r="G2865" i="164"/>
  <c r="G2866" i="164"/>
  <c r="G2859" i="164"/>
  <c r="G1960" i="121"/>
  <c r="G1961" i="121"/>
  <c r="G1962" i="121"/>
  <c r="G1963" i="121"/>
  <c r="G1965" i="121"/>
  <c r="G1966" i="121"/>
  <c r="G1967" i="121"/>
  <c r="G1968" i="121"/>
  <c r="G5391" i="145"/>
  <c r="G5393" i="145"/>
  <c r="G5389" i="145"/>
  <c r="G2811" i="164"/>
  <c r="G2809" i="164"/>
  <c r="G2808" i="164"/>
  <c r="G1909" i="121"/>
  <c r="G1943" i="121" s="1"/>
  <c r="G1760" i="147"/>
  <c r="G1759" i="147"/>
  <c r="G5342" i="145"/>
  <c r="G5343" i="145"/>
  <c r="G5345" i="145"/>
  <c r="G5346" i="145"/>
  <c r="G5347" i="145"/>
  <c r="G5349" i="145"/>
  <c r="G5350" i="145"/>
  <c r="G5351" i="145"/>
  <c r="G5353" i="145"/>
  <c r="G5355" i="145"/>
  <c r="G5356" i="145"/>
  <c r="G5358" i="145"/>
  <c r="G5360" i="145"/>
  <c r="G5361" i="145"/>
  <c r="G5340" i="145"/>
  <c r="G1860" i="121"/>
  <c r="G1861" i="121"/>
  <c r="G1862" i="121"/>
  <c r="G1863" i="121"/>
  <c r="G1865" i="121"/>
  <c r="G1866" i="121"/>
  <c r="G1867" i="121"/>
  <c r="G1868" i="121"/>
  <c r="G1809" i="121"/>
  <c r="G1843" i="121" s="1"/>
  <c r="I1815" i="121"/>
  <c r="J1815" i="121" s="1"/>
  <c r="K1815" i="121" s="1"/>
  <c r="J1810" i="121"/>
  <c r="G1709" i="147"/>
  <c r="G1707" i="147"/>
  <c r="G1706" i="147"/>
  <c r="G5290" i="145"/>
  <c r="G5289" i="145"/>
  <c r="G403" i="167"/>
  <c r="G437" i="167" s="1"/>
  <c r="G159" i="166"/>
  <c r="G193" i="166" s="1"/>
  <c r="G353" i="167"/>
  <c r="G387" i="167" s="1"/>
  <c r="K5209" i="145"/>
  <c r="M5209" i="145" s="1"/>
  <c r="K5207" i="145"/>
  <c r="M5206" i="145"/>
  <c r="M5205" i="145"/>
  <c r="K5203" i="145"/>
  <c r="M5202" i="145"/>
  <c r="M5201" i="145"/>
  <c r="K5199" i="145"/>
  <c r="M5198" i="145"/>
  <c r="M5197" i="145"/>
  <c r="K5195" i="145"/>
  <c r="M5191" i="145"/>
  <c r="M5192" i="145"/>
  <c r="M5193" i="145"/>
  <c r="M5194" i="145"/>
  <c r="M5190" i="145"/>
  <c r="G5252" i="145"/>
  <c r="G5251" i="145"/>
  <c r="G5250" i="145"/>
  <c r="G5249" i="145"/>
  <c r="G5248" i="145"/>
  <c r="G5247" i="145"/>
  <c r="G5246" i="145"/>
  <c r="G5245" i="145"/>
  <c r="G5244" i="145"/>
  <c r="G5243" i="145"/>
  <c r="G5242" i="145"/>
  <c r="G5241" i="145"/>
  <c r="A5241" i="145"/>
  <c r="A5242" i="145" s="1"/>
  <c r="A5243" i="145" s="1"/>
  <c r="A5244" i="145" s="1"/>
  <c r="A5245" i="145" s="1"/>
  <c r="A5246" i="145" s="1"/>
  <c r="A5247" i="145" s="1"/>
  <c r="A5248" i="145" s="1"/>
  <c r="A5249" i="145" s="1"/>
  <c r="A5250" i="145" s="1"/>
  <c r="A5251" i="145" s="1"/>
  <c r="A5252" i="145" s="1"/>
  <c r="A5253" i="145" s="1"/>
  <c r="A5254" i="145" s="1"/>
  <c r="A5255" i="145" s="1"/>
  <c r="A5256" i="145" s="1"/>
  <c r="A5257" i="145" s="1"/>
  <c r="A5258" i="145" s="1"/>
  <c r="G5240" i="145"/>
  <c r="G5215" i="145"/>
  <c r="G5214" i="145"/>
  <c r="G5213" i="145"/>
  <c r="G5212" i="145"/>
  <c r="G5211" i="145"/>
  <c r="G5210" i="145"/>
  <c r="G5209" i="145"/>
  <c r="G5208" i="145"/>
  <c r="G5207" i="145"/>
  <c r="G5206" i="145"/>
  <c r="G5203" i="145"/>
  <c r="G5202" i="145"/>
  <c r="G5201" i="145"/>
  <c r="G5200" i="145"/>
  <c r="G5199" i="145"/>
  <c r="G5198" i="145"/>
  <c r="G5197" i="145"/>
  <c r="G5196" i="145"/>
  <c r="G5195" i="145"/>
  <c r="G5194" i="145"/>
  <c r="G5193" i="145"/>
  <c r="G5192" i="145"/>
  <c r="G5191" i="145"/>
  <c r="A5191" i="145"/>
  <c r="A5192" i="145" s="1"/>
  <c r="A5193" i="145" s="1"/>
  <c r="A5194" i="145" s="1"/>
  <c r="A5195" i="145" s="1"/>
  <c r="A5196" i="145" s="1"/>
  <c r="A5197" i="145" s="1"/>
  <c r="A5198" i="145" s="1"/>
  <c r="A5199" i="145" s="1"/>
  <c r="A5200" i="145" s="1"/>
  <c r="A5201" i="145" s="1"/>
  <c r="A5202" i="145" s="1"/>
  <c r="A5203" i="145" s="1"/>
  <c r="A5204" i="145" s="1"/>
  <c r="A5205" i="145" s="1"/>
  <c r="A5206" i="145" s="1"/>
  <c r="A5207" i="145" s="1"/>
  <c r="A5208" i="145" s="1"/>
  <c r="A5209" i="145" s="1"/>
  <c r="A5210" i="145" s="1"/>
  <c r="A5211" i="145" s="1"/>
  <c r="A5212" i="145" s="1"/>
  <c r="A5213" i="145" s="1"/>
  <c r="A5214" i="145" s="1"/>
  <c r="A5215" i="145" s="1"/>
  <c r="A5216" i="145" s="1"/>
  <c r="A5217" i="145" s="1"/>
  <c r="A5218" i="145" s="1"/>
  <c r="A5219" i="145" s="1"/>
  <c r="A5220" i="145" s="1"/>
  <c r="A5221" i="145" s="1"/>
  <c r="G5190" i="145"/>
  <c r="G117" i="173"/>
  <c r="G155" i="173" s="1"/>
  <c r="G110" i="178"/>
  <c r="G144" i="178" s="1"/>
  <c r="G1859" i="165"/>
  <c r="G1893" i="165" s="1"/>
  <c r="G243" i="182"/>
  <c r="G209" i="182"/>
  <c r="G1653" i="147"/>
  <c r="G1690" i="147" s="1"/>
  <c r="G1759" i="121"/>
  <c r="G1793" i="121" s="1"/>
  <c r="G5140" i="145"/>
  <c r="G5174" i="145" s="1"/>
  <c r="G1358" i="146"/>
  <c r="G1392" i="146" s="1"/>
  <c r="G458" i="122"/>
  <c r="G492" i="122" s="1"/>
  <c r="J4102" i="157"/>
  <c r="G4102" i="157"/>
  <c r="G4136" i="157" s="1"/>
  <c r="G4053" i="157"/>
  <c r="G4052" i="157"/>
  <c r="G4009" i="157"/>
  <c r="P4009" i="157"/>
  <c r="P4003" i="157"/>
  <c r="P4015" i="157" s="1"/>
  <c r="G4003" i="157"/>
  <c r="G4036" i="157" s="1"/>
  <c r="G310" i="125"/>
  <c r="G344" i="125" s="1"/>
  <c r="G5090" i="145"/>
  <c r="G5124" i="145" s="1"/>
  <c r="G4990" i="145"/>
  <c r="G5024" i="145" s="1"/>
  <c r="G5040" i="145" s="1"/>
  <c r="G5074" i="145" s="1"/>
  <c r="G1710" i="121"/>
  <c r="G2662" i="152"/>
  <c r="G2660" i="152"/>
  <c r="G1308" i="146"/>
  <c r="G1342" i="146" s="1"/>
  <c r="G759" i="141"/>
  <c r="G758" i="141"/>
  <c r="G411" i="122"/>
  <c r="G1743" i="147" l="1"/>
  <c r="G1796" i="147"/>
  <c r="G1993" i="121"/>
  <c r="M5203" i="145"/>
  <c r="M5199" i="145"/>
  <c r="H5216" i="145"/>
  <c r="H5194" i="145"/>
  <c r="H5197" i="145"/>
  <c r="M5195" i="145"/>
  <c r="G5323" i="145"/>
  <c r="G5373" i="145"/>
  <c r="G5423" i="145"/>
  <c r="M5207" i="145"/>
  <c r="G2892" i="164"/>
  <c r="G2842" i="164"/>
  <c r="G1893" i="121"/>
  <c r="G4086" i="157"/>
  <c r="G5223" i="145"/>
  <c r="G5239" i="145" s="1"/>
  <c r="G5273" i="145" s="1"/>
  <c r="G2694" i="152"/>
  <c r="G792" i="141"/>
  <c r="G409" i="122"/>
  <c r="G408" i="122"/>
  <c r="G442" i="122" s="1"/>
  <c r="N2332" i="145"/>
  <c r="M2313" i="145"/>
  <c r="M2312" i="145"/>
  <c r="M2309" i="145"/>
  <c r="M2308" i="145"/>
  <c r="M2304" i="145"/>
  <c r="M2303" i="145"/>
  <c r="M2305" i="145" s="1"/>
  <c r="P492" i="163"/>
  <c r="L483" i="163"/>
  <c r="M483" i="163" s="1"/>
  <c r="I1715" i="121"/>
  <c r="G1743" i="121"/>
  <c r="M934" i="4"/>
  <c r="G911" i="4"/>
  <c r="G910" i="4"/>
  <c r="G944" i="4" s="1"/>
  <c r="G860" i="4"/>
  <c r="G894" i="4" s="1"/>
  <c r="G810" i="4"/>
  <c r="G844" i="4" s="1"/>
  <c r="G760" i="4"/>
  <c r="G794" i="4" s="1"/>
  <c r="G3953" i="157"/>
  <c r="G3987" i="157" s="1"/>
  <c r="G3903" i="157"/>
  <c r="G3937" i="157" s="1"/>
  <c r="G709" i="148"/>
  <c r="G743" i="148" s="1"/>
  <c r="N2634" i="152"/>
  <c r="N2633" i="152"/>
  <c r="J2623" i="152"/>
  <c r="G2611" i="152"/>
  <c r="G2612" i="152"/>
  <c r="G2614" i="152"/>
  <c r="G2610" i="152"/>
  <c r="O3904" i="157"/>
  <c r="L3903" i="157"/>
  <c r="M3889" i="157"/>
  <c r="G1809" i="165"/>
  <c r="G1843" i="165" s="1"/>
  <c r="G708" i="141"/>
  <c r="G742" i="141" s="1"/>
  <c r="R1936" i="160"/>
  <c r="G1907" i="160"/>
  <c r="G1941" i="160" s="1"/>
  <c r="G660" i="163"/>
  <c r="G694" i="163" s="1"/>
  <c r="G260" i="159"/>
  <c r="G294" i="159" s="1"/>
  <c r="G2560" i="152"/>
  <c r="G2594" i="152" s="1"/>
  <c r="O4975" i="145"/>
  <c r="G4890" i="145"/>
  <c r="G4924" i="145" s="1"/>
  <c r="G4940" i="145" s="1"/>
  <c r="G4974" i="145" s="1"/>
  <c r="R293" i="146"/>
  <c r="R292" i="146"/>
  <c r="R291" i="146"/>
  <c r="P285" i="146"/>
  <c r="G540" i="126"/>
  <c r="G506" i="126"/>
  <c r="G1600" i="147"/>
  <c r="G1637" i="147" s="1"/>
  <c r="M3891" i="157"/>
  <c r="G3858" i="157"/>
  <c r="P3917" i="157"/>
  <c r="P3916" i="157"/>
  <c r="P3915" i="157"/>
  <c r="P3913" i="157"/>
  <c r="P3912" i="157"/>
  <c r="P3911" i="157"/>
  <c r="P3910" i="157"/>
  <c r="P3909" i="157"/>
  <c r="P3908" i="157"/>
  <c r="N3905" i="157"/>
  <c r="P3903" i="157"/>
  <c r="P3902" i="157"/>
  <c r="P3901" i="157"/>
  <c r="P3900" i="157"/>
  <c r="P3899" i="157"/>
  <c r="P3891" i="157"/>
  <c r="P3855" i="157"/>
  <c r="P3856" i="157"/>
  <c r="P3857" i="157"/>
  <c r="P3858" i="157"/>
  <c r="P3859" i="157"/>
  <c r="P3860" i="157"/>
  <c r="P3861" i="157"/>
  <c r="P3862" i="157"/>
  <c r="P3863" i="157"/>
  <c r="P3864" i="157"/>
  <c r="P3865" i="157"/>
  <c r="P3866" i="157"/>
  <c r="P3869" i="157"/>
  <c r="P3870" i="157"/>
  <c r="P3871" i="157"/>
  <c r="P3872" i="157"/>
  <c r="P3873" i="157"/>
  <c r="P3874" i="157"/>
  <c r="P3875" i="157"/>
  <c r="P3878" i="157"/>
  <c r="P3879" i="157"/>
  <c r="P3880" i="157"/>
  <c r="P3881" i="157"/>
  <c r="P3882" i="157"/>
  <c r="P3883" i="157"/>
  <c r="Q3883" i="157" s="1"/>
  <c r="P3884" i="157"/>
  <c r="P3885" i="157"/>
  <c r="P3854" i="157"/>
  <c r="G3862" i="157"/>
  <c r="G3861" i="157"/>
  <c r="G3860" i="157"/>
  <c r="J3860" i="157" s="1"/>
  <c r="G3859" i="157"/>
  <c r="G3857" i="157"/>
  <c r="G3856" i="157"/>
  <c r="G3855" i="157"/>
  <c r="A3855" i="157"/>
  <c r="A3856" i="157" s="1"/>
  <c r="A3857" i="157" s="1"/>
  <c r="A3858" i="157" s="1"/>
  <c r="A3859" i="157" s="1"/>
  <c r="A3860" i="157" s="1"/>
  <c r="A3861" i="157" s="1"/>
  <c r="A3862" i="157" s="1"/>
  <c r="G3854" i="157"/>
  <c r="I3854" i="157" s="1"/>
  <c r="G409" i="149"/>
  <c r="G443" i="149" s="1"/>
  <c r="G3835" i="157"/>
  <c r="G3834" i="157"/>
  <c r="G3833" i="157"/>
  <c r="G3832" i="157"/>
  <c r="G3831" i="157"/>
  <c r="G3830" i="157"/>
  <c r="G3829" i="157"/>
  <c r="G3828" i="157"/>
  <c r="G3827" i="157"/>
  <c r="G3826" i="157"/>
  <c r="G3825" i="157"/>
  <c r="G3824" i="157"/>
  <c r="G3823" i="157"/>
  <c r="G3822" i="157"/>
  <c r="G3821" i="157"/>
  <c r="G3820" i="157"/>
  <c r="G3819" i="157"/>
  <c r="G3818" i="157"/>
  <c r="G3817" i="157"/>
  <c r="G3816" i="157"/>
  <c r="H3816" i="157" s="1"/>
  <c r="G3815" i="157"/>
  <c r="H3815" i="157" s="1"/>
  <c r="G3814" i="157"/>
  <c r="G3813" i="157"/>
  <c r="G3812" i="157"/>
  <c r="G3811" i="157"/>
  <c r="G3810" i="157"/>
  <c r="G3809" i="157"/>
  <c r="G3808" i="157"/>
  <c r="G3807" i="157"/>
  <c r="H3807" i="157" s="1"/>
  <c r="G3806" i="157"/>
  <c r="G3805" i="157"/>
  <c r="G3804" i="157"/>
  <c r="A3804" i="157"/>
  <c r="A3805" i="157" s="1"/>
  <c r="A3806" i="157" s="1"/>
  <c r="A3807" i="157" s="1"/>
  <c r="A3808" i="157" s="1"/>
  <c r="A3809" i="157" s="1"/>
  <c r="A3810" i="157" s="1"/>
  <c r="A3811" i="157" s="1"/>
  <c r="A3812" i="157" s="1"/>
  <c r="A3813" i="157" s="1"/>
  <c r="A3814" i="157" s="1"/>
  <c r="A3815" i="157" s="1"/>
  <c r="A3816" i="157" s="1"/>
  <c r="A3817" i="157" s="1"/>
  <c r="A3818" i="157" s="1"/>
  <c r="A3819" i="157" s="1"/>
  <c r="A3820" i="157" s="1"/>
  <c r="A3821" i="157" s="1"/>
  <c r="A3822" i="157" s="1"/>
  <c r="A3823" i="157" s="1"/>
  <c r="A3824" i="157" s="1"/>
  <c r="A3825" i="157" s="1"/>
  <c r="A3826" i="157" s="1"/>
  <c r="A3827" i="157" s="1"/>
  <c r="A3828" i="157" s="1"/>
  <c r="A3829" i="157" s="1"/>
  <c r="A3830" i="157" s="1"/>
  <c r="A3831" i="157" s="1"/>
  <c r="A3832" i="157" s="1"/>
  <c r="A3833" i="157" s="1"/>
  <c r="A3834" i="157" s="1"/>
  <c r="A3835" i="157" s="1"/>
  <c r="G3803" i="157"/>
  <c r="G504" i="158"/>
  <c r="G538" i="158" s="1"/>
  <c r="G509" i="155"/>
  <c r="G543" i="155" s="1"/>
  <c r="G493" i="155"/>
  <c r="G459" i="155"/>
  <c r="G358" i="122"/>
  <c r="G392" i="122" s="1"/>
  <c r="G3753" i="157"/>
  <c r="G3787" i="157" s="1"/>
  <c r="G3703" i="157"/>
  <c r="G3737" i="157" s="1"/>
  <c r="O3660" i="157"/>
  <c r="O3658" i="157"/>
  <c r="G3662" i="157"/>
  <c r="G3661" i="157"/>
  <c r="G3660" i="157"/>
  <c r="G3659" i="157"/>
  <c r="G3658" i="157"/>
  <c r="G3657" i="157"/>
  <c r="H3657" i="157" s="1"/>
  <c r="G3656" i="157"/>
  <c r="G3655" i="157"/>
  <c r="G3654" i="157"/>
  <c r="A3654" i="157"/>
  <c r="A3655" i="157" s="1"/>
  <c r="A3656" i="157" s="1"/>
  <c r="A3657" i="157" s="1"/>
  <c r="A3658" i="157" s="1"/>
  <c r="A3659" i="157" s="1"/>
  <c r="A3660" i="157" s="1"/>
  <c r="A3661" i="157" s="1"/>
  <c r="A3662" i="157" s="1"/>
  <c r="G3653" i="157"/>
  <c r="H3653" i="157" s="1"/>
  <c r="O3611" i="157"/>
  <c r="O3608" i="157"/>
  <c r="G3616" i="157"/>
  <c r="H3616" i="157" s="1"/>
  <c r="G3617" i="157"/>
  <c r="H3617" i="157" s="1"/>
  <c r="G3618" i="157"/>
  <c r="G3619" i="157"/>
  <c r="G3620" i="157"/>
  <c r="G3621" i="157"/>
  <c r="G3622" i="157"/>
  <c r="G3623" i="157"/>
  <c r="G3624" i="157"/>
  <c r="G3625" i="157"/>
  <c r="G3626" i="157"/>
  <c r="G3627" i="157"/>
  <c r="H3627" i="157" s="1"/>
  <c r="G3628" i="157"/>
  <c r="H3628" i="157" s="1"/>
  <c r="G3629" i="157"/>
  <c r="G3630" i="157"/>
  <c r="G3631" i="157"/>
  <c r="G3632" i="157"/>
  <c r="G3633" i="157"/>
  <c r="G3615" i="157"/>
  <c r="G3614" i="157"/>
  <c r="G3613" i="157"/>
  <c r="G3612" i="157"/>
  <c r="G3611" i="157"/>
  <c r="G3610" i="157"/>
  <c r="G3609" i="157"/>
  <c r="G3608" i="157"/>
  <c r="G3607" i="157"/>
  <c r="G3606" i="157"/>
  <c r="G3605" i="157"/>
  <c r="G3604" i="157"/>
  <c r="A3604" i="157"/>
  <c r="A3605" i="157" s="1"/>
  <c r="A3606" i="157" s="1"/>
  <c r="A3607" i="157" s="1"/>
  <c r="A3608" i="157" s="1"/>
  <c r="A3609" i="157" s="1"/>
  <c r="A3610" i="157" s="1"/>
  <c r="A3611" i="157" s="1"/>
  <c r="A3612" i="157" s="1"/>
  <c r="A3613" i="157" s="1"/>
  <c r="A3614" i="157" s="1"/>
  <c r="A3615" i="157" s="1"/>
  <c r="A3616" i="157" s="1"/>
  <c r="A3617" i="157" s="1"/>
  <c r="A3618" i="157" s="1"/>
  <c r="A3619" i="157" s="1"/>
  <c r="A3620" i="157" s="1"/>
  <c r="A3621" i="157" s="1"/>
  <c r="A3622" i="157" s="1"/>
  <c r="A3623" i="157" s="1"/>
  <c r="A3624" i="157" s="1"/>
  <c r="A3625" i="157" s="1"/>
  <c r="A3626" i="157" s="1"/>
  <c r="A3627" i="157" s="1"/>
  <c r="A3628" i="157" s="1"/>
  <c r="A3629" i="157" s="1"/>
  <c r="A3630" i="157" s="1"/>
  <c r="A3631" i="157" s="1"/>
  <c r="A3632" i="157" s="1"/>
  <c r="A3633" i="157" s="1"/>
  <c r="G3603" i="157"/>
  <c r="P3563" i="157"/>
  <c r="O3557" i="157"/>
  <c r="O3556" i="157"/>
  <c r="G3565" i="157"/>
  <c r="G3564" i="157"/>
  <c r="G3563" i="157"/>
  <c r="G3562" i="157"/>
  <c r="G3561" i="157"/>
  <c r="G3560" i="157"/>
  <c r="G3559" i="157"/>
  <c r="G3558" i="157"/>
  <c r="G3557" i="157"/>
  <c r="G3556" i="157"/>
  <c r="G3555" i="157"/>
  <c r="G3554" i="157"/>
  <c r="A3554" i="157"/>
  <c r="A3555" i="157" s="1"/>
  <c r="A3556" i="157" s="1"/>
  <c r="A3557" i="157" s="1"/>
  <c r="A3558" i="157" s="1"/>
  <c r="A3559" i="157" s="1"/>
  <c r="A3560" i="157" s="1"/>
  <c r="A3561" i="157" s="1"/>
  <c r="A3562" i="157" s="1"/>
  <c r="A3563" i="157" s="1"/>
  <c r="A3564" i="157" s="1"/>
  <c r="A3565" i="157" s="1"/>
  <c r="G3553" i="157"/>
  <c r="H2612" i="152" l="1"/>
  <c r="M2310" i="145"/>
  <c r="P3919" i="157"/>
  <c r="I3835" i="157"/>
  <c r="M2314" i="145"/>
  <c r="G2644" i="152"/>
  <c r="R294" i="146"/>
  <c r="S294" i="146" s="1"/>
  <c r="J3861" i="157"/>
  <c r="H3662" i="157"/>
  <c r="Q3884" i="157"/>
  <c r="Q3885" i="157" s="1"/>
  <c r="I3829" i="157"/>
  <c r="J3854" i="157" s="1"/>
  <c r="J3858" i="157" s="1"/>
  <c r="P3905" i="157"/>
  <c r="Q3875" i="157"/>
  <c r="H3806" i="157"/>
  <c r="Q3881" i="157"/>
  <c r="Q3866" i="157"/>
  <c r="H3557" i="157"/>
  <c r="H3656" i="157"/>
  <c r="H3862" i="157"/>
  <c r="P3887" i="157"/>
  <c r="H3814" i="157"/>
  <c r="H3835" i="157"/>
  <c r="H3660" i="157"/>
  <c r="H3555" i="157"/>
  <c r="H3564" i="157"/>
  <c r="H3622" i="157"/>
  <c r="H3633" i="157"/>
  <c r="G3837" i="157"/>
  <c r="G3853" i="157" s="1"/>
  <c r="G3887" i="157" s="1"/>
  <c r="H3615" i="157"/>
  <c r="H3626" i="157"/>
  <c r="G3687" i="157"/>
  <c r="G3637" i="157"/>
  <c r="G3587" i="157"/>
  <c r="G454" i="158"/>
  <c r="G488" i="158" s="1"/>
  <c r="G110" i="150"/>
  <c r="G144" i="150" s="1"/>
  <c r="G1141" i="140"/>
  <c r="G1107" i="140"/>
  <c r="G494" i="144"/>
  <c r="G460" i="144"/>
  <c r="G4840" i="145"/>
  <c r="G4874" i="145" s="1"/>
  <c r="G308" i="122"/>
  <c r="G342" i="122" s="1"/>
  <c r="G258" i="122"/>
  <c r="G292" i="122" s="1"/>
  <c r="P1288" i="146"/>
  <c r="P1287" i="146"/>
  <c r="P1286" i="146"/>
  <c r="L1287" i="146"/>
  <c r="L1288" i="146"/>
  <c r="L1286" i="146"/>
  <c r="G412" i="144"/>
  <c r="G109" i="154"/>
  <c r="G108" i="154"/>
  <c r="G3505" i="157"/>
  <c r="G3504" i="157"/>
  <c r="G3503" i="157"/>
  <c r="G3537" i="157" s="1"/>
  <c r="G806" i="153"/>
  <c r="G840" i="153" s="1"/>
  <c r="G659" i="148"/>
  <c r="G693" i="148" s="1"/>
  <c r="G1549" i="147"/>
  <c r="G1550" i="147"/>
  <c r="G1552" i="147"/>
  <c r="G1553" i="147"/>
  <c r="G1554" i="147"/>
  <c r="G1556" i="147"/>
  <c r="G1557" i="147"/>
  <c r="G1558" i="147"/>
  <c r="G1560" i="147"/>
  <c r="G1561" i="147"/>
  <c r="G1562" i="147"/>
  <c r="G1548" i="147"/>
  <c r="G410" i="144"/>
  <c r="G359" i="149"/>
  <c r="G393" i="149" s="1"/>
  <c r="G1260" i="146"/>
  <c r="G1258" i="146"/>
  <c r="L1291" i="146" l="1"/>
  <c r="I3862" i="157"/>
  <c r="J3867" i="157"/>
  <c r="G444" i="144"/>
  <c r="G141" i="154"/>
  <c r="G1584" i="147"/>
  <c r="G1292" i="146"/>
  <c r="G1759" i="165"/>
  <c r="G1793" i="165" s="1"/>
  <c r="G1709" i="165"/>
  <c r="G1743" i="165" s="1"/>
  <c r="G609" i="148"/>
  <c r="G643" i="148" s="1"/>
  <c r="G561" i="148"/>
  <c r="G560" i="148"/>
  <c r="G559" i="148"/>
  <c r="G409" i="155"/>
  <c r="G443" i="155" s="1"/>
  <c r="G456" i="126"/>
  <c r="G490" i="126" s="1"/>
  <c r="G4791" i="145"/>
  <c r="G4790" i="145"/>
  <c r="G4824" i="145" s="1"/>
  <c r="Q1373" i="157"/>
  <c r="G1058" i="140"/>
  <c r="G1057" i="140"/>
  <c r="G213" i="159"/>
  <c r="G212" i="159"/>
  <c r="G211" i="159"/>
  <c r="G210" i="159"/>
  <c r="G110" i="137"/>
  <c r="G144" i="137" s="1"/>
  <c r="G1208" i="146"/>
  <c r="G1242" i="146" s="1"/>
  <c r="G260" i="129"/>
  <c r="G294" i="129" s="1"/>
  <c r="G244" i="129"/>
  <c r="G210" i="129"/>
  <c r="G304" i="167"/>
  <c r="G337" i="167" s="1"/>
  <c r="G106" i="156"/>
  <c r="G138" i="156" s="1"/>
  <c r="G1494" i="147"/>
  <c r="G1531" i="147" s="1"/>
  <c r="G1693" i="121"/>
  <c r="G1659" i="121"/>
  <c r="G2758" i="164"/>
  <c r="G2792" i="164" s="1"/>
  <c r="G309" i="149"/>
  <c r="G343" i="149" s="1"/>
  <c r="K1158" i="146"/>
  <c r="G59" i="178"/>
  <c r="G94" i="178" s="1"/>
  <c r="G1659" i="165"/>
  <c r="G1693" i="165" s="1"/>
  <c r="G4740" i="145"/>
  <c r="G4774" i="145" s="1"/>
  <c r="G1441" i="147"/>
  <c r="G1478" i="147" s="1"/>
  <c r="G406" i="126"/>
  <c r="G440" i="126" s="1"/>
  <c r="G610" i="163"/>
  <c r="G644" i="163" s="1"/>
  <c r="G659" i="141"/>
  <c r="G658" i="141"/>
  <c r="G1158" i="146"/>
  <c r="G1192" i="146" s="1"/>
  <c r="G608" i="141"/>
  <c r="G642" i="141" s="1"/>
  <c r="N2285" i="157"/>
  <c r="O2285" i="157"/>
  <c r="G63" i="173"/>
  <c r="G101" i="173" s="1"/>
  <c r="G160" i="159"/>
  <c r="G194" i="159" s="1"/>
  <c r="G1609" i="165"/>
  <c r="G1642" i="165" s="1"/>
  <c r="G359" i="155"/>
  <c r="G393" i="155" s="1"/>
  <c r="G309" i="155"/>
  <c r="G343" i="155" s="1"/>
  <c r="G404" i="158"/>
  <c r="G438" i="158" s="1"/>
  <c r="G3453" i="157"/>
  <c r="G3487" i="157" s="1"/>
  <c r="G509" i="148"/>
  <c r="G543" i="148" s="1"/>
  <c r="G293" i="155"/>
  <c r="G259" i="155"/>
  <c r="G3423" i="157"/>
  <c r="G3424" i="157"/>
  <c r="G3425" i="157"/>
  <c r="G3426" i="157"/>
  <c r="H3426" i="157" s="1"/>
  <c r="G3419" i="157"/>
  <c r="G3420" i="157"/>
  <c r="G3421" i="157"/>
  <c r="G3422" i="157"/>
  <c r="G3406" i="157"/>
  <c r="G3407" i="157"/>
  <c r="G3408" i="157"/>
  <c r="G3409" i="157"/>
  <c r="G3410" i="157"/>
  <c r="G3411" i="157"/>
  <c r="G3412" i="157"/>
  <c r="G3418" i="157"/>
  <c r="G3417" i="157"/>
  <c r="G3416" i="157"/>
  <c r="G3415" i="157"/>
  <c r="G3414" i="157"/>
  <c r="G3413" i="157"/>
  <c r="G3405" i="157"/>
  <c r="G3404" i="157"/>
  <c r="A3404" i="157"/>
  <c r="A3405" i="157" s="1"/>
  <c r="A3406" i="157" s="1"/>
  <c r="A3407" i="157" s="1"/>
  <c r="A3408" i="157" s="1"/>
  <c r="A3409" i="157" s="1"/>
  <c r="A3410" i="157" s="1"/>
  <c r="A3411" i="157" s="1"/>
  <c r="A3412" i="157" s="1"/>
  <c r="A3413" i="157" s="1"/>
  <c r="A3414" i="157" s="1"/>
  <c r="A3415" i="157" s="1"/>
  <c r="A3416" i="157" s="1"/>
  <c r="A3417" i="157" s="1"/>
  <c r="A3418" i="157" s="1"/>
  <c r="A3419" i="157" s="1"/>
  <c r="A3420" i="157" s="1"/>
  <c r="A3421" i="157" s="1"/>
  <c r="A3422" i="157" s="1"/>
  <c r="A3423" i="157" s="1"/>
  <c r="A3424" i="157" s="1"/>
  <c r="A3425" i="157" s="1"/>
  <c r="G3403" i="157"/>
  <c r="H3403" i="157" s="1"/>
  <c r="G4672" i="145"/>
  <c r="G4703" i="145"/>
  <c r="G4702" i="145"/>
  <c r="G4701" i="145"/>
  <c r="G4700" i="145"/>
  <c r="G4699" i="145"/>
  <c r="G4698" i="145"/>
  <c r="G4697" i="145"/>
  <c r="G4696" i="145"/>
  <c r="G4695" i="145"/>
  <c r="G4694" i="145"/>
  <c r="G4693" i="145"/>
  <c r="G4692" i="145"/>
  <c r="G4691" i="145"/>
  <c r="A4692" i="145"/>
  <c r="A4693" i="145" s="1"/>
  <c r="A4694" i="145" s="1"/>
  <c r="A4695" i="145" s="1"/>
  <c r="A4696" i="145" s="1"/>
  <c r="A4697" i="145" s="1"/>
  <c r="A4698" i="145" s="1"/>
  <c r="A4699" i="145" s="1"/>
  <c r="A4700" i="145" s="1"/>
  <c r="A4701" i="145" s="1"/>
  <c r="A4702" i="145" s="1"/>
  <c r="A4703" i="145" s="1"/>
  <c r="J4669" i="145"/>
  <c r="L4668" i="145"/>
  <c r="L4667" i="145"/>
  <c r="J4664" i="145"/>
  <c r="L4663" i="145"/>
  <c r="L4662" i="145"/>
  <c r="L4646" i="145"/>
  <c r="N4649" i="145"/>
  <c r="P4643" i="145"/>
  <c r="P4644" i="145"/>
  <c r="P4645" i="145"/>
  <c r="P4646" i="145"/>
  <c r="P4647" i="145"/>
  <c r="P4648" i="145"/>
  <c r="P4642" i="145"/>
  <c r="J4657" i="145"/>
  <c r="L4656" i="145"/>
  <c r="L4655" i="145"/>
  <c r="J4652" i="145"/>
  <c r="L4651" i="145"/>
  <c r="L4650" i="145"/>
  <c r="L4642" i="145"/>
  <c r="L4643" i="145"/>
  <c r="L4644" i="145"/>
  <c r="L4645" i="145"/>
  <c r="L4641" i="145"/>
  <c r="G4671" i="145"/>
  <c r="G4670" i="145"/>
  <c r="G4669" i="145"/>
  <c r="G4668" i="145"/>
  <c r="G4667" i="145"/>
  <c r="G4666" i="145"/>
  <c r="G4665" i="145"/>
  <c r="G4664" i="145"/>
  <c r="G4663" i="145"/>
  <c r="G4662" i="145"/>
  <c r="G4661" i="145"/>
  <c r="G4660" i="145"/>
  <c r="G4659" i="145"/>
  <c r="G4658" i="145"/>
  <c r="G4657" i="145"/>
  <c r="G4656" i="145"/>
  <c r="G4655" i="145"/>
  <c r="G4654" i="145"/>
  <c r="G4653" i="145"/>
  <c r="G4652" i="145"/>
  <c r="G4651" i="145"/>
  <c r="G4650" i="145"/>
  <c r="G4649" i="145"/>
  <c r="G4648" i="145"/>
  <c r="G4647" i="145"/>
  <c r="G4646" i="145"/>
  <c r="G4645" i="145"/>
  <c r="H4645" i="145" s="1"/>
  <c r="G4644" i="145"/>
  <c r="H4644" i="145" s="1"/>
  <c r="G4643" i="145"/>
  <c r="H4643" i="145" s="1"/>
  <c r="G4642" i="145"/>
  <c r="A4642" i="145"/>
  <c r="A4643" i="145" s="1"/>
  <c r="A4644" i="145" s="1"/>
  <c r="A4645" i="145" s="1"/>
  <c r="A4646" i="145" s="1"/>
  <c r="A4647" i="145" s="1"/>
  <c r="A4648" i="145" s="1"/>
  <c r="A4649" i="145" s="1"/>
  <c r="A4650" i="145" s="1"/>
  <c r="A4651" i="145" s="1"/>
  <c r="A4652" i="145" s="1"/>
  <c r="A4653" i="145" s="1"/>
  <c r="A4654" i="145" s="1"/>
  <c r="A4655" i="145" s="1"/>
  <c r="A4656" i="145" s="1"/>
  <c r="A4657" i="145" s="1"/>
  <c r="A4658" i="145" s="1"/>
  <c r="A4659" i="145" s="1"/>
  <c r="A4660" i="145" s="1"/>
  <c r="A4661" i="145" s="1"/>
  <c r="A4662" i="145" s="1"/>
  <c r="A4663" i="145" s="1"/>
  <c r="A4664" i="145" s="1"/>
  <c r="A4665" i="145" s="1"/>
  <c r="A4666" i="145" s="1"/>
  <c r="A4667" i="145" s="1"/>
  <c r="A4668" i="145" s="1"/>
  <c r="A4669" i="145" s="1"/>
  <c r="A4670" i="145" s="1"/>
  <c r="A4671" i="145" s="1"/>
  <c r="A4672" i="145" s="1"/>
  <c r="G4641" i="145"/>
  <c r="G2514" i="152"/>
  <c r="G2512" i="152"/>
  <c r="G2510" i="152"/>
  <c r="G2544" i="152" s="1"/>
  <c r="G1390" i="147"/>
  <c r="G1389" i="147"/>
  <c r="G1388" i="147"/>
  <c r="G560" i="163"/>
  <c r="G594" i="163" s="1"/>
  <c r="G3353" i="157"/>
  <c r="G3387" i="157" s="1"/>
  <c r="G109" i="166"/>
  <c r="G143" i="166" s="1"/>
  <c r="G1857" i="160"/>
  <c r="G1891" i="160" s="1"/>
  <c r="G356" i="126"/>
  <c r="G390" i="126" s="1"/>
  <c r="G4591" i="145"/>
  <c r="G4625" i="145" s="1"/>
  <c r="G1007" i="140"/>
  <c r="G1041" i="140" s="1"/>
  <c r="G260" i="125"/>
  <c r="G293" i="125" s="1"/>
  <c r="G159" i="182"/>
  <c r="G193" i="182" s="1"/>
  <c r="G510" i="163"/>
  <c r="G544" i="163" s="1"/>
  <c r="G160" i="129"/>
  <c r="G194" i="129" s="1"/>
  <c r="G110" i="129"/>
  <c r="G144" i="129" s="1"/>
  <c r="G58" i="156"/>
  <c r="G90" i="156" s="1"/>
  <c r="N4556" i="145"/>
  <c r="J4556" i="145"/>
  <c r="L4556" i="145" s="1"/>
  <c r="J4553" i="145"/>
  <c r="L4551" i="145"/>
  <c r="L4552" i="145"/>
  <c r="L4550" i="145"/>
  <c r="J4547" i="145"/>
  <c r="L4546" i="145"/>
  <c r="L4544" i="145"/>
  <c r="L4545" i="145"/>
  <c r="L4543" i="145"/>
  <c r="G4543" i="145"/>
  <c r="G4544" i="145"/>
  <c r="G4545" i="145"/>
  <c r="G4546" i="145"/>
  <c r="G4547" i="145"/>
  <c r="G4548" i="145"/>
  <c r="G4549" i="145"/>
  <c r="G4550" i="145"/>
  <c r="G4551" i="145"/>
  <c r="G4552" i="145"/>
  <c r="G4553" i="145"/>
  <c r="G4554" i="145"/>
  <c r="G4555" i="145"/>
  <c r="G4556" i="145"/>
  <c r="G4557" i="145"/>
  <c r="G4558" i="145"/>
  <c r="G4559" i="145"/>
  <c r="G4560" i="145"/>
  <c r="G4561" i="145"/>
  <c r="G4562" i="145"/>
  <c r="G4563" i="145"/>
  <c r="G4564" i="145"/>
  <c r="G4565" i="145"/>
  <c r="G4566" i="145"/>
  <c r="G4567" i="145"/>
  <c r="G4568" i="145"/>
  <c r="G4569" i="145"/>
  <c r="G4570" i="145"/>
  <c r="G4571" i="145"/>
  <c r="G4572" i="145"/>
  <c r="G4542" i="145"/>
  <c r="A4543" i="145"/>
  <c r="A4544" i="145" s="1"/>
  <c r="A4545" i="145" s="1"/>
  <c r="A4546" i="145" s="1"/>
  <c r="A4547" i="145" s="1"/>
  <c r="A4548" i="145" s="1"/>
  <c r="A4549" i="145" s="1"/>
  <c r="A4550" i="145" s="1"/>
  <c r="A4551" i="145" s="1"/>
  <c r="A4552" i="145" s="1"/>
  <c r="A4553" i="145" s="1"/>
  <c r="A4554" i="145" s="1"/>
  <c r="A4555" i="145" s="1"/>
  <c r="A4556" i="145" s="1"/>
  <c r="A4557" i="145" s="1"/>
  <c r="A4558" i="145" s="1"/>
  <c r="A4559" i="145" s="1"/>
  <c r="A4560" i="145" s="1"/>
  <c r="A4561" i="145" s="1"/>
  <c r="A4562" i="145" s="1"/>
  <c r="A4563" i="145" s="1"/>
  <c r="A4564" i="145" s="1"/>
  <c r="A4565" i="145" s="1"/>
  <c r="A4566" i="145" s="1"/>
  <c r="A4567" i="145" s="1"/>
  <c r="A4568" i="145" s="1"/>
  <c r="A4569" i="145" s="1"/>
  <c r="A4570" i="145" s="1"/>
  <c r="A4571" i="145" s="1"/>
  <c r="A4572" i="145" s="1"/>
  <c r="H3309" i="157"/>
  <c r="G3315" i="157"/>
  <c r="G3316" i="157"/>
  <c r="G3317" i="157"/>
  <c r="G3318" i="157"/>
  <c r="G3319" i="157"/>
  <c r="G3312" i="157"/>
  <c r="G3313" i="157"/>
  <c r="G3314" i="157"/>
  <c r="G3311" i="157"/>
  <c r="G3310" i="157"/>
  <c r="H3312" i="157" s="1"/>
  <c r="G3308" i="157"/>
  <c r="G3307" i="157"/>
  <c r="G3306" i="157"/>
  <c r="G3305" i="157"/>
  <c r="G3304" i="157"/>
  <c r="A3304" i="157"/>
  <c r="A3305" i="157" s="1"/>
  <c r="A3306" i="157" s="1"/>
  <c r="A3307" i="157" s="1"/>
  <c r="A3308" i="157" s="1"/>
  <c r="A3309" i="157" s="1"/>
  <c r="A3310" i="157" s="1"/>
  <c r="A3311" i="157" s="1"/>
  <c r="A3312" i="157" s="1"/>
  <c r="A3313" i="157" s="1"/>
  <c r="A3314" i="157" s="1"/>
  <c r="A3315" i="157" s="1"/>
  <c r="A3316" i="157" s="1"/>
  <c r="A3317" i="157" s="1"/>
  <c r="A3318" i="157" s="1"/>
  <c r="A3319" i="157" s="1"/>
  <c r="G3303" i="157"/>
  <c r="G1610" i="121"/>
  <c r="G1609" i="121"/>
  <c r="G1643" i="121" s="1"/>
  <c r="G941" i="140"/>
  <c r="G920" i="140"/>
  <c r="G917" i="140"/>
  <c r="G914" i="140"/>
  <c r="G911" i="140"/>
  <c r="G908" i="140"/>
  <c r="G1507" i="161"/>
  <c r="G1541" i="161" s="1"/>
  <c r="G2460" i="152"/>
  <c r="G2494" i="152" s="1"/>
  <c r="G210" i="122"/>
  <c r="G208" i="122"/>
  <c r="G1458" i="161"/>
  <c r="G1457" i="161"/>
  <c r="G1491" i="161" s="1"/>
  <c r="G306" i="126"/>
  <c r="G340" i="126" s="1"/>
  <c r="G710" i="4"/>
  <c r="G744" i="4" s="1"/>
  <c r="G660" i="4"/>
  <c r="G694" i="4" s="1"/>
  <c r="G644" i="4"/>
  <c r="G610" i="4"/>
  <c r="G560" i="4"/>
  <c r="G594" i="4" s="1"/>
  <c r="G510" i="4"/>
  <c r="G544" i="4" s="1"/>
  <c r="G461" i="4"/>
  <c r="G460" i="4"/>
  <c r="G410" i="4"/>
  <c r="G444" i="4" s="1"/>
  <c r="G60" i="129"/>
  <c r="G94" i="129" s="1"/>
  <c r="G957" i="140"/>
  <c r="G991" i="140" s="1"/>
  <c r="G1407" i="161"/>
  <c r="G1441" i="161" s="1"/>
  <c r="G494" i="4" l="1"/>
  <c r="L4664" i="145"/>
  <c r="L4652" i="145"/>
  <c r="L4657" i="145"/>
  <c r="P4649" i="145"/>
  <c r="L4647" i="145"/>
  <c r="L4669" i="145"/>
  <c r="H4642" i="145"/>
  <c r="H3420" i="157"/>
  <c r="H3319" i="157"/>
  <c r="H3418" i="157"/>
  <c r="H3308" i="157"/>
  <c r="G593" i="148"/>
  <c r="G1091" i="140"/>
  <c r="G244" i="159"/>
  <c r="G692" i="141"/>
  <c r="L4547" i="145"/>
  <c r="L4553" i="145"/>
  <c r="G3437" i="157"/>
  <c r="G4674" i="145"/>
  <c r="G4690" i="145" s="1"/>
  <c r="G4724" i="145" s="1"/>
  <c r="G1425" i="147"/>
  <c r="H4551" i="145"/>
  <c r="G4575" i="145"/>
  <c r="G3337" i="157"/>
  <c r="G242" i="122"/>
  <c r="G110" i="135"/>
  <c r="G109" i="135"/>
  <c r="G394" i="144"/>
  <c r="G360" i="144"/>
  <c r="G243" i="155"/>
  <c r="G209" i="155"/>
  <c r="K576" i="153"/>
  <c r="K578" i="153" s="1"/>
  <c r="K564" i="153"/>
  <c r="K566" i="153" s="1"/>
  <c r="K714" i="153"/>
  <c r="G590" i="153"/>
  <c r="T620" i="153"/>
  <c r="T618" i="153"/>
  <c r="T616" i="153"/>
  <c r="T614" i="153"/>
  <c r="T611" i="153"/>
  <c r="T591" i="153"/>
  <c r="T589" i="153"/>
  <c r="T587" i="153"/>
  <c r="T585" i="153"/>
  <c r="T583" i="153"/>
  <c r="T581" i="153"/>
  <c r="T579" i="153"/>
  <c r="T577" i="153"/>
  <c r="T575" i="153"/>
  <c r="T572" i="153"/>
  <c r="T570" i="153"/>
  <c r="T568" i="153"/>
  <c r="T566" i="153"/>
  <c r="T563" i="153"/>
  <c r="T561" i="153"/>
  <c r="G1357" i="161"/>
  <c r="G1391" i="161" s="1"/>
  <c r="G1108" i="146"/>
  <c r="G1142" i="146" s="1"/>
  <c r="G757" i="151"/>
  <c r="G791" i="151" s="1"/>
  <c r="G193" i="155"/>
  <c r="P3280" i="157"/>
  <c r="P3281" i="157"/>
  <c r="N3279" i="157"/>
  <c r="P3279" i="157" s="1"/>
  <c r="G159" i="155"/>
  <c r="G109" i="182"/>
  <c r="G143" i="182" s="1"/>
  <c r="G2411" i="152"/>
  <c r="G2413" i="152"/>
  <c r="G2415" i="152"/>
  <c r="G2418" i="152"/>
  <c r="G2420" i="152"/>
  <c r="G2422" i="152"/>
  <c r="G60" i="150"/>
  <c r="G94" i="150" s="1"/>
  <c r="O3264" i="157"/>
  <c r="O3260" i="157"/>
  <c r="G3261" i="157"/>
  <c r="G3262" i="157"/>
  <c r="G3264" i="157"/>
  <c r="G3255" i="157"/>
  <c r="G3256" i="157"/>
  <c r="G3257" i="157"/>
  <c r="G3260" i="157"/>
  <c r="G3259" i="157"/>
  <c r="G3258" i="157"/>
  <c r="G3254" i="157"/>
  <c r="A3254" i="157"/>
  <c r="A3255" i="157" s="1"/>
  <c r="A3256" i="157" s="1"/>
  <c r="A3257" i="157" s="1"/>
  <c r="A3258" i="157" s="1"/>
  <c r="A3259" i="157" s="1"/>
  <c r="A3260" i="157" s="1"/>
  <c r="A3261" i="157" s="1"/>
  <c r="A3262" i="157" s="1"/>
  <c r="A3263" i="157" s="1"/>
  <c r="A3264" i="157" s="1"/>
  <c r="G3253" i="157"/>
  <c r="H3253" i="157" s="1"/>
  <c r="O3210" i="157"/>
  <c r="O3209" i="157"/>
  <c r="O3208" i="157"/>
  <c r="G3211" i="157"/>
  <c r="H3211" i="157" s="1"/>
  <c r="G3210" i="157"/>
  <c r="H3210" i="157" s="1"/>
  <c r="G3209" i="157"/>
  <c r="H3209" i="157" s="1"/>
  <c r="G3208" i="157"/>
  <c r="H3208" i="157" s="1"/>
  <c r="G3205" i="157"/>
  <c r="H3205" i="157" s="1"/>
  <c r="A3205" i="157"/>
  <c r="A3206" i="157" s="1"/>
  <c r="A3207" i="157" s="1"/>
  <c r="A3208" i="157" s="1"/>
  <c r="A3209" i="157" s="1"/>
  <c r="A3210" i="157" s="1"/>
  <c r="A3211" i="157" s="1"/>
  <c r="G3204" i="157"/>
  <c r="H3204" i="157" s="1"/>
  <c r="O3164" i="157"/>
  <c r="O3163" i="157"/>
  <c r="A3156" i="157"/>
  <c r="A3157" i="157" s="1"/>
  <c r="A3158" i="157" s="1"/>
  <c r="A3159" i="157" s="1"/>
  <c r="A3160" i="157" s="1"/>
  <c r="A3161" i="157" s="1"/>
  <c r="A3162" i="157" s="1"/>
  <c r="A3163" i="157" s="1"/>
  <c r="A3164" i="157" s="1"/>
  <c r="A3165" i="157" s="1"/>
  <c r="G3157" i="157"/>
  <c r="G3158" i="157"/>
  <c r="G3159" i="157"/>
  <c r="G3160" i="157"/>
  <c r="G3161" i="157"/>
  <c r="G3162" i="157"/>
  <c r="G3163" i="157"/>
  <c r="G3164" i="157"/>
  <c r="G3165" i="157"/>
  <c r="G3156" i="157"/>
  <c r="G3155" i="157"/>
  <c r="G3107" i="157"/>
  <c r="G3106" i="157"/>
  <c r="G259" i="149"/>
  <c r="G293" i="149" s="1"/>
  <c r="G158" i="122"/>
  <c r="G192" i="122" s="1"/>
  <c r="G2310" i="152"/>
  <c r="G2344" i="152" s="1"/>
  <c r="G2360" i="152" s="1"/>
  <c r="G2394" i="152" s="1"/>
  <c r="I2218" i="152"/>
  <c r="G1335" i="147"/>
  <c r="G1372" i="147" s="1"/>
  <c r="G2210" i="152"/>
  <c r="G2244" i="152" s="1"/>
  <c r="G2260" i="152" s="1"/>
  <c r="G2294" i="152" s="1"/>
  <c r="G657" i="151"/>
  <c r="G691" i="151" s="1"/>
  <c r="G707" i="151" s="1"/>
  <c r="G741" i="151" s="1"/>
  <c r="J1767" i="152"/>
  <c r="I1764" i="152"/>
  <c r="G1760" i="152"/>
  <c r="G1793" i="152" s="1"/>
  <c r="G1810" i="152" s="1"/>
  <c r="G1844" i="152" s="1"/>
  <c r="G1809" i="160"/>
  <c r="G1807" i="160"/>
  <c r="G4494" i="145"/>
  <c r="G4492" i="145"/>
  <c r="G2708" i="164"/>
  <c r="G2742" i="164" s="1"/>
  <c r="G4445" i="145"/>
  <c r="G4446" i="145"/>
  <c r="G4443" i="145"/>
  <c r="G2658" i="164"/>
  <c r="G2692" i="164" s="1"/>
  <c r="G2611" i="164"/>
  <c r="G2609" i="164"/>
  <c r="G2608" i="164"/>
  <c r="G356" i="158"/>
  <c r="G355" i="158"/>
  <c r="G354" i="158"/>
  <c r="G2560" i="164"/>
  <c r="G2562" i="164"/>
  <c r="G2564" i="164"/>
  <c r="G2565" i="164"/>
  <c r="G2567" i="164"/>
  <c r="G2559" i="164"/>
  <c r="G1760" i="160"/>
  <c r="G1762" i="160"/>
  <c r="G1765" i="160"/>
  <c r="G1767" i="160"/>
  <c r="G1769" i="160"/>
  <c r="G1758" i="160"/>
  <c r="G1561" i="165"/>
  <c r="G1559" i="165"/>
  <c r="G212" i="125"/>
  <c r="G210" i="125"/>
  <c r="G4394" i="145"/>
  <c r="G4392" i="145"/>
  <c r="G1560" i="121"/>
  <c r="G1559" i="121"/>
  <c r="G2508" i="164"/>
  <c r="G2542" i="164" s="1"/>
  <c r="G1709" i="160"/>
  <c r="G1707" i="160"/>
  <c r="G2458" i="164"/>
  <c r="G2492" i="164" s="1"/>
  <c r="G1512" i="121"/>
  <c r="G1511" i="121"/>
  <c r="G1510" i="121"/>
  <c r="G1460" i="121"/>
  <c r="G1459" i="121"/>
  <c r="G1493" i="121" s="1"/>
  <c r="G1419" i="121"/>
  <c r="G1420" i="121"/>
  <c r="G1418" i="121"/>
  <c r="G1415" i="121"/>
  <c r="G1416" i="121"/>
  <c r="G1412" i="121"/>
  <c r="G1414" i="121"/>
  <c r="G1411" i="121"/>
  <c r="G1410" i="121"/>
  <c r="G360" i="4"/>
  <c r="G394" i="4" s="1"/>
  <c r="G4345" i="145"/>
  <c r="G4344" i="145"/>
  <c r="G4342" i="145"/>
  <c r="G2408" i="164"/>
  <c r="G2442" i="164" s="1"/>
  <c r="G4293" i="145"/>
  <c r="G4292" i="145"/>
  <c r="G2358" i="164"/>
  <c r="G2392" i="164" s="1"/>
  <c r="G4243" i="145"/>
  <c r="G4242" i="145"/>
  <c r="G1658" i="160"/>
  <c r="G1657" i="160"/>
  <c r="G1691" i="160" s="1"/>
  <c r="G1284" i="147"/>
  <c r="G1282" i="147"/>
  <c r="G1231" i="147"/>
  <c r="G1230" i="147"/>
  <c r="G1229" i="147"/>
  <c r="G4193" i="145"/>
  <c r="G4192" i="145"/>
  <c r="G2160" i="152"/>
  <c r="G2194" i="152" s="1"/>
  <c r="G1364" i="121"/>
  <c r="G1363" i="121"/>
  <c r="G1361" i="121"/>
  <c r="G1360" i="121"/>
  <c r="G2110" i="152"/>
  <c r="G2144" i="152" s="1"/>
  <c r="G4143" i="145"/>
  <c r="G4142" i="145"/>
  <c r="G2308" i="164"/>
  <c r="G2342" i="164" s="1"/>
  <c r="G4095" i="145"/>
  <c r="G4094" i="145"/>
  <c r="G4092" i="145"/>
  <c r="G4043" i="145"/>
  <c r="G4042" i="145"/>
  <c r="G2258" i="164"/>
  <c r="G2292" i="164" s="1"/>
  <c r="G3994" i="145"/>
  <c r="G3995" i="145"/>
  <c r="G3997" i="145"/>
  <c r="G3998" i="145"/>
  <c r="G3999" i="145"/>
  <c r="G3993" i="145"/>
  <c r="G2208" i="164"/>
  <c r="G2242" i="164" s="1"/>
  <c r="G2060" i="152"/>
  <c r="G2094" i="152" s="1"/>
  <c r="G2012" i="152"/>
  <c r="G2014" i="152"/>
  <c r="G2010" i="152"/>
  <c r="G1177" i="147"/>
  <c r="G1176" i="147"/>
  <c r="G1608" i="160"/>
  <c r="G1607" i="160"/>
  <c r="G1511" i="165"/>
  <c r="G1509" i="165"/>
  <c r="G1960" i="152"/>
  <c r="G2158" i="164"/>
  <c r="G2192" i="164" s="1"/>
  <c r="G1912" i="152"/>
  <c r="G1913" i="152"/>
  <c r="G1915" i="152"/>
  <c r="G1916" i="152"/>
  <c r="G1917" i="152"/>
  <c r="G1911" i="152"/>
  <c r="G2108" i="164"/>
  <c r="G2142" i="164" s="1"/>
  <c r="G462" i="163"/>
  <c r="G461" i="163"/>
  <c r="G460" i="163"/>
  <c r="G494" i="163" s="1"/>
  <c r="G256" i="126"/>
  <c r="G290" i="126" s="1"/>
  <c r="G216" i="149"/>
  <c r="G215" i="149"/>
  <c r="G214" i="149"/>
  <c r="G212" i="149"/>
  <c r="G211" i="149"/>
  <c r="G210" i="149"/>
  <c r="G243" i="149" s="1"/>
  <c r="G161" i="149"/>
  <c r="G162" i="149"/>
  <c r="G164" i="149"/>
  <c r="G165" i="149"/>
  <c r="G166" i="149"/>
  <c r="G168" i="149"/>
  <c r="G169" i="149"/>
  <c r="G170" i="149"/>
  <c r="G160" i="149"/>
  <c r="G1310" i="121"/>
  <c r="G1309" i="121"/>
  <c r="G1343" i="121" s="1"/>
  <c r="G1260" i="121"/>
  <c r="G1259" i="121"/>
  <c r="G1559" i="160"/>
  <c r="G1560" i="160"/>
  <c r="G1563" i="160"/>
  <c r="G1565" i="160"/>
  <c r="G1566" i="160"/>
  <c r="G1558" i="160"/>
  <c r="G1860" i="152"/>
  <c r="G1894" i="152" s="1"/>
  <c r="G2058" i="164"/>
  <c r="G2092" i="164" s="1"/>
  <c r="G3943" i="145"/>
  <c r="G3942" i="145"/>
  <c r="G1507" i="160"/>
  <c r="G1541" i="160" s="1"/>
  <c r="G756" i="153"/>
  <c r="G790" i="153" s="1"/>
  <c r="G255" i="167"/>
  <c r="G288" i="167" s="1"/>
  <c r="G2008" i="164"/>
  <c r="G2042" i="164" s="1"/>
  <c r="G1309" i="161"/>
  <c r="G1307" i="161"/>
  <c r="G1124" i="147"/>
  <c r="G1123" i="147"/>
  <c r="G1071" i="147"/>
  <c r="G1070" i="147"/>
  <c r="G1107" i="147" s="1"/>
  <c r="G1258" i="161"/>
  <c r="G1257" i="161"/>
  <c r="G1019" i="147"/>
  <c r="G1020" i="147"/>
  <c r="G1022" i="147"/>
  <c r="G1023" i="147"/>
  <c r="G1024" i="147"/>
  <c r="G1026" i="147"/>
  <c r="G1027" i="147"/>
  <c r="G1028" i="147"/>
  <c r="G1030" i="147"/>
  <c r="G1031" i="147"/>
  <c r="G1032" i="147"/>
  <c r="G1018" i="147"/>
  <c r="G614" i="151"/>
  <c r="G613" i="151"/>
  <c r="G612" i="151"/>
  <c r="G610" i="151"/>
  <c r="G609" i="151"/>
  <c r="G608" i="151"/>
  <c r="G565" i="151"/>
  <c r="G566" i="151"/>
  <c r="G567" i="151"/>
  <c r="G569" i="151"/>
  <c r="G570" i="151"/>
  <c r="G571" i="151"/>
  <c r="G558" i="151"/>
  <c r="G559" i="151"/>
  <c r="G561" i="151"/>
  <c r="G562" i="151"/>
  <c r="G563" i="151"/>
  <c r="G305" i="158"/>
  <c r="G338" i="158" s="1"/>
  <c r="G558" i="141"/>
  <c r="G592" i="141" s="1"/>
  <c r="G1459" i="165"/>
  <c r="G1493" i="165" s="1"/>
  <c r="G1409" i="165"/>
  <c r="G1443" i="165" s="1"/>
  <c r="G658" i="153"/>
  <c r="G691" i="153" s="1"/>
  <c r="G1293" i="121" l="1"/>
  <c r="G1543" i="165"/>
  <c r="G2642" i="164"/>
  <c r="G4526" i="145"/>
  <c r="P3284" i="157"/>
  <c r="H3162" i="157"/>
  <c r="H3160" i="157"/>
  <c r="O3160" i="157" s="1"/>
  <c r="H3264" i="157"/>
  <c r="H3165" i="157"/>
  <c r="G388" i="158"/>
  <c r="G1593" i="165"/>
  <c r="G4376" i="145"/>
  <c r="G244" i="125"/>
  <c r="G1213" i="147"/>
  <c r="G3976" i="145"/>
  <c r="G1266" i="147"/>
  <c r="G143" i="135"/>
  <c r="T594" i="153"/>
  <c r="T610" i="153" s="1"/>
  <c r="T645" i="153" s="1"/>
  <c r="G1341" i="161"/>
  <c r="G2444" i="152"/>
  <c r="G3287" i="157"/>
  <c r="G3237" i="157"/>
  <c r="G3188" i="157"/>
  <c r="G3139" i="157"/>
  <c r="I559" i="151"/>
  <c r="I558" i="151"/>
  <c r="I560" i="151"/>
  <c r="G1393" i="121"/>
  <c r="G1944" i="152"/>
  <c r="G1841" i="160"/>
  <c r="G4276" i="145"/>
  <c r="G4476" i="145"/>
  <c r="G4176" i="145"/>
  <c r="G4126" i="145"/>
  <c r="G4426" i="145"/>
  <c r="G2592" i="164"/>
  <c r="G1791" i="160"/>
  <c r="G1593" i="121"/>
  <c r="G1741" i="160"/>
  <c r="G1543" i="121"/>
  <c r="G1443" i="121"/>
  <c r="G1160" i="147"/>
  <c r="G4226" i="145"/>
  <c r="G4326" i="145"/>
  <c r="G1319" i="147"/>
  <c r="G4076" i="145"/>
  <c r="G4026" i="145"/>
  <c r="G2044" i="152"/>
  <c r="G1641" i="160"/>
  <c r="G1994" i="152"/>
  <c r="G193" i="149"/>
  <c r="G1591" i="160"/>
  <c r="G1291" i="161"/>
  <c r="G1054" i="147"/>
  <c r="G641" i="151"/>
  <c r="G591" i="151"/>
  <c r="G1059" i="146"/>
  <c r="G1058" i="146"/>
  <c r="G1092" i="146" s="1"/>
  <c r="G206" i="126"/>
  <c r="G240" i="126" s="1"/>
  <c r="M1743" i="152"/>
  <c r="L1734" i="152"/>
  <c r="L1737" i="152" s="1"/>
  <c r="Q1725" i="152"/>
  <c r="Q1726" i="152"/>
  <c r="Q1727" i="152"/>
  <c r="Q1724" i="152"/>
  <c r="L1724" i="152"/>
  <c r="G1720" i="152"/>
  <c r="G1713" i="152"/>
  <c r="G1714" i="152"/>
  <c r="G1716" i="152"/>
  <c r="G1718" i="152"/>
  <c r="G1722" i="152"/>
  <c r="G1724" i="152"/>
  <c r="G1725" i="152"/>
  <c r="G1727" i="152"/>
  <c r="G1729" i="152"/>
  <c r="G1730" i="152"/>
  <c r="G1732" i="152"/>
  <c r="G1734" i="152"/>
  <c r="G1735" i="152"/>
  <c r="G1737" i="152"/>
  <c r="G1738" i="152"/>
  <c r="I562" i="151" l="1"/>
  <c r="Q1729" i="152"/>
  <c r="H1737" i="152"/>
  <c r="G1711" i="152"/>
  <c r="G1744" i="152" s="1"/>
  <c r="O1615" i="152" l="1"/>
  <c r="G1610" i="152"/>
  <c r="G1644" i="152" s="1"/>
  <c r="G1660" i="152" s="1"/>
  <c r="G1694" i="152" s="1"/>
  <c r="G707" i="153"/>
  <c r="G740" i="153" s="1"/>
  <c r="G1460" i="160"/>
  <c r="G1462" i="160"/>
  <c r="G1465" i="160"/>
  <c r="G1467" i="160"/>
  <c r="G1469" i="160"/>
  <c r="G1458" i="160"/>
  <c r="G1491" i="160" s="1"/>
  <c r="G1411" i="160"/>
  <c r="G1409" i="160"/>
  <c r="G1407" i="160"/>
  <c r="G1360" i="160"/>
  <c r="G1358" i="160"/>
  <c r="G1357" i="160"/>
  <c r="G1310" i="160"/>
  <c r="G1312" i="160"/>
  <c r="G1315" i="160"/>
  <c r="G1317" i="160"/>
  <c r="G1319" i="160"/>
  <c r="G1308" i="160"/>
  <c r="G1564" i="152"/>
  <c r="G1562" i="152"/>
  <c r="G1560" i="152"/>
  <c r="G1512" i="152"/>
  <c r="G1514" i="152"/>
  <c r="G1510" i="152"/>
  <c r="G1460" i="152"/>
  <c r="G1494" i="152" s="1"/>
  <c r="G1260" i="160"/>
  <c r="G1259" i="160"/>
  <c r="G1257" i="160"/>
  <c r="G1208" i="160"/>
  <c r="G1207" i="160"/>
  <c r="G1241" i="160" s="1"/>
  <c r="G1158" i="160"/>
  <c r="G1157" i="160"/>
  <c r="G1110" i="160"/>
  <c r="G1109" i="160"/>
  <c r="G1107" i="160"/>
  <c r="G1060" i="160"/>
  <c r="G1059" i="160"/>
  <c r="G1057" i="160"/>
  <c r="G1010" i="160"/>
  <c r="G1011" i="160"/>
  <c r="G1013" i="160"/>
  <c r="G1014" i="160"/>
  <c r="G1015" i="160"/>
  <c r="G1017" i="160"/>
  <c r="G1019" i="160"/>
  <c r="G1020" i="160"/>
  <c r="G1008" i="160"/>
  <c r="G260" i="131"/>
  <c r="G294" i="131" s="1"/>
  <c r="G3892" i="145"/>
  <c r="G3926" i="145" s="1"/>
  <c r="G3057" i="157"/>
  <c r="G3090" i="157" s="1"/>
  <c r="G310" i="4"/>
  <c r="G344" i="4" s="1"/>
  <c r="G261" i="4"/>
  <c r="G260" i="4"/>
  <c r="G294" i="4" s="1"/>
  <c r="G1410" i="152"/>
  <c r="G1444" i="152" s="1"/>
  <c r="G1209" i="121"/>
  <c r="G1243" i="121" s="1"/>
  <c r="G1008" i="146"/>
  <c r="G1042" i="146" s="1"/>
  <c r="G1310" i="152"/>
  <c r="G1344" i="152" s="1"/>
  <c r="G1360" i="152" s="1"/>
  <c r="G1394" i="152" s="1"/>
  <c r="G459" i="148"/>
  <c r="G493" i="148" s="1"/>
  <c r="G409" i="148"/>
  <c r="G443" i="148" s="1"/>
  <c r="G3594" i="145"/>
  <c r="G3593" i="145"/>
  <c r="G3644" i="145"/>
  <c r="G611" i="153"/>
  <c r="G612" i="153"/>
  <c r="G614" i="153"/>
  <c r="G616" i="153"/>
  <c r="G563" i="153"/>
  <c r="G566" i="153"/>
  <c r="G568" i="153"/>
  <c r="G570" i="153"/>
  <c r="G571" i="153"/>
  <c r="G574" i="153"/>
  <c r="G576" i="153"/>
  <c r="G578" i="153"/>
  <c r="G579" i="153"/>
  <c r="G581" i="153"/>
  <c r="G583" i="153"/>
  <c r="G585" i="153"/>
  <c r="G586" i="153"/>
  <c r="G588" i="153"/>
  <c r="G561" i="153"/>
  <c r="G209" i="168"/>
  <c r="G243" i="168" s="1"/>
  <c r="G310" i="144"/>
  <c r="G344" i="144" s="1"/>
  <c r="G210" i="131"/>
  <c r="G244" i="131" s="1"/>
  <c r="G1210" i="152"/>
  <c r="G1244" i="152" s="1"/>
  <c r="G1260" i="152" s="1"/>
  <c r="G1294" i="152" s="1"/>
  <c r="G208" i="189"/>
  <c r="G242" i="189" s="1"/>
  <c r="G194" i="131"/>
  <c r="G160" i="131"/>
  <c r="G965" i="147"/>
  <c r="G511" i="141"/>
  <c r="G514" i="141"/>
  <c r="G516" i="141"/>
  <c r="G509" i="141"/>
  <c r="G3396" i="145"/>
  <c r="G3394" i="145"/>
  <c r="G3392" i="145"/>
  <c r="G2397" i="145"/>
  <c r="G2395" i="145"/>
  <c r="G2393" i="145"/>
  <c r="G3296" i="145"/>
  <c r="G3294" i="145"/>
  <c r="G3292" i="145"/>
  <c r="J3849" i="145"/>
  <c r="G3842" i="145"/>
  <c r="G3876" i="145" s="1"/>
  <c r="G3792" i="145"/>
  <c r="G3826" i="145" s="1"/>
  <c r="G3742" i="145"/>
  <c r="G3776" i="145" s="1"/>
  <c r="G159" i="168"/>
  <c r="G193" i="168" s="1"/>
  <c r="G1161" i="121"/>
  <c r="G1160" i="121"/>
  <c r="G1159" i="121"/>
  <c r="G1359" i="165"/>
  <c r="G1393" i="165" s="1"/>
  <c r="G459" i="141"/>
  <c r="G458" i="141"/>
  <c r="G1958" i="164"/>
  <c r="G1992" i="164" s="1"/>
  <c r="G158" i="189"/>
  <c r="G192" i="189" s="1"/>
  <c r="G109" i="168"/>
  <c r="G143" i="168" s="1"/>
  <c r="G3007" i="157"/>
  <c r="G3041" i="157" s="1"/>
  <c r="G2957" i="157"/>
  <c r="G2991" i="157" s="1"/>
  <c r="G59" i="166"/>
  <c r="G93" i="166" s="1"/>
  <c r="G3692" i="145"/>
  <c r="G3726" i="145" s="1"/>
  <c r="A2908" i="157"/>
  <c r="A2909" i="157" s="1"/>
  <c r="A2910" i="157" s="1"/>
  <c r="A2911" i="157" s="1"/>
  <c r="A2912" i="157" s="1"/>
  <c r="A2913" i="157" s="1"/>
  <c r="A2914" i="157" s="1"/>
  <c r="A2915" i="157" s="1"/>
  <c r="A2916" i="157" s="1"/>
  <c r="A2917" i="157" s="1"/>
  <c r="A2918" i="157" s="1"/>
  <c r="G2908" i="157"/>
  <c r="G2909" i="157"/>
  <c r="G2910" i="157"/>
  <c r="G2911" i="157"/>
  <c r="G2912" i="157"/>
  <c r="G2913" i="157"/>
  <c r="G2914" i="157"/>
  <c r="G2915" i="157"/>
  <c r="G2916" i="157"/>
  <c r="G2917" i="157"/>
  <c r="Q2917" i="157" s="1"/>
  <c r="G2918" i="157"/>
  <c r="Q2918" i="157" s="1"/>
  <c r="G2907" i="157"/>
  <c r="G2858" i="157"/>
  <c r="G2859" i="157"/>
  <c r="G2857" i="157"/>
  <c r="G516" i="153"/>
  <c r="G513" i="153"/>
  <c r="G511" i="153"/>
  <c r="G410" i="163"/>
  <c r="G444" i="163" s="1"/>
  <c r="G110" i="159"/>
  <c r="G144" i="159" s="1"/>
  <c r="G359" i="148"/>
  <c r="G393" i="148" s="1"/>
  <c r="G362" i="163"/>
  <c r="G360" i="163"/>
  <c r="G460" i="153"/>
  <c r="G494" i="153" s="1"/>
  <c r="G3643" i="145"/>
  <c r="G1311" i="165"/>
  <c r="G1309" i="165"/>
  <c r="G1343" i="165" s="1"/>
  <c r="U2779" i="157"/>
  <c r="U2777" i="157"/>
  <c r="G1109" i="121"/>
  <c r="G1143" i="121" s="1"/>
  <c r="G1061" i="121"/>
  <c r="G1062" i="121"/>
  <c r="G1063" i="121"/>
  <c r="G1065" i="121"/>
  <c r="G1066" i="121"/>
  <c r="G1067" i="121"/>
  <c r="G1068" i="121"/>
  <c r="G1070" i="121"/>
  <c r="G1071" i="121"/>
  <c r="G1072" i="121"/>
  <c r="G1073" i="121"/>
  <c r="G1060" i="121"/>
  <c r="S2766" i="157"/>
  <c r="G1260" i="165"/>
  <c r="G1259" i="165"/>
  <c r="G1210" i="165"/>
  <c r="G1211" i="165"/>
  <c r="G1212" i="165"/>
  <c r="G1213" i="165"/>
  <c r="G1214" i="165"/>
  <c r="G1209" i="165"/>
  <c r="G1161" i="165"/>
  <c r="G1159" i="165"/>
  <c r="G310" i="148"/>
  <c r="G311" i="148"/>
  <c r="G309" i="148"/>
  <c r="G343" i="148" s="1"/>
  <c r="G957" i="160"/>
  <c r="G991" i="160" s="1"/>
  <c r="G259" i="148"/>
  <c r="G293" i="148" s="1"/>
  <c r="G108" i="122"/>
  <c r="G142" i="122" s="1"/>
  <c r="G1109" i="165"/>
  <c r="G1143" i="165" s="1"/>
  <c r="G310" i="163"/>
  <c r="G344" i="163" s="1"/>
  <c r="G59" i="122"/>
  <c r="G92" i="122" s="1"/>
  <c r="G61" i="159"/>
  <c r="G62" i="159"/>
  <c r="G63" i="159"/>
  <c r="G60" i="159"/>
  <c r="G94" i="159" s="1"/>
  <c r="G1061" i="165"/>
  <c r="G1059" i="165"/>
  <c r="G1093" i="165" s="1"/>
  <c r="G413" i="153"/>
  <c r="G416" i="153"/>
  <c r="G418" i="153"/>
  <c r="G411" i="153"/>
  <c r="G206" i="167"/>
  <c r="G239" i="167" s="1"/>
  <c r="G260" i="144"/>
  <c r="G294" i="144" s="1"/>
  <c r="G858" i="140"/>
  <c r="G857" i="140"/>
  <c r="G891" i="140" s="1"/>
  <c r="G210" i="144"/>
  <c r="G244" i="144" s="1"/>
  <c r="G210" i="4"/>
  <c r="G244" i="4" s="1"/>
  <c r="G60" i="154"/>
  <c r="G59" i="154"/>
  <c r="I3514" i="145"/>
  <c r="G3492" i="145"/>
  <c r="G3526" i="145" s="1"/>
  <c r="G3542" i="145" s="1"/>
  <c r="G3576" i="145" s="1"/>
  <c r="G110" i="136"/>
  <c r="G144" i="136" s="1"/>
  <c r="G257" i="158"/>
  <c r="G256" i="158"/>
  <c r="G255" i="158"/>
  <c r="G960" i="146"/>
  <c r="G962" i="146"/>
  <c r="G964" i="146"/>
  <c r="G966" i="146"/>
  <c r="G968" i="146"/>
  <c r="G959" i="146"/>
  <c r="G1909" i="164"/>
  <c r="G1911" i="164"/>
  <c r="G1908" i="164"/>
  <c r="G1858" i="164"/>
  <c r="G1892" i="164" s="1"/>
  <c r="G162" i="125"/>
  <c r="G160" i="125"/>
  <c r="G194" i="125" s="1"/>
  <c r="G3444" i="145"/>
  <c r="G3446" i="145"/>
  <c r="G3449" i="145"/>
  <c r="G3450" i="145"/>
  <c r="G3452" i="145"/>
  <c r="G3454" i="145"/>
  <c r="G3456" i="145"/>
  <c r="G3458" i="145"/>
  <c r="G3460" i="145"/>
  <c r="G3462" i="145"/>
  <c r="G3464" i="145"/>
  <c r="G3443" i="145"/>
  <c r="G1160" i="152"/>
  <c r="G1194" i="152" s="1"/>
  <c r="G3346" i="145"/>
  <c r="G3344" i="145"/>
  <c r="G3342" i="145"/>
  <c r="G1808" i="164"/>
  <c r="G1842" i="164" s="1"/>
  <c r="G1758" i="164"/>
  <c r="G1792" i="164" s="1"/>
  <c r="G3244" i="145"/>
  <c r="G3242" i="145"/>
  <c r="G3195" i="145"/>
  <c r="G3193" i="145"/>
  <c r="G3192" i="145"/>
  <c r="G1011" i="121"/>
  <c r="G1010" i="121"/>
  <c r="G1009" i="121"/>
  <c r="G1110" i="152"/>
  <c r="G1144" i="152" s="1"/>
  <c r="G3143" i="145"/>
  <c r="G3142" i="145"/>
  <c r="G964" i="147"/>
  <c r="G964" i="121"/>
  <c r="G963" i="121"/>
  <c r="G961" i="121"/>
  <c r="G960" i="121"/>
  <c r="G3095" i="145"/>
  <c r="G3097" i="145"/>
  <c r="G3100" i="145"/>
  <c r="G3102" i="145"/>
  <c r="G3104" i="145"/>
  <c r="G3093" i="145"/>
  <c r="G911" i="121"/>
  <c r="G912" i="121"/>
  <c r="G914" i="121"/>
  <c r="G915" i="121"/>
  <c r="G916" i="121"/>
  <c r="G910" i="121"/>
  <c r="G262" i="163"/>
  <c r="G261" i="163"/>
  <c r="G260" i="163"/>
  <c r="G294" i="163" s="1"/>
  <c r="G3046" i="145"/>
  <c r="G3044" i="145"/>
  <c r="G3042" i="145"/>
  <c r="G2994" i="145"/>
  <c r="G2992" i="145"/>
  <c r="G2945" i="145"/>
  <c r="G2947" i="145"/>
  <c r="G2950" i="145"/>
  <c r="G2951" i="145"/>
  <c r="G2953" i="145"/>
  <c r="G2943" i="145"/>
  <c r="G1060" i="152"/>
  <c r="G1094" i="152" s="1"/>
  <c r="G2894" i="145"/>
  <c r="G2892" i="145"/>
  <c r="G1010" i="152"/>
  <c r="G1044" i="152" s="1"/>
  <c r="G807" i="140"/>
  <c r="G841" i="140" s="1"/>
  <c r="G757" i="140"/>
  <c r="G791" i="140" s="1"/>
  <c r="G707" i="140"/>
  <c r="G741" i="140" s="1"/>
  <c r="G691" i="140"/>
  <c r="G657" i="140"/>
  <c r="G1711" i="164"/>
  <c r="G1709" i="164"/>
  <c r="G1708" i="164"/>
  <c r="G509" i="151"/>
  <c r="G510" i="151"/>
  <c r="G507" i="151"/>
  <c r="G2842" i="145"/>
  <c r="G2876" i="145" s="1"/>
  <c r="G2800" i="145"/>
  <c r="G2798" i="145"/>
  <c r="G2795" i="145"/>
  <c r="G2793" i="145"/>
  <c r="G110" i="125"/>
  <c r="G112" i="125"/>
  <c r="G961" i="152"/>
  <c r="G59" i="135"/>
  <c r="G93" i="135" s="1"/>
  <c r="G2807" i="157"/>
  <c r="G2841" i="157" s="1"/>
  <c r="G908" i="146"/>
  <c r="G942" i="146" s="1"/>
  <c r="G914" i="147"/>
  <c r="G912" i="147"/>
  <c r="G911" i="147"/>
  <c r="G862" i="121"/>
  <c r="G860" i="121"/>
  <c r="G859" i="121"/>
  <c r="G960" i="152"/>
  <c r="G11" i="135"/>
  <c r="G10" i="156"/>
  <c r="G2764" i="157"/>
  <c r="G2765" i="157"/>
  <c r="G2766" i="157"/>
  <c r="G2779" i="157"/>
  <c r="G2778" i="157"/>
  <c r="G2777" i="157"/>
  <c r="G2776" i="157"/>
  <c r="G2775" i="157"/>
  <c r="Q2775" i="157" s="1"/>
  <c r="G2774" i="157"/>
  <c r="Q2774" i="157" s="1"/>
  <c r="G2773" i="157"/>
  <c r="G2772" i="157"/>
  <c r="G2771" i="157"/>
  <c r="G2769" i="157"/>
  <c r="G2768" i="157"/>
  <c r="G2767" i="157"/>
  <c r="G2763" i="157"/>
  <c r="G2762" i="157"/>
  <c r="G2761" i="157"/>
  <c r="G2760" i="157"/>
  <c r="G2759" i="157"/>
  <c r="G2758" i="157"/>
  <c r="A2758" i="157"/>
  <c r="A2759" i="157" s="1"/>
  <c r="A2760" i="157" s="1"/>
  <c r="A2761" i="157" s="1"/>
  <c r="A2762" i="157" s="1"/>
  <c r="A2763" i="157" s="1"/>
  <c r="A2764" i="157" s="1"/>
  <c r="A2765" i="157" s="1"/>
  <c r="A2766" i="157" s="1"/>
  <c r="A2767" i="157" s="1"/>
  <c r="A2768" i="157" s="1"/>
  <c r="A2769" i="157" s="1"/>
  <c r="A2772" i="157" s="1"/>
  <c r="A2773" i="157" s="1"/>
  <c r="A2774" i="157" s="1"/>
  <c r="A2775" i="157" s="1"/>
  <c r="A2776" i="157" s="1"/>
  <c r="A2777" i="157" s="1"/>
  <c r="A2778" i="157" s="1"/>
  <c r="A2779" i="157" s="1"/>
  <c r="A2780" i="157" s="1"/>
  <c r="G2757" i="157"/>
  <c r="Q2757" i="157" s="1"/>
  <c r="U2744" i="157"/>
  <c r="W2744" i="157" s="1"/>
  <c r="G913" i="152"/>
  <c r="G916" i="152"/>
  <c r="G918" i="152"/>
  <c r="X1258" i="157"/>
  <c r="X1257" i="157"/>
  <c r="G911" i="152"/>
  <c r="G160" i="4"/>
  <c r="G194" i="4" s="1"/>
  <c r="G59" i="174"/>
  <c r="G93" i="174" s="1"/>
  <c r="G861" i="147"/>
  <c r="G859" i="147"/>
  <c r="G858" i="147"/>
  <c r="W2740" i="157"/>
  <c r="G2729" i="157"/>
  <c r="G2727" i="157"/>
  <c r="G2728" i="157"/>
  <c r="V2734" i="157"/>
  <c r="V2730" i="157"/>
  <c r="V2727" i="157"/>
  <c r="V2724" i="157"/>
  <c r="G1010" i="165"/>
  <c r="G1009" i="165"/>
  <c r="G961" i="165"/>
  <c r="G959" i="165"/>
  <c r="G806" i="147"/>
  <c r="G805" i="147"/>
  <c r="G2714" i="145"/>
  <c r="G2697" i="145"/>
  <c r="S2740" i="157"/>
  <c r="T2736" i="157"/>
  <c r="R2736" i="157"/>
  <c r="R2734" i="157"/>
  <c r="T2731" i="157"/>
  <c r="R2722" i="157"/>
  <c r="T2721" i="157"/>
  <c r="R2726" i="157"/>
  <c r="T2725" i="157"/>
  <c r="T2724" i="157"/>
  <c r="T2719" i="157"/>
  <c r="T2720" i="157"/>
  <c r="T2718" i="157"/>
  <c r="R2716" i="157"/>
  <c r="T2715" i="157"/>
  <c r="T2714" i="157"/>
  <c r="G2726" i="157"/>
  <c r="G2725" i="157"/>
  <c r="G2724" i="157"/>
  <c r="G2723" i="157"/>
  <c r="G2722" i="157"/>
  <c r="G2721" i="157"/>
  <c r="G2720" i="157"/>
  <c r="G2719" i="157"/>
  <c r="Q2719" i="157" s="1"/>
  <c r="G2718" i="157"/>
  <c r="Q2718" i="157" s="1"/>
  <c r="G2717" i="157"/>
  <c r="G2716" i="157"/>
  <c r="G2715" i="157"/>
  <c r="G2714" i="157"/>
  <c r="G2713" i="157"/>
  <c r="H2713" i="157" s="1"/>
  <c r="G2712" i="157"/>
  <c r="H2712" i="157" s="1"/>
  <c r="P2712" i="157" s="1"/>
  <c r="G2711" i="157"/>
  <c r="G2710" i="157"/>
  <c r="G2709" i="157"/>
  <c r="G2708" i="157"/>
  <c r="A2708" i="157"/>
  <c r="A2709" i="157" s="1"/>
  <c r="A2710" i="157" s="1"/>
  <c r="A2711" i="157" s="1"/>
  <c r="A2712" i="157" s="1"/>
  <c r="A2713" i="157" s="1"/>
  <c r="A2714" i="157" s="1"/>
  <c r="A2715" i="157" s="1"/>
  <c r="A2716" i="157" s="1"/>
  <c r="A2717" i="157" s="1"/>
  <c r="A2718" i="157" s="1"/>
  <c r="A2719" i="157" s="1"/>
  <c r="A2720" i="157" s="1"/>
  <c r="A2721" i="157" s="1"/>
  <c r="A2722" i="157" s="1"/>
  <c r="A2723" i="157" s="1"/>
  <c r="A2724" i="157" s="1"/>
  <c r="A2725" i="157" s="1"/>
  <c r="A2726" i="157" s="1"/>
  <c r="A2727" i="157" s="1"/>
  <c r="A2728" i="157" s="1"/>
  <c r="A2729" i="157" s="1"/>
  <c r="G2707" i="157"/>
  <c r="G12" i="122"/>
  <c r="G10" i="122"/>
  <c r="G59" i="168"/>
  <c r="G93" i="168" s="1"/>
  <c r="G909" i="165"/>
  <c r="G943" i="165" s="1"/>
  <c r="G859" i="165"/>
  <c r="G893" i="165" s="1"/>
  <c r="G1207" i="161"/>
  <c r="G1241" i="161" s="1"/>
  <c r="G809" i="165"/>
  <c r="G843" i="165" s="1"/>
  <c r="G206" i="158"/>
  <c r="G239" i="158" s="1"/>
  <c r="U2678" i="157"/>
  <c r="S2676" i="157"/>
  <c r="G2675" i="157"/>
  <c r="Q2675" i="157" s="1"/>
  <c r="S2674" i="157"/>
  <c r="S2673" i="157"/>
  <c r="G2672" i="157"/>
  <c r="U2667" i="157"/>
  <c r="U2663" i="157"/>
  <c r="U2660" i="157"/>
  <c r="G2663" i="157"/>
  <c r="G2664" i="157"/>
  <c r="G2665" i="157"/>
  <c r="G2666" i="157"/>
  <c r="G2667" i="157"/>
  <c r="G2668" i="157"/>
  <c r="G2669" i="157"/>
  <c r="G2670" i="157"/>
  <c r="G2671" i="157"/>
  <c r="G2673" i="157"/>
  <c r="Q2673" i="157" s="1"/>
  <c r="G2674" i="157"/>
  <c r="Q2674" i="157" s="1"/>
  <c r="G2676" i="157"/>
  <c r="Q2676" i="157" s="1"/>
  <c r="G2677" i="157"/>
  <c r="G213" i="163"/>
  <c r="G212" i="163"/>
  <c r="G210" i="163"/>
  <c r="G2662" i="157"/>
  <c r="G2661" i="157"/>
  <c r="G2660" i="157"/>
  <c r="G2659" i="157"/>
  <c r="G2658" i="157"/>
  <c r="Q2658" i="157" s="1"/>
  <c r="A2658" i="157"/>
  <c r="A2659" i="157" s="1"/>
  <c r="A2660" i="157" s="1"/>
  <c r="A2661" i="157" s="1"/>
  <c r="A2662" i="157" s="1"/>
  <c r="A2663" i="157" s="1"/>
  <c r="A2664" i="157" s="1"/>
  <c r="A2665" i="157" s="1"/>
  <c r="A2666" i="157" s="1"/>
  <c r="A2667" i="157" s="1"/>
  <c r="A2668" i="157" s="1"/>
  <c r="A2669" i="157" s="1"/>
  <c r="A2670" i="157" s="1"/>
  <c r="A2671" i="157" s="1"/>
  <c r="A2672" i="157" s="1"/>
  <c r="A2673" i="157" s="1"/>
  <c r="A2674" i="157" s="1"/>
  <c r="A2675" i="157" s="1"/>
  <c r="A2676" i="157" s="1"/>
  <c r="A2677" i="157" s="1"/>
  <c r="G2657" i="157"/>
  <c r="Q2657" i="157" s="1"/>
  <c r="G2612" i="157"/>
  <c r="G2611" i="157"/>
  <c r="G2610" i="157"/>
  <c r="G2609" i="157"/>
  <c r="G2608" i="157"/>
  <c r="A2608" i="157"/>
  <c r="A2609" i="157" s="1"/>
  <c r="A2610" i="157" s="1"/>
  <c r="A2611" i="157" s="1"/>
  <c r="A2612" i="157" s="1"/>
  <c r="G2607" i="157"/>
  <c r="G211" i="148"/>
  <c r="G209" i="148"/>
  <c r="G2646" i="145"/>
  <c r="G2648" i="145"/>
  <c r="G2650" i="145"/>
  <c r="G2652" i="145"/>
  <c r="G2654" i="145"/>
  <c r="G2644" i="145"/>
  <c r="G2595" i="145"/>
  <c r="G2593" i="145"/>
  <c r="G2545" i="145"/>
  <c r="G2543" i="145"/>
  <c r="G2495" i="145"/>
  <c r="G2493" i="145"/>
  <c r="G2445" i="145"/>
  <c r="G2443" i="145"/>
  <c r="G109" i="149"/>
  <c r="G143" i="149" s="1"/>
  <c r="G2344" i="145"/>
  <c r="G2343" i="145"/>
  <c r="G11" i="129"/>
  <c r="G2293" i="145"/>
  <c r="G2327" i="145" s="1"/>
  <c r="G2247" i="145"/>
  <c r="G2245" i="145"/>
  <c r="G2243" i="145"/>
  <c r="G2199" i="145"/>
  <c r="G2201" i="145"/>
  <c r="G2196" i="145"/>
  <c r="G2194" i="145"/>
  <c r="G10" i="154"/>
  <c r="G110" i="4"/>
  <c r="G144" i="4" s="1"/>
  <c r="G457" i="151"/>
  <c r="G491" i="151" s="1"/>
  <c r="G753" i="147"/>
  <c r="G755" i="147"/>
  <c r="G752" i="147"/>
  <c r="G1660" i="164"/>
  <c r="G1662" i="164"/>
  <c r="G1664" i="164"/>
  <c r="G1665" i="164"/>
  <c r="G1667" i="164"/>
  <c r="G1659" i="164"/>
  <c r="G910" i="160"/>
  <c r="G912" i="160"/>
  <c r="G914" i="160"/>
  <c r="G916" i="160"/>
  <c r="G918" i="160"/>
  <c r="G908" i="160"/>
  <c r="G1608" i="164"/>
  <c r="G1642" i="164" s="1"/>
  <c r="G861" i="160"/>
  <c r="G859" i="160"/>
  <c r="G857" i="160"/>
  <c r="G808" i="160"/>
  <c r="G810" i="160"/>
  <c r="G807" i="160"/>
  <c r="G62" i="125"/>
  <c r="G60" i="125"/>
  <c r="G159" i="158"/>
  <c r="G158" i="158"/>
  <c r="G157" i="158"/>
  <c r="G860" i="152"/>
  <c r="G894" i="152" s="1"/>
  <c r="G758" i="160"/>
  <c r="G760" i="160"/>
  <c r="G762" i="160"/>
  <c r="G765" i="160"/>
  <c r="G767" i="160"/>
  <c r="G769" i="160"/>
  <c r="G1561" i="164"/>
  <c r="G1559" i="164"/>
  <c r="G1558" i="164"/>
  <c r="G1508" i="164"/>
  <c r="G1542" i="164" s="1"/>
  <c r="G711" i="160"/>
  <c r="G709" i="160"/>
  <c r="G707" i="160"/>
  <c r="G659" i="160"/>
  <c r="G661" i="160"/>
  <c r="G657" i="160"/>
  <c r="G1461" i="164"/>
  <c r="G1459" i="164"/>
  <c r="G1458" i="164"/>
  <c r="G858" i="146"/>
  <c r="G892" i="146" s="1"/>
  <c r="G1409" i="164"/>
  <c r="G1411" i="164"/>
  <c r="G1408" i="164"/>
  <c r="G633" i="160"/>
  <c r="G635" i="160"/>
  <c r="G637" i="160"/>
  <c r="G610" i="160"/>
  <c r="G612" i="160"/>
  <c r="G614" i="160"/>
  <c r="G616" i="160"/>
  <c r="G618" i="160"/>
  <c r="G620" i="160"/>
  <c r="G622" i="160"/>
  <c r="G624" i="160"/>
  <c r="G627" i="160"/>
  <c r="G629" i="160"/>
  <c r="G631" i="160"/>
  <c r="G608" i="160"/>
  <c r="G559" i="160"/>
  <c r="G561" i="160"/>
  <c r="G557" i="160"/>
  <c r="G2100" i="145"/>
  <c r="K2124" i="145"/>
  <c r="M2122" i="145"/>
  <c r="M2123" i="145"/>
  <c r="M2121" i="145"/>
  <c r="K2118" i="145"/>
  <c r="M2118" i="145" s="1"/>
  <c r="K2116" i="145"/>
  <c r="M2114" i="145"/>
  <c r="M2113" i="145"/>
  <c r="M2101" i="145"/>
  <c r="M2102" i="145"/>
  <c r="M2103" i="145"/>
  <c r="M2104" i="145"/>
  <c r="M2105" i="145"/>
  <c r="M2106" i="145"/>
  <c r="M2107" i="145"/>
  <c r="M2108" i="145"/>
  <c r="K2110" i="145"/>
  <c r="M2100" i="145"/>
  <c r="K2098" i="145"/>
  <c r="M2095" i="145"/>
  <c r="M2096" i="145"/>
  <c r="M2094" i="145"/>
  <c r="G2096" i="145"/>
  <c r="G2097" i="145"/>
  <c r="G2098" i="145"/>
  <c r="G2099" i="145"/>
  <c r="G2149" i="145"/>
  <c r="G2148" i="145"/>
  <c r="G2147" i="145"/>
  <c r="G2146" i="145"/>
  <c r="G2145" i="145"/>
  <c r="A2145" i="145"/>
  <c r="A2146" i="145" s="1"/>
  <c r="A2147" i="145" s="1"/>
  <c r="A2148" i="145" s="1"/>
  <c r="A2149" i="145" s="1"/>
  <c r="G2144" i="145"/>
  <c r="G2125" i="145"/>
  <c r="G2124" i="145"/>
  <c r="G2123" i="145"/>
  <c r="G2122" i="145"/>
  <c r="G2121" i="145"/>
  <c r="G2120" i="145"/>
  <c r="G2119" i="145"/>
  <c r="G2118" i="145"/>
  <c r="G2117" i="145"/>
  <c r="G2116" i="145"/>
  <c r="G2115" i="145"/>
  <c r="G2114" i="145"/>
  <c r="R2113" i="145"/>
  <c r="G2113" i="145"/>
  <c r="G2112" i="145"/>
  <c r="G2111" i="145"/>
  <c r="G2110" i="145"/>
  <c r="G2109" i="145"/>
  <c r="G2108" i="145"/>
  <c r="G2107" i="145"/>
  <c r="G2106" i="145"/>
  <c r="G2105" i="145"/>
  <c r="G2104" i="145"/>
  <c r="G2103" i="145"/>
  <c r="G2102" i="145"/>
  <c r="G2101" i="145"/>
  <c r="A2095" i="145"/>
  <c r="A2096" i="145" s="1"/>
  <c r="A2097" i="145" s="1"/>
  <c r="A2098" i="145" s="1"/>
  <c r="A2099" i="145" s="1"/>
  <c r="A2100" i="145" s="1"/>
  <c r="A2101" i="145" s="1"/>
  <c r="A2102" i="145" s="1"/>
  <c r="A2103" i="145" s="1"/>
  <c r="A2104" i="145" s="1"/>
  <c r="A2105" i="145" s="1"/>
  <c r="A2106" i="145" s="1"/>
  <c r="A2107" i="145" s="1"/>
  <c r="A2108" i="145" s="1"/>
  <c r="A2109" i="145" s="1"/>
  <c r="A2110" i="145" s="1"/>
  <c r="A2111" i="145" s="1"/>
  <c r="A2112" i="145" s="1"/>
  <c r="A2113" i="145" s="1"/>
  <c r="A2114" i="145" s="1"/>
  <c r="A2115" i="145" s="1"/>
  <c r="A2116" i="145" s="1"/>
  <c r="A2117" i="145" s="1"/>
  <c r="A2118" i="145" s="1"/>
  <c r="A2119" i="145" s="1"/>
  <c r="A2120" i="145" s="1"/>
  <c r="A2121" i="145" s="1"/>
  <c r="A2122" i="145" s="1"/>
  <c r="A2123" i="145" s="1"/>
  <c r="A2124" i="145" s="1"/>
  <c r="A2125" i="145" s="1"/>
  <c r="G2413" i="157"/>
  <c r="G2414" i="157"/>
  <c r="G2415" i="157"/>
  <c r="G2416" i="157"/>
  <c r="G2417" i="157"/>
  <c r="G2418" i="157"/>
  <c r="G2419" i="157"/>
  <c r="G2420" i="157"/>
  <c r="G109" i="155"/>
  <c r="G143" i="155" s="1"/>
  <c r="G760" i="165"/>
  <c r="G761" i="165"/>
  <c r="G710" i="165"/>
  <c r="G711" i="165"/>
  <c r="G712" i="165"/>
  <c r="G759" i="165"/>
  <c r="G709" i="165"/>
  <c r="G659" i="165"/>
  <c r="G693" i="165" s="1"/>
  <c r="G159" i="148"/>
  <c r="G193" i="148" s="1"/>
  <c r="G407" i="151"/>
  <c r="G441" i="151" s="1"/>
  <c r="G812" i="152"/>
  <c r="G814" i="152"/>
  <c r="G810" i="152"/>
  <c r="G163" i="144"/>
  <c r="G162" i="144"/>
  <c r="G161" i="144"/>
  <c r="G160" i="144"/>
  <c r="G1159" i="161"/>
  <c r="G1157" i="161"/>
  <c r="G157" i="126"/>
  <c r="G190" i="126" s="1"/>
  <c r="G1043" i="165" l="1"/>
  <c r="G1043" i="121"/>
  <c r="G1193" i="121"/>
  <c r="G1692" i="164"/>
  <c r="G1942" i="164"/>
  <c r="G1742" i="164"/>
  <c r="G92" i="154"/>
  <c r="G144" i="125"/>
  <c r="T2716" i="157"/>
  <c r="H2717" i="157"/>
  <c r="Q2721" i="157"/>
  <c r="H2725" i="157"/>
  <c r="Q2609" i="157"/>
  <c r="Q2660" i="157"/>
  <c r="T2726" i="157"/>
  <c r="X1259" i="157"/>
  <c r="H2711" i="157"/>
  <c r="P2711" i="157" s="1"/>
  <c r="G289" i="158"/>
  <c r="G1243" i="165"/>
  <c r="G993" i="165"/>
  <c r="G3676" i="145"/>
  <c r="G2427" i="145"/>
  <c r="G94" i="125"/>
  <c r="G948" i="147"/>
  <c r="G593" i="153"/>
  <c r="G609" i="153" s="1"/>
  <c r="G642" i="153" s="1"/>
  <c r="H2728" i="157"/>
  <c r="T2722" i="157"/>
  <c r="Q2771" i="157"/>
  <c r="Q2773" i="157"/>
  <c r="G541" i="151"/>
  <c r="G1592" i="164"/>
  <c r="G993" i="121"/>
  <c r="G943" i="121"/>
  <c r="G893" i="121"/>
  <c r="G789" i="147"/>
  <c r="G3326" i="145"/>
  <c r="G3426" i="145"/>
  <c r="G2577" i="145"/>
  <c r="G3626" i="145"/>
  <c r="H2709" i="157"/>
  <c r="H2719" i="157"/>
  <c r="H2721" i="157"/>
  <c r="Q2763" i="157"/>
  <c r="W2763" i="157" s="1"/>
  <c r="H2718" i="157"/>
  <c r="Q2612" i="157"/>
  <c r="G1441" i="160"/>
  <c r="G1001" i="147"/>
  <c r="G842" i="147"/>
  <c r="G492" i="141"/>
  <c r="G544" i="153"/>
  <c r="G444" i="153"/>
  <c r="G1341" i="160"/>
  <c r="G1391" i="160"/>
  <c r="G591" i="160"/>
  <c r="G1594" i="152"/>
  <c r="G1544" i="152"/>
  <c r="G1291" i="160"/>
  <c r="G841" i="160"/>
  <c r="G1141" i="160"/>
  <c r="G741" i="160"/>
  <c r="G1191" i="160"/>
  <c r="G1091" i="160"/>
  <c r="G791" i="160"/>
  <c r="G691" i="160"/>
  <c r="G891" i="160"/>
  <c r="G1041" i="160"/>
  <c r="G3226" i="145"/>
  <c r="G994" i="152"/>
  <c r="G542" i="141"/>
  <c r="G190" i="158"/>
  <c r="Q2717" i="157"/>
  <c r="Q2765" i="157"/>
  <c r="Q2914" i="157"/>
  <c r="Q2916" i="157"/>
  <c r="Q2779" i="157"/>
  <c r="S2779" i="157" s="1"/>
  <c r="Q2672" i="157"/>
  <c r="Q2667" i="157"/>
  <c r="G2941" i="157"/>
  <c r="Q2908" i="157"/>
  <c r="G2891" i="157"/>
  <c r="G394" i="163"/>
  <c r="G3376" i="145"/>
  <c r="G1093" i="121"/>
  <c r="G1293" i="165"/>
  <c r="G1193" i="165"/>
  <c r="H712" i="165"/>
  <c r="G3026" i="145"/>
  <c r="G2976" i="145"/>
  <c r="G3076" i="145"/>
  <c r="G2726" i="145"/>
  <c r="G2742" i="145" s="1"/>
  <c r="G2776" i="145" s="1"/>
  <c r="G3176" i="145"/>
  <c r="G3476" i="145"/>
  <c r="G3126" i="145"/>
  <c r="G2926" i="145"/>
  <c r="G992" i="146"/>
  <c r="G3276" i="145"/>
  <c r="G2826" i="145"/>
  <c r="G244" i="163"/>
  <c r="G2677" i="145"/>
  <c r="G2791" i="157"/>
  <c r="W2788" i="157" s="1"/>
  <c r="G944" i="152"/>
  <c r="G2377" i="145"/>
  <c r="G2527" i="145"/>
  <c r="G895" i="147"/>
  <c r="H710" i="165"/>
  <c r="G2627" i="145"/>
  <c r="G2477" i="145"/>
  <c r="G2741" i="157"/>
  <c r="G2691" i="157"/>
  <c r="T2687" i="157" s="1"/>
  <c r="G2641" i="157"/>
  <c r="G243" i="148"/>
  <c r="G2277" i="145"/>
  <c r="M2116" i="145"/>
  <c r="M2098" i="145"/>
  <c r="H2097" i="145"/>
  <c r="G2227" i="145"/>
  <c r="M2124" i="145"/>
  <c r="M2110" i="145"/>
  <c r="H2149" i="145"/>
  <c r="H2125" i="145"/>
  <c r="G941" i="160"/>
  <c r="H2111" i="145"/>
  <c r="G1492" i="164"/>
  <c r="G1442" i="164"/>
  <c r="G641" i="160"/>
  <c r="G2127" i="145"/>
  <c r="G2143" i="145" s="1"/>
  <c r="G2177" i="145" s="1"/>
  <c r="G793" i="165"/>
  <c r="G743" i="165"/>
  <c r="G844" i="152"/>
  <c r="G194" i="144"/>
  <c r="G1191" i="161"/>
  <c r="I2149" i="145" l="1"/>
  <c r="G59" i="182"/>
  <c r="G93" i="182" s="1"/>
  <c r="G109" i="148" l="1"/>
  <c r="G143" i="148" s="1"/>
  <c r="S2417" i="157" l="1"/>
  <c r="U2413" i="157"/>
  <c r="U2414" i="157"/>
  <c r="U2415" i="157"/>
  <c r="U2416" i="157"/>
  <c r="U2412" i="157"/>
  <c r="S2410" i="157"/>
  <c r="U2409" i="157"/>
  <c r="U2408" i="157"/>
  <c r="S2393" i="157"/>
  <c r="U2391" i="157"/>
  <c r="U2392" i="157"/>
  <c r="U2390" i="157"/>
  <c r="A2358" i="157"/>
  <c r="A2359" i="157" s="1"/>
  <c r="A2360" i="157" s="1"/>
  <c r="A2361" i="157" s="1"/>
  <c r="A2362" i="157" s="1"/>
  <c r="A2363" i="157" s="1"/>
  <c r="A2364" i="157" s="1"/>
  <c r="A2365" i="157" s="1"/>
  <c r="A2366" i="157" s="1"/>
  <c r="A2367" i="157" s="1"/>
  <c r="A2368" i="157" s="1"/>
  <c r="A2369" i="157" s="1"/>
  <c r="A2370" i="157" s="1"/>
  <c r="A2371" i="157" s="1"/>
  <c r="A2372" i="157" s="1"/>
  <c r="A2373" i="157" s="1"/>
  <c r="A2374" i="157" s="1"/>
  <c r="A2375" i="157" s="1"/>
  <c r="A2376" i="157" s="1"/>
  <c r="A2377" i="157" s="1"/>
  <c r="A2378" i="157" s="1"/>
  <c r="A2379" i="157" s="1"/>
  <c r="A2380" i="157" s="1"/>
  <c r="A2381" i="157" s="1"/>
  <c r="A2382" i="157" s="1"/>
  <c r="A2383" i="157" s="1"/>
  <c r="A2384" i="157" s="1"/>
  <c r="A2385" i="157" s="1"/>
  <c r="A2386" i="157" s="1"/>
  <c r="A2387" i="157" s="1"/>
  <c r="A2388" i="157" s="1"/>
  <c r="A2389" i="157" s="1"/>
  <c r="A2390" i="157" s="1"/>
  <c r="A2408" i="157" s="1"/>
  <c r="A2409" i="157" s="1"/>
  <c r="A2410" i="157" s="1"/>
  <c r="A2411" i="157" s="1"/>
  <c r="A2412" i="157" s="1"/>
  <c r="A2413" i="157" s="1"/>
  <c r="A2414" i="157" s="1"/>
  <c r="A2415" i="157" s="1"/>
  <c r="A2416" i="157" s="1"/>
  <c r="A2417" i="157" s="1"/>
  <c r="A2418" i="157" s="1"/>
  <c r="A2419" i="157" s="1"/>
  <c r="A2420" i="157" s="1"/>
  <c r="G2577" i="157"/>
  <c r="G2576" i="157"/>
  <c r="G2575" i="157"/>
  <c r="G2574" i="157"/>
  <c r="G2573" i="157"/>
  <c r="G2572" i="157"/>
  <c r="G2571" i="157"/>
  <c r="G2570" i="157"/>
  <c r="G2569" i="157"/>
  <c r="G2568" i="157"/>
  <c r="G2567" i="157"/>
  <c r="G2566" i="157"/>
  <c r="G2565" i="157"/>
  <c r="G2564" i="157"/>
  <c r="G2563" i="157"/>
  <c r="G2562" i="157"/>
  <c r="G2561" i="157"/>
  <c r="G2560" i="157"/>
  <c r="G2559" i="157"/>
  <c r="G2558" i="157"/>
  <c r="A2558" i="157"/>
  <c r="A2559" i="157" s="1"/>
  <c r="A2560" i="157" s="1"/>
  <c r="A2561" i="157" s="1"/>
  <c r="A2562" i="157" s="1"/>
  <c r="A2563" i="157" s="1"/>
  <c r="A2564" i="157" s="1"/>
  <c r="A2565" i="157" s="1"/>
  <c r="A2566" i="157" s="1"/>
  <c r="A2567" i="157" s="1"/>
  <c r="A2568" i="157" s="1"/>
  <c r="A2569" i="157" s="1"/>
  <c r="A2570" i="157" s="1"/>
  <c r="A2571" i="157" s="1"/>
  <c r="A2572" i="157" s="1"/>
  <c r="A2573" i="157" s="1"/>
  <c r="A2574" i="157" s="1"/>
  <c r="A2575" i="157" s="1"/>
  <c r="A2576" i="157" s="1"/>
  <c r="A2577" i="157" s="1"/>
  <c r="G2557" i="157"/>
  <c r="Y2540" i="157"/>
  <c r="Y2541" i="157"/>
  <c r="W2533" i="157"/>
  <c r="G2528" i="157"/>
  <c r="A2508" i="157"/>
  <c r="A2509" i="157" s="1"/>
  <c r="A2510" i="157" s="1"/>
  <c r="A2511" i="157" s="1"/>
  <c r="A2512" i="157" s="1"/>
  <c r="A2513" i="157" s="1"/>
  <c r="A2514" i="157" s="1"/>
  <c r="A2515" i="157" s="1"/>
  <c r="A2516" i="157" s="1"/>
  <c r="A2517" i="157" s="1"/>
  <c r="A2518" i="157" s="1"/>
  <c r="A2519" i="157" s="1"/>
  <c r="A2520" i="157" s="1"/>
  <c r="A2521" i="157" s="1"/>
  <c r="A2522" i="157" s="1"/>
  <c r="A2523" i="157" s="1"/>
  <c r="A2524" i="157" s="1"/>
  <c r="A2525" i="157" s="1"/>
  <c r="A2526" i="157" s="1"/>
  <c r="A2527" i="157" s="1"/>
  <c r="A2528" i="157" s="1"/>
  <c r="A2529" i="157" s="1"/>
  <c r="A2530" i="157" s="1"/>
  <c r="A2531" i="157" s="1"/>
  <c r="G2522" i="157"/>
  <c r="G2523" i="157"/>
  <c r="G2524" i="157"/>
  <c r="G2525" i="157"/>
  <c r="G2526" i="157"/>
  <c r="G2527" i="157"/>
  <c r="G2529" i="157"/>
  <c r="Q2529" i="157" s="1"/>
  <c r="G2530" i="157"/>
  <c r="Q2530" i="157" s="1"/>
  <c r="G2531" i="157"/>
  <c r="Q2531" i="157" s="1"/>
  <c r="G2521" i="157"/>
  <c r="G2520" i="157"/>
  <c r="G2519" i="157"/>
  <c r="G2518" i="157"/>
  <c r="G2517" i="157"/>
  <c r="G2516" i="157"/>
  <c r="G2515" i="157"/>
  <c r="G2514" i="157"/>
  <c r="G2513" i="157"/>
  <c r="G2512" i="157"/>
  <c r="G2511" i="157"/>
  <c r="G2510" i="157"/>
  <c r="G2509" i="157"/>
  <c r="G2508" i="157"/>
  <c r="G2507" i="157"/>
  <c r="G703" i="147"/>
  <c r="G701" i="147"/>
  <c r="G699" i="147"/>
  <c r="G648" i="147"/>
  <c r="G650" i="147"/>
  <c r="G646" i="147"/>
  <c r="G2457" i="157"/>
  <c r="G2491" i="157" s="1"/>
  <c r="G609" i="165"/>
  <c r="G643" i="165" s="1"/>
  <c r="L25" i="180"/>
  <c r="L24" i="180"/>
  <c r="L23" i="180"/>
  <c r="G10" i="180"/>
  <c r="G43" i="180" s="1"/>
  <c r="G164" i="163"/>
  <c r="G161" i="163"/>
  <c r="G360" i="153"/>
  <c r="G394" i="153" s="1"/>
  <c r="G60" i="190"/>
  <c r="G93" i="190" s="1"/>
  <c r="G1109" i="161"/>
  <c r="G1107" i="161"/>
  <c r="G1141" i="161" s="1"/>
  <c r="G1059" i="161"/>
  <c r="G1057" i="161"/>
  <c r="G2412" i="157"/>
  <c r="G2411" i="157"/>
  <c r="G2410" i="157"/>
  <c r="G2409" i="157"/>
  <c r="G2408" i="157"/>
  <c r="G2390" i="157"/>
  <c r="G2389" i="157"/>
  <c r="G2388" i="157"/>
  <c r="G2387" i="157"/>
  <c r="G2386" i="157"/>
  <c r="G2385" i="157"/>
  <c r="G2384" i="157"/>
  <c r="G2383" i="157"/>
  <c r="G2382" i="157"/>
  <c r="G2381" i="157"/>
  <c r="G2380" i="157"/>
  <c r="G2379" i="157"/>
  <c r="G2378" i="157"/>
  <c r="G2377" i="157"/>
  <c r="G2376" i="157"/>
  <c r="G2375" i="157"/>
  <c r="G2374" i="157"/>
  <c r="G2373" i="157"/>
  <c r="G2372" i="157"/>
  <c r="G2371" i="157"/>
  <c r="G2370" i="157"/>
  <c r="G2369" i="157"/>
  <c r="G2368" i="157"/>
  <c r="G2367" i="157"/>
  <c r="G2366" i="157"/>
  <c r="G2365" i="157"/>
  <c r="G2364" i="157"/>
  <c r="G2363" i="157"/>
  <c r="G2362" i="157"/>
  <c r="G2361" i="157"/>
  <c r="G2360" i="157"/>
  <c r="G2359" i="157"/>
  <c r="G2358" i="157"/>
  <c r="G2357" i="157"/>
  <c r="G111" i="144"/>
  <c r="G112" i="144"/>
  <c r="G113" i="144"/>
  <c r="G114" i="144"/>
  <c r="G110" i="144"/>
  <c r="G593" i="147"/>
  <c r="G630" i="147" s="1"/>
  <c r="G2059" i="145"/>
  <c r="G2058" i="145"/>
  <c r="G2057" i="145"/>
  <c r="G2056" i="145"/>
  <c r="G2055" i="145"/>
  <c r="G2020" i="145"/>
  <c r="G2054" i="145"/>
  <c r="G2053" i="145"/>
  <c r="G2052" i="145"/>
  <c r="G2051" i="145"/>
  <c r="G2050" i="145"/>
  <c r="G2049" i="145"/>
  <c r="G2048" i="145"/>
  <c r="G2047" i="145"/>
  <c r="A2047" i="145"/>
  <c r="A2048" i="145" s="1"/>
  <c r="A2049" i="145" s="1"/>
  <c r="A2050" i="145" s="1"/>
  <c r="A2051" i="145" s="1"/>
  <c r="A2052" i="145" s="1"/>
  <c r="A2053" i="145" s="1"/>
  <c r="A2054" i="145" s="1"/>
  <c r="A2055" i="145" s="1"/>
  <c r="A2056" i="145" s="1"/>
  <c r="A2057" i="145" s="1"/>
  <c r="A2058" i="145" s="1"/>
  <c r="A2059" i="145" s="1"/>
  <c r="G2046" i="145"/>
  <c r="G2027" i="145"/>
  <c r="G2026" i="145"/>
  <c r="G2025" i="145"/>
  <c r="G2024" i="145"/>
  <c r="G2023" i="145"/>
  <c r="G2022" i="145"/>
  <c r="G2021" i="145"/>
  <c r="G2019" i="145"/>
  <c r="G2018" i="145"/>
  <c r="G2017" i="145"/>
  <c r="G2016" i="145"/>
  <c r="G2015" i="145"/>
  <c r="G2014" i="145"/>
  <c r="G2013" i="145"/>
  <c r="G2012" i="145"/>
  <c r="G2011" i="145"/>
  <c r="G2010" i="145"/>
  <c r="G2009" i="145"/>
  <c r="G2008" i="145"/>
  <c r="G2007" i="145"/>
  <c r="G2006" i="145"/>
  <c r="G2005" i="145"/>
  <c r="G2004" i="145"/>
  <c r="G2003" i="145"/>
  <c r="G2002" i="145"/>
  <c r="G2000" i="145"/>
  <c r="G1999" i="145"/>
  <c r="G1998" i="145"/>
  <c r="A1997" i="145"/>
  <c r="A1998" i="145" s="1"/>
  <c r="A1999" i="145" s="1"/>
  <c r="A2000" i="145" s="1"/>
  <c r="A2001" i="145" s="1"/>
  <c r="A2002" i="145" s="1"/>
  <c r="A2003" i="145" s="1"/>
  <c r="A2004" i="145" s="1"/>
  <c r="A2005" i="145" s="1"/>
  <c r="A2006" i="145" s="1"/>
  <c r="A2007" i="145" s="1"/>
  <c r="A2008" i="145" s="1"/>
  <c r="A2009" i="145" s="1"/>
  <c r="A2010" i="145" s="1"/>
  <c r="A2011" i="145" s="1"/>
  <c r="A2012" i="145" s="1"/>
  <c r="A2013" i="145" s="1"/>
  <c r="A2014" i="145" s="1"/>
  <c r="A2015" i="145" s="1"/>
  <c r="A2016" i="145" s="1"/>
  <c r="A2017" i="145" s="1"/>
  <c r="A2018" i="145" s="1"/>
  <c r="A2019" i="145" s="1"/>
  <c r="A2020" i="145" s="1"/>
  <c r="A2021" i="145" s="1"/>
  <c r="A2022" i="145" s="1"/>
  <c r="A2023" i="145" s="1"/>
  <c r="A2024" i="145" s="1"/>
  <c r="A2025" i="145" s="1"/>
  <c r="A2026" i="145" s="1"/>
  <c r="A2027" i="145" s="1"/>
  <c r="G1996" i="145"/>
  <c r="S2280" i="157"/>
  <c r="A2258" i="157"/>
  <c r="A2259" i="157" s="1"/>
  <c r="A2260" i="157" s="1"/>
  <c r="A2261" i="157" s="1"/>
  <c r="A2262" i="157" s="1"/>
  <c r="A2263" i="157" s="1"/>
  <c r="A2264" i="157" s="1"/>
  <c r="A2265" i="157" s="1"/>
  <c r="A2266" i="157" s="1"/>
  <c r="A2267" i="157" s="1"/>
  <c r="A2268" i="157" s="1"/>
  <c r="A2269" i="157" s="1"/>
  <c r="A2270" i="157" s="1"/>
  <c r="A2271" i="157" s="1"/>
  <c r="A2272" i="157" s="1"/>
  <c r="A2273" i="157" s="1"/>
  <c r="A2274" i="157" s="1"/>
  <c r="A2275" i="157" s="1"/>
  <c r="A2276" i="157" s="1"/>
  <c r="A2277" i="157" s="1"/>
  <c r="A2278" i="157" s="1"/>
  <c r="A2279" i="157" s="1"/>
  <c r="A2280" i="157" s="1"/>
  <c r="A2281" i="157" s="1"/>
  <c r="A2282" i="157" s="1"/>
  <c r="A2283" i="157" s="1"/>
  <c r="A2284" i="157" s="1"/>
  <c r="U2292" i="157"/>
  <c r="W2291" i="157"/>
  <c r="W2290" i="157"/>
  <c r="U2287" i="157"/>
  <c r="W2282" i="157"/>
  <c r="W2283" i="157"/>
  <c r="W2284" i="157"/>
  <c r="W2285" i="157"/>
  <c r="W2286" i="157"/>
  <c r="W2281" i="157"/>
  <c r="U2278" i="157"/>
  <c r="W2276" i="157"/>
  <c r="W2277" i="157"/>
  <c r="W2275" i="157"/>
  <c r="U2272" i="157"/>
  <c r="W2269" i="157"/>
  <c r="W2270" i="157"/>
  <c r="W2271" i="157"/>
  <c r="W2268" i="157"/>
  <c r="G2270" i="157"/>
  <c r="G2271" i="157"/>
  <c r="G2272" i="157"/>
  <c r="G2274" i="157"/>
  <c r="G2275" i="157"/>
  <c r="G2276" i="157"/>
  <c r="G2277" i="157"/>
  <c r="Q2277" i="157" s="1"/>
  <c r="G2278" i="157"/>
  <c r="G2279" i="157"/>
  <c r="G2280" i="157"/>
  <c r="G2281" i="157"/>
  <c r="G2282" i="157"/>
  <c r="G2283" i="157"/>
  <c r="G2284" i="157"/>
  <c r="G2267" i="157"/>
  <c r="G2268" i="157"/>
  <c r="G2269" i="157"/>
  <c r="G108" i="189"/>
  <c r="G142" i="189" s="1"/>
  <c r="G59" i="189"/>
  <c r="G91" i="189" s="1"/>
  <c r="W2292" i="157" l="1"/>
  <c r="U2410" i="157"/>
  <c r="Q2420" i="157"/>
  <c r="U2393" i="157"/>
  <c r="U2417" i="157"/>
  <c r="Q2577" i="157"/>
  <c r="Q2559" i="157"/>
  <c r="Q2390" i="157"/>
  <c r="G1091" i="161"/>
  <c r="Q2368" i="157"/>
  <c r="Q2523" i="157"/>
  <c r="Q2281" i="157"/>
  <c r="G683" i="147"/>
  <c r="Q2521" i="157"/>
  <c r="S2521" i="157" s="1"/>
  <c r="Q2284" i="157"/>
  <c r="Q2276" i="157"/>
  <c r="W2287" i="157"/>
  <c r="G2391" i="157"/>
  <c r="G2407" i="157" s="1"/>
  <c r="G2441" i="157" s="1"/>
  <c r="Q2568" i="157"/>
  <c r="Q2379" i="157"/>
  <c r="W2272" i="157"/>
  <c r="G736" i="147"/>
  <c r="Y2543" i="157"/>
  <c r="G2591" i="157"/>
  <c r="Q2528" i="157"/>
  <c r="G2541" i="157"/>
  <c r="G194" i="163"/>
  <c r="G144" i="144"/>
  <c r="G2029" i="145"/>
  <c r="G2045" i="145" s="1"/>
  <c r="G2078" i="145" s="1"/>
  <c r="W2278" i="157"/>
  <c r="G2307" i="157"/>
  <c r="G2341" i="157" s="1"/>
  <c r="G2266" i="157"/>
  <c r="G2265" i="157"/>
  <c r="G2264" i="157"/>
  <c r="G2263" i="157"/>
  <c r="G2262" i="157"/>
  <c r="G2261" i="157"/>
  <c r="G2260" i="157"/>
  <c r="G2259" i="157"/>
  <c r="G2258" i="157"/>
  <c r="G2257" i="157"/>
  <c r="T2236" i="157"/>
  <c r="T2235" i="157"/>
  <c r="T2221" i="157"/>
  <c r="V2219" i="157"/>
  <c r="V2220" i="157"/>
  <c r="V2218" i="157"/>
  <c r="T2216" i="157"/>
  <c r="V2213" i="157"/>
  <c r="V2214" i="157"/>
  <c r="V2215" i="157"/>
  <c r="V2212" i="157"/>
  <c r="V2208" i="157"/>
  <c r="V2209" i="157"/>
  <c r="V2207" i="157"/>
  <c r="T2210" i="157"/>
  <c r="G540" i="147"/>
  <c r="G577" i="147" s="1"/>
  <c r="G2209" i="157"/>
  <c r="G2210" i="157"/>
  <c r="G2211" i="157"/>
  <c r="G2212" i="157"/>
  <c r="G2213" i="157"/>
  <c r="G2214" i="157"/>
  <c r="G2215" i="157"/>
  <c r="Q2215" i="157" s="1"/>
  <c r="G2216" i="157"/>
  <c r="Q2216" i="157" s="1"/>
  <c r="G2208" i="157"/>
  <c r="G2207" i="157"/>
  <c r="G10" i="190"/>
  <c r="G44" i="190" s="1"/>
  <c r="G357" i="151"/>
  <c r="G391" i="151" s="1"/>
  <c r="G559" i="165"/>
  <c r="G593" i="165" s="1"/>
  <c r="G509" i="165"/>
  <c r="G2159" i="157"/>
  <c r="G2160" i="157"/>
  <c r="G2161" i="157"/>
  <c r="G2162" i="157"/>
  <c r="G2108" i="157"/>
  <c r="G2109" i="157"/>
  <c r="G2110" i="157"/>
  <c r="G2111" i="157"/>
  <c r="G2112" i="157"/>
  <c r="G2113" i="157"/>
  <c r="G2114" i="157"/>
  <c r="G2115" i="157"/>
  <c r="G2116" i="157"/>
  <c r="G2117" i="157"/>
  <c r="G2118" i="157"/>
  <c r="G2119" i="157"/>
  <c r="G2120" i="157"/>
  <c r="G2121" i="157"/>
  <c r="G2122" i="157"/>
  <c r="G2123" i="157"/>
  <c r="G2124" i="157"/>
  <c r="G2125" i="157"/>
  <c r="G2126" i="157"/>
  <c r="G2127" i="157"/>
  <c r="G2128" i="157"/>
  <c r="G2129" i="157"/>
  <c r="G2130" i="157"/>
  <c r="G2131" i="157"/>
  <c r="G2132" i="157"/>
  <c r="G2133" i="157"/>
  <c r="G2134" i="157"/>
  <c r="G2135" i="157"/>
  <c r="G2136" i="157"/>
  <c r="G2137" i="157"/>
  <c r="G2138" i="157"/>
  <c r="G2139" i="157"/>
  <c r="G2140" i="157"/>
  <c r="Q2259" i="157" l="1"/>
  <c r="H2259" i="157"/>
  <c r="Q2260" i="157"/>
  <c r="H2260" i="157"/>
  <c r="Q2257" i="157"/>
  <c r="H2257" i="157"/>
  <c r="Q2258" i="157"/>
  <c r="H2258" i="157"/>
  <c r="R2420" i="157"/>
  <c r="H2274" i="157"/>
  <c r="Q2274" i="157"/>
  <c r="S2379" i="157"/>
  <c r="Q2214" i="157"/>
  <c r="V2216" i="157"/>
  <c r="T2541" i="157"/>
  <c r="T2238" i="157"/>
  <c r="T2241" i="157" s="1"/>
  <c r="V2221" i="157"/>
  <c r="V2210" i="157"/>
  <c r="G2291" i="157"/>
  <c r="S2291" i="157" s="1"/>
  <c r="G2241" i="157"/>
  <c r="G543" i="165"/>
  <c r="V2117" i="157"/>
  <c r="S2277" i="157" l="1"/>
  <c r="T2274" i="157"/>
  <c r="G2158" i="157"/>
  <c r="G2107" i="157"/>
  <c r="G108" i="126"/>
  <c r="G141" i="126" s="1"/>
  <c r="G488" i="147"/>
  <c r="G491" i="147"/>
  <c r="G494" i="147"/>
  <c r="G460" i="165"/>
  <c r="G462" i="165"/>
  <c r="G464" i="165"/>
  <c r="G467" i="165"/>
  <c r="G469" i="165"/>
  <c r="G471" i="165"/>
  <c r="G2157" i="157" l="1"/>
  <c r="G2191" i="157" s="1"/>
  <c r="G524" i="147"/>
  <c r="G493" i="165" l="1"/>
  <c r="G2058" i="157"/>
  <c r="G2059" i="157"/>
  <c r="G2060" i="157"/>
  <c r="G2061" i="157"/>
  <c r="G2062" i="157"/>
  <c r="G2063" i="157"/>
  <c r="G2064" i="157"/>
  <c r="G2065" i="157"/>
  <c r="G2057" i="157"/>
  <c r="G607" i="140"/>
  <c r="G641" i="140" s="1"/>
  <c r="G557" i="140"/>
  <c r="G591" i="140" s="1"/>
  <c r="G507" i="140"/>
  <c r="G541" i="140" s="1"/>
  <c r="G409" i="165"/>
  <c r="G443" i="165" s="1"/>
  <c r="G457" i="140"/>
  <c r="G491" i="140" s="1"/>
  <c r="G2091" i="157" l="1"/>
  <c r="G10" i="168"/>
  <c r="G10" i="189"/>
  <c r="G42" i="189" s="1"/>
  <c r="G59" i="148"/>
  <c r="G93" i="148" s="1"/>
  <c r="G60" i="4" l="1"/>
  <c r="G94" i="4" s="1"/>
  <c r="G1858" i="157"/>
  <c r="G1859" i="157"/>
  <c r="G1860" i="157"/>
  <c r="G1861" i="157"/>
  <c r="G1862" i="157"/>
  <c r="G1863" i="157"/>
  <c r="G1864" i="157"/>
  <c r="G1865" i="157"/>
  <c r="G1866" i="157"/>
  <c r="G1867" i="157"/>
  <c r="G1868" i="157"/>
  <c r="G1869" i="157"/>
  <c r="G1870" i="157"/>
  <c r="G1871" i="157"/>
  <c r="G1872" i="157"/>
  <c r="G1873" i="157"/>
  <c r="G1874" i="157"/>
  <c r="G1875" i="157"/>
  <c r="G1876" i="157"/>
  <c r="G1877" i="157"/>
  <c r="G1878" i="157"/>
  <c r="G1879" i="157"/>
  <c r="G1880" i="157"/>
  <c r="J808" i="146" l="1"/>
  <c r="G808" i="146"/>
  <c r="G840" i="146" s="1"/>
  <c r="G1008" i="161"/>
  <c r="G1010" i="161"/>
  <c r="G1007" i="161"/>
  <c r="G2009" i="157"/>
  <c r="G2008" i="157"/>
  <c r="G2007" i="157"/>
  <c r="V1981" i="157"/>
  <c r="G1963" i="157"/>
  <c r="G1962" i="157"/>
  <c r="G1961" i="157"/>
  <c r="G1960" i="157"/>
  <c r="G1959" i="157"/>
  <c r="G1958" i="157"/>
  <c r="A1959" i="157"/>
  <c r="A1960" i="157" s="1"/>
  <c r="A1961" i="157" s="1"/>
  <c r="A1962" i="157" s="1"/>
  <c r="A1963" i="157" s="1"/>
  <c r="G1931" i="157"/>
  <c r="G1932" i="157"/>
  <c r="G1933" i="157"/>
  <c r="G1934" i="157"/>
  <c r="G1935" i="157"/>
  <c r="G1936" i="157"/>
  <c r="G1937" i="157"/>
  <c r="G1938" i="157"/>
  <c r="G1930" i="157"/>
  <c r="G1929" i="157"/>
  <c r="G1928" i="157"/>
  <c r="G1927" i="157"/>
  <c r="G1926" i="157"/>
  <c r="G1925" i="157"/>
  <c r="G1924" i="157"/>
  <c r="G1923" i="157"/>
  <c r="G1922" i="157"/>
  <c r="G1921" i="157"/>
  <c r="G1920" i="157"/>
  <c r="G1919" i="157"/>
  <c r="G1918" i="157"/>
  <c r="G1917" i="157"/>
  <c r="G1916" i="157"/>
  <c r="G1915" i="157"/>
  <c r="G1914" i="157"/>
  <c r="G1913" i="157"/>
  <c r="G1912" i="157"/>
  <c r="G1911" i="157"/>
  <c r="G1910" i="157"/>
  <c r="G1909" i="157"/>
  <c r="G1908" i="157"/>
  <c r="A1908" i="157"/>
  <c r="A1909" i="157" s="1"/>
  <c r="A1910" i="157" s="1"/>
  <c r="A1911" i="157" s="1"/>
  <c r="A1912" i="157" s="1"/>
  <c r="A1913" i="157" s="1"/>
  <c r="A1914" i="157" s="1"/>
  <c r="A1915" i="157" s="1"/>
  <c r="A1916" i="157" s="1"/>
  <c r="A1917" i="157" s="1"/>
  <c r="A1918" i="157" s="1"/>
  <c r="A1919" i="157" s="1"/>
  <c r="A1920" i="157" s="1"/>
  <c r="A1921" i="157" s="1"/>
  <c r="A1922" i="157" s="1"/>
  <c r="A1923" i="157" s="1"/>
  <c r="A1924" i="157" s="1"/>
  <c r="A1925" i="157" s="1"/>
  <c r="A1926" i="157" s="1"/>
  <c r="A1927" i="157" s="1"/>
  <c r="A1928" i="157" s="1"/>
  <c r="A1929" i="157" s="1"/>
  <c r="A1930" i="157" s="1"/>
  <c r="A1931" i="157" s="1"/>
  <c r="A1932" i="157" s="1"/>
  <c r="A1933" i="157" s="1"/>
  <c r="A1934" i="157" s="1"/>
  <c r="A1935" i="157" s="1"/>
  <c r="A1936" i="157" s="1"/>
  <c r="A1937" i="157" s="1"/>
  <c r="A1938" i="157" s="1"/>
  <c r="G1907" i="157"/>
  <c r="Y1880" i="157"/>
  <c r="A1858" i="157"/>
  <c r="A1859" i="157" s="1"/>
  <c r="A1860" i="157" s="1"/>
  <c r="A1861" i="157" s="1"/>
  <c r="A1862" i="157" s="1"/>
  <c r="A1863" i="157" s="1"/>
  <c r="A1864" i="157" s="1"/>
  <c r="A1865" i="157" s="1"/>
  <c r="A1866" i="157" s="1"/>
  <c r="A1867" i="157" s="1"/>
  <c r="A1868" i="157" s="1"/>
  <c r="A1869" i="157" s="1"/>
  <c r="A1870" i="157" s="1"/>
  <c r="A1871" i="157" s="1"/>
  <c r="A1872" i="157" s="1"/>
  <c r="A1873" i="157" s="1"/>
  <c r="A1874" i="157" s="1"/>
  <c r="A1875" i="157" s="1"/>
  <c r="A1876" i="157" s="1"/>
  <c r="A1877" i="157" s="1"/>
  <c r="A1878" i="157" s="1"/>
  <c r="A1879" i="157" s="1"/>
  <c r="A1880" i="157" s="1"/>
  <c r="G60" i="136"/>
  <c r="G94" i="136" s="1"/>
  <c r="G1857" i="157"/>
  <c r="G434" i="147"/>
  <c r="G471" i="147" s="1"/>
  <c r="Q1880" i="157" l="1"/>
  <c r="V1880" i="157" s="1"/>
  <c r="W1880" i="157" s="1"/>
  <c r="G1041" i="161"/>
  <c r="G2041" i="157"/>
  <c r="G1941" i="157"/>
  <c r="G1957" i="157" s="1"/>
  <c r="G1991" i="157" s="1"/>
  <c r="G1891" i="157"/>
  <c r="G314" i="153"/>
  <c r="G312" i="153"/>
  <c r="G310" i="153"/>
  <c r="G811" i="121"/>
  <c r="G810" i="121"/>
  <c r="G809" i="121"/>
  <c r="G761" i="121"/>
  <c r="G763" i="121"/>
  <c r="G764" i="121"/>
  <c r="G760" i="121"/>
  <c r="G760" i="152"/>
  <c r="G794" i="152" s="1"/>
  <c r="G710" i="152"/>
  <c r="G957" i="161"/>
  <c r="G991" i="161" s="1"/>
  <c r="G907" i="161"/>
  <c r="G941" i="161" s="1"/>
  <c r="G1808" i="157"/>
  <c r="G1809" i="157"/>
  <c r="G1810" i="157"/>
  <c r="G1811" i="157"/>
  <c r="G1807" i="157"/>
  <c r="G1757" i="157"/>
  <c r="G1791" i="157" s="1"/>
  <c r="G843" i="121" l="1"/>
  <c r="G344" i="153"/>
  <c r="G793" i="121"/>
  <c r="G744" i="152"/>
  <c r="G1841" i="157"/>
  <c r="G667" i="152"/>
  <c r="A662" i="152"/>
  <c r="A663" i="152" s="1"/>
  <c r="A664" i="152" s="1"/>
  <c r="A665" i="152" s="1"/>
  <c r="A666" i="152" s="1"/>
  <c r="A670" i="152" s="1"/>
  <c r="G662" i="152"/>
  <c r="H662" i="152" s="1"/>
  <c r="G663" i="152"/>
  <c r="G664" i="152"/>
  <c r="G665" i="152"/>
  <c r="G666" i="152"/>
  <c r="G668" i="152"/>
  <c r="G669" i="152"/>
  <c r="G670" i="152"/>
  <c r="G660" i="152"/>
  <c r="H660" i="152" s="1"/>
  <c r="G59" i="155"/>
  <c r="G93" i="155" s="1"/>
  <c r="G1608" i="157"/>
  <c r="G1707" i="157"/>
  <c r="G1741" i="157" s="1"/>
  <c r="G1657" i="157"/>
  <c r="G1691" i="157" s="1"/>
  <c r="G1160" i="157"/>
  <c r="G1227" i="157"/>
  <c r="W1610" i="157"/>
  <c r="G1607" i="157"/>
  <c r="G59" i="126"/>
  <c r="G92" i="126" s="1"/>
  <c r="G857" i="161"/>
  <c r="G891" i="161" s="1"/>
  <c r="G360" i="165"/>
  <c r="G359" i="165"/>
  <c r="G157" i="167"/>
  <c r="G190" i="167" s="1"/>
  <c r="G60" i="137"/>
  <c r="G94" i="137" s="1"/>
  <c r="G1557" i="157"/>
  <c r="G1591" i="157" s="1"/>
  <c r="G393" i="165" l="1"/>
  <c r="G1641" i="157"/>
  <c r="H670" i="152"/>
  <c r="G694" i="152"/>
  <c r="G809" i="161"/>
  <c r="G810" i="161"/>
  <c r="G811" i="161"/>
  <c r="G812" i="161"/>
  <c r="G813" i="161"/>
  <c r="G814" i="161"/>
  <c r="G815" i="161"/>
  <c r="G816" i="161"/>
  <c r="G817" i="161"/>
  <c r="G818" i="161"/>
  <c r="G819" i="161"/>
  <c r="H819" i="161" s="1"/>
  <c r="G808" i="161"/>
  <c r="A809" i="161"/>
  <c r="A810" i="161" s="1"/>
  <c r="A811" i="161" s="1"/>
  <c r="A812" i="161" s="1"/>
  <c r="A813" i="161" s="1"/>
  <c r="A814" i="161" s="1"/>
  <c r="A815" i="161" s="1"/>
  <c r="A816" i="161" s="1"/>
  <c r="A817" i="161" s="1"/>
  <c r="A818" i="161" s="1"/>
  <c r="A819" i="161" s="1"/>
  <c r="G385" i="147"/>
  <c r="G383" i="147"/>
  <c r="G381" i="147"/>
  <c r="G328" i="147"/>
  <c r="G365" i="147" s="1"/>
  <c r="G1508" i="157"/>
  <c r="G1509" i="157"/>
  <c r="G1510" i="157"/>
  <c r="G1512" i="157"/>
  <c r="G1513" i="157"/>
  <c r="G1514" i="157"/>
  <c r="G1515" i="157"/>
  <c r="G1516" i="157"/>
  <c r="G1517" i="157"/>
  <c r="G1518" i="157"/>
  <c r="G1519" i="157"/>
  <c r="A1508" i="157"/>
  <c r="A1509" i="157" s="1"/>
  <c r="A1510" i="157" s="1"/>
  <c r="A1511" i="157" s="1"/>
  <c r="A1512" i="157" s="1"/>
  <c r="A1513" i="157" s="1"/>
  <c r="A1514" i="157" s="1"/>
  <c r="A1515" i="157" s="1"/>
  <c r="A1516" i="157" s="1"/>
  <c r="A1517" i="157" s="1"/>
  <c r="A1518" i="157" s="1"/>
  <c r="A1519" i="157" s="1"/>
  <c r="G1507" i="157"/>
  <c r="G715" i="121"/>
  <c r="G711" i="121"/>
  <c r="G407" i="140"/>
  <c r="G441" i="140" s="1"/>
  <c r="G357" i="140"/>
  <c r="G391" i="140" s="1"/>
  <c r="G307" i="140"/>
  <c r="G341" i="140" s="1"/>
  <c r="G257" i="140"/>
  <c r="G291" i="140" s="1"/>
  <c r="G207" i="140"/>
  <c r="G241" i="140" s="1"/>
  <c r="G108" i="167"/>
  <c r="G141" i="167" s="1"/>
  <c r="G1956" i="145"/>
  <c r="G1955" i="145"/>
  <c r="G1954" i="145"/>
  <c r="G1953" i="145"/>
  <c r="G1952" i="145"/>
  <c r="G1951" i="145"/>
  <c r="G1950" i="145"/>
  <c r="G1949" i="145"/>
  <c r="A1949" i="145"/>
  <c r="A1950" i="145" s="1"/>
  <c r="A1951" i="145" s="1"/>
  <c r="A1952" i="145" s="1"/>
  <c r="A1953" i="145" s="1"/>
  <c r="A1954" i="145" s="1"/>
  <c r="A1955" i="145" s="1"/>
  <c r="A1956" i="145" s="1"/>
  <c r="G1948" i="145"/>
  <c r="G1929" i="145"/>
  <c r="G1928" i="145"/>
  <c r="G1927" i="145"/>
  <c r="G1926" i="145"/>
  <c r="G1925" i="145"/>
  <c r="G1924" i="145"/>
  <c r="G1923" i="145"/>
  <c r="G1922" i="145"/>
  <c r="G1921" i="145"/>
  <c r="G1920" i="145"/>
  <c r="G1919" i="145"/>
  <c r="G1918" i="145"/>
  <c r="G1917" i="145"/>
  <c r="G1916" i="145"/>
  <c r="G1915" i="145"/>
  <c r="G1914" i="145"/>
  <c r="G1913" i="145"/>
  <c r="G1912" i="145"/>
  <c r="G1911" i="145"/>
  <c r="G1910" i="145"/>
  <c r="G1909" i="145"/>
  <c r="G1908" i="145"/>
  <c r="G1907" i="145"/>
  <c r="G1906" i="145"/>
  <c r="G1905" i="145"/>
  <c r="G1904" i="145"/>
  <c r="G1903" i="145"/>
  <c r="G1902" i="145"/>
  <c r="G1901" i="145"/>
  <c r="G1900" i="145"/>
  <c r="G1899" i="145"/>
  <c r="A1899" i="145"/>
  <c r="A1900" i="145" s="1"/>
  <c r="A1901" i="145" s="1"/>
  <c r="A1902" i="145" s="1"/>
  <c r="A1903" i="145" s="1"/>
  <c r="A1904" i="145" s="1"/>
  <c r="A1905" i="145" s="1"/>
  <c r="A1906" i="145" s="1"/>
  <c r="A1907" i="145" s="1"/>
  <c r="A1908" i="145" s="1"/>
  <c r="A1909" i="145" s="1"/>
  <c r="A1910" i="145" s="1"/>
  <c r="A1911" i="145" s="1"/>
  <c r="A1912" i="145" s="1"/>
  <c r="A1913" i="145" s="1"/>
  <c r="A1914" i="145" s="1"/>
  <c r="A1915" i="145" s="1"/>
  <c r="A1916" i="145" s="1"/>
  <c r="A1917" i="145" s="1"/>
  <c r="A1918" i="145" s="1"/>
  <c r="A1919" i="145" s="1"/>
  <c r="A1920" i="145" s="1"/>
  <c r="A1921" i="145" s="1"/>
  <c r="A1922" i="145" s="1"/>
  <c r="A1923" i="145" s="1"/>
  <c r="A1924" i="145" s="1"/>
  <c r="A1925" i="145" s="1"/>
  <c r="A1926" i="145" s="1"/>
  <c r="A1927" i="145" s="1"/>
  <c r="A1928" i="145" s="1"/>
  <c r="A1929" i="145" s="1"/>
  <c r="G1898" i="145"/>
  <c r="G672" i="121"/>
  <c r="G673" i="121"/>
  <c r="G674" i="121"/>
  <c r="G675" i="121"/>
  <c r="G676" i="121"/>
  <c r="G678" i="121"/>
  <c r="G679" i="121"/>
  <c r="G680" i="121"/>
  <c r="G681" i="121"/>
  <c r="G682" i="121"/>
  <c r="G661" i="121"/>
  <c r="G662" i="121"/>
  <c r="G663" i="121"/>
  <c r="G664" i="121"/>
  <c r="G666" i="121"/>
  <c r="G667" i="121"/>
  <c r="G668" i="121"/>
  <c r="G669" i="121"/>
  <c r="G670" i="121"/>
  <c r="G660" i="121"/>
  <c r="G308" i="151"/>
  <c r="G307" i="151"/>
  <c r="G257" i="151"/>
  <c r="G291" i="151" s="1"/>
  <c r="G207" i="151"/>
  <c r="G1467" i="157"/>
  <c r="G1468" i="157"/>
  <c r="G1469" i="157"/>
  <c r="G1470" i="157"/>
  <c r="G1471" i="157"/>
  <c r="G1472" i="157"/>
  <c r="G1473" i="157"/>
  <c r="G1474" i="157"/>
  <c r="G1475" i="157"/>
  <c r="G1459" i="157"/>
  <c r="G1460" i="157"/>
  <c r="G1461" i="157"/>
  <c r="G1462" i="157"/>
  <c r="G1463" i="157"/>
  <c r="G1464" i="157"/>
  <c r="G1465" i="157"/>
  <c r="G1466" i="157"/>
  <c r="A1458" i="157"/>
  <c r="A1459" i="157" s="1"/>
  <c r="A1460" i="157" s="1"/>
  <c r="A1461" i="157" s="1"/>
  <c r="A1462" i="157" s="1"/>
  <c r="A1463" i="157" s="1"/>
  <c r="A1464" i="157" s="1"/>
  <c r="A1465" i="157" s="1"/>
  <c r="A1466" i="157" s="1"/>
  <c r="A1467" i="157" s="1"/>
  <c r="A1468" i="157" s="1"/>
  <c r="A1469" i="157" s="1"/>
  <c r="A1470" i="157" s="1"/>
  <c r="A1471" i="157" s="1"/>
  <c r="A1472" i="157" s="1"/>
  <c r="A1473" i="157" s="1"/>
  <c r="A1474" i="157" s="1"/>
  <c r="A1475" i="157" s="1"/>
  <c r="G1458" i="157"/>
  <c r="G1457" i="157"/>
  <c r="G1410" i="157"/>
  <c r="G1408" i="157"/>
  <c r="G1407" i="157"/>
  <c r="G1358" i="157"/>
  <c r="G1360" i="157"/>
  <c r="G1357" i="157"/>
  <c r="G1307" i="157"/>
  <c r="G1341" i="157" s="1"/>
  <c r="G1257" i="157"/>
  <c r="G1291" i="157" s="1"/>
  <c r="G1850" i="145"/>
  <c r="G1848" i="145"/>
  <c r="G1800" i="145"/>
  <c r="G1798" i="145"/>
  <c r="G1750" i="145"/>
  <c r="G1748" i="145"/>
  <c r="G1700" i="145"/>
  <c r="G1698" i="145"/>
  <c r="G1650" i="145"/>
  <c r="G1648" i="145"/>
  <c r="G1600" i="145"/>
  <c r="G1598" i="145"/>
  <c r="G1550" i="145"/>
  <c r="G1548" i="145"/>
  <c r="G1500" i="145"/>
  <c r="G1498" i="145"/>
  <c r="G60" i="144"/>
  <c r="G94" i="144" s="1"/>
  <c r="G1350" i="145"/>
  <c r="G1348" i="145"/>
  <c r="G1250" i="145"/>
  <c r="G1248" i="145"/>
  <c r="G1456" i="145"/>
  <c r="G1458" i="145"/>
  <c r="G1455" i="145"/>
  <c r="G1452" i="145"/>
  <c r="G1450" i="145"/>
  <c r="G1400" i="145"/>
  <c r="G1398" i="145"/>
  <c r="G1300" i="145"/>
  <c r="G1298" i="145"/>
  <c r="G1200" i="145"/>
  <c r="G1198" i="145"/>
  <c r="A1208" i="157"/>
  <c r="A1209" i="157" s="1"/>
  <c r="A1210" i="157" s="1"/>
  <c r="A1211" i="157" s="1"/>
  <c r="A1212" i="157" s="1"/>
  <c r="A1213" i="157" s="1"/>
  <c r="A1214" i="157" s="1"/>
  <c r="A1215" i="157" s="1"/>
  <c r="A1216" i="157" s="1"/>
  <c r="A1217" i="157" s="1"/>
  <c r="A1218" i="157" s="1"/>
  <c r="A1219" i="157" s="1"/>
  <c r="A1220" i="157" s="1"/>
  <c r="A1221" i="157" s="1"/>
  <c r="A1222" i="157" s="1"/>
  <c r="A1223" i="157" s="1"/>
  <c r="A1224" i="157" s="1"/>
  <c r="A1225" i="157" s="1"/>
  <c r="A1226" i="157" s="1"/>
  <c r="A1227" i="157" s="1"/>
  <c r="A1228" i="157" s="1"/>
  <c r="A1229" i="157" s="1"/>
  <c r="A1230" i="157" s="1"/>
  <c r="A1231" i="157" s="1"/>
  <c r="A1232" i="157" s="1"/>
  <c r="G1209" i="157"/>
  <c r="G1210" i="157"/>
  <c r="G1211" i="157"/>
  <c r="G1212" i="157"/>
  <c r="G1213" i="157"/>
  <c r="G1214" i="157"/>
  <c r="G1215" i="157"/>
  <c r="G1216" i="157"/>
  <c r="G1217" i="157"/>
  <c r="G1218" i="157"/>
  <c r="G1219" i="157"/>
  <c r="G1220" i="157"/>
  <c r="G1221" i="157"/>
  <c r="G1222" i="157"/>
  <c r="G1223" i="157"/>
  <c r="G1224" i="157"/>
  <c r="G1225" i="157"/>
  <c r="G1226" i="157"/>
  <c r="G1228" i="157"/>
  <c r="G1229" i="157"/>
  <c r="G1230" i="157"/>
  <c r="G1232" i="157"/>
  <c r="G1208" i="157"/>
  <c r="G1207" i="157"/>
  <c r="G310" i="165"/>
  <c r="G309" i="165"/>
  <c r="G1165" i="145"/>
  <c r="G1166" i="145"/>
  <c r="G1164" i="145"/>
  <c r="G1163" i="145"/>
  <c r="G1162" i="145"/>
  <c r="G1161" i="145"/>
  <c r="G1160" i="145"/>
  <c r="G1159" i="145"/>
  <c r="G1158" i="145"/>
  <c r="G1157" i="145"/>
  <c r="G1156" i="145"/>
  <c r="G1155" i="145"/>
  <c r="G1154" i="145"/>
  <c r="G1153" i="145"/>
  <c r="G1152" i="145"/>
  <c r="G1151" i="145"/>
  <c r="A1151" i="145"/>
  <c r="A1152" i="145" s="1"/>
  <c r="A1153" i="145" s="1"/>
  <c r="A1154" i="145" s="1"/>
  <c r="A1155" i="145" s="1"/>
  <c r="A1156" i="145" s="1"/>
  <c r="A1157" i="145" s="1"/>
  <c r="A1158" i="145" s="1"/>
  <c r="A1159" i="145" s="1"/>
  <c r="A1160" i="145" s="1"/>
  <c r="A1161" i="145" s="1"/>
  <c r="A1162" i="145" s="1"/>
  <c r="A1163" i="145" s="1"/>
  <c r="A1164" i="145" s="1"/>
  <c r="A1165" i="145" s="1"/>
  <c r="A1166" i="145" s="1"/>
  <c r="G1150" i="145"/>
  <c r="G1131" i="145"/>
  <c r="G1130" i="145"/>
  <c r="G1129" i="145"/>
  <c r="G1128" i="145"/>
  <c r="G1127" i="145"/>
  <c r="G1126" i="145"/>
  <c r="G1125" i="145"/>
  <c r="G1124" i="145"/>
  <c r="G1123" i="145"/>
  <c r="G1122" i="145"/>
  <c r="G1121" i="145"/>
  <c r="G1120" i="145"/>
  <c r="G1119" i="145"/>
  <c r="G1118" i="145"/>
  <c r="G1117" i="145"/>
  <c r="G1116" i="145"/>
  <c r="G1115" i="145"/>
  <c r="G1114" i="145"/>
  <c r="G1113" i="145"/>
  <c r="G1112" i="145"/>
  <c r="G1111" i="145"/>
  <c r="G1110" i="145"/>
  <c r="G1109" i="145"/>
  <c r="G1108" i="145"/>
  <c r="G1107" i="145"/>
  <c r="G1106" i="145"/>
  <c r="G1105" i="145"/>
  <c r="G1104" i="145"/>
  <c r="G1103" i="145"/>
  <c r="G1102" i="145"/>
  <c r="G1101" i="145"/>
  <c r="A1101" i="145"/>
  <c r="A1102" i="145" s="1"/>
  <c r="A1103" i="145" s="1"/>
  <c r="A1104" i="145" s="1"/>
  <c r="A1105" i="145" s="1"/>
  <c r="A1106" i="145" s="1"/>
  <c r="A1107" i="145" s="1"/>
  <c r="A1108" i="145" s="1"/>
  <c r="A1109" i="145" s="1"/>
  <c r="A1110" i="145" s="1"/>
  <c r="A1111" i="145" s="1"/>
  <c r="A1112" i="145" s="1"/>
  <c r="A1113" i="145" s="1"/>
  <c r="A1114" i="145" s="1"/>
  <c r="A1115" i="145" s="1"/>
  <c r="A1116" i="145" s="1"/>
  <c r="A1117" i="145" s="1"/>
  <c r="A1118" i="145" s="1"/>
  <c r="A1119" i="145" s="1"/>
  <c r="A1120" i="145" s="1"/>
  <c r="A1121" i="145" s="1"/>
  <c r="A1122" i="145" s="1"/>
  <c r="A1123" i="145" s="1"/>
  <c r="A1124" i="145" s="1"/>
  <c r="A1125" i="145" s="1"/>
  <c r="A1126" i="145" s="1"/>
  <c r="A1127" i="145" s="1"/>
  <c r="A1128" i="145" s="1"/>
  <c r="A1129" i="145" s="1"/>
  <c r="A1130" i="145" s="1"/>
  <c r="A1131" i="145" s="1"/>
  <c r="G1100" i="145"/>
  <c r="G277" i="147"/>
  <c r="G61" i="149"/>
  <c r="G60" i="149"/>
  <c r="G59" i="149"/>
  <c r="G758" i="146"/>
  <c r="G761" i="146"/>
  <c r="G759" i="146"/>
  <c r="G1157" i="157"/>
  <c r="G1135" i="157"/>
  <c r="G1129" i="157"/>
  <c r="G1123" i="157"/>
  <c r="G1117" i="157"/>
  <c r="G1112" i="157"/>
  <c r="G1107" i="157"/>
  <c r="G841" i="161" l="1"/>
  <c r="G1532" i="145"/>
  <c r="G1782" i="145"/>
  <c r="G1432" i="145"/>
  <c r="G1632" i="145"/>
  <c r="G1882" i="145"/>
  <c r="G341" i="151"/>
  <c r="G1332" i="145"/>
  <c r="G1582" i="145"/>
  <c r="G1732" i="145"/>
  <c r="H818" i="161"/>
  <c r="W1226" i="157"/>
  <c r="G1391" i="157"/>
  <c r="G1441" i="157"/>
  <c r="G418" i="147"/>
  <c r="G1541" i="157"/>
  <c r="G743" i="121"/>
  <c r="G1832" i="145"/>
  <c r="G1682" i="145"/>
  <c r="G1282" i="145"/>
  <c r="G1382" i="145"/>
  <c r="G1931" i="145"/>
  <c r="G1947" i="145" s="1"/>
  <c r="G1980" i="145" s="1"/>
  <c r="S1928" i="145"/>
  <c r="G693" i="121"/>
  <c r="G241" i="151"/>
  <c r="G1491" i="157"/>
  <c r="G1241" i="157"/>
  <c r="G1482" i="145"/>
  <c r="G1133" i="145"/>
  <c r="G1149" i="145" s="1"/>
  <c r="G1182" i="145" s="1"/>
  <c r="G1232" i="145"/>
  <c r="G343" i="165"/>
  <c r="G93" i="149"/>
  <c r="G792" i="146"/>
  <c r="G1191" i="157"/>
  <c r="G1141" i="157"/>
  <c r="S1130" i="145" l="1"/>
  <c r="G11" i="155"/>
  <c r="G12" i="155"/>
  <c r="G10" i="155"/>
  <c r="G760" i="161"/>
  <c r="G792" i="161" s="1"/>
  <c r="G711" i="161"/>
  <c r="G713" i="161"/>
  <c r="G709" i="161"/>
  <c r="G661" i="161"/>
  <c r="G659" i="161"/>
  <c r="G1074" i="157"/>
  <c r="G1084" i="157"/>
  <c r="G1083" i="157"/>
  <c r="G1082" i="157"/>
  <c r="G1081" i="157"/>
  <c r="G1080" i="157"/>
  <c r="G1079" i="157"/>
  <c r="G1078" i="157"/>
  <c r="G1077" i="157"/>
  <c r="G1076" i="157"/>
  <c r="G1075" i="157"/>
  <c r="G1073" i="157"/>
  <c r="G1072" i="157"/>
  <c r="G1071" i="157"/>
  <c r="G1070" i="157"/>
  <c r="G1069" i="157"/>
  <c r="G1068" i="157"/>
  <c r="G1067" i="157"/>
  <c r="G1066" i="157"/>
  <c r="G1065" i="157"/>
  <c r="G1064" i="157"/>
  <c r="G1063" i="157"/>
  <c r="G1062" i="157"/>
  <c r="G1061" i="157"/>
  <c r="G1060" i="157"/>
  <c r="G1059" i="157"/>
  <c r="G1058" i="157"/>
  <c r="A1058" i="157"/>
  <c r="A1059" i="157" s="1"/>
  <c r="A1060" i="157" s="1"/>
  <c r="A1061" i="157" s="1"/>
  <c r="A1062" i="157" s="1"/>
  <c r="A1063" i="157" s="1"/>
  <c r="A1064" i="157" s="1"/>
  <c r="A1065" i="157" s="1"/>
  <c r="A1066" i="157" s="1"/>
  <c r="A1067" i="157" s="1"/>
  <c r="A1068" i="157" s="1"/>
  <c r="A1069" i="157" s="1"/>
  <c r="A1070" i="157" s="1"/>
  <c r="A1071" i="157" s="1"/>
  <c r="A1072" i="157" s="1"/>
  <c r="A1073" i="157" s="1"/>
  <c r="A1074" i="157" s="1"/>
  <c r="A1075" i="157" s="1"/>
  <c r="A1076" i="157" s="1"/>
  <c r="A1077" i="157" s="1"/>
  <c r="A1078" i="157" s="1"/>
  <c r="A1079" i="157" s="1"/>
  <c r="A1080" i="157" s="1"/>
  <c r="A1081" i="157" s="1"/>
  <c r="A1082" i="157" s="1"/>
  <c r="A1083" i="157" s="1"/>
  <c r="A1084" i="157" s="1"/>
  <c r="G1057" i="157"/>
  <c r="G1030" i="157"/>
  <c r="G42" i="155" l="1"/>
  <c r="G743" i="161"/>
  <c r="G693" i="161"/>
  <c r="G1091" i="157"/>
  <c r="G1029" i="157" l="1"/>
  <c r="G1031" i="157"/>
  <c r="G1032" i="157"/>
  <c r="G1033" i="157"/>
  <c r="G1034" i="157"/>
  <c r="G1035" i="157"/>
  <c r="G1036" i="157"/>
  <c r="G1037" i="157"/>
  <c r="G1038" i="157"/>
  <c r="G1039" i="157"/>
  <c r="G1040" i="157"/>
  <c r="A1008" i="157"/>
  <c r="A1009" i="157" s="1"/>
  <c r="A1010" i="157" s="1"/>
  <c r="A1011" i="157" s="1"/>
  <c r="A1012" i="157" s="1"/>
  <c r="A1013" i="157" s="1"/>
  <c r="A1014" i="157" s="1"/>
  <c r="A1015" i="157" s="1"/>
  <c r="A1016" i="157" s="1"/>
  <c r="A1017" i="157" s="1"/>
  <c r="A1018" i="157" s="1"/>
  <c r="A1019" i="157" s="1"/>
  <c r="A1020" i="157" s="1"/>
  <c r="A1021" i="157" s="1"/>
  <c r="A1022" i="157" s="1"/>
  <c r="A1023" i="157" s="1"/>
  <c r="A1024" i="157" s="1"/>
  <c r="A1025" i="157" s="1"/>
  <c r="A1026" i="157" s="1"/>
  <c r="A1027" i="157" s="1"/>
  <c r="A1028" i="157" s="1"/>
  <c r="A1029" i="157" s="1"/>
  <c r="A1030" i="157" s="1"/>
  <c r="A1031" i="157" s="1"/>
  <c r="A1032" i="157" s="1"/>
  <c r="A1033" i="157" s="1"/>
  <c r="A1034" i="157" s="1"/>
  <c r="A1035" i="157" s="1"/>
  <c r="A1036" i="157" s="1"/>
  <c r="A1037" i="157" s="1"/>
  <c r="A1038" i="157" s="1"/>
  <c r="A1039" i="157" s="1"/>
  <c r="A1040" i="157" s="1"/>
  <c r="G1011" i="157"/>
  <c r="G1012" i="157"/>
  <c r="G1013" i="157"/>
  <c r="G1014" i="157"/>
  <c r="G1015" i="157"/>
  <c r="G1016" i="157"/>
  <c r="G1017" i="157"/>
  <c r="G1018" i="157"/>
  <c r="G1019" i="157"/>
  <c r="G1020" i="157"/>
  <c r="G1021" i="157"/>
  <c r="G1022" i="157"/>
  <c r="G1023" i="157"/>
  <c r="G1024" i="157"/>
  <c r="G1025" i="157"/>
  <c r="G1026" i="157"/>
  <c r="G1027" i="157"/>
  <c r="G1028" i="157"/>
  <c r="G1010" i="157"/>
  <c r="G1009" i="157"/>
  <c r="G1008" i="157"/>
  <c r="G1007" i="157"/>
  <c r="G960" i="157"/>
  <c r="G959" i="157"/>
  <c r="G958" i="157"/>
  <c r="G957" i="157"/>
  <c r="G910" i="157"/>
  <c r="G908" i="157"/>
  <c r="G909" i="157"/>
  <c r="G907" i="157"/>
  <c r="G991" i="157" l="1"/>
  <c r="G1041" i="157"/>
  <c r="G941" i="157"/>
  <c r="G14" i="121"/>
  <c r="P63" i="121"/>
  <c r="P62" i="121"/>
  <c r="G276" i="147"/>
  <c r="G312" i="147" s="1"/>
  <c r="G261" i="153"/>
  <c r="G262" i="153"/>
  <c r="G1070" i="145"/>
  <c r="G1069" i="145"/>
  <c r="R1018" i="145"/>
  <c r="R1017" i="145"/>
  <c r="R1008" i="145"/>
  <c r="R1009" i="145"/>
  <c r="R1010" i="145"/>
  <c r="R1011" i="145"/>
  <c r="R1012" i="145"/>
  <c r="R1013" i="145"/>
  <c r="R1007" i="145"/>
  <c r="R1002" i="145"/>
  <c r="R1003" i="145"/>
  <c r="R1001" i="145"/>
  <c r="G1068" i="145"/>
  <c r="G1067" i="145"/>
  <c r="G1066" i="145"/>
  <c r="G1065" i="145"/>
  <c r="G1064" i="145"/>
  <c r="G1063" i="145"/>
  <c r="G1062" i="145"/>
  <c r="G1061" i="145"/>
  <c r="G1060" i="145"/>
  <c r="G1059" i="145"/>
  <c r="G1058" i="145"/>
  <c r="G1057" i="145"/>
  <c r="G1056" i="145"/>
  <c r="G1055" i="145"/>
  <c r="G1054" i="145"/>
  <c r="G1053" i="145"/>
  <c r="G1052" i="145"/>
  <c r="A1052" i="145"/>
  <c r="A1053" i="145" s="1"/>
  <c r="A1054" i="145" s="1"/>
  <c r="A1055" i="145" s="1"/>
  <c r="A1056" i="145" s="1"/>
  <c r="A1057" i="145" s="1"/>
  <c r="A1058" i="145" s="1"/>
  <c r="A1059" i="145" s="1"/>
  <c r="A1060" i="145" s="1"/>
  <c r="A1061" i="145" s="1"/>
  <c r="A1062" i="145" s="1"/>
  <c r="A1063" i="145" s="1"/>
  <c r="A1064" i="145" s="1"/>
  <c r="A1065" i="145" s="1"/>
  <c r="A1066" i="145" s="1"/>
  <c r="A1067" i="145" s="1"/>
  <c r="A1068" i="145" s="1"/>
  <c r="A1069" i="145" s="1"/>
  <c r="A1070" i="145" s="1"/>
  <c r="G1051" i="145"/>
  <c r="G1032" i="145"/>
  <c r="G1031" i="145"/>
  <c r="G1030" i="145"/>
  <c r="G1029" i="145"/>
  <c r="G1028" i="145"/>
  <c r="G1027" i="145"/>
  <c r="G1026" i="145"/>
  <c r="G1025" i="145"/>
  <c r="G1024" i="145"/>
  <c r="G1023" i="145"/>
  <c r="G1022" i="145"/>
  <c r="G1021" i="145"/>
  <c r="G1020" i="145"/>
  <c r="G1019" i="145"/>
  <c r="G1018" i="145"/>
  <c r="G1017" i="145"/>
  <c r="G1016" i="145"/>
  <c r="G1015" i="145"/>
  <c r="G1014" i="145"/>
  <c r="G1013" i="145"/>
  <c r="G1012" i="145"/>
  <c r="G1011" i="145"/>
  <c r="G1010" i="145"/>
  <c r="G1009" i="145"/>
  <c r="G1008" i="145"/>
  <c r="G1007" i="145"/>
  <c r="G1006" i="145"/>
  <c r="G1005" i="145"/>
  <c r="G1004" i="145"/>
  <c r="G1003" i="145"/>
  <c r="G1002" i="145"/>
  <c r="A1002" i="145"/>
  <c r="A1003" i="145" s="1"/>
  <c r="A1004" i="145" s="1"/>
  <c r="A1005" i="145" s="1"/>
  <c r="A1006" i="145" s="1"/>
  <c r="A1007" i="145" s="1"/>
  <c r="A1008" i="145" s="1"/>
  <c r="A1009" i="145" s="1"/>
  <c r="A1010" i="145" s="1"/>
  <c r="A1011" i="145" s="1"/>
  <c r="A1012" i="145" s="1"/>
  <c r="A1013" i="145" s="1"/>
  <c r="A1014" i="145" s="1"/>
  <c r="A1015" i="145" s="1"/>
  <c r="A1016" i="145" s="1"/>
  <c r="A1017" i="145" s="1"/>
  <c r="A1018" i="145" s="1"/>
  <c r="A1019" i="145" s="1"/>
  <c r="A1020" i="145" s="1"/>
  <c r="A1021" i="145" s="1"/>
  <c r="A1022" i="145" s="1"/>
  <c r="A1023" i="145" s="1"/>
  <c r="A1024" i="145" s="1"/>
  <c r="A1025" i="145" s="1"/>
  <c r="A1026" i="145" s="1"/>
  <c r="A1027" i="145" s="1"/>
  <c r="A1028" i="145" s="1"/>
  <c r="A1029" i="145" s="1"/>
  <c r="A1030" i="145" s="1"/>
  <c r="A1031" i="145" s="1"/>
  <c r="A1032" i="145" s="1"/>
  <c r="G1001" i="145"/>
  <c r="R1019" i="145" l="1"/>
  <c r="R1004" i="145"/>
  <c r="P93" i="121"/>
  <c r="R1014" i="145"/>
  <c r="G294" i="153"/>
  <c r="G1034" i="145"/>
  <c r="G1050" i="145" s="1"/>
  <c r="G1084" i="145" s="1"/>
  <c r="G509" i="160" l="1"/>
  <c r="G507" i="160"/>
  <c r="G224" i="147"/>
  <c r="G222" i="147"/>
  <c r="K422" i="141"/>
  <c r="K421" i="141"/>
  <c r="K420" i="141"/>
  <c r="K419" i="141"/>
  <c r="K417" i="141"/>
  <c r="K415" i="141"/>
  <c r="K413" i="141"/>
  <c r="K412" i="141"/>
  <c r="K410" i="141"/>
  <c r="K409" i="141"/>
  <c r="K408" i="141"/>
  <c r="G162" i="151"/>
  <c r="G158" i="151"/>
  <c r="G160" i="151"/>
  <c r="G118" i="151"/>
  <c r="G119" i="151"/>
  <c r="G116" i="151"/>
  <c r="G113" i="151"/>
  <c r="G115" i="151"/>
  <c r="G112" i="151"/>
  <c r="G110" i="151"/>
  <c r="G109" i="151"/>
  <c r="G70" i="151"/>
  <c r="G72" i="151"/>
  <c r="G73" i="151"/>
  <c r="G68" i="151"/>
  <c r="G67" i="151"/>
  <c r="G65" i="151"/>
  <c r="G63" i="151"/>
  <c r="G62" i="151"/>
  <c r="G60" i="151"/>
  <c r="G18" i="151"/>
  <c r="G19" i="151"/>
  <c r="G16" i="151"/>
  <c r="G13" i="151"/>
  <c r="G14" i="151"/>
  <c r="G11" i="151"/>
  <c r="G420" i="141"/>
  <c r="G409" i="141"/>
  <c r="G410" i="141"/>
  <c r="G412" i="141"/>
  <c r="G413" i="141"/>
  <c r="G415" i="141"/>
  <c r="G417" i="141"/>
  <c r="G419" i="141"/>
  <c r="G421" i="141"/>
  <c r="G422" i="141"/>
  <c r="G408" i="141"/>
  <c r="G541" i="160" l="1"/>
  <c r="G259" i="147"/>
  <c r="G191" i="151"/>
  <c r="I119" i="151"/>
  <c r="I118" i="151"/>
  <c r="G92" i="151"/>
  <c r="G141" i="151"/>
  <c r="G43" i="151"/>
  <c r="G442" i="141"/>
  <c r="I120" i="151" l="1"/>
  <c r="O82" i="151"/>
  <c r="O84" i="151" s="1"/>
  <c r="G1358" i="164" l="1"/>
  <c r="G1392" i="164" s="1"/>
  <c r="L11" i="169"/>
  <c r="L12" i="169"/>
  <c r="L13" i="169"/>
  <c r="L14" i="169"/>
  <c r="L10" i="169"/>
  <c r="A11" i="174"/>
  <c r="A12" i="174" s="1"/>
  <c r="A13" i="174" s="1"/>
  <c r="A14" i="174" s="1"/>
  <c r="G10" i="174"/>
  <c r="G11" i="174"/>
  <c r="G12" i="174"/>
  <c r="G13" i="174"/>
  <c r="G14" i="174"/>
  <c r="G61" i="184"/>
  <c r="G62" i="184"/>
  <c r="G63" i="184"/>
  <c r="G64" i="184"/>
  <c r="A61" i="184"/>
  <c r="A62" i="184" s="1"/>
  <c r="A63" i="184" s="1"/>
  <c r="A64" i="184" s="1"/>
  <c r="G60" i="184"/>
  <c r="K11" i="171"/>
  <c r="K12" i="171"/>
  <c r="K13" i="171"/>
  <c r="K14" i="171"/>
  <c r="K10" i="171"/>
  <c r="G14" i="172"/>
  <c r="G13" i="172"/>
  <c r="G12" i="172"/>
  <c r="G11" i="172"/>
  <c r="A11" i="172"/>
  <c r="A12" i="172" s="1"/>
  <c r="A13" i="172" s="1"/>
  <c r="A14" i="172" s="1"/>
  <c r="G10" i="172"/>
  <c r="G31" i="184"/>
  <c r="G30" i="184"/>
  <c r="G29" i="184"/>
  <c r="G28" i="184"/>
  <c r="G27" i="184"/>
  <c r="G25" i="184"/>
  <c r="G23" i="184"/>
  <c r="G21" i="184"/>
  <c r="G19" i="184"/>
  <c r="G17" i="184"/>
  <c r="G16" i="184"/>
  <c r="G14" i="184"/>
  <c r="G12" i="184"/>
  <c r="A12" i="184"/>
  <c r="A14" i="184" s="1"/>
  <c r="A16" i="184" s="1"/>
  <c r="A17" i="184" s="1"/>
  <c r="A19" i="184" s="1"/>
  <c r="A21" i="184" s="1"/>
  <c r="A23" i="184" s="1"/>
  <c r="A25" i="184" s="1"/>
  <c r="A27" i="184" s="1"/>
  <c r="A28" i="184" s="1"/>
  <c r="A29" i="184" s="1"/>
  <c r="A30" i="184" s="1"/>
  <c r="A31" i="184" s="1"/>
  <c r="G10" i="184"/>
  <c r="G94" i="184" l="1"/>
  <c r="G43" i="172"/>
  <c r="G44" i="184"/>
  <c r="G259" i="165" l="1"/>
  <c r="G293" i="165" s="1"/>
  <c r="G953" i="145"/>
  <c r="G951" i="145"/>
  <c r="G360" i="141"/>
  <c r="G358" i="141"/>
  <c r="G1308" i="164"/>
  <c r="G1342" i="164" s="1"/>
  <c r="G1258" i="164"/>
  <c r="G1292" i="164" s="1"/>
  <c r="G609" i="161"/>
  <c r="G643" i="161" s="1"/>
  <c r="G508" i="164"/>
  <c r="P309" i="146"/>
  <c r="P308" i="146"/>
  <c r="P459" i="146"/>
  <c r="P458" i="146"/>
  <c r="G563" i="161"/>
  <c r="G561" i="161"/>
  <c r="G559" i="161"/>
  <c r="G858" i="157"/>
  <c r="G985" i="145" l="1"/>
  <c r="G392" i="141"/>
  <c r="G593" i="161"/>
  <c r="G891" i="157"/>
  <c r="G807" i="157"/>
  <c r="G840" i="157" s="1"/>
  <c r="G757" i="157"/>
  <c r="G790" i="157" s="1"/>
  <c r="G707" i="157"/>
  <c r="G741" i="157" s="1"/>
  <c r="G657" i="157"/>
  <c r="G691" i="157" s="1"/>
  <c r="G607" i="157"/>
  <c r="G641" i="157" s="1"/>
  <c r="G557" i="157"/>
  <c r="G591" i="157" s="1"/>
  <c r="G507" i="157"/>
  <c r="G541" i="157" s="1"/>
  <c r="G457" i="157"/>
  <c r="G491" i="157" s="1"/>
  <c r="U283" i="157"/>
  <c r="Z110" i="157"/>
  <c r="G708" i="146" l="1"/>
  <c r="G742" i="146" s="1"/>
  <c r="G903" i="145"/>
  <c r="G901" i="145"/>
  <c r="G1208" i="164"/>
  <c r="G1242" i="164" s="1"/>
  <c r="G310" i="141"/>
  <c r="G308" i="141"/>
  <c r="G509" i="161"/>
  <c r="G543" i="161" s="1"/>
  <c r="G110" i="158"/>
  <c r="G109" i="158"/>
  <c r="G108" i="158"/>
  <c r="G1158" i="164"/>
  <c r="G1192" i="164" s="1"/>
  <c r="G1108" i="164"/>
  <c r="G1142" i="164" s="1"/>
  <c r="G1058" i="164"/>
  <c r="G1092" i="164" s="1"/>
  <c r="G141" i="158" l="1"/>
  <c r="G342" i="141"/>
  <c r="G935" i="145"/>
  <c r="G10" i="126" l="1"/>
  <c r="G853" i="145"/>
  <c r="G851" i="145"/>
  <c r="G1008" i="164"/>
  <c r="G1042" i="164" s="1"/>
  <c r="G959" i="164"/>
  <c r="G961" i="164"/>
  <c r="G958" i="164"/>
  <c r="G459" i="161"/>
  <c r="G493" i="161" s="1"/>
  <c r="G803" i="145"/>
  <c r="G801" i="145"/>
  <c r="G908" i="164"/>
  <c r="G942" i="164" s="1"/>
  <c r="G858" i="164"/>
  <c r="G892" i="164" s="1"/>
  <c r="G409" i="161"/>
  <c r="G443" i="161" s="1"/>
  <c r="G835" i="145" l="1"/>
  <c r="G885" i="145"/>
  <c r="G992" i="164"/>
  <c r="G260" i="141"/>
  <c r="G258" i="141"/>
  <c r="G755" i="145"/>
  <c r="G753" i="145"/>
  <c r="G751" i="145"/>
  <c r="G459" i="160"/>
  <c r="G457" i="160"/>
  <c r="G808" i="164"/>
  <c r="G842" i="164" s="1"/>
  <c r="G758" i="164"/>
  <c r="G792" i="164" s="1"/>
  <c r="G708" i="164"/>
  <c r="G742" i="164" s="1"/>
  <c r="G704" i="145"/>
  <c r="G702" i="145"/>
  <c r="G655" i="145"/>
  <c r="G653" i="145"/>
  <c r="G658" i="146"/>
  <c r="G692" i="146" s="1"/>
  <c r="G359" i="161"/>
  <c r="G393" i="161" s="1"/>
  <c r="G658" i="164"/>
  <c r="G692" i="164" s="1"/>
  <c r="G608" i="164"/>
  <c r="G642" i="164" s="1"/>
  <c r="G610" i="152"/>
  <c r="G644" i="152" s="1"/>
  <c r="G560" i="152"/>
  <c r="G594" i="152" s="1"/>
  <c r="G510" i="152"/>
  <c r="G544" i="152" s="1"/>
  <c r="G460" i="152"/>
  <c r="G494" i="152" s="1"/>
  <c r="G410" i="152"/>
  <c r="G444" i="152" s="1"/>
  <c r="G110" i="163"/>
  <c r="G144" i="163" s="1"/>
  <c r="G208" i="141"/>
  <c r="G360" i="152"/>
  <c r="G394" i="152" s="1"/>
  <c r="G735" i="145" l="1"/>
  <c r="G491" i="160"/>
  <c r="G292" i="141"/>
  <c r="G784" i="145"/>
  <c r="G686" i="145"/>
  <c r="G242" i="141"/>
  <c r="G605" i="145"/>
  <c r="G606" i="145"/>
  <c r="G607" i="145"/>
  <c r="G608" i="145"/>
  <c r="G609" i="145"/>
  <c r="G610" i="145"/>
  <c r="G611" i="145"/>
  <c r="G612" i="145"/>
  <c r="G613" i="145"/>
  <c r="G614" i="145"/>
  <c r="G615" i="145"/>
  <c r="G616" i="145"/>
  <c r="G617" i="145"/>
  <c r="G618" i="145"/>
  <c r="G619" i="145"/>
  <c r="G620" i="145"/>
  <c r="G621" i="145"/>
  <c r="G622" i="145"/>
  <c r="G623" i="145"/>
  <c r="G624" i="145"/>
  <c r="G625" i="145"/>
  <c r="G626" i="145"/>
  <c r="G604" i="145"/>
  <c r="A605" i="145"/>
  <c r="A606" i="145" s="1"/>
  <c r="A607" i="145" s="1"/>
  <c r="A608" i="145" s="1"/>
  <c r="A609" i="145" s="1"/>
  <c r="A610" i="145" s="1"/>
  <c r="A611" i="145" s="1"/>
  <c r="A612" i="145" s="1"/>
  <c r="A613" i="145" s="1"/>
  <c r="A614" i="145" s="1"/>
  <c r="A615" i="145" s="1"/>
  <c r="A616" i="145" s="1"/>
  <c r="A617" i="145" s="1"/>
  <c r="A618" i="145" s="1"/>
  <c r="A619" i="145" s="1"/>
  <c r="A620" i="145" s="1"/>
  <c r="A621" i="145" s="1"/>
  <c r="A622" i="145" s="1"/>
  <c r="A623" i="145" s="1"/>
  <c r="A624" i="145" s="1"/>
  <c r="A625" i="145" s="1"/>
  <c r="A626" i="145" s="1"/>
  <c r="G559" i="164"/>
  <c r="G561" i="164"/>
  <c r="G558" i="164"/>
  <c r="G557" i="145"/>
  <c r="G555" i="145"/>
  <c r="G542" i="164"/>
  <c r="G160" i="141"/>
  <c r="G158" i="141"/>
  <c r="G508" i="145"/>
  <c r="G506" i="145"/>
  <c r="G458" i="145"/>
  <c r="G457" i="145"/>
  <c r="G609" i="146"/>
  <c r="G608" i="146"/>
  <c r="G458" i="164"/>
  <c r="G492" i="164" s="1"/>
  <c r="G408" i="164"/>
  <c r="G442" i="164" s="1"/>
  <c r="G610" i="121"/>
  <c r="G609" i="121"/>
  <c r="G358" i="164"/>
  <c r="G392" i="164" s="1"/>
  <c r="G212" i="153"/>
  <c r="G210" i="153"/>
  <c r="G192" i="141" l="1"/>
  <c r="G588" i="145"/>
  <c r="G637" i="145"/>
  <c r="G592" i="164"/>
  <c r="G539" i="145"/>
  <c r="G490" i="145"/>
  <c r="G642" i="146"/>
  <c r="G643" i="121"/>
  <c r="G244" i="153" l="1"/>
  <c r="G409" i="160"/>
  <c r="G407" i="160"/>
  <c r="G308" i="164"/>
  <c r="G342" i="164" s="1"/>
  <c r="G359" i="160"/>
  <c r="G357" i="160"/>
  <c r="G558" i="146"/>
  <c r="G258" i="164"/>
  <c r="G292" i="164" s="1"/>
  <c r="G309" i="160"/>
  <c r="G307" i="160"/>
  <c r="G208" i="164"/>
  <c r="G242" i="164" s="1"/>
  <c r="G310" i="152"/>
  <c r="G344" i="152" s="1"/>
  <c r="G309" i="161"/>
  <c r="G343" i="161" s="1"/>
  <c r="G409" i="145"/>
  <c r="G407" i="145"/>
  <c r="G560" i="121"/>
  <c r="G559" i="121"/>
  <c r="G261" i="161"/>
  <c r="G259" i="161"/>
  <c r="G358" i="145"/>
  <c r="G357" i="145"/>
  <c r="G309" i="145"/>
  <c r="G307" i="145"/>
  <c r="G209" i="165"/>
  <c r="G243" i="165" s="1"/>
  <c r="G159" i="165"/>
  <c r="G193" i="165" s="1"/>
  <c r="G391" i="160" l="1"/>
  <c r="G341" i="160"/>
  <c r="G441" i="160"/>
  <c r="G341" i="145"/>
  <c r="G593" i="121"/>
  <c r="G441" i="145"/>
  <c r="G592" i="146"/>
  <c r="G293" i="161"/>
  <c r="G391" i="145"/>
  <c r="G508" i="146" l="1"/>
  <c r="G542" i="146" s="1"/>
  <c r="A409" i="157"/>
  <c r="A410" i="157" s="1"/>
  <c r="A411" i="157" s="1"/>
  <c r="A412" i="157" s="1"/>
  <c r="A413" i="157" s="1"/>
  <c r="A414" i="157" s="1"/>
  <c r="G411" i="157"/>
  <c r="G412" i="157"/>
  <c r="G413" i="157"/>
  <c r="G414" i="157"/>
  <c r="G410" i="157"/>
  <c r="G379" i="157"/>
  <c r="G380" i="157"/>
  <c r="G381" i="157"/>
  <c r="G382" i="157"/>
  <c r="G383" i="157"/>
  <c r="G384" i="157"/>
  <c r="G385" i="157"/>
  <c r="G386" i="157"/>
  <c r="G387" i="157"/>
  <c r="G388" i="157"/>
  <c r="G389" i="157"/>
  <c r="G378" i="157"/>
  <c r="G409" i="157"/>
  <c r="G408" i="157"/>
  <c r="A358" i="157"/>
  <c r="A359" i="157" s="1"/>
  <c r="A360" i="157" s="1"/>
  <c r="A361" i="157" s="1"/>
  <c r="A362" i="157" s="1"/>
  <c r="A363" i="157" s="1"/>
  <c r="A364" i="157" s="1"/>
  <c r="A365" i="157" s="1"/>
  <c r="A366" i="157" s="1"/>
  <c r="A367" i="157" s="1"/>
  <c r="A368" i="157" s="1"/>
  <c r="A369" i="157" s="1"/>
  <c r="A370" i="157" s="1"/>
  <c r="A371" i="157" s="1"/>
  <c r="A372" i="157" s="1"/>
  <c r="A373" i="157" s="1"/>
  <c r="A374" i="157" s="1"/>
  <c r="A375" i="157" s="1"/>
  <c r="A376" i="157" s="1"/>
  <c r="A377" i="157" s="1"/>
  <c r="A378" i="157" s="1"/>
  <c r="A379" i="157" s="1"/>
  <c r="A380" i="157" s="1"/>
  <c r="A381" i="157" s="1"/>
  <c r="A382" i="157" s="1"/>
  <c r="A383" i="157" s="1"/>
  <c r="A384" i="157" s="1"/>
  <c r="A385" i="157" s="1"/>
  <c r="A386" i="157" s="1"/>
  <c r="A387" i="157" s="1"/>
  <c r="A388" i="157" s="1"/>
  <c r="A389" i="157" s="1"/>
  <c r="G358" i="157"/>
  <c r="G359" i="157"/>
  <c r="G360" i="157"/>
  <c r="G361" i="157"/>
  <c r="G362" i="157"/>
  <c r="G363" i="157"/>
  <c r="G364" i="157"/>
  <c r="G365" i="157"/>
  <c r="G366" i="157"/>
  <c r="G367" i="157"/>
  <c r="G368" i="157"/>
  <c r="G369" i="157"/>
  <c r="G370" i="157"/>
  <c r="G371" i="157"/>
  <c r="G372" i="157"/>
  <c r="G373" i="157"/>
  <c r="G374" i="157"/>
  <c r="G375" i="157"/>
  <c r="G376" i="157"/>
  <c r="G377" i="157"/>
  <c r="G357" i="157" l="1"/>
  <c r="G169" i="147"/>
  <c r="G206" i="147" s="1"/>
  <c r="G12" i="144"/>
  <c r="G15" i="144"/>
  <c r="G16" i="144"/>
  <c r="G11" i="144"/>
  <c r="G283" i="145"/>
  <c r="G260" i="145"/>
  <c r="G262" i="145"/>
  <c r="G265" i="145"/>
  <c r="G267" i="145"/>
  <c r="G269" i="145"/>
  <c r="G272" i="145"/>
  <c r="G274" i="145"/>
  <c r="G276" i="145"/>
  <c r="G279" i="145"/>
  <c r="G281" i="145"/>
  <c r="G285" i="145"/>
  <c r="G287" i="145"/>
  <c r="G289" i="145"/>
  <c r="G258" i="145"/>
  <c r="G161" i="153"/>
  <c r="G163" i="153"/>
  <c r="G166" i="153"/>
  <c r="G168" i="153"/>
  <c r="G171" i="153"/>
  <c r="G173" i="153"/>
  <c r="G176" i="153"/>
  <c r="G178" i="153"/>
  <c r="G194" i="153" l="1"/>
  <c r="G391" i="157"/>
  <c r="G407" i="157" s="1"/>
  <c r="G441" i="157" s="1"/>
  <c r="G44" i="144"/>
  <c r="G291" i="145"/>
  <c r="G276" i="160" l="1"/>
  <c r="G274" i="160"/>
  <c r="G272" i="160"/>
  <c r="G269" i="160"/>
  <c r="G267" i="160"/>
  <c r="G265" i="160"/>
  <c r="G262" i="160"/>
  <c r="G260" i="160"/>
  <c r="G258" i="160"/>
  <c r="G221" i="160"/>
  <c r="G223" i="160"/>
  <c r="G225" i="160"/>
  <c r="G210" i="160"/>
  <c r="G212" i="160"/>
  <c r="G214" i="160"/>
  <c r="G216" i="160"/>
  <c r="G218" i="160"/>
  <c r="G208" i="160"/>
  <c r="G108" i="141"/>
  <c r="G142" i="141" s="1"/>
  <c r="G291" i="160" l="1"/>
  <c r="G241" i="160"/>
  <c r="G209" i="145"/>
  <c r="G207" i="145"/>
  <c r="G159" i="145"/>
  <c r="G157" i="145"/>
  <c r="G161" i="164"/>
  <c r="G159" i="164"/>
  <c r="G158" i="164"/>
  <c r="G110" i="145"/>
  <c r="G108" i="145"/>
  <c r="G209" i="161"/>
  <c r="G243" i="161" s="1"/>
  <c r="G191" i="145" l="1"/>
  <c r="G241" i="145"/>
  <c r="G141" i="145"/>
  <c r="G192" i="164"/>
  <c r="G114" i="153" l="1"/>
  <c r="G112" i="153"/>
  <c r="G110" i="153"/>
  <c r="G511" i="121"/>
  <c r="G513" i="121"/>
  <c r="G514" i="121"/>
  <c r="G516" i="121"/>
  <c r="G517" i="121"/>
  <c r="G519" i="121"/>
  <c r="G520" i="121"/>
  <c r="G522" i="121"/>
  <c r="G523" i="121"/>
  <c r="G525" i="121"/>
  <c r="G526" i="121"/>
  <c r="G528" i="121"/>
  <c r="G529" i="121"/>
  <c r="G531" i="121"/>
  <c r="G532" i="121"/>
  <c r="G534" i="121"/>
  <c r="G535" i="121"/>
  <c r="G537" i="121"/>
  <c r="G538" i="121"/>
  <c r="G510" i="121"/>
  <c r="G116" i="147"/>
  <c r="G418" i="121"/>
  <c r="G466" i="121"/>
  <c r="G465" i="121"/>
  <c r="G464" i="121"/>
  <c r="G462" i="121"/>
  <c r="G461" i="121"/>
  <c r="G460" i="121"/>
  <c r="G419" i="121"/>
  <c r="G415" i="121"/>
  <c r="G414" i="121"/>
  <c r="G411" i="121"/>
  <c r="G410" i="121"/>
  <c r="G361" i="121"/>
  <c r="G362" i="121"/>
  <c r="G364" i="121"/>
  <c r="G365" i="121"/>
  <c r="G366" i="121"/>
  <c r="G367" i="121"/>
  <c r="G369" i="121"/>
  <c r="G370" i="121"/>
  <c r="G371" i="121"/>
  <c r="G372" i="121"/>
  <c r="G374" i="121"/>
  <c r="G375" i="121"/>
  <c r="G376" i="121"/>
  <c r="G377" i="121"/>
  <c r="G379" i="121"/>
  <c r="G380" i="121"/>
  <c r="G381" i="121"/>
  <c r="G382" i="121"/>
  <c r="G384" i="121"/>
  <c r="G385" i="121"/>
  <c r="G386" i="121"/>
  <c r="G360" i="121"/>
  <c r="G493" i="121" l="1"/>
  <c r="G443" i="121"/>
  <c r="G144" i="153"/>
  <c r="G543" i="121"/>
  <c r="G153" i="147"/>
  <c r="G393" i="121"/>
  <c r="G63" i="163" l="1"/>
  <c r="G62" i="163"/>
  <c r="G60" i="163"/>
  <c r="G108" i="164"/>
  <c r="G142" i="164" s="1"/>
  <c r="G310" i="121"/>
  <c r="G309" i="121"/>
  <c r="G59" i="164"/>
  <c r="G92" i="164" s="1"/>
  <c r="G162" i="161"/>
  <c r="G159" i="161"/>
  <c r="G261" i="121"/>
  <c r="G260" i="121"/>
  <c r="G259" i="121"/>
  <c r="G260" i="152"/>
  <c r="G294" i="152" s="1"/>
  <c r="G210" i="121"/>
  <c r="G209" i="121"/>
  <c r="G458" i="146"/>
  <c r="G492" i="146" s="1"/>
  <c r="G109" i="161"/>
  <c r="G143" i="161" s="1"/>
  <c r="G343" i="121" l="1"/>
  <c r="G94" i="163"/>
  <c r="G293" i="121"/>
  <c r="G193" i="161"/>
  <c r="G243" i="121"/>
  <c r="G60" i="153" l="1"/>
  <c r="G94" i="153" s="1"/>
  <c r="G157" i="160"/>
  <c r="G191" i="160" s="1"/>
  <c r="G111" i="160"/>
  <c r="G113" i="160"/>
  <c r="G116" i="160"/>
  <c r="G118" i="160"/>
  <c r="G120" i="160"/>
  <c r="G109" i="160"/>
  <c r="G161" i="121"/>
  <c r="G163" i="121"/>
  <c r="G164" i="121"/>
  <c r="G166" i="121"/>
  <c r="G167" i="121"/>
  <c r="G169" i="121"/>
  <c r="G170" i="121"/>
  <c r="G172" i="121"/>
  <c r="G173" i="121"/>
  <c r="G175" i="121"/>
  <c r="G176" i="121"/>
  <c r="G178" i="121"/>
  <c r="G179" i="121"/>
  <c r="G181" i="121"/>
  <c r="G182" i="121"/>
  <c r="G184" i="121"/>
  <c r="G185" i="121"/>
  <c r="G187" i="121"/>
  <c r="G188" i="121"/>
  <c r="G160" i="121"/>
  <c r="G12" i="153"/>
  <c r="G13" i="153"/>
  <c r="G10" i="153"/>
  <c r="G307" i="157"/>
  <c r="G341" i="157" s="1"/>
  <c r="G257" i="157"/>
  <c r="G290" i="157" s="1"/>
  <c r="G111" i="121"/>
  <c r="G143" i="121" s="1"/>
  <c r="G63" i="121"/>
  <c r="G62" i="121"/>
  <c r="G16" i="121"/>
  <c r="G12" i="121"/>
  <c r="G13" i="163"/>
  <c r="G12" i="163"/>
  <c r="G10" i="163"/>
  <c r="G110" i="165"/>
  <c r="G111" i="165"/>
  <c r="G109" i="165"/>
  <c r="G141" i="160" l="1"/>
  <c r="G44" i="163"/>
  <c r="G44" i="121"/>
  <c r="G193" i="121"/>
  <c r="G93" i="121"/>
  <c r="G143" i="165"/>
  <c r="G61" i="141"/>
  <c r="G59" i="141"/>
  <c r="G60" i="167"/>
  <c r="G59" i="167"/>
  <c r="G210" i="152"/>
  <c r="G244" i="152" s="1"/>
  <c r="G63" i="161"/>
  <c r="G61" i="161"/>
  <c r="G59" i="161"/>
  <c r="G10" i="161"/>
  <c r="G43" i="161" s="1"/>
  <c r="G92" i="167" l="1"/>
  <c r="G92" i="141"/>
  <c r="G93" i="161"/>
  <c r="I168" i="152" l="1"/>
  <c r="I166" i="152"/>
  <c r="G160" i="152"/>
  <c r="I118" i="152"/>
  <c r="I116" i="152"/>
  <c r="G194" i="152" l="1"/>
  <c r="G12" i="141" l="1"/>
  <c r="G10" i="141"/>
  <c r="G110" i="152"/>
  <c r="G144" i="152" s="1"/>
  <c r="G64" i="152"/>
  <c r="G62" i="152"/>
  <c r="G60" i="152"/>
  <c r="G65" i="145"/>
  <c r="G62" i="145"/>
  <c r="G60" i="145"/>
  <c r="G61" i="158"/>
  <c r="G60" i="158"/>
  <c r="G59" i="158"/>
  <c r="G71" i="160"/>
  <c r="G60" i="160"/>
  <c r="G62" i="160"/>
  <c r="G63" i="160"/>
  <c r="G66" i="160"/>
  <c r="G67" i="160"/>
  <c r="G69" i="160"/>
  <c r="G410" i="146"/>
  <c r="G411" i="146"/>
  <c r="G413" i="146"/>
  <c r="G414" i="146"/>
  <c r="G415" i="146"/>
  <c r="G409" i="146"/>
  <c r="G358" i="146"/>
  <c r="G392" i="146" s="1"/>
  <c r="G308" i="146"/>
  <c r="G259" i="146"/>
  <c r="G260" i="146"/>
  <c r="G258" i="146"/>
  <c r="G10" i="4"/>
  <c r="G157" i="140"/>
  <c r="G191" i="140" s="1"/>
  <c r="G108" i="140"/>
  <c r="G141" i="140" s="1"/>
  <c r="G59" i="140"/>
  <c r="G92" i="140" s="1"/>
  <c r="G10" i="140"/>
  <c r="G43" i="140" s="1"/>
  <c r="G59" i="165"/>
  <c r="G93" i="165" s="1"/>
  <c r="G92" i="158" l="1"/>
  <c r="G44" i="4"/>
  <c r="G342" i="146"/>
  <c r="G292" i="146"/>
  <c r="G92" i="145"/>
  <c r="G94" i="152"/>
  <c r="G92" i="160"/>
  <c r="G442" i="146"/>
  <c r="G65" i="147" l="1"/>
  <c r="G63" i="147"/>
  <c r="G208" i="146"/>
  <c r="G242" i="146" s="1"/>
  <c r="G110" i="131"/>
  <c r="G144" i="131" s="1"/>
  <c r="G60" i="131"/>
  <c r="G94" i="131" s="1"/>
  <c r="G13" i="160"/>
  <c r="G10" i="160"/>
  <c r="G207" i="157"/>
  <c r="G241" i="157" s="1"/>
  <c r="G100" i="147" l="1"/>
  <c r="G43" i="160"/>
  <c r="G157" i="157" l="1"/>
  <c r="G191" i="157" s="1"/>
  <c r="G108" i="157"/>
  <c r="G141" i="157" s="1"/>
  <c r="G61" i="157"/>
  <c r="G59" i="157"/>
  <c r="G10" i="157"/>
  <c r="G92" i="157" l="1"/>
  <c r="G159" i="146" l="1"/>
  <c r="G161" i="146"/>
  <c r="G158" i="146"/>
  <c r="G108" i="146"/>
  <c r="G142" i="146" s="1"/>
  <c r="G60" i="146"/>
  <c r="G59" i="146"/>
  <c r="G191" i="146" l="1"/>
  <c r="G92" i="146"/>
  <c r="O298" i="179"/>
  <c r="G40" i="29"/>
  <c r="G10" i="145"/>
  <c r="G12" i="145"/>
  <c r="G14" i="145"/>
  <c r="G10" i="142"/>
  <c r="G40" i="142" s="1"/>
  <c r="G10" i="143"/>
  <c r="G40" i="143" s="1"/>
  <c r="G11" i="149"/>
  <c r="G12" i="149"/>
  <c r="G10" i="146"/>
  <c r="G10" i="169"/>
  <c r="A11" i="169"/>
  <c r="A12" i="169" s="1"/>
  <c r="A13" i="169" s="1"/>
  <c r="A14" i="169" s="1"/>
  <c r="G11" i="169"/>
  <c r="G12" i="169"/>
  <c r="G13" i="169"/>
  <c r="G14" i="169"/>
  <c r="G10" i="182"/>
  <c r="A11" i="182"/>
  <c r="A12" i="182" s="1"/>
  <c r="A13" i="182" s="1"/>
  <c r="A14" i="182" s="1"/>
  <c r="A15" i="182" s="1"/>
  <c r="A16" i="182" s="1"/>
  <c r="A17" i="182" s="1"/>
  <c r="A18" i="182" s="1"/>
  <c r="A19" i="182" s="1"/>
  <c r="A20" i="182" s="1"/>
  <c r="A21" i="182" s="1"/>
  <c r="A22" i="182" s="1"/>
  <c r="A23" i="182" s="1"/>
  <c r="A24" i="182" s="1"/>
  <c r="A25" i="182" s="1"/>
  <c r="A26" i="182" s="1"/>
  <c r="A27" i="182" s="1"/>
  <c r="A28" i="182" s="1"/>
  <c r="A29" i="182" s="1"/>
  <c r="A30" i="182" s="1"/>
  <c r="A31" i="182" s="1"/>
  <c r="A32" i="182" s="1"/>
  <c r="A33" i="182" s="1"/>
  <c r="A34" i="182" s="1"/>
  <c r="A35" i="182" s="1"/>
  <c r="A36" i="182" s="1"/>
  <c r="A37" i="182" s="1"/>
  <c r="A38" i="182" s="1"/>
  <c r="A39" i="182" s="1"/>
  <c r="A40" i="182" s="1"/>
  <c r="A41" i="182" s="1"/>
  <c r="A42" i="182" s="1"/>
  <c r="G11" i="182"/>
  <c r="G12" i="182"/>
  <c r="G13" i="182"/>
  <c r="G14" i="182"/>
  <c r="G15" i="182"/>
  <c r="G16" i="182"/>
  <c r="G17" i="182"/>
  <c r="G18" i="182"/>
  <c r="G19" i="182"/>
  <c r="G20" i="182"/>
  <c r="G21" i="182"/>
  <c r="G22" i="182"/>
  <c r="G23" i="182"/>
  <c r="L23" i="182"/>
  <c r="G24" i="182"/>
  <c r="L24" i="182"/>
  <c r="G25" i="182"/>
  <c r="L25" i="182"/>
  <c r="G26" i="182"/>
  <c r="G27" i="182"/>
  <c r="G28" i="182"/>
  <c r="G29" i="182"/>
  <c r="G30" i="182"/>
  <c r="G31" i="182"/>
  <c r="G32" i="182"/>
  <c r="G33" i="182"/>
  <c r="G34" i="182"/>
  <c r="G35" i="182"/>
  <c r="G36" i="182"/>
  <c r="G37" i="182"/>
  <c r="G38" i="182"/>
  <c r="G39" i="182"/>
  <c r="G40" i="182"/>
  <c r="G41" i="182"/>
  <c r="G42" i="182"/>
  <c r="G10" i="170"/>
  <c r="A11" i="170"/>
  <c r="G11" i="170"/>
  <c r="A12" i="170"/>
  <c r="A13" i="170" s="1"/>
  <c r="A14" i="170" s="1"/>
  <c r="A15" i="170" s="1"/>
  <c r="A16" i="170" s="1"/>
  <c r="A17" i="170" s="1"/>
  <c r="A18" i="170" s="1"/>
  <c r="A19" i="170" s="1"/>
  <c r="A20" i="170" s="1"/>
  <c r="A21" i="170" s="1"/>
  <c r="A22" i="170" s="1"/>
  <c r="A23" i="170" s="1"/>
  <c r="A24" i="170" s="1"/>
  <c r="A25" i="170" s="1"/>
  <c r="A26" i="170" s="1"/>
  <c r="A27" i="170" s="1"/>
  <c r="A28" i="170" s="1"/>
  <c r="A29" i="170" s="1"/>
  <c r="A30" i="170" s="1"/>
  <c r="A31" i="170" s="1"/>
  <c r="A32" i="170" s="1"/>
  <c r="A33" i="170" s="1"/>
  <c r="A34" i="170" s="1"/>
  <c r="A35" i="170" s="1"/>
  <c r="A36" i="170" s="1"/>
  <c r="A37" i="170" s="1"/>
  <c r="A38" i="170" s="1"/>
  <c r="A39" i="170" s="1"/>
  <c r="G12" i="170"/>
  <c r="G13" i="170"/>
  <c r="G14" i="170"/>
  <c r="G15" i="170"/>
  <c r="G16" i="170"/>
  <c r="G17" i="170"/>
  <c r="G18" i="170"/>
  <c r="G19" i="170"/>
  <c r="G20" i="170"/>
  <c r="G21" i="170"/>
  <c r="G22" i="170"/>
  <c r="G23" i="170"/>
  <c r="G24" i="170"/>
  <c r="G25" i="170"/>
  <c r="G26" i="170"/>
  <c r="G27" i="170"/>
  <c r="G28" i="170"/>
  <c r="G29" i="170"/>
  <c r="G30" i="170"/>
  <c r="G31" i="170"/>
  <c r="G32" i="170"/>
  <c r="G33" i="170"/>
  <c r="G34" i="170"/>
  <c r="G35" i="170"/>
  <c r="G36" i="170"/>
  <c r="G37" i="170"/>
  <c r="G38" i="170"/>
  <c r="G39" i="170"/>
  <c r="G59" i="170"/>
  <c r="A60" i="170"/>
  <c r="A61" i="170" s="1"/>
  <c r="A62" i="170" s="1"/>
  <c r="A63" i="170" s="1"/>
  <c r="A64" i="170" s="1"/>
  <c r="A65" i="170" s="1"/>
  <c r="A66" i="170" s="1"/>
  <c r="A67" i="170" s="1"/>
  <c r="A68" i="170" s="1"/>
  <c r="A69" i="170" s="1"/>
  <c r="A70" i="170" s="1"/>
  <c r="A71" i="170" s="1"/>
  <c r="A72" i="170" s="1"/>
  <c r="A73" i="170" s="1"/>
  <c r="A74" i="170" s="1"/>
  <c r="A75" i="170" s="1"/>
  <c r="A76" i="170" s="1"/>
  <c r="A77" i="170" s="1"/>
  <c r="A78" i="170" s="1"/>
  <c r="A79" i="170" s="1"/>
  <c r="A80" i="170" s="1"/>
  <c r="A81" i="170" s="1"/>
  <c r="A82" i="170" s="1"/>
  <c r="A83" i="170" s="1"/>
  <c r="A84" i="170" s="1"/>
  <c r="A85" i="170" s="1"/>
  <c r="A86" i="170" s="1"/>
  <c r="A87" i="170" s="1"/>
  <c r="G60" i="170"/>
  <c r="G61" i="170"/>
  <c r="G62" i="170"/>
  <c r="G63" i="170"/>
  <c r="G64" i="170"/>
  <c r="G65" i="170"/>
  <c r="G66" i="170"/>
  <c r="G67" i="170"/>
  <c r="G68" i="170"/>
  <c r="G69" i="170"/>
  <c r="G70" i="170"/>
  <c r="G71" i="170"/>
  <c r="G72" i="170"/>
  <c r="G73" i="170"/>
  <c r="G74" i="170"/>
  <c r="G75" i="170"/>
  <c r="G76" i="170"/>
  <c r="G77" i="170"/>
  <c r="G78" i="170"/>
  <c r="G79" i="170"/>
  <c r="G80" i="170"/>
  <c r="G81" i="170"/>
  <c r="G82" i="170"/>
  <c r="G83" i="170"/>
  <c r="G84" i="170"/>
  <c r="G85" i="170"/>
  <c r="G86" i="170"/>
  <c r="G87" i="170"/>
  <c r="G107" i="170"/>
  <c r="A108" i="170"/>
  <c r="A109" i="170" s="1"/>
  <c r="A110" i="170" s="1"/>
  <c r="A111" i="170" s="1"/>
  <c r="A112" i="170" s="1"/>
  <c r="A113" i="170" s="1"/>
  <c r="A114" i="170" s="1"/>
  <c r="G108" i="170"/>
  <c r="G109" i="170"/>
  <c r="G110" i="170"/>
  <c r="G111" i="170"/>
  <c r="G112" i="170"/>
  <c r="G113" i="170"/>
  <c r="G114" i="170"/>
  <c r="G10" i="171"/>
  <c r="A11" i="171"/>
  <c r="A12" i="171" s="1"/>
  <c r="A13" i="171" s="1"/>
  <c r="A14" i="171" s="1"/>
  <c r="G11" i="171"/>
  <c r="G12" i="171"/>
  <c r="G13" i="171"/>
  <c r="G14" i="171"/>
  <c r="P27" i="171"/>
  <c r="G10" i="173"/>
  <c r="G9" i="178"/>
  <c r="G44" i="178" s="1"/>
  <c r="G10" i="147"/>
  <c r="G47" i="147" s="1"/>
  <c r="G10" i="148"/>
  <c r="G43" i="148" s="1"/>
  <c r="G10" i="152"/>
  <c r="G44" i="152" s="1"/>
  <c r="G11" i="153"/>
  <c r="G44" i="153" s="1"/>
  <c r="G43" i="157"/>
  <c r="G10" i="159"/>
  <c r="G10" i="150"/>
  <c r="G44" i="150" s="1"/>
  <c r="G10" i="158"/>
  <c r="G11" i="158"/>
  <c r="G12" i="158"/>
  <c r="G10" i="162"/>
  <c r="G40" i="162" s="1"/>
  <c r="G10" i="164"/>
  <c r="G43" i="164" s="1"/>
  <c r="G10" i="165"/>
  <c r="G10" i="166"/>
  <c r="G43" i="166" s="1"/>
  <c r="G11" i="168"/>
  <c r="G10" i="125"/>
  <c r="G12" i="125"/>
  <c r="G44" i="124"/>
  <c r="G10" i="167"/>
  <c r="G11" i="167"/>
  <c r="G10" i="131"/>
  <c r="G44" i="131" s="1"/>
  <c r="G10" i="129"/>
  <c r="G44" i="129" s="1"/>
  <c r="G10" i="134"/>
  <c r="G42" i="134" s="1"/>
  <c r="G10" i="135"/>
  <c r="G43" i="135" s="1"/>
  <c r="G10" i="136"/>
  <c r="G44" i="136" s="1"/>
  <c r="G10" i="137"/>
  <c r="G44" i="137" s="1"/>
  <c r="G10" i="138"/>
  <c r="G40" i="138" s="1"/>
  <c r="G10" i="181"/>
  <c r="G43" i="181" s="1"/>
  <c r="G43" i="168" l="1"/>
  <c r="G42" i="170"/>
  <c r="G58" i="170" s="1"/>
  <c r="G90" i="170" s="1"/>
  <c r="G106" i="170" s="1"/>
  <c r="G139" i="170" s="1"/>
  <c r="G44" i="169"/>
  <c r="G44" i="171"/>
  <c r="G43" i="167"/>
  <c r="G43" i="141"/>
  <c r="AS25" i="157"/>
  <c r="AS39" i="157" s="1"/>
  <c r="G43" i="154"/>
  <c r="G42" i="156"/>
  <c r="G43" i="158"/>
  <c r="G44" i="125"/>
  <c r="G43" i="126"/>
  <c r="G43" i="146"/>
  <c r="G47" i="173"/>
  <c r="G43" i="174"/>
  <c r="G44" i="159"/>
  <c r="G43" i="165"/>
  <c r="G43" i="182"/>
  <c r="G43" i="122"/>
  <c r="G43" i="149"/>
  <c r="G43" i="145"/>
</calcChain>
</file>

<file path=xl/sharedStrings.xml><?xml version="1.0" encoding="utf-8"?>
<sst xmlns="http://schemas.openxmlformats.org/spreadsheetml/2006/main" count="40433" uniqueCount="4859">
  <si>
    <t>Governor</t>
  </si>
  <si>
    <t xml:space="preserve">Department </t>
  </si>
  <si>
    <t xml:space="preserve">     Library      </t>
  </si>
  <si>
    <t>PR No. ______________</t>
  </si>
  <si>
    <t>Provincial Budget Officer</t>
  </si>
  <si>
    <t xml:space="preserve">  Office of the Provincial Governor  </t>
  </si>
  <si>
    <t xml:space="preserve">   Office of the Provincial Prosecutor   </t>
  </si>
  <si>
    <t xml:space="preserve"> Provincial Health Office  </t>
  </si>
  <si>
    <t xml:space="preserve"> </t>
  </si>
  <si>
    <t xml:space="preserve">   Provincial Information Office    </t>
  </si>
  <si>
    <t>CELIA L. ATIENZA</t>
  </si>
  <si>
    <t>Requested by:</t>
  </si>
  <si>
    <t>Approved by:</t>
  </si>
  <si>
    <t>General Services Office</t>
  </si>
  <si>
    <t>Board Member</t>
  </si>
  <si>
    <t>GRAND TOTAL- P</t>
  </si>
  <si>
    <t xml:space="preserve">  Provincial Planning &amp; Development Office  </t>
  </si>
  <si>
    <t>Signature:</t>
  </si>
  <si>
    <t xml:space="preserve">   Provincial Veterinary Office  </t>
  </si>
  <si>
    <t xml:space="preserve">   Provincial Agriculture Office   </t>
  </si>
  <si>
    <t>Page 1 of 1</t>
  </si>
  <si>
    <t xml:space="preserve">  Provincial Assessors Office  </t>
  </si>
  <si>
    <t xml:space="preserve">   Provincial School Board  </t>
  </si>
  <si>
    <t>Stock No.</t>
  </si>
  <si>
    <t xml:space="preserve">   Bids &amp; Awards Committee  </t>
  </si>
  <si>
    <t xml:space="preserve">   Batangas Provincial Jail   </t>
  </si>
  <si>
    <t xml:space="preserve">  Batangas Provincial Livelihood Center </t>
  </si>
  <si>
    <t xml:space="preserve">    PG-ENRO   </t>
  </si>
  <si>
    <t xml:space="preserve">   Provincial Accounting Office   </t>
  </si>
  <si>
    <t>PURCHASE REQUEST</t>
  </si>
  <si>
    <t xml:space="preserve">   Provincial Budget Office  </t>
  </si>
  <si>
    <t>VICTORIA B. CULIAT</t>
  </si>
  <si>
    <t>Sangguniang Panlalawigan</t>
  </si>
  <si>
    <t>Vice Governor</t>
  </si>
  <si>
    <t>Unit of Issue</t>
  </si>
  <si>
    <t>Total Cost</t>
  </si>
  <si>
    <t xml:space="preserve">  Provincial Social Welfare &amp; Development Office  </t>
  </si>
  <si>
    <t>Section:______________________________</t>
  </si>
  <si>
    <t>Printed Name:</t>
  </si>
  <si>
    <t>Designation:</t>
  </si>
  <si>
    <t xml:space="preserve">Date: ________ </t>
  </si>
  <si>
    <t xml:space="preserve">Department  </t>
  </si>
  <si>
    <r>
      <t xml:space="preserve">Department     </t>
    </r>
    <r>
      <rPr>
        <u/>
        <sz val="10"/>
        <rFont val="Arial"/>
        <family val="2"/>
      </rPr>
      <t xml:space="preserve">  Provincial Treasurer's Office    </t>
    </r>
  </si>
  <si>
    <t>Office for Legal Services</t>
  </si>
  <si>
    <t>Department Head</t>
  </si>
  <si>
    <t>Provincial Human Resource Management Office</t>
  </si>
  <si>
    <t>SAI No._________</t>
  </si>
  <si>
    <t>Item No.</t>
  </si>
  <si>
    <t>PROVINCIAL GOVERNMENT OF BATANGAS</t>
  </si>
  <si>
    <t>LGU</t>
  </si>
  <si>
    <t>Date:_________</t>
  </si>
  <si>
    <t xml:space="preserve">  Office of the Provincial Administrator  </t>
  </si>
  <si>
    <t xml:space="preserve">  Provincial Auditor's Office  </t>
  </si>
  <si>
    <t>Item Description</t>
  </si>
  <si>
    <t>Qty.</t>
  </si>
  <si>
    <t>Unit Cost</t>
  </si>
  <si>
    <t xml:space="preserve">  RTC - Branch 5 - Lemery    </t>
  </si>
  <si>
    <t xml:space="preserve">Department    </t>
  </si>
  <si>
    <t>MARITES S. CASTILLO</t>
  </si>
  <si>
    <r>
      <t xml:space="preserve">Department     </t>
    </r>
    <r>
      <rPr>
        <u/>
        <sz val="10"/>
        <rFont val="Arial"/>
        <family val="2"/>
      </rPr>
      <t xml:space="preserve"> </t>
    </r>
  </si>
  <si>
    <r>
      <t>PR No.</t>
    </r>
    <r>
      <rPr>
        <u/>
        <sz val="10"/>
        <rFont val="Arial"/>
        <family val="2"/>
      </rPr>
      <t xml:space="preserve">   </t>
    </r>
  </si>
  <si>
    <t xml:space="preserve">  PDRRMO  </t>
  </si>
  <si>
    <t>Date:</t>
  </si>
  <si>
    <t xml:space="preserve">  Commission on Elections  </t>
  </si>
  <si>
    <r>
      <t>PR No.</t>
    </r>
    <r>
      <rPr>
        <u/>
        <sz val="10"/>
        <rFont val="Arial"/>
        <family val="2"/>
      </rPr>
      <t xml:space="preserve">  </t>
    </r>
  </si>
  <si>
    <t xml:space="preserve">      PPOSD      </t>
  </si>
  <si>
    <t>PCLEDO</t>
  </si>
  <si>
    <t xml:space="preserve">Purpose/Remarks : </t>
  </si>
  <si>
    <r>
      <t xml:space="preserve">PR No. </t>
    </r>
    <r>
      <rPr>
        <u/>
        <sz val="10"/>
        <rFont val="Arial"/>
        <family val="2"/>
      </rPr>
      <t xml:space="preserve"> </t>
    </r>
  </si>
  <si>
    <t>HERMILANDO I. MANDANAS</t>
  </si>
  <si>
    <r>
      <t xml:space="preserve">Date: </t>
    </r>
    <r>
      <rPr>
        <u/>
        <sz val="10"/>
        <rFont val="Arial"/>
        <family val="2"/>
      </rPr>
      <t xml:space="preserve"> </t>
    </r>
  </si>
  <si>
    <t>OVG</t>
  </si>
  <si>
    <t>SP</t>
  </si>
  <si>
    <t>ACCOUNTING</t>
  </si>
  <si>
    <t>ADMIN</t>
  </si>
  <si>
    <t>ADMIN - HOUSING</t>
  </si>
  <si>
    <t>AGRI</t>
  </si>
  <si>
    <t>ASSESSOR</t>
  </si>
  <si>
    <t>BAC</t>
  </si>
  <si>
    <t>BUDGET</t>
  </si>
  <si>
    <t>COA</t>
  </si>
  <si>
    <t>ENRO</t>
  </si>
  <si>
    <t>GSO Maintenance</t>
  </si>
  <si>
    <t>GSO</t>
  </si>
  <si>
    <t>HRMO</t>
  </si>
  <si>
    <t>JAIL</t>
  </si>
  <si>
    <t>LEGAL</t>
  </si>
  <si>
    <t>LIBRARY</t>
  </si>
  <si>
    <t>OPG</t>
  </si>
  <si>
    <t>PACD</t>
  </si>
  <si>
    <t>PDRRMO</t>
  </si>
  <si>
    <t>PEO</t>
  </si>
  <si>
    <t>PHO</t>
  </si>
  <si>
    <t>PIO</t>
  </si>
  <si>
    <t>PLANNING</t>
  </si>
  <si>
    <t>PPOSD</t>
  </si>
  <si>
    <t>PSB</t>
  </si>
  <si>
    <t>PROSEC.</t>
  </si>
  <si>
    <t>PSWDO</t>
  </si>
  <si>
    <t>PTO</t>
  </si>
  <si>
    <t>TOURISM</t>
  </si>
  <si>
    <t>VET</t>
  </si>
  <si>
    <t>BM AMBIDA</t>
  </si>
  <si>
    <t>BM AFRICA</t>
  </si>
  <si>
    <t>BM BALBA</t>
  </si>
  <si>
    <t>BM BAUSAS</t>
  </si>
  <si>
    <t>BM BLANCO</t>
  </si>
  <si>
    <t>BM GOZOS</t>
  </si>
  <si>
    <t>BM SANCHEZ</t>
  </si>
  <si>
    <t>BM RIVERA</t>
  </si>
  <si>
    <t>BM CORONA</t>
  </si>
  <si>
    <t>BM MALIKSI</t>
  </si>
  <si>
    <t>BM MAGBOO</t>
  </si>
  <si>
    <t>BM ROSALES</t>
  </si>
  <si>
    <t>BM DE VEYRA</t>
  </si>
  <si>
    <t>BM LOPEZ</t>
  </si>
  <si>
    <t>RD</t>
  </si>
  <si>
    <t>3rd quarter</t>
  </si>
  <si>
    <t>Register of Deeds III</t>
  </si>
  <si>
    <t>OFFICES</t>
  </si>
  <si>
    <t>PPMP</t>
  </si>
  <si>
    <t>PHRMO</t>
  </si>
  <si>
    <t>PROSEC</t>
  </si>
  <si>
    <t>ACCTNG</t>
  </si>
  <si>
    <t>GSO MAINT.</t>
  </si>
  <si>
    <t>PPDO</t>
  </si>
  <si>
    <t>PACD - YSD</t>
  </si>
  <si>
    <t>PACD - PESO</t>
  </si>
  <si>
    <t>Office Supplies</t>
  </si>
  <si>
    <t>Janitorial</t>
  </si>
  <si>
    <t xml:space="preserve">    Registry of Deeds   </t>
  </si>
  <si>
    <t>ATTY. EVA GAINZA VALENTON</t>
  </si>
  <si>
    <t>2nd &amp;3rd</t>
  </si>
  <si>
    <t>3rd</t>
  </si>
  <si>
    <t>OTHER SUPPLIES</t>
  </si>
  <si>
    <t>OFFICE SUPPLIES</t>
  </si>
  <si>
    <t>ARIES EMMANUEL D. MENDOZA</t>
  </si>
  <si>
    <t>FREDESVINDA R. MENDOZA, RSW</t>
  </si>
  <si>
    <t>RODOLFO M. BALBA</t>
  </si>
  <si>
    <r>
      <t xml:space="preserve">Purpose/Remarks : </t>
    </r>
    <r>
      <rPr>
        <u/>
        <sz val="10"/>
        <rFont val="Arial"/>
        <family val="2"/>
      </rPr>
      <t xml:space="preserve">For office use. </t>
    </r>
  </si>
  <si>
    <r>
      <t xml:space="preserve">PR No. </t>
    </r>
    <r>
      <rPr>
        <u/>
        <sz val="10"/>
        <rFont val="Arial"/>
        <family val="2"/>
      </rPr>
      <t>0</t>
    </r>
  </si>
  <si>
    <r>
      <t xml:space="preserve">Date: </t>
    </r>
    <r>
      <rPr>
        <u/>
        <sz val="10"/>
        <rFont val="Arial"/>
        <family val="2"/>
      </rPr>
      <t>0</t>
    </r>
  </si>
  <si>
    <t>VILMA SANTOS - RECTO</t>
  </si>
  <si>
    <t>ARMIE MARIE C. BAUSAS</t>
  </si>
  <si>
    <t>VOLTAIRE AEDRIAN P. PUA</t>
  </si>
  <si>
    <t>FERNANDO R. ROCAFORT</t>
  </si>
  <si>
    <t>MELVIN V. VIDAL</t>
  </si>
  <si>
    <t>GERALD G. ALDAY, MD., MPH, FPSMSI</t>
  </si>
  <si>
    <t>OIC - PHO</t>
  </si>
  <si>
    <t>pack</t>
  </si>
  <si>
    <t xml:space="preserve">   </t>
  </si>
  <si>
    <t xml:space="preserve">     </t>
  </si>
  <si>
    <t xml:space="preserve">  </t>
  </si>
  <si>
    <t>piece</t>
  </si>
  <si>
    <t>Loaf Bread 450g</t>
  </si>
  <si>
    <t>Mint Candy Barley 50's</t>
  </si>
  <si>
    <t>Fresh Egg Medium 12's</t>
  </si>
  <si>
    <t>Mayonnaise 3.5L</t>
  </si>
  <si>
    <t>SUB TOTAL- P</t>
  </si>
  <si>
    <t xml:space="preserve">                                 May 09-10, 2025.</t>
  </si>
  <si>
    <t>balance forwarded</t>
  </si>
  <si>
    <t>Crackers 25g</t>
  </si>
  <si>
    <t>Crackers 30gx10</t>
  </si>
  <si>
    <t>Crackers Plain 10's</t>
  </si>
  <si>
    <t>Chicken Spread 470ml</t>
  </si>
  <si>
    <t>Sandwich Spread 470ml</t>
  </si>
  <si>
    <t>Chicken Spread 220ml</t>
  </si>
  <si>
    <t xml:space="preserve">Ham Spread </t>
  </si>
  <si>
    <t>Kapeng Barako</t>
  </si>
  <si>
    <t xml:space="preserve">Loaf Bread  </t>
  </si>
  <si>
    <t>White Pepper Ground 31g</t>
  </si>
  <si>
    <t>Garlic Powder</t>
  </si>
  <si>
    <t>Premium Raw Sugar 1kl</t>
  </si>
  <si>
    <t>Cheese Crackers 12pcs</t>
  </si>
  <si>
    <t>Plain Crackers 10pcs</t>
  </si>
  <si>
    <t>Fresh Eggs Medium 12pcs.</t>
  </si>
  <si>
    <t>Adult Diaper Large</t>
  </si>
  <si>
    <t>gallon</t>
  </si>
  <si>
    <t>box</t>
  </si>
  <si>
    <t>Arm Sling- large</t>
  </si>
  <si>
    <t>Arm Sling- medium</t>
  </si>
  <si>
    <t>Arm Sling-small</t>
  </si>
  <si>
    <t>Asepto Bulb Irrigation Syringe</t>
  </si>
  <si>
    <t>Autoclave Tape 1"</t>
  </si>
  <si>
    <t>roll</t>
  </si>
  <si>
    <t>Bed Pan Plastic</t>
  </si>
  <si>
    <t>Cervical collars small</t>
  </si>
  <si>
    <t>Disposable Face Mask</t>
  </si>
  <si>
    <t>Disposable Needle G-21</t>
  </si>
  <si>
    <t>Disposable Razor</t>
  </si>
  <si>
    <t>Disposable Syringe 1cc.- /Tuberculin Syringe</t>
  </si>
  <si>
    <t>Disposable Syringe 3cc</t>
  </si>
  <si>
    <t>Disposable Syringe 5cc</t>
  </si>
  <si>
    <t>Disposable Syringe, 1/2cc, Insulin Syringe</t>
  </si>
  <si>
    <t>Disposable Syringe, 20cc.</t>
  </si>
  <si>
    <t>Disposable Syringe, 50cc.</t>
  </si>
  <si>
    <t>ECG Paper 80mm x 20mm</t>
  </si>
  <si>
    <t>Elastic Bandage 2"</t>
  </si>
  <si>
    <t>Elastic bandage 3"</t>
  </si>
  <si>
    <t>Elastic bandage 4"</t>
  </si>
  <si>
    <t>Elastic bandage 6"</t>
  </si>
  <si>
    <t>Folley Balloon Catheter Fr. 10</t>
  </si>
  <si>
    <t>Folley Balloon Catheter Fr. 12</t>
  </si>
  <si>
    <t>Folley Balloon Catheter Fr. 8</t>
  </si>
  <si>
    <t>Glucose test strips , with lancets x25</t>
  </si>
  <si>
    <t>Head cover 100pcs/ pack</t>
  </si>
  <si>
    <t>Heplock</t>
  </si>
  <si>
    <t>Hydrogen peroxide, 10 volume 1 gallon</t>
  </si>
  <si>
    <t>Ice cap small</t>
  </si>
  <si>
    <t>I.V Catheter, G-26</t>
  </si>
  <si>
    <t>I.V. Catheter, G-20</t>
  </si>
  <si>
    <t>I.V. Catheter, G-22</t>
  </si>
  <si>
    <t>I.V. Catheter, G-24</t>
  </si>
  <si>
    <t>Kidney Basin-Enamel/ Plastic-Medium</t>
  </si>
  <si>
    <t>Lubricating Jelly 150g</t>
  </si>
  <si>
    <t>tube</t>
  </si>
  <si>
    <t>Lubricating Jelly sachets</t>
  </si>
  <si>
    <t>sachet</t>
  </si>
  <si>
    <t>Micropore Tape 1" x 10 yd, US</t>
  </si>
  <si>
    <t>Nebulizer Kit</t>
  </si>
  <si>
    <t>Non Rebreather Mask Pedia</t>
  </si>
  <si>
    <t>Oxygen Cannula Adult</t>
  </si>
  <si>
    <t>Oxygen Cannula - Pedia</t>
  </si>
  <si>
    <t>Oxygen Mask-Pedia</t>
  </si>
  <si>
    <t>Paramedic scissors</t>
  </si>
  <si>
    <t>Penrose Drain 1/2</t>
  </si>
  <si>
    <t>Povidone Iodine 10% Antiseptic Sol'n.</t>
  </si>
  <si>
    <t>Silk 4-0 cutting needle</t>
  </si>
  <si>
    <t>Soaking Solution</t>
  </si>
  <si>
    <t>Surgical Blade, #11</t>
  </si>
  <si>
    <t>Surgical gloves, Sterile, 6 1/2"</t>
  </si>
  <si>
    <t>Surgical gloves, sterile, 6"</t>
  </si>
  <si>
    <t>Surgical Gloves, Sterile, Size 7, 50's</t>
  </si>
  <si>
    <t>Surgical Gloves, Sterile, Size 7.5, 50's</t>
  </si>
  <si>
    <t>Surgical Gloves, Sterile, 8"</t>
  </si>
  <si>
    <t>Thermometer, digital</t>
  </si>
  <si>
    <t>Urinal plastic male</t>
  </si>
  <si>
    <t>Vicryl 2-0, cutting needle</t>
  </si>
  <si>
    <t>Vicryl 3-0, cutting needle</t>
  </si>
  <si>
    <t>Vicryl 4-0, cutting needle</t>
  </si>
  <si>
    <t xml:space="preserve">Page 1 of 3 </t>
  </si>
  <si>
    <t xml:space="preserve">Page 2 of 3 </t>
  </si>
  <si>
    <t xml:space="preserve">Page 3 of 3 </t>
  </si>
  <si>
    <r>
      <t xml:space="preserve">Purpose/Remarks : </t>
    </r>
    <r>
      <rPr>
        <u/>
        <sz val="10"/>
        <rFont val="Arial"/>
        <family val="2"/>
      </rPr>
      <t>For use of Dr. Ernesto H. Malabanan Memorial Hospital.</t>
    </r>
  </si>
  <si>
    <r>
      <t xml:space="preserve">Purpose/Remarks : </t>
    </r>
    <r>
      <rPr>
        <u/>
        <sz val="10"/>
        <rFont val="Arial"/>
        <family val="2"/>
      </rPr>
      <t>For use of Mahal na Virgen Maria Sto. Rosario District Hospital.</t>
    </r>
  </si>
  <si>
    <t>kit</t>
  </si>
  <si>
    <t>bottle</t>
  </si>
  <si>
    <r>
      <t xml:space="preserve">Purpose/Remarks : </t>
    </r>
    <r>
      <rPr>
        <u/>
        <sz val="10"/>
        <rFont val="Arial"/>
        <family val="2"/>
      </rPr>
      <t>For use of Batangas Provincial Hospital.</t>
    </r>
  </si>
  <si>
    <t>Date:_______</t>
  </si>
  <si>
    <t>Patola</t>
  </si>
  <si>
    <t>Kamote</t>
  </si>
  <si>
    <t>Bawang</t>
  </si>
  <si>
    <t>Sili</t>
  </si>
  <si>
    <t>Laurel</t>
  </si>
  <si>
    <t>Parsley</t>
  </si>
  <si>
    <t>Cheese Single 12's 250g</t>
  </si>
  <si>
    <t>Wheat Bread</t>
  </si>
  <si>
    <t>Misua 250g</t>
  </si>
  <si>
    <t>Control No:</t>
  </si>
  <si>
    <t>Office:</t>
  </si>
  <si>
    <t>PR No.:</t>
  </si>
  <si>
    <r>
      <rPr>
        <sz val="10"/>
        <rFont val="Arial"/>
        <family val="2"/>
      </rPr>
      <t xml:space="preserve">                     </t>
    </r>
    <r>
      <rPr>
        <u/>
        <sz val="11"/>
        <color indexed="8"/>
        <rFont val="Calibri"/>
        <family val="2"/>
      </rPr>
      <t>Office of the Provincial Governor</t>
    </r>
  </si>
  <si>
    <t>Emanating Department</t>
  </si>
  <si>
    <t>Province of Batangas</t>
  </si>
  <si>
    <t>The Provincial Department Head</t>
  </si>
  <si>
    <t>Provincial Capitol</t>
  </si>
  <si>
    <t>Batangas</t>
  </si>
  <si>
    <t>Sir,</t>
  </si>
  <si>
    <t>May I kindly request for the purchase of supplies and materials needed by our department</t>
  </si>
  <si>
    <t xml:space="preserve">for the </t>
  </si>
  <si>
    <t xml:space="preserve">quarter/month of </t>
  </si>
  <si>
    <t>July</t>
  </si>
  <si>
    <t>, 2025 to wit:</t>
  </si>
  <si>
    <t>Qty</t>
  </si>
  <si>
    <t>PARTICULARS/ITEM DESCRIPTION</t>
  </si>
  <si>
    <t>1 pack</t>
  </si>
  <si>
    <t>3 pack</t>
  </si>
  <si>
    <t>2 pack</t>
  </si>
  <si>
    <t>1 piece</t>
  </si>
  <si>
    <t>3 piece</t>
  </si>
  <si>
    <t>2 piece</t>
  </si>
  <si>
    <t>Charge To:</t>
  </si>
  <si>
    <t>Account:</t>
  </si>
  <si>
    <t>5 02 99 030 - Representation Expense</t>
  </si>
  <si>
    <t>Purpose:</t>
  </si>
  <si>
    <t>07/14/2025</t>
  </si>
  <si>
    <t>22 piece</t>
  </si>
  <si>
    <t>3 kilo</t>
  </si>
  <si>
    <t>1 tub</t>
  </si>
  <si>
    <t>To cover expenses on foods served to visitors and various meetings on July 7 &amp; 10, 2025.</t>
  </si>
  <si>
    <t>OPG - 90102</t>
  </si>
  <si>
    <t>Boneless Bangus</t>
  </si>
  <si>
    <t>Pakwan</t>
  </si>
  <si>
    <t>Lychee</t>
  </si>
  <si>
    <t>Pinya</t>
  </si>
  <si>
    <t>Rice</t>
  </si>
  <si>
    <t>Canola Oil 1L</t>
  </si>
  <si>
    <t>Whole Chicken</t>
  </si>
  <si>
    <t>Adobo Cut</t>
  </si>
  <si>
    <t>Lean Ground Pork</t>
  </si>
  <si>
    <t>pax</t>
  </si>
  <si>
    <t>unit</t>
  </si>
  <si>
    <r>
      <t xml:space="preserve">Purpose/Remarks : </t>
    </r>
    <r>
      <rPr>
        <u/>
        <sz val="10"/>
        <rFont val="Arial"/>
        <family val="2"/>
      </rPr>
      <t>For use of Martin Marasigan District Hospital.</t>
    </r>
  </si>
  <si>
    <t>PGDH - PPDO</t>
  </si>
  <si>
    <t>Dari Creme Spreadable 200g</t>
  </si>
  <si>
    <t>Fresh Eggs Medium 12's</t>
  </si>
  <si>
    <t xml:space="preserve">Crackers 25g </t>
  </si>
  <si>
    <t>Onion Chives Flavored Crackers</t>
  </si>
  <si>
    <t>Coffee Candy 50's</t>
  </si>
  <si>
    <t>Instant Coffee Cappucino 50's</t>
  </si>
  <si>
    <t>Mint Candy Apple Peach 150g</t>
  </si>
  <si>
    <t>Mint Candy Calamansi</t>
  </si>
  <si>
    <t>Candy Caramel Sweets Chocolate Filled</t>
  </si>
  <si>
    <t>Saging</t>
  </si>
  <si>
    <t>Cheese Slices 200g</t>
  </si>
  <si>
    <t>Sweet Pickle Relish 270g</t>
  </si>
  <si>
    <t>Loaf Bread</t>
  </si>
  <si>
    <t>To cover expenses on foods served to visitors and various meetings on July 13, 2025.</t>
  </si>
  <si>
    <t>0.08 kg</t>
  </si>
  <si>
    <t>9 piece</t>
  </si>
  <si>
    <t>2 bottle</t>
  </si>
  <si>
    <t xml:space="preserve"> 3.235 kg</t>
  </si>
  <si>
    <t>3.145 kg</t>
  </si>
  <si>
    <t>6.02 kg</t>
  </si>
  <si>
    <t>2 kg</t>
  </si>
  <si>
    <t>1 kilo</t>
  </si>
  <si>
    <t>15 kg</t>
  </si>
  <si>
    <t>Candy Coffee Flavor 50's</t>
  </si>
  <si>
    <t>Candy Cappuccino Flavor 50's</t>
  </si>
  <si>
    <t>DR. MARIVIC P. ESMAS, EnP.RCh</t>
  </si>
  <si>
    <t>OIC - ENRO</t>
  </si>
  <si>
    <t>13 kilo</t>
  </si>
  <si>
    <t>2 kilo</t>
  </si>
  <si>
    <t>1 bottle</t>
  </si>
  <si>
    <t>42 piece</t>
  </si>
  <si>
    <t>To cover expenses on foods served to visitors and various meetings on July 13-14, 2025.</t>
  </si>
  <si>
    <t>ream</t>
  </si>
  <si>
    <t>set</t>
  </si>
  <si>
    <t>Kangkong</t>
  </si>
  <si>
    <t>Tofu</t>
  </si>
  <si>
    <t>Chicken Cubes</t>
  </si>
  <si>
    <t>Pork</t>
  </si>
  <si>
    <t xml:space="preserve">Mushrooms </t>
  </si>
  <si>
    <t>Liverspread Big</t>
  </si>
  <si>
    <t>Tomato Paste</t>
  </si>
  <si>
    <t>Tomato Sauce</t>
  </si>
  <si>
    <t>Green Peas Big</t>
  </si>
  <si>
    <t>Cream of Mushroom</t>
  </si>
  <si>
    <t>Pickles</t>
  </si>
  <si>
    <t>Ketchup</t>
  </si>
  <si>
    <t xml:space="preserve">Paminta Durog </t>
  </si>
  <si>
    <t>Hotdog</t>
  </si>
  <si>
    <t xml:space="preserve">Chicken  </t>
  </si>
  <si>
    <t>Ground Pork 500g</t>
  </si>
  <si>
    <t>Mustard 200g</t>
  </si>
  <si>
    <t>Fish Fillet</t>
  </si>
  <si>
    <t>NELSON M. BAYANI</t>
  </si>
  <si>
    <t>Secretary - Sangguniang Panlalawigan</t>
  </si>
  <si>
    <t>Bottled Water</t>
  </si>
  <si>
    <r>
      <t xml:space="preserve">Purpose/Remarks : </t>
    </r>
    <r>
      <rPr>
        <u/>
        <sz val="10"/>
        <rFont val="Arial"/>
        <family val="2"/>
      </rPr>
      <t>For use of San Jose District Hospital.</t>
    </r>
  </si>
  <si>
    <t>NOEL R. ROCAFORT</t>
  </si>
  <si>
    <t>PGDH-GSO</t>
  </si>
  <si>
    <t xml:space="preserve">Lunch: 3 Viands with Rice, Dessert and </t>
  </si>
  <si>
    <t>Glucose Automated</t>
  </si>
  <si>
    <t>Creatinine  Automated</t>
  </si>
  <si>
    <t>BUN Automated</t>
  </si>
  <si>
    <t>BUA Automated</t>
  </si>
  <si>
    <t>Cholesterol Automated</t>
  </si>
  <si>
    <t>Triglycerides Automated</t>
  </si>
  <si>
    <t>SGOT Automated</t>
  </si>
  <si>
    <t>SGPT Automated</t>
  </si>
  <si>
    <t>HDL Cholesterol Automated</t>
  </si>
  <si>
    <t>Statlyte Reagent (Na, K, Cl, Ca)</t>
  </si>
  <si>
    <t>Elitrol I M/AT</t>
  </si>
  <si>
    <t>Elitrol II M/AT</t>
  </si>
  <si>
    <t>HDL Calibrator M/AT</t>
  </si>
  <si>
    <t>QC Solution</t>
  </si>
  <si>
    <t>Elical Automated</t>
  </si>
  <si>
    <t>Lunch: 3 Viands with Rice, Dessert and Drinks</t>
  </si>
  <si>
    <t>JOSELITO S. JAVIER, REA</t>
  </si>
  <si>
    <t>SARAH MARIE D. ADOLFO</t>
  </si>
  <si>
    <t>Executive Assistant IV</t>
  </si>
  <si>
    <t>Foley Balloon Fr. 16</t>
  </si>
  <si>
    <t>Folley Balloon Catheter Fr. 14</t>
  </si>
  <si>
    <t>Folley Balloon Catheter Fr. 18</t>
  </si>
  <si>
    <t>Nasogastric Tube Fr. 16, Silicone</t>
  </si>
  <si>
    <t>Urinalysis reagant strips 4 parameters 100's</t>
  </si>
  <si>
    <t>PM Snacks: Pasta and Drinks</t>
  </si>
  <si>
    <t>To cover expenses on foods served to visitors and various meetings on July 16-17, 2025.</t>
  </si>
  <si>
    <t>August</t>
  </si>
  <si>
    <t xml:space="preserve"> 10 bundle</t>
  </si>
  <si>
    <t>5 piece</t>
  </si>
  <si>
    <t>11 kilo</t>
  </si>
  <si>
    <t>4.25 kg</t>
  </si>
  <si>
    <t>14 kilo</t>
  </si>
  <si>
    <t>1 piling</t>
  </si>
  <si>
    <t>1 can</t>
  </si>
  <si>
    <t>1 liter</t>
  </si>
  <si>
    <t>8.6 kilo</t>
  </si>
  <si>
    <t>4 pack</t>
  </si>
  <si>
    <t>4 piece</t>
  </si>
  <si>
    <t>AM Snacks: Sandwich and Drinks</t>
  </si>
  <si>
    <t>Lunch: 2 Viands with Rice, Dessert and Drinks</t>
  </si>
  <si>
    <t>ATTY. JOEL L. MONTEALTO</t>
  </si>
  <si>
    <t>Provincial Administrator</t>
  </si>
  <si>
    <t>Snacks</t>
  </si>
  <si>
    <t>Heavy Snacks</t>
  </si>
  <si>
    <t>Pasta / Noodles</t>
  </si>
  <si>
    <t>Lunch</t>
  </si>
  <si>
    <t>Dessert</t>
  </si>
  <si>
    <t>3 Viands</t>
  </si>
  <si>
    <t>Page 1 of 2</t>
  </si>
  <si>
    <t>Page 2 of 2</t>
  </si>
  <si>
    <t>FE D. FERNANDEZ</t>
  </si>
  <si>
    <t>OIC - PDRRMO</t>
  </si>
  <si>
    <t>Bottled Juice</t>
  </si>
  <si>
    <t xml:space="preserve">Lunch: 2 Viands with Rice, Dessert and </t>
  </si>
  <si>
    <t>Sandwich / Various Delicacies</t>
  </si>
  <si>
    <t>Bread / Sandwiches</t>
  </si>
  <si>
    <t>Drinks / Bottled Water</t>
  </si>
  <si>
    <t>OSCAR M. GOZOS II</t>
  </si>
  <si>
    <t xml:space="preserve">2 Viands </t>
  </si>
  <si>
    <t>5,009 pax/pack</t>
  </si>
  <si>
    <t>5,350 pax / pack</t>
  </si>
  <si>
    <t>5,009 pax / pack</t>
  </si>
  <si>
    <t>Lunch: 2 Viands with Rice, Dessert and</t>
  </si>
  <si>
    <t>and Drinks</t>
  </si>
  <si>
    <t xml:space="preserve">Underpads  </t>
  </si>
  <si>
    <r>
      <rPr>
        <sz val="10"/>
        <color indexed="8"/>
        <rFont val="Arial"/>
        <family val="2"/>
      </rPr>
      <t>Urine Bag</t>
    </r>
    <r>
      <rPr>
        <sz val="10"/>
        <color indexed="10"/>
        <rFont val="Arial"/>
        <family val="2"/>
      </rPr>
      <t xml:space="preserve"> </t>
    </r>
  </si>
  <si>
    <t xml:space="preserve">Urine Cup Non-Sterile </t>
  </si>
  <si>
    <t>vial</t>
  </si>
  <si>
    <t>jar</t>
  </si>
  <si>
    <t>Weekly Cleaning Solution</t>
  </si>
  <si>
    <t>Day 1</t>
  </si>
  <si>
    <t>Lunch: 3 Viands with Rice, Dessert and Bottled Water</t>
  </si>
  <si>
    <t>Day 2</t>
  </si>
  <si>
    <t>Day 3</t>
  </si>
  <si>
    <t>ROMELITO R. MARASIGAN, DVM</t>
  </si>
  <si>
    <t>PGDH</t>
  </si>
  <si>
    <t>DxH 500 Series Control 3 x 2.3mL</t>
  </si>
  <si>
    <t>DxH 500 Series Calibrator 1 x 2.0 mL</t>
  </si>
  <si>
    <t>ERBA Norm R1: 4x5mL R2: 1x20mL</t>
  </si>
  <si>
    <t>ERBA Path R1: 4x5mL R2: 1x20mL</t>
  </si>
  <si>
    <t>XL Multical 4x3ml</t>
  </si>
  <si>
    <t>Chem Wash 4x50ml</t>
  </si>
  <si>
    <t>HDL Cholesterol 2x1mL, 200 Tests/Pack</t>
  </si>
  <si>
    <t>HDL Calibrator 2x1mL</t>
  </si>
  <si>
    <t>DxH 500 Series Diluent 10L 500 cycles/kit</t>
  </si>
  <si>
    <t>DxH 500 Series Lyse 500mL 550 cycles/kit</t>
  </si>
  <si>
    <t>DxH 500 Series Cleaner 500mL 350 cycles/kit</t>
  </si>
  <si>
    <t>DxH 500 Series Diluent 10L, 500 cycles/kit</t>
  </si>
  <si>
    <t>DxH 500 Series Lyse 500mL, 550 cycles/kit</t>
  </si>
  <si>
    <t>DxH 500 Series Cleaner 500mL, 350 cycles/kit</t>
  </si>
  <si>
    <t>200 Tests/Pack</t>
  </si>
  <si>
    <t xml:space="preserve">ALT/GPT R1: 4x50mL R2: 1x50mL, </t>
  </si>
  <si>
    <t xml:space="preserve">AST/GOT R1: 4x50mL R2: 1x50mL,  </t>
  </si>
  <si>
    <t>250 Tests/Pack</t>
  </si>
  <si>
    <t xml:space="preserve">Cholesterol R1: 5x50mL R4: 1x3mL,  </t>
  </si>
  <si>
    <t>100 Tests/Pack</t>
  </si>
  <si>
    <t xml:space="preserve">Creatinine R1: 2x50mL R2: 2x50mL R4: 1x5mL,  </t>
  </si>
  <si>
    <t>500 Tests/Pack</t>
  </si>
  <si>
    <t xml:space="preserve">Glucose R1: 2x250mL R4: 2x5mL,  </t>
  </si>
  <si>
    <t xml:space="preserve">Triglycerides R1: 1x250mL R4: 1x5mL,  </t>
  </si>
  <si>
    <t xml:space="preserve">Uric Acid R1: 4x50mL R4: 1x5mL,  </t>
  </si>
  <si>
    <t>200 Test/Pack</t>
  </si>
  <si>
    <t xml:space="preserve">Urea R1: 4x250mL R2: 1x50mL R4: 1x5mL,  </t>
  </si>
  <si>
    <t>HAMILTON G. BLANCO</t>
  </si>
  <si>
    <t>Drinks/Bottled Water</t>
  </si>
  <si>
    <t>DR. RODRIGO M. BAUTISTA JR., DVM</t>
  </si>
  <si>
    <t>and Bottled Water</t>
  </si>
  <si>
    <t>packs</t>
  </si>
  <si>
    <t xml:space="preserve">  PACPEYSDO</t>
  </si>
  <si>
    <t>60x90</t>
  </si>
  <si>
    <t>adult</t>
  </si>
  <si>
    <t>with  cover</t>
  </si>
  <si>
    <t xml:space="preserve">        </t>
  </si>
  <si>
    <r>
      <t>Date:</t>
    </r>
    <r>
      <rPr>
        <u/>
        <sz val="10"/>
        <rFont val="Arial"/>
        <family val="2"/>
      </rPr>
      <t>8/19/2025</t>
    </r>
  </si>
  <si>
    <r>
      <t xml:space="preserve">PR No. </t>
    </r>
    <r>
      <rPr>
        <u/>
        <sz val="10"/>
        <rFont val="Arial"/>
        <family val="2"/>
      </rPr>
      <t>0825-0434</t>
    </r>
  </si>
  <si>
    <t>ETHELDRIDA D. LUISTRO, RSW</t>
  </si>
  <si>
    <t>PGDH - PSWDO</t>
  </si>
  <si>
    <t>PBGEN . ARCADIO L. RONQUILLO JR. PNP (RET)</t>
  </si>
  <si>
    <t>PGDH - PPOSD</t>
  </si>
  <si>
    <t xml:space="preserve">Date:_______  </t>
  </si>
  <si>
    <t xml:space="preserve">    </t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</si>
  <si>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South District in the City of</t>
    </r>
  </si>
  <si>
    <t>ALEXANDER T. LUNAR</t>
  </si>
  <si>
    <t>Librarian IV</t>
  </si>
  <si>
    <t>Correction Tape</t>
  </si>
  <si>
    <t>Record Book 300 pages</t>
  </si>
  <si>
    <t xml:space="preserve">Bundy Clock Ribbon </t>
  </si>
  <si>
    <r>
      <t xml:space="preserve">Purpose/Remarks : </t>
    </r>
    <r>
      <rPr>
        <u/>
        <sz val="10"/>
        <rFont val="Arial"/>
        <family val="2"/>
      </rPr>
      <t>For office use.</t>
    </r>
  </si>
  <si>
    <t>MARIA REINA D. ABU-REYES, MD</t>
  </si>
  <si>
    <t>PGDH-PACPEYSDO</t>
  </si>
  <si>
    <t>JAIDA M. CASTILLO</t>
  </si>
  <si>
    <t>OIC - PTCAO</t>
  </si>
  <si>
    <t>room</t>
  </si>
  <si>
    <t>Provincial Tourism and Cultural Affairs Office</t>
  </si>
  <si>
    <t>VINCENT I. ALTAR</t>
  </si>
  <si>
    <t>LOUIE MARK M. DALAWAMPU</t>
  </si>
  <si>
    <t>Provincial Legal Officer</t>
  </si>
  <si>
    <t>MARCUS DOMINIC S. MENDOZA</t>
  </si>
  <si>
    <t>Dater</t>
  </si>
  <si>
    <t>Wall clock</t>
  </si>
  <si>
    <t>Columnar Book No. 707 10 col.</t>
  </si>
  <si>
    <t>Computer Keyboard USB</t>
  </si>
  <si>
    <t>Desk File Organizer Mesh Metal Tray 3 Layers</t>
  </si>
  <si>
    <t>Photo Paper A4, Matte, 20 pieces per pack/box</t>
  </si>
  <si>
    <t>Photo Paper A4, Glossy, 20 pieces per pack/box</t>
  </si>
  <si>
    <t>Record Book 150 pages</t>
  </si>
  <si>
    <t>Record Book 500 pages</t>
  </si>
  <si>
    <t>Staple Wire #10-Small, 5000 piece/box</t>
  </si>
  <si>
    <t>Staple Wire  #35-Big, 5000 piece/box</t>
  </si>
  <si>
    <t>Stapler # 10</t>
  </si>
  <si>
    <t>Stapler # 35-Big</t>
  </si>
  <si>
    <t>Sticky Notes 3 to 4 Colors per set</t>
  </si>
  <si>
    <t>Sticky Notes 3x3</t>
  </si>
  <si>
    <t>USB Flashdrive 32GB</t>
  </si>
  <si>
    <t>Bond Paper, A4, 80 gsm / 24 substance</t>
  </si>
  <si>
    <t>Bond Paper, Short, 80 gsm / 24 substance</t>
  </si>
  <si>
    <t>Bond Paper, Long, 80 gsm / 24 substance</t>
  </si>
  <si>
    <t>Bundy Clock CW-2SA</t>
  </si>
  <si>
    <t>Bundy Clock Ribbon CW-2SA</t>
  </si>
  <si>
    <t>Computer Ink Black 008</t>
  </si>
  <si>
    <t>Computer Ink Cyan 008</t>
  </si>
  <si>
    <t>Computer Ink Magenta 008</t>
  </si>
  <si>
    <t>Computer Ink Yellow 008</t>
  </si>
  <si>
    <t>Correction Pen</t>
  </si>
  <si>
    <t>Ink for Permanent Marker (Black)</t>
  </si>
  <si>
    <t>Toner Laserjet MFP M42623DN</t>
  </si>
  <si>
    <t>Marker Permanent Black</t>
  </si>
  <si>
    <t>Marking Pen Whiteboard, Black</t>
  </si>
  <si>
    <t>Paper Cutter Heavy Duty</t>
  </si>
  <si>
    <t xml:space="preserve">Bundy Clock </t>
  </si>
  <si>
    <r>
      <t xml:space="preserve">Purpose/Remarks : </t>
    </r>
    <r>
      <rPr>
        <u/>
        <sz val="10"/>
        <rFont val="Arial"/>
        <family val="2"/>
      </rPr>
      <t>For use of Provincial Healthcare Facility - Bauan.</t>
    </r>
  </si>
  <si>
    <t>MARIO CARMELO A. PESA</t>
  </si>
  <si>
    <t>PGDH - PTO</t>
  </si>
  <si>
    <t>Provincial Engineer's Office</t>
  </si>
  <si>
    <t>NERIO L. RONQUILLO, JR.</t>
  </si>
  <si>
    <t>PGDH - PEO</t>
  </si>
  <si>
    <t>PM Snacks: Baked Macaroni with Garlic</t>
  </si>
  <si>
    <r>
      <t>Date:</t>
    </r>
    <r>
      <rPr>
        <u/>
        <sz val="10"/>
        <rFont val="Arial"/>
        <family val="2"/>
      </rPr>
      <t>09/11/2025</t>
    </r>
  </si>
  <si>
    <r>
      <t xml:space="preserve">PR No. </t>
    </r>
    <r>
      <rPr>
        <u/>
        <sz val="10"/>
        <rFont val="Arial"/>
        <family val="2"/>
      </rPr>
      <t>0925-1027</t>
    </r>
  </si>
  <si>
    <t>and Bottled Juice</t>
  </si>
  <si>
    <t xml:space="preserve">      </t>
  </si>
  <si>
    <t>Lunch Buffet: 3 Viands with Rice, Dessert</t>
  </si>
  <si>
    <t>Softdrinks</t>
  </si>
  <si>
    <r>
      <t xml:space="preserve">Purpose/Remarks: </t>
    </r>
    <r>
      <rPr>
        <u/>
        <sz val="10"/>
        <rFont val="Arial"/>
        <family val="2"/>
      </rPr>
      <t xml:space="preserve">To be served during the Benchmarking Activity of Lucban, Quezon Municipal Cooperative </t>
    </r>
  </si>
  <si>
    <t xml:space="preserve">                                and The Lanao del Sur Economic Sector (SMEs) on November 22, 2024.</t>
  </si>
  <si>
    <t xml:space="preserve">      Development Council (MCDC) on November 15, 2024.</t>
  </si>
  <si>
    <t xml:space="preserve">Accommodation </t>
  </si>
  <si>
    <t>EMILIO FRANCISCO A. BERBERABE, JR.</t>
  </si>
  <si>
    <t>MARIA VANESSA C. BRIONES - VEGAS</t>
  </si>
  <si>
    <t>AM Snacks: Pancit and Drinks</t>
  </si>
  <si>
    <t>Heavy PM Snacks: Pasta with Bread and Drinks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</si>
  <si>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</si>
  <si>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t xml:space="preserve">Purpose/Remarks : </t>
    </r>
    <r>
      <rPr>
        <u/>
        <sz val="10"/>
        <rFont val="Arial"/>
        <family val="2"/>
      </rPr>
      <t xml:space="preserve"> </t>
    </r>
  </si>
  <si>
    <r>
      <t xml:space="preserve">Date: </t>
    </r>
    <r>
      <rPr>
        <u/>
        <sz val="10"/>
        <rFont val="Arial"/>
        <family val="2"/>
      </rPr>
      <t>01/13/2026</t>
    </r>
  </si>
  <si>
    <r>
      <t xml:space="preserve">Purpose/Remarks: </t>
    </r>
    <r>
      <rPr>
        <u/>
        <sz val="10"/>
        <rFont val="Arial"/>
        <family val="2"/>
      </rPr>
      <t>To be served in the meeting Re: Local Planning and Development Coordinator's General</t>
    </r>
  </si>
  <si>
    <t xml:space="preserve">                                Assembly on February 20, 2026.</t>
  </si>
  <si>
    <r>
      <t xml:space="preserve">Purpose/Remarks: </t>
    </r>
    <r>
      <rPr>
        <u/>
        <sz val="10"/>
        <rFont val="Arial"/>
        <family val="2"/>
      </rPr>
      <t>To be served in the conduct of a meeting with the Provincial Administrator, LTFRB, Provincial</t>
    </r>
  </si>
  <si>
    <t xml:space="preserve">              Legal Officer and Provincial Director of DILG re: Local Public Transport Route Plan on January 15, 2026.</t>
  </si>
  <si>
    <t>PM Snacks: Jumbo Burger and Canned Juice</t>
  </si>
  <si>
    <r>
      <t xml:space="preserve">PR No. </t>
    </r>
    <r>
      <rPr>
        <u/>
        <sz val="10"/>
        <rFont val="Arial"/>
        <family val="2"/>
      </rPr>
      <t>0126-0022</t>
    </r>
  </si>
  <si>
    <r>
      <t xml:space="preserve">PR No. </t>
    </r>
    <r>
      <rPr>
        <u/>
        <sz val="10"/>
        <rFont val="Arial"/>
        <family val="2"/>
      </rPr>
      <t>0126-0023</t>
    </r>
  </si>
  <si>
    <r>
      <t xml:space="preserve">Purpose/Remarks : </t>
    </r>
    <r>
      <rPr>
        <u/>
        <sz val="10"/>
        <rFont val="Arial"/>
        <family val="2"/>
      </rPr>
      <t xml:space="preserve">To be served during the Budget Hearing on Committee on Appropriation on  </t>
    </r>
  </si>
  <si>
    <r>
      <t xml:space="preserve">PR No. </t>
    </r>
    <r>
      <rPr>
        <u/>
        <sz val="10"/>
        <rFont val="Arial"/>
        <family val="2"/>
      </rPr>
      <t xml:space="preserve">0126-0024 </t>
    </r>
  </si>
  <si>
    <t>EnP MARISA M. MENDOZA</t>
  </si>
  <si>
    <t>PM Snacks: Baked Mac and Canned Juice</t>
  </si>
  <si>
    <r>
      <t xml:space="preserve">PR No. </t>
    </r>
    <r>
      <rPr>
        <u/>
        <sz val="10"/>
        <rFont val="Arial"/>
        <family val="2"/>
      </rPr>
      <t>0126-0001</t>
    </r>
  </si>
  <si>
    <r>
      <t xml:space="preserve">Date: </t>
    </r>
    <r>
      <rPr>
        <u/>
        <sz val="10"/>
        <rFont val="Arial"/>
        <family val="2"/>
      </rPr>
      <t>01/05/2026</t>
    </r>
  </si>
  <si>
    <t>AM Snacks: Carbonara and Canned Juice</t>
  </si>
  <si>
    <t>PM Snacks: Mamon and Drinks</t>
  </si>
  <si>
    <r>
      <t xml:space="preserve">Purpose/Remarks: </t>
    </r>
    <r>
      <rPr>
        <u/>
        <sz val="10"/>
        <rFont val="Arial"/>
        <family val="2"/>
      </rPr>
      <t>To be served in the Technical Working Group meeting Re: Forthcoming Local Government</t>
    </r>
  </si>
  <si>
    <t>Unit Validation for the Matatag na Batangas Award: Visionary Leadership Towards Sustainable &amp; Resilient Local</t>
  </si>
  <si>
    <t>Government Units on January 9, 2026.</t>
  </si>
  <si>
    <t>PGDH - PHRMO</t>
  </si>
  <si>
    <r>
      <t xml:space="preserve">Purpose/Remarks: </t>
    </r>
    <r>
      <rPr>
        <u/>
        <sz val="10"/>
        <rFont val="Arial"/>
        <family val="2"/>
      </rPr>
      <t>To be served in the Joint meeting of PRA and PRA-TWG re: NBEX Project on January 15, 2026.</t>
    </r>
  </si>
  <si>
    <t>Heavy PM Snacks: Baked Macaroni, Garlic</t>
  </si>
  <si>
    <t>Bread, Ginataang Halo-halo and Bottled Water</t>
  </si>
  <si>
    <t>Breakfast: 2 Viands with Rice, Dessert and</t>
  </si>
  <si>
    <r>
      <t xml:space="preserve">PR No. </t>
    </r>
    <r>
      <rPr>
        <u/>
        <sz val="10"/>
        <rFont val="Arial"/>
        <family val="2"/>
      </rPr>
      <t>0126-0002</t>
    </r>
  </si>
  <si>
    <r>
      <t>Date:</t>
    </r>
    <r>
      <rPr>
        <u/>
        <sz val="10"/>
        <rFont val="Arial"/>
        <family val="2"/>
      </rPr>
      <t>01/05/2026</t>
    </r>
  </si>
  <si>
    <r>
      <t xml:space="preserve">PR No. </t>
    </r>
    <r>
      <rPr>
        <u/>
        <sz val="10"/>
        <rFont val="Arial"/>
        <family val="2"/>
      </rPr>
      <t>0126-0003</t>
    </r>
  </si>
  <si>
    <r>
      <t>Date:</t>
    </r>
    <r>
      <rPr>
        <u/>
        <sz val="10"/>
        <rFont val="Arial"/>
        <family val="2"/>
      </rPr>
      <t>01/09/2026</t>
    </r>
  </si>
  <si>
    <r>
      <t xml:space="preserve">PR No. </t>
    </r>
    <r>
      <rPr>
        <u/>
        <sz val="10"/>
        <rFont val="Arial"/>
        <family val="2"/>
      </rPr>
      <t>0126-0012</t>
    </r>
  </si>
  <si>
    <r>
      <t>Date:</t>
    </r>
    <r>
      <rPr>
        <u/>
        <sz val="10"/>
        <rFont val="Arial"/>
        <family val="2"/>
      </rPr>
      <t>01/13/2026</t>
    </r>
  </si>
  <si>
    <t>Heavy AM Snacks: Baked Mac, Chicken</t>
  </si>
  <si>
    <t>Sandwich and Assorted Drinks</t>
  </si>
  <si>
    <t xml:space="preserve">        President in the Province of Batangas on January 30, 2026.</t>
  </si>
  <si>
    <t>PGADH</t>
  </si>
  <si>
    <t>AM Snacks: Batangas Delicacies and Drinks</t>
  </si>
  <si>
    <r>
      <t xml:space="preserve">Purpose/Remarks : </t>
    </r>
    <r>
      <rPr>
        <u/>
        <sz val="10"/>
        <rFont val="Arial"/>
        <family val="2"/>
      </rPr>
      <t xml:space="preserve">To be served to the monthly meeting of the City/Municipal Budget Officers of Batangas on   </t>
    </r>
  </si>
  <si>
    <t xml:space="preserve">       January 30, 2026.</t>
  </si>
  <si>
    <r>
      <t xml:space="preserve">Date: </t>
    </r>
    <r>
      <rPr>
        <u/>
        <sz val="10"/>
        <color theme="1"/>
        <rFont val="Arial"/>
        <family val="2"/>
      </rPr>
      <t>01/21/2026</t>
    </r>
    <r>
      <rPr>
        <u/>
        <sz val="10"/>
        <color indexed="8"/>
        <rFont val="Arial"/>
        <family val="2"/>
      </rPr>
      <t xml:space="preserve"> </t>
    </r>
  </si>
  <si>
    <r>
      <t xml:space="preserve">PR No. </t>
    </r>
    <r>
      <rPr>
        <u/>
        <sz val="10"/>
        <rFont val="Arial"/>
        <family val="2"/>
      </rPr>
      <t>0126-</t>
    </r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</si>
  <si>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West District in the City of</t>
    </r>
  </si>
  <si>
    <t xml:space="preserve">        Lipa on January 30, 2026.  </t>
  </si>
  <si>
    <t>and Drinks/Bottled Water</t>
  </si>
  <si>
    <r>
      <t>Date:</t>
    </r>
    <r>
      <rPr>
        <u/>
        <sz val="10"/>
        <rFont val="Arial"/>
        <family val="2"/>
      </rPr>
      <t>01/19/2026</t>
    </r>
  </si>
  <si>
    <r>
      <t xml:space="preserve">PR No. </t>
    </r>
    <r>
      <rPr>
        <u/>
        <sz val="10"/>
        <rFont val="Arial"/>
        <family val="2"/>
      </rPr>
      <t>0126-0039</t>
    </r>
  </si>
  <si>
    <r>
      <t xml:space="preserve">PR No. </t>
    </r>
    <r>
      <rPr>
        <u/>
        <sz val="10"/>
        <rFont val="Arial"/>
        <family val="2"/>
      </rPr>
      <t>0126-0055</t>
    </r>
  </si>
  <si>
    <r>
      <t xml:space="preserve">Date: </t>
    </r>
    <r>
      <rPr>
        <u/>
        <sz val="10"/>
        <rFont val="Arial"/>
        <family val="2"/>
      </rPr>
      <t>01-21-2026</t>
    </r>
  </si>
  <si>
    <r>
      <t xml:space="preserve">Date: </t>
    </r>
    <r>
      <rPr>
        <u/>
        <sz val="10"/>
        <rFont val="Arial"/>
        <family val="2"/>
      </rPr>
      <t>01/21/2026</t>
    </r>
  </si>
  <si>
    <r>
      <t xml:space="preserve">PR No. </t>
    </r>
    <r>
      <rPr>
        <u/>
        <sz val="10"/>
        <rFont val="Arial"/>
        <family val="2"/>
      </rPr>
      <t>0126-0056</t>
    </r>
  </si>
  <si>
    <r>
      <t xml:space="preserve">PR No. </t>
    </r>
    <r>
      <rPr>
        <u/>
        <sz val="10"/>
        <color theme="1"/>
        <rFont val="Arial"/>
        <family val="2"/>
      </rPr>
      <t>0126-0057</t>
    </r>
    <r>
      <rPr>
        <u/>
        <sz val="10"/>
        <color indexed="8"/>
        <rFont val="Arial"/>
        <family val="2"/>
      </rPr>
      <t xml:space="preserve"> </t>
    </r>
  </si>
  <si>
    <t>AM Snacks: Jumbo Burger and Softdrinks</t>
  </si>
  <si>
    <t>PM Snacks: Pad Thai and Canned Juice</t>
  </si>
  <si>
    <t>Brewed Coffee</t>
  </si>
  <si>
    <r>
      <t>Purpose/Remarks:</t>
    </r>
    <r>
      <rPr>
        <u/>
        <sz val="10"/>
        <rFont val="Arial"/>
        <family val="2"/>
      </rPr>
      <t xml:space="preserve"> To be served during the League of Cooperative Development Officers ng Pilipinas (LCDOP)</t>
    </r>
  </si>
  <si>
    <t>(Charlie Chan), Chicken Sandwich and</t>
  </si>
  <si>
    <r>
      <t>Purpose/Remarks:</t>
    </r>
    <r>
      <rPr>
        <u/>
        <sz val="10"/>
        <rFont val="Arial"/>
        <family val="2"/>
      </rPr>
      <t xml:space="preserve"> To be served during the Southern Tagalog Regional Cooperative Development Council</t>
    </r>
  </si>
  <si>
    <t xml:space="preserve">        (STARCDC) Quarterly Meeting on February 27, 2026.</t>
  </si>
  <si>
    <t xml:space="preserve">Lunch: 3 viands with rice, dessert and </t>
  </si>
  <si>
    <t>drinks/bottled water</t>
  </si>
  <si>
    <r>
      <t xml:space="preserve">Purpose/Remarks : </t>
    </r>
    <r>
      <rPr>
        <u/>
        <sz val="10"/>
        <rFont val="Arial"/>
        <family val="2"/>
      </rPr>
      <t xml:space="preserve">To be served during the Regular Session of the Vice Governor and SP Board Members on </t>
    </r>
  </si>
  <si>
    <t xml:space="preserve">        Lipa on February 9, 2026.  </t>
  </si>
  <si>
    <t xml:space="preserve">        Lipa on February 23, 2026.  </t>
  </si>
  <si>
    <r>
      <t xml:space="preserve">Purpose/Remarks : </t>
    </r>
    <r>
      <rPr>
        <u/>
        <sz val="10"/>
        <rFont val="Arial"/>
        <family val="2"/>
      </rPr>
      <t>To be served during Consultative Meeting with the constituents of East District in the City of</t>
    </r>
  </si>
  <si>
    <t>Bread and Canned Juice</t>
  </si>
  <si>
    <r>
      <t xml:space="preserve">Purpose/Remarks: </t>
    </r>
    <r>
      <rPr>
        <u/>
        <sz val="10"/>
        <rFont val="Arial"/>
        <family val="2"/>
      </rPr>
      <t>To be served during the Civil Society Organization Planning Session on January 26, 2026.</t>
    </r>
  </si>
  <si>
    <r>
      <t xml:space="preserve">PR No. </t>
    </r>
    <r>
      <rPr>
        <u/>
        <sz val="10"/>
        <rFont val="Arial"/>
        <family val="2"/>
      </rPr>
      <t xml:space="preserve">0126-0058 </t>
    </r>
  </si>
  <si>
    <t xml:space="preserve">        February 23, 2026.</t>
  </si>
  <si>
    <t xml:space="preserve">        February 16, 2026.</t>
  </si>
  <si>
    <t xml:space="preserve">        February 9, 2026.</t>
  </si>
  <si>
    <t xml:space="preserve">        February 2, 2026.</t>
  </si>
  <si>
    <r>
      <t xml:space="preserve">PR No. </t>
    </r>
    <r>
      <rPr>
        <u/>
        <sz val="10"/>
        <rFont val="Arial"/>
        <family val="2"/>
      </rPr>
      <t>0126-0059</t>
    </r>
  </si>
  <si>
    <t>PM Snacks: Baked Mac, Toasted Siopao</t>
  </si>
  <si>
    <r>
      <t xml:space="preserve">Purpose/Remarks : </t>
    </r>
    <r>
      <rPr>
        <u/>
        <sz val="10"/>
        <rFont val="Arial"/>
        <family val="2"/>
      </rPr>
      <t xml:space="preserve"> To be served during the Meeting with Chief of Hospitals on January 30, 2026.</t>
    </r>
  </si>
  <si>
    <t>AM Snacks: Pancit Sotanghon with Puto</t>
  </si>
  <si>
    <r>
      <t xml:space="preserve">Purpose/Remarks : </t>
    </r>
    <r>
      <rPr>
        <u/>
        <sz val="10"/>
        <rFont val="Arial"/>
        <family val="2"/>
      </rPr>
      <t xml:space="preserve"> To be served during the Consultation Meeting regarding Medical Assitance for Indigent and</t>
    </r>
  </si>
  <si>
    <t xml:space="preserve">          Financially Incapacitated Patients on January 29, 2026.</t>
  </si>
  <si>
    <r>
      <t xml:space="preserve">Purpose/Remarks : </t>
    </r>
    <r>
      <rPr>
        <u/>
        <sz val="10"/>
        <rFont val="Arial"/>
        <family val="2"/>
      </rPr>
      <t>To be served during the Annual Celebration of Bahay Pag-Asa (10th Year Founding Anniversary)</t>
    </r>
  </si>
  <si>
    <t xml:space="preserve">         on March 18, 2026.</t>
  </si>
  <si>
    <t>MBJ CANTEEN &amp; CATERING SERVICES</t>
  </si>
  <si>
    <t>TANVILLE</t>
  </si>
  <si>
    <t>924 FOOD SERVICES</t>
  </si>
  <si>
    <t>THREE J'S CRAVING'S LUTONG BAHAY</t>
  </si>
  <si>
    <t>PARES DE FESING CATERING SERVICES</t>
  </si>
  <si>
    <t>MARY LAURYNE CATERING SERVICES</t>
  </si>
  <si>
    <t>NORMA CLEOFE'S CANTEEN</t>
  </si>
  <si>
    <t>RIESAN FOOD CORNER</t>
  </si>
  <si>
    <t xml:space="preserve">ISLAND OF CORALS BEACH RESORT AND CATERING SERVICES </t>
  </si>
  <si>
    <t>JHULIAN'S CATERING SERVICES</t>
  </si>
  <si>
    <t>BLUE SAPPHIRE SOCIAL EVENTS CORP.</t>
  </si>
  <si>
    <t>AM/PM SNACKS - 200.00</t>
  </si>
  <si>
    <t>HEAVY AM/PM SNACKS - 250.00</t>
  </si>
  <si>
    <t>BUFFET: (3 VIANDS) - 500.00 / 600.00 / 750.00</t>
  </si>
  <si>
    <t>LUNCH (PACK) : 2 VIANDS - 350.00</t>
  </si>
  <si>
    <t xml:space="preserve">                        : 3 VIANDS - 450.00</t>
  </si>
  <si>
    <r>
      <t>Date:</t>
    </r>
    <r>
      <rPr>
        <u/>
        <sz val="10"/>
        <rFont val="Arial"/>
        <family val="2"/>
      </rPr>
      <t xml:space="preserve">01/22/2026 </t>
    </r>
  </si>
  <si>
    <t>Meals: Chicken with Rice</t>
  </si>
  <si>
    <t xml:space="preserve">        January 19, 2026.</t>
  </si>
  <si>
    <t>Chowking</t>
  </si>
  <si>
    <t>Office of the Vice Governor</t>
  </si>
  <si>
    <t>MARIA ISABEL B. BEJASA</t>
  </si>
  <si>
    <t>Local Legislative Staff Officer III</t>
  </si>
  <si>
    <r>
      <t xml:space="preserve">Date: </t>
    </r>
    <r>
      <rPr>
        <u/>
        <sz val="10"/>
        <rFont val="Arial"/>
        <family val="2"/>
      </rPr>
      <t>01/22/2026</t>
    </r>
  </si>
  <si>
    <t>PM Snacks: Cheese Burger and Softdrinks</t>
  </si>
  <si>
    <r>
      <t xml:space="preserve">Purpose/Remarks: </t>
    </r>
    <r>
      <rPr>
        <u/>
        <sz val="10"/>
        <rFont val="Arial"/>
        <family val="2"/>
      </rPr>
      <t>To be served during the Exercise Planning Meeting for NSED 1st Quarter on January 29, 2026.</t>
    </r>
  </si>
  <si>
    <t xml:space="preserve">Heavy AM Snacks: Assorted Kakanin, </t>
  </si>
  <si>
    <t>Pandesal with Butter and Free Flowing Coffee</t>
  </si>
  <si>
    <t xml:space="preserve">PM Snacks: Pancit Canton Sotanghon,  </t>
  </si>
  <si>
    <t>Garlic Bread and Bottled Juice</t>
  </si>
  <si>
    <t>AM Snacks: Clubhouse Sandwich and Drinks</t>
  </si>
  <si>
    <t>PM Snacks: Seafood Marinara and Drinks</t>
  </si>
  <si>
    <t>AM Snacks: Pasta and Canned Juice</t>
  </si>
  <si>
    <r>
      <t xml:space="preserve">Purpose/Remarks: </t>
    </r>
    <r>
      <rPr>
        <u/>
        <sz val="10"/>
        <rFont val="Arial"/>
        <family val="2"/>
      </rPr>
      <t>To be served during the MBA VSR Assessment Team meeting on February 18, 2026.</t>
    </r>
  </si>
  <si>
    <t>AM Snacks: Baked Mac with Garlic Bread and Drinks</t>
  </si>
  <si>
    <t>PM Snacks: Burger and Drinks</t>
  </si>
  <si>
    <t>PM Snacks: Clubhouse Sandwich and Canned Juice</t>
  </si>
  <si>
    <t>AM Snacks: Pancit Canton with Puto and Drinks</t>
  </si>
  <si>
    <t>PM Snacks: Pancit with Puto and Canned Juice</t>
  </si>
  <si>
    <r>
      <t xml:space="preserve">Purpose/Remarks: </t>
    </r>
    <r>
      <rPr>
        <u/>
        <sz val="10"/>
        <rFont val="Arial"/>
        <family val="2"/>
      </rPr>
      <t>To be served during the 1Q meeting Provincial Project Monitoring Committee (PPMC)</t>
    </r>
  </si>
  <si>
    <t xml:space="preserve">                                Quarterly Field Monitoring Activity.</t>
  </si>
  <si>
    <t>Day 1 - February 26, 2026</t>
  </si>
  <si>
    <t>Day 2 - February 27, 2026</t>
  </si>
  <si>
    <t>Dinner: 3 Viands with Rice, Dessert and</t>
  </si>
  <si>
    <t>AM Snacks: Clubhouse Sandwich and Brewed Coffee</t>
  </si>
  <si>
    <t xml:space="preserve">PM Snacks: Palabok with Garlic Bread and </t>
  </si>
  <si>
    <t xml:space="preserve">        National Quarterly Meeting.</t>
  </si>
  <si>
    <t>Day 1 - February 19, 2026</t>
  </si>
  <si>
    <t>Day 2 - February 20, 2026</t>
  </si>
  <si>
    <t>Dinner: 2 Viands with Rice, Dessert and</t>
  </si>
  <si>
    <t xml:space="preserve">                                Officer (LEDIPO) on February 27, 2026.</t>
  </si>
  <si>
    <r>
      <t>Date:</t>
    </r>
    <r>
      <rPr>
        <u/>
        <sz val="10"/>
        <rFont val="Arial"/>
        <family val="2"/>
      </rPr>
      <t xml:space="preserve">01/09/2026 </t>
    </r>
  </si>
  <si>
    <r>
      <t>PR No.</t>
    </r>
    <r>
      <rPr>
        <u/>
        <sz val="10"/>
        <rFont val="Arial"/>
        <family val="2"/>
      </rPr>
      <t xml:space="preserve"> 0126-0013 </t>
    </r>
  </si>
  <si>
    <r>
      <t xml:space="preserve">PR No. </t>
    </r>
    <r>
      <rPr>
        <u/>
        <sz val="10"/>
        <rFont val="Arial"/>
        <family val="2"/>
      </rPr>
      <t>0126-0078</t>
    </r>
  </si>
  <si>
    <r>
      <t xml:space="preserve">PR No. </t>
    </r>
    <r>
      <rPr>
        <u/>
        <sz val="10"/>
        <rFont val="Arial"/>
        <family val="2"/>
      </rPr>
      <t>0126-0079</t>
    </r>
  </si>
  <si>
    <r>
      <t xml:space="preserve">PR No. </t>
    </r>
    <r>
      <rPr>
        <u/>
        <sz val="10"/>
        <rFont val="Arial"/>
        <family val="2"/>
      </rPr>
      <t>0126-0080</t>
    </r>
  </si>
  <si>
    <r>
      <t xml:space="preserve">PR No. </t>
    </r>
    <r>
      <rPr>
        <u/>
        <sz val="10"/>
        <rFont val="Arial"/>
        <family val="2"/>
      </rPr>
      <t>0126-0081</t>
    </r>
  </si>
  <si>
    <r>
      <t xml:space="preserve">PR No. </t>
    </r>
    <r>
      <rPr>
        <u/>
        <sz val="10"/>
        <rFont val="Arial"/>
        <family val="2"/>
      </rPr>
      <t>0126-0082</t>
    </r>
  </si>
  <si>
    <r>
      <t>PR No.</t>
    </r>
    <r>
      <rPr>
        <u/>
        <sz val="10"/>
        <rFont val="Arial"/>
        <family val="2"/>
      </rPr>
      <t xml:space="preserve"> 0126-0084 </t>
    </r>
  </si>
  <si>
    <r>
      <t xml:space="preserve">PR No. </t>
    </r>
    <r>
      <rPr>
        <u/>
        <sz val="10"/>
        <rFont val="Arial"/>
        <family val="2"/>
      </rPr>
      <t>0126-0085</t>
    </r>
  </si>
  <si>
    <r>
      <t xml:space="preserve">PR No. </t>
    </r>
    <r>
      <rPr>
        <u/>
        <sz val="10"/>
        <rFont val="Arial"/>
        <family val="2"/>
      </rPr>
      <t xml:space="preserve">0126-0086 </t>
    </r>
  </si>
  <si>
    <r>
      <t xml:space="preserve">PR No. </t>
    </r>
    <r>
      <rPr>
        <u/>
        <sz val="10"/>
        <rFont val="Arial"/>
        <family val="2"/>
      </rPr>
      <t xml:space="preserve">0126-0087 </t>
    </r>
  </si>
  <si>
    <r>
      <t xml:space="preserve">Date: </t>
    </r>
    <r>
      <rPr>
        <u/>
        <sz val="10"/>
        <rFont val="Arial"/>
        <family val="2"/>
      </rPr>
      <t>01-22-2026</t>
    </r>
  </si>
  <si>
    <r>
      <t xml:space="preserve">PR No. </t>
    </r>
    <r>
      <rPr>
        <u/>
        <sz val="10"/>
        <rFont val="Arial"/>
        <family val="2"/>
      </rPr>
      <t xml:space="preserve">0126-0088 </t>
    </r>
  </si>
  <si>
    <r>
      <t xml:space="preserve">PR No. </t>
    </r>
    <r>
      <rPr>
        <u/>
        <sz val="10"/>
        <rFont val="Arial"/>
        <family val="2"/>
      </rPr>
      <t xml:space="preserve">0126-0089 </t>
    </r>
  </si>
  <si>
    <r>
      <t xml:space="preserve">PR No. </t>
    </r>
    <r>
      <rPr>
        <u/>
        <sz val="10"/>
        <rFont val="Arial"/>
        <family val="2"/>
      </rPr>
      <t xml:space="preserve">0126-0091 </t>
    </r>
  </si>
  <si>
    <r>
      <t xml:space="preserve">PR No. </t>
    </r>
    <r>
      <rPr>
        <u/>
        <sz val="10"/>
        <rFont val="Arial"/>
        <family val="2"/>
      </rPr>
      <t xml:space="preserve">0126-0092 </t>
    </r>
  </si>
  <si>
    <t xml:space="preserve">Lunch: 2 Viands with Rice, Dessert and  </t>
  </si>
  <si>
    <t xml:space="preserve"> -  with free flowing coffee</t>
  </si>
  <si>
    <t>Heavy AM Snacks: Stir Fried Pasta</t>
  </si>
  <si>
    <r>
      <t>Date:</t>
    </r>
    <r>
      <rPr>
        <u/>
        <sz val="10"/>
        <rFont val="Arial"/>
        <family val="2"/>
      </rPr>
      <t>01/22/2026</t>
    </r>
  </si>
  <si>
    <r>
      <t xml:space="preserve">Purpose/Remarks : </t>
    </r>
    <r>
      <rPr>
        <u/>
        <sz val="10"/>
        <rFont val="Arial"/>
        <family val="2"/>
      </rPr>
      <t>Foods served during the meeting with the Provincial Legal Officer and PG-ENRO OIC on</t>
    </r>
  </si>
  <si>
    <r>
      <t xml:space="preserve">Purpose/Remarks : </t>
    </r>
    <r>
      <rPr>
        <u/>
        <sz val="10"/>
        <rFont val="Arial"/>
        <family val="2"/>
      </rPr>
      <t xml:space="preserve">Foods served during Departmental meeting on January 6, 2026.  </t>
    </r>
  </si>
  <si>
    <t>Meals : Chicken with Rice</t>
  </si>
  <si>
    <t xml:space="preserve">       February 27, 2026.</t>
  </si>
  <si>
    <t>AM Snacks: Lasagna with Garlic Bread and</t>
  </si>
  <si>
    <t>Participants:</t>
  </si>
  <si>
    <t>Guests:</t>
  </si>
  <si>
    <r>
      <t xml:space="preserve">Purpose/Remarks : </t>
    </r>
    <r>
      <rPr>
        <u/>
        <sz val="10"/>
        <rFont val="Arial"/>
        <family val="2"/>
      </rPr>
      <t>To be served during the Provincial Women's Month Celebration 2026 on March 11, 2026.</t>
    </r>
  </si>
  <si>
    <r>
      <t>Date:</t>
    </r>
    <r>
      <rPr>
        <u/>
        <sz val="10"/>
        <rFont val="Arial"/>
        <family val="2"/>
      </rPr>
      <t>01-22-2026</t>
    </r>
  </si>
  <si>
    <t xml:space="preserve">Lunch Buffet: 3 Viands with Rice, Dessert and  </t>
  </si>
  <si>
    <r>
      <t xml:space="preserve">PR No. </t>
    </r>
    <r>
      <rPr>
        <u/>
        <sz val="10"/>
        <rFont val="Arial"/>
        <family val="2"/>
      </rPr>
      <t xml:space="preserve">0126-0093 </t>
    </r>
  </si>
  <si>
    <r>
      <t xml:space="preserve">Purpose/Remarks: </t>
    </r>
    <r>
      <rPr>
        <u/>
        <sz val="10"/>
        <rFont val="Arial"/>
        <family val="2"/>
      </rPr>
      <t>To be served during the Committee Hearing on Education with ADMIN Office, Budget and Other</t>
    </r>
  </si>
  <si>
    <t xml:space="preserve">       Board Members on January 26, 2026.</t>
  </si>
  <si>
    <r>
      <t xml:space="preserve">Date: </t>
    </r>
    <r>
      <rPr>
        <u/>
        <sz val="10"/>
        <rFont val="Arial"/>
        <family val="2"/>
      </rPr>
      <t>01/23/2026</t>
    </r>
  </si>
  <si>
    <t>AM Snacks: Cheese Pineapple Sandwich and</t>
  </si>
  <si>
    <t>PM Snacks: Chicken Sandwich and Pineapple Juice</t>
  </si>
  <si>
    <r>
      <t xml:space="preserve">Purpose/Remarks: </t>
    </r>
    <r>
      <rPr>
        <u/>
        <sz val="10"/>
        <rFont val="Arial"/>
        <family val="2"/>
      </rPr>
      <t>To be served during the Pre-Validation Meeting on MBA Assessment in District 1 LGUs on</t>
    </r>
  </si>
  <si>
    <t>Heavy PM Snacks: Sinukmani, Puto bao,</t>
  </si>
  <si>
    <t>Kutsinta, Puto pao, Peanut tikoy, Buchi,</t>
  </si>
  <si>
    <r>
      <t xml:space="preserve">Purpose/Remarks: </t>
    </r>
    <r>
      <rPr>
        <u/>
        <sz val="10"/>
        <rFont val="Arial"/>
        <family val="2"/>
      </rPr>
      <t>To be served during the Technical Assistance Meeting for LGU Local DRRM Councils Planning</t>
    </r>
  </si>
  <si>
    <t xml:space="preserve">        and Implementation for CY 2026 on January 28, 2026.</t>
  </si>
  <si>
    <r>
      <t xml:space="preserve">Purpose/Remarks : </t>
    </r>
    <r>
      <rPr>
        <u/>
        <sz val="10"/>
        <rFont val="Arial"/>
        <family val="2"/>
      </rPr>
      <t>To be served during the Coordination Meeting for the Magiting na Batangas Award VSR on</t>
    </r>
  </si>
  <si>
    <t xml:space="preserve">      February 6, 2026.</t>
  </si>
  <si>
    <t>Espasol, Kareoka, Cassava cake, Free</t>
  </si>
  <si>
    <t>Flowing Coffee (Grazing Type)</t>
  </si>
  <si>
    <r>
      <t xml:space="preserve">PR No. </t>
    </r>
    <r>
      <rPr>
        <u/>
        <sz val="10"/>
        <rFont val="Arial"/>
        <family val="2"/>
      </rPr>
      <t xml:space="preserve">0126-0132 </t>
    </r>
  </si>
  <si>
    <r>
      <t xml:space="preserve">PR No. </t>
    </r>
    <r>
      <rPr>
        <u/>
        <sz val="10"/>
        <rFont val="Arial"/>
        <family val="2"/>
      </rPr>
      <t xml:space="preserve">0126-0133 </t>
    </r>
  </si>
  <si>
    <r>
      <t>PR No.</t>
    </r>
    <r>
      <rPr>
        <u/>
        <sz val="10"/>
        <rFont val="Arial"/>
        <family val="2"/>
      </rPr>
      <t xml:space="preserve"> 0126-0134</t>
    </r>
  </si>
  <si>
    <t xml:space="preserve"> - Served in Managed Buffet</t>
  </si>
  <si>
    <t xml:space="preserve"> - With Free Flowing Coffee</t>
  </si>
  <si>
    <t xml:space="preserve"> - with Free Flowing Coffee</t>
  </si>
  <si>
    <r>
      <t xml:space="preserve">PR No. </t>
    </r>
    <r>
      <rPr>
        <u/>
        <sz val="10"/>
        <rFont val="Arial"/>
        <family val="2"/>
      </rPr>
      <t>0126-0135</t>
    </r>
  </si>
  <si>
    <t xml:space="preserve">Bread and Softdrinks </t>
  </si>
  <si>
    <t xml:space="preserve"> - with free flowing coffee</t>
  </si>
  <si>
    <t>Heavy AM Snacks: Baked Macaroni with Garlic</t>
  </si>
  <si>
    <t>Lunch Buffet: 3 Viands with Rice, Dessert and</t>
  </si>
  <si>
    <t>Assorted Drinks</t>
  </si>
  <si>
    <r>
      <t xml:space="preserve">Purpose/Remarks : </t>
    </r>
    <r>
      <rPr>
        <u/>
        <sz val="10"/>
        <rFont val="Arial"/>
        <family val="2"/>
      </rPr>
      <t>To be served during regular monthly meeting of Panlalawigang Liga ng mga Barangay on</t>
    </r>
  </si>
  <si>
    <t xml:space="preserve">         February 06, 2026.</t>
  </si>
  <si>
    <r>
      <t>Date:</t>
    </r>
    <r>
      <rPr>
        <u/>
        <sz val="10"/>
        <rFont val="Arial"/>
        <family val="2"/>
      </rPr>
      <t>01/26/2026</t>
    </r>
  </si>
  <si>
    <t>Lunch: 2 Viands with Rice, Dessert, Soda</t>
  </si>
  <si>
    <t>and Free Flowing Water</t>
  </si>
  <si>
    <r>
      <t xml:space="preserve">Purpose/Remarks : </t>
    </r>
    <r>
      <rPr>
        <u/>
        <sz val="10"/>
        <rFont val="Arial"/>
        <family val="2"/>
      </rPr>
      <t xml:space="preserve"> To be served during the conduct of Mangrove Tree Growing and Clean-Up activities in the</t>
    </r>
  </si>
  <si>
    <t>AM Snacks: Native Kakanin (Puto, Kutsinta,</t>
  </si>
  <si>
    <t>Tamalis, Suman), Free Flowing Coffee and Water</t>
  </si>
  <si>
    <t>PM Snacks: Carbonara with Toasted Bread,</t>
  </si>
  <si>
    <t>Free Flowing Coffee and Water</t>
  </si>
  <si>
    <r>
      <t xml:space="preserve">Date: </t>
    </r>
    <r>
      <rPr>
        <u/>
        <sz val="10"/>
        <rFont val="Arial"/>
        <family val="2"/>
      </rPr>
      <t>01/26/2026</t>
    </r>
  </si>
  <si>
    <t>Heavy PM Snacks: Clubhouse Sandwich,</t>
  </si>
  <si>
    <t>Spaghetti and Canned Juice</t>
  </si>
  <si>
    <r>
      <t xml:space="preserve">Purpose/Remarks: </t>
    </r>
    <r>
      <rPr>
        <u/>
        <sz val="10"/>
        <rFont val="Arial"/>
        <family val="2"/>
      </rPr>
      <t>To be served during the 1st Quarter Preparedness Committee Meeting on February 20, 2026.</t>
    </r>
  </si>
  <si>
    <t>AM Snacks: Spaghetti and Drinks</t>
  </si>
  <si>
    <r>
      <t xml:space="preserve">Purpose/Remarks : </t>
    </r>
    <r>
      <rPr>
        <u/>
        <sz val="10"/>
        <rFont val="Arial"/>
        <family val="2"/>
      </rPr>
      <t>To be served during the Special Session of Panlalawigang Liga ng mga Barangay on</t>
    </r>
  </si>
  <si>
    <t xml:space="preserve">         February 20, 2026.</t>
  </si>
  <si>
    <t>Heavy AM Snacks: Baked Macaroni, Ham</t>
  </si>
  <si>
    <t>and Cheese Sandwich and Bottled Water</t>
  </si>
  <si>
    <r>
      <t xml:space="preserve">Purpose/Remarks : </t>
    </r>
    <r>
      <rPr>
        <u/>
        <sz val="10"/>
        <rFont val="Arial"/>
        <family val="2"/>
      </rPr>
      <t xml:space="preserve">To be served during the meeting of the recipients of Calatagan Stingless Bee Production </t>
    </r>
  </si>
  <si>
    <t xml:space="preserve">       Project, Farmers, Stakeholders, AEWs, BAHWs and General Clients on February 26, 2026.</t>
  </si>
  <si>
    <t>Cheese Burger</t>
  </si>
  <si>
    <t>Double Cheese Burger</t>
  </si>
  <si>
    <t>3 in 1 Coffee (36's)</t>
  </si>
  <si>
    <t>Heavy AM Snacks: Toasted Siopao, Canton</t>
  </si>
  <si>
    <t>with Sotanghon and Softdrinks</t>
  </si>
  <si>
    <r>
      <t xml:space="preserve">Purpose/Remarks : </t>
    </r>
    <r>
      <rPr>
        <u/>
        <sz val="10"/>
        <rFont val="Arial"/>
        <family val="2"/>
      </rPr>
      <t>To be served during the LAMB Meeting on February 11, 2026.</t>
    </r>
  </si>
  <si>
    <r>
      <t xml:space="preserve">Date: </t>
    </r>
    <r>
      <rPr>
        <u/>
        <sz val="10"/>
        <color theme="1"/>
        <rFont val="Arial"/>
        <family val="2"/>
      </rPr>
      <t>01/26/2026</t>
    </r>
    <r>
      <rPr>
        <u/>
        <sz val="10"/>
        <color indexed="8"/>
        <rFont val="Arial"/>
        <family val="2"/>
      </rPr>
      <t xml:space="preserve"> </t>
    </r>
  </si>
  <si>
    <r>
      <t>PR No.</t>
    </r>
    <r>
      <rPr>
        <u/>
        <sz val="10"/>
        <rFont val="Arial"/>
        <family val="2"/>
      </rPr>
      <t xml:space="preserve"> 0126-0115 </t>
    </r>
  </si>
  <si>
    <r>
      <t xml:space="preserve">PR No. </t>
    </r>
    <r>
      <rPr>
        <u/>
        <sz val="10"/>
        <rFont val="Arial"/>
        <family val="2"/>
      </rPr>
      <t>0126-0140</t>
    </r>
  </si>
  <si>
    <r>
      <t xml:space="preserve">PR No. </t>
    </r>
    <r>
      <rPr>
        <u/>
        <sz val="10"/>
        <rFont val="Arial"/>
        <family val="2"/>
      </rPr>
      <t>0126-0141</t>
    </r>
  </si>
  <si>
    <r>
      <t xml:space="preserve">PR No. </t>
    </r>
    <r>
      <rPr>
        <u/>
        <sz val="10"/>
        <rFont val="Arial"/>
        <family val="2"/>
      </rPr>
      <t>0126-0143</t>
    </r>
  </si>
  <si>
    <r>
      <t xml:space="preserve">PR No. </t>
    </r>
    <r>
      <rPr>
        <u/>
        <sz val="10"/>
        <rFont val="Arial"/>
        <family val="2"/>
      </rPr>
      <t xml:space="preserve">0126-0144 </t>
    </r>
  </si>
  <si>
    <r>
      <t xml:space="preserve">PR No. </t>
    </r>
    <r>
      <rPr>
        <u/>
        <sz val="10"/>
        <rFont val="Arial"/>
        <family val="2"/>
      </rPr>
      <t xml:space="preserve">0126-0145 </t>
    </r>
  </si>
  <si>
    <r>
      <t xml:space="preserve">PR No. </t>
    </r>
    <r>
      <rPr>
        <u/>
        <sz val="10"/>
        <rFont val="Arial"/>
        <family val="2"/>
      </rPr>
      <t xml:space="preserve">0126-0146 </t>
    </r>
  </si>
  <si>
    <r>
      <t>PR No.</t>
    </r>
    <r>
      <rPr>
        <u/>
        <sz val="10"/>
        <rFont val="Arial"/>
        <family val="2"/>
      </rPr>
      <t xml:space="preserve"> 0126-0147 </t>
    </r>
  </si>
  <si>
    <r>
      <t xml:space="preserve">PR No. </t>
    </r>
    <r>
      <rPr>
        <u/>
        <sz val="10"/>
        <color theme="1"/>
        <rFont val="Arial"/>
        <family val="2"/>
      </rPr>
      <t xml:space="preserve">0126-0148 </t>
    </r>
  </si>
  <si>
    <r>
      <t xml:space="preserve">PR No. </t>
    </r>
    <r>
      <rPr>
        <u/>
        <sz val="10"/>
        <rFont val="Arial"/>
        <family val="2"/>
      </rPr>
      <t>0126-0154</t>
    </r>
  </si>
  <si>
    <r>
      <t>Date:</t>
    </r>
    <r>
      <rPr>
        <u/>
        <sz val="10"/>
        <rFont val="Arial"/>
        <family val="2"/>
      </rPr>
      <t xml:space="preserve">01/26/2026 </t>
    </r>
  </si>
  <si>
    <t>One Bedroom Loft</t>
  </si>
  <si>
    <t>Two Bedroom Loft</t>
  </si>
  <si>
    <t>Extra Bed</t>
  </si>
  <si>
    <t>bed</t>
  </si>
  <si>
    <r>
      <t xml:space="preserve">Purpose/Remarks: </t>
    </r>
    <r>
      <rPr>
        <u/>
        <sz val="10"/>
        <rFont val="Arial"/>
        <family val="2"/>
      </rPr>
      <t xml:space="preserve">To be used during video shoot for Batangas Summer Campaign AVP 2026 on  </t>
    </r>
  </si>
  <si>
    <t>Deluxe Room</t>
  </si>
  <si>
    <t>Premium Room</t>
  </si>
  <si>
    <t xml:space="preserve">        February 4-5, 2026 in the Province.</t>
  </si>
  <si>
    <t>Standard Room Double</t>
  </si>
  <si>
    <r>
      <t xml:space="preserve">PR No.  </t>
    </r>
    <r>
      <rPr>
        <u/>
        <sz val="10"/>
        <rFont val="Arial"/>
        <family val="2"/>
      </rPr>
      <t>0126-0164</t>
    </r>
  </si>
  <si>
    <r>
      <t xml:space="preserve">PR No.  </t>
    </r>
    <r>
      <rPr>
        <u/>
        <sz val="10"/>
        <rFont val="Arial"/>
        <family val="2"/>
      </rPr>
      <t>0126-0165</t>
    </r>
  </si>
  <si>
    <r>
      <t xml:space="preserve">PR No.  </t>
    </r>
    <r>
      <rPr>
        <u/>
        <sz val="10"/>
        <rFont val="Arial"/>
        <family val="2"/>
      </rPr>
      <t>0126-0166</t>
    </r>
  </si>
  <si>
    <t xml:space="preserve">        Tanauan City, Batangas on February 18, 2026.</t>
  </si>
  <si>
    <r>
      <t xml:space="preserve">PR No. </t>
    </r>
    <r>
      <rPr>
        <u/>
        <sz val="10"/>
        <rFont val="Arial"/>
        <family val="2"/>
      </rPr>
      <t xml:space="preserve">0126-0169 </t>
    </r>
  </si>
  <si>
    <t>(9,000.00 per night x 2 nights)</t>
  </si>
  <si>
    <t>(2 Days and 1 Night)</t>
  </si>
  <si>
    <t>Ring Binder Machine</t>
  </si>
  <si>
    <t>Specifications:</t>
  </si>
  <si>
    <t xml:space="preserve"> - Binding Capacity: 450 Sheets</t>
  </si>
  <si>
    <t xml:space="preserve"> - Punching Capacity (max): 25 Sheets</t>
  </si>
  <si>
    <t xml:space="preserve"> - Paper Width: A4, FC, Letter, Legal</t>
  </si>
  <si>
    <t xml:space="preserve"> - Punching Margin Control: 2mm - 5mm</t>
  </si>
  <si>
    <t xml:space="preserve"> - Adjustable Punching Pins and Edge Guide</t>
  </si>
  <si>
    <t xml:space="preserve"> - Dimensions: 490 x 415 x 165mm</t>
  </si>
  <si>
    <t>Bond Paper, Long, 70gsm-copy paper Premium</t>
  </si>
  <si>
    <t>Press Board, Long</t>
  </si>
  <si>
    <t>Expanding Envelope Long with Handle</t>
  </si>
  <si>
    <t>Board Paper 10's/pack, Short, 180gsm (White)</t>
  </si>
  <si>
    <r>
      <t xml:space="preserve">PR No.  </t>
    </r>
    <r>
      <rPr>
        <u/>
        <sz val="10"/>
        <rFont val="Arial"/>
        <family val="2"/>
      </rPr>
      <t xml:space="preserve">0126- </t>
    </r>
  </si>
  <si>
    <t>Heavy AM Snacks: Big Sandwich and Drinks</t>
  </si>
  <si>
    <t>Day 1 - March 2, 2026</t>
  </si>
  <si>
    <t>Day 2 - March 3, 2026</t>
  </si>
  <si>
    <t>Day 3 - March 4, 2026</t>
  </si>
  <si>
    <t>Day 4 - March 5, 2026</t>
  </si>
  <si>
    <t>Day 5 - March 6, 2026</t>
  </si>
  <si>
    <t>Day 6 - March 9, 2026</t>
  </si>
  <si>
    <t>Day 7 - March 10, 2026</t>
  </si>
  <si>
    <t>Day 8 - March 11, 2026</t>
  </si>
  <si>
    <t>Day 9 - March 12, 2026</t>
  </si>
  <si>
    <t>Day 10 - March 13, 2026</t>
  </si>
  <si>
    <r>
      <t xml:space="preserve">Purpose/Remarks: </t>
    </r>
    <r>
      <rPr>
        <u/>
        <sz val="10"/>
        <rFont val="Arial"/>
        <family val="2"/>
      </rPr>
      <t>To be served during the 10-Day Culture and Heritage Video Shoot within Batangas Province.</t>
    </r>
  </si>
  <si>
    <t>March 3, 2026</t>
  </si>
  <si>
    <t>AM Snacks: Mac and Cheese with Toasted</t>
  </si>
  <si>
    <t>Bread and Brewed Coffee</t>
  </si>
  <si>
    <t>PM Snacks: Clubhouse Sandwich and Four</t>
  </si>
  <si>
    <t>Season Canned Juice</t>
  </si>
  <si>
    <t>March 10, 2026</t>
  </si>
  <si>
    <r>
      <t>Purpose/Remarks:</t>
    </r>
    <r>
      <rPr>
        <u/>
        <sz val="10"/>
        <rFont val="Arial"/>
        <family val="2"/>
      </rPr>
      <t xml:space="preserve"> To be served during the Training on How to Conduct Effective General Assembly Meeting.</t>
    </r>
  </si>
  <si>
    <t>Sandwich and Canned Juice</t>
  </si>
  <si>
    <t xml:space="preserve">Heavy PM Snacks: Lasagna Roll ups, Clubhouse </t>
  </si>
  <si>
    <r>
      <t>Purpose/Remarks:</t>
    </r>
    <r>
      <rPr>
        <u/>
        <sz val="10"/>
        <rFont val="Arial"/>
        <family val="2"/>
      </rPr>
      <t xml:space="preserve"> To be served during the Small and Medium Enterprise Development (SMED) Council</t>
    </r>
  </si>
  <si>
    <t xml:space="preserve">       Quarterly Meeting on March 4, 2026.</t>
  </si>
  <si>
    <t>Lunch: 2 Viands with Rice, Dessert and Soda</t>
  </si>
  <si>
    <r>
      <t xml:space="preserve">Purpose/Remarks : </t>
    </r>
    <r>
      <rPr>
        <u/>
        <sz val="10"/>
        <rFont val="Arial"/>
        <family val="2"/>
      </rPr>
      <t>To be served during the 1st Quarter Meeting of PADAC and its TWG and C/MADACs Focal</t>
    </r>
  </si>
  <si>
    <t xml:space="preserve">        Persons on March 5, 2026.</t>
  </si>
  <si>
    <t>Lunch: 3 Viands with Rice, Dessert and</t>
  </si>
  <si>
    <t xml:space="preserve">         and Fishery Extension System (PAFES) Meeting on March 6,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</si>
  <si>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Province-Led Agriculture</t>
    </r>
  </si>
  <si>
    <t>Heavy AM Snacks: Pancit Canton, Cheeseburger,</t>
  </si>
  <si>
    <t>AM Snacks: Baked Penne and Canned Juice</t>
  </si>
  <si>
    <r>
      <t xml:space="preserve">Purpose/Remarks: </t>
    </r>
    <r>
      <rPr>
        <u/>
        <sz val="10"/>
        <rFont val="Arial"/>
        <family val="2"/>
      </rPr>
      <t>To be served during the 1st Quarter Sisterhood Meeting on March 6, 2026.</t>
    </r>
  </si>
  <si>
    <t>Heavy AM Snacks: Pasta with Bread and Drinks</t>
  </si>
  <si>
    <r>
      <t xml:space="preserve">Purpose/Remarks: </t>
    </r>
    <r>
      <rPr>
        <u/>
        <sz val="10"/>
        <rFont val="Arial"/>
        <family val="2"/>
      </rPr>
      <t>To be served during the 1st Batch of the Organizational Meeting of Various Art and Cultural</t>
    </r>
  </si>
  <si>
    <t xml:space="preserve">       Sector Groups on March 6, 2026.</t>
  </si>
  <si>
    <r>
      <t>Purpose/Remarks:</t>
    </r>
    <r>
      <rPr>
        <u/>
        <sz val="10"/>
        <rFont val="Arial"/>
        <family val="2"/>
      </rPr>
      <t>To be served during the 1st Quarter Prevention and Mitigation Committee Meeting on March 10,2026.</t>
    </r>
  </si>
  <si>
    <t>Heavy PM Snacks: Big Sandwich and Drinks</t>
  </si>
  <si>
    <r>
      <t xml:space="preserve">Purpose/Remarks: </t>
    </r>
    <r>
      <rPr>
        <u/>
        <sz val="10"/>
        <rFont val="Arial"/>
        <family val="2"/>
      </rPr>
      <t>To be served during the Basic Fire Safety Seminar for Tourism Workers on March 10, 2026.</t>
    </r>
  </si>
  <si>
    <t>Heavy AM Snacks: Macaroni Soup,</t>
  </si>
  <si>
    <t>Clubhouse Sandwich and Free Flowing</t>
  </si>
  <si>
    <t>Coffee and Water</t>
  </si>
  <si>
    <t>Soda and Free Flowing Water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</si>
  <si>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Vegetable Stakeholders</t>
    </r>
  </si>
  <si>
    <t xml:space="preserve">          Meeting on March 11, 2026.</t>
  </si>
  <si>
    <r>
      <t xml:space="preserve">Purpose/Remarks: </t>
    </r>
    <r>
      <rPr>
        <u/>
        <sz val="10"/>
        <rFont val="Arial"/>
        <family val="2"/>
      </rPr>
      <t>To be served during the 1st Quarterly Meeting of the Batangas History Society (BHS) on</t>
    </r>
  </si>
  <si>
    <t xml:space="preserve">        March 11, 2026.</t>
  </si>
  <si>
    <t>Heavy AM Snacks: Ham &amp; Cheese Sandwich,</t>
  </si>
  <si>
    <t>Baked Macaroni and Softdrinks</t>
  </si>
  <si>
    <t>Lunch Buffet : 3 Viands with Rice, Dessert and Drinks</t>
  </si>
  <si>
    <t>Breakfast: 2 Viands with Rice, Dessert and Drinks</t>
  </si>
  <si>
    <t>Dinner: 2 Viands with Rice, Dessert and Drinks</t>
  </si>
  <si>
    <t>Day 4</t>
  </si>
  <si>
    <t>Day 5</t>
  </si>
  <si>
    <t>Day 6</t>
  </si>
  <si>
    <t>Heavy PM Snacks: Noodles with Bread and Drinks</t>
  </si>
  <si>
    <r>
      <t xml:space="preserve">Purpose/Remarks: </t>
    </r>
    <r>
      <rPr>
        <u/>
        <sz val="10"/>
        <rFont val="Arial"/>
        <family val="2"/>
      </rPr>
      <t>To be served to the performers, technical working group (TWG), men in uniform, and partner</t>
    </r>
  </si>
  <si>
    <t xml:space="preserve">        agencies in BARAKO Fest 2026 on March 24 to 29, 2026.</t>
  </si>
  <si>
    <t xml:space="preserve">Day 1  </t>
  </si>
  <si>
    <t xml:space="preserve">Day 2  </t>
  </si>
  <si>
    <t xml:space="preserve">Day 3  </t>
  </si>
  <si>
    <t xml:space="preserve">Day 4  </t>
  </si>
  <si>
    <t xml:space="preserve">Day 5  </t>
  </si>
  <si>
    <t xml:space="preserve">Day 6  </t>
  </si>
  <si>
    <t>Batch 1 - March 20, 2026</t>
  </si>
  <si>
    <t>Batch 2 - April 24, 2026</t>
  </si>
  <si>
    <t>Batch 3 - May 22, 2026</t>
  </si>
  <si>
    <r>
      <t>Date:</t>
    </r>
    <r>
      <rPr>
        <u/>
        <sz val="10"/>
        <rFont val="Arial"/>
        <family val="2"/>
      </rPr>
      <t xml:space="preserve">01/27/2026 </t>
    </r>
  </si>
  <si>
    <r>
      <t xml:space="preserve">PR No.  </t>
    </r>
    <r>
      <rPr>
        <u/>
        <sz val="10"/>
        <rFont val="Arial"/>
        <family val="2"/>
      </rPr>
      <t xml:space="preserve">0126-0206 </t>
    </r>
  </si>
  <si>
    <r>
      <t xml:space="preserve">PR No.  </t>
    </r>
    <r>
      <rPr>
        <u/>
        <sz val="10"/>
        <rFont val="Arial"/>
        <family val="2"/>
      </rPr>
      <t>0126-0207</t>
    </r>
  </si>
  <si>
    <r>
      <t xml:space="preserve">Purpose/Remarks : </t>
    </r>
    <r>
      <rPr>
        <u/>
        <sz val="10"/>
        <rFont val="Arial"/>
        <family val="2"/>
      </rPr>
      <t xml:space="preserve">Foods served during the Pre-Construction Meeting with DILG Personnel for the Green Green </t>
    </r>
  </si>
  <si>
    <t xml:space="preserve">        Green Project on January 26, 2026.</t>
  </si>
  <si>
    <t xml:space="preserve">Day 2 </t>
  </si>
  <si>
    <t>Heavy AM Snacks: Noodles with Bread and Drinks</t>
  </si>
  <si>
    <t>Day 7</t>
  </si>
  <si>
    <t>Day 8</t>
  </si>
  <si>
    <t>Day 9</t>
  </si>
  <si>
    <t>Day 10</t>
  </si>
  <si>
    <t xml:space="preserve">       March 9-13, 2026 within Batangas Province.</t>
  </si>
  <si>
    <t>Green Tea Apple Drink 6's</t>
  </si>
  <si>
    <r>
      <t>Date:</t>
    </r>
    <r>
      <rPr>
        <u/>
        <sz val="10"/>
        <rFont val="Arial"/>
        <family val="2"/>
      </rPr>
      <t>01/28/2026</t>
    </r>
  </si>
  <si>
    <t>AM Snacks: Charlie Chan with Garlic Bread</t>
  </si>
  <si>
    <t>PM Snacks: Pancit with Puto and Bottled Water</t>
  </si>
  <si>
    <r>
      <t xml:space="preserve">Purpose/Remarks : </t>
    </r>
    <r>
      <rPr>
        <u/>
        <sz val="10"/>
        <rFont val="Arial"/>
        <family val="2"/>
      </rPr>
      <t>To be served during Courtesy Visit and Coordination meeting with Korean Partner Implementors</t>
    </r>
  </si>
  <si>
    <t xml:space="preserve">         and Seasonal Farm Workers Program on January 29, 2026.</t>
  </si>
  <si>
    <r>
      <t xml:space="preserve">PR No. </t>
    </r>
    <r>
      <rPr>
        <u/>
        <sz val="10"/>
        <rFont val="Arial"/>
        <family val="2"/>
      </rPr>
      <t>0126-0263</t>
    </r>
  </si>
  <si>
    <r>
      <t xml:space="preserve">Date: </t>
    </r>
    <r>
      <rPr>
        <u/>
        <sz val="10"/>
        <rFont val="Arial"/>
        <family val="2"/>
      </rPr>
      <t>01/28/2026</t>
    </r>
  </si>
  <si>
    <r>
      <t xml:space="preserve">PR No. </t>
    </r>
    <r>
      <rPr>
        <u/>
        <sz val="10"/>
        <rFont val="Arial"/>
        <family val="2"/>
      </rPr>
      <t xml:space="preserve">0126-0264 </t>
    </r>
  </si>
  <si>
    <t>Snacks: Chicken, Spaghetti and Softdrinks</t>
  </si>
  <si>
    <r>
      <t>Date:</t>
    </r>
    <r>
      <rPr>
        <u/>
        <sz val="10"/>
        <rFont val="Arial"/>
        <family val="2"/>
      </rPr>
      <t xml:space="preserve">01/28/2026 </t>
    </r>
  </si>
  <si>
    <r>
      <t xml:space="preserve">PR No. </t>
    </r>
    <r>
      <rPr>
        <u/>
        <sz val="10"/>
        <rFont val="Arial"/>
        <family val="2"/>
      </rPr>
      <t xml:space="preserve">0126-0266 </t>
    </r>
  </si>
  <si>
    <r>
      <t xml:space="preserve">PR No. </t>
    </r>
    <r>
      <rPr>
        <u/>
        <sz val="10"/>
        <rFont val="Arial"/>
        <family val="2"/>
      </rPr>
      <t>0126-0267</t>
    </r>
  </si>
  <si>
    <r>
      <t xml:space="preserve">PR No. </t>
    </r>
    <r>
      <rPr>
        <u/>
        <sz val="10"/>
        <rFont val="Arial"/>
        <family val="2"/>
      </rPr>
      <t>0126-0268</t>
    </r>
  </si>
  <si>
    <r>
      <t xml:space="preserve">PR No. </t>
    </r>
    <r>
      <rPr>
        <u/>
        <sz val="10"/>
        <rFont val="Arial"/>
        <family val="2"/>
      </rPr>
      <t xml:space="preserve">0126-0269 </t>
    </r>
  </si>
  <si>
    <t>Soda Free Flowing and Water</t>
  </si>
  <si>
    <r>
      <t xml:space="preserve">Purpose/Remarks : </t>
    </r>
    <r>
      <rPr>
        <u/>
        <sz val="10"/>
        <rFont val="Arial"/>
        <family val="2"/>
      </rPr>
      <t xml:space="preserve"> To be served during the special meeting of Batangas Marine Protected Area and Bantay</t>
    </r>
  </si>
  <si>
    <t xml:space="preserve">          Dagat on February 9, 2026.</t>
  </si>
  <si>
    <r>
      <t xml:space="preserve">PR No. </t>
    </r>
    <r>
      <rPr>
        <u/>
        <sz val="10"/>
        <rFont val="Arial"/>
        <family val="2"/>
      </rPr>
      <t xml:space="preserve">0126-0290 </t>
    </r>
  </si>
  <si>
    <t>Breakfast: 2 Viands with Rice and Hot Choco/Coffee</t>
  </si>
  <si>
    <r>
      <t xml:space="preserve">PR No. </t>
    </r>
    <r>
      <rPr>
        <u/>
        <sz val="10"/>
        <rFont val="Arial"/>
        <family val="2"/>
      </rPr>
      <t xml:space="preserve">0126-0291 </t>
    </r>
  </si>
  <si>
    <r>
      <t xml:space="preserve">PR No. </t>
    </r>
    <r>
      <rPr>
        <u/>
        <sz val="10"/>
        <rFont val="Arial"/>
        <family val="2"/>
      </rPr>
      <t>0126-0292</t>
    </r>
  </si>
  <si>
    <t xml:space="preserve">AM Snacks: Spaghetti with Toasted Bread </t>
  </si>
  <si>
    <r>
      <t xml:space="preserve">Purpose/Remarks: </t>
    </r>
    <r>
      <rPr>
        <u/>
        <sz val="10"/>
        <rFont val="Arial"/>
        <family val="2"/>
      </rPr>
      <t>To be served during the 1st Quarterly Provincial Advisory Council (PAC) Meeting on March 10, 2026.</t>
    </r>
  </si>
  <si>
    <r>
      <t xml:space="preserve">PR No. </t>
    </r>
    <r>
      <rPr>
        <u/>
        <sz val="10"/>
        <rFont val="Arial"/>
        <family val="2"/>
      </rPr>
      <t xml:space="preserve">0126-0293 </t>
    </r>
  </si>
  <si>
    <r>
      <t xml:space="preserve">PR No. </t>
    </r>
    <r>
      <rPr>
        <u/>
        <sz val="10"/>
        <rFont val="Arial"/>
        <family val="2"/>
      </rPr>
      <t>0126-0294</t>
    </r>
  </si>
  <si>
    <r>
      <t>Purpose/Remarks:</t>
    </r>
    <r>
      <rPr>
        <u/>
        <sz val="10"/>
        <rFont val="Arial"/>
        <family val="2"/>
      </rPr>
      <t xml:space="preserve"> To be served during the 1st Quarterly Meeting of Provincial Federation of Solo Parent on</t>
    </r>
  </si>
  <si>
    <t xml:space="preserve">        March 5, 2026.</t>
  </si>
  <si>
    <r>
      <t xml:space="preserve">PR No. </t>
    </r>
    <r>
      <rPr>
        <u/>
        <sz val="10"/>
        <rFont val="Arial"/>
        <family val="2"/>
      </rPr>
      <t>0126-0295</t>
    </r>
  </si>
  <si>
    <r>
      <t xml:space="preserve">Purpose/Remarks : </t>
    </r>
    <r>
      <rPr>
        <u/>
        <sz val="10"/>
        <rFont val="Arial"/>
        <family val="2"/>
      </rPr>
      <t>To be served during the Training on Handicraft Using Corn Husk on March 5, 2026.</t>
    </r>
  </si>
  <si>
    <r>
      <t xml:space="preserve">PR No.  </t>
    </r>
    <r>
      <rPr>
        <u/>
        <sz val="10"/>
        <rFont val="Arial"/>
        <family val="2"/>
      </rPr>
      <t xml:space="preserve">0126-0296 </t>
    </r>
  </si>
  <si>
    <r>
      <t xml:space="preserve">PR No. </t>
    </r>
    <r>
      <rPr>
        <u/>
        <sz val="10"/>
        <rFont val="Arial"/>
        <family val="2"/>
      </rPr>
      <t>0126-0297</t>
    </r>
  </si>
  <si>
    <t xml:space="preserve">AM Snacks: Clubhouse Sandwich and </t>
  </si>
  <si>
    <t xml:space="preserve">        March 6, 2026.</t>
  </si>
  <si>
    <r>
      <t xml:space="preserve">Purpose/Remarks: </t>
    </r>
    <r>
      <rPr>
        <u/>
        <sz val="10"/>
        <rFont val="Arial"/>
        <family val="2"/>
      </rPr>
      <t xml:space="preserve">To be served during the 1st Quarterly Provincial Management Team (PMT) Meeting on  </t>
    </r>
  </si>
  <si>
    <r>
      <t xml:space="preserve">PR No. </t>
    </r>
    <r>
      <rPr>
        <u/>
        <sz val="10"/>
        <rFont val="Arial"/>
        <family val="2"/>
      </rPr>
      <t xml:space="preserve">0126-0298 </t>
    </r>
  </si>
  <si>
    <r>
      <t xml:space="preserve">PR No.  </t>
    </r>
    <r>
      <rPr>
        <u/>
        <sz val="10"/>
        <rFont val="Arial"/>
        <family val="2"/>
      </rPr>
      <t xml:space="preserve">0126-0299 </t>
    </r>
  </si>
  <si>
    <r>
      <t xml:space="preserve">Purpose/Remarks : </t>
    </r>
    <r>
      <rPr>
        <u/>
        <sz val="10"/>
        <rFont val="Arial"/>
        <family val="2"/>
      </rPr>
      <t xml:space="preserve"> To be served during the meeting with Chief of Hospitals following the turn over of ambulance</t>
    </r>
  </si>
  <si>
    <t xml:space="preserve">          from DOH and PCSO on February 6, 2026.</t>
  </si>
  <si>
    <t>Heavy PM Snacks: Cheeseburger, Pancit Bihon</t>
  </si>
  <si>
    <t>and Canned Juice</t>
  </si>
  <si>
    <t>AM Snacks: Spaghetti with Garlic Toasted Bread</t>
  </si>
  <si>
    <t>Lunch Buffet: 2 Viands with Rice, Dessert, Soda</t>
  </si>
  <si>
    <t>camera adaptor</t>
  </si>
  <si>
    <t xml:space="preserve"> - with option to install video camera on the</t>
  </si>
  <si>
    <t xml:space="preserve"> - with 2 eyepiece, help to reduce eye strain</t>
  </si>
  <si>
    <r>
      <t xml:space="preserve">Purpose/Remarks : </t>
    </r>
    <r>
      <rPr>
        <u/>
        <sz val="10"/>
        <rFont val="Arial"/>
        <family val="2"/>
      </rPr>
      <t>For use in evaluating semen motility prior to the conduct of artificial insemination services.</t>
    </r>
  </si>
  <si>
    <t xml:space="preserve"> - 220 volts, 20 watts</t>
  </si>
  <si>
    <t>Trinocular Microscope 1600x max</t>
  </si>
  <si>
    <t>magnification with microscope  video</t>
  </si>
  <si>
    <t xml:space="preserve">   third eyepiece</t>
  </si>
  <si>
    <r>
      <t>Date:</t>
    </r>
    <r>
      <rPr>
        <u/>
        <sz val="10"/>
        <rFont val="Arial"/>
        <family val="2"/>
      </rPr>
      <t>01-29-2026</t>
    </r>
  </si>
  <si>
    <r>
      <t xml:space="preserve">Date: </t>
    </r>
    <r>
      <rPr>
        <u/>
        <sz val="10"/>
        <rFont val="Arial"/>
        <family val="2"/>
      </rPr>
      <t>01/29/2026</t>
    </r>
  </si>
  <si>
    <t>AM Snacks: Carbonara with Toasted Bread</t>
  </si>
  <si>
    <t>and Brewed Coffee</t>
  </si>
  <si>
    <t>PM Snacks: Beef Burger and Bottled Iced Tea</t>
  </si>
  <si>
    <t>AM Snacks: Baked Mac with Toasted Bread</t>
  </si>
  <si>
    <t xml:space="preserve">PM Snacks: Chicken Sandwich and </t>
  </si>
  <si>
    <t>Bottled Iced Tea</t>
  </si>
  <si>
    <t xml:space="preserve">AM Snacks: Creamy Pesto with Grilled </t>
  </si>
  <si>
    <t>Chicken and Brewed Coffee</t>
  </si>
  <si>
    <t>PM Snacks: Clubhouse Sandwich and</t>
  </si>
  <si>
    <t>Assorted Carbonated Flavored Drinks</t>
  </si>
  <si>
    <r>
      <t>Purpose/Remarks:</t>
    </r>
    <r>
      <rPr>
        <u/>
        <sz val="10"/>
        <rFont val="Arial"/>
        <family val="2"/>
      </rPr>
      <t xml:space="preserve"> To be served during the Training on Accounting for Non-Accountants on March 18-20,2026.</t>
    </r>
  </si>
  <si>
    <t>PM Snacks: Tuna Sandwich and Assorted</t>
  </si>
  <si>
    <t>Carbonated Flavored Drinks</t>
  </si>
  <si>
    <t>AM Snacks: Spaghetti with Garlic Bread</t>
  </si>
  <si>
    <t>PM Snacks: Cheese Pimiento Sandwich and</t>
  </si>
  <si>
    <t>PM Snacks: Grilled Cheese Sandwich and</t>
  </si>
  <si>
    <t>March 18, 2026</t>
  </si>
  <si>
    <t>AM Snacks: Ham and Cheese Sandwich</t>
  </si>
  <si>
    <t>Bottled Softdrinks</t>
  </si>
  <si>
    <t>March 20, 2026</t>
  </si>
  <si>
    <t>AM Snacks: Cheese Pimiento Sandwich</t>
  </si>
  <si>
    <t>March 24, 2026</t>
  </si>
  <si>
    <t>AM Snacks: Pesto Pasta with Garlic Bread</t>
  </si>
  <si>
    <t>March 27, 2026</t>
  </si>
  <si>
    <t>AM Snacks: Carbonara with Garlic Bread</t>
  </si>
  <si>
    <r>
      <t xml:space="preserve">Purpose/Remarks : </t>
    </r>
    <r>
      <rPr>
        <u/>
        <sz val="10"/>
        <rFont val="Arial"/>
        <family val="2"/>
      </rPr>
      <t>To be served during the Re/Organization of Youth Groups and Orientation on Youth Leadership</t>
    </r>
  </si>
  <si>
    <t xml:space="preserve">         and Volunteerism.</t>
  </si>
  <si>
    <t xml:space="preserve">PM Snacks: Tuna Pasta with Toasted </t>
  </si>
  <si>
    <t>Bread and Bottled Water</t>
  </si>
  <si>
    <t xml:space="preserve">AM Snacks: 2 pieces Fresh Lumpia and </t>
  </si>
  <si>
    <t>PM Snacks: Lasagna with Garlic Toasted</t>
  </si>
  <si>
    <t>Bread and Bottled Juice</t>
  </si>
  <si>
    <t>AM Snacks: Pancit Palabok with Toasted</t>
  </si>
  <si>
    <t xml:space="preserve">AM Snacks: Mac and Cheese Chicken </t>
  </si>
  <si>
    <t>Sandwich and Bottled Juice</t>
  </si>
  <si>
    <t>PM Snacks: Burger and Bottled Juice</t>
  </si>
  <si>
    <t>AM Snacks: Spaghetti with Toasted Bread</t>
  </si>
  <si>
    <t xml:space="preserve">PM Snacks: 2 pieces Empanada and </t>
  </si>
  <si>
    <t>Day 1 - March 16, 2026</t>
  </si>
  <si>
    <t>Day 2 - March 17, 2026</t>
  </si>
  <si>
    <t>Day 3 - March 18, 2026</t>
  </si>
  <si>
    <t>Day 4 - March 19, 2026</t>
  </si>
  <si>
    <t>Day 5 - March 20, 2026</t>
  </si>
  <si>
    <r>
      <t>Purpose/Remarks:</t>
    </r>
    <r>
      <rPr>
        <u/>
        <sz val="10"/>
        <rFont val="Arial"/>
        <family val="2"/>
      </rPr>
      <t xml:space="preserve"> To be served during the Solo Parent Week Celebration - Search for NayTay 2026 (Validation).</t>
    </r>
  </si>
  <si>
    <t>February 2, 2026</t>
  </si>
  <si>
    <t>AM Snacks: Sandwich and Bottled Softdrinks</t>
  </si>
  <si>
    <t xml:space="preserve">Lunch: 3 Viands with Rice, Dessert and  </t>
  </si>
  <si>
    <t>February 13, 2026</t>
  </si>
  <si>
    <r>
      <t xml:space="preserve">Purpose/Remarks : </t>
    </r>
    <r>
      <rPr>
        <u/>
        <sz val="10"/>
        <rFont val="Arial"/>
        <family val="2"/>
      </rPr>
      <t>To be served during the Training Workshop on Cinematography and Video Editing.</t>
    </r>
  </si>
  <si>
    <r>
      <t xml:space="preserve">Purpose/Remarks : </t>
    </r>
    <r>
      <rPr>
        <u/>
        <sz val="10"/>
        <rFont val="Arial"/>
        <family val="2"/>
      </rPr>
      <t xml:space="preserve"> To be served during the Provincial Health Board Meeting on February 12, 2026.</t>
    </r>
  </si>
  <si>
    <r>
      <t xml:space="preserve">Purpose/Remarks: </t>
    </r>
    <r>
      <rPr>
        <u/>
        <sz val="10"/>
        <rFont val="Arial"/>
        <family val="2"/>
      </rPr>
      <t xml:space="preserve"> To be served during the meeting of BMPAN and BBDN Secretariat Services on February 19, 2026.</t>
    </r>
  </si>
  <si>
    <r>
      <t xml:space="preserve">PR No. </t>
    </r>
    <r>
      <rPr>
        <u/>
        <sz val="10"/>
        <rFont val="Arial"/>
        <family val="2"/>
      </rPr>
      <t>0126-0350</t>
    </r>
  </si>
  <si>
    <r>
      <t xml:space="preserve">PR No. </t>
    </r>
    <r>
      <rPr>
        <u/>
        <sz val="10"/>
        <rFont val="Arial"/>
        <family val="2"/>
      </rPr>
      <t xml:space="preserve">0126-0351 </t>
    </r>
  </si>
  <si>
    <r>
      <t xml:space="preserve">PR No. </t>
    </r>
    <r>
      <rPr>
        <u/>
        <sz val="10"/>
        <rFont val="Arial"/>
        <family val="2"/>
      </rPr>
      <t xml:space="preserve">0126-0352 </t>
    </r>
  </si>
  <si>
    <r>
      <t xml:space="preserve">PR No. </t>
    </r>
    <r>
      <rPr>
        <u/>
        <sz val="10"/>
        <rFont val="Arial"/>
        <family val="2"/>
      </rPr>
      <t xml:space="preserve">0126-0353 </t>
    </r>
  </si>
  <si>
    <r>
      <t xml:space="preserve">PR No. </t>
    </r>
    <r>
      <rPr>
        <u/>
        <sz val="10"/>
        <rFont val="Arial"/>
        <family val="2"/>
      </rPr>
      <t xml:space="preserve">0126-0354 </t>
    </r>
  </si>
  <si>
    <r>
      <t>Date:</t>
    </r>
    <r>
      <rPr>
        <u/>
        <sz val="10"/>
        <rFont val="Arial"/>
        <family val="2"/>
      </rPr>
      <t>01/29/2026</t>
    </r>
  </si>
  <si>
    <r>
      <t xml:space="preserve">PR No. </t>
    </r>
    <r>
      <rPr>
        <u/>
        <sz val="10"/>
        <rFont val="Arial"/>
        <family val="2"/>
      </rPr>
      <t xml:space="preserve">0126-0356 </t>
    </r>
  </si>
  <si>
    <r>
      <t>Purpose/Remarks:</t>
    </r>
    <r>
      <rPr>
        <u/>
        <sz val="10"/>
        <rFont val="Arial"/>
        <family val="2"/>
      </rPr>
      <t xml:space="preserve"> To be served during the Training on Financial Statement Interpretations, Financial Ratios and</t>
    </r>
  </si>
  <si>
    <t xml:space="preserve">        Analysis on March 25 - 27, 2026.</t>
  </si>
  <si>
    <t xml:space="preserve">AM Snacks: Pancit Canton Bihon with Puto and </t>
  </si>
  <si>
    <t>PM Snacks: Tuna Clubhouse Sandwich</t>
  </si>
  <si>
    <t xml:space="preserve">AM Snacks: Creamy Tuna Pesto with Garlic </t>
  </si>
  <si>
    <t>change date</t>
  </si>
  <si>
    <t>feb 17 - 24</t>
  </si>
  <si>
    <t>01/29</t>
  </si>
  <si>
    <t xml:space="preserve">          celebration of the World Wetlands Day on February 24, 2026 at San Luis, Batangas.</t>
  </si>
  <si>
    <r>
      <t>Date:</t>
    </r>
    <r>
      <rPr>
        <u/>
        <sz val="10"/>
        <rFont val="Arial"/>
        <family val="2"/>
      </rPr>
      <t>01/30/2026</t>
    </r>
  </si>
  <si>
    <t>Liquid Seasoning 1L</t>
  </si>
  <si>
    <t>Cooking Oil 2L</t>
  </si>
  <si>
    <t>Umami Seasoning 500g</t>
  </si>
  <si>
    <t>Crackers Plain 32gx10</t>
  </si>
  <si>
    <t>Chicken Cube</t>
  </si>
  <si>
    <t>Oyster Sauce 65g</t>
  </si>
  <si>
    <t>Crackers 25gx24</t>
  </si>
  <si>
    <t>Crackers 30gx10s</t>
  </si>
  <si>
    <t>Sugar 1kg</t>
  </si>
  <si>
    <t>Coffee Original  TP 40gx10</t>
  </si>
  <si>
    <t>Coffee Creamy White TP 40gx10</t>
  </si>
  <si>
    <t>Tamarind Candy 4g</t>
  </si>
  <si>
    <t>Sweet Melon Candy 30s</t>
  </si>
  <si>
    <t>Sweet Strawberry Candy 30s</t>
  </si>
  <si>
    <t>ButterToffee Candy 100s</t>
  </si>
  <si>
    <t>Cappuccino Candy3gx50</t>
  </si>
  <si>
    <t>Coffee Candy 3gx50</t>
  </si>
  <si>
    <t>Soda Mix Chewy Dragees Candy 50s</t>
  </si>
  <si>
    <t>Extreme Spearmint Candy 50s</t>
  </si>
  <si>
    <t>Fruit Mix Chewy Dragees Candy 50s</t>
  </si>
  <si>
    <t>Honey Mansi Menthol Candy 50s</t>
  </si>
  <si>
    <t>Coffee 3 in 1 Sugar Free</t>
  </si>
  <si>
    <t>Coffee White Sugar Free 10gx20</t>
  </si>
  <si>
    <t>Coffee Creamer 400g</t>
  </si>
  <si>
    <t>Coffee Classic 105g-170g</t>
  </si>
  <si>
    <t>Mocha Sandwich Cream-Filled Biscuits 32gx10</t>
  </si>
  <si>
    <t>Crackers 25gx24s</t>
  </si>
  <si>
    <t>Grape Mint Candy 50s</t>
  </si>
  <si>
    <t>Barley Mint Candy 50s</t>
  </si>
  <si>
    <t>Cherry Mint Candy 50s</t>
  </si>
  <si>
    <t>Chewy Sampalok Candy 50s</t>
  </si>
  <si>
    <t>Kopiko</t>
  </si>
  <si>
    <t>Fres</t>
  </si>
  <si>
    <t>Frutos</t>
  </si>
  <si>
    <t>Sky Flakes</t>
  </si>
  <si>
    <t>Hansel</t>
  </si>
  <si>
    <t>ButterCream</t>
  </si>
  <si>
    <t>Fita</t>
  </si>
  <si>
    <t>Knorr</t>
  </si>
  <si>
    <t>Ajinomoto</t>
  </si>
  <si>
    <t>Mama Sita</t>
  </si>
  <si>
    <t>Equal</t>
  </si>
  <si>
    <t>Nescafe</t>
  </si>
  <si>
    <t>Mentos</t>
  </si>
  <si>
    <t>Whiterabbit</t>
  </si>
  <si>
    <t>Maxx</t>
  </si>
  <si>
    <t>Coffeemate</t>
  </si>
  <si>
    <t>San Mig</t>
  </si>
  <si>
    <t>Choco-Filled Mint Flavored Candy</t>
  </si>
  <si>
    <t>Butter Cream Crackers 30gx10s</t>
  </si>
  <si>
    <t>Butter Cream Crackers 25gx10s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</si>
  <si>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7, 2026.</t>
    </r>
  </si>
  <si>
    <t>Date:01/30/2026</t>
  </si>
  <si>
    <r>
      <t xml:space="preserve">PR No. </t>
    </r>
    <r>
      <rPr>
        <u/>
        <sz val="10"/>
        <rFont val="Arial"/>
        <family val="2"/>
      </rPr>
      <t>0126-0364</t>
    </r>
  </si>
  <si>
    <r>
      <t xml:space="preserve">PR No. </t>
    </r>
    <r>
      <rPr>
        <u/>
        <sz val="10"/>
        <rFont val="Arial"/>
        <family val="2"/>
      </rPr>
      <t xml:space="preserve">0126-0365 </t>
    </r>
  </si>
  <si>
    <t>Crackers Plain &amp; Cheese Flavor with Orange Juice</t>
  </si>
  <si>
    <r>
      <t xml:space="preserve">Date: </t>
    </r>
    <r>
      <rPr>
        <u/>
        <sz val="10"/>
        <rFont val="Arial"/>
        <family val="2"/>
      </rPr>
      <t>01/30/2026</t>
    </r>
  </si>
  <si>
    <t>AM Snacks: Jumbo Burger and Canned Juice</t>
  </si>
  <si>
    <t>01/26 - NA draft</t>
  </si>
  <si>
    <r>
      <t xml:space="preserve">PR No. </t>
    </r>
    <r>
      <rPr>
        <u/>
        <sz val="10"/>
        <rFont val="Arial"/>
        <family val="2"/>
      </rPr>
      <t>0126-0366</t>
    </r>
  </si>
  <si>
    <r>
      <t>PR No.</t>
    </r>
    <r>
      <rPr>
        <u/>
        <sz val="10"/>
        <rFont val="Arial"/>
        <family val="2"/>
      </rPr>
      <t xml:space="preserve"> 0126-0367 </t>
    </r>
  </si>
  <si>
    <r>
      <t>Date:</t>
    </r>
    <r>
      <rPr>
        <u/>
        <sz val="10"/>
        <rFont val="Arial"/>
        <family val="2"/>
      </rPr>
      <t>02/02/2026</t>
    </r>
  </si>
  <si>
    <t>Meals: Quarter Chicken with Rice, Veggies</t>
  </si>
  <si>
    <t>and Muffin</t>
  </si>
  <si>
    <r>
      <t xml:space="preserve">Purpose/Remarks : </t>
    </r>
    <r>
      <rPr>
        <u/>
        <sz val="10"/>
        <rFont val="Arial"/>
        <family val="2"/>
      </rPr>
      <t>Foods served during District Engineer's Meeting (DPWH) on January 27, 2026.</t>
    </r>
  </si>
  <si>
    <r>
      <t xml:space="preserve">Purpose/Remarks : </t>
    </r>
    <r>
      <rPr>
        <u/>
        <sz val="10"/>
        <rFont val="Arial"/>
        <family val="2"/>
      </rPr>
      <t>Foods served during Departmental Meeting on January 27, 2026.</t>
    </r>
  </si>
  <si>
    <r>
      <t xml:space="preserve">PR No. </t>
    </r>
    <r>
      <rPr>
        <u/>
        <sz val="10"/>
        <rFont val="Arial"/>
        <family val="2"/>
      </rPr>
      <t>0226-</t>
    </r>
  </si>
  <si>
    <r>
      <t xml:space="preserve">Date: </t>
    </r>
    <r>
      <rPr>
        <u/>
        <sz val="10"/>
        <rFont val="Arial"/>
        <family val="2"/>
      </rPr>
      <t>02/02/2026</t>
    </r>
  </si>
  <si>
    <t xml:space="preserve">AM Snacks: Mac and Cheese with </t>
  </si>
  <si>
    <t>Toasted Bread and Bottled Juice</t>
  </si>
  <si>
    <r>
      <t>Purpose/Remarks:</t>
    </r>
    <r>
      <rPr>
        <u/>
        <sz val="10"/>
        <rFont val="Arial"/>
        <family val="2"/>
      </rPr>
      <t xml:space="preserve"> To be served during the 1st Semestral - Social Protection and Development Report (SPDR)</t>
    </r>
  </si>
  <si>
    <t xml:space="preserve">       Committee Meeting on March 3, 2026.</t>
  </si>
  <si>
    <t>AM Snacks: Pancit with Puto and Bottled Juice</t>
  </si>
  <si>
    <r>
      <t>Purpose/Remarks:</t>
    </r>
    <r>
      <rPr>
        <u/>
        <sz val="10"/>
        <rFont val="Arial"/>
        <family val="2"/>
      </rPr>
      <t xml:space="preserve"> To be served during the 1st Quarterly Pamilyang Huwaran sa Lalawigan ng Batangas Inc.</t>
    </r>
  </si>
  <si>
    <t xml:space="preserve">        (PHLBI) Meeting on March 4, 2026.</t>
  </si>
  <si>
    <t>AM Snacks: Baked Macaroni with Toasted</t>
  </si>
  <si>
    <t>Bread, Free Flowing Coffee and Water</t>
  </si>
  <si>
    <t>AM Snacks: Pancit with Toasted Bread and</t>
  </si>
  <si>
    <r>
      <t>Purpose/Remarks:</t>
    </r>
    <r>
      <rPr>
        <u/>
        <sz val="10"/>
        <rFont val="Arial"/>
        <family val="2"/>
      </rPr>
      <t xml:space="preserve"> To be served during the 1st Quarterly Meeting of Federation of Senior Citizens and OSCA</t>
    </r>
  </si>
  <si>
    <t xml:space="preserve">        Heads on March 12, 2026.</t>
  </si>
  <si>
    <r>
      <t>Purpose/Remarks:</t>
    </r>
    <r>
      <rPr>
        <u/>
        <sz val="10"/>
        <rFont val="Arial"/>
        <family val="2"/>
      </rPr>
      <t>To be served during the 1st Quarter Response and Early Recovery Committee Meeting on</t>
    </r>
  </si>
  <si>
    <t xml:space="preserve">       March 12,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</si>
  <si>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Farmer's Federation</t>
    </r>
  </si>
  <si>
    <t xml:space="preserve">         Meeting on March 12, 2026.</t>
  </si>
  <si>
    <t>AM Snacks: Pasta with Garlic Bread and</t>
  </si>
  <si>
    <r>
      <t>Purpose/Remarks:</t>
    </r>
    <r>
      <rPr>
        <u/>
        <sz val="10"/>
        <rFont val="Arial"/>
        <family val="2"/>
      </rPr>
      <t xml:space="preserve"> To be served during the Provincial Cooperative Development Council (PCDC) Quarterly </t>
    </r>
  </si>
  <si>
    <t xml:space="preserve">        Meeting on March 13, 2026.</t>
  </si>
  <si>
    <t>Mike Bihon and Canned Juice</t>
  </si>
  <si>
    <t xml:space="preserve">        March 13, 2026.</t>
  </si>
  <si>
    <t xml:space="preserve">                                Club/VLAP (Volunteer Leaders Association of the Philippines) Meeting on March 13, 2026.</t>
  </si>
  <si>
    <t>AM Snacks: Lasagna with Garlic Bread and Drinks</t>
  </si>
  <si>
    <t xml:space="preserve">                                March 13, 2026.</t>
  </si>
  <si>
    <t>Heavy AM Snacks: Noodles, Sandwich and</t>
  </si>
  <si>
    <t xml:space="preserve">        Region IV-A Quarterly Meeting on March 16,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</si>
  <si>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Integrated Fisheries</t>
    </r>
  </si>
  <si>
    <t xml:space="preserve">                                 and Aquatic Resources Management Council Meeting on March 17, 2026.</t>
  </si>
  <si>
    <r>
      <t>Purpose/Remarks:</t>
    </r>
    <r>
      <rPr>
        <u/>
        <sz val="10"/>
        <rFont val="Arial"/>
        <family val="2"/>
      </rPr>
      <t xml:space="preserve"> To be served during the Batangas Credit Surety Fund (CSF) Quarterly Meeting on March 17, 2026.</t>
    </r>
  </si>
  <si>
    <t>AM Snacks: Cheese Pimiento Sandiwch</t>
  </si>
  <si>
    <r>
      <t xml:space="preserve">Purpose/Remarks : </t>
    </r>
    <r>
      <rPr>
        <u/>
        <sz val="10"/>
        <rFont val="Arial"/>
        <family val="2"/>
      </rPr>
      <t>To be served during the conduct of Meeting with Youth Organizations on March 17,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</si>
  <si>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Provincial Agricultural</t>
    </r>
  </si>
  <si>
    <t xml:space="preserve">                                 and Fishery Council Meeting on March 17, 2026.</t>
  </si>
  <si>
    <t>Date:________</t>
  </si>
  <si>
    <r>
      <t xml:space="preserve">Purpose/Remarks: </t>
    </r>
    <r>
      <rPr>
        <u/>
        <sz val="10"/>
        <rFont val="Arial"/>
        <family val="2"/>
      </rPr>
      <t xml:space="preserve">To be served during the 1st Quarterly Meeting of the Batangas Tourism Officers Association </t>
    </r>
  </si>
  <si>
    <t xml:space="preserve">        (BaTOA) on March 17,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</si>
  <si>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Rice Stakeholders </t>
    </r>
  </si>
  <si>
    <t xml:space="preserve">                                 Meeting on March 18, 2026.</t>
  </si>
  <si>
    <r>
      <t xml:space="preserve">Purpose/Remarks: </t>
    </r>
    <r>
      <rPr>
        <u/>
        <sz val="10"/>
        <rFont val="Arial"/>
        <family val="2"/>
      </rPr>
      <t>To be served during the MBA VSR Assessment Team Meeting on February 04, 2026.</t>
    </r>
  </si>
  <si>
    <t>AM Snacks: Carbonara with Garlic Bread and Drinks</t>
  </si>
  <si>
    <t xml:space="preserve">                                Meeting on March 18, 2026.</t>
  </si>
  <si>
    <t>AM Snacks: Burger with Fries and Bottled Juice</t>
  </si>
  <si>
    <r>
      <t>Purpose/Remarks:</t>
    </r>
    <r>
      <rPr>
        <u/>
        <sz val="10"/>
        <rFont val="Arial"/>
        <family val="2"/>
      </rPr>
      <t xml:space="preserve"> To be served during the 1st Quarterly Meeting of the Committee on Disaster Response &amp;</t>
    </r>
  </si>
  <si>
    <t xml:space="preserve">        Early Recovery on March 18, 2026.</t>
  </si>
  <si>
    <r>
      <t>Purpose/Remarks:</t>
    </r>
    <r>
      <rPr>
        <u/>
        <sz val="10"/>
        <rFont val="Arial"/>
        <family val="2"/>
      </rPr>
      <t xml:space="preserve"> To be served during the 1st Quarterly Meeting of Enhanced Comprehensive Local Integration</t>
    </r>
  </si>
  <si>
    <t xml:space="preserve">        Program (ECLIP) on March 19, 2026.</t>
  </si>
  <si>
    <t>AM Snacks: Pancit Palabok with Home made</t>
  </si>
  <si>
    <t>Garlic Bread and Softdrinks</t>
  </si>
  <si>
    <t xml:space="preserve">       on March 19,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</si>
  <si>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Corn Farmers Federation</t>
    </r>
  </si>
  <si>
    <t xml:space="preserve">                                 Meeting on March 19, 2026.</t>
  </si>
  <si>
    <r>
      <t>Purpose/Remarks:</t>
    </r>
    <r>
      <rPr>
        <u/>
        <sz val="10"/>
        <rFont val="Arial"/>
        <family val="2"/>
      </rPr>
      <t xml:space="preserve"> To be served during the 1st Semestral Yakap Bayan Program Meeting on March 20, 2026.</t>
    </r>
  </si>
  <si>
    <r>
      <t xml:space="preserve">Purpose/Remarks : </t>
    </r>
    <r>
      <rPr>
        <u/>
        <sz val="10"/>
        <rFont val="Arial"/>
        <family val="2"/>
      </rPr>
      <t>To be served during the Training on Coco Sap Production and Processing on March 20, 2026.</t>
    </r>
  </si>
  <si>
    <t>Computer Ink 003 - Black</t>
  </si>
  <si>
    <t>Computer Ink 664 - Black</t>
  </si>
  <si>
    <t>Computer Ink 664 - Cyan</t>
  </si>
  <si>
    <t>Computer Ink 664 - Yellow</t>
  </si>
  <si>
    <t>Computer Ink 664 - Magenta</t>
  </si>
  <si>
    <t>Expanded folder long - green</t>
  </si>
  <si>
    <t>Expanded folder long - yellow</t>
  </si>
  <si>
    <t>Expanded folder long - pink</t>
  </si>
  <si>
    <t>Expanded folder long - orange</t>
  </si>
  <si>
    <t>Folder long white</t>
  </si>
  <si>
    <t>Folder short white</t>
  </si>
  <si>
    <t>Bond paper long sub 20/70gsm</t>
  </si>
  <si>
    <t>Bond paper short sub 20/70gsm</t>
  </si>
  <si>
    <t>Brown envelope long</t>
  </si>
  <si>
    <t>Brown envelope short</t>
  </si>
  <si>
    <t>Pencil (#2, 12s/box)</t>
  </si>
  <si>
    <t>Sign pen 0.5mm (black &amp; blue)</t>
  </si>
  <si>
    <t>Master F11 Type 70</t>
  </si>
  <si>
    <t>Riso ink F11 Type, 1000ml</t>
  </si>
  <si>
    <t>USB 64gB</t>
  </si>
  <si>
    <t>Sticker paper</t>
  </si>
  <si>
    <t>Masking tape 2"</t>
  </si>
  <si>
    <t>01/26</t>
  </si>
  <si>
    <r>
      <t xml:space="preserve">PR No. </t>
    </r>
    <r>
      <rPr>
        <u/>
        <sz val="10"/>
        <rFont val="Arial"/>
        <family val="2"/>
      </rPr>
      <t>0226-0392</t>
    </r>
  </si>
  <si>
    <r>
      <t>PR No.</t>
    </r>
    <r>
      <rPr>
        <u/>
        <sz val="10"/>
        <rFont val="Arial"/>
        <family val="2"/>
      </rPr>
      <t xml:space="preserve"> 0226-0393</t>
    </r>
  </si>
  <si>
    <r>
      <t>PR No.</t>
    </r>
    <r>
      <rPr>
        <u/>
        <sz val="10"/>
        <rFont val="Arial"/>
        <family val="2"/>
      </rPr>
      <t xml:space="preserve"> 0226-0394</t>
    </r>
  </si>
  <si>
    <r>
      <t xml:space="preserve">PR No. </t>
    </r>
    <r>
      <rPr>
        <u/>
        <sz val="10"/>
        <rFont val="Arial"/>
        <family val="2"/>
      </rPr>
      <t>0226-0395</t>
    </r>
  </si>
  <si>
    <r>
      <t xml:space="preserve">PR No. </t>
    </r>
    <r>
      <rPr>
        <u/>
        <sz val="10"/>
        <rFont val="Arial"/>
        <family val="2"/>
      </rPr>
      <t>0226-0396</t>
    </r>
  </si>
  <si>
    <r>
      <t xml:space="preserve">PR No. </t>
    </r>
    <r>
      <rPr>
        <u/>
        <sz val="10"/>
        <rFont val="Arial"/>
        <family val="2"/>
      </rPr>
      <t>0226-0400</t>
    </r>
  </si>
  <si>
    <r>
      <t xml:space="preserve">PR No. </t>
    </r>
    <r>
      <rPr>
        <u/>
        <sz val="10"/>
        <rFont val="Arial"/>
        <family val="2"/>
      </rPr>
      <t>0226-0401</t>
    </r>
  </si>
  <si>
    <r>
      <t xml:space="preserve">PR No. </t>
    </r>
    <r>
      <rPr>
        <u/>
        <sz val="10"/>
        <rFont val="Arial"/>
        <family val="2"/>
      </rPr>
      <t>0226-0402</t>
    </r>
  </si>
  <si>
    <r>
      <t xml:space="preserve">PR No. </t>
    </r>
    <r>
      <rPr>
        <u/>
        <sz val="10"/>
        <rFont val="Arial"/>
        <family val="2"/>
      </rPr>
      <t>0226-0403</t>
    </r>
  </si>
  <si>
    <r>
      <t xml:space="preserve">PR No. </t>
    </r>
    <r>
      <rPr>
        <u/>
        <sz val="10"/>
        <rFont val="Arial"/>
        <family val="2"/>
      </rPr>
      <t>0226-0404</t>
    </r>
  </si>
  <si>
    <t>Heavy PM Snacks: Hotdog Sandwich,</t>
  </si>
  <si>
    <r>
      <t xml:space="preserve">Purpose/Remarks: </t>
    </r>
    <r>
      <rPr>
        <u/>
        <sz val="10"/>
        <rFont val="Arial"/>
        <family val="2"/>
      </rPr>
      <t xml:space="preserve">To be served during the 1st Quarter Rehabilitation and Recovery Committee Meeting on </t>
    </r>
  </si>
  <si>
    <r>
      <t xml:space="preserve">PR No. </t>
    </r>
    <r>
      <rPr>
        <u/>
        <sz val="10"/>
        <rFont val="Arial"/>
        <family val="2"/>
      </rPr>
      <t>0226-0405</t>
    </r>
  </si>
  <si>
    <r>
      <t xml:space="preserve">PR No. </t>
    </r>
    <r>
      <rPr>
        <u/>
        <sz val="10"/>
        <rFont val="Arial"/>
        <family val="2"/>
      </rPr>
      <t>0226-0406</t>
    </r>
  </si>
  <si>
    <r>
      <t xml:space="preserve">PR No. </t>
    </r>
    <r>
      <rPr>
        <u/>
        <sz val="10"/>
        <rFont val="Arial"/>
        <family val="2"/>
      </rPr>
      <t>0226-0408</t>
    </r>
  </si>
  <si>
    <r>
      <t xml:space="preserve">PR No. </t>
    </r>
    <r>
      <rPr>
        <u/>
        <sz val="10"/>
        <rFont val="Arial"/>
        <family val="2"/>
      </rPr>
      <t>0226-0409</t>
    </r>
  </si>
  <si>
    <r>
      <t xml:space="preserve">PR No. </t>
    </r>
    <r>
      <rPr>
        <u/>
        <sz val="10"/>
        <rFont val="Arial"/>
        <family val="2"/>
      </rPr>
      <t>0226-0410</t>
    </r>
  </si>
  <si>
    <r>
      <t xml:space="preserve">PR No. </t>
    </r>
    <r>
      <rPr>
        <u/>
        <sz val="10"/>
        <rFont val="Arial"/>
        <family val="2"/>
      </rPr>
      <t>0226-0412</t>
    </r>
  </si>
  <si>
    <r>
      <t xml:space="preserve">PR No.  </t>
    </r>
    <r>
      <rPr>
        <u/>
        <sz val="10"/>
        <rFont val="Arial"/>
        <family val="2"/>
      </rPr>
      <t>0226-0413</t>
    </r>
  </si>
  <si>
    <t xml:space="preserve">          (RRP - CCAM) Orientation and Consultation Meeting on March 11, 2026.</t>
  </si>
  <si>
    <t>Heavy PM Snacks: Tuna Sandwich, Carbonara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</si>
  <si>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4H (Head, Heart, Hand, Health)</t>
    </r>
  </si>
  <si>
    <t>Pig Catcher, Metal</t>
  </si>
  <si>
    <r>
      <t xml:space="preserve">PR No. </t>
    </r>
    <r>
      <rPr>
        <u/>
        <sz val="10"/>
        <rFont val="Arial"/>
        <family val="2"/>
      </rPr>
      <t xml:space="preserve">0226- </t>
    </r>
  </si>
  <si>
    <r>
      <t xml:space="preserve">Date: </t>
    </r>
    <r>
      <rPr>
        <u/>
        <sz val="10"/>
        <rFont val="Arial"/>
        <family val="2"/>
      </rPr>
      <t>02/03/2026</t>
    </r>
  </si>
  <si>
    <t>Printer - Continous Inkjet 3 in 1</t>
  </si>
  <si>
    <r>
      <t>Purpose/Remarks:</t>
    </r>
    <r>
      <rPr>
        <u/>
        <sz val="10"/>
        <rFont val="Arial"/>
        <family val="2"/>
      </rPr>
      <t xml:space="preserve"> For office use.</t>
    </r>
  </si>
  <si>
    <t>Ballpen (black, 25's/box)</t>
  </si>
  <si>
    <r>
      <t>Date:</t>
    </r>
    <r>
      <rPr>
        <u/>
        <sz val="10"/>
        <rFont val="Arial"/>
        <family val="2"/>
      </rPr>
      <t>02/03/2026</t>
    </r>
  </si>
  <si>
    <r>
      <t>PR No.</t>
    </r>
    <r>
      <rPr>
        <u/>
        <sz val="10"/>
        <rFont val="Arial"/>
        <family val="2"/>
      </rPr>
      <t xml:space="preserve"> 0226-0431</t>
    </r>
  </si>
  <si>
    <r>
      <t xml:space="preserve">PR No. </t>
    </r>
    <r>
      <rPr>
        <u/>
        <sz val="10"/>
        <rFont val="Arial"/>
        <family val="2"/>
      </rPr>
      <t>0226-0432</t>
    </r>
  </si>
  <si>
    <r>
      <t xml:space="preserve">PR No. </t>
    </r>
    <r>
      <rPr>
        <u/>
        <sz val="10"/>
        <rFont val="Arial"/>
        <family val="2"/>
      </rPr>
      <t>0226-0433</t>
    </r>
  </si>
  <si>
    <t>PM Snacks: Pancit Bihon with Puto and Softdrinks</t>
  </si>
  <si>
    <r>
      <t xml:space="preserve">Purpose/Remarks: </t>
    </r>
    <r>
      <rPr>
        <u/>
        <sz val="10"/>
        <rFont val="Arial"/>
        <family val="2"/>
      </rPr>
      <t>To be served during the Exercise Coordination Meeting for NSED 1st Quarter on February 13, 2026.</t>
    </r>
  </si>
  <si>
    <r>
      <t xml:space="preserve">Purpose/Remarks: </t>
    </r>
    <r>
      <rPr>
        <u/>
        <sz val="10"/>
        <rFont val="Arial"/>
        <family val="2"/>
      </rPr>
      <t>To be served during the Exercise Technical Meeting for NSED 1st Quarter on February 27, 2026.</t>
    </r>
  </si>
  <si>
    <t>PM Snacks: Burger and Softdrinks</t>
  </si>
  <si>
    <r>
      <t xml:space="preserve">Purpose/Remarks: </t>
    </r>
    <r>
      <rPr>
        <u/>
        <sz val="10"/>
        <rFont val="Arial"/>
        <family val="2"/>
      </rPr>
      <t>To be served during the meeting of Exercise Key Players for NSED 1st Quarter on March 5, 2026.</t>
    </r>
  </si>
  <si>
    <r>
      <t xml:space="preserve">Purpose/Remarks: </t>
    </r>
    <r>
      <rPr>
        <u/>
        <sz val="10"/>
        <rFont val="Arial"/>
        <family val="2"/>
      </rPr>
      <t>To be served during the Earthquake Drill Exercise - Final Preparatory Meeting for Earthquake</t>
    </r>
  </si>
  <si>
    <t xml:space="preserve">        Drill Implementation for NSED 1st Quarter on March 11, 2026.</t>
  </si>
  <si>
    <r>
      <t xml:space="preserve">Purpose/Remarks: </t>
    </r>
    <r>
      <rPr>
        <u/>
        <sz val="10"/>
        <rFont val="Arial"/>
        <family val="2"/>
      </rPr>
      <t xml:space="preserve">To be served during the 1st Quarter Actual Earthquake Drill Exercises - Simulation and </t>
    </r>
  </si>
  <si>
    <t xml:space="preserve">        Assessment Session / Meeting for NSED 1st Quarter on March 12, 2026.</t>
  </si>
  <si>
    <t xml:space="preserve">                                 Meeting on March 11,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</si>
  <si>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Rice Stakeholders</t>
    </r>
  </si>
  <si>
    <t>PM Snacks: Baked Mac with Garllic Bread</t>
  </si>
  <si>
    <t>and Pineapple Juice</t>
  </si>
  <si>
    <r>
      <t xml:space="preserve">Purpose/Remarks: </t>
    </r>
    <r>
      <rPr>
        <u/>
        <sz val="10"/>
        <rFont val="Arial"/>
        <family val="2"/>
      </rPr>
      <t>To be served during the Provincial Performance Management Team (PPMT) Quarterly</t>
    </r>
  </si>
  <si>
    <t xml:space="preserve">                                Meeting on March 20, 2026.</t>
  </si>
  <si>
    <r>
      <t>Purpose/Remarks:</t>
    </r>
    <r>
      <rPr>
        <u/>
        <sz val="10"/>
        <rFont val="Arial"/>
        <family val="2"/>
      </rPr>
      <t xml:space="preserve"> To be served during the 1st Quarterly Child Representatives Meeting on March 21, 2026.</t>
    </r>
  </si>
  <si>
    <t>AM Snacks: Chorizo Pasta with Toasted</t>
  </si>
  <si>
    <r>
      <t>Purpose/Remarks:</t>
    </r>
    <r>
      <rPr>
        <u/>
        <sz val="10"/>
        <rFont val="Arial"/>
        <family val="2"/>
      </rPr>
      <t xml:space="preserve"> To be served during the Meeting for Out-of-School Youth on March 23,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</si>
  <si>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Fisherfolk Organizations</t>
    </r>
  </si>
  <si>
    <t xml:space="preserve">                                and Cooperatives Meeting on March 24, 2026.</t>
  </si>
  <si>
    <r>
      <t xml:space="preserve">Purpose/Remarks : </t>
    </r>
    <r>
      <rPr>
        <u/>
        <sz val="10"/>
        <rFont val="Arial"/>
        <family val="2"/>
      </rPr>
      <t>To be served during the Vegetable Production Project Meeting on March 24,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</si>
  <si>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Rural Improvement Club</t>
    </r>
  </si>
  <si>
    <t xml:space="preserve">                                 (RIC) Meeting on March 24, 2026.</t>
  </si>
  <si>
    <t>AM Snacks: Noodles with Puto Pao and</t>
  </si>
  <si>
    <r>
      <t>Purpose/Remarks:</t>
    </r>
    <r>
      <rPr>
        <u/>
        <sz val="10"/>
        <rFont val="Arial"/>
        <family val="2"/>
      </rPr>
      <t xml:space="preserve"> To be served during the Local Cooperative Development Officers (LCDO) Batangas Quarterly</t>
    </r>
  </si>
  <si>
    <t xml:space="preserve">        Meeting on March 24, 2026.</t>
  </si>
  <si>
    <t>AM Snacks: Tuna Pasta with Toasted Bread</t>
  </si>
  <si>
    <t>PM Snacks: Burger, Fries and Bottled Juice</t>
  </si>
  <si>
    <t xml:space="preserve">        on March 25, 2026.</t>
  </si>
  <si>
    <r>
      <t>Purpose/Remarks:</t>
    </r>
    <r>
      <rPr>
        <u/>
        <sz val="10"/>
        <rFont val="Arial"/>
        <family val="2"/>
      </rPr>
      <t>To be served during the Solo Parent Week Celebration - Search for NayTay 2026 (Final Deliberation)</t>
    </r>
  </si>
  <si>
    <t>Heavy AM Snacks: Sotanghon Guisado,</t>
  </si>
  <si>
    <t>Clubhouse Sandwich and Bottled Juice</t>
  </si>
  <si>
    <r>
      <t xml:space="preserve">Purpose/Remarks : </t>
    </r>
    <r>
      <rPr>
        <u/>
        <sz val="10"/>
        <rFont val="Arial"/>
        <family val="2"/>
      </rPr>
      <t>To be served during the Orientation / Briefing on Rice Production Enhancement Project</t>
    </r>
  </si>
  <si>
    <t xml:space="preserve">                                Beneficiaries on March 25,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</si>
  <si>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Provincial - Batangas </t>
    </r>
  </si>
  <si>
    <t xml:space="preserve">                                 Coffee Farmers Federation (BaCoFFed) Meeting on March 25, 2026.</t>
  </si>
  <si>
    <t>AM Snacks: Creamy Tuna Pasta with Garlic</t>
  </si>
  <si>
    <r>
      <t>Purpose/Remarks:</t>
    </r>
    <r>
      <rPr>
        <u/>
        <sz val="10"/>
        <rFont val="Arial"/>
        <family val="2"/>
      </rPr>
      <t>To be served during the 1st Quarterly Provincial Council for the Protection of Children (PCPC)</t>
    </r>
  </si>
  <si>
    <t xml:space="preserve">       Full Council Meeting on March 25, 2026.</t>
  </si>
  <si>
    <r>
      <t xml:space="preserve">Purpose/Remarks : </t>
    </r>
    <r>
      <rPr>
        <u/>
        <sz val="10"/>
        <rFont val="Arial"/>
        <family val="2"/>
      </rPr>
      <t>To be served during the Training on Project and Business Management on March 26, 2026.</t>
    </r>
  </si>
  <si>
    <r>
      <t xml:space="preserve">Purpose/Remarks : </t>
    </r>
    <r>
      <rPr>
        <u/>
        <sz val="10"/>
        <rFont val="Arial"/>
        <family val="2"/>
      </rPr>
      <t>To be served during the Vegetable Production Project Meeting on March 27, 2026.</t>
    </r>
  </si>
  <si>
    <t>AM Snacks: Creamy Tuna Pasta, Crispy</t>
  </si>
  <si>
    <t>Potato Wedges and Bottled Juice</t>
  </si>
  <si>
    <r>
      <t>Purpose/Remarks:</t>
    </r>
    <r>
      <rPr>
        <u/>
        <sz val="10"/>
        <rFont val="Arial"/>
        <family val="2"/>
      </rPr>
      <t>To be served during the 1st Semestral - Special Drug Education Center (SDEC) Committee</t>
    </r>
  </si>
  <si>
    <t xml:space="preserve">       Meeting on March 27, 2026.</t>
  </si>
  <si>
    <r>
      <t xml:space="preserve">Purpose/Remarks: </t>
    </r>
    <r>
      <rPr>
        <u/>
        <sz val="10"/>
        <rFont val="Arial"/>
        <family val="2"/>
      </rPr>
      <t>To be served during the Consultation Meeting with Local Government Units (LGUs) and</t>
    </r>
  </si>
  <si>
    <t xml:space="preserve">                                Presentation of Draft Batangas Province LPTRP 2025 - 2029 on February 20, 2026.</t>
  </si>
  <si>
    <t>KATHLEEN BRIONES - QUEYQUEP</t>
  </si>
  <si>
    <t>PM Snacks: Pancit and Drinks</t>
  </si>
  <si>
    <r>
      <t xml:space="preserve">Purpose/Remarks : </t>
    </r>
    <r>
      <rPr>
        <u/>
        <sz val="10"/>
        <rFont val="Arial"/>
        <family val="2"/>
      </rPr>
      <t>For use in disease investigation, surveillance and animal movement control monitoring.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</si>
  <si>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 </t>
    </r>
  </si>
  <si>
    <t xml:space="preserve">          Mangrove Protected Areas on March 12, 2026.</t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</si>
  <si>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  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</si>
  <si>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meeting of the Socio-Economic Assessment of Marine and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</si>
  <si>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Batangas Cacao Growers</t>
    </r>
  </si>
  <si>
    <t xml:space="preserve">                                 Association Meeting on March 27, 2026.</t>
  </si>
  <si>
    <r>
      <t xml:space="preserve">Purpose/Remarks : </t>
    </r>
    <r>
      <rPr>
        <u/>
        <sz val="10"/>
        <rFont val="Arial"/>
        <family val="2"/>
      </rPr>
      <t>To be served during the Orientation / Briefing on Corn Production Enhancement Project</t>
    </r>
  </si>
  <si>
    <t xml:space="preserve">                                 Beneficiaries on March 27,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</si>
  <si>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Municipal / City Agriculturist</t>
    </r>
  </si>
  <si>
    <t xml:space="preserve">                                 Meeting on March 27, 2026.</t>
  </si>
  <si>
    <t xml:space="preserve">       March 27, 2026.</t>
  </si>
  <si>
    <t>Heavy AM Snacks: Chicken Sandwich,</t>
  </si>
  <si>
    <r>
      <t xml:space="preserve">Purpose/Remarks : </t>
    </r>
    <r>
      <rPr>
        <u/>
        <sz val="10"/>
        <rFont val="Arial"/>
        <family val="2"/>
      </rPr>
      <t>To be served during the Rabies TWG Meeting on March 31, 2026.</t>
    </r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</si>
  <si>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Corn Stakeholders </t>
    </r>
  </si>
  <si>
    <t xml:space="preserve">                                 Meeting on March 31, 2026.</t>
  </si>
  <si>
    <t xml:space="preserve">AM Snacks: Creamy Mushroom Pasta and </t>
  </si>
  <si>
    <r>
      <t>Purpose/Remarks:</t>
    </r>
    <r>
      <rPr>
        <u/>
        <sz val="10"/>
        <rFont val="Arial"/>
        <family val="2"/>
      </rPr>
      <t>To be served during the 1st Quarterly Provincial Federation of Pantawid Leaders Meeting on</t>
    </r>
  </si>
  <si>
    <t xml:space="preserve">        March 31, 2026.</t>
  </si>
  <si>
    <t>PM Snacks: Tuna Sandwich with Potato</t>
  </si>
  <si>
    <t>Chips and Canned Juice</t>
  </si>
  <si>
    <t xml:space="preserve">         2025-2029 to the Local Government Units, Transport Service Entities and LPTRP Team on March 31, 2026.</t>
  </si>
  <si>
    <t xml:space="preserve">           </t>
  </si>
  <si>
    <r>
      <t xml:space="preserve">Purpose/Remarks : </t>
    </r>
    <r>
      <rPr>
        <u/>
        <sz val="10"/>
        <rFont val="Arial"/>
        <family val="2"/>
      </rPr>
      <t>To be served during the meeting with various Barangay Officials of different cities and municipalities</t>
    </r>
  </si>
  <si>
    <t xml:space="preserve">        in the Province of Batangas and various organization on January 8, 2026.</t>
  </si>
  <si>
    <r>
      <t xml:space="preserve">Purpose/Remarks : </t>
    </r>
    <r>
      <rPr>
        <u/>
        <sz val="10"/>
        <rFont val="Arial"/>
        <family val="2"/>
      </rPr>
      <t>To be served during the meeting of Local Chief Executives with Board Members and staff</t>
    </r>
  </si>
  <si>
    <t xml:space="preserve">       and other stakeholders on January 7, 2026.</t>
  </si>
  <si>
    <r>
      <t xml:space="preserve">Purpose/Remarks : </t>
    </r>
    <r>
      <rPr>
        <u/>
        <sz val="10"/>
        <rFont val="Arial"/>
        <family val="2"/>
      </rPr>
      <t>To be served to the guests/visitors of the Governor and various organizations on January 20, 2026.</t>
    </r>
  </si>
  <si>
    <r>
      <t xml:space="preserve">Purpose/Remarks : </t>
    </r>
    <r>
      <rPr>
        <u/>
        <sz val="10"/>
        <rFont val="Arial"/>
        <family val="2"/>
      </rPr>
      <t>To be served during the distribution of Laptop/Smart Tools for Public School Teachers and</t>
    </r>
  </si>
  <si>
    <t xml:space="preserve">       guests/visitors of the Governor on January 12, 2026.</t>
  </si>
  <si>
    <r>
      <t xml:space="preserve">Purpose/Remarks : </t>
    </r>
    <r>
      <rPr>
        <u/>
        <sz val="10"/>
        <rFont val="Arial"/>
        <family val="2"/>
      </rPr>
      <t>To be served to the guests/visitors of the Governor and various organizations on January 14, 2026.</t>
    </r>
  </si>
  <si>
    <r>
      <t xml:space="preserve">Purpose/Remarks : </t>
    </r>
    <r>
      <rPr>
        <u/>
        <sz val="10"/>
        <rFont val="Arial"/>
        <family val="2"/>
      </rPr>
      <t>To be served during the luncheon meeting of Local Chief Executives, Department Heads,</t>
    </r>
  </si>
  <si>
    <t>Officials and Other Officers of the Provincial Government of Batangas and the Local Government of San Juan</t>
  </si>
  <si>
    <t>Batangas on February 11, 2026.</t>
  </si>
  <si>
    <r>
      <t xml:space="preserve">Date: </t>
    </r>
    <r>
      <rPr>
        <u/>
        <sz val="10"/>
        <rFont val="Arial"/>
        <family val="2"/>
      </rPr>
      <t xml:space="preserve">02/04/2026 </t>
    </r>
  </si>
  <si>
    <t xml:space="preserve"> and Drinks</t>
  </si>
  <si>
    <t>Heavy AM Snacks: Pancit, Assorted Sandwich</t>
  </si>
  <si>
    <r>
      <t xml:space="preserve">PR No. </t>
    </r>
    <r>
      <rPr>
        <u/>
        <sz val="10"/>
        <rFont val="Arial"/>
        <family val="2"/>
      </rPr>
      <t>0226-0540</t>
    </r>
  </si>
  <si>
    <r>
      <t xml:space="preserve">Purpose/Remarks : </t>
    </r>
    <r>
      <rPr>
        <u/>
        <sz val="10"/>
        <rFont val="Arial"/>
        <family val="2"/>
      </rPr>
      <t xml:space="preserve">To be served during the Committee Hearing on Ways and Means in aid of legislation on  </t>
    </r>
  </si>
  <si>
    <t>Lunch Buffet: 5 Viands with Rice, Street</t>
  </si>
  <si>
    <t>Food Platter, Salad, Soup, Dessert and Drinks</t>
  </si>
  <si>
    <r>
      <t>Date:</t>
    </r>
    <r>
      <rPr>
        <u/>
        <sz val="10"/>
        <rFont val="Arial"/>
        <family val="2"/>
      </rPr>
      <t>02/04/2026</t>
    </r>
  </si>
  <si>
    <r>
      <t xml:space="preserve">Purpose/Remarks: </t>
    </r>
    <r>
      <rPr>
        <u/>
        <sz val="10"/>
        <color theme="1"/>
        <rFont val="Arial"/>
        <family val="2"/>
      </rPr>
      <t>To be served during Lakbay Batangas Free Shuttle Tours on March 21 and April 18, 2026</t>
    </r>
  </si>
  <si>
    <t xml:space="preserve">        within Batangas Province.</t>
  </si>
  <si>
    <t>Heavy PM Snacks: Baked Macaroni with</t>
  </si>
  <si>
    <r>
      <t xml:space="preserve">Purpose/Remarks : </t>
    </r>
    <r>
      <rPr>
        <u/>
        <sz val="10"/>
        <rFont val="Arial"/>
        <family val="2"/>
      </rPr>
      <t>To be served during the meeting of the Governor with different barangay officials of Nasugbu,</t>
    </r>
  </si>
  <si>
    <t xml:space="preserve">       Batangas and visitors from various organization on January 29, 2026.</t>
  </si>
  <si>
    <r>
      <t xml:space="preserve">PR No. </t>
    </r>
    <r>
      <rPr>
        <u/>
        <sz val="10"/>
        <rFont val="Arial"/>
        <family val="2"/>
      </rPr>
      <t>0126-0062</t>
    </r>
  </si>
  <si>
    <r>
      <t>Date:</t>
    </r>
    <r>
      <rPr>
        <u/>
        <sz val="10"/>
        <rFont val="Arial"/>
        <family val="2"/>
      </rPr>
      <t>01/21/2026</t>
    </r>
  </si>
  <si>
    <r>
      <t xml:space="preserve">PR No. </t>
    </r>
    <r>
      <rPr>
        <u/>
        <sz val="10"/>
        <rFont val="Arial"/>
        <family val="2"/>
      </rPr>
      <t>0126-0014</t>
    </r>
  </si>
  <si>
    <r>
      <t xml:space="preserve">Purpose/Remarks : </t>
    </r>
    <r>
      <rPr>
        <u/>
        <sz val="10"/>
        <rFont val="Arial"/>
        <family val="2"/>
      </rPr>
      <t>To be served during various meeting of Local Chief Executives and oathtaking of Atty. Wilfredo</t>
    </r>
  </si>
  <si>
    <t xml:space="preserve">       S. Rivera, Jr. Deputy Register of Deeds Batangas Province on January 12, 2026.</t>
  </si>
  <si>
    <r>
      <t xml:space="preserve">PR No. </t>
    </r>
    <r>
      <rPr>
        <u/>
        <sz val="10"/>
        <rFont val="Arial"/>
        <family val="2"/>
      </rPr>
      <t>0126-0026</t>
    </r>
  </si>
  <si>
    <r>
      <t xml:space="preserve">Purpose/Remarks : </t>
    </r>
    <r>
      <rPr>
        <u/>
        <sz val="10"/>
        <rFont val="Arial"/>
        <family val="2"/>
      </rPr>
      <t>To be served during the meeting of Governor with the Municipal Mayor and various Barangay</t>
    </r>
  </si>
  <si>
    <t xml:space="preserve">        Officials and various organizations in the Province of Batangas on January 20, 2026.</t>
  </si>
  <si>
    <r>
      <t xml:space="preserve">PR No. </t>
    </r>
    <r>
      <rPr>
        <u/>
        <sz val="10"/>
        <rFont val="Arial"/>
        <family val="2"/>
      </rPr>
      <t>0126-0191</t>
    </r>
  </si>
  <si>
    <t>Heavy AM Snacks: Pancit Sotanghon Canton,</t>
  </si>
  <si>
    <t>Ham and Cheese Sandwich and Assorted Drinks</t>
  </si>
  <si>
    <t xml:space="preserve">  pack</t>
  </si>
  <si>
    <r>
      <t xml:space="preserve">Purpose/Remarks : </t>
    </r>
    <r>
      <rPr>
        <u/>
        <sz val="10"/>
        <rFont val="Arial"/>
        <family val="2"/>
      </rPr>
      <t>To be served during the launching  of the flagship program of NAPOLCOM CALABARZON,</t>
    </r>
  </si>
  <si>
    <t xml:space="preserve">        SALUDO HOTLINE: PULIS CALABARZON on February 3, 2026.</t>
  </si>
  <si>
    <r>
      <t xml:space="preserve">Purpose/Remarks : </t>
    </r>
    <r>
      <rPr>
        <u/>
        <sz val="10"/>
        <rFont val="Arial"/>
        <family val="2"/>
      </rPr>
      <t>To be served during the Governor's coordination meeting with Officers from Bureau of Fire</t>
    </r>
  </si>
  <si>
    <t xml:space="preserve">                                 Office and different barangay officials in the Province of Batangas on February 2, 2026.</t>
  </si>
  <si>
    <r>
      <t xml:space="preserve">                                 </t>
    </r>
    <r>
      <rPr>
        <u/>
        <sz val="10"/>
        <rFont val="Arial"/>
        <family val="2"/>
      </rPr>
      <t>Protection Batangas Provincial Office, Head and Officers from Batangas Provincial Police</t>
    </r>
  </si>
  <si>
    <r>
      <t>Date:</t>
    </r>
    <r>
      <rPr>
        <u/>
        <sz val="10"/>
        <rFont val="Arial"/>
        <family val="2"/>
      </rPr>
      <t>01/23/2026</t>
    </r>
  </si>
  <si>
    <r>
      <t xml:space="preserve">PR No. </t>
    </r>
    <r>
      <rPr>
        <u/>
        <sz val="10"/>
        <rFont val="Arial"/>
        <family val="2"/>
      </rPr>
      <t xml:space="preserve">0126-0139 </t>
    </r>
  </si>
  <si>
    <r>
      <t xml:space="preserve">PR No. </t>
    </r>
    <r>
      <rPr>
        <u/>
        <sz val="10"/>
        <rFont val="Arial"/>
        <family val="2"/>
      </rPr>
      <t>0126-0138</t>
    </r>
  </si>
  <si>
    <r>
      <t xml:space="preserve">Purpose/Remarks : </t>
    </r>
    <r>
      <rPr>
        <u/>
        <sz val="10"/>
        <rFont val="Arial"/>
        <family val="2"/>
      </rPr>
      <t>To be served during the courtesy call meeting of the Governor with Phryze gas staff, Board</t>
    </r>
  </si>
  <si>
    <t xml:space="preserve">                                 exam passers on January 29, 2026. </t>
  </si>
  <si>
    <r>
      <t xml:space="preserve">PR No. </t>
    </r>
    <r>
      <rPr>
        <u/>
        <sz val="10"/>
        <rFont val="Arial"/>
        <family val="2"/>
      </rPr>
      <t>0126-0192</t>
    </r>
  </si>
  <si>
    <t>Room Accommodation</t>
  </si>
  <si>
    <t xml:space="preserve"> - La Prima Room (1 King Bed, 2 Single Bed)</t>
  </si>
  <si>
    <t xml:space="preserve">                                 on February 11, 2026.</t>
  </si>
  <si>
    <r>
      <t xml:space="preserve">Purpose/Remarks : </t>
    </r>
    <r>
      <rPr>
        <u/>
        <sz val="10"/>
        <rFont val="Arial"/>
        <family val="2"/>
      </rPr>
      <t>For one (1) night accommodation for Capitol on Wheels event to be held at San Juan, Batangas</t>
    </r>
  </si>
  <si>
    <r>
      <t xml:space="preserve">Purpose/Remarks : </t>
    </r>
    <r>
      <rPr>
        <u/>
        <sz val="10"/>
        <rFont val="Arial"/>
        <family val="2"/>
      </rPr>
      <t>To be served during the meeting of Governor with the Municipal Mayor and different Barangay</t>
    </r>
  </si>
  <si>
    <r>
      <t xml:space="preserve">                                 </t>
    </r>
    <r>
      <rPr>
        <u/>
        <sz val="10"/>
        <rFont val="Arial"/>
        <family val="2"/>
      </rPr>
      <t>Members and other stakeholders as well as the recognition of occupational therapist licensure</t>
    </r>
  </si>
  <si>
    <t>Bread and Drinks</t>
  </si>
  <si>
    <r>
      <t xml:space="preserve">Purpose/Remarks : </t>
    </r>
    <r>
      <rPr>
        <u/>
        <sz val="10"/>
        <rFont val="Arial"/>
        <family val="2"/>
      </rPr>
      <t xml:space="preserve"> To be served during Committee Hearing on Natural Resources and Environmental Protection on</t>
    </r>
  </si>
  <si>
    <t xml:space="preserve">        February 12, 2026.</t>
  </si>
  <si>
    <t>Batch 1 - March 21, 2026</t>
  </si>
  <si>
    <t>Batch 2 - April 18, 2026</t>
  </si>
  <si>
    <t>Timpalak sa Matatag na Batangas  on March 20, April 24 and May 22, 2026 within Batangas Province.</t>
  </si>
  <si>
    <r>
      <t xml:space="preserve">PR No. </t>
    </r>
    <r>
      <rPr>
        <u/>
        <sz val="10"/>
        <rFont val="Arial"/>
        <family val="2"/>
      </rPr>
      <t xml:space="preserve">0226-0552 </t>
    </r>
  </si>
  <si>
    <r>
      <t xml:space="preserve">Date: </t>
    </r>
    <r>
      <rPr>
        <u/>
        <sz val="10"/>
        <rFont val="Arial"/>
        <family val="2"/>
      </rPr>
      <t>02/04/2026</t>
    </r>
  </si>
  <si>
    <r>
      <t xml:space="preserve">PR No. </t>
    </r>
    <r>
      <rPr>
        <u/>
        <sz val="10"/>
        <rFont val="Arial"/>
        <family val="2"/>
      </rPr>
      <t xml:space="preserve">0226-0553 </t>
    </r>
  </si>
  <si>
    <r>
      <t xml:space="preserve">PR No. </t>
    </r>
    <r>
      <rPr>
        <u/>
        <sz val="10"/>
        <rFont val="Arial"/>
        <family val="2"/>
      </rPr>
      <t xml:space="preserve">0226-0554 </t>
    </r>
  </si>
  <si>
    <r>
      <t xml:space="preserve">PR No. </t>
    </r>
    <r>
      <rPr>
        <u/>
        <sz val="10"/>
        <rFont val="Arial"/>
        <family val="2"/>
      </rPr>
      <t>0226-0555</t>
    </r>
  </si>
  <si>
    <t>AM Snacks: Lasagna with Toasted Bread,</t>
  </si>
  <si>
    <t>Lunch Buffet: 2 Viands with Rice, Dessert,</t>
  </si>
  <si>
    <t>PM Snacks: Pancit Palabok with Toasted Bread,</t>
  </si>
  <si>
    <t>Juice and Free Flowing Water</t>
  </si>
  <si>
    <t xml:space="preserve">          Contest) on March 13, 2026.</t>
  </si>
  <si>
    <r>
      <t xml:space="preserve">PR No. </t>
    </r>
    <r>
      <rPr>
        <u/>
        <sz val="10"/>
        <rFont val="Arial"/>
        <family val="2"/>
      </rPr>
      <t>0226-0557</t>
    </r>
  </si>
  <si>
    <r>
      <t xml:space="preserve">PR No. </t>
    </r>
    <r>
      <rPr>
        <u/>
        <sz val="10"/>
        <rFont val="Arial"/>
        <family val="2"/>
      </rPr>
      <t>0226-0558</t>
    </r>
  </si>
  <si>
    <r>
      <t xml:space="preserve">PR No. </t>
    </r>
    <r>
      <rPr>
        <u/>
        <sz val="10"/>
        <rFont val="Arial"/>
        <family val="2"/>
      </rPr>
      <t>0226-0560</t>
    </r>
  </si>
  <si>
    <r>
      <t xml:space="preserve">PR No. </t>
    </r>
    <r>
      <rPr>
        <u/>
        <sz val="10"/>
        <rFont val="Arial"/>
        <family val="2"/>
      </rPr>
      <t>0226-0561</t>
    </r>
  </si>
  <si>
    <r>
      <t xml:space="preserve">PR No. </t>
    </r>
    <r>
      <rPr>
        <u/>
        <sz val="10"/>
        <rFont val="Arial"/>
        <family val="2"/>
      </rPr>
      <t>0226-0562</t>
    </r>
  </si>
  <si>
    <r>
      <t xml:space="preserve">PR No. </t>
    </r>
    <r>
      <rPr>
        <u/>
        <sz val="10"/>
        <rFont val="Arial"/>
        <family val="2"/>
      </rPr>
      <t>0226-0563</t>
    </r>
  </si>
  <si>
    <r>
      <t xml:space="preserve">PR No. </t>
    </r>
    <r>
      <rPr>
        <u/>
        <sz val="10"/>
        <rFont val="Arial"/>
        <family val="2"/>
      </rPr>
      <t>0226-0564</t>
    </r>
  </si>
  <si>
    <r>
      <t xml:space="preserve">PR No. </t>
    </r>
    <r>
      <rPr>
        <u/>
        <sz val="10"/>
        <rFont val="Arial"/>
        <family val="2"/>
      </rPr>
      <t xml:space="preserve">0226-0565 </t>
    </r>
  </si>
  <si>
    <r>
      <t xml:space="preserve">PR No. </t>
    </r>
    <r>
      <rPr>
        <u/>
        <sz val="10"/>
        <rFont val="Arial"/>
        <family val="2"/>
      </rPr>
      <t xml:space="preserve">0226-0566 </t>
    </r>
  </si>
  <si>
    <r>
      <t xml:space="preserve">PR No. </t>
    </r>
    <r>
      <rPr>
        <u/>
        <sz val="10"/>
        <rFont val="Arial"/>
        <family val="2"/>
      </rPr>
      <t>0226-0567</t>
    </r>
  </si>
  <si>
    <r>
      <t xml:space="preserve">PR No. </t>
    </r>
    <r>
      <rPr>
        <u/>
        <sz val="10"/>
        <rFont val="Arial"/>
        <family val="2"/>
      </rPr>
      <t>0226-0568</t>
    </r>
  </si>
  <si>
    <r>
      <t xml:space="preserve">PR No. </t>
    </r>
    <r>
      <rPr>
        <u/>
        <sz val="10"/>
        <rFont val="Arial"/>
        <family val="2"/>
      </rPr>
      <t>0226-0569</t>
    </r>
  </si>
  <si>
    <r>
      <t xml:space="preserve">PR No. </t>
    </r>
    <r>
      <rPr>
        <u/>
        <sz val="10"/>
        <rFont val="Arial"/>
        <family val="2"/>
      </rPr>
      <t>0226-0570</t>
    </r>
  </si>
  <si>
    <r>
      <t xml:space="preserve">PR No. </t>
    </r>
    <r>
      <rPr>
        <u/>
        <sz val="10"/>
        <rFont val="Arial"/>
        <family val="2"/>
      </rPr>
      <t>0226-0571</t>
    </r>
  </si>
  <si>
    <r>
      <t xml:space="preserve">PR No. </t>
    </r>
    <r>
      <rPr>
        <u/>
        <sz val="10"/>
        <rFont val="Arial"/>
        <family val="2"/>
      </rPr>
      <t xml:space="preserve">0226-0572 </t>
    </r>
  </si>
  <si>
    <r>
      <t xml:space="preserve">PR No. </t>
    </r>
    <r>
      <rPr>
        <u/>
        <sz val="10"/>
        <rFont val="Arial"/>
        <family val="2"/>
      </rPr>
      <t>0226-0573</t>
    </r>
  </si>
  <si>
    <r>
      <t xml:space="preserve">PR No. </t>
    </r>
    <r>
      <rPr>
        <u/>
        <sz val="10"/>
        <rFont val="Arial"/>
        <family val="2"/>
      </rPr>
      <t>0226-0575</t>
    </r>
  </si>
  <si>
    <r>
      <t xml:space="preserve">PR No. </t>
    </r>
    <r>
      <rPr>
        <u/>
        <sz val="10"/>
        <rFont val="Arial"/>
        <family val="2"/>
      </rPr>
      <t>0226-0576</t>
    </r>
  </si>
  <si>
    <r>
      <t xml:space="preserve">PR No. </t>
    </r>
    <r>
      <rPr>
        <u/>
        <sz val="10"/>
        <rFont val="Arial"/>
        <family val="2"/>
      </rPr>
      <t>0226-0577</t>
    </r>
  </si>
  <si>
    <t>AM Snacks: Pasta with Garlic Bread and Drinks</t>
  </si>
  <si>
    <r>
      <t xml:space="preserve">Purpose/Remarks : </t>
    </r>
    <r>
      <rPr>
        <u/>
        <sz val="10"/>
        <rFont val="Arial"/>
        <family val="2"/>
      </rPr>
      <t>To be served during the First Quarter Meeting of Municipal Federation of Barangay Tanod</t>
    </r>
  </si>
  <si>
    <r>
      <t xml:space="preserve">PR No. </t>
    </r>
    <r>
      <rPr>
        <u/>
        <sz val="10"/>
        <rFont val="Arial"/>
        <family val="2"/>
      </rPr>
      <t>0226-0578</t>
    </r>
  </si>
  <si>
    <r>
      <t xml:space="preserve">PR No. </t>
    </r>
    <r>
      <rPr>
        <u/>
        <sz val="10"/>
        <rFont val="Arial"/>
        <family val="2"/>
      </rPr>
      <t>0226-0579</t>
    </r>
  </si>
  <si>
    <r>
      <t xml:space="preserve">PR No. </t>
    </r>
    <r>
      <rPr>
        <u/>
        <sz val="10"/>
        <rFont val="Arial"/>
        <family val="2"/>
      </rPr>
      <t>0226-0580</t>
    </r>
  </si>
  <si>
    <r>
      <t xml:space="preserve">PR No. </t>
    </r>
    <r>
      <rPr>
        <u/>
        <sz val="10"/>
        <rFont val="Arial"/>
        <family val="2"/>
      </rPr>
      <t>0226-0581</t>
    </r>
  </si>
  <si>
    <r>
      <t xml:space="preserve">PR No. </t>
    </r>
    <r>
      <rPr>
        <u/>
        <sz val="10"/>
        <rFont val="Arial"/>
        <family val="2"/>
      </rPr>
      <t>0226-0582</t>
    </r>
  </si>
  <si>
    <r>
      <t xml:space="preserve">PR No. </t>
    </r>
    <r>
      <rPr>
        <u/>
        <sz val="10"/>
        <rFont val="Arial"/>
        <family val="2"/>
      </rPr>
      <t>0226-0583</t>
    </r>
  </si>
  <si>
    <t>change PR - PM Snacks na lang daw. 2/5</t>
  </si>
  <si>
    <t>PM Snacks: Baked Penne and Canned Juice</t>
  </si>
  <si>
    <t>AM Snacks na lang daw - 02/05</t>
  </si>
  <si>
    <t xml:space="preserve">         that will be held on February 24, 2026.</t>
  </si>
  <si>
    <r>
      <t xml:space="preserve">Purpose/Remarks : </t>
    </r>
    <r>
      <rPr>
        <u/>
        <sz val="10"/>
        <rFont val="Arial"/>
        <family val="2"/>
      </rPr>
      <t xml:space="preserve"> To be served during the River clean-up activity for the River Rehabilitation Program in celebration</t>
    </r>
  </si>
  <si>
    <t xml:space="preserve">          of World Rivers Day on March 20, 2026.</t>
  </si>
  <si>
    <t>Free Flowing Water</t>
  </si>
  <si>
    <t>Lunch: 2 Viands with Rice, Dessert, Soda,</t>
  </si>
  <si>
    <r>
      <t>Date:</t>
    </r>
    <r>
      <rPr>
        <u/>
        <sz val="10"/>
        <rFont val="Arial"/>
        <family val="2"/>
      </rPr>
      <t>02/05/2026</t>
    </r>
  </si>
  <si>
    <r>
      <t xml:space="preserve">Purpose/Remarks : </t>
    </r>
    <r>
      <rPr>
        <u/>
        <sz val="10"/>
        <rFont val="Arial"/>
        <family val="2"/>
      </rPr>
      <t xml:space="preserve"> To be served during the conduct of Forest and Fruit Bearing Tree Growing in celebration of </t>
    </r>
  </si>
  <si>
    <r>
      <t xml:space="preserve">PR No. </t>
    </r>
    <r>
      <rPr>
        <u/>
        <sz val="10"/>
        <color rgb="FFFF0000"/>
        <rFont val="Arial"/>
        <family val="2"/>
      </rPr>
      <t>0126-0038</t>
    </r>
  </si>
  <si>
    <r>
      <t>Date:</t>
    </r>
    <r>
      <rPr>
        <u/>
        <sz val="10"/>
        <color rgb="FFFF0000"/>
        <rFont val="Arial"/>
        <family val="2"/>
      </rPr>
      <t xml:space="preserve"> 01/19/2026</t>
    </r>
  </si>
  <si>
    <t>cancelled 2/5</t>
  </si>
  <si>
    <r>
      <t xml:space="preserve">Purpose/Remarks : </t>
    </r>
    <r>
      <rPr>
        <u/>
        <sz val="10"/>
        <color rgb="FFFF0000"/>
        <rFont val="Arial"/>
        <family val="2"/>
      </rPr>
      <t>To be served during the regular monthly meeting of Sangguniang Kabataan Provincial Federation</t>
    </r>
  </si>
  <si>
    <t xml:space="preserve">          the International Day of Forest on March 27,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</si>
  <si>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Municipal / City Agriculturists  </t>
    </r>
  </si>
  <si>
    <t xml:space="preserve">                                  Meeting on March 31, 2026.</t>
  </si>
  <si>
    <r>
      <t xml:space="preserve">PR No. </t>
    </r>
    <r>
      <rPr>
        <u/>
        <sz val="10"/>
        <rFont val="Arial"/>
        <family val="2"/>
      </rPr>
      <t xml:space="preserve">0226-0599 </t>
    </r>
  </si>
  <si>
    <r>
      <t xml:space="preserve">PR No. </t>
    </r>
    <r>
      <rPr>
        <u/>
        <sz val="10"/>
        <rFont val="Arial"/>
        <family val="2"/>
      </rPr>
      <t>0226-0600</t>
    </r>
  </si>
  <si>
    <r>
      <t xml:space="preserve">Date: </t>
    </r>
    <r>
      <rPr>
        <u/>
        <sz val="10"/>
        <color theme="1"/>
        <rFont val="Arial"/>
        <family val="2"/>
      </rPr>
      <t>02/05/2026</t>
    </r>
  </si>
  <si>
    <r>
      <t xml:space="preserve">PR No. </t>
    </r>
    <r>
      <rPr>
        <u/>
        <sz val="10"/>
        <color theme="1"/>
        <rFont val="Arial"/>
        <family val="2"/>
      </rPr>
      <t>0226-0601</t>
    </r>
  </si>
  <si>
    <r>
      <t>PR No.</t>
    </r>
    <r>
      <rPr>
        <u/>
        <sz val="10"/>
        <rFont val="Arial"/>
        <family val="2"/>
      </rPr>
      <t xml:space="preserve"> 0226-0602 </t>
    </r>
  </si>
  <si>
    <r>
      <t xml:space="preserve">PR No. </t>
    </r>
    <r>
      <rPr>
        <u/>
        <sz val="10"/>
        <rFont val="Arial"/>
        <family val="2"/>
      </rPr>
      <t>0226-0603</t>
    </r>
  </si>
  <si>
    <r>
      <t xml:space="preserve">Date: </t>
    </r>
    <r>
      <rPr>
        <u/>
        <sz val="10"/>
        <rFont val="Arial"/>
        <family val="2"/>
      </rPr>
      <t>02/05/2026</t>
    </r>
  </si>
  <si>
    <r>
      <t xml:space="preserve">PR No. </t>
    </r>
    <r>
      <rPr>
        <u/>
        <sz val="10"/>
        <rFont val="Arial"/>
        <family val="2"/>
      </rPr>
      <t>0226-0604</t>
    </r>
  </si>
  <si>
    <t xml:space="preserve">AM Snacks: Chicken Sandwich and </t>
  </si>
  <si>
    <r>
      <t xml:space="preserve">Date: </t>
    </r>
    <r>
      <rPr>
        <u/>
        <sz val="10"/>
        <rFont val="Arial"/>
        <family val="2"/>
      </rPr>
      <t>02/06/2026</t>
    </r>
  </si>
  <si>
    <t>AM Snacks: Pancit Canton Sotanghon with</t>
  </si>
  <si>
    <t>Puto and Bottled Water</t>
  </si>
  <si>
    <r>
      <t>Purpose/Remarks:</t>
    </r>
    <r>
      <rPr>
        <u/>
        <sz val="10"/>
        <rFont val="Arial"/>
        <family val="2"/>
      </rPr>
      <t>To be served during the Solo Parent Week Celebration on April 22, 2026.</t>
    </r>
  </si>
  <si>
    <r>
      <t xml:space="preserve">Purpose/Remarks : </t>
    </r>
    <r>
      <rPr>
        <u/>
        <sz val="10"/>
        <rFont val="Arial"/>
        <family val="2"/>
      </rPr>
      <t>To be served during the training on Meat Processing on March 19, 2026.</t>
    </r>
  </si>
  <si>
    <r>
      <t>PR No.</t>
    </r>
    <r>
      <rPr>
        <u/>
        <sz val="10"/>
        <rFont val="Arial"/>
        <family val="2"/>
      </rPr>
      <t xml:space="preserve"> 0226-0606 </t>
    </r>
  </si>
  <si>
    <t>Meals: Chicken with Rice, Pancit and Siomai</t>
  </si>
  <si>
    <r>
      <t xml:space="preserve">PR No. </t>
    </r>
    <r>
      <rPr>
        <u/>
        <sz val="10"/>
        <rFont val="Arial"/>
        <family val="2"/>
      </rPr>
      <t xml:space="preserve">0126-0008 </t>
    </r>
  </si>
  <si>
    <r>
      <t>Date:</t>
    </r>
    <r>
      <rPr>
        <u/>
        <sz val="10"/>
        <rFont val="Arial"/>
        <family val="2"/>
      </rPr>
      <t>01/08/2026</t>
    </r>
  </si>
  <si>
    <r>
      <t xml:space="preserve">Purpose/Remarks : </t>
    </r>
    <r>
      <rPr>
        <u/>
        <sz val="10"/>
        <rFont val="Arial"/>
        <family val="2"/>
      </rPr>
      <t>For use of Laurel Memorial District Hospital.</t>
    </r>
  </si>
  <si>
    <t xml:space="preserve">          Mangrove Protected Areas on March 6, 2026 at Lian, Batangas.</t>
  </si>
  <si>
    <t xml:space="preserve">         Mangrove Protected Areas on March 25, 2026 at San Juan, Batangas.</t>
  </si>
  <si>
    <t xml:space="preserve">         Mangrove Protected Areas on March 31, 2026 at Nasugbu, Batangas.</t>
  </si>
  <si>
    <r>
      <t xml:space="preserve">Purpose/Remarks : </t>
    </r>
    <r>
      <rPr>
        <u/>
        <sz val="10"/>
        <rFont val="Arial"/>
        <family val="2"/>
      </rPr>
      <t>To be served during the Rehabilitation/Rejuvenation of High Value and Industrial Crops Meeting</t>
    </r>
  </si>
  <si>
    <t xml:space="preserve">                                 on March 31, 2026.</t>
  </si>
  <si>
    <r>
      <t>Date:</t>
    </r>
    <r>
      <rPr>
        <u/>
        <sz val="10"/>
        <rFont val="Arial"/>
        <family val="2"/>
      </rPr>
      <t>02/09/2026</t>
    </r>
  </si>
  <si>
    <r>
      <t xml:space="preserve">Date: </t>
    </r>
    <r>
      <rPr>
        <u/>
        <sz val="10"/>
        <rFont val="Arial"/>
        <family val="2"/>
      </rPr>
      <t>02/09/2026</t>
    </r>
  </si>
  <si>
    <r>
      <t xml:space="preserve">PR No. </t>
    </r>
    <r>
      <rPr>
        <u/>
        <sz val="10"/>
        <rFont val="Arial"/>
        <family val="2"/>
      </rPr>
      <t>0226-0674</t>
    </r>
  </si>
  <si>
    <t>Albendazole 15%, 1L bottle</t>
  </si>
  <si>
    <t>Febantel, Pyrantel, Praziquantel 50 tabs / box</t>
  </si>
  <si>
    <t>chloride, zinc cholride, 100ml</t>
  </si>
  <si>
    <t xml:space="preserve">Iron dextran, Cyanocobalamin, cobalt  </t>
  </si>
  <si>
    <t>Levamisole Hydrochloride / Triclabendazole, 1L bottle</t>
  </si>
  <si>
    <t xml:space="preserve">Levamisole Hydrochloride powder sachet </t>
  </si>
  <si>
    <t>(5g x 48 per box)</t>
  </si>
  <si>
    <t>Benzalkonium Chloride (10 ml x 24 sachet per box)</t>
  </si>
  <si>
    <t xml:space="preserve">Liquid Disinfectant Glutaraldehyde +  </t>
  </si>
  <si>
    <t>Pyrantel Embonate 60ml</t>
  </si>
  <si>
    <t xml:space="preserve">5mg per ml suspension for dogs,60ml / bottle </t>
  </si>
  <si>
    <t xml:space="preserve">Pyrantel Pamoate + Praziquantel 14.4mg /  </t>
  </si>
  <si>
    <t>Hemosep inactivated vaccine 50 ml</t>
  </si>
  <si>
    <t>Hog Cholera Vaccine (HCV),10 doses/bottle</t>
  </si>
  <si>
    <t>1000 doses/bottle</t>
  </si>
  <si>
    <t xml:space="preserve">Newcastle disease (ND) B1B1 + La Sota, </t>
  </si>
  <si>
    <r>
      <t xml:space="preserve">Purpose/Remarks : </t>
    </r>
    <r>
      <rPr>
        <u/>
        <sz val="10"/>
        <rFont val="Arial"/>
        <family val="2"/>
      </rPr>
      <t>For the prevention and control of emerging and re emerging disease of different animals in</t>
    </r>
  </si>
  <si>
    <t xml:space="preserve">       the Province of Batangas.</t>
  </si>
  <si>
    <r>
      <t>Date:</t>
    </r>
    <r>
      <rPr>
        <u/>
        <sz val="10"/>
        <rFont val="Arial"/>
        <family val="2"/>
      </rPr>
      <t xml:space="preserve">02/09/2026 </t>
    </r>
  </si>
  <si>
    <t>February 19, 2026</t>
  </si>
  <si>
    <t>Heavy AM Snacks: Carbonara, Clubhouse</t>
  </si>
  <si>
    <t>Sandwich and Drinks</t>
  </si>
  <si>
    <t>February 20, 2026</t>
  </si>
  <si>
    <t>Heavy AM Snacks: Spaghetti, Burger and</t>
  </si>
  <si>
    <t>Drinks</t>
  </si>
  <si>
    <t xml:space="preserve">         </t>
  </si>
  <si>
    <t>LIEZL A. ROSUELO</t>
  </si>
  <si>
    <r>
      <t xml:space="preserve">Purpose/Remarks : </t>
    </r>
    <r>
      <rPr>
        <u/>
        <sz val="10"/>
        <rFont val="Arial"/>
        <family val="2"/>
      </rPr>
      <t>To be served during the conduct of Driving Smart: Safety, Discipline, and Responsibility on</t>
    </r>
  </si>
  <si>
    <t>February 24, 2026</t>
  </si>
  <si>
    <t>PM Snacks: Pasta with Bread and Drinks</t>
  </si>
  <si>
    <t>February 25, 2026</t>
  </si>
  <si>
    <t xml:space="preserve">Heavy AM Snacks: Spaghetti, Chicken </t>
  </si>
  <si>
    <t>PM Snacks: Sandwich with Chips and Drinks</t>
  </si>
  <si>
    <t>February 26, 2026</t>
  </si>
  <si>
    <t>Heavy AM Snacks: Baked Macaroni,</t>
  </si>
  <si>
    <t>Clubhouse Sandwich and Drinks</t>
  </si>
  <si>
    <t>March 03, 2026</t>
  </si>
  <si>
    <t>March 04, 2026</t>
  </si>
  <si>
    <t>March 05, 2026</t>
  </si>
  <si>
    <t>March 06, 2026</t>
  </si>
  <si>
    <t>Batch 1</t>
  </si>
  <si>
    <t>Batch 2</t>
  </si>
  <si>
    <t>Heavy PM Snacks: Spaghetti, Chicken</t>
  </si>
  <si>
    <r>
      <t xml:space="preserve">Purpose/Remarks : </t>
    </r>
    <r>
      <rPr>
        <u/>
        <sz val="10"/>
        <rFont val="Arial"/>
        <family val="2"/>
      </rPr>
      <t>To be served during the conduct of Seminar on Work Life Integration for Women Professionals:</t>
    </r>
  </si>
  <si>
    <t xml:space="preserve">        Career, Family &amp; Self on March 25, 2026.</t>
  </si>
  <si>
    <r>
      <t xml:space="preserve">PR No. </t>
    </r>
    <r>
      <rPr>
        <u/>
        <sz val="10"/>
        <rFont val="Arial"/>
        <family val="2"/>
      </rPr>
      <t xml:space="preserve">0226-0686  </t>
    </r>
  </si>
  <si>
    <t xml:space="preserve">         February 19 - 20, 2026.</t>
  </si>
  <si>
    <r>
      <t xml:space="preserve">PR No. </t>
    </r>
    <r>
      <rPr>
        <u/>
        <sz val="10"/>
        <rFont val="Arial"/>
        <family val="2"/>
      </rPr>
      <t xml:space="preserve">0226-0687  </t>
    </r>
  </si>
  <si>
    <r>
      <t xml:space="preserve">Purpose/Remarks : </t>
    </r>
    <r>
      <rPr>
        <u/>
        <sz val="10"/>
        <rFont val="Arial"/>
        <family val="2"/>
      </rPr>
      <t>To be served during the conduct of Seminar on Basic Customer Service Skills for Frontliners</t>
    </r>
  </si>
  <si>
    <t xml:space="preserve">        on February 24 - 26, 2026.</t>
  </si>
  <si>
    <r>
      <t xml:space="preserve">PR No. </t>
    </r>
    <r>
      <rPr>
        <u/>
        <sz val="10"/>
        <rFont val="Arial"/>
        <family val="2"/>
      </rPr>
      <t xml:space="preserve">0226-0688  </t>
    </r>
  </si>
  <si>
    <r>
      <t xml:space="preserve">Purpose/Remarks : </t>
    </r>
    <r>
      <rPr>
        <u/>
        <sz val="10"/>
        <rFont val="Arial"/>
        <family val="2"/>
      </rPr>
      <t xml:space="preserve">To be served during the conduct of Civil Service Exam Review Class on March 3 - 6, 2026. </t>
    </r>
  </si>
  <si>
    <r>
      <t xml:space="preserve">PR No. </t>
    </r>
    <r>
      <rPr>
        <u/>
        <sz val="10"/>
        <rFont val="Arial"/>
        <family val="2"/>
      </rPr>
      <t xml:space="preserve">0226-0689  </t>
    </r>
  </si>
  <si>
    <r>
      <t>PR No.</t>
    </r>
    <r>
      <rPr>
        <u/>
        <sz val="10"/>
        <rFont val="Arial"/>
        <family val="2"/>
      </rPr>
      <t xml:space="preserve"> 0226-0693 </t>
    </r>
  </si>
  <si>
    <r>
      <t xml:space="preserve">PR No. </t>
    </r>
    <r>
      <rPr>
        <u/>
        <sz val="10"/>
        <rFont val="Arial"/>
        <family val="2"/>
      </rPr>
      <t>0226-0694</t>
    </r>
  </si>
  <si>
    <t>AM Snacks: Pancit Malabon with Puto and</t>
  </si>
  <si>
    <r>
      <t>Purpose/Remarks:</t>
    </r>
    <r>
      <rPr>
        <u/>
        <sz val="10"/>
        <rFont val="Arial"/>
        <family val="2"/>
      </rPr>
      <t xml:space="preserve"> To be served during the meeting with Persons with Disability on February 24, 2026.</t>
    </r>
  </si>
  <si>
    <r>
      <t xml:space="preserve">PR No. </t>
    </r>
    <r>
      <rPr>
        <u/>
        <sz val="10"/>
        <rFont val="Arial"/>
        <family val="2"/>
      </rPr>
      <t>0226-0704</t>
    </r>
  </si>
  <si>
    <r>
      <t xml:space="preserve">PR No. </t>
    </r>
    <r>
      <rPr>
        <u/>
        <sz val="10"/>
        <color rgb="FFFF0000"/>
        <rFont val="Arial"/>
        <family val="2"/>
      </rPr>
      <t>0226-0673</t>
    </r>
  </si>
  <si>
    <r>
      <t>Date:</t>
    </r>
    <r>
      <rPr>
        <u/>
        <sz val="10"/>
        <color rgb="FFFF0000"/>
        <rFont val="Arial"/>
        <family val="2"/>
      </rPr>
      <t>02/09/2026</t>
    </r>
  </si>
  <si>
    <r>
      <t xml:space="preserve">PR No. </t>
    </r>
    <r>
      <rPr>
        <u/>
        <sz val="10"/>
        <color rgb="FFFF0000"/>
        <rFont val="Arial"/>
        <family val="2"/>
      </rPr>
      <t>0226-0691</t>
    </r>
  </si>
  <si>
    <r>
      <t xml:space="preserve">PR No. </t>
    </r>
    <r>
      <rPr>
        <u/>
        <sz val="10"/>
        <color rgb="FFFF0000"/>
        <rFont val="Arial"/>
        <family val="2"/>
      </rPr>
      <t>0226-0692</t>
    </r>
  </si>
  <si>
    <r>
      <t xml:space="preserve">PR No. </t>
    </r>
    <r>
      <rPr>
        <u/>
        <sz val="10"/>
        <color rgb="FFFF0000"/>
        <rFont val="Arial"/>
        <family val="2"/>
      </rPr>
      <t>0226-0672</t>
    </r>
  </si>
  <si>
    <r>
      <t xml:space="preserve">PR No. </t>
    </r>
    <r>
      <rPr>
        <u/>
        <sz val="10"/>
        <color rgb="FFFF0000"/>
        <rFont val="Arial"/>
        <family val="2"/>
      </rPr>
      <t>0226-0690</t>
    </r>
  </si>
  <si>
    <r>
      <t xml:space="preserve">PR No. </t>
    </r>
    <r>
      <rPr>
        <u/>
        <sz val="10"/>
        <rFont val="Arial"/>
        <family val="2"/>
      </rPr>
      <t>0226-0631</t>
    </r>
  </si>
  <si>
    <t>kg</t>
  </si>
  <si>
    <t>Ground Pork</t>
  </si>
  <si>
    <t>Chicken Liver</t>
  </si>
  <si>
    <t>Chicken Gizzard</t>
  </si>
  <si>
    <t>Chicken Thigh</t>
  </si>
  <si>
    <t>Cracker Sandwich Condensada Flavor 30gx10</t>
  </si>
  <si>
    <t>Crackers 30gx15s</t>
  </si>
  <si>
    <t>can</t>
  </si>
  <si>
    <t>bundle</t>
  </si>
  <si>
    <t>Mantika sa Bote Palm/12</t>
  </si>
  <si>
    <t>Gata 400ml</t>
  </si>
  <si>
    <t>Elbow Macaroni 1kg</t>
  </si>
  <si>
    <t>Iodized Salt Coarse 1kg</t>
  </si>
  <si>
    <t>Cheese 200g</t>
  </si>
  <si>
    <t>Paminta Pino 500g</t>
  </si>
  <si>
    <t>tray</t>
  </si>
  <si>
    <t>Ampalaya</t>
  </si>
  <si>
    <t>Kamatis</t>
  </si>
  <si>
    <t>Monggo</t>
  </si>
  <si>
    <t>Kalabasa</t>
  </si>
  <si>
    <t>Carrots</t>
  </si>
  <si>
    <t>Luya</t>
  </si>
  <si>
    <t>Sayote</t>
  </si>
  <si>
    <r>
      <t xml:space="preserve">Date: </t>
    </r>
    <r>
      <rPr>
        <u/>
        <sz val="10"/>
        <rFont val="Arial"/>
        <family val="2"/>
      </rPr>
      <t>02/10/2026</t>
    </r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</si>
  <si>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06-12, 2026</t>
    </r>
  </si>
  <si>
    <t>Pork Cubes</t>
  </si>
  <si>
    <t>Drumstick</t>
  </si>
  <si>
    <t>Sukang Puti</t>
  </si>
  <si>
    <t>Soy Sauce 3785ml</t>
  </si>
  <si>
    <t>Patis</t>
  </si>
  <si>
    <t>Chocolate Sandwich Cream-Filled Sandwich 32gx10</t>
  </si>
  <si>
    <t>Mocha Sandwich Cream-Filled Sandwich 32gx10</t>
  </si>
  <si>
    <t>Sweetened Condensed Creamer 390g</t>
  </si>
  <si>
    <t>12+2 Pork Cubes Single 10g</t>
  </si>
  <si>
    <t>12+2 Chicken Cubes Single 10g</t>
  </si>
  <si>
    <t>Corned Beef 150g/48</t>
  </si>
  <si>
    <t>Tuna Caldereta 155g/50</t>
  </si>
  <si>
    <t>Chinese Style Luncheon Meat 350g/24</t>
  </si>
  <si>
    <t>Sinigang Sampalok 22gx6 / TP Creamy Coffee Mix</t>
  </si>
  <si>
    <t>Spaghetti Noodles 900g</t>
  </si>
  <si>
    <t>Spaghetti Sauce Filipino Style 900gx2</t>
  </si>
  <si>
    <t>Malagkit Rice 1kg</t>
  </si>
  <si>
    <t>Sugar Value Washed 1kg</t>
  </si>
  <si>
    <t>Tomato Sauce Filipino Style 200g</t>
  </si>
  <si>
    <t>Chicken Breading 100g</t>
  </si>
  <si>
    <t>Liver Spread 85g</t>
  </si>
  <si>
    <t>Tuyo-Tonsoy 150g</t>
  </si>
  <si>
    <t>Egg Large 30's with tray</t>
  </si>
  <si>
    <t>Salted Egg 4's</t>
  </si>
  <si>
    <t>Sweet Longganisa</t>
  </si>
  <si>
    <t>Hotdog Regular 1kl</t>
  </si>
  <si>
    <t>Sibuyas</t>
  </si>
  <si>
    <t>Lumpia Wrapper</t>
  </si>
  <si>
    <t>Beans</t>
  </si>
  <si>
    <t>Patatas</t>
  </si>
  <si>
    <t xml:space="preserve">Sweet Potato </t>
  </si>
  <si>
    <t>Banana Catsup 4kg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</si>
  <si>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06-12, 2026.</t>
    </r>
  </si>
  <si>
    <r>
      <t>Date:</t>
    </r>
    <r>
      <rPr>
        <u/>
        <sz val="10"/>
        <rFont val="Arial"/>
        <family val="2"/>
      </rPr>
      <t>02/10/2026</t>
    </r>
  </si>
  <si>
    <t>Fried Chicken with Rice</t>
  </si>
  <si>
    <t>Purified Water 500ml</t>
  </si>
  <si>
    <r>
      <t xml:space="preserve">Purpose/Remarks : </t>
    </r>
    <r>
      <rPr>
        <u/>
        <sz val="10"/>
        <rFont val="Arial"/>
        <family val="2"/>
      </rPr>
      <t xml:space="preserve">Foods served during the Seasonal Farm Workers Meeting / Dialogue last January 13, 2026. </t>
    </r>
  </si>
  <si>
    <t>Meals:</t>
  </si>
  <si>
    <r>
      <t xml:space="preserve">PR No. </t>
    </r>
    <r>
      <rPr>
        <u/>
        <sz val="10"/>
        <rFont val="Arial"/>
        <family val="2"/>
      </rPr>
      <t>0226-0768</t>
    </r>
  </si>
  <si>
    <r>
      <t xml:space="preserve">PR No. </t>
    </r>
    <r>
      <rPr>
        <u/>
        <sz val="10"/>
        <rFont val="Arial"/>
        <family val="2"/>
      </rPr>
      <t xml:space="preserve">0226-0769 </t>
    </r>
  </si>
  <si>
    <r>
      <t>PR No.</t>
    </r>
    <r>
      <rPr>
        <u/>
        <sz val="10"/>
        <rFont val="Arial"/>
        <family val="2"/>
      </rPr>
      <t xml:space="preserve"> 0226-0770</t>
    </r>
  </si>
  <si>
    <r>
      <t xml:space="preserve">Purpose/Remarks : </t>
    </r>
    <r>
      <rPr>
        <u/>
        <sz val="10"/>
        <rFont val="Arial"/>
        <family val="2"/>
      </rPr>
      <t>Foods served during the meeting regarding Interior of Diokno Building on February 02, 2026.</t>
    </r>
  </si>
  <si>
    <r>
      <t xml:space="preserve">PR No. </t>
    </r>
    <r>
      <rPr>
        <u/>
        <sz val="10"/>
        <rFont val="Arial"/>
        <family val="2"/>
      </rPr>
      <t xml:space="preserve">0226-0771 </t>
    </r>
  </si>
  <si>
    <r>
      <t xml:space="preserve">PR No. </t>
    </r>
    <r>
      <rPr>
        <u/>
        <sz val="10"/>
        <rFont val="Arial"/>
        <family val="2"/>
      </rPr>
      <t xml:space="preserve">0226-0772 </t>
    </r>
  </si>
  <si>
    <r>
      <t xml:space="preserve">PR No. </t>
    </r>
    <r>
      <rPr>
        <u/>
        <sz val="10"/>
        <rFont val="Arial"/>
        <family val="2"/>
      </rPr>
      <t>0226-0773</t>
    </r>
  </si>
  <si>
    <t>Bahay Malunggay</t>
  </si>
  <si>
    <t>Bahay Singkamas</t>
  </si>
  <si>
    <t xml:space="preserve">        February 27 - 28, 2026 in the Province.</t>
  </si>
  <si>
    <t>February 24 - 26, 2026 (2 Nights)</t>
  </si>
  <si>
    <t>February 25 - 26, 2026 (1 Night)</t>
  </si>
  <si>
    <t>(15,000.00 per night)</t>
  </si>
  <si>
    <t xml:space="preserve">        February 24 - 26, 2026 in the Province.</t>
  </si>
  <si>
    <r>
      <t>Date:</t>
    </r>
    <r>
      <rPr>
        <u/>
        <sz val="10"/>
        <rFont val="Arial"/>
        <family val="2"/>
      </rPr>
      <t>02//2026</t>
    </r>
  </si>
  <si>
    <t>Rice 25kls.</t>
  </si>
  <si>
    <t>Sugar 1kl.</t>
  </si>
  <si>
    <t>sack</t>
  </si>
  <si>
    <t>kilo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</si>
  <si>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9,17,19,27,</t>
    </r>
  </si>
  <si>
    <t xml:space="preserve">      28, 2026.</t>
  </si>
  <si>
    <t>All Purpose Cream</t>
  </si>
  <si>
    <t>Banana Catsup</t>
  </si>
  <si>
    <t>Liverspread</t>
  </si>
  <si>
    <t>Beef Broth Cubes</t>
  </si>
  <si>
    <t>Chicken</t>
  </si>
  <si>
    <t>Vinegar 1L</t>
  </si>
  <si>
    <t>Soy Sauce 1L</t>
  </si>
  <si>
    <t>Kasim</t>
  </si>
  <si>
    <t>Pakbet</t>
  </si>
  <si>
    <t>Cooking Oil 1.5</t>
  </si>
  <si>
    <t>Siling Labuyo</t>
  </si>
  <si>
    <t xml:space="preserve">Paminta </t>
  </si>
  <si>
    <t>Washed Sugar</t>
  </si>
  <si>
    <t>Gata</t>
  </si>
  <si>
    <t>Rice 25kgs.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</si>
  <si>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3, 4 &amp; 5, 2026.</t>
    </r>
  </si>
  <si>
    <t>kg.</t>
  </si>
  <si>
    <t xml:space="preserve">can </t>
  </si>
  <si>
    <t>All In One Seasoning Granules</t>
  </si>
  <si>
    <t>Corned beef</t>
  </si>
  <si>
    <t>liter</t>
  </si>
  <si>
    <t xml:space="preserve">Sibuyas </t>
  </si>
  <si>
    <t>kl.</t>
  </si>
  <si>
    <t>Fish Sauce 1L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</si>
  <si>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4, 2026.</t>
    </r>
  </si>
  <si>
    <t>Oyster Sauce</t>
  </si>
  <si>
    <t>Vinegar 2gal</t>
  </si>
  <si>
    <t>Wash Sugar 1kg</t>
  </si>
  <si>
    <t>Iodized Salt 500g</t>
  </si>
  <si>
    <t>Coffee Original 20gx20s</t>
  </si>
  <si>
    <t xml:space="preserve">Sweet Ponkan Jelly </t>
  </si>
  <si>
    <t>Buttertoffee Candy 100s</t>
  </si>
  <si>
    <t>Cherry Menthol Candy 50s</t>
  </si>
  <si>
    <t xml:space="preserve">Spearmint Candy 50s </t>
  </si>
  <si>
    <t>Menthol Candy 50s</t>
  </si>
  <si>
    <t>Eucalyptus Menthol Chewy Dragees Candy  50s</t>
  </si>
  <si>
    <t>mentos air</t>
  </si>
  <si>
    <t>mentos spearmint</t>
  </si>
  <si>
    <t>maxx fresh</t>
  </si>
  <si>
    <t>maxx cherry</t>
  </si>
  <si>
    <t>white rabbit</t>
  </si>
  <si>
    <t>maxx h-lmn</t>
  </si>
  <si>
    <t>Honey Lemon Fruity Menthol Candy 50s</t>
  </si>
  <si>
    <t>Instant Oatmeal Original with Milk Flavor 500g</t>
  </si>
  <si>
    <t>Black Pepper 100g</t>
  </si>
  <si>
    <t>Crackers 30g x 10s</t>
  </si>
  <si>
    <t>Tropical Mix Chewy Dragees Candy 50s</t>
  </si>
  <si>
    <t xml:space="preserve">Soy Sauce </t>
  </si>
  <si>
    <r>
      <t>Date:</t>
    </r>
    <r>
      <rPr>
        <u/>
        <sz val="10"/>
        <rFont val="Arial"/>
        <family val="2"/>
      </rPr>
      <t>02/12/2026</t>
    </r>
  </si>
  <si>
    <t>AM Snacks: Lasagna with Garlic Bread,</t>
  </si>
  <si>
    <t xml:space="preserve">Lunch Buffet: 3 Viands with Rice, Dessert, </t>
  </si>
  <si>
    <t>Free Flowing Juice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</si>
  <si>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Provincial Solid Waste Management Board Meeting on March 6, 2026.</t>
    </r>
  </si>
  <si>
    <t>Lunch Buffet: 2 Viands with Rice, Dessert, Juice</t>
  </si>
  <si>
    <t>Accommodation</t>
  </si>
  <si>
    <t>(Php 5,000.00 per night x 2 nights)</t>
  </si>
  <si>
    <r>
      <t xml:space="preserve">PR No. </t>
    </r>
    <r>
      <rPr>
        <u/>
        <sz val="10"/>
        <rFont val="Arial"/>
        <family val="2"/>
      </rPr>
      <t>0226-0420</t>
    </r>
  </si>
  <si>
    <r>
      <t xml:space="preserve">PR No. </t>
    </r>
    <r>
      <rPr>
        <u/>
        <sz val="10"/>
        <rFont val="Arial"/>
        <family val="2"/>
      </rPr>
      <t>0226-0849</t>
    </r>
  </si>
  <si>
    <r>
      <t xml:space="preserve">PR No. </t>
    </r>
    <r>
      <rPr>
        <u/>
        <sz val="10"/>
        <rFont val="Arial"/>
        <family val="2"/>
      </rPr>
      <t>0226-0850</t>
    </r>
  </si>
  <si>
    <t>AM Snacks: Pancit, Kutsinta and Bottled Water</t>
  </si>
  <si>
    <t>PM Snacks: Sandwich and Drinks</t>
  </si>
  <si>
    <r>
      <t xml:space="preserve">Purpose/Remarks : </t>
    </r>
    <r>
      <rPr>
        <u/>
        <sz val="10"/>
        <rFont val="Arial"/>
        <family val="2"/>
      </rPr>
      <t>To be served to those who will set up the sound system, haul and arrange monoblock chairs</t>
    </r>
  </si>
  <si>
    <t xml:space="preserve">         for the upcoming Capitol on Wheels on February 10, 2026 in San Juan, Batangas.</t>
  </si>
  <si>
    <r>
      <t xml:space="preserve">PR No. </t>
    </r>
    <r>
      <rPr>
        <u/>
        <sz val="10"/>
        <rFont val="Arial"/>
        <family val="2"/>
      </rPr>
      <t>0226-0658</t>
    </r>
  </si>
  <si>
    <t xml:space="preserve">Sandwich / Bread / Burger / Pasta / </t>
  </si>
  <si>
    <t>Noodles / Various Delicacies</t>
  </si>
  <si>
    <t xml:space="preserve">Rice </t>
  </si>
  <si>
    <t>2 Viands</t>
  </si>
  <si>
    <r>
      <t>Date:</t>
    </r>
    <r>
      <rPr>
        <u/>
        <sz val="10"/>
        <color indexed="8"/>
        <rFont val="Arial"/>
        <family val="2"/>
      </rPr>
      <t>02/13/2026</t>
    </r>
  </si>
  <si>
    <t>Lunch - Served in Managed Buffet (VIP)</t>
  </si>
  <si>
    <t>Lunch -  Served in Managed Buffet</t>
  </si>
  <si>
    <r>
      <t xml:space="preserve">Purpose/Remarks : </t>
    </r>
    <r>
      <rPr>
        <u/>
        <sz val="10"/>
        <rFont val="Arial"/>
        <family val="2"/>
      </rPr>
      <t>To be served at various events and meetings of the Governor</t>
    </r>
  </si>
  <si>
    <r>
      <t xml:space="preserve">Purpose/Remarks : </t>
    </r>
    <r>
      <rPr>
        <u/>
        <sz val="10"/>
        <rFont val="Arial"/>
        <family val="2"/>
      </rPr>
      <t>To be served during the Opening of Dialysis Center of Batangas Provincial Medical Center</t>
    </r>
  </si>
  <si>
    <t xml:space="preserve">       in Tuy, Batangas on February 27, 2026.</t>
  </si>
  <si>
    <r>
      <t xml:space="preserve">Date: </t>
    </r>
    <r>
      <rPr>
        <u/>
        <sz val="10"/>
        <rFont val="Arial"/>
        <family val="2"/>
      </rPr>
      <t>02/13/2026</t>
    </r>
  </si>
  <si>
    <t>Assorted Canned Juice</t>
  </si>
  <si>
    <t>PM Snacks: Sandwich and Assorted Soda</t>
  </si>
  <si>
    <r>
      <t xml:space="preserve">Purpose/Remarks: </t>
    </r>
    <r>
      <rPr>
        <u/>
        <sz val="10"/>
        <rFont val="Arial"/>
        <family val="2"/>
      </rPr>
      <t>To be served during the Enhanced Community Assembly and Matatag na Batangas Award -</t>
    </r>
  </si>
  <si>
    <t>Visionary Leadership Towards Sustainable &amp; Resilient Local Government Units on February 26, 2026.</t>
  </si>
  <si>
    <r>
      <t xml:space="preserve">PR No. </t>
    </r>
    <r>
      <rPr>
        <u/>
        <sz val="10"/>
        <color indexed="8"/>
        <rFont val="Arial"/>
        <family val="2"/>
      </rPr>
      <t>0226-0924</t>
    </r>
  </si>
  <si>
    <r>
      <t xml:space="preserve">PR No. </t>
    </r>
    <r>
      <rPr>
        <u/>
        <sz val="10"/>
        <color indexed="8"/>
        <rFont val="Arial"/>
        <family val="2"/>
      </rPr>
      <t>0226-0925</t>
    </r>
  </si>
  <si>
    <r>
      <t xml:space="preserve">PR No. </t>
    </r>
    <r>
      <rPr>
        <u/>
        <sz val="10"/>
        <rFont val="Arial"/>
        <family val="2"/>
      </rPr>
      <t xml:space="preserve">0226-0926 </t>
    </r>
  </si>
  <si>
    <r>
      <t>Date:</t>
    </r>
    <r>
      <rPr>
        <u/>
        <sz val="10"/>
        <rFont val="Arial"/>
        <family val="2"/>
      </rPr>
      <t>02/06/2026</t>
    </r>
  </si>
  <si>
    <r>
      <t xml:space="preserve">        </t>
    </r>
    <r>
      <rPr>
        <u/>
        <sz val="10"/>
        <rFont val="Arial"/>
        <family val="2"/>
      </rPr>
      <t>and air coolers, put up tents, install the booth signages and fix electrical lines in preparation</t>
    </r>
  </si>
  <si>
    <r>
      <t xml:space="preserve">Date: </t>
    </r>
    <r>
      <rPr>
        <u/>
        <sz val="10"/>
        <rFont val="Arial"/>
        <family val="2"/>
      </rPr>
      <t>02/16/2026</t>
    </r>
  </si>
  <si>
    <r>
      <t xml:space="preserve">Purpose/Remarks : </t>
    </r>
    <r>
      <rPr>
        <u/>
        <sz val="10"/>
        <rFont val="Arial"/>
        <family val="2"/>
      </rPr>
      <t>To be served during the capacity development intervention of municipalities of Balayan, Lian,</t>
    </r>
  </si>
  <si>
    <t xml:space="preserve">           Nasugbu, Lobo, San Juan, Taysan, Tingloy, Balete, Laurel and San Nicolas, Batangas on March 19, 2026.</t>
  </si>
  <si>
    <t>Rice, Fried Chicken, Siomai, Pancit Canton</t>
  </si>
  <si>
    <t>Rice, Sweet and Sour Chicken, Siomai,</t>
  </si>
  <si>
    <t>Pancit Canton</t>
  </si>
  <si>
    <r>
      <t xml:space="preserve">Purpose/Remarks : </t>
    </r>
    <r>
      <rPr>
        <u/>
        <sz val="10"/>
        <rFont val="Arial"/>
        <family val="2"/>
      </rPr>
      <t xml:space="preserve"> Foods served during the special meeting with Provincial Local Health Board on January 27, 2026.</t>
    </r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</si>
  <si>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13-19, 2026</t>
    </r>
  </si>
  <si>
    <t>Chicken Wings</t>
  </si>
  <si>
    <t>Chicken Drumstick</t>
  </si>
  <si>
    <t>Washed Sugar 1kg</t>
  </si>
  <si>
    <t>Refined Sugar 1kl</t>
  </si>
  <si>
    <t>Chicken Cube Single 10g</t>
  </si>
  <si>
    <t>Pork Cube Single 10g</t>
  </si>
  <si>
    <t>Sinigang with Gabi 22gx6 / TP Creamy Coffee Mix</t>
  </si>
  <si>
    <t>Chicken Breading 75g</t>
  </si>
  <si>
    <t>Egg Large 30's w/tray</t>
  </si>
  <si>
    <t>Patis 1gal</t>
  </si>
  <si>
    <t>Vinegar 1gal</t>
  </si>
  <si>
    <t>White Bread 400g</t>
  </si>
  <si>
    <t>Strawberry Cream-Filled Cracker Sandwich 34g</t>
  </si>
  <si>
    <t>Chocolate Sandwich Cream-Filled Biscuit 32gx10</t>
  </si>
  <si>
    <t xml:space="preserve">Milk Sandwich Cream-Filled Biscuit 32g </t>
  </si>
  <si>
    <t>Sardines in Tomato Sauce 155g</t>
  </si>
  <si>
    <t>Calamansi</t>
  </si>
  <si>
    <t>Labanos</t>
  </si>
  <si>
    <t>Sitaw</t>
  </si>
  <si>
    <t>Sweet Potato</t>
  </si>
  <si>
    <t>Filipino Spaghetti Sauce 900gx2s</t>
  </si>
  <si>
    <t xml:space="preserve">Hotdog regular  </t>
  </si>
  <si>
    <t>AM Snacks: Pasta and Bottled Water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</si>
  <si>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March 06, 2026.</t>
    </r>
  </si>
  <si>
    <t>Kalamansi</t>
  </si>
  <si>
    <t>Repolyo</t>
  </si>
  <si>
    <t>Togue</t>
  </si>
  <si>
    <t>Canola Oil</t>
  </si>
  <si>
    <t>Soy Sauce</t>
  </si>
  <si>
    <t xml:space="preserve">Vinegar </t>
  </si>
  <si>
    <t>Cooking Oil 1.5L</t>
  </si>
  <si>
    <t>Chicken Breast</t>
  </si>
  <si>
    <t>Banana</t>
  </si>
  <si>
    <t>Purified Water 350ml</t>
  </si>
  <si>
    <t>Mayonnaise 470ml</t>
  </si>
  <si>
    <t>Sweet Ham 250g</t>
  </si>
  <si>
    <t>Ribs</t>
  </si>
  <si>
    <t>Liempo</t>
  </si>
  <si>
    <t>Cheese Single 200g</t>
  </si>
  <si>
    <t>bunch</t>
  </si>
  <si>
    <t xml:space="preserve">Porkchop 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</si>
  <si>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09, 2026.</t>
    </r>
  </si>
  <si>
    <r>
      <t xml:space="preserve">PR No. </t>
    </r>
    <r>
      <rPr>
        <u/>
        <sz val="10"/>
        <rFont val="Arial"/>
        <family val="2"/>
      </rPr>
      <t xml:space="preserve">0226-0958 </t>
    </r>
  </si>
  <si>
    <r>
      <t xml:space="preserve">PR No. </t>
    </r>
    <r>
      <rPr>
        <u/>
        <sz val="10"/>
        <rFont val="Arial"/>
        <family val="2"/>
      </rPr>
      <t xml:space="preserve">0226-0959 </t>
    </r>
  </si>
  <si>
    <r>
      <t xml:space="preserve">PR No. </t>
    </r>
    <r>
      <rPr>
        <u/>
        <sz val="10"/>
        <rFont val="Arial"/>
        <family val="2"/>
      </rPr>
      <t xml:space="preserve">0226-0960 </t>
    </r>
  </si>
  <si>
    <r>
      <t>Date:</t>
    </r>
    <r>
      <rPr>
        <u/>
        <sz val="10"/>
        <rFont val="Arial"/>
        <family val="2"/>
      </rPr>
      <t>02/16/2026</t>
    </r>
  </si>
  <si>
    <r>
      <t>PR No.</t>
    </r>
    <r>
      <rPr>
        <u/>
        <sz val="10"/>
        <rFont val="Arial"/>
        <family val="2"/>
      </rPr>
      <t xml:space="preserve"> 0226-0961 </t>
    </r>
  </si>
  <si>
    <r>
      <t>Date:</t>
    </r>
    <r>
      <rPr>
        <u/>
        <sz val="10"/>
        <color indexed="8"/>
        <rFont val="Arial"/>
        <family val="2"/>
      </rPr>
      <t>02/16/2026</t>
    </r>
  </si>
  <si>
    <r>
      <t xml:space="preserve">PR No. </t>
    </r>
    <r>
      <rPr>
        <u/>
        <sz val="10"/>
        <color indexed="8"/>
        <rFont val="Arial"/>
        <family val="2"/>
      </rPr>
      <t xml:space="preserve">0226-0962 </t>
    </r>
  </si>
  <si>
    <r>
      <t xml:space="preserve">PR No. </t>
    </r>
    <r>
      <rPr>
        <u/>
        <sz val="10"/>
        <rFont val="Arial"/>
        <family val="2"/>
      </rPr>
      <t xml:space="preserve">0226-0963 </t>
    </r>
  </si>
  <si>
    <t xml:space="preserve">         March 17-18,2026.</t>
  </si>
  <si>
    <t xml:space="preserve"> - inclusive of dinner and breakfast</t>
  </si>
  <si>
    <r>
      <t xml:space="preserve">PR No. </t>
    </r>
    <r>
      <rPr>
        <u/>
        <sz val="10"/>
        <rFont val="Arial"/>
        <family val="2"/>
      </rPr>
      <t xml:space="preserve">0226-0965 </t>
    </r>
  </si>
  <si>
    <r>
      <t xml:space="preserve">Date: </t>
    </r>
    <r>
      <rPr>
        <u/>
        <sz val="10"/>
        <rFont val="Arial"/>
        <family val="2"/>
      </rPr>
      <t>02/18/2026</t>
    </r>
  </si>
  <si>
    <r>
      <t>Date:</t>
    </r>
    <r>
      <rPr>
        <u/>
        <sz val="10"/>
        <rFont val="Arial"/>
        <family val="2"/>
      </rPr>
      <t>02/18/2026</t>
    </r>
  </si>
  <si>
    <r>
      <t>Purpose/Remarks:</t>
    </r>
    <r>
      <rPr>
        <u/>
        <sz val="10"/>
        <rFont val="Arial"/>
        <family val="2"/>
      </rPr>
      <t>To be served during the Annual Celebrations of Persons with Disability - Women with Disability</t>
    </r>
  </si>
  <si>
    <t xml:space="preserve">       Month Celebration (Parent Advisory Board) on March 05, 2026.</t>
  </si>
  <si>
    <r>
      <t>Purpose/Remarks:</t>
    </r>
    <r>
      <rPr>
        <u/>
        <sz val="10"/>
        <rFont val="Arial"/>
        <family val="2"/>
      </rPr>
      <t>To be served during the Persons with Disability - Sectoral Meeting with PDAO Federation on</t>
    </r>
  </si>
  <si>
    <r>
      <t>Purpose/Remarks:</t>
    </r>
    <r>
      <rPr>
        <u/>
        <sz val="10"/>
        <rFont val="Arial"/>
        <family val="2"/>
      </rPr>
      <t>To be served during the Persons with Disability - Sectoral Meeting with Women with Disability</t>
    </r>
  </si>
  <si>
    <t xml:space="preserve">       Federation Presidents on March 17, 2026.</t>
  </si>
  <si>
    <t>Ugnayan ng Kababaihang may kapansanan</t>
  </si>
  <si>
    <t>kay Gov. Vi</t>
  </si>
  <si>
    <t>Medical Mission and Forum on Women's Right</t>
  </si>
  <si>
    <t>AM Snacks: Tuna Sandwich and Bottled Juice</t>
  </si>
  <si>
    <t>PM Snacks: Creamy Tuna Pasta with</t>
  </si>
  <si>
    <t xml:space="preserve">       Month Celebration on March 30, 2026.</t>
  </si>
  <si>
    <t>AM Snacks: Mac and Cheese with Garlic</t>
  </si>
  <si>
    <t xml:space="preserve">       Federation Officers Meeting on March 10, 2026.</t>
  </si>
  <si>
    <r>
      <t xml:space="preserve">Purpose/Remarks: </t>
    </r>
    <r>
      <rPr>
        <u/>
        <sz val="10"/>
        <rFont val="Arial"/>
        <family val="2"/>
      </rPr>
      <t>To be served during the Empowerment and Reaffirmation of Paternal Abilities (ERPAT)</t>
    </r>
  </si>
  <si>
    <t>AM Snacks: Creamy Tuna Pasta with</t>
  </si>
  <si>
    <r>
      <t>Purpose/Remarks:</t>
    </r>
    <r>
      <rPr>
        <u/>
        <sz val="10"/>
        <rFont val="Arial"/>
        <family val="2"/>
      </rPr>
      <t xml:space="preserve"> To be served during the Provincial Committee on Gender and Development (PCGAD) Full</t>
    </r>
  </si>
  <si>
    <t xml:space="preserve">        Council Meeting on March 13, 2026.</t>
  </si>
  <si>
    <r>
      <t xml:space="preserve">Purpose/Remarks : </t>
    </r>
    <r>
      <rPr>
        <u/>
        <sz val="10"/>
        <rFont val="Arial"/>
        <family val="2"/>
      </rPr>
      <t>Foods served during the Capitol on Wheels Ocular Inspection in San Juan, Batangas on</t>
    </r>
  </si>
  <si>
    <t xml:space="preserve">        February 10, 2026.</t>
  </si>
  <si>
    <t>CHRISTINA MARIE G. CATALAN</t>
  </si>
  <si>
    <t xml:space="preserve">          Mangrove Protected Areas on March 26, 2026 at Mabini, Batangas.</t>
  </si>
  <si>
    <t>AM Snacks: Creamy Pesto with Grilled Chicken</t>
  </si>
  <si>
    <t>Garlic Parmesan Bread and Bottled Juice</t>
  </si>
  <si>
    <t>Lunch: 2 Viands with Rice, Dessert and Softdrinks</t>
  </si>
  <si>
    <t xml:space="preserve">        Meeting on March 17, 2026.</t>
  </si>
  <si>
    <t>AM Snacks: Seafood Aglio Olio with Garlic</t>
  </si>
  <si>
    <r>
      <t>Purpose/Remarks:</t>
    </r>
    <r>
      <rPr>
        <u/>
        <sz val="10"/>
        <rFont val="Arial"/>
        <family val="2"/>
      </rPr>
      <t xml:space="preserve"> To be served during the Promoting Advocacy Rendering in Neutral Equality (PARINE) Inc.</t>
    </r>
  </si>
  <si>
    <r>
      <t>Purpose/Remarks:</t>
    </r>
    <r>
      <rPr>
        <u/>
        <sz val="10"/>
        <rFont val="Arial"/>
        <family val="2"/>
      </rPr>
      <t xml:space="preserve"> To be served during the Provincial Committee on Anti-Trafficking and Violence Against Women</t>
    </r>
  </si>
  <si>
    <t xml:space="preserve">      and Children (PCAT VAWC) on March 19, 2026.</t>
  </si>
  <si>
    <t>AM Snacks: Pancit Sotanghon, Puto with</t>
  </si>
  <si>
    <t>Cheese and Bottled Juice</t>
  </si>
  <si>
    <r>
      <t>Purpose/Remarks:</t>
    </r>
    <r>
      <rPr>
        <u/>
        <sz val="10"/>
        <rFont val="Arial"/>
        <family val="2"/>
      </rPr>
      <t xml:space="preserve"> To be served during the Men Opposed to Violence Everywhere (MOVE-ALAV) Move Capitol</t>
    </r>
  </si>
  <si>
    <t xml:space="preserve">       Chapter Meetings on March 19, 2026.</t>
  </si>
  <si>
    <t>AM Snacks: Suman with Sauce, Puto and</t>
  </si>
  <si>
    <t>Coffee</t>
  </si>
  <si>
    <r>
      <t>Purpose/Remarks:</t>
    </r>
    <r>
      <rPr>
        <u/>
        <sz val="10"/>
        <rFont val="Arial"/>
        <family val="2"/>
      </rPr>
      <t xml:space="preserve"> To be served during the Samahan ng mga Makabagong Bayani ng Batangas Inc. (OFW) 1st</t>
    </r>
  </si>
  <si>
    <t xml:space="preserve">        Quarterly Meeting on March 24, 2026.</t>
  </si>
  <si>
    <t>and Iced Tea</t>
  </si>
  <si>
    <r>
      <t>Purpose/Remarks:</t>
    </r>
    <r>
      <rPr>
        <u/>
        <sz val="10"/>
        <rFont val="Arial"/>
        <family val="2"/>
      </rPr>
      <t xml:space="preserve"> To be served during the 1st Quarter Katipunan ng Liping Pilipina (KALIPI) Meeting on </t>
    </r>
  </si>
  <si>
    <t xml:space="preserve">        March 26, 2026.</t>
  </si>
  <si>
    <t xml:space="preserve">AM Snacks: Lasagna with Garlic Bread </t>
  </si>
  <si>
    <r>
      <t>Purpose/Remarks:</t>
    </r>
    <r>
      <rPr>
        <u/>
        <sz val="10"/>
        <rFont val="Arial"/>
        <family val="2"/>
      </rPr>
      <t xml:space="preserve"> To be served during the 1st Quarter Provincial Women Coordinating Council Batangas Inc.</t>
    </r>
  </si>
  <si>
    <t xml:space="preserve">        Meeting on March 27, 2026.</t>
  </si>
  <si>
    <t>AM Snacks: Tuna Carbonara with Garlic</t>
  </si>
  <si>
    <r>
      <t>Purpose/Remarks:</t>
    </r>
    <r>
      <rPr>
        <u/>
        <sz val="10"/>
        <rFont val="Arial"/>
        <family val="2"/>
      </rPr>
      <t xml:space="preserve"> To be served during the Batangas Province Migration Coordinating Council (BPMCC) Full</t>
    </r>
  </si>
  <si>
    <t xml:space="preserve">      Council Meeting on March 30, 2026.</t>
  </si>
  <si>
    <r>
      <t xml:space="preserve">PR No. </t>
    </r>
    <r>
      <rPr>
        <u/>
        <sz val="10"/>
        <rFont val="Arial"/>
        <family val="2"/>
      </rPr>
      <t xml:space="preserve">0226-0973 </t>
    </r>
  </si>
  <si>
    <r>
      <t xml:space="preserve">PR No. </t>
    </r>
    <r>
      <rPr>
        <u/>
        <sz val="10"/>
        <rFont val="Arial"/>
        <family val="2"/>
      </rPr>
      <t>0226-0974</t>
    </r>
  </si>
  <si>
    <r>
      <t xml:space="preserve">PR No. </t>
    </r>
    <r>
      <rPr>
        <u/>
        <sz val="10"/>
        <rFont val="Arial"/>
        <family val="2"/>
      </rPr>
      <t xml:space="preserve">0226-0975 </t>
    </r>
  </si>
  <si>
    <r>
      <t xml:space="preserve">PR No. </t>
    </r>
    <r>
      <rPr>
        <u/>
        <sz val="10"/>
        <rFont val="Arial"/>
        <family val="2"/>
      </rPr>
      <t xml:space="preserve">0226-0976 </t>
    </r>
  </si>
  <si>
    <r>
      <t xml:space="preserve">PR No. </t>
    </r>
    <r>
      <rPr>
        <u/>
        <sz val="10"/>
        <rFont val="Arial"/>
        <family val="2"/>
      </rPr>
      <t xml:space="preserve">0226-0977 </t>
    </r>
  </si>
  <si>
    <r>
      <t xml:space="preserve">PR No. </t>
    </r>
    <r>
      <rPr>
        <u/>
        <sz val="10"/>
        <rFont val="Arial"/>
        <family val="2"/>
      </rPr>
      <t xml:space="preserve">0226-0978 </t>
    </r>
  </si>
  <si>
    <r>
      <t xml:space="preserve">PR No. </t>
    </r>
    <r>
      <rPr>
        <u/>
        <sz val="10"/>
        <rFont val="Arial"/>
        <family val="2"/>
      </rPr>
      <t xml:space="preserve">0226-0980 </t>
    </r>
  </si>
  <si>
    <r>
      <t xml:space="preserve">PR No. </t>
    </r>
    <r>
      <rPr>
        <u/>
        <sz val="10"/>
        <rFont val="Arial"/>
        <family val="2"/>
      </rPr>
      <t xml:space="preserve">0226-0981 </t>
    </r>
  </si>
  <si>
    <r>
      <t xml:space="preserve">PR No. </t>
    </r>
    <r>
      <rPr>
        <u/>
        <sz val="10"/>
        <rFont val="Arial"/>
        <family val="2"/>
      </rPr>
      <t xml:space="preserve">0226-0982 </t>
    </r>
  </si>
  <si>
    <t>AM Snacks: Clubhouse Sandwich and</t>
  </si>
  <si>
    <r>
      <t>Purpose/Remarks:</t>
    </r>
    <r>
      <rPr>
        <u/>
        <sz val="10"/>
        <rFont val="Arial"/>
        <family val="2"/>
      </rPr>
      <t xml:space="preserve"> To be served during the Persons with Disability - Sectoral Meeting with Person with Disability</t>
    </r>
  </si>
  <si>
    <t xml:space="preserve">        Stakeholders/NGO/GO on March 11, 2026.</t>
  </si>
  <si>
    <t>AM Snacks: Tuna Clubhouse Sandwich</t>
  </si>
  <si>
    <r>
      <t xml:space="preserve">Purpose/Remarks : </t>
    </r>
    <r>
      <rPr>
        <u/>
        <sz val="10"/>
        <rFont val="Arial"/>
        <family val="2"/>
      </rPr>
      <t>To be served during the briefing on the opening of Dialysis Center on February 16, 2026</t>
    </r>
    <r>
      <rPr>
        <sz val="10"/>
        <rFont val="Arial"/>
        <family val="2"/>
      </rPr>
      <t>.</t>
    </r>
  </si>
  <si>
    <r>
      <t xml:space="preserve">Purpose/Remarks : </t>
    </r>
    <r>
      <rPr>
        <u/>
        <sz val="10"/>
        <rFont val="Arial"/>
        <family val="2"/>
      </rPr>
      <t>To be served to visitors from Local Government Unit of San Juan, Batangas on February 16, 2026.</t>
    </r>
  </si>
  <si>
    <t>AM Snacks: Empanada and Assorted Drinks</t>
  </si>
  <si>
    <t>PM Snacks: Pasta and Assorted Drinks</t>
  </si>
  <si>
    <r>
      <t xml:space="preserve">Purpose/Remarks : </t>
    </r>
    <r>
      <rPr>
        <u/>
        <sz val="10"/>
        <rFont val="Arial"/>
        <family val="2"/>
      </rPr>
      <t>To be served during the Re-Orientation of Task Force Kalikasan of the Province of Batangas</t>
    </r>
  </si>
  <si>
    <t xml:space="preserve">       on February 16, 2026.</t>
  </si>
  <si>
    <t>magic flakes</t>
  </si>
  <si>
    <t>cheese</t>
  </si>
  <si>
    <t>Coffee 3 in 1 White Sugar Free 10gx20</t>
  </si>
  <si>
    <t>san mig</t>
  </si>
  <si>
    <t>white</t>
  </si>
  <si>
    <t>original</t>
  </si>
  <si>
    <t>Coffee 3 in 1 Original Sugar Free</t>
  </si>
  <si>
    <t xml:space="preserve">nescafe </t>
  </si>
  <si>
    <t>Coffee Original Twin Pack 40gx10</t>
  </si>
  <si>
    <t>coffeemate</t>
  </si>
  <si>
    <t>Coffee Creamer 450-400g</t>
  </si>
  <si>
    <t>classic</t>
  </si>
  <si>
    <t>Coffee Classic 185g-170g</t>
  </si>
  <si>
    <t>creamy white</t>
  </si>
  <si>
    <t>Coffee Creamy White Twin Pack 51-40gx10</t>
  </si>
  <si>
    <t>frutos</t>
  </si>
  <si>
    <t>sampalok</t>
  </si>
  <si>
    <t>equal</t>
  </si>
  <si>
    <t>sugar</t>
  </si>
  <si>
    <t>Coffee Candy 50x3g</t>
  </si>
  <si>
    <t>kopiko</t>
  </si>
  <si>
    <t>coffee</t>
  </si>
  <si>
    <t>fres</t>
  </si>
  <si>
    <t>cherry</t>
  </si>
  <si>
    <t>apple peach</t>
  </si>
  <si>
    <t>Mint Candy Cherry Flavor 50s</t>
  </si>
  <si>
    <t>Mint Candy Apple Peach Flavor 50s</t>
  </si>
  <si>
    <t>Mint Candy Grape Flavor 50s</t>
  </si>
  <si>
    <t>kendi</t>
  </si>
  <si>
    <t>mint</t>
  </si>
  <si>
    <t>grape</t>
  </si>
  <si>
    <t>Mint Candy 100s</t>
  </si>
  <si>
    <t>Buttertoffee Candy 50s</t>
  </si>
  <si>
    <t>buttertoffee</t>
  </si>
  <si>
    <t>Cheese Flavored  Cracker 28gx10s</t>
  </si>
  <si>
    <t>hansel</t>
  </si>
  <si>
    <t>mocha</t>
  </si>
  <si>
    <t>sky flakes</t>
  </si>
  <si>
    <t>butter cream</t>
  </si>
  <si>
    <t>fita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</si>
  <si>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January 28, 2026.</t>
    </r>
  </si>
  <si>
    <r>
      <t xml:space="preserve">PR No. </t>
    </r>
    <r>
      <rPr>
        <u/>
        <sz val="10"/>
        <rFont val="Arial"/>
        <family val="2"/>
      </rPr>
      <t>0226-0979</t>
    </r>
  </si>
  <si>
    <t>Meals: Chicken Barbecue with Rice</t>
  </si>
  <si>
    <r>
      <t xml:space="preserve">PR No. </t>
    </r>
    <r>
      <rPr>
        <u/>
        <sz val="10"/>
        <rFont val="Arial"/>
        <family val="2"/>
      </rPr>
      <t xml:space="preserve">0226-1018 </t>
    </r>
  </si>
  <si>
    <r>
      <t xml:space="preserve">PR No. </t>
    </r>
    <r>
      <rPr>
        <u/>
        <sz val="10"/>
        <rFont val="Arial"/>
        <family val="2"/>
      </rPr>
      <t>0226-0875</t>
    </r>
  </si>
  <si>
    <r>
      <t xml:space="preserve">PR No. </t>
    </r>
    <r>
      <rPr>
        <u/>
        <sz val="10"/>
        <rFont val="Arial"/>
        <family val="2"/>
      </rPr>
      <t>0226-0833</t>
    </r>
  </si>
  <si>
    <r>
      <t>Date:</t>
    </r>
    <r>
      <rPr>
        <u/>
        <sz val="10"/>
        <rFont val="Arial"/>
        <family val="2"/>
      </rPr>
      <t>02/11/2026</t>
    </r>
  </si>
  <si>
    <r>
      <t xml:space="preserve">PR No. </t>
    </r>
    <r>
      <rPr>
        <u/>
        <sz val="10"/>
        <rFont val="Arial"/>
        <family val="2"/>
      </rPr>
      <t>0226-0723</t>
    </r>
  </si>
  <si>
    <r>
      <t xml:space="preserve">PR No. </t>
    </r>
    <r>
      <rPr>
        <u/>
        <sz val="10"/>
        <rFont val="Arial"/>
        <family val="2"/>
      </rPr>
      <t>0226-1019</t>
    </r>
  </si>
  <si>
    <t>PM Snacks: Pasta with Garlic Bread and Drinks</t>
  </si>
  <si>
    <r>
      <t xml:space="preserve">Purpose/Remarks : </t>
    </r>
    <r>
      <rPr>
        <u/>
        <sz val="10"/>
        <rFont val="Arial"/>
        <family val="2"/>
      </rPr>
      <t>To be served during the Culminating Activity for Work Immersionists Senior High School</t>
    </r>
  </si>
  <si>
    <r>
      <t xml:space="preserve">Purpose/Remarks : </t>
    </r>
    <r>
      <rPr>
        <u/>
        <sz val="10"/>
        <rFont val="Arial"/>
        <family val="2"/>
      </rPr>
      <t xml:space="preserve">To be served to newly hired and promoted employees of the Provincial Government of </t>
    </r>
  </si>
  <si>
    <t xml:space="preserve">         Batangas during the Orientation to be held on February 04, 2026.</t>
  </si>
  <si>
    <r>
      <t xml:space="preserve">Purpose/Remarks : </t>
    </r>
    <r>
      <rPr>
        <u/>
        <sz val="10"/>
        <rFont val="Arial"/>
        <family val="2"/>
      </rPr>
      <t>To be served to Job Order personnel of the Provincial Government of Batangas during the</t>
    </r>
  </si>
  <si>
    <r>
      <t>Date:</t>
    </r>
    <r>
      <rPr>
        <u/>
        <sz val="10"/>
        <rFont val="Arial"/>
        <family val="2"/>
      </rPr>
      <t xml:space="preserve">02/02/2026 </t>
    </r>
  </si>
  <si>
    <t>Heavy AM Snacks: Noodles and Drinks</t>
  </si>
  <si>
    <r>
      <t>Date:</t>
    </r>
    <r>
      <rPr>
        <u/>
        <sz val="10"/>
        <rFont val="Arial"/>
        <family val="2"/>
      </rPr>
      <t>02/19/2026</t>
    </r>
  </si>
  <si>
    <r>
      <t xml:space="preserve">PR No.  </t>
    </r>
    <r>
      <rPr>
        <u/>
        <sz val="10"/>
        <rFont val="Arial"/>
        <family val="2"/>
      </rPr>
      <t xml:space="preserve">0226-1030 </t>
    </r>
  </si>
  <si>
    <r>
      <t xml:space="preserve">PR No. </t>
    </r>
    <r>
      <rPr>
        <u/>
        <sz val="10"/>
        <rFont val="Arial"/>
        <family val="2"/>
      </rPr>
      <t>0126-0336</t>
    </r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</si>
  <si>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February 20-26, 2026</t>
    </r>
  </si>
  <si>
    <t>Rice 25kg</t>
  </si>
  <si>
    <t>Evaporated Milk 360mlx3s</t>
  </si>
  <si>
    <t>Breading Mix 65g</t>
  </si>
  <si>
    <t>Tomato Sauce 200g</t>
  </si>
  <si>
    <t>Pork Cubes Single 10g</t>
  </si>
  <si>
    <t>Chicken Cubes Single 10g</t>
  </si>
  <si>
    <t>Milky Strawberry Sandwich Cream-Filled Biscuit 10s</t>
  </si>
  <si>
    <t>Choco Vanilla Sandwich Cookies 30gx10</t>
  </si>
  <si>
    <t xml:space="preserve">Pastillas Cracker Sandwich </t>
  </si>
  <si>
    <t>Vermicelli 1kg</t>
  </si>
  <si>
    <t>Marinated Daing na Bangus</t>
  </si>
  <si>
    <t>Hotdog regular 1kl</t>
  </si>
  <si>
    <t>Tinapa</t>
  </si>
  <si>
    <t xml:space="preserve">Sukang Puti </t>
  </si>
  <si>
    <t>Egg Large 30's with Tray</t>
  </si>
  <si>
    <t>Pancit Miki</t>
  </si>
  <si>
    <t>Saging na Saba</t>
  </si>
  <si>
    <t>Sinigang with gabi 22gx6 / TP Creamy Coffee Mix</t>
  </si>
  <si>
    <t>AM Snacks: Pancit Canton with Toasted</t>
  </si>
  <si>
    <t>Bread and Free Flowing Soda</t>
  </si>
  <si>
    <r>
      <t xml:space="preserve">Purpose/Remarks : </t>
    </r>
    <r>
      <rPr>
        <u/>
        <sz val="10"/>
        <rFont val="Arial"/>
        <family val="2"/>
      </rPr>
      <t>To be served during the Committee Hearing on Public Works and General Services on</t>
    </r>
  </si>
  <si>
    <t xml:space="preserve">         February 18, 2026.</t>
  </si>
  <si>
    <r>
      <t xml:space="preserve">PR No. </t>
    </r>
    <r>
      <rPr>
        <u/>
        <sz val="10"/>
        <rFont val="Arial"/>
        <family val="2"/>
      </rPr>
      <t>0226-0971</t>
    </r>
  </si>
  <si>
    <t>Heavy PM Snacks: Baked Macaroni, Sandwich</t>
  </si>
  <si>
    <t>Heavy PM Snacks: Pasta and Drinks</t>
  </si>
  <si>
    <t>Heavy AM Snacks: Pancit Canton with Toasted</t>
  </si>
  <si>
    <r>
      <t xml:space="preserve">Purpose/Remarks : </t>
    </r>
    <r>
      <rPr>
        <u/>
        <sz val="10"/>
        <rFont val="Arial"/>
        <family val="2"/>
      </rPr>
      <t xml:space="preserve"> To be served during the World TB Day on March 26, 2026.</t>
    </r>
  </si>
  <si>
    <t xml:space="preserve">        February 24 - 27, 2026.</t>
  </si>
  <si>
    <r>
      <t xml:space="preserve">Purpose/Remarks: </t>
    </r>
    <r>
      <rPr>
        <u/>
        <sz val="10"/>
        <rFont val="Arial"/>
        <family val="2"/>
      </rPr>
      <t xml:space="preserve">To be served during the video shoot of the Batangas Summer Campaign AVP 2026 on  </t>
    </r>
  </si>
  <si>
    <r>
      <t xml:space="preserve">Date: </t>
    </r>
    <r>
      <rPr>
        <u/>
        <sz val="10"/>
        <rFont val="Arial"/>
        <family val="2"/>
      </rPr>
      <t>02/20/2026</t>
    </r>
  </si>
  <si>
    <t xml:space="preserve">        March 02, 2026.</t>
  </si>
  <si>
    <t xml:space="preserve">        March 09, 2026.</t>
  </si>
  <si>
    <t xml:space="preserve">        March 23, 2026.</t>
  </si>
  <si>
    <t xml:space="preserve">        March 16, 2026.</t>
  </si>
  <si>
    <t xml:space="preserve">        March 30, 2026.</t>
  </si>
  <si>
    <r>
      <t>Date:</t>
    </r>
    <r>
      <rPr>
        <u/>
        <sz val="10"/>
        <rFont val="Arial"/>
        <family val="2"/>
      </rPr>
      <t>02/20/2026</t>
    </r>
  </si>
  <si>
    <t>Queen Standard Room at Twin Sharing</t>
  </si>
  <si>
    <t>Queen Bed Suite Room at Twin Sharing</t>
  </si>
  <si>
    <t>(4 Rooms per Night x Php 7,500.00 per Night)</t>
  </si>
  <si>
    <r>
      <t>Purpose/Remarks:</t>
    </r>
    <r>
      <rPr>
        <u/>
        <sz val="10"/>
        <rFont val="Arial"/>
        <family val="2"/>
      </rPr>
      <t xml:space="preserve"> Accommodation for the guest performers, production team, and / or influencers in Barako Fest 2026.</t>
    </r>
  </si>
  <si>
    <t>March 26 - 29, 2026 - (3 Nights)</t>
  </si>
  <si>
    <t>March 28 - 29, 2026 - (1 Night)</t>
  </si>
  <si>
    <r>
      <t xml:space="preserve">PR No. </t>
    </r>
    <r>
      <rPr>
        <u/>
        <sz val="10"/>
        <rFont val="Arial"/>
        <family val="2"/>
      </rPr>
      <t>0226-1066</t>
    </r>
  </si>
  <si>
    <r>
      <t xml:space="preserve">PR No. </t>
    </r>
    <r>
      <rPr>
        <u/>
        <sz val="10"/>
        <rFont val="Arial"/>
        <family val="2"/>
      </rPr>
      <t>0226-1067</t>
    </r>
  </si>
  <si>
    <r>
      <t xml:space="preserve">PR No. </t>
    </r>
    <r>
      <rPr>
        <u/>
        <sz val="10"/>
        <rFont val="Arial"/>
        <family val="2"/>
      </rPr>
      <t>0226-1068</t>
    </r>
  </si>
  <si>
    <r>
      <t xml:space="preserve">PR No. </t>
    </r>
    <r>
      <rPr>
        <u/>
        <sz val="10"/>
        <rFont val="Arial"/>
        <family val="2"/>
      </rPr>
      <t>0226-1069</t>
    </r>
  </si>
  <si>
    <r>
      <t xml:space="preserve">PR No. </t>
    </r>
    <r>
      <rPr>
        <u/>
        <sz val="10"/>
        <rFont val="Arial"/>
        <family val="2"/>
      </rPr>
      <t>0226-1070</t>
    </r>
  </si>
  <si>
    <r>
      <t xml:space="preserve">PR No. </t>
    </r>
    <r>
      <rPr>
        <u/>
        <sz val="10"/>
        <rFont val="Arial"/>
        <family val="2"/>
      </rPr>
      <t>0226-1071</t>
    </r>
  </si>
  <si>
    <r>
      <t xml:space="preserve">PR No.  </t>
    </r>
    <r>
      <rPr>
        <u/>
        <sz val="10"/>
        <rFont val="Arial"/>
        <family val="2"/>
      </rPr>
      <t>0226-1072</t>
    </r>
  </si>
  <si>
    <t>Rice 25kg.</t>
  </si>
  <si>
    <t>Petsay</t>
  </si>
  <si>
    <t>Sitaw short</t>
  </si>
  <si>
    <t>Sitaw long</t>
  </si>
  <si>
    <t>Galunggong</t>
  </si>
  <si>
    <t>Alamang</t>
  </si>
  <si>
    <t>Luya 0.190g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</si>
  <si>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12, 2026.</t>
    </r>
  </si>
  <si>
    <r>
      <t>Date</t>
    </r>
    <r>
      <rPr>
        <u/>
        <sz val="10"/>
        <rFont val="Arial"/>
        <family val="2"/>
      </rPr>
      <t xml:space="preserve">:02/23/2026 </t>
    </r>
  </si>
  <si>
    <t>AM Snacks: Beef Burger and Drinks</t>
  </si>
  <si>
    <r>
      <t xml:space="preserve">Purpose/Remarks : </t>
    </r>
    <r>
      <rPr>
        <u/>
        <sz val="10"/>
        <rFont val="Arial"/>
        <family val="2"/>
      </rPr>
      <t>To be served during the meeting with Librarians Association of Batangas (LAB) on March 09, 2026.</t>
    </r>
  </si>
  <si>
    <t>AM Snacks: Pancit Sotanghon-Canton with</t>
  </si>
  <si>
    <t>Puto and Iced Tea</t>
  </si>
  <si>
    <t>PM Snacks: Clubhouse Sandwich, French</t>
  </si>
  <si>
    <t>Fries and Lemonade</t>
  </si>
  <si>
    <r>
      <t xml:space="preserve">Purpose/Remarks : </t>
    </r>
    <r>
      <rPr>
        <u/>
        <sz val="10"/>
        <rFont val="Arial"/>
        <family val="2"/>
      </rPr>
      <t>To be served during the Health Promotion Strategic Directions and Performance Conference:</t>
    </r>
  </si>
  <si>
    <t xml:space="preserve">        "Building a Healthier Batangas para sa Matatag na Kalusugan" on March 27, 2026.</t>
  </si>
  <si>
    <t>Chiffon Cake Slice</t>
  </si>
  <si>
    <t>Choco Cake Slice</t>
  </si>
  <si>
    <t>Double Dutch Cake Slice</t>
  </si>
  <si>
    <t>Ube Mamon Cake Slice</t>
  </si>
  <si>
    <t>Mocha Marble Cake Slice</t>
  </si>
  <si>
    <t>Red Velvet Cake Slice</t>
  </si>
  <si>
    <t>Choco Peanut Butter Cake Slice</t>
  </si>
  <si>
    <t>Butter Mamon</t>
  </si>
  <si>
    <t xml:space="preserve">Ube Mamon  </t>
  </si>
  <si>
    <t>Mocha Mamon</t>
  </si>
  <si>
    <t>Carrot Cake Medium</t>
  </si>
  <si>
    <r>
      <t>Date:</t>
    </r>
    <r>
      <rPr>
        <u/>
        <sz val="10"/>
        <rFont val="Arial"/>
        <family val="2"/>
      </rPr>
      <t>02/23/2026</t>
    </r>
  </si>
  <si>
    <r>
      <t xml:space="preserve">PR No. </t>
    </r>
    <r>
      <rPr>
        <u/>
        <sz val="10"/>
        <rFont val="Arial"/>
        <family val="2"/>
      </rPr>
      <t>0226-1131</t>
    </r>
  </si>
  <si>
    <r>
      <t xml:space="preserve">PR No. </t>
    </r>
    <r>
      <rPr>
        <u/>
        <sz val="10"/>
        <rFont val="Arial"/>
        <family val="2"/>
      </rPr>
      <t>0226-1132</t>
    </r>
  </si>
  <si>
    <r>
      <t xml:space="preserve">Date: </t>
    </r>
    <r>
      <rPr>
        <u/>
        <sz val="10"/>
        <rFont val="Arial"/>
        <family val="2"/>
      </rPr>
      <t>02/23/2026</t>
    </r>
  </si>
  <si>
    <r>
      <t xml:space="preserve">PR No. </t>
    </r>
    <r>
      <rPr>
        <u/>
        <sz val="10"/>
        <rFont val="Arial"/>
        <family val="2"/>
      </rPr>
      <t xml:space="preserve">0226-1134 </t>
    </r>
  </si>
  <si>
    <r>
      <t xml:space="preserve">PR No. </t>
    </r>
    <r>
      <rPr>
        <u/>
        <sz val="10"/>
        <rFont val="Arial"/>
        <family val="2"/>
      </rPr>
      <t xml:space="preserve">0226-1135 </t>
    </r>
  </si>
  <si>
    <t>Cheesy Ensaymada</t>
  </si>
  <si>
    <r>
      <t xml:space="preserve">PR No. </t>
    </r>
    <r>
      <rPr>
        <u/>
        <sz val="10"/>
        <rFont val="Arial"/>
        <family val="2"/>
      </rPr>
      <t xml:space="preserve">0226-1136 </t>
    </r>
  </si>
  <si>
    <r>
      <t xml:space="preserve">PR No. </t>
    </r>
    <r>
      <rPr>
        <u/>
        <sz val="10"/>
        <rFont val="Arial"/>
        <family val="2"/>
      </rPr>
      <t xml:space="preserve">0226-1137 </t>
    </r>
  </si>
  <si>
    <r>
      <t xml:space="preserve">PR No. </t>
    </r>
    <r>
      <rPr>
        <u/>
        <sz val="10"/>
        <rFont val="Arial"/>
        <family val="2"/>
      </rPr>
      <t xml:space="preserve">0226-1138 </t>
    </r>
  </si>
  <si>
    <r>
      <t xml:space="preserve">PR No. </t>
    </r>
    <r>
      <rPr>
        <u/>
        <sz val="10"/>
        <rFont val="Arial"/>
        <family val="2"/>
      </rPr>
      <t xml:space="preserve">0226-1139 </t>
    </r>
  </si>
  <si>
    <r>
      <t xml:space="preserve">PR No. </t>
    </r>
    <r>
      <rPr>
        <u/>
        <sz val="10"/>
        <rFont val="Arial"/>
        <family val="2"/>
      </rPr>
      <t xml:space="preserve">0226-1140 </t>
    </r>
  </si>
  <si>
    <t xml:space="preserve">       </t>
  </si>
  <si>
    <r>
      <t>Date:</t>
    </r>
    <r>
      <rPr>
        <u/>
        <sz val="10"/>
        <rFont val="Arial"/>
        <family val="2"/>
      </rPr>
      <t>02/24/2026</t>
    </r>
  </si>
  <si>
    <t>AM Snacks: Pasta with Toasted Bread and</t>
  </si>
  <si>
    <t xml:space="preserve">Soda Free Flowing </t>
  </si>
  <si>
    <r>
      <t xml:space="preserve">Date: </t>
    </r>
    <r>
      <rPr>
        <u/>
        <sz val="10"/>
        <rFont val="Arial"/>
        <family val="2"/>
      </rPr>
      <t>01/24/2026</t>
    </r>
  </si>
  <si>
    <r>
      <t xml:space="preserve">Purpose/Remarks : </t>
    </r>
    <r>
      <rPr>
        <u/>
        <sz val="10"/>
        <rFont val="Arial"/>
        <family val="2"/>
      </rPr>
      <t xml:space="preserve">To be served during the 3rd Regular Monthly Meeting of Panlalawigang Liga ng mga </t>
    </r>
  </si>
  <si>
    <t xml:space="preserve">         Barangay on March 06, 2026.</t>
  </si>
  <si>
    <r>
      <t xml:space="preserve">Purpose/Remarks: </t>
    </r>
    <r>
      <rPr>
        <u/>
        <sz val="10"/>
        <rFont val="Arial"/>
        <family val="2"/>
      </rPr>
      <t xml:space="preserve">To be served during the meeting of 4L Lady Local Legislators League of the Philippines -  </t>
    </r>
  </si>
  <si>
    <t>AM Snacks: Clubhouse Sandwich and Softdrinks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</si>
  <si>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March 18, 2026.</t>
    </r>
  </si>
  <si>
    <t xml:space="preserve">       Batangas Chapter on March 04, 2026.</t>
  </si>
  <si>
    <r>
      <t xml:space="preserve">PR No. </t>
    </r>
    <r>
      <rPr>
        <u/>
        <sz val="10"/>
        <rFont val="Arial"/>
        <family val="2"/>
      </rPr>
      <t xml:space="preserve">0226-1172 </t>
    </r>
  </si>
  <si>
    <r>
      <t>PR No.</t>
    </r>
    <r>
      <rPr>
        <u/>
        <sz val="10"/>
        <rFont val="Arial"/>
        <family val="2"/>
      </rPr>
      <t xml:space="preserve"> 0226-1173 </t>
    </r>
  </si>
  <si>
    <r>
      <t xml:space="preserve">PR No. </t>
    </r>
    <r>
      <rPr>
        <u/>
        <sz val="10"/>
        <rFont val="Arial"/>
        <family val="2"/>
      </rPr>
      <t>0226-1174</t>
    </r>
  </si>
  <si>
    <t xml:space="preserve">         Mangrove Protected Areas on March 05, 2026 at Batangas City.</t>
  </si>
  <si>
    <r>
      <t>Date:</t>
    </r>
    <r>
      <rPr>
        <u/>
        <sz val="10"/>
        <rFont val="Arial"/>
        <family val="2"/>
      </rPr>
      <t>02/25/2026</t>
    </r>
  </si>
  <si>
    <r>
      <t xml:space="preserve">Date: </t>
    </r>
    <r>
      <rPr>
        <u/>
        <sz val="10"/>
        <rFont val="Arial"/>
        <family val="2"/>
      </rPr>
      <t xml:space="preserve">02/25/2026 </t>
    </r>
  </si>
  <si>
    <r>
      <t xml:space="preserve">PR No. </t>
    </r>
    <r>
      <rPr>
        <u/>
        <sz val="10"/>
        <rFont val="Arial"/>
        <family val="2"/>
      </rPr>
      <t xml:space="preserve">0226-1212 </t>
    </r>
  </si>
  <si>
    <r>
      <t xml:space="preserve">PR No. </t>
    </r>
    <r>
      <rPr>
        <u/>
        <sz val="10"/>
        <rFont val="Arial"/>
        <family val="2"/>
      </rPr>
      <t xml:space="preserve">0226-1214 </t>
    </r>
  </si>
  <si>
    <t>Rice, Chicken and Drinks</t>
  </si>
  <si>
    <r>
      <t xml:space="preserve">Purpose/Remarks : </t>
    </r>
    <r>
      <rPr>
        <u/>
        <sz val="10"/>
        <rFont val="Arial"/>
        <family val="2"/>
      </rPr>
      <t xml:space="preserve">Foods served during the meeting with partner LGUs on Capitol on Wheels at San Juan, </t>
    </r>
  </si>
  <si>
    <t xml:space="preserve">       Batangas on February 09, 2026.</t>
  </si>
  <si>
    <r>
      <t xml:space="preserve">PR No. </t>
    </r>
    <r>
      <rPr>
        <u/>
        <sz val="10"/>
        <rFont val="Arial"/>
        <family val="2"/>
      </rPr>
      <t>0226-1215</t>
    </r>
  </si>
  <si>
    <t>White Loaf Bread</t>
  </si>
  <si>
    <t xml:space="preserve"> - served in managed buffet</t>
  </si>
  <si>
    <t>Lunch:3 Viands with Rice, Dessert and</t>
  </si>
  <si>
    <r>
      <t xml:space="preserve">PR No. </t>
    </r>
    <r>
      <rPr>
        <u/>
        <sz val="10"/>
        <color indexed="8"/>
        <rFont val="Arial"/>
        <family val="2"/>
      </rPr>
      <t>0226-1152</t>
    </r>
  </si>
  <si>
    <r>
      <t xml:space="preserve">Purpose/Remarks : </t>
    </r>
    <r>
      <rPr>
        <u/>
        <sz val="10"/>
        <rFont val="Arial"/>
        <family val="2"/>
      </rPr>
      <t>To be served during the Alignment and Coordination Meeting at the Office of the Provincial</t>
    </r>
  </si>
  <si>
    <t xml:space="preserve">        Governor Bulwagang Batangan on February 26, 2026.</t>
  </si>
  <si>
    <r>
      <t>Date:</t>
    </r>
    <r>
      <rPr>
        <u/>
        <sz val="10"/>
        <color indexed="8"/>
        <rFont val="Arial"/>
        <family val="2"/>
      </rPr>
      <t>02/23/2026</t>
    </r>
  </si>
  <si>
    <r>
      <t xml:space="preserve">PR No. </t>
    </r>
    <r>
      <rPr>
        <u/>
        <sz val="10"/>
        <rFont val="Arial"/>
        <family val="2"/>
      </rPr>
      <t>0226-1216</t>
    </r>
  </si>
  <si>
    <t>Rice and Chicken</t>
  </si>
  <si>
    <t>Ion Supply Drink 500ml</t>
  </si>
  <si>
    <r>
      <t xml:space="preserve">Purpose/Remarks : </t>
    </r>
    <r>
      <rPr>
        <u/>
        <sz val="10"/>
        <rFont val="Arial"/>
        <family val="2"/>
      </rPr>
      <t>Foods served to National Government Agency Partners during Capitol on Wheels at San Juan,</t>
    </r>
  </si>
  <si>
    <t xml:space="preserve">       Batangas on February 11, 2026.</t>
  </si>
  <si>
    <t xml:space="preserve">Heavy PM Snacks: Sotanghon Canton, </t>
  </si>
  <si>
    <t>Oven Roasted Sweet Chicken</t>
  </si>
  <si>
    <t>Red Onion</t>
  </si>
  <si>
    <t>Eggplant</t>
  </si>
  <si>
    <t>Fresh Garlic</t>
  </si>
  <si>
    <t>Okra</t>
  </si>
  <si>
    <r>
      <t>Date:</t>
    </r>
    <r>
      <rPr>
        <u/>
        <sz val="10"/>
        <rFont val="Arial"/>
        <family val="2"/>
      </rPr>
      <t>02/27/2026</t>
    </r>
  </si>
  <si>
    <t>Burger, Spaghetti and Drinks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</si>
  <si>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02, 2026.</t>
    </r>
  </si>
  <si>
    <t>Spaghetti</t>
  </si>
  <si>
    <t>Pork Menudo</t>
  </si>
  <si>
    <t>Ginatang Bangus</t>
  </si>
  <si>
    <t>Softdrinks 1.5L</t>
  </si>
  <si>
    <t>order</t>
  </si>
  <si>
    <t xml:space="preserve">       on Wheels at San Juan Batangas on February 08, 2026.</t>
  </si>
  <si>
    <r>
      <t xml:space="preserve">PR No. </t>
    </r>
    <r>
      <rPr>
        <u/>
        <sz val="10"/>
        <rFont val="Arial"/>
        <family val="2"/>
      </rPr>
      <t>0226-1251</t>
    </r>
  </si>
  <si>
    <r>
      <t xml:space="preserve">PR No. </t>
    </r>
    <r>
      <rPr>
        <u/>
        <sz val="10"/>
        <rFont val="Arial"/>
        <family val="2"/>
      </rPr>
      <t xml:space="preserve">0226-1252 </t>
    </r>
  </si>
  <si>
    <r>
      <t xml:space="preserve">PR No. </t>
    </r>
    <r>
      <rPr>
        <u/>
        <sz val="10"/>
        <rFont val="Arial"/>
        <family val="2"/>
      </rPr>
      <t>0226-1253</t>
    </r>
  </si>
  <si>
    <r>
      <t xml:space="preserve">PR No. </t>
    </r>
    <r>
      <rPr>
        <u/>
        <sz val="10"/>
        <color rgb="FFFF0000"/>
        <rFont val="Arial"/>
        <family val="2"/>
      </rPr>
      <t xml:space="preserve">0226-0966 </t>
    </r>
  </si>
  <si>
    <r>
      <t>Date:</t>
    </r>
    <r>
      <rPr>
        <u/>
        <sz val="10"/>
        <color rgb="FFFF0000"/>
        <rFont val="Arial"/>
        <family val="2"/>
      </rPr>
      <t>02/16/2026</t>
    </r>
  </si>
  <si>
    <r>
      <t xml:space="preserve">Date: </t>
    </r>
    <r>
      <rPr>
        <u/>
        <sz val="10"/>
        <rFont val="Arial"/>
        <family val="2"/>
      </rPr>
      <t>02/27/2026</t>
    </r>
  </si>
  <si>
    <r>
      <t xml:space="preserve">PR No. </t>
    </r>
    <r>
      <rPr>
        <u/>
        <sz val="10"/>
        <rFont val="Arial"/>
        <family val="2"/>
      </rPr>
      <t xml:space="preserve">0226-1254 </t>
    </r>
  </si>
  <si>
    <r>
      <t xml:space="preserve">PR No. </t>
    </r>
    <r>
      <rPr>
        <u/>
        <sz val="10"/>
        <rFont val="Arial"/>
        <family val="2"/>
      </rPr>
      <t>0226-0972</t>
    </r>
  </si>
  <si>
    <r>
      <t xml:space="preserve">Purpose/Remarks : </t>
    </r>
    <r>
      <rPr>
        <u/>
        <sz val="10"/>
        <rFont val="Arial"/>
        <family val="2"/>
      </rPr>
      <t>Foods served during ocular inspection and coordination meeting for the roll out of Capitol</t>
    </r>
  </si>
  <si>
    <r>
      <t xml:space="preserve">Purpose/Remarks : </t>
    </r>
    <r>
      <rPr>
        <u/>
        <sz val="10"/>
        <rFont val="Arial"/>
        <family val="2"/>
      </rPr>
      <t>To be served during the Exit Conference meeting with COA Technical Audit Specialists on</t>
    </r>
  </si>
  <si>
    <r>
      <t xml:space="preserve">Purpose/Remarks : </t>
    </r>
    <r>
      <rPr>
        <u/>
        <sz val="10"/>
        <rFont val="Arial"/>
        <family val="2"/>
      </rPr>
      <t>Foods served during the Task Force meeting with the MGB on February 16, 2026.</t>
    </r>
  </si>
  <si>
    <r>
      <t>Date:</t>
    </r>
    <r>
      <rPr>
        <u/>
        <sz val="10"/>
        <rFont val="Arial"/>
        <family val="2"/>
      </rPr>
      <t>03/02/2026</t>
    </r>
  </si>
  <si>
    <r>
      <t xml:space="preserve">PR No. </t>
    </r>
    <r>
      <rPr>
        <u/>
        <sz val="10"/>
        <rFont val="Arial"/>
        <family val="2"/>
      </rPr>
      <t>0326-</t>
    </r>
  </si>
  <si>
    <t xml:space="preserve">         Mangrove Protected Areas on March 26, 2026 at Mabini, Batangas.</t>
  </si>
  <si>
    <t xml:space="preserve"> - Natural Aromatic Semi-Sticky Rice, Gluten Free</t>
  </si>
  <si>
    <t xml:space="preserve">Rice 5kg (Special Dinorado)  </t>
  </si>
  <si>
    <t xml:space="preserve">        Exercises on April 1, 2026.</t>
  </si>
  <si>
    <t>PM Snacks: Cheeseburger and Softdrinks</t>
  </si>
  <si>
    <t xml:space="preserve">        Exercises on April 10, 2026.</t>
  </si>
  <si>
    <t>2nd Batch</t>
  </si>
  <si>
    <t>3rd Batch</t>
  </si>
  <si>
    <r>
      <t>Purpose/Remarks:</t>
    </r>
    <r>
      <rPr>
        <u/>
        <sz val="10"/>
        <rFont val="Arial"/>
        <family val="2"/>
      </rPr>
      <t xml:space="preserve"> To be served during the Masining na Pagkukwento Workshop in Celebration of Literature Month </t>
    </r>
  </si>
  <si>
    <t xml:space="preserve">        on April 10, 2026.</t>
  </si>
  <si>
    <t xml:space="preserve">AM Snacks: Grilled Cheese Sandwich and </t>
  </si>
  <si>
    <t>Juice in Can</t>
  </si>
  <si>
    <t>PM Snacks: Pancit with Puto and Softdrinks</t>
  </si>
  <si>
    <r>
      <t xml:space="preserve">PR No. </t>
    </r>
    <r>
      <rPr>
        <u/>
        <sz val="10"/>
        <rFont val="Arial"/>
        <family val="2"/>
      </rPr>
      <t>0326-1273</t>
    </r>
  </si>
  <si>
    <r>
      <t xml:space="preserve">PR No.  </t>
    </r>
    <r>
      <rPr>
        <u/>
        <sz val="10"/>
        <rFont val="Arial"/>
        <family val="2"/>
      </rPr>
      <t>0326-1274</t>
    </r>
  </si>
  <si>
    <r>
      <t xml:space="preserve">PR No. </t>
    </r>
    <r>
      <rPr>
        <u/>
        <sz val="10"/>
        <rFont val="Arial"/>
        <family val="2"/>
      </rPr>
      <t>0326-1275</t>
    </r>
  </si>
  <si>
    <r>
      <t xml:space="preserve">Purpose/Remarks: </t>
    </r>
    <r>
      <rPr>
        <u/>
        <sz val="10"/>
        <rFont val="Arial"/>
        <family val="2"/>
      </rPr>
      <t>To be served during the 2nd and 3rd Batch of the Organizational Meeting of Various Art and Cultural</t>
    </r>
  </si>
  <si>
    <t xml:space="preserve">       Sector Groups on April 7 - 8, 2026.</t>
  </si>
  <si>
    <r>
      <t xml:space="preserve">PR No.  </t>
    </r>
    <r>
      <rPr>
        <u/>
        <sz val="10"/>
        <rFont val="Arial"/>
        <family val="2"/>
      </rPr>
      <t>0326-1276</t>
    </r>
  </si>
  <si>
    <t>AM Snacks: Cheeseburger and Free Flowing Soda</t>
  </si>
  <si>
    <r>
      <t xml:space="preserve">Date: </t>
    </r>
    <r>
      <rPr>
        <u/>
        <sz val="10"/>
        <rFont val="Arial"/>
        <family val="2"/>
      </rPr>
      <t>03/03/2026</t>
    </r>
  </si>
  <si>
    <t>OK as to Charges:</t>
  </si>
  <si>
    <t>ETHELDRIDA D. LUISTRO</t>
  </si>
  <si>
    <t xml:space="preserve">         Laboratory and Diagnostic Centers on March 12, 2026.</t>
  </si>
  <si>
    <r>
      <t xml:space="preserve">Purpose/Remarks : </t>
    </r>
    <r>
      <rPr>
        <u/>
        <sz val="10"/>
        <rFont val="Arial"/>
        <family val="2"/>
      </rPr>
      <t>To be served during the Consultation meeting with the representative of Private Hospitals and</t>
    </r>
  </si>
  <si>
    <r>
      <t>Date:</t>
    </r>
    <r>
      <rPr>
        <u/>
        <sz val="10"/>
        <rFont val="Arial"/>
        <family val="2"/>
      </rPr>
      <t>03/03/2026</t>
    </r>
  </si>
  <si>
    <t>AM Snacks: Cheeseburger and Drinks</t>
  </si>
  <si>
    <t xml:space="preserve">         March 12, 2026.</t>
  </si>
  <si>
    <t>Plain Croissant</t>
  </si>
  <si>
    <t>Cheese Puff</t>
  </si>
  <si>
    <t>Assorted Pastries</t>
  </si>
  <si>
    <t>Margarine 100g</t>
  </si>
  <si>
    <t xml:space="preserve">White Bread </t>
  </si>
  <si>
    <t>Green Peas</t>
  </si>
  <si>
    <t>Vegetable Salad</t>
  </si>
  <si>
    <t>Green Watermelon</t>
  </si>
  <si>
    <t>Tomato Native</t>
  </si>
  <si>
    <t>Cucumber</t>
  </si>
  <si>
    <t>Labuyo</t>
  </si>
  <si>
    <t>Canola Oil 2L</t>
  </si>
  <si>
    <t>Mushroom Shitake</t>
  </si>
  <si>
    <t>Pasta Linguine 500g</t>
  </si>
  <si>
    <t>Enoki Mushroom 200g</t>
  </si>
  <si>
    <t>Tomato Paste 70g</t>
  </si>
  <si>
    <t>Soysauce 1L</t>
  </si>
  <si>
    <t>Evaporated Milk 360ml</t>
  </si>
  <si>
    <t>Pineapple Juice 220ml</t>
  </si>
  <si>
    <t>Liverspread 85g</t>
  </si>
  <si>
    <t>Chicken Cubes 120g</t>
  </si>
  <si>
    <t>Pork Cubes 120g</t>
  </si>
  <si>
    <t>Pickles 135gms</t>
  </si>
  <si>
    <t>Pepper</t>
  </si>
  <si>
    <t>Carrots Jumbo</t>
  </si>
  <si>
    <t>Spices 15g</t>
  </si>
  <si>
    <t>Red Pepper</t>
  </si>
  <si>
    <t>Onion Red</t>
  </si>
  <si>
    <t>Potato Jumbo</t>
  </si>
  <si>
    <t>Garlic</t>
  </si>
  <si>
    <t>Banana Saba</t>
  </si>
  <si>
    <t>Atay Balunan</t>
  </si>
  <si>
    <t>Salted Egg</t>
  </si>
  <si>
    <t>pouch</t>
  </si>
  <si>
    <r>
      <t xml:space="preserve">PR No. </t>
    </r>
    <r>
      <rPr>
        <u/>
        <sz val="10"/>
        <rFont val="Arial"/>
        <family val="2"/>
      </rPr>
      <t>0326-1291</t>
    </r>
  </si>
  <si>
    <r>
      <t xml:space="preserve">PR No. </t>
    </r>
    <r>
      <rPr>
        <u/>
        <sz val="10"/>
        <rFont val="Arial"/>
        <family val="2"/>
      </rPr>
      <t>0336-1292</t>
    </r>
  </si>
  <si>
    <r>
      <t xml:space="preserve">Purpose/Remarks: </t>
    </r>
    <r>
      <rPr>
        <u/>
        <sz val="10"/>
        <rFont val="Arial"/>
        <family val="2"/>
      </rPr>
      <t>To be served during the 1st Quarter PDRRM Council Meeting on March 05, 2026.</t>
    </r>
  </si>
  <si>
    <t>waley picture</t>
  </si>
  <si>
    <r>
      <t>Date:</t>
    </r>
    <r>
      <rPr>
        <u/>
        <sz val="10"/>
        <rFont val="Arial"/>
        <family val="2"/>
      </rPr>
      <t>03/05/2026</t>
    </r>
  </si>
  <si>
    <t>Chicken and Rice</t>
  </si>
  <si>
    <t>Extra Rice</t>
  </si>
  <si>
    <t xml:space="preserve">       at San Juan, Batangas on February 7, 2026</t>
  </si>
  <si>
    <r>
      <t xml:space="preserve">Purpose/Remarks : </t>
    </r>
    <r>
      <rPr>
        <u/>
        <sz val="10"/>
        <rFont val="Arial"/>
        <family val="2"/>
      </rPr>
      <t>Foods served during the plannning session for the incoming activity of the Provincial Government</t>
    </r>
  </si>
  <si>
    <t>AM Snacks: Lasagna with Toasted Bread and Juice</t>
  </si>
  <si>
    <t>Lunch Buffet: 2 Viands with Rice, Dessert</t>
  </si>
  <si>
    <t xml:space="preserve">PM Snacks: Cheeseburger, Soda and </t>
  </si>
  <si>
    <r>
      <t xml:space="preserve">Purpose/Remarks : </t>
    </r>
    <r>
      <rPr>
        <u/>
        <sz val="10"/>
        <rFont val="Arial"/>
        <family val="2"/>
      </rPr>
      <t xml:space="preserve"> To be served during the Fire Safety Training of PGENRO Personnel on March 26, 2026.</t>
    </r>
  </si>
  <si>
    <r>
      <t xml:space="preserve">Date: </t>
    </r>
    <r>
      <rPr>
        <u/>
        <sz val="10"/>
        <rFont val="Arial"/>
        <family val="2"/>
      </rPr>
      <t>03/05/2026</t>
    </r>
  </si>
  <si>
    <t>Meals: Egg, Rice, Chicken, Pancit, Buchi,</t>
  </si>
  <si>
    <t>Siomai and Prawn Chips</t>
  </si>
  <si>
    <r>
      <t xml:space="preserve">Purpose/Remarks: </t>
    </r>
    <r>
      <rPr>
        <u/>
        <sz val="10"/>
        <rFont val="Arial"/>
        <family val="2"/>
      </rPr>
      <t>Foods served during the meeting of the Council Secretariat for the finalization of the program</t>
    </r>
  </si>
  <si>
    <t xml:space="preserve">      Council (PDC) and Provincial Peace and Order Council (PPOC) on March 04, 2026.</t>
  </si>
  <si>
    <r>
      <t xml:space="preserve">      </t>
    </r>
    <r>
      <rPr>
        <u/>
        <sz val="10"/>
        <rFont val="Arial"/>
        <family val="2"/>
      </rPr>
      <t>and other concerns of the Full Council Assembly, Provincial Anti-Drug Abuse Council (PADAC),</t>
    </r>
  </si>
  <si>
    <r>
      <t xml:space="preserve">      </t>
    </r>
    <r>
      <rPr>
        <u/>
        <sz val="10"/>
        <rFont val="Arial"/>
        <family val="2"/>
      </rPr>
      <t>Provincial Disaster Risk Reduction and Management Council (PDRRMC), Provincial Development</t>
    </r>
  </si>
  <si>
    <r>
      <t xml:space="preserve">PR No. </t>
    </r>
    <r>
      <rPr>
        <u/>
        <sz val="10"/>
        <rFont val="Arial"/>
        <family val="2"/>
      </rPr>
      <t>0326-1315</t>
    </r>
  </si>
  <si>
    <r>
      <t xml:space="preserve">PR No. </t>
    </r>
    <r>
      <rPr>
        <u/>
        <sz val="10"/>
        <rFont val="Arial"/>
        <family val="2"/>
      </rPr>
      <t xml:space="preserve">0326-1316 </t>
    </r>
  </si>
  <si>
    <r>
      <t xml:space="preserve">PR No. </t>
    </r>
    <r>
      <rPr>
        <u/>
        <sz val="10"/>
        <rFont val="Arial"/>
        <family val="2"/>
      </rPr>
      <t>0326-1297</t>
    </r>
  </si>
  <si>
    <t>Pineapple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</si>
  <si>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20, 2026.</t>
    </r>
  </si>
  <si>
    <r>
      <t>Date:</t>
    </r>
    <r>
      <rPr>
        <u/>
        <sz val="10"/>
        <rFont val="Arial"/>
        <family val="2"/>
      </rPr>
      <t>03/06/2026</t>
    </r>
  </si>
  <si>
    <r>
      <t xml:space="preserve">PR No. </t>
    </r>
    <r>
      <rPr>
        <u/>
        <sz val="10"/>
        <rFont val="Arial"/>
        <family val="2"/>
      </rPr>
      <t>0326-1333</t>
    </r>
  </si>
  <si>
    <r>
      <t xml:space="preserve">Date: </t>
    </r>
    <r>
      <rPr>
        <u/>
        <sz val="10"/>
        <rFont val="Arial"/>
        <family val="2"/>
      </rPr>
      <t>03/06/2026</t>
    </r>
  </si>
  <si>
    <t>Meals (Buffet Dinner)</t>
  </si>
  <si>
    <t>Sweet and Sour Fish</t>
  </si>
  <si>
    <t>Goat Kaldereta</t>
  </si>
  <si>
    <t>Chopsuey</t>
  </si>
  <si>
    <t>German Chicken</t>
  </si>
  <si>
    <t>Lechon</t>
  </si>
  <si>
    <t>Buko Pandan</t>
  </si>
  <si>
    <t>of the League of Vice Governors of the Philippines on March 19, 2026.</t>
  </si>
  <si>
    <r>
      <t xml:space="preserve">PR No. </t>
    </r>
    <r>
      <rPr>
        <u/>
        <sz val="10"/>
        <rFont val="Arial"/>
        <family val="2"/>
      </rPr>
      <t>0326-1338</t>
    </r>
  </si>
  <si>
    <r>
      <t xml:space="preserve">Purpose/Remarks : </t>
    </r>
    <r>
      <rPr>
        <u/>
        <sz val="10"/>
        <rFont val="Arial"/>
        <family val="2"/>
      </rPr>
      <t>To be served to the participants, performers and secretariat guests on the 104th National Assembly</t>
    </r>
  </si>
  <si>
    <r>
      <t xml:space="preserve">PR No. </t>
    </r>
    <r>
      <rPr>
        <u/>
        <sz val="10"/>
        <rFont val="Arial"/>
        <family val="2"/>
      </rPr>
      <t>0326-1339</t>
    </r>
  </si>
  <si>
    <t>Tokens</t>
  </si>
  <si>
    <t>Barong Long Sleeves (Piña Cocoon)</t>
  </si>
  <si>
    <t>500 grams Kapeng Barako</t>
  </si>
  <si>
    <t>500 grams Tablea</t>
  </si>
  <si>
    <t>the Philippines on March 19, 2026.</t>
  </si>
  <si>
    <r>
      <t xml:space="preserve">Purpose/Remarks : </t>
    </r>
    <r>
      <rPr>
        <u/>
        <sz val="10"/>
        <rFont val="Arial"/>
        <family val="2"/>
      </rPr>
      <t>To be given to the participants on the 104th National Assembly of the League of Vice Governors of</t>
    </r>
  </si>
  <si>
    <r>
      <t xml:space="preserve">Date: </t>
    </r>
    <r>
      <rPr>
        <u/>
        <sz val="10"/>
        <rFont val="Arial"/>
        <family val="2"/>
      </rPr>
      <t>03/09/2026</t>
    </r>
  </si>
  <si>
    <r>
      <t xml:space="preserve">PR No. </t>
    </r>
    <r>
      <rPr>
        <u/>
        <sz val="10"/>
        <rFont val="Arial"/>
        <family val="2"/>
      </rPr>
      <t xml:space="preserve">0326-1357 </t>
    </r>
  </si>
  <si>
    <t>Snacks: Spaghetti, garlic bread and</t>
  </si>
  <si>
    <t>bottled juice</t>
  </si>
  <si>
    <t>Infrastructure Project Requirements on March 9, 2026.</t>
  </si>
  <si>
    <t>ALFREDO C. CORONA</t>
  </si>
  <si>
    <r>
      <t xml:space="preserve">PR No. </t>
    </r>
    <r>
      <rPr>
        <u/>
        <sz val="10"/>
        <rFont val="Arial"/>
        <family val="2"/>
      </rPr>
      <t>0326-1358</t>
    </r>
  </si>
  <si>
    <t>AM Snacks: Sandwich and drinks</t>
  </si>
  <si>
    <r>
      <t xml:space="preserve">Purpose/Remarks: </t>
    </r>
    <r>
      <rPr>
        <u/>
        <sz val="10"/>
        <rFont val="Arial"/>
        <family val="2"/>
      </rPr>
      <t>To be served during the Committee Hearing on Oversight and Special Concerns, Committee on</t>
    </r>
  </si>
  <si>
    <t>Accountability, Ethics and Governance and Committee on Public Works and General Services on</t>
  </si>
  <si>
    <t>March 10, 2026.</t>
  </si>
  <si>
    <r>
      <t xml:space="preserve">Purpose/Remarks : </t>
    </r>
    <r>
      <rPr>
        <u/>
        <sz val="10"/>
        <rFont val="Arial"/>
        <family val="2"/>
      </rPr>
      <t>Foods served during the technical review and coordination meeting regarding Implementation and</t>
    </r>
  </si>
  <si>
    <r>
      <t xml:space="preserve">Purpose/Remarks : </t>
    </r>
    <r>
      <rPr>
        <u/>
        <sz val="10"/>
        <rFont val="Arial"/>
        <family val="2"/>
      </rPr>
      <t>To be served during the conduct of Mega Job Fair on April 29, 2026.</t>
    </r>
  </si>
  <si>
    <r>
      <t xml:space="preserve">PR No. </t>
    </r>
    <r>
      <rPr>
        <u/>
        <sz val="10"/>
        <rFont val="Arial"/>
        <family val="2"/>
      </rPr>
      <t xml:space="preserve">0326-1365 </t>
    </r>
  </si>
  <si>
    <r>
      <t xml:space="preserve">Date: </t>
    </r>
    <r>
      <rPr>
        <u/>
        <sz val="10"/>
        <rFont val="Arial"/>
        <family val="2"/>
      </rPr>
      <t>03/10/2026</t>
    </r>
  </si>
  <si>
    <t>Fluffy mamon, 6's/pack</t>
  </si>
  <si>
    <r>
      <t xml:space="preserve">Purpose/Remarks : </t>
    </r>
    <r>
      <rPr>
        <u/>
        <sz val="10"/>
        <rFont val="Arial"/>
        <family val="2"/>
      </rPr>
      <t>Food served during Committee Hearing on Transportation on February 27, 2026.</t>
    </r>
  </si>
  <si>
    <t>Mineral water 350ml, 12's/pack</t>
  </si>
  <si>
    <r>
      <t xml:space="preserve">PR No. </t>
    </r>
    <r>
      <rPr>
        <u/>
        <sz val="10"/>
        <rFont val="Arial"/>
        <family val="2"/>
      </rPr>
      <t>0326-1372</t>
    </r>
  </si>
  <si>
    <t xml:space="preserve">        April 6, 2026.</t>
  </si>
  <si>
    <r>
      <t>Date:</t>
    </r>
    <r>
      <rPr>
        <u/>
        <sz val="10"/>
        <rFont val="Arial"/>
        <family val="2"/>
      </rPr>
      <t>03/10/2026</t>
    </r>
  </si>
  <si>
    <r>
      <t xml:space="preserve">Purpose/Remarks : </t>
    </r>
    <r>
      <rPr>
        <u/>
        <sz val="10"/>
        <rFont val="Arial"/>
        <family val="2"/>
      </rPr>
      <t xml:space="preserve">Foods served during Departmental meeting on March 9, 2026.  </t>
    </r>
  </si>
  <si>
    <t xml:space="preserve">        April 13, 2026.</t>
  </si>
  <si>
    <t xml:space="preserve">        April 20, 2026.</t>
  </si>
  <si>
    <t xml:space="preserve">        April 27, 2026.</t>
  </si>
  <si>
    <r>
      <t xml:space="preserve">PR No. </t>
    </r>
    <r>
      <rPr>
        <u/>
        <sz val="10"/>
        <rFont val="Arial"/>
        <family val="2"/>
      </rPr>
      <t>0326-1378</t>
    </r>
  </si>
  <si>
    <r>
      <t xml:space="preserve">PR No. </t>
    </r>
    <r>
      <rPr>
        <u/>
        <sz val="10"/>
        <rFont val="Arial"/>
        <family val="2"/>
      </rPr>
      <t>0326-1379</t>
    </r>
  </si>
  <si>
    <r>
      <t xml:space="preserve">PR No. </t>
    </r>
    <r>
      <rPr>
        <u/>
        <sz val="10"/>
        <rFont val="Arial"/>
        <family val="2"/>
      </rPr>
      <t>0326-1380</t>
    </r>
  </si>
  <si>
    <r>
      <t>PR No.</t>
    </r>
    <r>
      <rPr>
        <u/>
        <sz val="10"/>
        <rFont val="Arial"/>
        <family val="2"/>
      </rPr>
      <t xml:space="preserve"> 0326-1377</t>
    </r>
  </si>
  <si>
    <t>Meals: Burger</t>
  </si>
  <si>
    <t>Condensed milk 290ml</t>
  </si>
  <si>
    <t>Evaporated milk 360ml</t>
  </si>
  <si>
    <t>Red pimiento 390g</t>
  </si>
  <si>
    <t>Cheese 430g</t>
  </si>
  <si>
    <t>Breast fillet</t>
  </si>
  <si>
    <t>Bangus belly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</si>
  <si>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3, 2026.</t>
    </r>
  </si>
  <si>
    <t>Pineapple Juice</t>
  </si>
  <si>
    <t>AM Snacks: Pasta Chicken Alfredo,</t>
  </si>
  <si>
    <t>Toasted Bread and Drinks</t>
  </si>
  <si>
    <t>AM Snacks: Sumang Malagkit, Puto pao,</t>
  </si>
  <si>
    <t>Biko and Hot chocolate</t>
  </si>
  <si>
    <t>PM Snacks: Pancit canton, Toasted Bread</t>
  </si>
  <si>
    <t>and Gulaman</t>
  </si>
  <si>
    <r>
      <t xml:space="preserve">Purpose/Remarks : </t>
    </r>
    <r>
      <rPr>
        <u/>
        <sz val="10"/>
        <rFont val="Arial"/>
        <family val="2"/>
      </rPr>
      <t>To be served during Writeshop and Workshop on the Formation Federation of Homeowners</t>
    </r>
  </si>
  <si>
    <t xml:space="preserve">        Association of the Province.</t>
  </si>
  <si>
    <t>Day 1 - April 7, 2026</t>
  </si>
  <si>
    <t>Day 2 - April 8, 2026</t>
  </si>
  <si>
    <t>Day 1 - March 26, 2026</t>
  </si>
  <si>
    <t>Lunch: 2 viands with rice, dessert and</t>
  </si>
  <si>
    <t>bottled water</t>
  </si>
  <si>
    <t>Day 2 - March 27, 2026</t>
  </si>
  <si>
    <t>Day 3 - March 28, 2026</t>
  </si>
  <si>
    <r>
      <t>PR No.</t>
    </r>
    <r>
      <rPr>
        <u/>
        <sz val="10"/>
        <rFont val="Arial"/>
        <family val="2"/>
      </rPr>
      <t xml:space="preserve"> 0326-1400</t>
    </r>
  </si>
  <si>
    <r>
      <t xml:space="preserve">Date: </t>
    </r>
    <r>
      <rPr>
        <u/>
        <sz val="10"/>
        <rFont val="Arial"/>
        <family val="2"/>
      </rPr>
      <t xml:space="preserve">03/10/2026 </t>
    </r>
  </si>
  <si>
    <r>
      <t xml:space="preserve">PR No. </t>
    </r>
    <r>
      <rPr>
        <u/>
        <sz val="10"/>
        <rFont val="Arial"/>
        <family val="2"/>
      </rPr>
      <t xml:space="preserve">0326-1401 </t>
    </r>
  </si>
  <si>
    <r>
      <t xml:space="preserve">PR No. </t>
    </r>
    <r>
      <rPr>
        <u/>
        <sz val="10"/>
        <rFont val="Arial"/>
        <family val="2"/>
      </rPr>
      <t>0326-1399</t>
    </r>
  </si>
  <si>
    <r>
      <t>Date:</t>
    </r>
    <r>
      <rPr>
        <u/>
        <sz val="10"/>
        <rFont val="Arial"/>
        <family val="2"/>
      </rPr>
      <t>03/11/2026</t>
    </r>
  </si>
  <si>
    <t>Mango ripe</t>
  </si>
  <si>
    <t>White bread</t>
  </si>
  <si>
    <t>Mustasa native</t>
  </si>
  <si>
    <t>Onion spring</t>
  </si>
  <si>
    <t>Tomato tagalog</t>
  </si>
  <si>
    <t>Cucumber green</t>
  </si>
  <si>
    <t>Onion red</t>
  </si>
  <si>
    <t>Corned beef 210g</t>
  </si>
  <si>
    <t>Salmon flops</t>
  </si>
  <si>
    <t>Chilled chicken</t>
  </si>
  <si>
    <t>Ham slice sweet 250g</t>
  </si>
  <si>
    <t>Creamy slices cheese 200g</t>
  </si>
  <si>
    <t>Chicken ham 250g</t>
  </si>
  <si>
    <t>Oil</t>
  </si>
  <si>
    <t>Malagkit</t>
  </si>
  <si>
    <t>Washed sugar 1kg</t>
  </si>
  <si>
    <t>Fresh eggs 12's</t>
  </si>
  <si>
    <t>Loaf bread</t>
  </si>
  <si>
    <t>Purified water 350ml</t>
  </si>
  <si>
    <t>Patis 350ml</t>
  </si>
  <si>
    <t>Sweet sliced ham 250g</t>
  </si>
  <si>
    <t>Sesame white 150g</t>
  </si>
  <si>
    <r>
      <t xml:space="preserve">PR No. </t>
    </r>
    <r>
      <rPr>
        <u/>
        <sz val="10"/>
        <rFont val="Arial"/>
        <family val="2"/>
      </rPr>
      <t>0326-1427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</si>
  <si>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27,</t>
    </r>
  </si>
  <si>
    <t>March 1, 2 and 3, 2026.</t>
  </si>
  <si>
    <r>
      <t>Date:</t>
    </r>
    <r>
      <rPr>
        <u/>
        <sz val="10"/>
        <rFont val="Arial"/>
        <family val="2"/>
      </rPr>
      <t>03/12/2026</t>
    </r>
  </si>
  <si>
    <r>
      <t>PR No.</t>
    </r>
    <r>
      <rPr>
        <u/>
        <sz val="10"/>
        <rFont val="Arial"/>
        <family val="2"/>
      </rPr>
      <t xml:space="preserve"> 0326-1443</t>
    </r>
  </si>
  <si>
    <t>PM Snacks: Burger</t>
  </si>
  <si>
    <r>
      <t>PR No.</t>
    </r>
    <r>
      <rPr>
        <u/>
        <sz val="10"/>
        <rFont val="Arial"/>
        <family val="2"/>
      </rPr>
      <t xml:space="preserve"> 0326-1444</t>
    </r>
  </si>
  <si>
    <t>Food and Accommodation</t>
  </si>
  <si>
    <t xml:space="preserve"> - 1 Superior Room for 4 persons</t>
  </si>
  <si>
    <t xml:space="preserve"> - Including breakfast</t>
  </si>
  <si>
    <t>One (1) Night</t>
  </si>
  <si>
    <r>
      <t xml:space="preserve">Purpose/Remarks : </t>
    </r>
    <r>
      <rPr>
        <u/>
        <sz val="10"/>
        <rFont val="Arial"/>
        <family val="2"/>
      </rPr>
      <t>Food and accommodation for speakers during Writeshop and Workshop on the Formation</t>
    </r>
  </si>
  <si>
    <t>Federation of Homeowners Association of the Province on April 7-8, 2026.</t>
  </si>
  <si>
    <r>
      <t xml:space="preserve">PR No. </t>
    </r>
    <r>
      <rPr>
        <u/>
        <sz val="10"/>
        <rFont val="Arial"/>
        <family val="2"/>
      </rPr>
      <t>0326-1449</t>
    </r>
  </si>
  <si>
    <t>AM Snacks: Pasta, bread and drinks</t>
  </si>
  <si>
    <r>
      <t xml:space="preserve">Purpose/Remarks : </t>
    </r>
    <r>
      <rPr>
        <u/>
        <sz val="10"/>
        <rFont val="Arial"/>
        <family val="2"/>
      </rPr>
      <t>To be served during the Program on Awards and Incentives for Service Excellence (PRAISE)</t>
    </r>
  </si>
  <si>
    <t>committee meeting on March 17, 2026.</t>
  </si>
  <si>
    <r>
      <t xml:space="preserve">Date: </t>
    </r>
    <r>
      <rPr>
        <u/>
        <sz val="10"/>
        <rFont val="Arial"/>
        <family val="2"/>
      </rPr>
      <t>03/16/2026</t>
    </r>
  </si>
  <si>
    <t>AM Snacks: Fresh Lumpia and Drinks</t>
  </si>
  <si>
    <r>
      <t xml:space="preserve">Purpose/Remarks : </t>
    </r>
    <r>
      <rPr>
        <u/>
        <sz val="10"/>
        <rFont val="Arial"/>
        <family val="2"/>
      </rPr>
      <t>To be served during the hearing of BM M. Mendoza on the Committee on Agriculture regarding</t>
    </r>
  </si>
  <si>
    <t xml:space="preserve">         the ordinance pertaining the strict non usage of small ring nets on April 06, 2026.</t>
  </si>
  <si>
    <r>
      <t>Date:</t>
    </r>
    <r>
      <rPr>
        <u/>
        <sz val="10"/>
        <rFont val="Arial"/>
        <family val="2"/>
      </rPr>
      <t>03/16/2026</t>
    </r>
  </si>
  <si>
    <t xml:space="preserve">          </t>
  </si>
  <si>
    <t>White Bread</t>
  </si>
  <si>
    <t>Tomato</t>
  </si>
  <si>
    <t>Fresh Eggs 12's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</si>
  <si>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February 18, 2026.</t>
    </r>
  </si>
  <si>
    <t>Heavy PM Snacks: Pasta, Sandwich and</t>
  </si>
  <si>
    <t>Gulay Mix Pakbet</t>
  </si>
  <si>
    <r>
      <t>Date:</t>
    </r>
    <r>
      <rPr>
        <u/>
        <sz val="10"/>
        <color indexed="8"/>
        <rFont val="Arial"/>
        <family val="2"/>
      </rPr>
      <t>03/06/2026</t>
    </r>
  </si>
  <si>
    <r>
      <t xml:space="preserve">PR No. </t>
    </r>
    <r>
      <rPr>
        <u/>
        <sz val="10"/>
        <color indexed="8"/>
        <rFont val="Arial"/>
        <family val="2"/>
      </rPr>
      <t>0326-1340</t>
    </r>
  </si>
  <si>
    <r>
      <t xml:space="preserve">PR No. </t>
    </r>
    <r>
      <rPr>
        <u/>
        <sz val="10"/>
        <rFont val="Arial"/>
        <family val="2"/>
      </rPr>
      <t>0326-1470</t>
    </r>
  </si>
  <si>
    <r>
      <t xml:space="preserve">PR No. </t>
    </r>
    <r>
      <rPr>
        <u/>
        <sz val="10"/>
        <rFont val="Arial"/>
        <family val="2"/>
      </rPr>
      <t>0326-1471</t>
    </r>
  </si>
  <si>
    <r>
      <t xml:space="preserve">PR No. </t>
    </r>
    <r>
      <rPr>
        <u/>
        <sz val="10"/>
        <rFont val="Arial"/>
        <family val="2"/>
      </rPr>
      <t xml:space="preserve">0326-1472 </t>
    </r>
  </si>
  <si>
    <r>
      <t xml:space="preserve">Purpose/Remarks : </t>
    </r>
    <r>
      <rPr>
        <u/>
        <sz val="10"/>
        <rFont val="Arial"/>
        <family val="2"/>
      </rPr>
      <t>To be served to the Work Immersionist from De La Salle Lipa during the Meet and Greet with</t>
    </r>
  </si>
  <si>
    <t xml:space="preserve">        the Governor on March 11, 2026.</t>
  </si>
  <si>
    <t>March 18, 2026.</t>
  </si>
  <si>
    <r>
      <t xml:space="preserve">Purpose/Remarks: </t>
    </r>
    <r>
      <rPr>
        <u/>
        <sz val="10"/>
        <rFont val="Arial"/>
        <family val="2"/>
      </rPr>
      <t>To be served during the Committee Hearing on Oversight and Special Concerns on March 18,2026.</t>
    </r>
  </si>
  <si>
    <r>
      <t xml:space="preserve">Purpose/Remarks: </t>
    </r>
    <r>
      <rPr>
        <u/>
        <sz val="10"/>
        <rFont val="Arial"/>
        <family val="2"/>
      </rPr>
      <t>To be served during the Joint Committee Hearing on Oversight and Special Concerns, Committee on</t>
    </r>
  </si>
  <si>
    <r>
      <t xml:space="preserve">PR No. </t>
    </r>
    <r>
      <rPr>
        <u/>
        <sz val="10"/>
        <rFont val="Arial"/>
        <family val="2"/>
      </rPr>
      <t xml:space="preserve">0326-1486 </t>
    </r>
  </si>
  <si>
    <r>
      <t xml:space="preserve">PR No. </t>
    </r>
    <r>
      <rPr>
        <u/>
        <sz val="10"/>
        <rFont val="Arial"/>
        <family val="2"/>
      </rPr>
      <t xml:space="preserve">0326-1487 </t>
    </r>
  </si>
  <si>
    <t xml:space="preserve">Accountability, Ethics and Governance and Committee on Public Works and General Services on </t>
  </si>
  <si>
    <t xml:space="preserve">  .</t>
  </si>
  <si>
    <t>Ginger</t>
  </si>
  <si>
    <t>Watermelon</t>
  </si>
  <si>
    <t>Salted Egg 6's</t>
  </si>
  <si>
    <t>Parmesan Cheese</t>
  </si>
  <si>
    <t>Leeks</t>
  </si>
  <si>
    <t>Romain Lettuce</t>
  </si>
  <si>
    <t>Onion White</t>
  </si>
  <si>
    <t>Orange Big</t>
  </si>
  <si>
    <t xml:space="preserve">Chicken </t>
  </si>
  <si>
    <t>Chicken Thigh Part</t>
  </si>
  <si>
    <t>Pancit Bihon</t>
  </si>
  <si>
    <t>Dahon ng Sili</t>
  </si>
  <si>
    <r>
      <t>Date:</t>
    </r>
    <r>
      <rPr>
        <u/>
        <sz val="10"/>
        <rFont val="Arial"/>
        <family val="2"/>
      </rPr>
      <t>03/17/2026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</si>
  <si>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03, 2026.</t>
    </r>
  </si>
  <si>
    <t>Tomato Tagalog</t>
  </si>
  <si>
    <r>
      <t xml:space="preserve">Date: </t>
    </r>
    <r>
      <rPr>
        <u/>
        <sz val="10"/>
        <rFont val="Arial"/>
        <family val="2"/>
      </rPr>
      <t>03/17/2026</t>
    </r>
  </si>
  <si>
    <t>All Purpose Flour 1kg</t>
  </si>
  <si>
    <t>Tuyo-Tonsoy</t>
  </si>
  <si>
    <t>Margarine 200g</t>
  </si>
  <si>
    <t>Chicken Longganisa</t>
  </si>
  <si>
    <t>Glutinous Rice Flour 500g</t>
  </si>
  <si>
    <t xml:space="preserve">Egg Large 30's </t>
  </si>
  <si>
    <t>5+1 Powdered Juice Dalandan Flavor 20g</t>
  </si>
  <si>
    <t>5+1 Powdered Juice Pineapple Flavor 19g</t>
  </si>
  <si>
    <t>Luncheon Meat 350g/24</t>
  </si>
  <si>
    <t>Jelly Powder Buko Pandan Flavor 25g</t>
  </si>
  <si>
    <t>Jelly Powder Coffee Flavor 24g</t>
  </si>
  <si>
    <t>Instant Noodles Beef Flavor 55g</t>
  </si>
  <si>
    <t>Instant Noodles Chicken Flavor 55g</t>
  </si>
  <si>
    <t>Upo</t>
  </si>
  <si>
    <t>Pansit Miki</t>
  </si>
  <si>
    <t>Kamoteng Kahoy</t>
  </si>
  <si>
    <t>Tilapia</t>
  </si>
  <si>
    <t>Bangus (Paksiw)</t>
  </si>
  <si>
    <t>Tulingan</t>
  </si>
  <si>
    <t>Bangus (Daing)</t>
  </si>
  <si>
    <t>Don Pilas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</si>
  <si>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March 12 - 26, 2026.</t>
    </r>
  </si>
  <si>
    <t>bar</t>
  </si>
  <si>
    <r>
      <t xml:space="preserve">Purpose/Remarks : </t>
    </r>
    <r>
      <rPr>
        <u/>
        <sz val="10"/>
        <rFont val="Arial"/>
        <family val="2"/>
      </rPr>
      <t>Foods served during the Execom meeting on March 10, 2026.</t>
    </r>
  </si>
  <si>
    <r>
      <t xml:space="preserve">PR No. </t>
    </r>
    <r>
      <rPr>
        <u/>
        <sz val="10"/>
        <rFont val="Arial"/>
        <family val="2"/>
      </rPr>
      <t xml:space="preserve">0326-1507 </t>
    </r>
  </si>
  <si>
    <r>
      <t xml:space="preserve">PR No. </t>
    </r>
    <r>
      <rPr>
        <u/>
        <sz val="10"/>
        <rFont val="Arial"/>
        <family val="2"/>
      </rPr>
      <t>0326-1509</t>
    </r>
  </si>
  <si>
    <r>
      <t xml:space="preserve">PR No. </t>
    </r>
    <r>
      <rPr>
        <u/>
        <sz val="10"/>
        <rFont val="Arial"/>
        <family val="2"/>
      </rPr>
      <t>0326-1510</t>
    </r>
  </si>
  <si>
    <r>
      <t xml:space="preserve">Date: </t>
    </r>
    <r>
      <rPr>
        <u/>
        <sz val="10"/>
        <rFont val="Arial"/>
        <family val="2"/>
      </rPr>
      <t>03/18/2026</t>
    </r>
  </si>
  <si>
    <t>Yangchow Rice</t>
  </si>
  <si>
    <t>Shanghai Rolls</t>
  </si>
  <si>
    <t>Broccoli in Oyster Sauce</t>
  </si>
  <si>
    <t>Buttered Chicken</t>
  </si>
  <si>
    <t>Sweet and Sour Pork</t>
  </si>
  <si>
    <r>
      <t xml:space="preserve">Purpose/Remarks : </t>
    </r>
    <r>
      <rPr>
        <u/>
        <sz val="10"/>
        <rFont val="Arial"/>
        <family val="2"/>
      </rPr>
      <t>Foods served during the alignment meeting for communication plan on March 16, 2026.</t>
    </r>
  </si>
  <si>
    <r>
      <t>Date:</t>
    </r>
    <r>
      <rPr>
        <u/>
        <sz val="10"/>
        <rFont val="Arial"/>
        <family val="2"/>
      </rPr>
      <t>03/18/2026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</si>
  <si>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6 and 9, 2026.</t>
    </r>
  </si>
  <si>
    <t>Crackers Plain 25gx10s</t>
  </si>
  <si>
    <t>skyflakes</t>
  </si>
  <si>
    <t>sunflower</t>
  </si>
  <si>
    <t>Coffee Decaf 160g</t>
  </si>
  <si>
    <t xml:space="preserve">Coffee 3 in 1 Original Sugar Free </t>
  </si>
  <si>
    <t>Coffee Classic 185g -  170g</t>
  </si>
  <si>
    <t>nescafe classic</t>
  </si>
  <si>
    <t>nescafe decaf</t>
  </si>
  <si>
    <t>hansel mocha</t>
  </si>
  <si>
    <t xml:space="preserve">AM Snacks: Lasagna with Toasted Bread and  </t>
  </si>
  <si>
    <t>Free flowing Coffee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</si>
  <si>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special meeting on Environmental Management re: Quarrying and</t>
    </r>
  </si>
  <si>
    <t xml:space="preserve">        Solid Waste Management on March 26, 2026.</t>
  </si>
  <si>
    <t>Bread and Free Flowing Coffee and Water</t>
  </si>
  <si>
    <r>
      <t xml:space="preserve">Purpose/Remarks : </t>
    </r>
    <r>
      <rPr>
        <u/>
        <sz val="10"/>
        <rFont val="Arial"/>
        <family val="2"/>
      </rPr>
      <t xml:space="preserve"> To be served during the consultative meeting among concerned stakeholders re: Small </t>
    </r>
  </si>
  <si>
    <t xml:space="preserve">        Scale Mining as an Environmental Management Concern on March 31, 2026.</t>
  </si>
  <si>
    <t>AM Snacks: Burger and Drinks</t>
  </si>
  <si>
    <t>to determine and adopt a reasonable farmgate price per kilogram on April 08, 2026.</t>
  </si>
  <si>
    <r>
      <t xml:space="preserve">PR No. </t>
    </r>
    <r>
      <rPr>
        <u/>
        <sz val="10"/>
        <rFont val="Arial"/>
        <family val="2"/>
      </rPr>
      <t>0326-1517</t>
    </r>
  </si>
  <si>
    <r>
      <t xml:space="preserve">PR No. </t>
    </r>
    <r>
      <rPr>
        <u/>
        <sz val="10"/>
        <rFont val="Arial"/>
        <family val="2"/>
      </rPr>
      <t xml:space="preserve">0326-1519 </t>
    </r>
  </si>
  <si>
    <r>
      <t xml:space="preserve">PR No. </t>
    </r>
    <r>
      <rPr>
        <u/>
        <sz val="10"/>
        <rFont val="Arial"/>
        <family val="2"/>
      </rPr>
      <t>0326-1520</t>
    </r>
  </si>
  <si>
    <r>
      <t xml:space="preserve">PR No. </t>
    </r>
    <r>
      <rPr>
        <u/>
        <sz val="10"/>
        <color rgb="FFFF0000"/>
        <rFont val="Arial"/>
        <family val="2"/>
      </rPr>
      <t>0326-1402</t>
    </r>
  </si>
  <si>
    <r>
      <t xml:space="preserve">Date: </t>
    </r>
    <r>
      <rPr>
        <u/>
        <sz val="10"/>
        <color rgb="FFFF0000"/>
        <rFont val="Arial"/>
        <family val="2"/>
      </rPr>
      <t>03/10/2026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</si>
  <si>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Capitol on Wheels Activity at Lipa City.</t>
    </r>
  </si>
  <si>
    <t>cancelled 03/18</t>
  </si>
  <si>
    <r>
      <t xml:space="preserve">PR No. </t>
    </r>
    <r>
      <rPr>
        <u/>
        <sz val="10"/>
        <color rgb="FFFF0000"/>
        <rFont val="Arial"/>
        <family val="2"/>
      </rPr>
      <t xml:space="preserve">0126-0300 </t>
    </r>
  </si>
  <si>
    <r>
      <t>Date:</t>
    </r>
    <r>
      <rPr>
        <u/>
        <sz val="10"/>
        <color rgb="FFFF0000"/>
        <rFont val="Arial"/>
        <family val="2"/>
      </rPr>
      <t>01/28/2026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</si>
  <si>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RRP-CCAM TWG Coordination Meeting on March 10, 2026.</t>
    </r>
  </si>
  <si>
    <t xml:space="preserve">cancelled </t>
  </si>
  <si>
    <r>
      <t xml:space="preserve">PR No. </t>
    </r>
    <r>
      <rPr>
        <u/>
        <sz val="10"/>
        <color rgb="FFFF0000"/>
        <rFont val="Arial"/>
        <family val="2"/>
      </rPr>
      <t>0226-0399</t>
    </r>
  </si>
  <si>
    <r>
      <t>Date:</t>
    </r>
    <r>
      <rPr>
        <u/>
        <sz val="10"/>
        <color rgb="FFFF0000"/>
        <rFont val="Arial"/>
        <family val="2"/>
      </rPr>
      <t>02/02/2026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</si>
  <si>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Risk Resiliency Program - Climate Change Adaptation Mitigation</t>
    </r>
  </si>
  <si>
    <t>cancelled</t>
  </si>
  <si>
    <r>
      <t xml:space="preserve">PR No. </t>
    </r>
    <r>
      <rPr>
        <u/>
        <sz val="10"/>
        <color rgb="FFFF0000"/>
        <rFont val="Arial"/>
        <family val="2"/>
      </rPr>
      <t xml:space="preserve">0226-1213 </t>
    </r>
  </si>
  <si>
    <r>
      <t>Date:</t>
    </r>
    <r>
      <rPr>
        <u/>
        <sz val="10"/>
        <color rgb="FFFF0000"/>
        <rFont val="Arial"/>
        <family val="2"/>
      </rPr>
      <t>02/25/2026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</si>
  <si>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conduct meeting of the Socio-Economic Assessment of Marine and  </t>
    </r>
  </si>
  <si>
    <r>
      <t xml:space="preserve">Department     </t>
    </r>
    <r>
      <rPr>
        <u/>
        <sz val="10"/>
        <color rgb="FFFF0000"/>
        <rFont val="Arial"/>
        <family val="2"/>
      </rPr>
      <t xml:space="preserve"> </t>
    </r>
  </si>
  <si>
    <r>
      <t xml:space="preserve">PR No. </t>
    </r>
    <r>
      <rPr>
        <u/>
        <sz val="10"/>
        <color rgb="FFFF0000"/>
        <rFont val="Arial"/>
        <family val="2"/>
      </rPr>
      <t>0226-0397</t>
    </r>
  </si>
  <si>
    <r>
      <t xml:space="preserve">Date: </t>
    </r>
    <r>
      <rPr>
        <u/>
        <sz val="10"/>
        <color rgb="FFFF0000"/>
        <rFont val="Arial"/>
        <family val="2"/>
      </rPr>
      <t>02/02/2026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</si>
  <si>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LAMB Meeting on March 11, 2026.</t>
    </r>
  </si>
  <si>
    <r>
      <t>Date:</t>
    </r>
    <r>
      <rPr>
        <u/>
        <sz val="10"/>
        <rFont val="Arial"/>
        <family val="2"/>
      </rPr>
      <t>03/19/2026</t>
    </r>
  </si>
  <si>
    <t>AM Snacks: Empanada with Juice in Can</t>
  </si>
  <si>
    <r>
      <t xml:space="preserve">Purpose/Remarks : </t>
    </r>
    <r>
      <rPr>
        <u/>
        <sz val="10"/>
        <rFont val="Arial"/>
        <family val="2"/>
      </rPr>
      <t>To be served during the conduct of Seasonal Farm Workers (SWFs) Send Off for Batch 2,</t>
    </r>
  </si>
  <si>
    <t xml:space="preserve">        3, 4 on March 23, 2026.</t>
  </si>
  <si>
    <r>
      <t xml:space="preserve">Date: </t>
    </r>
    <r>
      <rPr>
        <u/>
        <sz val="10"/>
        <rFont val="Arial"/>
        <family val="2"/>
      </rPr>
      <t>03/19/2026</t>
    </r>
  </si>
  <si>
    <t>April 8, 2026</t>
  </si>
  <si>
    <t>April 10, 2026</t>
  </si>
  <si>
    <t>PM Snacks: Sandwich and Bottled Drinks</t>
  </si>
  <si>
    <r>
      <t xml:space="preserve">Purpose/Remarks : </t>
    </r>
    <r>
      <rPr>
        <u/>
        <sz val="10"/>
        <rFont val="Arial"/>
        <family val="2"/>
      </rPr>
      <t>To be served during the Public Hearings for the Proposed Schedule of Market Value Mandated</t>
    </r>
  </si>
  <si>
    <t xml:space="preserve">         under Sec. 15 of Republic Act 12001.</t>
  </si>
  <si>
    <r>
      <t xml:space="preserve">PR No. </t>
    </r>
    <r>
      <rPr>
        <u/>
        <sz val="10"/>
        <rFont val="Arial"/>
        <family val="2"/>
      </rPr>
      <t>0326-1537</t>
    </r>
  </si>
  <si>
    <r>
      <t xml:space="preserve">PR No. </t>
    </r>
    <r>
      <rPr>
        <u/>
        <sz val="10"/>
        <rFont val="Arial"/>
        <family val="2"/>
      </rPr>
      <t>0326-1538</t>
    </r>
  </si>
  <si>
    <r>
      <t xml:space="preserve">PR No. </t>
    </r>
    <r>
      <rPr>
        <u/>
        <sz val="10"/>
        <rFont val="Arial"/>
        <family val="2"/>
      </rPr>
      <t xml:space="preserve">0326-1539 </t>
    </r>
  </si>
  <si>
    <r>
      <t>Date:</t>
    </r>
    <r>
      <rPr>
        <u/>
        <sz val="10"/>
        <rFont val="Arial"/>
        <family val="2"/>
      </rPr>
      <t>03/23/2026</t>
    </r>
  </si>
  <si>
    <r>
      <t xml:space="preserve">Purpose/Remarks : </t>
    </r>
    <r>
      <rPr>
        <u/>
        <sz val="10"/>
        <rFont val="Arial"/>
        <family val="2"/>
      </rPr>
      <t>Flowers given to the late Ms. Estelita De Torres of Brgy. Imelda San Juan, Batangas,</t>
    </r>
  </si>
  <si>
    <t>Funeral Flower with Stand</t>
  </si>
  <si>
    <t>(Malaysian Mums &amp; White Anthurium)</t>
  </si>
  <si>
    <r>
      <t xml:space="preserve">Purpose/Remarks : </t>
    </r>
    <r>
      <rPr>
        <u/>
        <sz val="10"/>
        <rFont val="Arial"/>
        <family val="2"/>
      </rPr>
      <t>Flowers given to the late Mr. Jerry L. Montealto of Lipa City, Batangas.</t>
    </r>
  </si>
  <si>
    <r>
      <t xml:space="preserve">Date: </t>
    </r>
    <r>
      <rPr>
        <u/>
        <sz val="10"/>
        <rFont val="Arial"/>
        <family val="2"/>
      </rPr>
      <t>03/23/2026</t>
    </r>
  </si>
  <si>
    <t>Purified Drinking Water</t>
  </si>
  <si>
    <t>container</t>
  </si>
  <si>
    <r>
      <t xml:space="preserve">Purpose/Remarks : </t>
    </r>
    <r>
      <rPr>
        <u/>
        <sz val="10"/>
        <rFont val="Arial"/>
        <family val="2"/>
      </rPr>
      <t>For the month of February, 2026.</t>
    </r>
  </si>
  <si>
    <r>
      <t>Date:</t>
    </r>
    <r>
      <rPr>
        <u/>
        <sz val="10"/>
        <color indexed="8"/>
        <rFont val="Arial"/>
        <family val="2"/>
      </rPr>
      <t>03/23/2026</t>
    </r>
  </si>
  <si>
    <t xml:space="preserve">AM Snacks: Ham and Cheese Sandwich and </t>
  </si>
  <si>
    <t xml:space="preserve">PM Snacks: Pancit Bihon with Puto and </t>
  </si>
  <si>
    <r>
      <t xml:space="preserve">Purpose/Remarks : </t>
    </r>
    <r>
      <rPr>
        <u/>
        <sz val="10"/>
        <rFont val="Arial"/>
        <family val="2"/>
      </rPr>
      <t>To be served during the Provincial Nutrition Committee - Technical Working Group (PNC - TWG)</t>
    </r>
  </si>
  <si>
    <r>
      <t xml:space="preserve">Purpose/Remarks : </t>
    </r>
    <r>
      <rPr>
        <u/>
        <sz val="10"/>
        <rFont val="Arial"/>
        <family val="2"/>
      </rPr>
      <t>To be served during the City/Municipal Nutrition Action Officers' (MNAOs) First Semi-Annual</t>
    </r>
  </si>
  <si>
    <t xml:space="preserve">         Meeting on April 24, 2026.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</si>
  <si>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6, 2026.</t>
    </r>
  </si>
  <si>
    <t>Butter Classic 200g</t>
  </si>
  <si>
    <t>Sinigang Sampalok Mix Original 22g</t>
  </si>
  <si>
    <t>All Purpose Sauce 550g</t>
  </si>
  <si>
    <t>Vegetable Oil 900ml</t>
  </si>
  <si>
    <t>Soy Sauce 1000ml</t>
  </si>
  <si>
    <t>Vegetable Oil 1.8L</t>
  </si>
  <si>
    <t>Patis 1L</t>
  </si>
  <si>
    <t>Original Blend Ketchup 12oz</t>
  </si>
  <si>
    <t>Liquid Seasoning 250ml</t>
  </si>
  <si>
    <t>Worcestershire Sauce 150ml</t>
  </si>
  <si>
    <t>Chicken Broth Cubes 60g</t>
  </si>
  <si>
    <t>Tomato Sauce 115g</t>
  </si>
  <si>
    <t>Cheese Pimiento</t>
  </si>
  <si>
    <t>Bell pepper</t>
  </si>
  <si>
    <t>Chicken Adobo Cut</t>
  </si>
  <si>
    <t>Egg</t>
  </si>
  <si>
    <t>Longganisa</t>
  </si>
  <si>
    <t>Pork Giniling</t>
  </si>
  <si>
    <t>Yellow Curry Recipe Mix 28g</t>
  </si>
  <si>
    <t xml:space="preserve">Coconut Cream </t>
  </si>
  <si>
    <t>White Bread 450g</t>
  </si>
  <si>
    <t>Wheat Bread 400g</t>
  </si>
  <si>
    <t>Super Loaf Bread 600g</t>
  </si>
  <si>
    <t>Chicken Ham 250g</t>
  </si>
  <si>
    <t>Sweet Slice Ham 250g</t>
  </si>
  <si>
    <t>Lean Pork</t>
  </si>
  <si>
    <t>All Purpose Cream 250ml</t>
  </si>
  <si>
    <t>Unflavored Jelly Powder White</t>
  </si>
  <si>
    <t>Coffee Classic Refill 40g</t>
  </si>
  <si>
    <t>Condensed Milk 290ml</t>
  </si>
  <si>
    <t>Apple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</si>
  <si>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9 &amp; 11, 2026.</t>
    </r>
  </si>
  <si>
    <t>Wash Sugar 1 - 2kg</t>
  </si>
  <si>
    <t>Organic Sugar 200g</t>
  </si>
  <si>
    <t>Refined Sugar 1kg</t>
  </si>
  <si>
    <t>Egg Medium 30s</t>
  </si>
  <si>
    <t>White Bread 600g</t>
  </si>
  <si>
    <t>Cream Dory Fillet 1kg</t>
  </si>
  <si>
    <t>All In One Seasoning Granules 150g</t>
  </si>
  <si>
    <t>Spring Roll Wrapper</t>
  </si>
  <si>
    <t>Iodized Salt 250g</t>
  </si>
  <si>
    <t>Vegetable Oil 2L</t>
  </si>
  <si>
    <t>Cane Vinegar</t>
  </si>
  <si>
    <t>Hotdog 1kg</t>
  </si>
  <si>
    <t>Hotdog 500g</t>
  </si>
  <si>
    <t>Salted Egg 200g</t>
  </si>
  <si>
    <t>Parmesan Cheese 350g</t>
  </si>
  <si>
    <t>Banana Lacatan</t>
  </si>
  <si>
    <t>Chili Powder 36g</t>
  </si>
  <si>
    <t>All Purpose Flour 800g</t>
  </si>
  <si>
    <t>Cornstarch 400g</t>
  </si>
  <si>
    <t>Pepper Red</t>
  </si>
  <si>
    <t>PM Snacks: Pancit (canton &amp; sotanghon),</t>
  </si>
  <si>
    <t>puto, bottled water and free flowing coffee</t>
  </si>
  <si>
    <r>
      <t xml:space="preserve">Purpose/Remarks : </t>
    </r>
    <r>
      <rPr>
        <u/>
        <sz val="10"/>
        <rFont val="Arial"/>
        <family val="2"/>
      </rPr>
      <t xml:space="preserve">To be served during the technical session for review and finalization of various Infrastructure </t>
    </r>
  </si>
  <si>
    <t xml:space="preserve">        Projects on March 23, 2026.</t>
  </si>
  <si>
    <r>
      <t xml:space="preserve">PR No. </t>
    </r>
    <r>
      <rPr>
        <u/>
        <sz val="10"/>
        <rFont val="Arial"/>
        <family val="2"/>
      </rPr>
      <t xml:space="preserve">0326-1541 </t>
    </r>
  </si>
  <si>
    <r>
      <t xml:space="preserve">Purpose/Remarks : </t>
    </r>
    <r>
      <rPr>
        <u/>
        <sz val="10"/>
        <rFont val="Arial"/>
        <family val="2"/>
      </rPr>
      <t>To be served to Medical Team on April 10, 2026 at Mabini, Batangas.</t>
    </r>
  </si>
  <si>
    <r>
      <t xml:space="preserve">Purpose/Remarks : </t>
    </r>
    <r>
      <rPr>
        <u/>
        <sz val="10"/>
        <rFont val="Arial"/>
        <family val="2"/>
      </rPr>
      <t>To be served to Medical Team on April 17, 2026 at Tingloy, Batangas.</t>
    </r>
  </si>
  <si>
    <r>
      <t xml:space="preserve">Purpose/Remarks: </t>
    </r>
    <r>
      <rPr>
        <u/>
        <sz val="10"/>
        <rFont val="Arial"/>
        <family val="2"/>
      </rPr>
      <t>Foods served during the MBA Coordination Meeting on February 12, 2026.</t>
    </r>
  </si>
  <si>
    <r>
      <t xml:space="preserve">PR No. </t>
    </r>
    <r>
      <rPr>
        <u/>
        <sz val="10"/>
        <color indexed="8"/>
        <rFont val="Arial"/>
        <family val="2"/>
      </rPr>
      <t xml:space="preserve">0326-1553 </t>
    </r>
  </si>
  <si>
    <r>
      <t xml:space="preserve">Date: </t>
    </r>
    <r>
      <rPr>
        <u/>
        <sz val="10"/>
        <rFont val="Arial"/>
        <family val="2"/>
      </rPr>
      <t>3/23/2026</t>
    </r>
  </si>
  <si>
    <r>
      <t xml:space="preserve">PR No. </t>
    </r>
    <r>
      <rPr>
        <u/>
        <sz val="10"/>
        <rFont val="Arial"/>
        <family val="2"/>
      </rPr>
      <t xml:space="preserve">0326-1554 </t>
    </r>
  </si>
  <si>
    <r>
      <t xml:space="preserve">Purpose/Remarks : </t>
    </r>
    <r>
      <rPr>
        <u/>
        <sz val="10"/>
        <rFont val="Arial"/>
        <family val="2"/>
      </rPr>
      <t>For the month of February, 2026. (Provincial Healthcare Facility - Bauan)</t>
    </r>
  </si>
  <si>
    <r>
      <t>PR No.</t>
    </r>
    <r>
      <rPr>
        <u/>
        <sz val="10"/>
        <rFont val="Arial"/>
        <family val="2"/>
      </rPr>
      <t xml:space="preserve"> 0326-1555 </t>
    </r>
  </si>
  <si>
    <t xml:space="preserve">        mother of Juliet D. Concha -  Midwife I. </t>
  </si>
  <si>
    <r>
      <t>Date:</t>
    </r>
    <r>
      <rPr>
        <u/>
        <sz val="10"/>
        <rFont val="Arial"/>
        <family val="2"/>
      </rPr>
      <t>3/23/2026</t>
    </r>
  </si>
  <si>
    <r>
      <t xml:space="preserve">PR No. </t>
    </r>
    <r>
      <rPr>
        <u/>
        <sz val="10"/>
        <rFont val="Arial"/>
        <family val="2"/>
      </rPr>
      <t>0326-1556</t>
    </r>
  </si>
  <si>
    <r>
      <t xml:space="preserve">PR No. </t>
    </r>
    <r>
      <rPr>
        <u/>
        <sz val="10"/>
        <rFont val="Arial"/>
        <family val="2"/>
      </rPr>
      <t xml:space="preserve">0326-1557 </t>
    </r>
  </si>
  <si>
    <r>
      <t xml:space="preserve">PR No. </t>
    </r>
    <r>
      <rPr>
        <u/>
        <sz val="10"/>
        <rFont val="Arial"/>
        <family val="2"/>
      </rPr>
      <t xml:space="preserve">0326-1558 </t>
    </r>
  </si>
  <si>
    <r>
      <t xml:space="preserve">PR No. </t>
    </r>
    <r>
      <rPr>
        <u/>
        <sz val="10"/>
        <rFont val="Arial"/>
        <family val="2"/>
      </rPr>
      <t xml:space="preserve">0326-1559 </t>
    </r>
  </si>
  <si>
    <r>
      <t xml:space="preserve">PR No. </t>
    </r>
    <r>
      <rPr>
        <u/>
        <sz val="10"/>
        <rFont val="Arial"/>
        <family val="2"/>
      </rPr>
      <t>0326-1560</t>
    </r>
  </si>
  <si>
    <r>
      <t xml:space="preserve">Date: </t>
    </r>
    <r>
      <rPr>
        <u/>
        <sz val="10"/>
        <rFont val="Arial"/>
        <family val="2"/>
      </rPr>
      <t xml:space="preserve">03/23/2026 </t>
    </r>
  </si>
  <si>
    <t xml:space="preserve">        March 25, 2026.</t>
  </si>
  <si>
    <r>
      <t xml:space="preserve">PR No. </t>
    </r>
    <r>
      <rPr>
        <u/>
        <sz val="10"/>
        <rFont val="Arial"/>
        <family val="2"/>
      </rPr>
      <t>0326-1561</t>
    </r>
  </si>
  <si>
    <r>
      <t xml:space="preserve">Purpose/Remarks: </t>
    </r>
    <r>
      <rPr>
        <u/>
        <sz val="10"/>
        <rFont val="Arial"/>
        <family val="2"/>
      </rPr>
      <t xml:space="preserve"> To be served during the visit of Xiamen University to Batangas to learn about ICM implementation</t>
    </r>
  </si>
  <si>
    <t xml:space="preserve">         and best practices on March 30, 2026.</t>
  </si>
  <si>
    <r>
      <t xml:space="preserve">PR No. </t>
    </r>
    <r>
      <rPr>
        <u/>
        <sz val="10"/>
        <rFont val="Arial"/>
        <family val="2"/>
      </rPr>
      <t>0326-1562</t>
    </r>
  </si>
  <si>
    <t>Pizza All Meat</t>
  </si>
  <si>
    <t>Pizza Creamy Spinach</t>
  </si>
  <si>
    <t>Toasted Siopao</t>
  </si>
  <si>
    <t>Chessy Bitso</t>
  </si>
  <si>
    <t>Chopsuey and Rice</t>
  </si>
  <si>
    <r>
      <t xml:space="preserve">Purpose/Remarks : </t>
    </r>
    <r>
      <rPr>
        <u/>
        <sz val="10"/>
        <rFont val="Arial"/>
        <family val="2"/>
      </rPr>
      <t>Foods served during the alignment meeting for communication plan on February 24,2026.</t>
    </r>
  </si>
  <si>
    <r>
      <t xml:space="preserve">PR No. </t>
    </r>
    <r>
      <rPr>
        <u/>
        <sz val="10"/>
        <rFont val="Arial"/>
        <family val="2"/>
      </rPr>
      <t>0326-1563</t>
    </r>
  </si>
  <si>
    <t>PM Snacks: Pancit Bihon with Puto and</t>
  </si>
  <si>
    <t xml:space="preserve">         Members' Meetings First Semi-Annual Meeting on April 21, 2026.</t>
  </si>
  <si>
    <r>
      <t>Date:</t>
    </r>
    <r>
      <rPr>
        <u/>
        <sz val="10"/>
        <rFont val="Arial"/>
        <family val="2"/>
      </rPr>
      <t>03/24/2026</t>
    </r>
  </si>
  <si>
    <r>
      <t xml:space="preserve">Date: </t>
    </r>
    <r>
      <rPr>
        <u/>
        <sz val="10"/>
        <rFont val="Arial"/>
        <family val="2"/>
      </rPr>
      <t>03/24/2026</t>
    </r>
  </si>
  <si>
    <t>(White Malaysian Mums &amp; White Anthurium)</t>
  </si>
  <si>
    <r>
      <t xml:space="preserve">Purpose/Remarks : </t>
    </r>
    <r>
      <rPr>
        <u/>
        <sz val="10"/>
        <rFont val="Arial"/>
        <family val="2"/>
      </rPr>
      <t xml:space="preserve">Flowers given to the late Mr. Jerry L. Montealto of Lipa City, Batangas,  </t>
    </r>
  </si>
  <si>
    <t xml:space="preserve">      brother of Atty. Joel L. Montealto, Provincial Administrator.</t>
  </si>
  <si>
    <r>
      <t xml:space="preserve">Purpose/Remarks : </t>
    </r>
    <r>
      <rPr>
        <u/>
        <sz val="10"/>
        <rFont val="Arial"/>
        <family val="2"/>
      </rPr>
      <t>For the month of January - February, 2026.</t>
    </r>
  </si>
  <si>
    <r>
      <t xml:space="preserve">Purpose/Remarks : </t>
    </r>
    <r>
      <rPr>
        <u/>
        <sz val="10"/>
        <rFont val="Arial"/>
        <family val="2"/>
      </rPr>
      <t xml:space="preserve">Foods served during coordination meeting for Capitol on Wheels at San Juan, Batangas on </t>
    </r>
  </si>
  <si>
    <t>Linguine with Pesto Pasta</t>
  </si>
  <si>
    <t>Baked Cheesy Macaroni</t>
  </si>
  <si>
    <t>Orange Juice 12's/pack</t>
  </si>
  <si>
    <t xml:space="preserve">Orange Juice </t>
  </si>
  <si>
    <r>
      <t xml:space="preserve">Purpose/Remarks : </t>
    </r>
    <r>
      <rPr>
        <u/>
        <sz val="10"/>
        <rFont val="Arial"/>
        <family val="2"/>
      </rPr>
      <t>Foods served during coordination meeting with Municipal Mayors on March 16, 2026.</t>
    </r>
  </si>
  <si>
    <t>BLTC Sandwich</t>
  </si>
  <si>
    <t>Chunky Chicken Sandwich</t>
  </si>
  <si>
    <t>Tuna Sandwich</t>
  </si>
  <si>
    <r>
      <t xml:space="preserve">Purpose/Remarks : </t>
    </r>
    <r>
      <rPr>
        <u/>
        <sz val="10"/>
        <rFont val="Arial"/>
        <family val="2"/>
      </rPr>
      <t>Foods served during departmental meeting on March 17, 2026.</t>
    </r>
  </si>
  <si>
    <t>Meals: 1/4 Chicken Classic, Rice, Muffin,</t>
  </si>
  <si>
    <t>Corn, Carrots Nibblets</t>
  </si>
  <si>
    <t>Pineapple Chunks</t>
  </si>
  <si>
    <r>
      <t xml:space="preserve">Purpose/Remarks : </t>
    </r>
    <r>
      <rPr>
        <u/>
        <sz val="10"/>
        <rFont val="Arial"/>
        <family val="2"/>
      </rPr>
      <t xml:space="preserve">Foods served during the meeting on budget allocation for rice &amp; GPPB compliance on </t>
    </r>
  </si>
  <si>
    <t xml:space="preserve">        March 3, 2026.</t>
  </si>
  <si>
    <t>Natural Full Cream</t>
  </si>
  <si>
    <t>Spaghetti Sauce Sweet Style</t>
  </si>
  <si>
    <t xml:space="preserve">Spaghetti Sauce Sweet Style 900g </t>
  </si>
  <si>
    <t>Spaghetti Sauce Filipino Style 900g</t>
  </si>
  <si>
    <t>Penne Rigate 500g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</si>
  <si>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March 27 - April 09, 2026.</t>
    </r>
  </si>
  <si>
    <t>Margarine</t>
  </si>
  <si>
    <t>Hotdog Regular</t>
  </si>
  <si>
    <t xml:space="preserve">Peanut Butter Sandwich Cookies 30g </t>
  </si>
  <si>
    <t>Desicated Coconut 500g</t>
  </si>
  <si>
    <t>5+1 Four Seasons Instant Drink Mix 19g</t>
  </si>
  <si>
    <t>5+1 Pineapple Instant Drink Mix 19g</t>
  </si>
  <si>
    <t>Egg Large 30's</t>
  </si>
  <si>
    <t>5+1 Grapes Instant Drink Mix 19g</t>
  </si>
  <si>
    <t>Kalamias na Tuyo</t>
  </si>
  <si>
    <t>and Softdrinks</t>
  </si>
  <si>
    <t>PM Snacks: Sandwich and Canned Juice</t>
  </si>
  <si>
    <r>
      <t>Purpose/Remarks:</t>
    </r>
    <r>
      <rPr>
        <u/>
        <sz val="10"/>
        <rFont val="Arial"/>
        <family val="2"/>
      </rPr>
      <t xml:space="preserve"> To be served during the Skills Training on April 10, 2026.</t>
    </r>
  </si>
  <si>
    <t>PM Snacks: Chicken Sandwich and Bottled Iced Tea</t>
  </si>
  <si>
    <t>AM Snacks: Creamy Pesto with Grilled</t>
  </si>
  <si>
    <t>PM Snacks: Clubhouse Sandwich and Assorted</t>
  </si>
  <si>
    <r>
      <t>Purpose/Remarks:</t>
    </r>
    <r>
      <rPr>
        <u/>
        <sz val="10"/>
        <rFont val="Arial"/>
        <family val="2"/>
      </rPr>
      <t xml:space="preserve"> To be served during the Compliance Workshop on April 13 - 17, 2026.</t>
    </r>
  </si>
  <si>
    <r>
      <t xml:space="preserve">Purpose/Remarks : </t>
    </r>
    <r>
      <rPr>
        <u/>
        <sz val="10"/>
        <rFont val="Arial"/>
        <family val="2"/>
      </rPr>
      <t>To be served during the training on Climate-Smart Corn Production Technologies on April 17, 2026.</t>
    </r>
  </si>
  <si>
    <t xml:space="preserve">PM Snacks: Pasta with Garlic Bread and </t>
  </si>
  <si>
    <t>Canned Juice</t>
  </si>
  <si>
    <r>
      <t xml:space="preserve">Purpose/Remarks: </t>
    </r>
    <r>
      <rPr>
        <u/>
        <sz val="10"/>
        <rFont val="Arial"/>
        <family val="2"/>
      </rPr>
      <t>To be served during the Matatag na Batangas Award - Visionary Leadership Towards Sustainable</t>
    </r>
  </si>
  <si>
    <t xml:space="preserve">      &amp; Resilient (MBA-VSR) Pre-Validation meeting on April 20, 2026.</t>
  </si>
  <si>
    <r>
      <t xml:space="preserve">Purpose/Remarks : </t>
    </r>
    <r>
      <rPr>
        <u/>
        <sz val="10"/>
        <rFont val="Arial"/>
        <family val="2"/>
      </rPr>
      <t>To be served during the training on Good Aquacultural Practices on April 21, 2026.</t>
    </r>
  </si>
  <si>
    <t>Chicken and Softdrinks</t>
  </si>
  <si>
    <r>
      <t>Purpose/Remarks:</t>
    </r>
    <r>
      <rPr>
        <u/>
        <sz val="10"/>
        <rFont val="Arial"/>
        <family val="2"/>
      </rPr>
      <t xml:space="preserve"> To be served during the Climate Change Adaptability on April 22,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</si>
  <si>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Banana Stakeholders</t>
    </r>
  </si>
  <si>
    <t xml:space="preserve">                                Meeting on April 22, 2026.</t>
  </si>
  <si>
    <r>
      <t xml:space="preserve">Purpose/Remarks : </t>
    </r>
    <r>
      <rPr>
        <u/>
        <sz val="10"/>
        <rFont val="Arial"/>
        <family val="2"/>
      </rPr>
      <t>To be served during the training on Hazard Analysis and Critical Control Points (HACCP) for</t>
    </r>
  </si>
  <si>
    <t xml:space="preserve">                                 Cacao Processing on April 23, 2026.</t>
  </si>
  <si>
    <t>AM Snacks: Lasagna Roll Ups with Garlic</t>
  </si>
  <si>
    <t>PM Snacks: Chicken Sandwich and Assorted</t>
  </si>
  <si>
    <r>
      <t>Purpose/Remarks:</t>
    </r>
    <r>
      <rPr>
        <u/>
        <sz val="10"/>
        <rFont val="Arial"/>
        <family val="2"/>
      </rPr>
      <t xml:space="preserve"> To be served during the Training on Policy Formulation and Enhancement on April 23-24,2026.</t>
    </r>
  </si>
  <si>
    <r>
      <t xml:space="preserve">PR No. </t>
    </r>
    <r>
      <rPr>
        <u/>
        <sz val="10"/>
        <rFont val="Arial"/>
        <family val="2"/>
      </rPr>
      <t xml:space="preserve">0326-1598 </t>
    </r>
  </si>
  <si>
    <r>
      <t xml:space="preserve">PR No. </t>
    </r>
    <r>
      <rPr>
        <u/>
        <sz val="10"/>
        <rFont val="Arial"/>
        <family val="2"/>
      </rPr>
      <t xml:space="preserve">0326-1599 </t>
    </r>
  </si>
  <si>
    <r>
      <t xml:space="preserve">PR No. </t>
    </r>
    <r>
      <rPr>
        <u/>
        <sz val="10"/>
        <rFont val="Arial"/>
        <family val="2"/>
      </rPr>
      <t>0326-1600</t>
    </r>
  </si>
  <si>
    <r>
      <t>PR No.</t>
    </r>
    <r>
      <rPr>
        <u/>
        <sz val="10"/>
        <rFont val="Arial"/>
        <family val="2"/>
      </rPr>
      <t xml:space="preserve"> 0326-1601</t>
    </r>
  </si>
  <si>
    <r>
      <t>PR No.</t>
    </r>
    <r>
      <rPr>
        <u/>
        <sz val="10"/>
        <rFont val="Arial"/>
        <family val="2"/>
      </rPr>
      <t xml:space="preserve"> 0326-1602 </t>
    </r>
  </si>
  <si>
    <r>
      <t>PR No.</t>
    </r>
    <r>
      <rPr>
        <u/>
        <sz val="10"/>
        <rFont val="Arial"/>
        <family val="2"/>
      </rPr>
      <t xml:space="preserve"> 0326-1603</t>
    </r>
  </si>
  <si>
    <r>
      <t xml:space="preserve">PR No. </t>
    </r>
    <r>
      <rPr>
        <u/>
        <sz val="10"/>
        <rFont val="Arial"/>
        <family val="2"/>
      </rPr>
      <t>0326-1604</t>
    </r>
  </si>
  <si>
    <r>
      <t xml:space="preserve">PR No. </t>
    </r>
    <r>
      <rPr>
        <u/>
        <sz val="10"/>
        <rFont val="Arial"/>
        <family val="2"/>
      </rPr>
      <t xml:space="preserve">0326-1605 </t>
    </r>
  </si>
  <si>
    <r>
      <t xml:space="preserve">PR No. </t>
    </r>
    <r>
      <rPr>
        <u/>
        <sz val="10"/>
        <rFont val="Arial"/>
        <family val="2"/>
      </rPr>
      <t xml:space="preserve">0326-1606 </t>
    </r>
  </si>
  <si>
    <r>
      <t xml:space="preserve">PR No. </t>
    </r>
    <r>
      <rPr>
        <u/>
        <sz val="10"/>
        <rFont val="Arial"/>
        <family val="2"/>
      </rPr>
      <t>0326-1607</t>
    </r>
  </si>
  <si>
    <r>
      <t xml:space="preserve">PR No. </t>
    </r>
    <r>
      <rPr>
        <u/>
        <sz val="10"/>
        <rFont val="Arial"/>
        <family val="2"/>
      </rPr>
      <t>0326-1608</t>
    </r>
  </si>
  <si>
    <r>
      <t xml:space="preserve">PR No. </t>
    </r>
    <r>
      <rPr>
        <u/>
        <sz val="10"/>
        <rFont val="Arial"/>
        <family val="2"/>
      </rPr>
      <t>0326-1609</t>
    </r>
  </si>
  <si>
    <r>
      <t xml:space="preserve">PR No. </t>
    </r>
    <r>
      <rPr>
        <u/>
        <sz val="10"/>
        <rFont val="Arial"/>
        <family val="2"/>
      </rPr>
      <t>0326-1610</t>
    </r>
  </si>
  <si>
    <r>
      <t xml:space="preserve">PR No. </t>
    </r>
    <r>
      <rPr>
        <u/>
        <sz val="10"/>
        <rFont val="Arial"/>
        <family val="2"/>
      </rPr>
      <t>0326-1611</t>
    </r>
  </si>
  <si>
    <r>
      <t xml:space="preserve">PR No. </t>
    </r>
    <r>
      <rPr>
        <u/>
        <sz val="10"/>
        <rFont val="Arial"/>
        <family val="2"/>
      </rPr>
      <t>0326-1612</t>
    </r>
  </si>
  <si>
    <r>
      <t xml:space="preserve">PR No. </t>
    </r>
    <r>
      <rPr>
        <u/>
        <sz val="10"/>
        <rFont val="Arial"/>
        <family val="2"/>
      </rPr>
      <t>0326-1613</t>
    </r>
  </si>
  <si>
    <r>
      <t xml:space="preserve">PR No. </t>
    </r>
    <r>
      <rPr>
        <u/>
        <sz val="10"/>
        <rFont val="Arial"/>
        <family val="2"/>
      </rPr>
      <t>0326-1614</t>
    </r>
  </si>
  <si>
    <r>
      <t xml:space="preserve">PR No. </t>
    </r>
    <r>
      <rPr>
        <u/>
        <sz val="10"/>
        <rFont val="Arial"/>
        <family val="2"/>
      </rPr>
      <t>0326-1615</t>
    </r>
  </si>
  <si>
    <r>
      <t xml:space="preserve">PR No. </t>
    </r>
    <r>
      <rPr>
        <u/>
        <sz val="10"/>
        <rFont val="Arial"/>
        <family val="2"/>
      </rPr>
      <t>0326-1616</t>
    </r>
  </si>
  <si>
    <t>AM Snacks: Cheese Pineapple Sandwich</t>
  </si>
  <si>
    <t xml:space="preserve">      Exercise on April 24, 2026.</t>
  </si>
  <si>
    <t xml:space="preserve">       April 24, 2026.</t>
  </si>
  <si>
    <t>Pancit and Assorted Softdrinks</t>
  </si>
  <si>
    <r>
      <t xml:space="preserve">Purpose/Remarks : </t>
    </r>
    <r>
      <rPr>
        <u/>
        <sz val="10"/>
        <color theme="1"/>
        <rFont val="Arial"/>
        <family val="2"/>
      </rPr>
      <t>To be served during the monthly meeting of Sangguniang Kabataan Provincial Federation</t>
    </r>
  </si>
  <si>
    <t xml:space="preserve">        President on April 27, 2026.</t>
  </si>
  <si>
    <t>AM Snacks: Chorizo Pasta and Softdrinks</t>
  </si>
  <si>
    <r>
      <t>Purpose/Remarks:</t>
    </r>
    <r>
      <rPr>
        <u/>
        <sz val="10"/>
        <rFont val="Arial"/>
        <family val="2"/>
      </rPr>
      <t xml:space="preserve"> To be served during the GAD Awareness Orientation and Mainstreaming on April 27, 2026.</t>
    </r>
  </si>
  <si>
    <t>AM Snacks: Creamy Mushroom Pasta with</t>
  </si>
  <si>
    <r>
      <t>Purpose/Remarks:</t>
    </r>
    <r>
      <rPr>
        <u/>
        <sz val="10"/>
        <rFont val="Arial"/>
        <family val="2"/>
      </rPr>
      <t xml:space="preserve"> To be served during the Skills Training and/or Capability Building for OFWs on April 28, 2026.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</si>
  <si>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Coconut Stakeholders</t>
    </r>
  </si>
  <si>
    <t xml:space="preserve">                                Meeting on April 28, 2026.</t>
  </si>
  <si>
    <t>AM Snacks: Palabok with Toasted Bread</t>
  </si>
  <si>
    <t>PM Snacks: Tuna Sandwich and Bottled Iced Tea</t>
  </si>
  <si>
    <t xml:space="preserve">PM Snacks: Beef Burger and Canned </t>
  </si>
  <si>
    <r>
      <t>Purpose/Remarks:</t>
    </r>
    <r>
      <rPr>
        <u/>
        <sz val="10"/>
        <rFont val="Arial"/>
        <family val="2"/>
      </rPr>
      <t xml:space="preserve"> To be served during the Training on Credit Appraisal and Monitoring on April 29 - 30, 2026.</t>
    </r>
  </si>
  <si>
    <r>
      <t xml:space="preserve">Purpose/Remarks : </t>
    </r>
    <r>
      <rPr>
        <u/>
        <sz val="10"/>
        <rFont val="Arial"/>
        <family val="2"/>
      </rPr>
      <t>To be served during the Training on Mango Processing on April 29 - 30, 2026.</t>
    </r>
  </si>
  <si>
    <t>AM Snacks: Pancit with Puto and Softdrinks</t>
  </si>
  <si>
    <t>PM Snacks: Burger and Juice</t>
  </si>
  <si>
    <r>
      <t xml:space="preserve">Purpose/Remarks : </t>
    </r>
    <r>
      <rPr>
        <u/>
        <sz val="10"/>
        <rFont val="Arial"/>
        <family val="2"/>
      </rPr>
      <t>To be served during the Program Implementation Review for Local Government Health Units</t>
    </r>
  </si>
  <si>
    <t xml:space="preserve">         and Hospital Health Personnel on April 30, 2026.</t>
  </si>
  <si>
    <t>(White Malaysian Mums, White Anthurium,</t>
  </si>
  <si>
    <t>Anahaw Leaves and Palmera Leaves)</t>
  </si>
  <si>
    <r>
      <t xml:space="preserve">Purpose/Remarks : </t>
    </r>
    <r>
      <rPr>
        <u/>
        <sz val="10"/>
        <rFont val="Arial"/>
        <family val="2"/>
      </rPr>
      <t>Flowers given to the late Ms. Carolina C. Plata of Barangay Bukal, Batangas City.</t>
    </r>
  </si>
  <si>
    <r>
      <t>Date:</t>
    </r>
    <r>
      <rPr>
        <u/>
        <sz val="10"/>
        <rFont val="Arial"/>
        <family val="2"/>
      </rPr>
      <t>03/25/2026</t>
    </r>
  </si>
  <si>
    <t>AM Snacks: Ham &amp; Cheese Sandwich with</t>
  </si>
  <si>
    <t>Potato Chips and Bottled Juice</t>
  </si>
  <si>
    <t xml:space="preserve">Guests: </t>
  </si>
  <si>
    <t>Snacks Buffet: Carbonara with Garlic Bread</t>
  </si>
  <si>
    <r>
      <t>Purpose/Remarks:</t>
    </r>
    <r>
      <rPr>
        <u/>
        <sz val="10"/>
        <rFont val="Arial"/>
        <family val="2"/>
      </rPr>
      <t xml:space="preserve"> To be served during the Child Development Workers Week Celebration on June 19, 2026.</t>
    </r>
  </si>
  <si>
    <t xml:space="preserve">AM Snacks: Creamy Tuna Pasta with </t>
  </si>
  <si>
    <t>Toasted Bread and Bottled Water</t>
  </si>
  <si>
    <t>PM Snacks: Chicken Burger and Bottled Water</t>
  </si>
  <si>
    <r>
      <t>Purpose/Remarks:</t>
    </r>
    <r>
      <rPr>
        <u/>
        <sz val="10"/>
        <rFont val="Arial"/>
        <family val="2"/>
      </rPr>
      <t xml:space="preserve"> To be served during the Anti-Drug Awareness for Out-of-School Youth on April 17, 2026.</t>
    </r>
  </si>
  <si>
    <t>Food and Venue</t>
  </si>
  <si>
    <t>AM Snacks: Pandesal with Butter, Pancit</t>
  </si>
  <si>
    <t>Canton/Sotanghon and Bottled Juice</t>
  </si>
  <si>
    <t>Lunch: Rice, Chicken and Pork Barbeque,</t>
  </si>
  <si>
    <t>Chopsuey and Bottled Juice</t>
  </si>
  <si>
    <t>PM Snacks: Burger with Fries, Kwek kwek,</t>
  </si>
  <si>
    <t>Fishballs, Squidballs, Kikiam, Hotdog,</t>
  </si>
  <si>
    <t>Dynamite and Bottled Juice</t>
  </si>
  <si>
    <t xml:space="preserve"> - Use of Aircon and Lights</t>
  </si>
  <si>
    <t xml:space="preserve"> - Use of Wireless Internet Access</t>
  </si>
  <si>
    <t xml:space="preserve"> - Use of Sound System</t>
  </si>
  <si>
    <t>Inclusions:</t>
  </si>
  <si>
    <r>
      <t>Date:</t>
    </r>
    <r>
      <rPr>
        <u/>
        <sz val="10"/>
        <rFont val="Arial"/>
        <family val="2"/>
      </rPr>
      <t>03/26/2026</t>
    </r>
  </si>
  <si>
    <r>
      <t xml:space="preserve">Date: </t>
    </r>
    <r>
      <rPr>
        <u/>
        <sz val="10"/>
        <rFont val="Arial"/>
        <family val="2"/>
      </rPr>
      <t xml:space="preserve">03/25/2026 </t>
    </r>
  </si>
  <si>
    <t>PM Snacks: Chicken Sandwich and Drinks</t>
  </si>
  <si>
    <r>
      <t xml:space="preserve">Purpose/Remarks : </t>
    </r>
    <r>
      <rPr>
        <u/>
        <sz val="10"/>
        <rFont val="Arial"/>
        <family val="2"/>
      </rPr>
      <t>To be served in Legislation with Barangay Officials and Volunteers in Municipality of Lobo</t>
    </r>
  </si>
  <si>
    <t xml:space="preserve">       re: feeding program and consultation on April 17, 2026.</t>
  </si>
  <si>
    <t>AM Snacks: Pancit, Puto and Bottled Juice</t>
  </si>
  <si>
    <t xml:space="preserve">Lunch: 2 Viands with Rice Dessert and </t>
  </si>
  <si>
    <r>
      <t xml:space="preserve">Date: </t>
    </r>
    <r>
      <rPr>
        <u/>
        <sz val="10"/>
        <rFont val="Arial"/>
        <family val="2"/>
      </rPr>
      <t>03/25/2026</t>
    </r>
  </si>
  <si>
    <r>
      <t xml:space="preserve">Purpose/Remarks : </t>
    </r>
    <r>
      <rPr>
        <u/>
        <sz val="10"/>
        <rFont val="Arial"/>
        <family val="2"/>
      </rPr>
      <t>For the month of March, 2026.</t>
    </r>
  </si>
  <si>
    <r>
      <t>Purpose/Remarks:</t>
    </r>
    <r>
      <rPr>
        <u/>
        <sz val="10"/>
        <rFont val="Arial"/>
        <family val="2"/>
      </rPr>
      <t xml:space="preserve"> To be served during the Training on Candle Making on April 17, 2026.</t>
    </r>
  </si>
  <si>
    <t xml:space="preserve">AM Snacks: Lasagna with Garlic Bread and </t>
  </si>
  <si>
    <t>Chips and Softdrinks</t>
  </si>
  <si>
    <t>AM Snacks: Seafood Marinara,Onion Rings</t>
  </si>
  <si>
    <r>
      <t>Purpose/Remarks:</t>
    </r>
    <r>
      <rPr>
        <u/>
        <sz val="10"/>
        <rFont val="Arial"/>
        <family val="2"/>
      </rPr>
      <t xml:space="preserve"> To be served during the Promoting Advocacy Rendering in Neutral Equality (PARINE) Inc. </t>
    </r>
  </si>
  <si>
    <t xml:space="preserve">         meeting on April 23, 2026.</t>
  </si>
  <si>
    <t>AM Snacks: Pancit Palabok with Puto and</t>
  </si>
  <si>
    <r>
      <t>Purpose/Remarks:</t>
    </r>
    <r>
      <rPr>
        <u/>
        <sz val="10"/>
        <rFont val="Arial"/>
        <family val="2"/>
      </rPr>
      <t xml:space="preserve"> To be served during the Provincial Committee on Gender and Development (PCGAD) Meeting</t>
    </r>
  </si>
  <si>
    <t xml:space="preserve">      TWG on April 24, 2026.</t>
  </si>
  <si>
    <r>
      <t>Purpose/Remarks:</t>
    </r>
    <r>
      <rPr>
        <u/>
        <sz val="10"/>
        <rFont val="Arial"/>
        <family val="2"/>
      </rPr>
      <t xml:space="preserve"> To be served during the Empowerment and Reaffirmation of Paternal Abilities (ERPAT)</t>
    </r>
  </si>
  <si>
    <t xml:space="preserve">        Federation Officers meeting on April 28, 2026.</t>
  </si>
  <si>
    <t xml:space="preserve">         for upcoming Linggo ng Kabataan on April 28, 2026.</t>
  </si>
  <si>
    <r>
      <t xml:space="preserve">Purpose/Remarks : </t>
    </r>
    <r>
      <rPr>
        <u/>
        <sz val="10"/>
        <color theme="1"/>
        <rFont val="Arial"/>
        <family val="2"/>
      </rPr>
      <t xml:space="preserve">To be served during the meeting of SK Federation Presidents and SK Chairman of Batangas </t>
    </r>
  </si>
  <si>
    <t xml:space="preserve">AM Snacks: Pad Thai with Garlic Bread </t>
  </si>
  <si>
    <r>
      <t>Purpose/Remarks:</t>
    </r>
    <r>
      <rPr>
        <u/>
        <sz val="10"/>
        <rFont val="Arial"/>
        <family val="2"/>
      </rPr>
      <t xml:space="preserve"> To be served during the 2nd Quarterly Provincial Council for Protection of Children (PCPC)</t>
    </r>
  </si>
  <si>
    <t xml:space="preserve">       Full Council Meeting on April 29, 2026.</t>
  </si>
  <si>
    <t>AM Snacks: Macaroni with Garlic Bread</t>
  </si>
  <si>
    <t>PM Snacks: Tuna Sandwich and Bottled Juice</t>
  </si>
  <si>
    <t>AM Snacks: Spaghetti with Meatballs, Garlic</t>
  </si>
  <si>
    <t>PM Snacks: Lasagna with Garlic Bread and</t>
  </si>
  <si>
    <r>
      <t>Purpose/Remarks:</t>
    </r>
    <r>
      <rPr>
        <u/>
        <sz val="10"/>
        <rFont val="Arial"/>
        <family val="2"/>
      </rPr>
      <t xml:space="preserve"> To be served during the Training of Trainers on Pre - Migration (TOT PMOS) on April 29 - 30, 2026.</t>
    </r>
  </si>
  <si>
    <t>PM Snacks: Assorted Kakanin, Free Flowing</t>
  </si>
  <si>
    <t>Coffee and Bottled Water</t>
  </si>
  <si>
    <r>
      <t xml:space="preserve">Purpose/Remarks : </t>
    </r>
    <r>
      <rPr>
        <u/>
        <sz val="10"/>
        <rFont val="Arial"/>
        <family val="2"/>
      </rPr>
      <t>To be served during the Operational Planning and Coordination meeting for Infrastructure Projects</t>
    </r>
  </si>
  <si>
    <t xml:space="preserve">        on April 7, 2026.</t>
  </si>
  <si>
    <r>
      <t xml:space="preserve">PR No. </t>
    </r>
    <r>
      <rPr>
        <u/>
        <sz val="10"/>
        <rFont val="Arial"/>
        <family val="2"/>
      </rPr>
      <t>0326-1656</t>
    </r>
  </si>
  <si>
    <r>
      <t xml:space="preserve">PR No. </t>
    </r>
    <r>
      <rPr>
        <u/>
        <sz val="10"/>
        <rFont val="Arial"/>
        <family val="2"/>
      </rPr>
      <t>0326-1657</t>
    </r>
  </si>
  <si>
    <r>
      <t xml:space="preserve">PR No. </t>
    </r>
    <r>
      <rPr>
        <u/>
        <sz val="10"/>
        <rFont val="Arial"/>
        <family val="2"/>
      </rPr>
      <t xml:space="preserve">0326-1658 </t>
    </r>
  </si>
  <si>
    <r>
      <t xml:space="preserve">PR No. </t>
    </r>
    <r>
      <rPr>
        <u/>
        <sz val="10"/>
        <rFont val="Arial"/>
        <family val="2"/>
      </rPr>
      <t xml:space="preserve">0326-1659 </t>
    </r>
  </si>
  <si>
    <r>
      <t xml:space="preserve">PR No. </t>
    </r>
    <r>
      <rPr>
        <u/>
        <sz val="10"/>
        <rFont val="Arial"/>
        <family val="2"/>
      </rPr>
      <t xml:space="preserve">0326-1660 </t>
    </r>
  </si>
  <si>
    <r>
      <t xml:space="preserve">PR No. </t>
    </r>
    <r>
      <rPr>
        <u/>
        <sz val="10"/>
        <rFont val="Arial"/>
        <family val="2"/>
      </rPr>
      <t>0326-1661</t>
    </r>
  </si>
  <si>
    <r>
      <t xml:space="preserve">PR No. </t>
    </r>
    <r>
      <rPr>
        <u/>
        <sz val="10"/>
        <rFont val="Arial"/>
        <family val="2"/>
      </rPr>
      <t>0326-1662</t>
    </r>
  </si>
  <si>
    <r>
      <t xml:space="preserve">PR No. </t>
    </r>
    <r>
      <rPr>
        <u/>
        <sz val="10"/>
        <rFont val="Arial"/>
        <family val="2"/>
      </rPr>
      <t>0326-1663</t>
    </r>
  </si>
  <si>
    <r>
      <t xml:space="preserve">PR No. </t>
    </r>
    <r>
      <rPr>
        <u/>
        <sz val="10"/>
        <rFont val="Arial"/>
        <family val="2"/>
      </rPr>
      <t xml:space="preserve">0326-1664 </t>
    </r>
  </si>
  <si>
    <r>
      <t xml:space="preserve">PR No. </t>
    </r>
    <r>
      <rPr>
        <u/>
        <sz val="10"/>
        <rFont val="Arial"/>
        <family val="2"/>
      </rPr>
      <t>0326-1665</t>
    </r>
  </si>
  <si>
    <r>
      <t xml:space="preserve">PR No. </t>
    </r>
    <r>
      <rPr>
        <u/>
        <sz val="10"/>
        <rFont val="Arial"/>
        <family val="2"/>
      </rPr>
      <t>0326-1666</t>
    </r>
  </si>
  <si>
    <r>
      <t xml:space="preserve">PR No. </t>
    </r>
    <r>
      <rPr>
        <u/>
        <sz val="10"/>
        <rFont val="Arial"/>
        <family val="2"/>
      </rPr>
      <t>0326-1667</t>
    </r>
  </si>
  <si>
    <r>
      <t xml:space="preserve">Date: </t>
    </r>
    <r>
      <rPr>
        <u/>
        <sz val="10"/>
        <color theme="1"/>
        <rFont val="Arial"/>
        <family val="2"/>
      </rPr>
      <t>03/25/2026</t>
    </r>
  </si>
  <si>
    <r>
      <t xml:space="preserve">PR No. </t>
    </r>
    <r>
      <rPr>
        <u/>
        <sz val="10"/>
        <color theme="1"/>
        <rFont val="Arial"/>
        <family val="2"/>
      </rPr>
      <t>0326-1668</t>
    </r>
  </si>
  <si>
    <r>
      <t xml:space="preserve">PR No. </t>
    </r>
    <r>
      <rPr>
        <u/>
        <sz val="10"/>
        <rFont val="Arial"/>
        <family val="2"/>
      </rPr>
      <t xml:space="preserve">0326-1670 </t>
    </r>
  </si>
  <si>
    <r>
      <t>Date:</t>
    </r>
    <r>
      <rPr>
        <u/>
        <sz val="10"/>
        <color theme="1"/>
        <rFont val="Arial"/>
        <family val="2"/>
      </rPr>
      <t xml:space="preserve"> 03/25/2026</t>
    </r>
  </si>
  <si>
    <r>
      <t xml:space="preserve">PR No. </t>
    </r>
    <r>
      <rPr>
        <u/>
        <sz val="10"/>
        <color theme="1"/>
        <rFont val="Arial"/>
        <family val="2"/>
      </rPr>
      <t>0326-1671</t>
    </r>
  </si>
  <si>
    <r>
      <t xml:space="preserve">PR No. </t>
    </r>
    <r>
      <rPr>
        <u/>
        <sz val="10"/>
        <rFont val="Arial"/>
        <family val="2"/>
      </rPr>
      <t xml:space="preserve">0326-1672 </t>
    </r>
  </si>
  <si>
    <r>
      <t xml:space="preserve">PR No. </t>
    </r>
    <r>
      <rPr>
        <u/>
        <sz val="10"/>
        <rFont val="Arial"/>
        <family val="2"/>
      </rPr>
      <t xml:space="preserve">0326-1673 </t>
    </r>
  </si>
  <si>
    <r>
      <t xml:space="preserve">PR No. </t>
    </r>
    <r>
      <rPr>
        <u/>
        <sz val="10"/>
        <rFont val="Arial"/>
        <family val="2"/>
      </rPr>
      <t>0326-1674</t>
    </r>
  </si>
  <si>
    <r>
      <t xml:space="preserve">PR No. </t>
    </r>
    <r>
      <rPr>
        <u/>
        <sz val="10"/>
        <rFont val="Arial"/>
        <family val="2"/>
      </rPr>
      <t>0326-1675</t>
    </r>
  </si>
  <si>
    <r>
      <t xml:space="preserve">PR No. </t>
    </r>
    <r>
      <rPr>
        <u/>
        <sz val="10"/>
        <rFont val="Arial"/>
        <family val="2"/>
      </rPr>
      <t xml:space="preserve">0326-1676 </t>
    </r>
  </si>
  <si>
    <r>
      <t xml:space="preserve">PR No. </t>
    </r>
    <r>
      <rPr>
        <u/>
        <sz val="10"/>
        <rFont val="Arial"/>
        <family val="2"/>
      </rPr>
      <t>0326-1677</t>
    </r>
  </si>
  <si>
    <r>
      <t xml:space="preserve">PR No. </t>
    </r>
    <r>
      <rPr>
        <u/>
        <sz val="10"/>
        <rFont val="Arial"/>
        <family val="2"/>
      </rPr>
      <t xml:space="preserve">0326-1678 </t>
    </r>
  </si>
  <si>
    <r>
      <t xml:space="preserve">PR No. </t>
    </r>
    <r>
      <rPr>
        <u/>
        <sz val="10"/>
        <rFont val="Arial"/>
        <family val="2"/>
      </rPr>
      <t xml:space="preserve">0326-1679 </t>
    </r>
  </si>
  <si>
    <t>Sweet Ham</t>
  </si>
  <si>
    <t xml:space="preserve">bottle 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</si>
  <si>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11, 2026.</t>
    </r>
  </si>
  <si>
    <t>Paminta</t>
  </si>
  <si>
    <t>Umami Seasoning</t>
  </si>
  <si>
    <t>White Bread Classic 400g</t>
  </si>
  <si>
    <t>Processed Cheese Spread</t>
  </si>
  <si>
    <r>
      <t xml:space="preserve">Purpose/Remarks : </t>
    </r>
    <r>
      <rPr>
        <u/>
        <sz val="10"/>
        <rFont val="Arial"/>
        <family val="2"/>
      </rPr>
      <t xml:space="preserve"> To be served during the Surveillance Audit on March 31, 2026.</t>
    </r>
  </si>
  <si>
    <t xml:space="preserve">Heavy AM Snacks: Pancit Sotanghon, </t>
  </si>
  <si>
    <t>Empanada and Softdrinks</t>
  </si>
  <si>
    <r>
      <t xml:space="preserve">Purpose/Remarks : </t>
    </r>
    <r>
      <rPr>
        <u/>
        <sz val="10"/>
        <rFont val="Arial"/>
        <family val="2"/>
      </rPr>
      <t>To be served during the LAMB Meeting on April 15, 2026.</t>
    </r>
  </si>
  <si>
    <t>PM Snacks: Pancit Canton with Toasted</t>
  </si>
  <si>
    <t>Porkchop</t>
  </si>
  <si>
    <t>Giniling</t>
  </si>
  <si>
    <t>Apple Flavored Green Tea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</si>
  <si>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17 &amp; 22, 2026.</t>
    </r>
  </si>
  <si>
    <t>Tokwa 3's</t>
  </si>
  <si>
    <t>case</t>
  </si>
  <si>
    <t xml:space="preserve">  - meron sa resibo pero wala sa emanating at wala picture</t>
  </si>
  <si>
    <t>(wrapper)</t>
  </si>
  <si>
    <r>
      <t>Purpose/Remarks:</t>
    </r>
    <r>
      <rPr>
        <u/>
        <sz val="10"/>
        <color theme="1"/>
        <rFont val="Arial"/>
        <family val="2"/>
      </rPr>
      <t xml:space="preserve"> Food and Venue for Participants and Bahay Pag-Asa Residents during the Team Building Activity</t>
    </r>
  </si>
  <si>
    <t xml:space="preserve">       (Leadership Training / Basic Life Support Training) on April 17, 2026.</t>
  </si>
  <si>
    <r>
      <t xml:space="preserve">Date: </t>
    </r>
    <r>
      <rPr>
        <u/>
        <sz val="10"/>
        <color theme="1"/>
        <rFont val="Arial"/>
        <family val="2"/>
      </rPr>
      <t>03/26/2026</t>
    </r>
  </si>
  <si>
    <r>
      <t xml:space="preserve">Purpose/Remarks : </t>
    </r>
    <r>
      <rPr>
        <u/>
        <sz val="10"/>
        <rFont val="Arial"/>
        <family val="2"/>
      </rPr>
      <t>Flowers given to the late Mr. Jeckson V. Caraig of Lian, Batangas.</t>
    </r>
  </si>
  <si>
    <r>
      <t xml:space="preserve">Purpose/Remarks: </t>
    </r>
    <r>
      <rPr>
        <u/>
        <sz val="10"/>
        <rFont val="Arial"/>
        <family val="2"/>
      </rPr>
      <t>For the month of March, 2026.</t>
    </r>
  </si>
  <si>
    <r>
      <t xml:space="preserve">Purpose/Remarks : </t>
    </r>
    <r>
      <rPr>
        <u/>
        <sz val="10"/>
        <rFont val="Arial"/>
        <family val="2"/>
      </rPr>
      <t>Foods served during the meeting with Mayors, Sangguniang Bayan Members and Barangay</t>
    </r>
  </si>
  <si>
    <t xml:space="preserve">       Captains of Municipality of Mabini and San Luis on March 16, 2026.</t>
  </si>
  <si>
    <t>AM Snacks: Burger</t>
  </si>
  <si>
    <t>Snacks: Cheesy Baked Mac</t>
  </si>
  <si>
    <r>
      <t xml:space="preserve">PR No. </t>
    </r>
    <r>
      <rPr>
        <u/>
        <sz val="10"/>
        <rFont val="Arial"/>
        <family val="2"/>
      </rPr>
      <t>0326-1718</t>
    </r>
  </si>
  <si>
    <r>
      <t xml:space="preserve">Date: </t>
    </r>
    <r>
      <rPr>
        <u/>
        <sz val="10"/>
        <rFont val="Arial"/>
        <family val="2"/>
      </rPr>
      <t>03/26/2026</t>
    </r>
  </si>
  <si>
    <r>
      <t xml:space="preserve">Purpose/Remarks : </t>
    </r>
    <r>
      <rPr>
        <u/>
        <sz val="10"/>
        <rFont val="Arial"/>
        <family val="2"/>
      </rPr>
      <t>To be served during the Committee Hearing on the Committee on Accountability, Ethics and Good</t>
    </r>
  </si>
  <si>
    <t xml:space="preserve">       Government in aid of legislation on April 1, 2026.</t>
  </si>
  <si>
    <t>Heavy AM Snacks: Pancit, Sandwich and</t>
  </si>
  <si>
    <t>Free Flowing Coffee</t>
  </si>
  <si>
    <r>
      <t xml:space="preserve">Purpose/Remarks : </t>
    </r>
    <r>
      <rPr>
        <u/>
        <sz val="10"/>
        <rFont val="Arial"/>
        <family val="2"/>
      </rPr>
      <t>To be served during the meeting of City and Municipal Treasurers of Batangas Province on</t>
    </r>
  </si>
  <si>
    <r>
      <t>PR No.</t>
    </r>
    <r>
      <rPr>
        <u/>
        <sz val="10"/>
        <rFont val="Arial"/>
        <family val="2"/>
      </rPr>
      <t xml:space="preserve"> 0326-1719 </t>
    </r>
  </si>
  <si>
    <r>
      <t>PR No.</t>
    </r>
    <r>
      <rPr>
        <u/>
        <sz val="10"/>
        <rFont val="Arial"/>
        <family val="2"/>
      </rPr>
      <t xml:space="preserve"> 0326-1720 </t>
    </r>
  </si>
  <si>
    <r>
      <t xml:space="preserve">PR No. </t>
    </r>
    <r>
      <rPr>
        <u/>
        <sz val="10"/>
        <rFont val="Arial"/>
        <family val="2"/>
      </rPr>
      <t xml:space="preserve">0326-1721 </t>
    </r>
  </si>
  <si>
    <r>
      <t xml:space="preserve">PR No. </t>
    </r>
    <r>
      <rPr>
        <u/>
        <sz val="10"/>
        <color theme="1"/>
        <rFont val="Arial"/>
        <family val="2"/>
      </rPr>
      <t xml:space="preserve">0326-1722 </t>
    </r>
  </si>
  <si>
    <r>
      <t xml:space="preserve">PR No. </t>
    </r>
    <r>
      <rPr>
        <u/>
        <sz val="10"/>
        <rFont val="Arial"/>
        <family val="2"/>
      </rPr>
      <t>0326-1723</t>
    </r>
  </si>
  <si>
    <r>
      <t xml:space="preserve">PR No. </t>
    </r>
    <r>
      <rPr>
        <u/>
        <sz val="10"/>
        <rFont val="Arial"/>
        <family val="2"/>
      </rPr>
      <t>0326-1724</t>
    </r>
  </si>
  <si>
    <r>
      <t xml:space="preserve">PR No. </t>
    </r>
    <r>
      <rPr>
        <u/>
        <sz val="10"/>
        <rFont val="Arial"/>
        <family val="2"/>
      </rPr>
      <t xml:space="preserve">0326-1725 </t>
    </r>
  </si>
  <si>
    <r>
      <t xml:space="preserve">PR No. </t>
    </r>
    <r>
      <rPr>
        <u/>
        <sz val="10"/>
        <rFont val="Arial"/>
        <family val="2"/>
      </rPr>
      <t xml:space="preserve">0326-1726 </t>
    </r>
  </si>
  <si>
    <t>Grilled Chicken Thigh and Leg Quarter with Rice</t>
  </si>
  <si>
    <r>
      <t xml:space="preserve">PR No. </t>
    </r>
    <r>
      <rPr>
        <u/>
        <sz val="10"/>
        <rFont val="Arial"/>
        <family val="2"/>
      </rPr>
      <t xml:space="preserve">0326-1727 </t>
    </r>
  </si>
  <si>
    <t>Fresh Orange Juice 250ml</t>
  </si>
  <si>
    <r>
      <t xml:space="preserve">Purpose/Remarks : </t>
    </r>
    <r>
      <rPr>
        <u/>
        <sz val="10"/>
        <rFont val="Arial"/>
        <family val="2"/>
      </rPr>
      <t>Foods served during the coordination meeting with BATMC's request of Usufruct and meeting</t>
    </r>
  </si>
  <si>
    <t xml:space="preserve">        re: the informal/illegal settlers on March 16, 2026.</t>
  </si>
  <si>
    <r>
      <t>PR No.</t>
    </r>
    <r>
      <rPr>
        <u/>
        <sz val="10"/>
        <rFont val="Arial"/>
        <family val="2"/>
      </rPr>
      <t xml:space="preserve"> 0326-1728 </t>
    </r>
  </si>
  <si>
    <t>Bihon 500g</t>
  </si>
  <si>
    <t>Korean Barbecue Cut 500g</t>
  </si>
  <si>
    <t xml:space="preserve">Peanut Butter 504g </t>
  </si>
  <si>
    <t>Lettuce Romaine</t>
  </si>
  <si>
    <t>Purified Water</t>
  </si>
  <si>
    <t>Lemon</t>
  </si>
  <si>
    <t>Full Cream Milk 1L</t>
  </si>
  <si>
    <t>Kapeng Barako 1kg</t>
  </si>
  <si>
    <t xml:space="preserve">         Orientation to be held on April 23, 2026.</t>
  </si>
  <si>
    <t xml:space="preserve">         (WISH) from De La Salle Lipa to be held on April 24, 2026.</t>
  </si>
  <si>
    <t>Food / Venue / Accommodation</t>
  </si>
  <si>
    <t>Breakfast: Rice, Tinolang Manok, Pan-Seared</t>
  </si>
  <si>
    <t>Fish with Lemon Buttered Sauce, Pork Steak</t>
  </si>
  <si>
    <t>Tagalog, Vegetable Tempura, Revel Bars,</t>
  </si>
  <si>
    <t>1 Round of Iced Tea</t>
  </si>
  <si>
    <t>AM Snacks: Sotanghon Guisado and Softdrinks</t>
  </si>
  <si>
    <t xml:space="preserve">Lunch: Rice, Suam na Mais at Malunggay, </t>
  </si>
  <si>
    <t>Savory Chicken, Roasted Pork with Demi,</t>
  </si>
  <si>
    <t xml:space="preserve">Baked Vegetables, Buchi with Filling </t>
  </si>
  <si>
    <t>(Ube, Chocolate or Monggo), 1 Round of Iced Tea</t>
  </si>
  <si>
    <t xml:space="preserve">PM Snacks: Ginataang Halo-halo with </t>
  </si>
  <si>
    <t>Bottled Juice/Softdrinks</t>
  </si>
  <si>
    <t>Dinner: Rice, Roasted Squash Soup, Garlic</t>
  </si>
  <si>
    <t>Rosemary Chicken, Breaded Pork with Mornay</t>
  </si>
  <si>
    <t>Sauce, Crispy Tofu and Bokchoy in Garlic Oyster</t>
  </si>
  <si>
    <t>Sauce, Festive Fruit Salad, 1 Round of Iced Tea</t>
  </si>
  <si>
    <t>Breakfast: Rice, Mushroom &amp; Spinach, Fish</t>
  </si>
  <si>
    <t>Parmesan with Mayo Mustard, Salt &amp; Pepper</t>
  </si>
  <si>
    <t>Chicken with Salted Egg Salsa, Water Spinach</t>
  </si>
  <si>
    <t>Adobo Tiramisu, 1 Round of Iced Tea</t>
  </si>
  <si>
    <t>AM Snacks: Ube Macapuno Cake with Bottled Water</t>
  </si>
  <si>
    <t>Lunch: Rice, Pork Sinigang, Salted Egg Fish,</t>
  </si>
  <si>
    <t xml:space="preserve">Honey Barbecue Chicken Stir Fried, Beans in </t>
  </si>
  <si>
    <t>Charsiu Sauce, C0ffee Jelly, 1 Round of Iced Tea</t>
  </si>
  <si>
    <t>Pm Snacks: Ham &amp; Cheese Sandwich with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</si>
  <si>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Participants during Capability Building for Overseas</t>
    </r>
  </si>
  <si>
    <t xml:space="preserve">       Filipino Workers on June 23 - 24, 2026.</t>
  </si>
  <si>
    <t>Dinner: Rice, Clam &amp; Corn, Grilled Chicken</t>
  </si>
  <si>
    <t>with Adobo Confit, Pork Estofado, Sauteed</t>
  </si>
  <si>
    <t>Carrots, Beans and Young Corn, Chocolate</t>
  </si>
  <si>
    <t>Cake Pops, 1 Round of Iced Tea</t>
  </si>
  <si>
    <t>AM Snacks: Lasagna and Juice</t>
  </si>
  <si>
    <t xml:space="preserve"> - Use of White Screen and Projector</t>
  </si>
  <si>
    <r>
      <t xml:space="preserve">Purpose/Remarks : </t>
    </r>
    <r>
      <rPr>
        <u/>
        <sz val="10"/>
        <rFont val="Arial"/>
        <family val="2"/>
      </rPr>
      <t>To be served during the Provincial Health Board Meeting on April 07, 2026.</t>
    </r>
  </si>
  <si>
    <r>
      <t xml:space="preserve">PR No. </t>
    </r>
    <r>
      <rPr>
        <u/>
        <sz val="10"/>
        <rFont val="Arial"/>
        <family val="2"/>
      </rPr>
      <t xml:space="preserve">0326-1733 </t>
    </r>
  </si>
  <si>
    <r>
      <t xml:space="preserve">PR No. </t>
    </r>
    <r>
      <rPr>
        <u/>
        <sz val="10"/>
        <rFont val="Arial"/>
        <family val="2"/>
      </rPr>
      <t>0326-1734</t>
    </r>
  </si>
  <si>
    <t>.</t>
  </si>
  <si>
    <t xml:space="preserve">AM Snacks: Dinuguang laman with Puto and 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</si>
  <si>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April 16, 2026.</t>
    </r>
  </si>
  <si>
    <t>AM Snacks: Hamburger and Pineapple Juice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</si>
  <si>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April 29, 2026.</t>
    </r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</si>
  <si>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3, 5, 6 &amp; 9, 2026.</t>
    </r>
  </si>
  <si>
    <r>
      <t xml:space="preserve">Date: </t>
    </r>
    <r>
      <rPr>
        <u/>
        <sz val="10"/>
        <rFont val="Arial"/>
        <family val="2"/>
      </rPr>
      <t>03/31/2026</t>
    </r>
  </si>
  <si>
    <t>AM Snacks: Pancit with Puto and Juice</t>
  </si>
  <si>
    <r>
      <t xml:space="preserve">Purpose/Remarks : </t>
    </r>
    <r>
      <rPr>
        <u/>
        <sz val="10"/>
        <rFont val="Arial"/>
        <family val="2"/>
      </rPr>
      <t>To be served to the participants of Orientation on YAKAP Gamot on April 6, 2026.</t>
    </r>
  </si>
  <si>
    <r>
      <t xml:space="preserve">PR No. </t>
    </r>
    <r>
      <rPr>
        <u/>
        <sz val="10"/>
        <rFont val="Arial"/>
        <family val="2"/>
      </rPr>
      <t xml:space="preserve">0326-1760 </t>
    </r>
  </si>
  <si>
    <r>
      <t>Purpose/Remarks:</t>
    </r>
    <r>
      <rPr>
        <u/>
        <sz val="10"/>
        <rFont val="Arial"/>
        <family val="2"/>
      </rPr>
      <t xml:space="preserve"> To be served during the Capacity Building on April 21, 2026.</t>
    </r>
  </si>
  <si>
    <r>
      <t>Date:</t>
    </r>
    <r>
      <rPr>
        <u/>
        <sz val="10"/>
        <rFont val="Arial"/>
        <family val="2"/>
      </rPr>
      <t xml:space="preserve"> 03/31/2026 </t>
    </r>
  </si>
  <si>
    <r>
      <t xml:space="preserve">PR No. </t>
    </r>
    <r>
      <rPr>
        <u/>
        <sz val="10"/>
        <rFont val="Arial"/>
        <family val="2"/>
      </rPr>
      <t>0326-1763</t>
    </r>
  </si>
  <si>
    <r>
      <t>Date:</t>
    </r>
    <r>
      <rPr>
        <u/>
        <sz val="10"/>
        <rFont val="Arial"/>
        <family val="2"/>
      </rPr>
      <t>03/31/2026</t>
    </r>
  </si>
  <si>
    <r>
      <t>PR No.</t>
    </r>
    <r>
      <rPr>
        <u/>
        <sz val="10"/>
        <rFont val="Arial"/>
        <family val="2"/>
      </rPr>
      <t xml:space="preserve"> 0326-1764</t>
    </r>
  </si>
  <si>
    <t xml:space="preserve"> - (20) Twin Sharing Room</t>
  </si>
  <si>
    <t xml:space="preserve">Inclusions: </t>
  </si>
  <si>
    <t xml:space="preserve"> - Use of Build in Widescreen, Projector</t>
  </si>
  <si>
    <t>and Basic Sound System</t>
  </si>
  <si>
    <t xml:space="preserve"> - High-Speed Wi-Fi Internet Access</t>
  </si>
  <si>
    <t xml:space="preserve"> - Free Flowing Coffee / Tea</t>
  </si>
  <si>
    <t xml:space="preserve"> - Registration Desk</t>
  </si>
  <si>
    <t xml:space="preserve"> - Stage</t>
  </si>
  <si>
    <t xml:space="preserve"> - Podium</t>
  </si>
  <si>
    <t xml:space="preserve"> - Personalized Lobby and Event Signage</t>
  </si>
  <si>
    <r>
      <t xml:space="preserve">PR No. </t>
    </r>
    <r>
      <rPr>
        <u/>
        <sz val="10"/>
        <rFont val="Arial"/>
        <family val="2"/>
      </rPr>
      <t xml:space="preserve">0326-1765 </t>
    </r>
  </si>
  <si>
    <r>
      <t>Date:</t>
    </r>
    <r>
      <rPr>
        <u/>
        <sz val="10"/>
        <color theme="1"/>
        <rFont val="Arial"/>
        <family val="2"/>
      </rPr>
      <t>03/31/2026</t>
    </r>
  </si>
  <si>
    <t>(White Malaysian Mums, White Anthurium)</t>
  </si>
  <si>
    <r>
      <t xml:space="preserve">Purpose/Remarks : </t>
    </r>
    <r>
      <rPr>
        <u/>
        <sz val="10"/>
        <rFont val="Arial"/>
        <family val="2"/>
      </rPr>
      <t>Flowers given to the late Ms. Nerissa Fe Peña of Barangay Balagtasin, San Jose, Batangas.</t>
    </r>
  </si>
  <si>
    <r>
      <t xml:space="preserve">Purpose/Remarks : </t>
    </r>
    <r>
      <rPr>
        <u/>
        <sz val="10"/>
        <rFont val="Arial"/>
        <family val="2"/>
      </rPr>
      <t>Flowers given to the late Mr. D. Edgardo A. Cabangon of Barangay Batulao, Nasugbu, Batangas.</t>
    </r>
  </si>
  <si>
    <r>
      <t xml:space="preserve">PR No. </t>
    </r>
    <r>
      <rPr>
        <u/>
        <sz val="10"/>
        <rFont val="Arial"/>
        <family val="2"/>
      </rPr>
      <t xml:space="preserve">0326-1766 </t>
    </r>
  </si>
  <si>
    <r>
      <t xml:space="preserve">PR No. </t>
    </r>
    <r>
      <rPr>
        <u/>
        <sz val="10"/>
        <color theme="1"/>
        <rFont val="Arial"/>
        <family val="2"/>
      </rPr>
      <t>0326-1767</t>
    </r>
  </si>
  <si>
    <r>
      <t xml:space="preserve">PR No. </t>
    </r>
    <r>
      <rPr>
        <u/>
        <sz val="10"/>
        <rFont val="Arial"/>
        <family val="2"/>
      </rPr>
      <t>0326-1768</t>
    </r>
  </si>
  <si>
    <t>Rice Dinorado 25kg</t>
  </si>
  <si>
    <t>Corned Beef</t>
  </si>
  <si>
    <t>Sliced Cheese</t>
  </si>
  <si>
    <t>di daw sadya na kasama ung wrapper c/o ate grace</t>
  </si>
  <si>
    <r>
      <t xml:space="preserve">Date: </t>
    </r>
    <r>
      <rPr>
        <u/>
        <sz val="10"/>
        <rFont val="Arial"/>
        <family val="2"/>
      </rPr>
      <t xml:space="preserve">03/31/2026 </t>
    </r>
  </si>
  <si>
    <r>
      <t xml:space="preserve">Purpose/Remarks : </t>
    </r>
    <r>
      <rPr>
        <u/>
        <sz val="10"/>
        <rFont val="Arial"/>
        <family val="2"/>
      </rPr>
      <t xml:space="preserve">For the month of March, 2026. </t>
    </r>
  </si>
  <si>
    <t>State Auditor IV / ATL</t>
  </si>
  <si>
    <t>Bottled Water 350ml</t>
  </si>
  <si>
    <r>
      <t>Date:</t>
    </r>
    <r>
      <rPr>
        <u/>
        <sz val="10"/>
        <color theme="1"/>
        <rFont val="Arial"/>
        <family val="2"/>
      </rPr>
      <t xml:space="preserve"> 03/31/2026</t>
    </r>
  </si>
  <si>
    <t>AM Snacks: Burger and Softdrinks</t>
  </si>
  <si>
    <t>Government of Batangas re: "128th Commemoration of Philippine Independence" on June 12, 2026.</t>
  </si>
  <si>
    <t xml:space="preserve">Lunch Buffet: 2 Viands with Rice, Dessert  </t>
  </si>
  <si>
    <t xml:space="preserve">        on April 23, 2026.</t>
  </si>
  <si>
    <r>
      <t xml:space="preserve">Purpose/Remarks : </t>
    </r>
    <r>
      <rPr>
        <u/>
        <sz val="10"/>
        <rFont val="Arial"/>
        <family val="2"/>
      </rPr>
      <t>To be served during the Quarterly Coordination Meetings of Barangay Health Worker Presidents</t>
    </r>
  </si>
  <si>
    <t>Newspaper (Manila Bulletin)</t>
  </si>
  <si>
    <t>copy</t>
  </si>
  <si>
    <t>(White Roses, White Orchids, White Malaysian</t>
  </si>
  <si>
    <t>Green Line Burlap)</t>
  </si>
  <si>
    <t>Mums, Ducktail Leaves, Anahaw Leaves,</t>
  </si>
  <si>
    <r>
      <t xml:space="preserve">Purpose/Remarks : </t>
    </r>
    <r>
      <rPr>
        <u/>
        <sz val="10"/>
        <rFont val="Arial"/>
        <family val="2"/>
      </rPr>
      <t>Flowers given to the late Mr. Dionisio V. Toreja of Barangay Lapu-lapu, Ibaan, Batangas.</t>
    </r>
  </si>
  <si>
    <t>White Lilies, Aster Sympathy Flower</t>
  </si>
  <si>
    <r>
      <t xml:space="preserve">Purpose/Remarks : </t>
    </r>
    <r>
      <rPr>
        <u/>
        <sz val="10"/>
        <rFont val="Arial"/>
        <family val="2"/>
      </rPr>
      <t>Flower given to the late Ms. Annie Godoy of Barangay Dumuclay, Batangas City.</t>
    </r>
  </si>
  <si>
    <r>
      <t xml:space="preserve">Purpose/Remarks: </t>
    </r>
    <r>
      <rPr>
        <u/>
        <sz val="10"/>
        <rFont val="Arial"/>
        <family val="2"/>
      </rPr>
      <t xml:space="preserve">To be served during the Taal Volcano Eruption Simulation Exercise - Simulation and Assessment </t>
    </r>
  </si>
  <si>
    <t xml:space="preserve">        Session / Meeting on May 5, 2026.</t>
  </si>
  <si>
    <r>
      <t xml:space="preserve">PR No. </t>
    </r>
    <r>
      <rPr>
        <u/>
        <sz val="10"/>
        <rFont val="Arial"/>
        <family val="2"/>
      </rPr>
      <t>0326-1776</t>
    </r>
  </si>
  <si>
    <r>
      <t xml:space="preserve">PR No.  </t>
    </r>
    <r>
      <rPr>
        <u/>
        <sz val="10"/>
        <rFont val="Arial"/>
        <family val="2"/>
      </rPr>
      <t>0326-1777</t>
    </r>
  </si>
  <si>
    <r>
      <t xml:space="preserve">PR No.  </t>
    </r>
    <r>
      <rPr>
        <u/>
        <sz val="10"/>
        <rFont val="Arial"/>
        <family val="2"/>
      </rPr>
      <t>0326-1778</t>
    </r>
  </si>
  <si>
    <r>
      <t xml:space="preserve">PR No. </t>
    </r>
    <r>
      <rPr>
        <u/>
        <sz val="10"/>
        <rFont val="Arial"/>
        <family val="2"/>
      </rPr>
      <t xml:space="preserve">0326-1779 </t>
    </r>
  </si>
  <si>
    <r>
      <t xml:space="preserve">PR No. </t>
    </r>
    <r>
      <rPr>
        <u/>
        <sz val="10"/>
        <rFont val="Arial"/>
        <family val="2"/>
      </rPr>
      <t xml:space="preserve">0326-1780 </t>
    </r>
  </si>
  <si>
    <t>MARISA M. MENDOZA, EnP</t>
  </si>
  <si>
    <r>
      <t xml:space="preserve">PR No. </t>
    </r>
    <r>
      <rPr>
        <u/>
        <sz val="10"/>
        <rFont val="Arial"/>
        <family val="2"/>
      </rPr>
      <t xml:space="preserve">0326-1781 </t>
    </r>
  </si>
  <si>
    <r>
      <t xml:space="preserve">PR No. </t>
    </r>
    <r>
      <rPr>
        <u/>
        <sz val="10"/>
        <color theme="1"/>
        <rFont val="Arial"/>
        <family val="2"/>
      </rPr>
      <t>0326-1783</t>
    </r>
  </si>
  <si>
    <r>
      <t xml:space="preserve">PR No. </t>
    </r>
    <r>
      <rPr>
        <u/>
        <sz val="10"/>
        <rFont val="Arial"/>
        <family val="2"/>
      </rPr>
      <t xml:space="preserve">0326-1784 </t>
    </r>
  </si>
  <si>
    <t>AM Snacks: Chicken Sandwich and</t>
  </si>
  <si>
    <t>(White Anthuriums, White Chrysanthemums,</t>
  </si>
  <si>
    <r>
      <t xml:space="preserve">Purpose/Remarks: </t>
    </r>
    <r>
      <rPr>
        <u/>
        <sz val="10"/>
        <rFont val="Arial"/>
        <family val="2"/>
      </rPr>
      <t>To be served for duty responders during "Lakbay Alalay 2026: Matatag na Pagbabantay" on</t>
    </r>
  </si>
  <si>
    <t xml:space="preserve">       April 2 - 3, 2026.</t>
  </si>
  <si>
    <r>
      <t xml:space="preserve">PR No. </t>
    </r>
    <r>
      <rPr>
        <u/>
        <sz val="10"/>
        <rFont val="Arial"/>
        <family val="2"/>
      </rPr>
      <t xml:space="preserve">0326-1785 </t>
    </r>
  </si>
  <si>
    <t>Breakfast: 2 Viands with Rice, Dessert</t>
  </si>
  <si>
    <r>
      <t xml:space="preserve">PR No. </t>
    </r>
    <r>
      <rPr>
        <u/>
        <sz val="10"/>
        <rFont val="Arial"/>
        <family val="2"/>
      </rPr>
      <t>0326-1789</t>
    </r>
  </si>
  <si>
    <r>
      <t xml:space="preserve">PR No. </t>
    </r>
    <r>
      <rPr>
        <u/>
        <sz val="10"/>
        <rFont val="Arial"/>
        <family val="2"/>
      </rPr>
      <t>0326-1791</t>
    </r>
  </si>
  <si>
    <r>
      <t xml:space="preserve">Purpose/Remarks : </t>
    </r>
    <r>
      <rPr>
        <u/>
        <sz val="10"/>
        <rFont val="Arial"/>
        <family val="2"/>
      </rPr>
      <t>To be served during the Training on Green Coffee Grading and Classification on April 16, 2026.</t>
    </r>
  </si>
  <si>
    <r>
      <t xml:space="preserve">Purpose/Remarks: </t>
    </r>
    <r>
      <rPr>
        <u/>
        <sz val="10"/>
        <rFont val="Arial"/>
        <family val="2"/>
      </rPr>
      <t>To be served during Lakbay Alalay 2026: Matatag na Pagbabantay on April 4 - 5, 2026.</t>
    </r>
  </si>
  <si>
    <r>
      <t xml:space="preserve">Date: </t>
    </r>
    <r>
      <rPr>
        <u/>
        <sz val="10"/>
        <rFont val="Arial"/>
        <family val="2"/>
      </rPr>
      <t>04/06/2026</t>
    </r>
  </si>
  <si>
    <t xml:space="preserve">        May 04, 2026.</t>
  </si>
  <si>
    <t xml:space="preserve">        May 11, 2026.</t>
  </si>
  <si>
    <t xml:space="preserve">        May 18, 2026.</t>
  </si>
  <si>
    <t xml:space="preserve">        May 25, 2026.</t>
  </si>
  <si>
    <t xml:space="preserve">       for Discussion - Based Simulation Exercise Implementation on May 04, 2026.</t>
  </si>
  <si>
    <r>
      <t>Date:</t>
    </r>
    <r>
      <rPr>
        <u/>
        <sz val="10"/>
        <rFont val="Arial"/>
        <family val="2"/>
      </rPr>
      <t>04/06/2026</t>
    </r>
  </si>
  <si>
    <t>AM Snacks: Baked Macaroni with Garlic</t>
  </si>
  <si>
    <r>
      <t xml:space="preserve">Purpose/Remarks: </t>
    </r>
    <r>
      <rPr>
        <u/>
        <sz val="10"/>
        <rFont val="Arial"/>
        <family val="2"/>
      </rPr>
      <t>To be served during the Men Opposed to Violence Everywhere (MOVE-ALAV) Move Capitol</t>
    </r>
  </si>
  <si>
    <t xml:space="preserve">      Chapter Meeting on May 05, 2026.</t>
  </si>
  <si>
    <r>
      <t xml:space="preserve">Purpose/Remarks: </t>
    </r>
    <r>
      <rPr>
        <u/>
        <sz val="10"/>
        <rFont val="Arial"/>
        <family val="2"/>
      </rPr>
      <t>To be served during the Exercise Planning Meeting for NSED 2nd Quarter on May 7, 2026.</t>
    </r>
  </si>
  <si>
    <t>AM Snacks: Chicken Arrozcaldo, Pandesal</t>
  </si>
  <si>
    <t>with Butter and Bottled Juice</t>
  </si>
  <si>
    <t>PM Snacks: Miki-Bihon Pancit Guisado and</t>
  </si>
  <si>
    <t>AM Snacks: Lasagna Roll and Bottled Juice</t>
  </si>
  <si>
    <t>PM Snacks: Chicken Sandwich and Bottled Juice</t>
  </si>
  <si>
    <r>
      <t xml:space="preserve">Purpose/Remarks: </t>
    </r>
    <r>
      <rPr>
        <u/>
        <sz val="10"/>
        <rFont val="Arial"/>
        <family val="2"/>
      </rPr>
      <t>To be served during the Stress Debriefing Activity for Multi-Disciplinary Team on May 8-9, 2026.</t>
    </r>
  </si>
  <si>
    <r>
      <t xml:space="preserve">Purpose/Remarks: </t>
    </r>
    <r>
      <rPr>
        <u/>
        <sz val="10"/>
        <rFont val="Arial"/>
        <family val="2"/>
      </rPr>
      <t>To be served during the 2nd Quarterly Meeting of Federation of Senior Citizens and OSCA</t>
    </r>
  </si>
  <si>
    <t xml:space="preserve">        Heads on May 08, 2026.</t>
  </si>
  <si>
    <t xml:space="preserve">PM Snacks: Clubhouse Sandwich and </t>
  </si>
  <si>
    <r>
      <t xml:space="preserve">Purpose/Remarks: </t>
    </r>
    <r>
      <rPr>
        <u/>
        <sz val="10"/>
        <rFont val="Arial"/>
        <family val="2"/>
      </rPr>
      <t>To be served during the Mother's Day Celebration on May 11, 2026.</t>
    </r>
  </si>
  <si>
    <t>Lunch: 2 Viands with Rice, Dessert and Bottled Water</t>
  </si>
  <si>
    <r>
      <t xml:space="preserve">Purpose/Remarks : </t>
    </r>
    <r>
      <rPr>
        <u/>
        <sz val="10"/>
        <rFont val="Arial"/>
        <family val="2"/>
      </rPr>
      <t>To be served during the LAMB Meeting on May 13, 2026.</t>
    </r>
  </si>
  <si>
    <r>
      <t>Purpose/Remarks:</t>
    </r>
    <r>
      <rPr>
        <u/>
        <sz val="10"/>
        <rFont val="Arial"/>
        <family val="2"/>
      </rPr>
      <t xml:space="preserve"> To be served during the Seminar on Disaster Preparedness and First - Aid for Lian Resorts </t>
    </r>
  </si>
  <si>
    <t xml:space="preserve">        on May 13 - 14, 2026.</t>
  </si>
  <si>
    <t xml:space="preserve">AM Snacks: Creamy Tuna Pasta and </t>
  </si>
  <si>
    <t>PM Snacks: Chicken Sandwich and</t>
  </si>
  <si>
    <r>
      <t xml:space="preserve">Purpose/Remarks: </t>
    </r>
    <r>
      <rPr>
        <u/>
        <sz val="10"/>
        <rFont val="Arial"/>
        <family val="2"/>
      </rPr>
      <t>To be served during the Orientation on Aftercare Service for YBP Multi-Disciplinary Team on</t>
    </r>
  </si>
  <si>
    <t xml:space="preserve">        May 13 -14, 2026.</t>
  </si>
  <si>
    <t>4th Batch</t>
  </si>
  <si>
    <t>5th Batch</t>
  </si>
  <si>
    <r>
      <t xml:space="preserve">Purpose/Remarks: </t>
    </r>
    <r>
      <rPr>
        <u/>
        <sz val="10"/>
        <rFont val="Arial"/>
        <family val="2"/>
      </rPr>
      <t>To be served during the 4th and 5th Batch of the Organizational Meeting of Various Art and Cultural</t>
    </r>
  </si>
  <si>
    <t xml:space="preserve">       Sector Groups on May 13 and May 21, 2026.</t>
  </si>
  <si>
    <r>
      <t xml:space="preserve">Purpose/Remarks : </t>
    </r>
    <r>
      <rPr>
        <u/>
        <sz val="10"/>
        <rFont val="Arial"/>
        <family val="2"/>
      </rPr>
      <t>To be served during the Provincial Health Board Meeting on May 14, 2026.</t>
    </r>
  </si>
  <si>
    <r>
      <t xml:space="preserve">Purpose/Remarks: </t>
    </r>
    <r>
      <rPr>
        <u/>
        <sz val="10"/>
        <rFont val="Arial"/>
        <family val="2"/>
      </rPr>
      <t>To be served during the Training on Fabric Conditioner Making on May 15, 2026.</t>
    </r>
  </si>
  <si>
    <r>
      <t xml:space="preserve">Purpose/Remarks: </t>
    </r>
    <r>
      <rPr>
        <u/>
        <sz val="10"/>
        <rFont val="Arial"/>
        <family val="2"/>
      </rPr>
      <t>To be served during the Exercise Coordination Meeting for NSED 2nd Quarter on May 15, 2026.</t>
    </r>
  </si>
  <si>
    <t>Lunch Buffet: 2 Viands with Rice, Dessert and Drinks</t>
  </si>
  <si>
    <r>
      <t xml:space="preserve">Purpose/Remarks: </t>
    </r>
    <r>
      <rPr>
        <u/>
        <sz val="10"/>
        <rFont val="Arial"/>
        <family val="2"/>
      </rPr>
      <t>To be served during the Heritage Month Workshop on the Flag and Heraldic Code with Proper</t>
    </r>
  </si>
  <si>
    <t xml:space="preserve">        Protocol on National and Local Observances on May 19, 2026.</t>
  </si>
  <si>
    <t>AM Snacks: Mac and Cheese and Bottled Juice</t>
  </si>
  <si>
    <r>
      <t xml:space="preserve">Purpose/Remarks: </t>
    </r>
    <r>
      <rPr>
        <u/>
        <sz val="10"/>
        <rFont val="Arial"/>
        <family val="2"/>
      </rPr>
      <t>To be served during the Family Life Development Session for Former Rebels and Their</t>
    </r>
  </si>
  <si>
    <t xml:space="preserve">        Families (1st Batch) on May 19, 2026. </t>
  </si>
  <si>
    <t xml:space="preserve">AM Snacks: Spaghetti with Garlic Bread and 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</si>
  <si>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Integrated Fisheries and</t>
    </r>
  </si>
  <si>
    <t xml:space="preserve">                                 Aquatic Resources Management Council Meeting on May 21, 2026.</t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</si>
  <si>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Regional CALABARZON</t>
    </r>
  </si>
  <si>
    <t xml:space="preserve">                               Cacao Stakeholders Association Meeting on May 21, 2026.</t>
  </si>
  <si>
    <t>AM Snacks: Seafood Marinara with Garlic</t>
  </si>
  <si>
    <t>Bread and Softdrinks</t>
  </si>
  <si>
    <t>PM Snacks: Donburi Burger with Potato</t>
  </si>
  <si>
    <r>
      <t>Purpose/Remarks:</t>
    </r>
    <r>
      <rPr>
        <u/>
        <sz val="10"/>
        <rFont val="Arial"/>
        <family val="2"/>
      </rPr>
      <t xml:space="preserve"> To be served during the Consultation Dialogue with City/Municipal Migrants Desk Officers on</t>
    </r>
  </si>
  <si>
    <t xml:space="preserve">       May 22, 2026.</t>
  </si>
  <si>
    <t>PM Snacks: Baked Mac with Toasted Bread</t>
  </si>
  <si>
    <r>
      <t xml:space="preserve">Purpose/Remarks: </t>
    </r>
    <r>
      <rPr>
        <u/>
        <sz val="10"/>
        <rFont val="Arial"/>
        <family val="2"/>
      </rPr>
      <t>To be served during the Orientation on Volunteer Management in Disasters on May 22, 2026.</t>
    </r>
  </si>
  <si>
    <r>
      <t xml:space="preserve">Purpose/Remarks: </t>
    </r>
    <r>
      <rPr>
        <u/>
        <sz val="10"/>
        <rFont val="Arial"/>
        <family val="2"/>
      </rPr>
      <t>To be served during the Exercise Technical Meeting for NSED 2nd Quarter on May 25, 2026.</t>
    </r>
  </si>
  <si>
    <t>AM Snacks: Palabok and Bottled Juice</t>
  </si>
  <si>
    <t>AM Snacks: Stir Fried Pasta and Bottled Juice</t>
  </si>
  <si>
    <t>PM Snacks: Quesadilla and Bottled Juice</t>
  </si>
  <si>
    <t xml:space="preserve">AM Snacks: Pancit Binondo Style and </t>
  </si>
  <si>
    <t xml:space="preserve">AM Snacks: Creamy Mushroom Pasta </t>
  </si>
  <si>
    <r>
      <t xml:space="preserve">Purpose/Remarks: </t>
    </r>
    <r>
      <rPr>
        <u/>
        <sz val="10"/>
        <rFont val="Arial"/>
        <family val="2"/>
      </rPr>
      <t>To be served during the Gender Sensitivity Orientation on May 26 - 29, 2026.</t>
    </r>
  </si>
  <si>
    <t>Heavy AM Snacks: Clubhouse Sandwich,</t>
  </si>
  <si>
    <t>Baked Mac and Assorted Softdrinks</t>
  </si>
  <si>
    <t xml:space="preserve">        President on May 27, 2026.</t>
  </si>
  <si>
    <t xml:space="preserve">                                Meeting on May 28, 2026.</t>
  </si>
  <si>
    <r>
      <t xml:space="preserve">Purpose/Remarks : </t>
    </r>
    <r>
      <rPr>
        <u/>
        <sz val="10"/>
        <rFont val="Arial"/>
        <family val="2"/>
      </rPr>
      <t>To be served during the Training on Fish Processing (Kikiam, Fishball, Squidball) on</t>
    </r>
  </si>
  <si>
    <t xml:space="preserve">                                 May 28, 2026.</t>
  </si>
  <si>
    <t>AM Snacks: Chicken Sopas with Egg and Drinks</t>
  </si>
  <si>
    <t>AM Snacks: Pancit Miki Bihon with Puto</t>
  </si>
  <si>
    <t>PM Snacks: Jumbo Burger and Bottled Juice</t>
  </si>
  <si>
    <r>
      <t xml:space="preserve">Purpose/Remarks: </t>
    </r>
    <r>
      <rPr>
        <u/>
        <sz val="10"/>
        <rFont val="Arial"/>
        <family val="2"/>
      </rPr>
      <t>To be served during the Provincial Project Monitoring Committee 2nd Quarter Field Monitoring</t>
    </r>
  </si>
  <si>
    <t xml:space="preserve">       Activity on May 28 - 29, 2026.</t>
  </si>
  <si>
    <r>
      <t>PR No.</t>
    </r>
    <r>
      <rPr>
        <u/>
        <sz val="10"/>
        <rFont val="Arial"/>
        <family val="2"/>
      </rPr>
      <t xml:space="preserve"> 0426-1818</t>
    </r>
  </si>
  <si>
    <r>
      <t xml:space="preserve">PR No. </t>
    </r>
    <r>
      <rPr>
        <u/>
        <sz val="10"/>
        <rFont val="Arial"/>
        <family val="2"/>
      </rPr>
      <t>0426-1819</t>
    </r>
  </si>
  <si>
    <r>
      <t xml:space="preserve">PR No. </t>
    </r>
    <r>
      <rPr>
        <u/>
        <sz val="10"/>
        <rFont val="Arial"/>
        <family val="2"/>
      </rPr>
      <t>0426-1820</t>
    </r>
  </si>
  <si>
    <r>
      <t xml:space="preserve">PR No. </t>
    </r>
    <r>
      <rPr>
        <u/>
        <sz val="10"/>
        <rFont val="Arial"/>
        <family val="2"/>
      </rPr>
      <t>0426-1821</t>
    </r>
  </si>
  <si>
    <r>
      <t xml:space="preserve">PR No. </t>
    </r>
    <r>
      <rPr>
        <u/>
        <sz val="10"/>
        <rFont val="Arial"/>
        <family val="2"/>
      </rPr>
      <t>0426-1822</t>
    </r>
  </si>
  <si>
    <r>
      <t xml:space="preserve">PR No. </t>
    </r>
    <r>
      <rPr>
        <u/>
        <sz val="10"/>
        <rFont val="Arial"/>
        <family val="2"/>
      </rPr>
      <t>0426-1824</t>
    </r>
  </si>
  <si>
    <r>
      <t xml:space="preserve">PR No. </t>
    </r>
    <r>
      <rPr>
        <u/>
        <sz val="10"/>
        <rFont val="Arial"/>
        <family val="2"/>
      </rPr>
      <t>0426-1825</t>
    </r>
  </si>
  <si>
    <r>
      <t xml:space="preserve">PR No. </t>
    </r>
    <r>
      <rPr>
        <u/>
        <sz val="10"/>
        <rFont val="Arial"/>
        <family val="2"/>
      </rPr>
      <t>0426-1826</t>
    </r>
  </si>
  <si>
    <r>
      <t xml:space="preserve">PR No. </t>
    </r>
    <r>
      <rPr>
        <u/>
        <sz val="10"/>
        <rFont val="Arial"/>
        <family val="2"/>
      </rPr>
      <t>0426-1827</t>
    </r>
  </si>
  <si>
    <r>
      <t xml:space="preserve">PR No. </t>
    </r>
    <r>
      <rPr>
        <u/>
        <sz val="10"/>
        <rFont val="Arial"/>
        <family val="2"/>
      </rPr>
      <t>0426-1828</t>
    </r>
  </si>
  <si>
    <r>
      <t xml:space="preserve">PR No. </t>
    </r>
    <r>
      <rPr>
        <u/>
        <sz val="10"/>
        <rFont val="Arial"/>
        <family val="2"/>
      </rPr>
      <t>0426-1829</t>
    </r>
  </si>
  <si>
    <r>
      <t xml:space="preserve">PR No.  </t>
    </r>
    <r>
      <rPr>
        <u/>
        <sz val="10"/>
        <rFont val="Arial"/>
        <family val="2"/>
      </rPr>
      <t>0426-1830</t>
    </r>
  </si>
  <si>
    <r>
      <t xml:space="preserve">PR No. </t>
    </r>
    <r>
      <rPr>
        <u/>
        <sz val="10"/>
        <rFont val="Arial"/>
        <family val="2"/>
      </rPr>
      <t>0426-1831</t>
    </r>
  </si>
  <si>
    <r>
      <t xml:space="preserve">PR No.  </t>
    </r>
    <r>
      <rPr>
        <u/>
        <sz val="10"/>
        <rFont val="Arial"/>
        <family val="2"/>
      </rPr>
      <t>0426-1832</t>
    </r>
  </si>
  <si>
    <r>
      <t xml:space="preserve">PR No. </t>
    </r>
    <r>
      <rPr>
        <u/>
        <sz val="10"/>
        <rFont val="Arial"/>
        <family val="2"/>
      </rPr>
      <t>0426-1833</t>
    </r>
  </si>
  <si>
    <r>
      <t xml:space="preserve">PR No. </t>
    </r>
    <r>
      <rPr>
        <u/>
        <sz val="10"/>
        <rFont val="Arial"/>
        <family val="2"/>
      </rPr>
      <t>0426-1834</t>
    </r>
  </si>
  <si>
    <r>
      <t xml:space="preserve">PR No.  </t>
    </r>
    <r>
      <rPr>
        <u/>
        <sz val="10"/>
        <rFont val="Arial"/>
        <family val="2"/>
      </rPr>
      <t>0426-1835</t>
    </r>
  </si>
  <si>
    <r>
      <t xml:space="preserve">PR No. </t>
    </r>
    <r>
      <rPr>
        <u/>
        <sz val="10"/>
        <rFont val="Arial"/>
        <family val="2"/>
      </rPr>
      <t>0426-1836</t>
    </r>
  </si>
  <si>
    <r>
      <t xml:space="preserve">PR No. </t>
    </r>
    <r>
      <rPr>
        <u/>
        <sz val="10"/>
        <rFont val="Arial"/>
        <family val="2"/>
      </rPr>
      <t>0426-1837</t>
    </r>
  </si>
  <si>
    <r>
      <t xml:space="preserve">Purpose/Remarks: </t>
    </r>
    <r>
      <rPr>
        <u/>
        <sz val="10"/>
        <rFont val="Arial"/>
        <family val="2"/>
      </rPr>
      <t>To be served during the 2nd Quarterly Child Representatives Meeting on May 20, 2026.</t>
    </r>
  </si>
  <si>
    <t>AM Snacks: Carbonara and Drinks</t>
  </si>
  <si>
    <r>
      <t xml:space="preserve">Purpose/Remarks : </t>
    </r>
    <r>
      <rPr>
        <u/>
        <sz val="10"/>
        <rFont val="Arial"/>
        <family val="2"/>
      </rPr>
      <t xml:space="preserve"> To be served during Committee Hearing on Games and Amusement regarding Ordinance No.</t>
    </r>
  </si>
  <si>
    <t xml:space="preserve">        003-2026 of the Municipality of San Juan, Batangas on April 15, 2026.</t>
  </si>
  <si>
    <r>
      <t>Date:</t>
    </r>
    <r>
      <rPr>
        <u/>
        <sz val="10"/>
        <rFont val="Arial"/>
        <family val="2"/>
      </rPr>
      <t>04/07/2026</t>
    </r>
  </si>
  <si>
    <r>
      <t xml:space="preserve">PR No. </t>
    </r>
    <r>
      <rPr>
        <u/>
        <sz val="10"/>
        <rFont val="Arial"/>
        <family val="2"/>
      </rPr>
      <t xml:space="preserve">0426- </t>
    </r>
  </si>
  <si>
    <t xml:space="preserve">Venue and Accommodation </t>
  </si>
  <si>
    <t xml:space="preserve"> - 25 Twin Sharing Room (good for 2 persons)</t>
  </si>
  <si>
    <t>(Php 1,850.00/day x 2 days)</t>
  </si>
  <si>
    <t xml:space="preserve">Breakfast: Mushroom &amp; Spinach, Fish </t>
  </si>
  <si>
    <t xml:space="preserve">Parmesan with Mayo Mustard, Salt &amp; Pepper </t>
  </si>
  <si>
    <t>Adobo, Tiramisu, 1 Round of Iced Tea</t>
  </si>
  <si>
    <t>AM Snacks: Ham &amp; Mushroom Pasta, Softdrinks</t>
  </si>
  <si>
    <t>Honey Barbeque Chicken, Stir Fried Beans</t>
  </si>
  <si>
    <t>in Charsiu Sauce, Coffee Jelly, 1 Round of Iced Tea</t>
  </si>
  <si>
    <t>PM Snacks: Ginataang Halo-halo with Bottled</t>
  </si>
  <si>
    <t>Juice/Softdrinks</t>
  </si>
  <si>
    <t>(50 pax x Php 3,500.00 / day x 2 days)</t>
  </si>
  <si>
    <r>
      <t xml:space="preserve">Date: </t>
    </r>
    <r>
      <rPr>
        <u/>
        <sz val="10"/>
        <rFont val="Arial"/>
        <family val="2"/>
      </rPr>
      <t>04/07/2026</t>
    </r>
  </si>
  <si>
    <t>Philippine Inquirer</t>
  </si>
  <si>
    <t>Manila Times</t>
  </si>
  <si>
    <r>
      <t xml:space="preserve">Purpose/Remarks : </t>
    </r>
    <r>
      <rPr>
        <u/>
        <sz val="10"/>
        <rFont val="Arial"/>
        <family val="2"/>
      </rPr>
      <t>Flowers given to the late Ms. Andrea M. Malapitan of Barangay Salao, Rosario, Batangas</t>
    </r>
    <r>
      <rPr>
        <sz val="10"/>
        <rFont val="Arial"/>
        <family val="2"/>
      </rPr>
      <t>.</t>
    </r>
  </si>
  <si>
    <r>
      <t xml:space="preserve">Purpose/Remarks : </t>
    </r>
    <r>
      <rPr>
        <u/>
        <sz val="10"/>
        <rFont val="Arial"/>
        <family val="2"/>
      </rPr>
      <t>For the month of March, 2026. (Apacible Memorial District Hospital)</t>
    </r>
  </si>
  <si>
    <t>Philippine Star</t>
  </si>
  <si>
    <t>Meals: Chicken, Rice and Softdrinks</t>
  </si>
  <si>
    <r>
      <t xml:space="preserve">Purpose/Remarks : </t>
    </r>
    <r>
      <rPr>
        <u/>
        <sz val="10"/>
        <rFont val="Arial"/>
        <family val="2"/>
      </rPr>
      <t xml:space="preserve">To be served during the Regular Monthly Meeting of Panlalawigang Liga ng mga Barangay on </t>
    </r>
  </si>
  <si>
    <t xml:space="preserve">         May 08, 2026.</t>
  </si>
  <si>
    <t>Seasons Juice in Can</t>
  </si>
  <si>
    <t>PM Snacks: Chicken Sandwich and Pineapple</t>
  </si>
  <si>
    <t xml:space="preserve">        Selection for Batang Pinoy 2026 on May 13 -14, 2026.</t>
  </si>
  <si>
    <r>
      <t xml:space="preserve">Purpose/Remarks : </t>
    </r>
    <r>
      <rPr>
        <u/>
        <sz val="10"/>
        <rFont val="Arial"/>
        <family val="2"/>
      </rPr>
      <t xml:space="preserve">To be served during the conduct of Rapid Chess Tournament: Batangas Province Chess  </t>
    </r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</si>
  <si>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May 15, 2026.</t>
    </r>
  </si>
  <si>
    <r>
      <t>Date</t>
    </r>
    <r>
      <rPr>
        <u/>
        <sz val="10"/>
        <rFont val="Arial"/>
        <family val="2"/>
      </rPr>
      <t>:04/07/2026</t>
    </r>
  </si>
  <si>
    <t>Manila Bulletin</t>
  </si>
  <si>
    <t>Philippine Daily Inquirer</t>
  </si>
  <si>
    <t>Agriculture</t>
  </si>
  <si>
    <r>
      <t>Date:</t>
    </r>
    <r>
      <rPr>
        <u/>
        <sz val="10"/>
        <rFont val="Arial"/>
        <family val="2"/>
      </rPr>
      <t xml:space="preserve"> 04/07/2026</t>
    </r>
  </si>
  <si>
    <r>
      <t xml:space="preserve">Purpose/Remarks : </t>
    </r>
    <r>
      <rPr>
        <u/>
        <sz val="10"/>
        <rFont val="Arial"/>
        <family val="2"/>
      </rPr>
      <t>For the month of March, 2026. (Admin Housing)</t>
    </r>
  </si>
  <si>
    <r>
      <t xml:space="preserve">PR No. </t>
    </r>
    <r>
      <rPr>
        <u/>
        <sz val="10"/>
        <rFont val="Arial"/>
        <family val="2"/>
      </rPr>
      <t>0426-1870</t>
    </r>
  </si>
  <si>
    <r>
      <t>PR No.</t>
    </r>
    <r>
      <rPr>
        <u/>
        <sz val="10"/>
        <rFont val="Arial"/>
        <family val="2"/>
      </rPr>
      <t xml:space="preserve"> 0426-1871</t>
    </r>
  </si>
  <si>
    <r>
      <t xml:space="preserve">PR No. </t>
    </r>
    <r>
      <rPr>
        <u/>
        <sz val="10"/>
        <rFont val="Arial"/>
        <family val="2"/>
      </rPr>
      <t>0426-1872</t>
    </r>
  </si>
  <si>
    <r>
      <t>PR No.</t>
    </r>
    <r>
      <rPr>
        <u/>
        <sz val="10"/>
        <rFont val="Arial"/>
        <family val="2"/>
      </rPr>
      <t xml:space="preserve"> 0426-1873 </t>
    </r>
  </si>
  <si>
    <r>
      <t xml:space="preserve">PR No. </t>
    </r>
    <r>
      <rPr>
        <u/>
        <sz val="10"/>
        <rFont val="Arial"/>
        <family val="2"/>
      </rPr>
      <t>0426-1874</t>
    </r>
  </si>
  <si>
    <r>
      <t xml:space="preserve">PR No. </t>
    </r>
    <r>
      <rPr>
        <u/>
        <sz val="10"/>
        <rFont val="Arial"/>
        <family val="2"/>
      </rPr>
      <t>0426-1875</t>
    </r>
  </si>
  <si>
    <r>
      <t xml:space="preserve">Purpose/Remarks : </t>
    </r>
    <r>
      <rPr>
        <u/>
        <sz val="10"/>
        <rFont val="Arial"/>
        <family val="2"/>
      </rPr>
      <t>For the period of March 1 -13, 2026.</t>
    </r>
  </si>
  <si>
    <r>
      <t xml:space="preserve">PR No. </t>
    </r>
    <r>
      <rPr>
        <u/>
        <sz val="10"/>
        <rFont val="Arial"/>
        <family val="2"/>
      </rPr>
      <t>0426-1876</t>
    </r>
  </si>
  <si>
    <r>
      <t>Purpose/Remarks:</t>
    </r>
    <r>
      <rPr>
        <u/>
        <sz val="10"/>
        <rFont val="Arial"/>
        <family val="2"/>
      </rPr>
      <t xml:space="preserve"> For the month of March, 2026.</t>
    </r>
  </si>
  <si>
    <r>
      <t xml:space="preserve">PR No. </t>
    </r>
    <r>
      <rPr>
        <u/>
        <sz val="10"/>
        <rFont val="Arial"/>
        <family val="2"/>
      </rPr>
      <t>0426-1877</t>
    </r>
  </si>
  <si>
    <r>
      <t xml:space="preserve">PR No. </t>
    </r>
    <r>
      <rPr>
        <u/>
        <sz val="10"/>
        <rFont val="Arial"/>
        <family val="2"/>
      </rPr>
      <t xml:space="preserve">0426-1878 </t>
    </r>
  </si>
  <si>
    <r>
      <t xml:space="preserve">PR No. </t>
    </r>
    <r>
      <rPr>
        <u/>
        <sz val="10"/>
        <rFont val="Arial"/>
        <family val="2"/>
      </rPr>
      <t>0426-1879</t>
    </r>
  </si>
  <si>
    <r>
      <t xml:space="preserve">PR No. </t>
    </r>
    <r>
      <rPr>
        <u/>
        <sz val="10"/>
        <rFont val="Arial"/>
        <family val="2"/>
      </rPr>
      <t>0426-1880</t>
    </r>
  </si>
  <si>
    <r>
      <t xml:space="preserve">PR No. </t>
    </r>
    <r>
      <rPr>
        <u/>
        <sz val="10"/>
        <rFont val="Arial"/>
        <family val="2"/>
      </rPr>
      <t>0426-1881</t>
    </r>
  </si>
  <si>
    <r>
      <t xml:space="preserve">PR No. </t>
    </r>
    <r>
      <rPr>
        <u/>
        <sz val="10"/>
        <rFont val="Arial"/>
        <family val="2"/>
      </rPr>
      <t>0426-1882</t>
    </r>
  </si>
  <si>
    <r>
      <t xml:space="preserve">PR No. </t>
    </r>
    <r>
      <rPr>
        <u/>
        <sz val="10"/>
        <rFont val="Arial"/>
        <family val="2"/>
      </rPr>
      <t>0426-1883</t>
    </r>
  </si>
  <si>
    <r>
      <t>PR No.</t>
    </r>
    <r>
      <rPr>
        <u/>
        <sz val="10"/>
        <rFont val="Arial"/>
        <family val="2"/>
      </rPr>
      <t xml:space="preserve"> 0426-1884</t>
    </r>
  </si>
  <si>
    <r>
      <t xml:space="preserve">PR No. </t>
    </r>
    <r>
      <rPr>
        <u/>
        <sz val="10"/>
        <rFont val="Arial"/>
        <family val="2"/>
      </rPr>
      <t>0426-1885</t>
    </r>
  </si>
  <si>
    <r>
      <t xml:space="preserve">PR No. </t>
    </r>
    <r>
      <rPr>
        <u/>
        <sz val="10"/>
        <rFont val="Arial"/>
        <family val="2"/>
      </rPr>
      <t>0426-1886</t>
    </r>
  </si>
  <si>
    <r>
      <t>PR No.</t>
    </r>
    <r>
      <rPr>
        <u/>
        <sz val="10"/>
        <rFont val="Arial"/>
        <family val="2"/>
      </rPr>
      <t xml:space="preserve"> 0426-1887</t>
    </r>
  </si>
  <si>
    <t>Orange Juice</t>
  </si>
  <si>
    <t xml:space="preserve">PM Snacks: Carbonara with Garlic Bread </t>
  </si>
  <si>
    <t xml:space="preserve">       System (CMIMS) Capitol-Wide Roll Out on April 14, 2026.</t>
  </si>
  <si>
    <r>
      <t xml:space="preserve">Purpose/Remarks : </t>
    </r>
    <r>
      <rPr>
        <u/>
        <sz val="10"/>
        <rFont val="Arial"/>
        <family val="2"/>
      </rPr>
      <t>To be served during conduct of meeting re: Cities/Municipalities Information Management</t>
    </r>
  </si>
  <si>
    <t>Chocolate Cake Slice</t>
  </si>
  <si>
    <t>Strawberry Cake Slice</t>
  </si>
  <si>
    <r>
      <t xml:space="preserve">Purpose/Remarks: </t>
    </r>
    <r>
      <rPr>
        <u/>
        <sz val="10"/>
        <rFont val="Arial"/>
        <family val="2"/>
      </rPr>
      <t>Foods served during the Pre-Exit Conference of the Commission of Audit (COA) on April 6, 2026.</t>
    </r>
  </si>
  <si>
    <r>
      <t>PR No.</t>
    </r>
    <r>
      <rPr>
        <u/>
        <sz val="10"/>
        <rFont val="Arial"/>
        <family val="2"/>
      </rPr>
      <t xml:space="preserve"> 0426-1888 </t>
    </r>
  </si>
  <si>
    <t xml:space="preserve">        April 22, 2026.</t>
  </si>
  <si>
    <r>
      <t>PR No.</t>
    </r>
    <r>
      <rPr>
        <u/>
        <sz val="10"/>
        <rFont val="Arial"/>
        <family val="2"/>
      </rPr>
      <t xml:space="preserve"> 0426-1889</t>
    </r>
  </si>
  <si>
    <t>Chicken with Rice</t>
  </si>
  <si>
    <r>
      <t xml:space="preserve">Purpose/Remarks: </t>
    </r>
    <r>
      <rPr>
        <u/>
        <sz val="10"/>
        <rFont val="Arial"/>
        <family val="2"/>
      </rPr>
      <t>Foods served during the emergency meeting regarding Capitol on Wheels and Local Government</t>
    </r>
  </si>
  <si>
    <t xml:space="preserve">      Support Fund on March 30, 2026.</t>
  </si>
  <si>
    <t>Pipino</t>
  </si>
  <si>
    <t>Lettuce</t>
  </si>
  <si>
    <t>Cucumber Carbonated Flavored Drink 250ml</t>
  </si>
  <si>
    <t>Orange Carbonated Flavored Drink 250ml</t>
  </si>
  <si>
    <t>Lemon Carbonated Flavored Drink 250ml</t>
  </si>
  <si>
    <t>Flavored Drink 250ml</t>
  </si>
  <si>
    <t xml:space="preserve">Calamansi Ginger and Honey Carbonated  </t>
  </si>
  <si>
    <t>Lemon Lime Carbonated Flavored Drink 250ml</t>
  </si>
  <si>
    <t>Green Tea Apple Solo 230ml</t>
  </si>
  <si>
    <t>Ham Sweet Classic 250g</t>
  </si>
  <si>
    <t>White Bread Loaf 450g</t>
  </si>
  <si>
    <t>Wheaten Bread 560g</t>
  </si>
  <si>
    <t>Mayonnaise 1kg</t>
  </si>
  <si>
    <t>Cheese Slice</t>
  </si>
  <si>
    <t>Lettuce .35kg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</si>
  <si>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March 18, 2026.</t>
    </r>
  </si>
  <si>
    <r>
      <t xml:space="preserve">PR No. </t>
    </r>
    <r>
      <rPr>
        <u/>
        <sz val="10"/>
        <color rgb="FFFF0000"/>
        <rFont val="Arial"/>
        <family val="2"/>
      </rPr>
      <t xml:space="preserve">0326-1788 </t>
    </r>
  </si>
  <si>
    <r>
      <t>Date:</t>
    </r>
    <r>
      <rPr>
        <u/>
        <sz val="10"/>
        <color rgb="FFFF0000"/>
        <rFont val="Arial"/>
        <family val="2"/>
      </rPr>
      <t>03/31/2026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</si>
  <si>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Lakbay Alalay 2026: Matatag na Pagbabantay on April 4 - 5, 2026.</t>
    </r>
  </si>
  <si>
    <t>(Php 2,500.00 per night x 3 nights)</t>
  </si>
  <si>
    <t xml:space="preserve"> - (2) Standard Room</t>
  </si>
  <si>
    <t xml:space="preserve">       on April 27 - 30, 2026.</t>
  </si>
  <si>
    <r>
      <t xml:space="preserve">Purpose/Remarks: </t>
    </r>
    <r>
      <rPr>
        <u/>
        <sz val="10"/>
        <rFont val="Arial"/>
        <family val="2"/>
      </rPr>
      <t>Foods served during Lakbay Alalay 2026 - Matatag na Pagbabantay on April 4, 2026.</t>
    </r>
  </si>
  <si>
    <t xml:space="preserve">Meals:  </t>
  </si>
  <si>
    <t>Egg, Hotdog and Rice</t>
  </si>
  <si>
    <t>Chicken (2 pcs.) and Rice</t>
  </si>
  <si>
    <r>
      <t>Date:</t>
    </r>
    <r>
      <rPr>
        <u/>
        <sz val="10"/>
        <rFont val="Arial"/>
        <family val="2"/>
      </rPr>
      <t>04//2026</t>
    </r>
  </si>
  <si>
    <r>
      <t>Date:</t>
    </r>
    <r>
      <rPr>
        <u/>
        <sz val="10"/>
        <rFont val="Arial"/>
        <family val="2"/>
      </rPr>
      <t>04/13/2026</t>
    </r>
  </si>
  <si>
    <r>
      <t xml:space="preserve">Purpose/Remarks: </t>
    </r>
    <r>
      <rPr>
        <u/>
        <sz val="10"/>
        <rFont val="Arial"/>
        <family val="2"/>
      </rPr>
      <t>Foods served during Lakbay Alalay 2026 - Matatag na Pagbabantay on April 5, 2026.</t>
    </r>
  </si>
  <si>
    <t>Meals and Snacks with Accommodation</t>
  </si>
  <si>
    <t xml:space="preserve">Breakfast: Daing na Bangus, Fried Egg, </t>
  </si>
  <si>
    <t>Garlic Rice and Coffee</t>
  </si>
  <si>
    <t>AM Snacks: Pancit Sotanghon Canton, Puto</t>
  </si>
  <si>
    <t>Lunch: Sinigang na Baboy, Pritong Tilapya,</t>
  </si>
  <si>
    <t>Rice, Minatamis na Saging</t>
  </si>
  <si>
    <t>PM Snacks: Fresh Lumpia and Iced Tea</t>
  </si>
  <si>
    <t>Dinner: Pork Spareribs, Fish Fillet, Rice,</t>
  </si>
  <si>
    <t>Buko Salad</t>
  </si>
  <si>
    <t>Breakfast: Tapa, Egg, Garlic Rice, Coffee</t>
  </si>
  <si>
    <t>AM Snacks: Spahetti, Garlic Bread, Juice</t>
  </si>
  <si>
    <t>Lunch: Sinigang na Isda, Lechon Kawali,</t>
  </si>
  <si>
    <t>Rice, Saging</t>
  </si>
  <si>
    <t>Fries and Drinks</t>
  </si>
  <si>
    <t xml:space="preserve"> - Accommodation</t>
  </si>
  <si>
    <r>
      <t xml:space="preserve">Purpose/Remarks : </t>
    </r>
    <r>
      <rPr>
        <u/>
        <sz val="10"/>
        <rFont val="Arial"/>
        <family val="2"/>
      </rPr>
      <t>Meals and Snacks with Accommodation for Participants during the conduct of 2-Day Training</t>
    </r>
  </si>
  <si>
    <t xml:space="preserve">      on the Enhanced Anti-Drug Abuse Council Reporting System (ADAC-RS) for C/MADACs on May 21-22,2026.</t>
  </si>
  <si>
    <r>
      <t xml:space="preserve">Purpose/Remarks: </t>
    </r>
    <r>
      <rPr>
        <u/>
        <sz val="10"/>
        <rFont val="Arial"/>
        <family val="2"/>
      </rPr>
      <t>To be served during the DRA Meeting of District 1 LGU on April 8, 2026.</t>
    </r>
  </si>
  <si>
    <t xml:space="preserve"> - Free Flowing Coffee</t>
  </si>
  <si>
    <t xml:space="preserve">         Quirino Province of May 15, 2026.</t>
  </si>
  <si>
    <t>Breakfast: Rice, Chicken &amp; Sweet Corn, Sweet</t>
  </si>
  <si>
    <t>&amp; Sour Fish, Fillet, Pork Sisig, Garlic Buttered</t>
  </si>
  <si>
    <t>Vegetables, Marble Cake, 1 Round of Iced Tea</t>
  </si>
  <si>
    <t>AM Snacks: Pancit Palabok, Softdrinks</t>
  </si>
  <si>
    <t>Lunch: Rice, Suam na Mais at Malunggay, Savory</t>
  </si>
  <si>
    <t>Chicken Roasted Pork w/ Demi, Baked Vegetables,</t>
  </si>
  <si>
    <r>
      <t xml:space="preserve">Date: </t>
    </r>
    <r>
      <rPr>
        <u/>
        <sz val="10"/>
        <rFont val="Arial"/>
        <family val="2"/>
      </rPr>
      <t>04/13/2026</t>
    </r>
  </si>
  <si>
    <r>
      <t xml:space="preserve">Purpose/Remarks : </t>
    </r>
    <r>
      <rPr>
        <u/>
        <sz val="10"/>
        <rFont val="Arial"/>
        <family val="2"/>
      </rPr>
      <t>To be served during the conduct of technical assessment and verification of project documents on</t>
    </r>
  </si>
  <si>
    <t xml:space="preserve">        April 14, 2026.</t>
  </si>
  <si>
    <r>
      <t xml:space="preserve">PR No. </t>
    </r>
    <r>
      <rPr>
        <u/>
        <sz val="10"/>
        <rFont val="Arial"/>
        <family val="2"/>
      </rPr>
      <t xml:space="preserve">0426-1971 </t>
    </r>
  </si>
  <si>
    <r>
      <t xml:space="preserve">PR No. </t>
    </r>
    <r>
      <rPr>
        <u/>
        <sz val="10"/>
        <rFont val="Arial"/>
        <family val="2"/>
      </rPr>
      <t>0426-1974</t>
    </r>
  </si>
  <si>
    <r>
      <t xml:space="preserve">PR No. </t>
    </r>
    <r>
      <rPr>
        <u/>
        <sz val="10"/>
        <rFont val="Arial"/>
        <family val="2"/>
      </rPr>
      <t xml:space="preserve">0426-1975 </t>
    </r>
  </si>
  <si>
    <r>
      <t xml:space="preserve">PR No. </t>
    </r>
    <r>
      <rPr>
        <u/>
        <sz val="10"/>
        <rFont val="Arial"/>
        <family val="2"/>
      </rPr>
      <t>0426-1976</t>
    </r>
  </si>
  <si>
    <r>
      <t xml:space="preserve">PR No. </t>
    </r>
    <r>
      <rPr>
        <u/>
        <sz val="10"/>
        <rFont val="Arial"/>
        <family val="2"/>
      </rPr>
      <t>0426-1981</t>
    </r>
  </si>
  <si>
    <t xml:space="preserve">Buchi w/ Filling (Ube, Chocolate or Monggo), </t>
  </si>
  <si>
    <t>1 round of Iced Tea</t>
  </si>
  <si>
    <t>PM Snacks: Sotanghon Guisado with Bottled</t>
  </si>
  <si>
    <t xml:space="preserve"> - (25) Twin Sharing Room - Good for 2 Persons</t>
  </si>
  <si>
    <t>Dinner: Rice, Sinigang na Tinapa, Lechon Manok,</t>
  </si>
  <si>
    <t>Pork Humba, Sauteed Chayote in Tomato Onion,</t>
  </si>
  <si>
    <t>Buko Pandan, 1 Round of Iced Tea</t>
  </si>
  <si>
    <t xml:space="preserve">       on June 4 - 5, 2026 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</si>
  <si>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PCGAD Members during Capability Building  </t>
    </r>
  </si>
  <si>
    <r>
      <t xml:space="preserve">PR No. </t>
    </r>
    <r>
      <rPr>
        <u/>
        <sz val="10"/>
        <rFont val="Arial"/>
        <family val="2"/>
      </rPr>
      <t>0426-1982</t>
    </r>
  </si>
  <si>
    <r>
      <t>Date</t>
    </r>
    <r>
      <rPr>
        <u/>
        <sz val="10"/>
        <rFont val="Arial"/>
        <family val="2"/>
      </rPr>
      <t>:04/13/2026</t>
    </r>
  </si>
  <si>
    <r>
      <t xml:space="preserve">Purpose/Remarks : </t>
    </r>
    <r>
      <rPr>
        <u/>
        <sz val="10"/>
        <rFont val="Arial"/>
        <family val="2"/>
      </rPr>
      <t>For the month of February - March, 2026.</t>
    </r>
  </si>
  <si>
    <r>
      <t xml:space="preserve">PR No. </t>
    </r>
    <r>
      <rPr>
        <u/>
        <sz val="10"/>
        <rFont val="Arial"/>
        <family val="2"/>
      </rPr>
      <t>0426-1983</t>
    </r>
  </si>
  <si>
    <r>
      <t xml:space="preserve">PR No. </t>
    </r>
    <r>
      <rPr>
        <u/>
        <sz val="10"/>
        <rFont val="Arial"/>
        <family val="2"/>
      </rPr>
      <t>0426-1984</t>
    </r>
  </si>
  <si>
    <t xml:space="preserve">Breakfast: 2 Viands with Rice, Dessert and </t>
  </si>
  <si>
    <t xml:space="preserve">AM Snacks: Clubhouse Sandwich and  </t>
  </si>
  <si>
    <t>May 20, 2026</t>
  </si>
  <si>
    <t>May 22, 2026</t>
  </si>
  <si>
    <r>
      <t xml:space="preserve">Purpose/Remarks : </t>
    </r>
    <r>
      <rPr>
        <u/>
        <sz val="10"/>
        <rFont val="Arial"/>
        <family val="2"/>
      </rPr>
      <t>To be served during the conduct of Batangas Youth Camp 2026.</t>
    </r>
  </si>
  <si>
    <r>
      <t xml:space="preserve">PR No. </t>
    </r>
    <r>
      <rPr>
        <u/>
        <sz val="10"/>
        <rFont val="Arial"/>
        <family val="2"/>
      </rPr>
      <t>0426-1985</t>
    </r>
  </si>
  <si>
    <t>AM Snacks: Pancit Canton with Toasted Bread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</si>
  <si>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May 29, 2026.</t>
    </r>
  </si>
  <si>
    <t>Heavy AM Snacks: Carbonara, Chicken Sandwich</t>
  </si>
  <si>
    <t>Puto Ube Mixed (1 bilao medium) and Drinks</t>
  </si>
  <si>
    <t>Miki Bihon (Large)</t>
  </si>
  <si>
    <t>Miki Bihon (Medium)</t>
  </si>
  <si>
    <t>bilao</t>
  </si>
  <si>
    <r>
      <t xml:space="preserve">Purpose/Remarks : </t>
    </r>
    <r>
      <rPr>
        <u/>
        <sz val="10"/>
        <rFont val="Arial"/>
        <family val="2"/>
      </rPr>
      <t xml:space="preserve">To cover expenses on foods served during validation of rice beneficiaries/recipients at </t>
    </r>
  </si>
  <si>
    <t xml:space="preserve">       Bulwagang Batangan on March 24, 2026.</t>
  </si>
  <si>
    <t>(45 pax x Php 3,500.00 / day x 2 days)</t>
  </si>
  <si>
    <t>Breakfast: Pork Tocino with Egg, Garlic Rice, Coffee</t>
  </si>
  <si>
    <t>AM Snacks: Suman, Sinukmani, Puto and Hot Chocolate</t>
  </si>
  <si>
    <t>Lunch: Rice, Cordon Bleu, Buttered Vegetable,</t>
  </si>
  <si>
    <t>Minatamis na Saging</t>
  </si>
  <si>
    <t>Dinner: Rice, Pork Adobo, Fried Fish, Buko Salad</t>
  </si>
  <si>
    <t>Breakfast: Garlic Rice, Ham Omelet and Coffee</t>
  </si>
  <si>
    <t>AM Snacks: Pancit Sotanghon Canton, Puto,</t>
  </si>
  <si>
    <t>Cucumber Juice</t>
  </si>
  <si>
    <t>Lunch: Rice, Sinigang na Isda, Lechon Kawali, Saging</t>
  </si>
  <si>
    <t>PM Snacks: Clubhouse Sandwich, French Fries</t>
  </si>
  <si>
    <t>Dinner: Rice, Pork Adobo, Fried Chicken, Buko Salad</t>
  </si>
  <si>
    <t xml:space="preserve"> - (10) Family Room - Good for 4 Persons</t>
  </si>
  <si>
    <t xml:space="preserve"> - (1) Family Room - Good for 5 Persons</t>
  </si>
  <si>
    <t xml:space="preserve">Inclusive:  </t>
  </si>
  <si>
    <t xml:space="preserve"> - Use of Aircondition and Lights</t>
  </si>
  <si>
    <t xml:space="preserve">                                                                    </t>
  </si>
  <si>
    <r>
      <t xml:space="preserve">Purpose/Remarks : </t>
    </r>
    <r>
      <rPr>
        <u/>
        <sz val="10"/>
        <rFont val="Arial"/>
        <family val="2"/>
      </rPr>
      <t>Flowers given to the late Mr. Lino S. Ulitin of Barangay Gulod, Laurel, Batangas.</t>
    </r>
  </si>
  <si>
    <r>
      <t xml:space="preserve">Purpose/Remarks : </t>
    </r>
    <r>
      <rPr>
        <u/>
        <sz val="10"/>
        <rFont val="Arial"/>
        <family val="2"/>
      </rPr>
      <t>Flowers given to the late former Mayor Manuel Bolea Alvarez of Rosario, Batangas.</t>
    </r>
  </si>
  <si>
    <t>(White Chrysanthemums, Pink &amp; White</t>
  </si>
  <si>
    <t>Carnation, White Anthurium &amp; White Roses</t>
  </si>
  <si>
    <r>
      <t xml:space="preserve">Purpose/Remarks : </t>
    </r>
    <r>
      <rPr>
        <u/>
        <sz val="10"/>
        <rFont val="Arial"/>
        <family val="2"/>
      </rPr>
      <t>Flowers given to the late Mr. Dionisio Toreja of Barangay Lapu-lapu, Ibaan, Batangas.</t>
    </r>
  </si>
  <si>
    <r>
      <t xml:space="preserve">Purpose/Remarks : </t>
    </r>
    <r>
      <rPr>
        <u/>
        <sz val="10"/>
        <rFont val="Arial"/>
        <family val="2"/>
      </rPr>
      <t xml:space="preserve">Flowers given to the late Mr. Rodolfo "Dudol" P. Castillo, Jr. of Barangay San Roque,  </t>
    </r>
  </si>
  <si>
    <t xml:space="preserve">      Santo Tomas City, Batangas.</t>
  </si>
  <si>
    <t>Philippine Star Ngayon</t>
  </si>
  <si>
    <r>
      <t xml:space="preserve">Purpose/Remarks: </t>
    </r>
    <r>
      <rPr>
        <u/>
        <sz val="10"/>
        <rFont val="Arial"/>
        <family val="2"/>
      </rPr>
      <t>To be served during the Seminar on Festival Management &amp; ATOP Writeshop on May 4, 2026.</t>
    </r>
  </si>
  <si>
    <t>(White Chrysanthemums, White Carnation &amp;</t>
  </si>
  <si>
    <t>Red Anthuriums)</t>
  </si>
  <si>
    <r>
      <t xml:space="preserve">Purpose/Remarks : </t>
    </r>
    <r>
      <rPr>
        <u/>
        <sz val="10"/>
        <rFont val="Arial"/>
        <family val="2"/>
      </rPr>
      <t>Flowers given to the late Honorable Manuel Alvarez, former Municipal Mayor of Rosario, Batangas.</t>
    </r>
  </si>
  <si>
    <r>
      <t xml:space="preserve">Purpose/Remarks : </t>
    </r>
    <r>
      <rPr>
        <u/>
        <sz val="10"/>
        <rFont val="Arial"/>
        <family val="2"/>
      </rPr>
      <t>Flowers given to the late Mr. Winfred P. Villamater of Batangas City.</t>
    </r>
  </si>
  <si>
    <r>
      <t xml:space="preserve">Purpose/Remarks : </t>
    </r>
    <r>
      <rPr>
        <u/>
        <sz val="10"/>
        <rFont val="Arial"/>
        <family val="2"/>
      </rPr>
      <t>Flowers given to the late Mr. Severino V. Ramos of Rosario, Batangas.</t>
    </r>
  </si>
  <si>
    <t>AM Snacks: Spaghetti with Pandesal, Juice</t>
  </si>
  <si>
    <t>Lunch: Rice, Paksiw na Pata, Fried Tilapia,</t>
  </si>
  <si>
    <t>Pinakbet, Coffee Jelly</t>
  </si>
  <si>
    <t>PM Snacks: Cheesy Hotdog Sandwich with Fries, Juice</t>
  </si>
  <si>
    <t>Chopsuey, Mixed Fruits</t>
  </si>
  <si>
    <t>AM Snacks: Pancit with Pandesal, Juice</t>
  </si>
  <si>
    <t>Lunch: Rice, Pork Sinigang, Fried Bangus,</t>
  </si>
  <si>
    <t>Adobong Talong</t>
  </si>
  <si>
    <t>PM Snacks: Spam &amp; Egg Sandwich with Fries, Juice</t>
  </si>
  <si>
    <t xml:space="preserve"> - Molave - Family Villa + 2 Extra Matresses </t>
  </si>
  <si>
    <t xml:space="preserve"> - Narra - Family Villa + 1 Extra Matresses</t>
  </si>
  <si>
    <t xml:space="preserve"> - Mahogany - Group Villa</t>
  </si>
  <si>
    <t xml:space="preserve"> - Gemelina - Couple Villa</t>
  </si>
  <si>
    <t xml:space="preserve"> - Acacia - Couple Villa</t>
  </si>
  <si>
    <t xml:space="preserve"> - Dorm - Type Room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</si>
  <si>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Child Representatives during Capability Building on</t>
    </r>
  </si>
  <si>
    <t xml:space="preserve">       June 10 - 11, 2026.</t>
  </si>
  <si>
    <t xml:space="preserve"> - Program and Materials</t>
  </si>
  <si>
    <t>(45 pax x Php 3,411.00 / day x 2 days)</t>
  </si>
  <si>
    <t xml:space="preserve"> - Overflowing Coffee and Unlimited Mineral Water</t>
  </si>
  <si>
    <t xml:space="preserve"> - Access to Internet WiFi</t>
  </si>
  <si>
    <t xml:space="preserve"> - Use of Basic Sound System</t>
  </si>
  <si>
    <t xml:space="preserve"> - Use of Portable Speaker and Microphone</t>
  </si>
  <si>
    <r>
      <t>Date:</t>
    </r>
    <r>
      <rPr>
        <u/>
        <sz val="10"/>
        <rFont val="Arial"/>
        <family val="2"/>
      </rPr>
      <t>04/14/2026</t>
    </r>
  </si>
  <si>
    <r>
      <t xml:space="preserve">PR No.  </t>
    </r>
    <r>
      <rPr>
        <u/>
        <sz val="10"/>
        <rFont val="Arial"/>
        <family val="2"/>
      </rPr>
      <t xml:space="preserve">0426-2013 </t>
    </r>
  </si>
  <si>
    <r>
      <t xml:space="preserve">PR No. </t>
    </r>
    <r>
      <rPr>
        <u/>
        <sz val="10"/>
        <rFont val="Arial"/>
        <family val="2"/>
      </rPr>
      <t>0426-2014</t>
    </r>
  </si>
  <si>
    <r>
      <t xml:space="preserve">PR No. </t>
    </r>
    <r>
      <rPr>
        <u/>
        <sz val="10"/>
        <rFont val="Arial"/>
        <family val="2"/>
      </rPr>
      <t>0426-2015</t>
    </r>
  </si>
  <si>
    <r>
      <t xml:space="preserve">PR No. </t>
    </r>
    <r>
      <rPr>
        <u/>
        <sz val="10"/>
        <rFont val="Arial"/>
        <family val="2"/>
      </rPr>
      <t>0426-2016</t>
    </r>
  </si>
  <si>
    <r>
      <t>Purpose/Remarks:</t>
    </r>
    <r>
      <rPr>
        <u/>
        <sz val="10"/>
        <rFont val="Arial"/>
        <family val="2"/>
      </rPr>
      <t xml:space="preserve"> To be served during the Conferences with MSWDO and other Stakeholders on April 21, 2026.</t>
    </r>
  </si>
  <si>
    <r>
      <t xml:space="preserve">PR No. </t>
    </r>
    <r>
      <rPr>
        <u/>
        <sz val="10"/>
        <rFont val="Arial"/>
        <family val="2"/>
      </rPr>
      <t>0426-2017</t>
    </r>
  </si>
  <si>
    <t>PM Snacks: Donburi Burger with Chips and</t>
  </si>
  <si>
    <r>
      <t xml:space="preserve">Purpose/Remarks: </t>
    </r>
    <r>
      <rPr>
        <u/>
        <sz val="10"/>
        <rFont val="Arial"/>
        <family val="2"/>
      </rPr>
      <t>To be served during the Consultation Dialogue with City/Municipal Migrants Desk Officers on</t>
    </r>
  </si>
  <si>
    <r>
      <t xml:space="preserve">Date: </t>
    </r>
    <r>
      <rPr>
        <u/>
        <sz val="10"/>
        <rFont val="Arial"/>
        <family val="2"/>
      </rPr>
      <t>04/14/2026</t>
    </r>
  </si>
  <si>
    <r>
      <t xml:space="preserve">PR No. </t>
    </r>
    <r>
      <rPr>
        <u/>
        <sz val="10"/>
        <rFont val="Arial"/>
        <family val="2"/>
      </rPr>
      <t>0426-2018</t>
    </r>
  </si>
  <si>
    <r>
      <t>Date:</t>
    </r>
    <r>
      <rPr>
        <u/>
        <sz val="10"/>
        <color theme="1"/>
        <rFont val="Arial"/>
        <family val="2"/>
      </rPr>
      <t xml:space="preserve"> 04/14/2026</t>
    </r>
  </si>
  <si>
    <r>
      <t xml:space="preserve">PR No. </t>
    </r>
    <r>
      <rPr>
        <u/>
        <sz val="10"/>
        <color theme="1"/>
        <rFont val="Arial"/>
        <family val="2"/>
      </rPr>
      <t>0426-2019</t>
    </r>
  </si>
  <si>
    <r>
      <t xml:space="preserve">PR No. </t>
    </r>
    <r>
      <rPr>
        <u/>
        <sz val="10"/>
        <rFont val="Arial"/>
        <family val="2"/>
      </rPr>
      <t>0426-2020</t>
    </r>
  </si>
  <si>
    <r>
      <t xml:space="preserve">PR No. </t>
    </r>
    <r>
      <rPr>
        <u/>
        <sz val="10"/>
        <rFont val="Arial"/>
        <family val="2"/>
      </rPr>
      <t>0426-2021</t>
    </r>
  </si>
  <si>
    <r>
      <t xml:space="preserve">PR No. </t>
    </r>
    <r>
      <rPr>
        <u/>
        <sz val="10"/>
        <rFont val="Arial"/>
        <family val="2"/>
      </rPr>
      <t>0426-2022</t>
    </r>
  </si>
  <si>
    <r>
      <t xml:space="preserve">PR No. </t>
    </r>
    <r>
      <rPr>
        <u/>
        <sz val="10"/>
        <color theme="1"/>
        <rFont val="Arial"/>
        <family val="2"/>
      </rPr>
      <t>0426-2023</t>
    </r>
  </si>
  <si>
    <r>
      <t xml:space="preserve">Date: </t>
    </r>
    <r>
      <rPr>
        <u/>
        <sz val="10"/>
        <color theme="1"/>
        <rFont val="Arial"/>
        <family val="2"/>
      </rPr>
      <t>04/14/2026</t>
    </r>
  </si>
  <si>
    <r>
      <t>PR No.</t>
    </r>
    <r>
      <rPr>
        <u/>
        <sz val="10"/>
        <rFont val="Arial"/>
        <family val="2"/>
      </rPr>
      <t xml:space="preserve"> 0426-2024 </t>
    </r>
  </si>
  <si>
    <r>
      <t xml:space="preserve">PR No. </t>
    </r>
    <r>
      <rPr>
        <u/>
        <sz val="10"/>
        <rFont val="Arial"/>
        <family val="2"/>
      </rPr>
      <t>0426-2025</t>
    </r>
  </si>
  <si>
    <t>Date:04/14/2026</t>
  </si>
  <si>
    <r>
      <t xml:space="preserve">PR No. </t>
    </r>
    <r>
      <rPr>
        <u/>
        <sz val="10"/>
        <rFont val="Arial"/>
        <family val="2"/>
      </rPr>
      <t>0426-2026</t>
    </r>
  </si>
  <si>
    <r>
      <t>PR No.</t>
    </r>
    <r>
      <rPr>
        <u/>
        <sz val="10"/>
        <rFont val="Arial"/>
        <family val="2"/>
      </rPr>
      <t xml:space="preserve"> 0426-2027 </t>
    </r>
  </si>
  <si>
    <r>
      <t>PR No.</t>
    </r>
    <r>
      <rPr>
        <u/>
        <sz val="10"/>
        <rFont val="Arial"/>
        <family val="2"/>
      </rPr>
      <t xml:space="preserve"> 0426-2028</t>
    </r>
  </si>
  <si>
    <r>
      <t xml:space="preserve">PR No. </t>
    </r>
    <r>
      <rPr>
        <u/>
        <sz val="10"/>
        <rFont val="Arial"/>
        <family val="2"/>
      </rPr>
      <t>0426-2029</t>
    </r>
  </si>
  <si>
    <r>
      <t xml:space="preserve">PR No. </t>
    </r>
    <r>
      <rPr>
        <u/>
        <sz val="10"/>
        <rFont val="Arial"/>
        <family val="2"/>
      </rPr>
      <t>0426-2030</t>
    </r>
  </si>
  <si>
    <r>
      <t xml:space="preserve">PR No. </t>
    </r>
    <r>
      <rPr>
        <u/>
        <sz val="10"/>
        <rFont val="Arial"/>
        <family val="2"/>
      </rPr>
      <t>0426-2031</t>
    </r>
  </si>
  <si>
    <r>
      <t xml:space="preserve">PR No. </t>
    </r>
    <r>
      <rPr>
        <u/>
        <sz val="10"/>
        <rFont val="Arial"/>
        <family val="2"/>
      </rPr>
      <t>0426-2032</t>
    </r>
  </si>
  <si>
    <r>
      <t xml:space="preserve">PR No. </t>
    </r>
    <r>
      <rPr>
        <u/>
        <sz val="10"/>
        <rFont val="Arial"/>
        <family val="2"/>
      </rPr>
      <t>0426-2033</t>
    </r>
  </si>
  <si>
    <r>
      <t xml:space="preserve">PR No. </t>
    </r>
    <r>
      <rPr>
        <u/>
        <sz val="10"/>
        <rFont val="Arial"/>
        <family val="2"/>
      </rPr>
      <t xml:space="preserve">0426-2034  </t>
    </r>
  </si>
  <si>
    <r>
      <t xml:space="preserve">PR No. </t>
    </r>
    <r>
      <rPr>
        <u/>
        <sz val="10"/>
        <rFont val="Arial"/>
        <family val="2"/>
      </rPr>
      <t xml:space="preserve">0426-2035  </t>
    </r>
  </si>
  <si>
    <r>
      <t xml:space="preserve">PR No. </t>
    </r>
    <r>
      <rPr>
        <u/>
        <sz val="10"/>
        <color rgb="FFFF0000"/>
        <rFont val="Arial"/>
        <family val="2"/>
      </rPr>
      <t>0226-0414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</si>
  <si>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1Q Provincial Project Monitoring Committee (PPMC) Quarterly</t>
    </r>
  </si>
  <si>
    <t>cancelled - 04/14</t>
  </si>
  <si>
    <r>
      <t xml:space="preserve">PR No. </t>
    </r>
    <r>
      <rPr>
        <u/>
        <sz val="10"/>
        <color rgb="FFFF0000"/>
        <rFont val="Arial"/>
        <family val="2"/>
      </rPr>
      <t xml:space="preserve">0126-0090 </t>
    </r>
  </si>
  <si>
    <r>
      <t xml:space="preserve">Date: </t>
    </r>
    <r>
      <rPr>
        <u/>
        <sz val="10"/>
        <color rgb="FFFF0000"/>
        <rFont val="Arial"/>
        <family val="2"/>
      </rPr>
      <t>01/22/2026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</si>
  <si>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meeting of Local Economic Development and Investment Promotions</t>
    </r>
  </si>
  <si>
    <t>cancelled 04/14</t>
  </si>
  <si>
    <t xml:space="preserve">Heavy AM Snacks: Baked Macaroni, Ham &amp; </t>
  </si>
  <si>
    <t>Cheese Sandwich and Bottled Softdrinks</t>
  </si>
  <si>
    <t>Heavy AM Snacks: Spaghetti, Ham &amp;</t>
  </si>
  <si>
    <r>
      <t xml:space="preserve">Purpose/Remarks : </t>
    </r>
    <r>
      <rPr>
        <u/>
        <sz val="10"/>
        <rFont val="Arial"/>
        <family val="2"/>
      </rPr>
      <t>To be served during the meeting of Recipients of Goat Production Project on April 22-23, 2026.</t>
    </r>
  </si>
  <si>
    <t>Batch 1 - Nasugbu &amp; Lian, Batangas</t>
  </si>
  <si>
    <t>Batch 2 - Balayan &amp; Tuy, Batangas</t>
  </si>
  <si>
    <r>
      <t xml:space="preserve">PR No. </t>
    </r>
    <r>
      <rPr>
        <u/>
        <sz val="10"/>
        <color rgb="FFFF0000"/>
        <rFont val="Arial"/>
        <family val="2"/>
      </rPr>
      <t xml:space="preserve">0326-1669 </t>
    </r>
  </si>
  <si>
    <r>
      <t xml:space="preserve">Date: </t>
    </r>
    <r>
      <rPr>
        <u/>
        <sz val="10"/>
        <color rgb="FFFF0000"/>
        <rFont val="Arial"/>
        <family val="2"/>
      </rPr>
      <t>03/25/2026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</si>
  <si>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meeting of Exercise Key Players for Taal Volcano Eruption Simulation</t>
    </r>
  </si>
  <si>
    <r>
      <t xml:space="preserve">PR No. </t>
    </r>
    <r>
      <rPr>
        <u/>
        <sz val="10"/>
        <color rgb="FFFF0000"/>
        <rFont val="Arial"/>
        <family val="2"/>
      </rPr>
      <t>0426-1823</t>
    </r>
  </si>
  <si>
    <r>
      <t xml:space="preserve">Date: </t>
    </r>
    <r>
      <rPr>
        <u/>
        <sz val="10"/>
        <color rgb="FFFF0000"/>
        <rFont val="Arial"/>
        <family val="2"/>
      </rPr>
      <t>04/06/2026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</si>
  <si>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Taal Volcano Eruption Simulation Exercise - Final Preparatory Meeting</t>
    </r>
  </si>
  <si>
    <r>
      <t xml:space="preserve">Date: </t>
    </r>
    <r>
      <rPr>
        <u/>
        <sz val="10"/>
        <rFont val="Arial"/>
        <family val="2"/>
      </rPr>
      <t>04/15/2026</t>
    </r>
  </si>
  <si>
    <t xml:space="preserve">     April 23, 2026. </t>
  </si>
  <si>
    <r>
      <t xml:space="preserve">Purpose/Remarks: </t>
    </r>
    <r>
      <rPr>
        <u/>
        <sz val="10"/>
        <rFont val="Arial"/>
        <family val="2"/>
      </rPr>
      <t xml:space="preserve">To be served during the Committee Hearing on Oversight and Environmental Protection on  </t>
    </r>
  </si>
  <si>
    <t xml:space="preserve">Meals and Accommodation </t>
  </si>
  <si>
    <t>(For Participants and Instructors)</t>
  </si>
  <si>
    <t>4 Days and 3 Nights</t>
  </si>
  <si>
    <t>(114 pax x Php 2,681.75 / day x 4 Days)</t>
  </si>
  <si>
    <t>3 Days and 2 Nights</t>
  </si>
  <si>
    <t>(50 pax x Php 2,200.00 / day x 3 Days)</t>
  </si>
  <si>
    <t>AM Snacks: Ham &amp; Cheese Sandwich</t>
  </si>
  <si>
    <t>Lunch: Pork Sinigang, Salted Egg Fish,</t>
  </si>
  <si>
    <t>in Charsiu Sauce, Coffee Jelly, 1 Round of Ice Tea</t>
  </si>
  <si>
    <t>PM Snacks: Pinoy Style Spaghetti</t>
  </si>
  <si>
    <t>Dinner: Tinolang Manok, Pan-Seared Fish w/</t>
  </si>
  <si>
    <t>Lemon Butter Sauce, Pork Steak Tagalog,</t>
  </si>
  <si>
    <t>Vegetable Tempura, Revel Bars, 1 Round of Ice Tea</t>
  </si>
  <si>
    <t>AM Snacks: Ham &amp; Mushroom Pasta</t>
  </si>
  <si>
    <t>Lunch: Suam na Tahong, Herb Fish Fillet w/</t>
  </si>
  <si>
    <t>Creamed Pesto, Pork Young Corn &amp; Mushroom,</t>
  </si>
  <si>
    <t xml:space="preserve">Garlic Buttered Vegetables, Marble Cake, </t>
  </si>
  <si>
    <t>1 Round of Ice Tea</t>
  </si>
  <si>
    <t>PM Snacks: Maha Blanca</t>
  </si>
  <si>
    <t>Dinner: Roasted Squash Soup, Garlic Rosemary</t>
  </si>
  <si>
    <t>Chicken, Breaded Pork with Mornay Sauce,</t>
  </si>
  <si>
    <t>Crispy Tofu and Bokchoy in Garlic Oyster Sauce,</t>
  </si>
  <si>
    <t>Festive Fruit Salad, 1 Round of Ice Tea</t>
  </si>
  <si>
    <t>AM Snacks: Chicken Sandwich</t>
  </si>
  <si>
    <t>Lunch: Mushroom &amp; Spinach, Fish Parmesan</t>
  </si>
  <si>
    <t>with Mayo Mustard, Salt &amp; Pepper Chicken with</t>
  </si>
  <si>
    <t>Salted Egg Salsa, Water Spinach Adobo,</t>
  </si>
  <si>
    <t>Tiramisu, 1 Round of Ice Tea</t>
  </si>
  <si>
    <t>PM Snacks: Pancit Palabok</t>
  </si>
  <si>
    <t xml:space="preserve"> - (1) Twin Sharing Room</t>
  </si>
  <si>
    <t xml:space="preserve"> - (12) Quad Sharing Room</t>
  </si>
  <si>
    <t xml:space="preserve"> - Complimentary Breakfast</t>
  </si>
  <si>
    <r>
      <t xml:space="preserve">Purpose/Remarks: </t>
    </r>
    <r>
      <rPr>
        <u/>
        <sz val="10"/>
        <rFont val="Arial"/>
        <family val="2"/>
      </rPr>
      <t>Food and Accommodation for Participants and Instructors during Risk Communication Training</t>
    </r>
  </si>
  <si>
    <t xml:space="preserve">      on April 28 - 30, 2026.</t>
  </si>
  <si>
    <r>
      <t xml:space="preserve">Purpose/Remarks : </t>
    </r>
    <r>
      <rPr>
        <u/>
        <sz val="10"/>
        <rFont val="Arial"/>
        <family val="2"/>
      </rPr>
      <t>To be served during the strategic planning with North District Barangay Leaders for the identifications</t>
    </r>
  </si>
  <si>
    <t xml:space="preserve">      and prioritization of upcoming community development projects on April 27, 2026.</t>
  </si>
  <si>
    <t xml:space="preserve">    and impact of ongoing community development programs with their respective jurisdictions on April 23, 2026.</t>
  </si>
  <si>
    <r>
      <t>Purpose/Remarks:</t>
    </r>
    <r>
      <rPr>
        <u/>
        <sz val="10"/>
        <rFont val="Arial"/>
        <family val="2"/>
      </rPr>
      <t xml:space="preserve">To be served during the formal dialogue with South District Functionaries to access the progress  </t>
    </r>
  </si>
  <si>
    <r>
      <t>Date:</t>
    </r>
    <r>
      <rPr>
        <u/>
        <sz val="10"/>
        <rFont val="Arial"/>
        <family val="2"/>
      </rPr>
      <t>04/15/2026</t>
    </r>
  </si>
  <si>
    <r>
      <t>PR No.</t>
    </r>
    <r>
      <rPr>
        <u/>
        <sz val="10"/>
        <rFont val="Arial"/>
        <family val="2"/>
      </rPr>
      <t xml:space="preserve"> 0426-2069 </t>
    </r>
  </si>
  <si>
    <r>
      <t xml:space="preserve">PR No. </t>
    </r>
    <r>
      <rPr>
        <u/>
        <sz val="10"/>
        <rFont val="Arial"/>
        <family val="2"/>
      </rPr>
      <t xml:space="preserve">0426-2070 </t>
    </r>
  </si>
  <si>
    <r>
      <t xml:space="preserve">PR No. </t>
    </r>
    <r>
      <rPr>
        <u/>
        <sz val="10"/>
        <rFont val="Arial"/>
        <family val="2"/>
      </rPr>
      <t>0426-2076</t>
    </r>
  </si>
  <si>
    <r>
      <t xml:space="preserve">PR No. </t>
    </r>
    <r>
      <rPr>
        <u/>
        <sz val="10"/>
        <rFont val="Arial"/>
        <family val="2"/>
      </rPr>
      <t>0426-2077</t>
    </r>
  </si>
  <si>
    <r>
      <t xml:space="preserve">PR No. </t>
    </r>
    <r>
      <rPr>
        <u/>
        <sz val="10"/>
        <rFont val="Arial"/>
        <family val="2"/>
      </rPr>
      <t>0426-2078</t>
    </r>
  </si>
  <si>
    <t xml:space="preserve">Breakfast Buffet: Rice, Egg, Tapa, Banana,  </t>
  </si>
  <si>
    <r>
      <t xml:space="preserve">Purpose/Remarks : </t>
    </r>
    <r>
      <rPr>
        <u/>
        <sz val="10"/>
        <rFont val="Arial"/>
        <family val="2"/>
      </rPr>
      <t>To be served during the meeting with National Government Agencies on April 20, 2026.</t>
    </r>
  </si>
  <si>
    <t>PM Snacks: Pancit, Puto and Bottled Water</t>
  </si>
  <si>
    <t>Creamy Mushroom Pasta and Bottled Water</t>
  </si>
  <si>
    <t>Pineapple Juice in Can</t>
  </si>
  <si>
    <t>Baked Mac and Bottled Water</t>
  </si>
  <si>
    <t>Pasta and Bottled Water</t>
  </si>
  <si>
    <t>Heavy AM Snacks: Cheese Pimiento Sandwich,</t>
  </si>
  <si>
    <t>Heavy AM Snacks: Egg Sandwich, Carbonara</t>
  </si>
  <si>
    <t>Heavy AM Snacks: Chicken Sandwich, Pesto</t>
  </si>
  <si>
    <t>Heavy AM Snacks: Burger, Tuna &amp; Tomato</t>
  </si>
  <si>
    <t xml:space="preserve">Heavy AM Snacks: Clubhouse Sandwich, </t>
  </si>
  <si>
    <t>Creamy Tuna Pasta and Bottled Water</t>
  </si>
  <si>
    <t>Heavy AM Snacks: Empanada, Creamy</t>
  </si>
  <si>
    <t>Mushroom Pasta and Bottled Water</t>
  </si>
  <si>
    <t>Heavy AM Snacks: Burger, Carbonara and</t>
  </si>
  <si>
    <t>Tuna &amp; Tomato Pasta and Bottled Water</t>
  </si>
  <si>
    <r>
      <t xml:space="preserve">PR No. </t>
    </r>
    <r>
      <rPr>
        <u/>
        <sz val="10"/>
        <rFont val="Arial"/>
        <family val="2"/>
      </rPr>
      <t>0326-1570</t>
    </r>
  </si>
  <si>
    <r>
      <t xml:space="preserve">PR No. </t>
    </r>
    <r>
      <rPr>
        <u/>
        <sz val="10"/>
        <rFont val="Arial"/>
        <family val="2"/>
      </rPr>
      <t>0326-1639</t>
    </r>
  </si>
  <si>
    <t xml:space="preserve">       Government in aid of legislation on April 23, 2026.</t>
  </si>
  <si>
    <r>
      <t xml:space="preserve">PR No. </t>
    </r>
    <r>
      <rPr>
        <u/>
        <sz val="10"/>
        <rFont val="Arial"/>
        <family val="2"/>
      </rPr>
      <t xml:space="preserve">0426-2094 </t>
    </r>
  </si>
  <si>
    <r>
      <t xml:space="preserve">PR No. </t>
    </r>
    <r>
      <rPr>
        <u/>
        <sz val="10"/>
        <rFont val="Arial"/>
        <family val="2"/>
      </rPr>
      <t xml:space="preserve">0426-2095 </t>
    </r>
  </si>
  <si>
    <r>
      <t xml:space="preserve">PR No. </t>
    </r>
    <r>
      <rPr>
        <u/>
        <sz val="10"/>
        <rFont val="Arial"/>
        <family val="2"/>
      </rPr>
      <t xml:space="preserve">0426-2096 </t>
    </r>
  </si>
  <si>
    <r>
      <t xml:space="preserve">PR No. </t>
    </r>
    <r>
      <rPr>
        <u/>
        <sz val="10"/>
        <rFont val="Arial"/>
        <family val="2"/>
      </rPr>
      <t xml:space="preserve">0426-2097 </t>
    </r>
  </si>
  <si>
    <r>
      <t xml:space="preserve">PR No. </t>
    </r>
    <r>
      <rPr>
        <u/>
        <sz val="10"/>
        <rFont val="Arial"/>
        <family val="2"/>
      </rPr>
      <t>0426-2109</t>
    </r>
  </si>
  <si>
    <r>
      <t xml:space="preserve">Date: </t>
    </r>
    <r>
      <rPr>
        <u/>
        <sz val="10"/>
        <rFont val="Arial"/>
        <family val="2"/>
      </rPr>
      <t>04//2026</t>
    </r>
  </si>
  <si>
    <r>
      <t xml:space="preserve">Purpose/Remarks : </t>
    </r>
    <r>
      <rPr>
        <u/>
        <sz val="10"/>
        <rFont val="Arial"/>
        <family val="2"/>
      </rPr>
      <t>For the period of March 16 - 31, 2026.</t>
    </r>
  </si>
  <si>
    <r>
      <t xml:space="preserve">Purpose/Remarks : </t>
    </r>
    <r>
      <rPr>
        <u/>
        <sz val="10"/>
        <rFont val="Arial"/>
        <family val="2"/>
      </rPr>
      <t>For the period of April 1 - 15, 2026.</t>
    </r>
  </si>
  <si>
    <t xml:space="preserve">AM Snacks: Pancit Sotanghon Canton, Puto </t>
  </si>
  <si>
    <t>Pork Humba, Rice, Coffee Jelly</t>
  </si>
  <si>
    <t>Inclusive:</t>
  </si>
  <si>
    <t xml:space="preserve"> - White Board &amp; Marker</t>
  </si>
  <si>
    <t xml:space="preserve"> - Projector</t>
  </si>
  <si>
    <t xml:space="preserve"> - Flowing Coffee</t>
  </si>
  <si>
    <t xml:space="preserve">       Matatag na Komunidad Awards on May 11, 2026.</t>
  </si>
  <si>
    <r>
      <t xml:space="preserve">Purpose/Remarks : </t>
    </r>
    <r>
      <rPr>
        <u/>
        <sz val="10"/>
        <rFont val="Arial"/>
        <family val="2"/>
      </rPr>
      <t>Food and Venue for the participants during the conduct of Araw ng mga Punong Barangay</t>
    </r>
  </si>
  <si>
    <r>
      <t xml:space="preserve">Purpose/Remarks : </t>
    </r>
    <r>
      <rPr>
        <u/>
        <sz val="10"/>
        <rFont val="Arial"/>
        <family val="2"/>
      </rPr>
      <t>Flowers given to the late Mr. Manuel B. Alvarez of Barangay Salao, Rosario,  Batangas.</t>
    </r>
  </si>
  <si>
    <t>May 13, 2024.</t>
  </si>
  <si>
    <t xml:space="preserve">July 23, 2025. </t>
  </si>
  <si>
    <r>
      <t xml:space="preserve">Purpose/Remarks : </t>
    </r>
    <r>
      <rPr>
        <u/>
        <sz val="10"/>
        <color theme="0"/>
        <rFont val="Arial"/>
        <family val="2"/>
      </rPr>
      <t>To be used as simple offering to commemorate the death anniversary of Apolinario M. Mabini on</t>
    </r>
  </si>
  <si>
    <r>
      <t xml:space="preserve">Purpose/Remarks : </t>
    </r>
    <r>
      <rPr>
        <u/>
        <sz val="10"/>
        <color theme="0"/>
        <rFont val="Arial"/>
        <family val="2"/>
      </rPr>
      <t xml:space="preserve">To be used in the commemoration of the 161st Birth Anniversary of Gat Apolinario Mabini on </t>
    </r>
  </si>
  <si>
    <r>
      <t>Purpose/Remarks:</t>
    </r>
    <r>
      <rPr>
        <u/>
        <sz val="10"/>
        <rFont val="Arial"/>
        <family val="2"/>
      </rPr>
      <t>To be served during the Consultative Meeting with East District Barangay Functionaries to align local</t>
    </r>
  </si>
  <si>
    <t xml:space="preserve">                  initiatives with the City's Comprehensive Community Development Programs on May 04, 2026.</t>
  </si>
  <si>
    <t>AM Snacks: Puttanesca with Garlic Bread</t>
  </si>
  <si>
    <t>PM Snacks: Clubhouse Sandwich and Bottled Apple Juice</t>
  </si>
  <si>
    <t>AM Snacks: Pad Thai and Brewed Coffee</t>
  </si>
  <si>
    <t>PM Snacks: Chicken Sandwich and Softdrinks</t>
  </si>
  <si>
    <r>
      <t>Purpose/Remarks:</t>
    </r>
    <r>
      <rPr>
        <u/>
        <sz val="10"/>
        <rFont val="Arial"/>
        <family val="2"/>
      </rPr>
      <t xml:space="preserve"> To be served during the Strategic Planning Seminar and Management on May 6 -8, 2026.</t>
    </r>
  </si>
  <si>
    <r>
      <t>Purpose/Remarks:</t>
    </r>
    <r>
      <rPr>
        <u/>
        <sz val="10"/>
        <rFont val="Arial"/>
        <family val="2"/>
      </rPr>
      <t xml:space="preserve"> To be served during the Skills Training on May 12, 2026.</t>
    </r>
  </si>
  <si>
    <t>AM Snacks: Carbonara with Garlic Bread and</t>
  </si>
  <si>
    <r>
      <t>Purpose/Remarks:</t>
    </r>
    <r>
      <rPr>
        <u/>
        <sz val="10"/>
        <rFont val="Arial"/>
        <family val="2"/>
      </rPr>
      <t xml:space="preserve"> To be served during the Climate Change Adaptability on May 14, 2026.</t>
    </r>
  </si>
  <si>
    <t>AM Snacks: Sandwich and Kapeng Barako</t>
  </si>
  <si>
    <t xml:space="preserve">        Meeting on May 15, 2026.</t>
  </si>
  <si>
    <t>Heavy AM Snacks: Pasta, Sandwich and Brewed Coffee</t>
  </si>
  <si>
    <t xml:space="preserve">       Region IV-A Quarterly Meeting on May 20, 2026.</t>
  </si>
  <si>
    <r>
      <t>Purpose/Remarks:</t>
    </r>
    <r>
      <rPr>
        <u/>
        <sz val="10"/>
        <rFont val="Arial"/>
        <family val="2"/>
      </rPr>
      <t xml:space="preserve"> To be served during the Capacity Building on May 19, 2026.</t>
    </r>
  </si>
  <si>
    <r>
      <t xml:space="preserve">Purpose/Remarks: </t>
    </r>
    <r>
      <rPr>
        <u/>
        <sz val="10"/>
        <rFont val="Arial"/>
        <family val="2"/>
      </rPr>
      <t>To be served during the 2nd Quarter Preparedness Committee Meeting on May 20, 2026.</t>
    </r>
  </si>
  <si>
    <r>
      <t xml:space="preserve">Purpose/Remarks: </t>
    </r>
    <r>
      <rPr>
        <u/>
        <sz val="10"/>
        <rFont val="Arial"/>
        <family val="2"/>
      </rPr>
      <t xml:space="preserve">To be served during the District Coordination Meeting re: Targets and Accomplishment of </t>
    </r>
  </si>
  <si>
    <t xml:space="preserve">        District 3 and DRA Coaching of District 3 on May 21, 2026.</t>
  </si>
  <si>
    <t xml:space="preserve">        District 4 &amp; 6 and DRA Coaching of District 4 &amp; 6 on May 21, 2026.</t>
  </si>
  <si>
    <t>AM Snacks: Baked Mac with Garlic Bread</t>
  </si>
  <si>
    <t>Bottled Apple Juice</t>
  </si>
  <si>
    <t xml:space="preserve">      May 21-22, 2026.</t>
  </si>
  <si>
    <r>
      <t>Purpose/Remarks:</t>
    </r>
    <r>
      <rPr>
        <u/>
        <sz val="10"/>
        <rFont val="Arial"/>
        <family val="2"/>
      </rPr>
      <t xml:space="preserve">To be served during the Training on Entrepreneurial and Business Management on </t>
    </r>
  </si>
  <si>
    <r>
      <t>Purpose/Remarks:</t>
    </r>
    <r>
      <rPr>
        <u/>
        <sz val="10"/>
        <rFont val="Arial"/>
        <family val="2"/>
      </rPr>
      <t>To be served during the GAD Awareness Orientation and Mainstreaming on May 26, 2026.</t>
    </r>
  </si>
  <si>
    <r>
      <t>Purpose/Remarks:</t>
    </r>
    <r>
      <rPr>
        <u/>
        <sz val="10"/>
        <rFont val="Arial"/>
        <family val="2"/>
      </rPr>
      <t>To be served during the Skills Training and/or Capability Building for OFWs on May 27, 2026.</t>
    </r>
  </si>
  <si>
    <r>
      <t>Purpose/Remarks:</t>
    </r>
    <r>
      <rPr>
        <u/>
        <sz val="10"/>
        <rFont val="Arial"/>
        <family val="2"/>
      </rPr>
      <t>To be served during the Training on Business Continuity and Planning on May 28 -29, 2026.</t>
    </r>
  </si>
  <si>
    <t>Breakfast: Daing na Bangus, Fried Egg,</t>
  </si>
  <si>
    <t>Garlic Rice, Coffee</t>
  </si>
  <si>
    <t>Lunch: Sinigang na Baboy, Pritong Tilapia,</t>
  </si>
  <si>
    <t>PM Snacks: Fesh Lumpia and Iced Tea</t>
  </si>
  <si>
    <t>AM Snacks: Spaghetti, Garlic Bread and Juice</t>
  </si>
  <si>
    <t xml:space="preserve"> - (23) Twin / Triple Sharing Room </t>
  </si>
  <si>
    <t xml:space="preserve"> - Use of Function Room</t>
  </si>
  <si>
    <t xml:space="preserve"> - Use of Basic Multimedia and Sound System</t>
  </si>
  <si>
    <t xml:space="preserve"> - Registration Table Set Up</t>
  </si>
  <si>
    <t xml:space="preserve"> - Complimentary Bottled Water, Coffee and Tea</t>
  </si>
  <si>
    <t>(2 Days and 1 night)</t>
  </si>
  <si>
    <t>(36 pax x Php 2,200.00 / day x 3 Days)</t>
  </si>
  <si>
    <t>Lunch: Pork Sinigang, Honey Barbeque</t>
  </si>
  <si>
    <t xml:space="preserve">Chicken, Stir Fried Beans in Charsiu Sauce, </t>
  </si>
  <si>
    <t>Coffee Jelly and 1 Round of Iced Tea</t>
  </si>
  <si>
    <t>PM Snacks: Chicken Sandwich</t>
  </si>
  <si>
    <t>Dinner: Suam na Tahong, Herb Fish Fillet with</t>
  </si>
  <si>
    <t>Garlic Buttered Vegetables, Marble Cake and</t>
  </si>
  <si>
    <t>AM Snacks: Tuna Sandwich</t>
  </si>
  <si>
    <t>Tiramisu and 1 Round of Iced Tea</t>
  </si>
  <si>
    <t>Dinner: Tinolang Manok, Pan-Seared Fish with</t>
  </si>
  <si>
    <t>Vegetable Tempura, Revel Bars and 1 Round</t>
  </si>
  <si>
    <t>of Iced Tea</t>
  </si>
  <si>
    <t>PM Snacks: Turon (Banana Plantain)</t>
  </si>
  <si>
    <t>AM Snacks: Turon (Sweet Potato)</t>
  </si>
  <si>
    <t>Lunch: Roasted Squash Soup, Garlic Rosemary</t>
  </si>
  <si>
    <t>Festive Fruit Salad and 1 Round of Iced Tea</t>
  </si>
  <si>
    <t>PM Snacks: Turon (Sweet Potato)</t>
  </si>
  <si>
    <t xml:space="preserve"> - (9) Quad Sharing Room</t>
  </si>
  <si>
    <t xml:space="preserve"> - Use of Banquet/Tiffany Chairs</t>
  </si>
  <si>
    <t xml:space="preserve"> - Use of Build in Widescreen, Projector and</t>
  </si>
  <si>
    <t xml:space="preserve">   Basic Sound System</t>
  </si>
  <si>
    <t xml:space="preserve"> - One (1) Round of Flavored Juice</t>
  </si>
  <si>
    <t xml:space="preserve"> - Mints and Candies</t>
  </si>
  <si>
    <t xml:space="preserve"> - Free Flowing Coffee/Tea</t>
  </si>
  <si>
    <t>Room Accommodation Inclusions:</t>
  </si>
  <si>
    <t xml:space="preserve"> - Daily Housekeeping Service</t>
  </si>
  <si>
    <t xml:space="preserve"> - Complimentary Wi-Fi Access</t>
  </si>
  <si>
    <t xml:space="preserve"> - In-room Safety Deposit Box</t>
  </si>
  <si>
    <r>
      <t xml:space="preserve">Purpose/Remarks: </t>
    </r>
    <r>
      <rPr>
        <u/>
        <sz val="10"/>
        <rFont val="Arial"/>
        <family val="2"/>
      </rPr>
      <t>Food and Accommodation for Participants and Instructors during the Basic Incident Command</t>
    </r>
  </si>
  <si>
    <t xml:space="preserve">       System Training with Simulation for Quadrant 1 and 2 on May 12 - 14, 2026.</t>
  </si>
  <si>
    <r>
      <t xml:space="preserve">Purpose/Remarks : </t>
    </r>
    <r>
      <rPr>
        <u/>
        <sz val="10"/>
        <rFont val="Arial"/>
        <family val="2"/>
      </rPr>
      <t xml:space="preserve">To be served during the conduct of assessment and validation of submitted documents for the </t>
    </r>
  </si>
  <si>
    <t>activity: Araw ng mga Punong Barangay Matatag na Komunidad Awards on April 27-30 and May 4,6,7,11,12,13,2026.</t>
  </si>
  <si>
    <t xml:space="preserve">Heavy AM Snacks for VIP: Pancit Bihon with </t>
  </si>
  <si>
    <t>Puto and Chicken Sandwich and Juice</t>
  </si>
  <si>
    <t>AM Snacks: Sotanghon Guisado and Bottled Juice</t>
  </si>
  <si>
    <t xml:space="preserve">AM Snacks: Pancit Bihon with Puto and </t>
  </si>
  <si>
    <t>PM Snacks: Tuna Melt Sandwich and Pineapple Juice</t>
  </si>
  <si>
    <t>AM Snacks: Pancit Palabok and Bottled Juice</t>
  </si>
  <si>
    <t>AM Snacks: Chicken Sandwich and Bottled Juice</t>
  </si>
  <si>
    <t>PM Snacks: Pancit Canton and Pineapple Juice</t>
  </si>
  <si>
    <t>AM Snacks: Chicken Sandwich and Pineapple Juice</t>
  </si>
  <si>
    <t>PM Snacks: Sotanghon Guisado and Bottled Juice</t>
  </si>
  <si>
    <t xml:space="preserve">Heavy PM Snacks for VIP: Clubhouse </t>
  </si>
  <si>
    <t>Sandwich, Spaghetti and Bottled Juice</t>
  </si>
  <si>
    <r>
      <t xml:space="preserve">Purpose/Remarks: </t>
    </r>
    <r>
      <rPr>
        <u/>
        <sz val="10"/>
        <rFont val="Arial"/>
        <family val="2"/>
      </rPr>
      <t>To be served during the Handa Caravan Matatag at Ligtas na Batangas for District IV on</t>
    </r>
  </si>
  <si>
    <t xml:space="preserve">        June 1 - 5, 2026.</t>
  </si>
  <si>
    <t>756+</t>
  </si>
  <si>
    <r>
      <t xml:space="preserve">Date: </t>
    </r>
    <r>
      <rPr>
        <u/>
        <sz val="10"/>
        <rFont val="Arial"/>
        <family val="2"/>
      </rPr>
      <t>04/20/2026</t>
    </r>
  </si>
  <si>
    <r>
      <t xml:space="preserve">PR No. </t>
    </r>
    <r>
      <rPr>
        <u/>
        <sz val="10"/>
        <rFont val="Arial"/>
        <family val="2"/>
      </rPr>
      <t>0426-2136</t>
    </r>
  </si>
  <si>
    <r>
      <t xml:space="preserve">PR No. </t>
    </r>
    <r>
      <rPr>
        <u/>
        <sz val="10"/>
        <rFont val="Arial"/>
        <family val="2"/>
      </rPr>
      <t xml:space="preserve">0426-2137 </t>
    </r>
  </si>
  <si>
    <t>PM Snacks: Tuna Pasta and Bottled Juice</t>
  </si>
  <si>
    <t xml:space="preserve">       on April 29, 2026.</t>
  </si>
  <si>
    <r>
      <t xml:space="preserve">Purpose/Remarks: </t>
    </r>
    <r>
      <rPr>
        <u/>
        <sz val="10"/>
        <rFont val="Arial"/>
        <family val="2"/>
      </rPr>
      <t>To be served during the DILG cluster meeting regarding cum document management rollout</t>
    </r>
  </si>
  <si>
    <r>
      <t xml:space="preserve">PR No. </t>
    </r>
    <r>
      <rPr>
        <u/>
        <sz val="10"/>
        <rFont val="Arial"/>
        <family val="2"/>
      </rPr>
      <t xml:space="preserve">0426-2140 </t>
    </r>
  </si>
  <si>
    <r>
      <t xml:space="preserve">PR No. </t>
    </r>
    <r>
      <rPr>
        <u/>
        <sz val="10"/>
        <rFont val="Arial"/>
        <family val="2"/>
      </rPr>
      <t xml:space="preserve">0426-2141 </t>
    </r>
  </si>
  <si>
    <r>
      <t>Date:</t>
    </r>
    <r>
      <rPr>
        <u/>
        <sz val="10"/>
        <rFont val="Arial"/>
        <family val="2"/>
      </rPr>
      <t>04/20/2026</t>
    </r>
  </si>
  <si>
    <r>
      <t xml:space="preserve">PR No.  </t>
    </r>
    <r>
      <rPr>
        <u/>
        <sz val="10"/>
        <rFont val="Arial"/>
        <family val="2"/>
      </rPr>
      <t>0426-2142</t>
    </r>
  </si>
  <si>
    <r>
      <t xml:space="preserve">PR No. </t>
    </r>
    <r>
      <rPr>
        <u/>
        <sz val="10"/>
        <rFont val="Arial"/>
        <family val="2"/>
      </rPr>
      <t xml:space="preserve">0426-2143 </t>
    </r>
  </si>
  <si>
    <r>
      <t xml:space="preserve">PR No. </t>
    </r>
    <r>
      <rPr>
        <u/>
        <sz val="10"/>
        <rFont val="Arial"/>
        <family val="2"/>
      </rPr>
      <t>0426-2144</t>
    </r>
  </si>
  <si>
    <r>
      <t xml:space="preserve">PR No. </t>
    </r>
    <r>
      <rPr>
        <u/>
        <sz val="10"/>
        <rFont val="Arial"/>
        <family val="2"/>
      </rPr>
      <t xml:space="preserve">0426-2145 </t>
    </r>
  </si>
  <si>
    <r>
      <t xml:space="preserve">PR No. </t>
    </r>
    <r>
      <rPr>
        <u/>
        <sz val="10"/>
        <rFont val="Arial"/>
        <family val="2"/>
      </rPr>
      <t xml:space="preserve">0426-2146 </t>
    </r>
  </si>
  <si>
    <r>
      <t xml:space="preserve">PR No. </t>
    </r>
    <r>
      <rPr>
        <u/>
        <sz val="10"/>
        <rFont val="Arial"/>
        <family val="2"/>
      </rPr>
      <t xml:space="preserve">0426-2147 </t>
    </r>
  </si>
  <si>
    <r>
      <t xml:space="preserve">PR No. </t>
    </r>
    <r>
      <rPr>
        <u/>
        <sz val="10"/>
        <rFont val="Arial"/>
        <family val="2"/>
      </rPr>
      <t xml:space="preserve">0426-2148 </t>
    </r>
  </si>
  <si>
    <r>
      <t xml:space="preserve">PR No. </t>
    </r>
    <r>
      <rPr>
        <u/>
        <sz val="10"/>
        <rFont val="Arial"/>
        <family val="2"/>
      </rPr>
      <t xml:space="preserve">0426-2149 </t>
    </r>
  </si>
  <si>
    <r>
      <t xml:space="preserve">PR No. </t>
    </r>
    <r>
      <rPr>
        <u/>
        <sz val="10"/>
        <rFont val="Arial"/>
        <family val="2"/>
      </rPr>
      <t xml:space="preserve">0426-2150 </t>
    </r>
  </si>
  <si>
    <r>
      <t xml:space="preserve">PR No. </t>
    </r>
    <r>
      <rPr>
        <u/>
        <sz val="10"/>
        <rFont val="Arial"/>
        <family val="2"/>
      </rPr>
      <t xml:space="preserve">0426-2151 </t>
    </r>
  </si>
  <si>
    <r>
      <t xml:space="preserve">PR No. </t>
    </r>
    <r>
      <rPr>
        <u/>
        <sz val="10"/>
        <rFont val="Arial"/>
        <family val="2"/>
      </rPr>
      <t xml:space="preserve">0426-2152 </t>
    </r>
  </si>
  <si>
    <r>
      <t xml:space="preserve">PR No. </t>
    </r>
    <r>
      <rPr>
        <u/>
        <sz val="10"/>
        <rFont val="Arial"/>
        <family val="2"/>
      </rPr>
      <t xml:space="preserve">0426-2153 </t>
    </r>
  </si>
  <si>
    <r>
      <t xml:space="preserve">PR No. </t>
    </r>
    <r>
      <rPr>
        <u/>
        <sz val="10"/>
        <rFont val="Arial"/>
        <family val="2"/>
      </rPr>
      <t xml:space="preserve">0426-2154 </t>
    </r>
  </si>
  <si>
    <r>
      <t xml:space="preserve">PR No. </t>
    </r>
    <r>
      <rPr>
        <u/>
        <sz val="10"/>
        <rFont val="Arial"/>
        <family val="2"/>
      </rPr>
      <t xml:space="preserve">0426-2155 </t>
    </r>
  </si>
  <si>
    <r>
      <t xml:space="preserve">PR No. </t>
    </r>
    <r>
      <rPr>
        <u/>
        <sz val="10"/>
        <rFont val="Arial"/>
        <family val="2"/>
      </rPr>
      <t xml:space="preserve">0426-2156 </t>
    </r>
  </si>
  <si>
    <t>(46 pax x Php 1,900.00 / day x 2 Days)</t>
  </si>
  <si>
    <r>
      <t xml:space="preserve">PR No. </t>
    </r>
    <r>
      <rPr>
        <u/>
        <sz val="10"/>
        <rFont val="Arial"/>
        <family val="2"/>
      </rPr>
      <t xml:space="preserve">0426-2157 </t>
    </r>
  </si>
  <si>
    <r>
      <t xml:space="preserve">PR No. </t>
    </r>
    <r>
      <rPr>
        <u/>
        <sz val="10"/>
        <rFont val="Arial"/>
        <family val="2"/>
      </rPr>
      <t xml:space="preserve">0426-2158 </t>
    </r>
  </si>
  <si>
    <r>
      <t xml:space="preserve">PR No. </t>
    </r>
    <r>
      <rPr>
        <u/>
        <sz val="10"/>
        <rFont val="Arial"/>
        <family val="2"/>
      </rPr>
      <t xml:space="preserve">0426-2159 </t>
    </r>
  </si>
  <si>
    <r>
      <t xml:space="preserve">PR No. </t>
    </r>
    <r>
      <rPr>
        <u/>
        <sz val="10"/>
        <rFont val="Arial"/>
        <family val="2"/>
      </rPr>
      <t>0426-2160</t>
    </r>
  </si>
  <si>
    <r>
      <t xml:space="preserve">PR No. </t>
    </r>
    <r>
      <rPr>
        <u/>
        <sz val="10"/>
        <rFont val="Arial"/>
        <family val="2"/>
      </rPr>
      <t xml:space="preserve">0426-2161 </t>
    </r>
  </si>
  <si>
    <r>
      <t xml:space="preserve">PR No. </t>
    </r>
    <r>
      <rPr>
        <u/>
        <sz val="10"/>
        <rFont val="Arial"/>
        <family val="2"/>
      </rPr>
      <t xml:space="preserve">0426-2162 </t>
    </r>
  </si>
  <si>
    <r>
      <t xml:space="preserve">PR No. </t>
    </r>
    <r>
      <rPr>
        <u/>
        <sz val="10"/>
        <rFont val="Arial"/>
        <family val="2"/>
      </rPr>
      <t>0426-2163</t>
    </r>
  </si>
  <si>
    <t xml:space="preserve">        Anti-Drug Abuse Council Reporting System (ADAC-RS) for C/MADACs on May 21-22, 2026.</t>
  </si>
  <si>
    <r>
      <t xml:space="preserve">Purpose/Remarks : </t>
    </r>
    <r>
      <rPr>
        <u/>
        <sz val="10"/>
        <rFont val="Arial"/>
        <family val="2"/>
      </rPr>
      <t xml:space="preserve">Food and Accommodation for participants during the conduct of 2-Day Training on the Enhanced </t>
    </r>
  </si>
  <si>
    <r>
      <t xml:space="preserve">Purpose/Remarks : </t>
    </r>
    <r>
      <rPr>
        <u/>
        <sz val="10"/>
        <rFont val="Arial"/>
        <family val="2"/>
      </rPr>
      <t xml:space="preserve">Foods served during feature video and photoshoot for Women's of H.E.A.R.T.S </t>
    </r>
  </si>
  <si>
    <t>Cheese Burger with Fries and Drinks</t>
  </si>
  <si>
    <r>
      <t xml:space="preserve">Purpose/Remarks: </t>
    </r>
    <r>
      <rPr>
        <u/>
        <sz val="10"/>
        <rFont val="Arial"/>
        <family val="2"/>
      </rPr>
      <t>Foods served during the emergency coordination meeting with the Provincial Legal Office and</t>
    </r>
  </si>
  <si>
    <t xml:space="preserve">       Batangas Provincial Jail Employees in attendance on April 8, 2026.</t>
  </si>
  <si>
    <r>
      <t xml:space="preserve">Purpose/Remarks : </t>
    </r>
    <r>
      <rPr>
        <u/>
        <sz val="10"/>
        <rFont val="Arial"/>
        <family val="2"/>
      </rPr>
      <t>Flowers given in remembering the 5th Year Death Anniversary of Former Mayor Eduardo</t>
    </r>
  </si>
  <si>
    <t xml:space="preserve">      B. Dimacuha of Batangas City.</t>
  </si>
  <si>
    <r>
      <t>Date:</t>
    </r>
    <r>
      <rPr>
        <u/>
        <sz val="10"/>
        <rFont val="Arial"/>
        <family val="2"/>
      </rPr>
      <t>04/21/2026</t>
    </r>
  </si>
  <si>
    <t>AM Snacks: Pasta with Bread and Drinks</t>
  </si>
  <si>
    <r>
      <t xml:space="preserve">Purpose/Remarks : </t>
    </r>
    <r>
      <rPr>
        <u/>
        <sz val="10"/>
        <rFont val="Arial"/>
        <family val="2"/>
      </rPr>
      <t>To be served during the conduct of Computer Literacy Training: Matatag na Kawani in the</t>
    </r>
  </si>
  <si>
    <t>pb</t>
  </si>
  <si>
    <r>
      <t xml:space="preserve">Purpose/Remarks : </t>
    </r>
    <r>
      <rPr>
        <u/>
        <sz val="10"/>
        <rFont val="Arial"/>
        <family val="2"/>
      </rPr>
      <t>To be served during the conduct of Training on General Waste Management for Utility Workers</t>
    </r>
  </si>
  <si>
    <t xml:space="preserve">         on June 17 - 18, 2026.</t>
  </si>
  <si>
    <t>AM Snacks: Chicken Sandwich and Juice</t>
  </si>
  <si>
    <t>PM Snacks: Spaghetti with Garlic Bread and Juice</t>
  </si>
  <si>
    <t>AM Snacks: Lasagna with Garlic Bread and Juice</t>
  </si>
  <si>
    <t>PM Snacks: Chicken Sandwich and Juice</t>
  </si>
  <si>
    <t>AM Snacks: Baked Macaroni and Juice</t>
  </si>
  <si>
    <r>
      <t xml:space="preserve">Purpose/Remarks : </t>
    </r>
    <r>
      <rPr>
        <u/>
        <sz val="10"/>
        <rFont val="Arial"/>
        <family val="2"/>
      </rPr>
      <t>To be served to the participants of Integrated Clinic Information System Training on April 27-30, 2026.</t>
    </r>
  </si>
  <si>
    <t>Halo-halo</t>
  </si>
  <si>
    <t>Mango Kani Salad</t>
  </si>
  <si>
    <t>AM Snacks: Pancit Bihon with Puto and Juice</t>
  </si>
  <si>
    <r>
      <t xml:space="preserve">Purpose/Remarks : </t>
    </r>
    <r>
      <rPr>
        <u/>
        <sz val="10"/>
        <rFont val="Arial"/>
        <family val="2"/>
      </rPr>
      <t>To be served to the participants of Provincial Multi-Sectoral Alliance Meeting on June 3, 2026.</t>
    </r>
  </si>
  <si>
    <t>AM Snacks: Baked Macaroni, Bread and Softdrinks</t>
  </si>
  <si>
    <r>
      <t xml:space="preserve">Purpose/Remarks : </t>
    </r>
    <r>
      <rPr>
        <u/>
        <sz val="10"/>
        <rFont val="Arial"/>
        <family val="2"/>
      </rPr>
      <t>To be served to the participants of Batangas Provincial Blood Council Meeting on June 4, 2026.</t>
    </r>
  </si>
  <si>
    <t>AM Snacks: Lasagna with Toasted Bread</t>
  </si>
  <si>
    <t>and Free Flowing Coffee and Water</t>
  </si>
  <si>
    <r>
      <t xml:space="preserve">Purpose/Remarks: </t>
    </r>
    <r>
      <rPr>
        <u/>
        <sz val="10"/>
        <rFont val="Arial"/>
        <family val="2"/>
      </rPr>
      <t xml:space="preserve"> To be served during the 2nd PSWMB Quarterly meeting on June 4, 2026.</t>
    </r>
  </si>
  <si>
    <t xml:space="preserve">                                Farmer's Federation meeting on June 4, 2026.</t>
  </si>
  <si>
    <t xml:space="preserve">         June 5, 2026.</t>
  </si>
  <si>
    <t>(75 pax x Php 1,900.00 / day x 2 Days)</t>
  </si>
  <si>
    <t>Breakfast: Daing na Bangus, Fried Egg, Garlic</t>
  </si>
  <si>
    <t>Rice, Coffee</t>
  </si>
  <si>
    <t>AM Snacks: Chicken Arrozcaldo, Boiled Egg, Iced Tea</t>
  </si>
  <si>
    <t>Lunch: Pork Caldereta, Chopsuey, Rice, Coffee Jelly</t>
  </si>
  <si>
    <t>PM Snacks: Clubhouse Sandwich, French Fries, Drinks</t>
  </si>
  <si>
    <t>Dinner: Cordon Bleu, Buttered Vegetable, Crab</t>
  </si>
  <si>
    <t>&amp; Corn, Rice, Buko Salad</t>
  </si>
  <si>
    <t>AM Snacks: Cheese Burger, French Fries, Drinks</t>
  </si>
  <si>
    <t xml:space="preserve">Lunch: Sweet and Sour Pork, Fried Chicken, </t>
  </si>
  <si>
    <t>Rice, Buko Pandan</t>
  </si>
  <si>
    <t>PM Snacks: Pancit Sotanghon Canton, Toasted</t>
  </si>
  <si>
    <t>Bread, Drinks</t>
  </si>
  <si>
    <t xml:space="preserve"> - (38) Twin / Triple Sharing Room </t>
  </si>
  <si>
    <r>
      <t xml:space="preserve">Purpose/Remarks : </t>
    </r>
    <r>
      <rPr>
        <u/>
        <sz val="10"/>
        <rFont val="Arial"/>
        <family val="2"/>
      </rPr>
      <t>Food and Accommodation for participants during the conduct of Youth Congress 2026 on</t>
    </r>
  </si>
  <si>
    <t xml:space="preserve">        June 5 - 6, 2026.</t>
  </si>
  <si>
    <r>
      <t>Purpose/Remarks:</t>
    </r>
    <r>
      <rPr>
        <u/>
        <sz val="10"/>
        <rFont val="Arial"/>
        <family val="2"/>
      </rPr>
      <t>To be served during the Small and Medium Enterprise Development (SMED) Council Quarterly</t>
    </r>
  </si>
  <si>
    <t xml:space="preserve">      meeting on June 5, 2026.</t>
  </si>
  <si>
    <t xml:space="preserve">                                and Fishery Extension System (PAFES) meeting on June 5, 2026.</t>
  </si>
  <si>
    <r>
      <t xml:space="preserve">Purpose/Remarks: </t>
    </r>
    <r>
      <rPr>
        <u/>
        <sz val="10"/>
        <rFont val="Arial"/>
        <family val="2"/>
      </rPr>
      <t xml:space="preserve">To be served during the 2nd Quarter Prevention and Mitigation Committee meeting on </t>
    </r>
  </si>
  <si>
    <t xml:space="preserve">        June 9, 2026.</t>
  </si>
  <si>
    <r>
      <t>PR No.</t>
    </r>
    <r>
      <rPr>
        <u/>
        <sz val="10"/>
        <rFont val="Arial"/>
        <family val="2"/>
      </rPr>
      <t xml:space="preserve"> 0426-2173 </t>
    </r>
  </si>
  <si>
    <r>
      <t>PR No.</t>
    </r>
    <r>
      <rPr>
        <u/>
        <sz val="10"/>
        <rFont val="Arial"/>
        <family val="2"/>
      </rPr>
      <t xml:space="preserve"> 0426-2174 </t>
    </r>
  </si>
  <si>
    <r>
      <t xml:space="preserve">PR No. </t>
    </r>
    <r>
      <rPr>
        <u/>
        <sz val="10"/>
        <rFont val="Arial"/>
        <family val="2"/>
      </rPr>
      <t xml:space="preserve">0426-2181 </t>
    </r>
  </si>
  <si>
    <r>
      <t>PR No.</t>
    </r>
    <r>
      <rPr>
        <u/>
        <sz val="10"/>
        <rFont val="Arial"/>
        <family val="2"/>
      </rPr>
      <t xml:space="preserve"> 0426-2182</t>
    </r>
  </si>
  <si>
    <r>
      <t xml:space="preserve">Date: </t>
    </r>
    <r>
      <rPr>
        <u/>
        <sz val="10"/>
        <rFont val="Arial"/>
        <family val="2"/>
      </rPr>
      <t>04/21/2026</t>
    </r>
  </si>
  <si>
    <r>
      <t xml:space="preserve">PR No. </t>
    </r>
    <r>
      <rPr>
        <u/>
        <sz val="10"/>
        <rFont val="Arial"/>
        <family val="2"/>
      </rPr>
      <t xml:space="preserve">0426-2183 </t>
    </r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</si>
  <si>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Child Development Workers during Capability Building</t>
    </r>
  </si>
  <si>
    <t xml:space="preserve">      on May 28 - 29, 2026.</t>
  </si>
  <si>
    <r>
      <t xml:space="preserve">PR No. </t>
    </r>
    <r>
      <rPr>
        <u/>
        <sz val="10"/>
        <rFont val="Arial"/>
        <family val="2"/>
      </rPr>
      <t>0426-2184</t>
    </r>
  </si>
  <si>
    <t>Complimentary Breakfast: Rice, Corned Beef, Egg</t>
  </si>
  <si>
    <r>
      <t xml:space="preserve">PR No. </t>
    </r>
    <r>
      <rPr>
        <u/>
        <sz val="10"/>
        <rFont val="Arial"/>
        <family val="2"/>
      </rPr>
      <t xml:space="preserve">0426-2185 </t>
    </r>
  </si>
  <si>
    <r>
      <t xml:space="preserve">PR No. </t>
    </r>
    <r>
      <rPr>
        <u/>
        <sz val="10"/>
        <rFont val="Arial"/>
        <family val="2"/>
      </rPr>
      <t>0426-2186</t>
    </r>
  </si>
  <si>
    <r>
      <t xml:space="preserve">PR No. </t>
    </r>
    <r>
      <rPr>
        <u/>
        <sz val="10"/>
        <rFont val="Arial"/>
        <family val="2"/>
      </rPr>
      <t>0426-2187</t>
    </r>
  </si>
  <si>
    <t>AM Snacks: Charlie Chan and Brewed Coffee</t>
  </si>
  <si>
    <t>PM Snacks: Grilled Cheese Sandwich and Canned</t>
  </si>
  <si>
    <t>Mango Juice</t>
  </si>
  <si>
    <t>AM Snacks: Creamy Mushroom Pasta with Garlic</t>
  </si>
  <si>
    <t>PM Snacks: Clubhouse Sandwich and Canned</t>
  </si>
  <si>
    <r>
      <t xml:space="preserve">Purpose/Remarks: </t>
    </r>
    <r>
      <rPr>
        <u/>
        <sz val="10"/>
        <rFont val="Arial"/>
        <family val="2"/>
      </rPr>
      <t>To be served during the Capacity Building Training for Local Cooperative Development Officers</t>
    </r>
  </si>
  <si>
    <t xml:space="preserve">       (in Handling Prospective Groups for Coop Formation) on June 9 - 10, 2026.</t>
  </si>
  <si>
    <t xml:space="preserve">      on May 20-22, 2026.</t>
  </si>
  <si>
    <t>PGDH - PTCAO</t>
  </si>
  <si>
    <t>Dinner: Rice, Grilled Liempo, Fried Tawilis,</t>
  </si>
  <si>
    <r>
      <t>Date:</t>
    </r>
    <r>
      <rPr>
        <u/>
        <sz val="10"/>
        <rFont val="Arial"/>
        <family val="2"/>
      </rPr>
      <t>04/22/2026</t>
    </r>
  </si>
  <si>
    <t xml:space="preserve">        on May 13, 2026.</t>
  </si>
  <si>
    <r>
      <t xml:space="preserve">Purpose/Remarks: </t>
    </r>
    <r>
      <rPr>
        <u/>
        <sz val="10"/>
        <rFont val="Arial"/>
        <family val="2"/>
      </rPr>
      <t>To be served during the 2nd Tourism Stakeholder's Cluster Assembly: South Diving Area on</t>
    </r>
  </si>
  <si>
    <t xml:space="preserve">       May 27, 2026.</t>
  </si>
  <si>
    <t>AM Snacks: Sandwich and Bottled Water</t>
  </si>
  <si>
    <t>PM Snacks: Pasta and Bottled Water</t>
  </si>
  <si>
    <r>
      <t xml:space="preserve">Purpose/Remarks : </t>
    </r>
    <r>
      <rPr>
        <u/>
        <sz val="10"/>
        <rFont val="Arial"/>
        <family val="2"/>
      </rPr>
      <t>To be served during the Peace and Order Council Audit on May 4, 5 &amp; 7, 2026.</t>
    </r>
  </si>
  <si>
    <r>
      <t xml:space="preserve">Purpose/Remarks : </t>
    </r>
    <r>
      <rPr>
        <u/>
        <sz val="10"/>
        <rFont val="Arial"/>
        <family val="2"/>
      </rPr>
      <t>To be served during the 2 Day VIP Security Protection and Procedure Seminar on May 29-30,2026.</t>
    </r>
  </si>
  <si>
    <r>
      <t>Purpose/Remarks:</t>
    </r>
    <r>
      <rPr>
        <u/>
        <sz val="10"/>
        <rFont val="Arial"/>
        <family val="2"/>
      </rPr>
      <t>Flowers given to the late Ms. Anastacia H. Sarmiento of Barangay Banay-Banay,San Jose,Batangas.</t>
    </r>
  </si>
  <si>
    <r>
      <t xml:space="preserve">Date: </t>
    </r>
    <r>
      <rPr>
        <u/>
        <sz val="10"/>
        <rFont val="Arial"/>
        <family val="2"/>
      </rPr>
      <t>04/22/2026</t>
    </r>
  </si>
  <si>
    <t>AM Snacks: Baked Macaroni, Banana Muffin and Softdrinks</t>
  </si>
  <si>
    <t xml:space="preserve">                                 meeting on June 10, 2026.</t>
  </si>
  <si>
    <t>AM Snacks: Cheese Pineapple Sandwich and Bottled Juice</t>
  </si>
  <si>
    <r>
      <t xml:space="preserve">Purpose/Remarks: </t>
    </r>
    <r>
      <rPr>
        <u/>
        <sz val="10"/>
        <rFont val="Arial"/>
        <family val="2"/>
      </rPr>
      <t>To be served during the Learning Application / Reinforcement Session for VSR Quadrant for</t>
    </r>
  </si>
  <si>
    <t xml:space="preserve">       First - Second Quarter on June 10 - 11, 2026.</t>
  </si>
  <si>
    <t>project brief</t>
  </si>
  <si>
    <t>project proposal</t>
  </si>
  <si>
    <r>
      <t xml:space="preserve">Purpose/Remarks : </t>
    </r>
    <r>
      <rPr>
        <u/>
        <sz val="10"/>
        <rFont val="Arial"/>
        <family val="2"/>
      </rPr>
      <t>To be served during the Fresh water Aquaculture Project / Culture of Maliputo in Fresh water</t>
    </r>
  </si>
  <si>
    <t xml:space="preserve">                                 meeting on June 11, 2026.</t>
  </si>
  <si>
    <t>Heavy PM Snacks: Cheeseburger and Spaghetti</t>
  </si>
  <si>
    <r>
      <t xml:space="preserve">Purpose/Remarks: </t>
    </r>
    <r>
      <rPr>
        <u/>
        <sz val="10"/>
        <rFont val="Arial"/>
        <family val="2"/>
      </rPr>
      <t xml:space="preserve">To be served during the 2nd Quarter Rehabilitation and Recovery Committee meeting on </t>
    </r>
  </si>
  <si>
    <t xml:space="preserve">      June 11, 2026.</t>
  </si>
  <si>
    <t>AM Snacks: Chicken Alfredo with Toasted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</si>
  <si>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June 11, 2026.</t>
    </r>
  </si>
  <si>
    <t>AM Snacks: Pasta with Garlic Bread and Brewed Coffee</t>
  </si>
  <si>
    <r>
      <t xml:space="preserve">Purpose/Remarks: </t>
    </r>
    <r>
      <rPr>
        <u/>
        <sz val="10"/>
        <rFont val="Arial"/>
        <family val="2"/>
      </rPr>
      <t>To be served during the Batangas Credit Surety Fund (CSF) Quarterly meeting on June 11, 2026.</t>
    </r>
  </si>
  <si>
    <t>Lunch: 2 Viands with Rice, Dessert and Water</t>
  </si>
  <si>
    <r>
      <t xml:space="preserve">Purpose/Remarks : </t>
    </r>
    <r>
      <rPr>
        <u/>
        <sz val="10"/>
        <rFont val="Arial"/>
        <family val="2"/>
      </rPr>
      <t>To be served during the Provincial Health Board Meeting on June 11, 2026.</t>
    </r>
  </si>
  <si>
    <t xml:space="preserve">AM Snacks: Cheese Pineapple Sandwich  </t>
  </si>
  <si>
    <r>
      <t xml:space="preserve">Purpose/Remarks: </t>
    </r>
    <r>
      <rPr>
        <u/>
        <sz val="10"/>
        <rFont val="Arial"/>
        <family val="2"/>
      </rPr>
      <t>To be served during the Pre-Planning meeting for Contingency Plan on Tsunami and Ground</t>
    </r>
  </si>
  <si>
    <t xml:space="preserve">      Shaking Formulation on June 11, 2026.</t>
  </si>
  <si>
    <r>
      <t xml:space="preserve">Purpose/Remarks: </t>
    </r>
    <r>
      <rPr>
        <u/>
        <sz val="10"/>
        <rFont val="Arial"/>
        <family val="2"/>
      </rPr>
      <t>To be served during the meeting of Exercise Key Players for NSED 2nd Quarter on June 11, 2026.</t>
    </r>
  </si>
  <si>
    <t xml:space="preserve">                                Health) Club/VLAP (Volunteer Leaders Association of the Philippines) meeting on June 11, 2026.</t>
  </si>
  <si>
    <t>AM Snacks: Spaghetti and Bottled Juice</t>
  </si>
  <si>
    <t>PM Snacks: Lumpiang Sariwa and Bottled Juice</t>
  </si>
  <si>
    <t>AM Snacks: Creamy Tuna Pasta and Bottled Juice</t>
  </si>
  <si>
    <r>
      <t xml:space="preserve">Purpose/Remarks : </t>
    </r>
    <r>
      <rPr>
        <u/>
        <sz val="10"/>
        <rFont val="Arial"/>
        <family val="2"/>
      </rPr>
      <t>To be served during the Orientation on Livelihood Programs for Recovering Persons Who</t>
    </r>
  </si>
  <si>
    <t xml:space="preserve">         Use Drugs (RPWUDs) on June 15 &amp; 19, 2026.</t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</si>
  <si>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Fisherfolk Organizations</t>
    </r>
  </si>
  <si>
    <t xml:space="preserve">                                and Cooperatives meeting on June 16, 2026.</t>
  </si>
  <si>
    <t>AM Snacks: Clubhouse Sandwich and Bottled Juice</t>
  </si>
  <si>
    <r>
      <t xml:space="preserve">Purpose/Remarks : </t>
    </r>
    <r>
      <rPr>
        <u/>
        <sz val="10"/>
        <rFont val="Arial"/>
        <family val="2"/>
      </rPr>
      <t>To be served during the Persons with Disability - Sectoral Meeting with Person with Disability</t>
    </r>
  </si>
  <si>
    <t xml:space="preserve">        Stakeholders/NGO/GO on June 16, 2026.</t>
  </si>
  <si>
    <t>AM Snacks: Pancit Sotanghon / Canton with</t>
  </si>
  <si>
    <t>Toasted Bread and Softdrinks</t>
  </si>
  <si>
    <t>PM Snacks: Baked Macaroni with Garlic Bread</t>
  </si>
  <si>
    <r>
      <t xml:space="preserve">Purpose/Remarks : </t>
    </r>
    <r>
      <rPr>
        <u/>
        <sz val="10"/>
        <rFont val="Arial"/>
        <family val="2"/>
      </rPr>
      <t>To be served during the LGBTQIA+ Pride March Celebration on June 16, 2026.</t>
    </r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</si>
  <si>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Rural Improvement Club</t>
    </r>
  </si>
  <si>
    <t xml:space="preserve">                               (RIC) meeting on June 16, 2026.</t>
  </si>
  <si>
    <t>AM Snacks: Palabok with Puto and Bottled Juice</t>
  </si>
  <si>
    <r>
      <t xml:space="preserve">Purpose/Remarks : </t>
    </r>
    <r>
      <rPr>
        <u/>
        <sz val="10"/>
        <rFont val="Arial"/>
        <family val="2"/>
      </rPr>
      <t xml:space="preserve">To be served during the Persons with Disability-Sectoral Meeting with PDAO Federation  </t>
    </r>
  </si>
  <si>
    <t xml:space="preserve">        (2nd Quarter) on June 17, 2026.</t>
  </si>
  <si>
    <t xml:space="preserve">        Drill Implementation for NSED 2nd Quarter on June 17, 2026.</t>
  </si>
  <si>
    <t>6th Batch</t>
  </si>
  <si>
    <t>7th Batch</t>
  </si>
  <si>
    <r>
      <t xml:space="preserve">Purpose/Remarks: </t>
    </r>
    <r>
      <rPr>
        <u/>
        <sz val="10"/>
        <rFont val="Arial"/>
        <family val="2"/>
      </rPr>
      <t>To be served during the 6th and 7th Batch of the Organizational Meeting of Various Art and Cultural</t>
    </r>
  </si>
  <si>
    <t xml:space="preserve">       Sector Groups on June 17 and June 30, 2026.</t>
  </si>
  <si>
    <r>
      <t xml:space="preserve">Purpose/Remarks: </t>
    </r>
    <r>
      <rPr>
        <u/>
        <sz val="10"/>
        <rFont val="Arial"/>
        <family val="2"/>
      </rPr>
      <t xml:space="preserve">To be served during the 2nd Quarter Actual Earthquake Drill Exercises - Simulation and </t>
    </r>
  </si>
  <si>
    <t xml:space="preserve">        Assessment Session / Meeting for NSED 2nd Quarter on June 18, 2026.</t>
  </si>
  <si>
    <r>
      <t xml:space="preserve">Purpose/Remarks : </t>
    </r>
    <r>
      <rPr>
        <u/>
        <sz val="10"/>
        <rFont val="Arial"/>
        <family val="2"/>
      </rPr>
      <t>To be served during the Persons with Disability-Sectoral Meeting with Women with Disability</t>
    </r>
  </si>
  <si>
    <t xml:space="preserve">        Federation Presidents (Second Quarter) on June 18, 2026.</t>
  </si>
  <si>
    <t>PM Snacks: Spaghetti and Juice</t>
  </si>
  <si>
    <r>
      <t xml:space="preserve">Purpose/Remarks : </t>
    </r>
    <r>
      <rPr>
        <u/>
        <sz val="10"/>
        <rFont val="Arial"/>
        <family val="2"/>
      </rPr>
      <t>To be served during the Semi-Annual Meeting of Chiefs of Hospitals, Chief Nurses and Administrative</t>
    </r>
  </si>
  <si>
    <t xml:space="preserve">       Officers on June 18, 2026.</t>
  </si>
  <si>
    <t>AM Snacks: Pancit Bihon with Fried Lumpiang</t>
  </si>
  <si>
    <t>Gulay and Bottled Water</t>
  </si>
  <si>
    <r>
      <t xml:space="preserve">Purpose/Remarks : </t>
    </r>
    <r>
      <rPr>
        <u/>
        <sz val="10"/>
        <rFont val="Arial"/>
        <family val="2"/>
      </rPr>
      <t>To be served during the Orientation on Philippine Organ Donation and Transplantation Program</t>
    </r>
  </si>
  <si>
    <t xml:space="preserve">        on June 18, 2026.</t>
  </si>
  <si>
    <t>AM Snacks: Pad Thai and Canned Juice</t>
  </si>
  <si>
    <r>
      <t xml:space="preserve">Purpose/Remarks: </t>
    </r>
    <r>
      <rPr>
        <u/>
        <sz val="10"/>
        <rFont val="Arial"/>
        <family val="2"/>
      </rPr>
      <t>To be served during the Provincial Cooperative Development Council (PCDC) Quarterly</t>
    </r>
  </si>
  <si>
    <t xml:space="preserve">       meeting on June 18, 2026.</t>
  </si>
  <si>
    <t>AM Snacks: Canton Bihon, Puto and Bottled Juice</t>
  </si>
  <si>
    <t xml:space="preserve">        Early Recovery on June 18, 2026.</t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</si>
  <si>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Vegetables Stakeholders</t>
    </r>
  </si>
  <si>
    <t xml:space="preserve">                               meeting on June 18, 2026.</t>
  </si>
  <si>
    <t>AM Snacks: Lasagna with Garlic Bread and Bottled Juice</t>
  </si>
  <si>
    <r>
      <t xml:space="preserve">Purpose/Remarks : </t>
    </r>
    <r>
      <rPr>
        <u/>
        <sz val="10"/>
        <rFont val="Arial"/>
        <family val="2"/>
      </rPr>
      <t>To be served during the 2nd Quarter Katipunan ng Liping Pilipina (KALIPI) meeting on</t>
    </r>
  </si>
  <si>
    <t xml:space="preserve">      June 19, 2026.</t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</si>
  <si>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Provincial Agricultural and</t>
    </r>
  </si>
  <si>
    <t xml:space="preserve">                                Fishery Council meeting on June 19, 2026.</t>
  </si>
  <si>
    <t xml:space="preserve">AM Snacks: Baked Macaroni, Garlic Bread and </t>
  </si>
  <si>
    <t>PM Snacks: Pancit Malabon, Puto with Cheese</t>
  </si>
  <si>
    <r>
      <t xml:space="preserve">Purpose/Remarks : </t>
    </r>
    <r>
      <rPr>
        <u/>
        <sz val="10"/>
        <rFont val="Arial"/>
        <family val="2"/>
      </rPr>
      <t>To be served during the Father's Day Celebration on June 22, 2026.</t>
    </r>
  </si>
  <si>
    <r>
      <t>Purpose/Remarks:</t>
    </r>
    <r>
      <rPr>
        <u/>
        <sz val="10"/>
        <rFont val="Arial"/>
        <family val="2"/>
      </rPr>
      <t>Flowers given to the late Ms. Florinda Hidy A. Comia of Barangay Poblacion, San Pascual, Batangas.</t>
    </r>
  </si>
  <si>
    <r>
      <t xml:space="preserve">Purpose/Remarks: </t>
    </r>
    <r>
      <rPr>
        <u/>
        <sz val="10"/>
        <rFont val="Arial"/>
        <family val="2"/>
      </rPr>
      <t>To be served in the Vibe, Step, Reel: Batangas TikTok Challenge on May 20 - 22, 2026.</t>
    </r>
  </si>
  <si>
    <r>
      <t xml:space="preserve">Purpose/Remarks: </t>
    </r>
    <r>
      <rPr>
        <u/>
        <sz val="10"/>
        <rFont val="Arial"/>
        <family val="2"/>
      </rPr>
      <t>To be served during the 3rd Tourism Stakeholder's Cluster Assembly: Eastern Beach Area on</t>
    </r>
  </si>
  <si>
    <t xml:space="preserve">       June 17, 2026.</t>
  </si>
  <si>
    <t>For the Performers:</t>
  </si>
  <si>
    <r>
      <t xml:space="preserve">Purpose/Remarks : </t>
    </r>
    <r>
      <rPr>
        <u/>
        <sz val="10"/>
        <rFont val="Arial"/>
        <family val="2"/>
      </rPr>
      <t>To be served during the Rehabilitation / Rejuvenation of High Value and Industrial Crops</t>
    </r>
  </si>
  <si>
    <t xml:space="preserve">                               meeting on June 23, 2026.</t>
  </si>
  <si>
    <t>Heavy AM Snacks: Sopas, Clubhouse Sandwich</t>
  </si>
  <si>
    <r>
      <t xml:space="preserve">Purpose/Remarks: </t>
    </r>
    <r>
      <rPr>
        <u/>
        <sz val="10"/>
        <rFont val="Arial"/>
        <family val="2"/>
      </rPr>
      <t>To be served during the Southern Tagalog Regional Cooperative Development Council</t>
    </r>
  </si>
  <si>
    <t xml:space="preserve">        (STARCDC) Quarterly meeting on June 24, 2026.</t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</si>
  <si>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Provincial-Batangas Coffee</t>
    </r>
  </si>
  <si>
    <t xml:space="preserve">                                Farmers Federation (BaCoFFed) meeting on June 24, 2026.</t>
  </si>
  <si>
    <r>
      <t xml:space="preserve">Purpose/Remarks: </t>
    </r>
    <r>
      <rPr>
        <u/>
        <sz val="10"/>
        <rFont val="Arial"/>
        <family val="2"/>
      </rPr>
      <t xml:space="preserve">To be served during the 2nd Quarterly meeting of the Batangas History Society (BHS) on </t>
    </r>
  </si>
  <si>
    <t xml:space="preserve">       June 24, 2026.</t>
  </si>
  <si>
    <t>AM Snacks: Mixed Canton &amp; Sotanghon with</t>
  </si>
  <si>
    <t>Puto and Bottled Juice</t>
  </si>
  <si>
    <r>
      <t xml:space="preserve">Purpose/Remarks : </t>
    </r>
    <r>
      <rPr>
        <u/>
        <sz val="10"/>
        <rFont val="Arial"/>
        <family val="2"/>
      </rPr>
      <t>To be served during the Adoption and Alternative Child Care Week Celebration on June 24, 2026.</t>
    </r>
  </si>
  <si>
    <t xml:space="preserve">        President on June 25, 2026.</t>
  </si>
  <si>
    <t>AM Snacks: Charlie Chan with Bread and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</si>
  <si>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June 25, 2026.</t>
    </r>
  </si>
  <si>
    <t>PM Snacks: Clubhouse Sandwich and Bottled</t>
  </si>
  <si>
    <t>Apple Juice</t>
  </si>
  <si>
    <r>
      <t xml:space="preserve">Purpose/Remarks: </t>
    </r>
    <r>
      <rPr>
        <u/>
        <sz val="10"/>
        <rFont val="Arial"/>
        <family val="2"/>
      </rPr>
      <t>To be served during the Focused Training on Gender and Development (GAD) Program/Projects</t>
    </r>
  </si>
  <si>
    <t xml:space="preserve">        on June 25 - 26, 2026.</t>
  </si>
  <si>
    <r>
      <t xml:space="preserve">Purpose/Remarks : </t>
    </r>
    <r>
      <rPr>
        <u/>
        <sz val="10"/>
        <rFont val="Arial"/>
        <family val="2"/>
      </rPr>
      <t>To be served during the Training on Participatory Guarantee System on June 25 - 26, 2026.</t>
    </r>
  </si>
  <si>
    <r>
      <t xml:space="preserve">Purpose/Remarks : </t>
    </r>
    <r>
      <rPr>
        <u/>
        <sz val="10"/>
        <rFont val="Arial"/>
        <family val="2"/>
      </rPr>
      <t>To be served during the Training on  Values, Leadership and Management on June 26, 2026.</t>
    </r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</si>
  <si>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Municipal / City Agriculturists</t>
    </r>
  </si>
  <si>
    <t xml:space="preserve">                               meeting on June 26, 2026.</t>
  </si>
  <si>
    <t>AM Snacks: Macaroni &amp; Cheese with Garlic</t>
  </si>
  <si>
    <t>Buffet Lunch: 3 Viands with Rice, Dessert</t>
  </si>
  <si>
    <r>
      <t xml:space="preserve">Purpose/Remarks : </t>
    </r>
    <r>
      <rPr>
        <u/>
        <sz val="10"/>
        <rFont val="Arial"/>
        <family val="2"/>
      </rPr>
      <t xml:space="preserve">To be served during the Empowerment for Reaffirmation and Paternal Abilities (ERPAT) </t>
    </r>
  </si>
  <si>
    <t xml:space="preserve">         Celebration on June 26, 2026.</t>
  </si>
  <si>
    <r>
      <t xml:space="preserve">Purpose/Remarks : </t>
    </r>
    <r>
      <rPr>
        <u/>
        <sz val="10"/>
        <rFont val="Arial"/>
        <family val="2"/>
      </rPr>
      <t>To be served during the Strengthening Agricultural Organizations: Batangas Cacao Growers</t>
    </r>
  </si>
  <si>
    <t xml:space="preserve">                                Association meeting on June 30, 2026.</t>
  </si>
  <si>
    <r>
      <t xml:space="preserve">Purpose/Remarks : </t>
    </r>
    <r>
      <rPr>
        <u/>
        <sz val="10"/>
        <rFont val="Arial"/>
        <family val="2"/>
      </rPr>
      <t>To be served during the 2nd Quarter Provincial Women Coordinating Council Batangas Inc.</t>
    </r>
  </si>
  <si>
    <t xml:space="preserve">        meeting on June 30, 2026.</t>
  </si>
  <si>
    <t>Heavy AM Snacks: Pasta, Sandwich and</t>
  </si>
  <si>
    <r>
      <t xml:space="preserve">Purpose/Remarks: </t>
    </r>
    <r>
      <rPr>
        <u/>
        <sz val="10"/>
        <rFont val="Arial"/>
        <family val="2"/>
      </rPr>
      <t>To be served during the League of Cooperative Managers of Batangas (LCMAB) Quarterly</t>
    </r>
  </si>
  <si>
    <t xml:space="preserve">       meeting on June 30, 2026.</t>
  </si>
  <si>
    <t>Lunch: Rice, Fried Chicken, Buttered Vegetables,</t>
  </si>
  <si>
    <t>Banana and Bottled Water</t>
  </si>
  <si>
    <r>
      <t xml:space="preserve">PR No. </t>
    </r>
    <r>
      <rPr>
        <u/>
        <sz val="10"/>
        <rFont val="Arial"/>
        <family val="2"/>
      </rPr>
      <t>0426-2197</t>
    </r>
  </si>
  <si>
    <r>
      <t xml:space="preserve">PR No. </t>
    </r>
    <r>
      <rPr>
        <u/>
        <sz val="10"/>
        <rFont val="Arial"/>
        <family val="2"/>
      </rPr>
      <t>0426-2225</t>
    </r>
  </si>
  <si>
    <r>
      <t xml:space="preserve">PR No.  </t>
    </r>
    <r>
      <rPr>
        <u/>
        <sz val="10"/>
        <rFont val="Arial"/>
        <family val="2"/>
      </rPr>
      <t xml:space="preserve">0426-2226 </t>
    </r>
  </si>
  <si>
    <r>
      <t xml:space="preserve">PR No. </t>
    </r>
    <r>
      <rPr>
        <u/>
        <sz val="10"/>
        <rFont val="Arial"/>
        <family val="2"/>
      </rPr>
      <t xml:space="preserve">0426-2228 </t>
    </r>
  </si>
  <si>
    <r>
      <t xml:space="preserve">PR No. </t>
    </r>
    <r>
      <rPr>
        <u/>
        <sz val="10"/>
        <rFont val="Arial"/>
        <family val="2"/>
      </rPr>
      <t xml:space="preserve">0426-2229 </t>
    </r>
  </si>
  <si>
    <t>AM Snacks: Sandwich and Bottled Juice</t>
  </si>
  <si>
    <t>50 pax x Php 2,831.00 / day x 4 days</t>
  </si>
  <si>
    <t>AM Snacks: Spaghetti with Sliced Bread</t>
  </si>
  <si>
    <t>Lunch: Cream of Mushroom, Chopsuey, Creamdory</t>
  </si>
  <si>
    <t>120 pax x Php 1,500.00 / day x 3 days</t>
  </si>
  <si>
    <t>in Cream Sauce, Pork Binagoongan and Pastries</t>
  </si>
  <si>
    <t xml:space="preserve">PM Snacks: Chicken Sandwich </t>
  </si>
  <si>
    <t>Dinner: Cream of Pumpkin, Pinakbet, Chicken</t>
  </si>
  <si>
    <t>Inasal, Inihaw na Liempo, Lychee Almond Treat</t>
  </si>
  <si>
    <t>Breakfast: Corned Beef and Longganisa</t>
  </si>
  <si>
    <t>AM Snacks: Bam-i with Sliced Bread</t>
  </si>
  <si>
    <t>Lunch: Cream of Corn, Buttered Corn and Carrots,</t>
  </si>
  <si>
    <t>Chicken Cordon Bleu, Pork Spareribs with Barbecue</t>
  </si>
  <si>
    <t>Sauce, Buko Jello</t>
  </si>
  <si>
    <t>PM Snacks: Tuna Sandwich</t>
  </si>
  <si>
    <t>Dinner: Clear Vegetable Soup, Tortang Talong,</t>
  </si>
  <si>
    <t>Baked Herb Chicken, Pork Humba, Ham and</t>
  </si>
  <si>
    <t>Macaroni Salad</t>
  </si>
  <si>
    <t>Breakfast: Bistek Tagalog &amp; Tawilis</t>
  </si>
  <si>
    <t>AM Snacks: Pancit Canton with Garlic Bread</t>
  </si>
  <si>
    <t>Lunch: Cream of Pumpkin Soup, Gising gising,</t>
  </si>
  <si>
    <t>Crunchy Fish Tempura, Beef Caldereta, Pastries</t>
  </si>
  <si>
    <t>PM Snacks: Ham and Cheese Sandwich</t>
  </si>
  <si>
    <t>Dinner: Cream of Mushroom, Chopsuey, Honey</t>
  </si>
  <si>
    <t>Fried Chicken, Roast Beef with Gravy, Gulaman</t>
  </si>
  <si>
    <t>and Corn Salad</t>
  </si>
  <si>
    <t>Breakfast: Frankfurters and Chicken Adobo</t>
  </si>
  <si>
    <t>AM Snacks: Sotanghon with Puto</t>
  </si>
  <si>
    <t xml:space="preserve">Lunch: Cream of Carrot, Pinakbet, Chicken </t>
  </si>
  <si>
    <t>Teriyaki, Lechon Kawali, Lychee Almond Treat</t>
  </si>
  <si>
    <t>PM Snacks: Spaghetti with Sliced Bread</t>
  </si>
  <si>
    <t>Basic Sound System</t>
  </si>
  <si>
    <t xml:space="preserve"> - High Speed WiFi Internet Access</t>
  </si>
  <si>
    <t xml:space="preserve"> - One Round of Flavored Juice</t>
  </si>
  <si>
    <t xml:space="preserve"> - (9) One Bedroom Apartment (6 pax per room)</t>
  </si>
  <si>
    <r>
      <t xml:space="preserve">Purpose/Remarks: </t>
    </r>
    <r>
      <rPr>
        <u/>
        <sz val="10"/>
        <rFont val="Arial"/>
        <family val="2"/>
      </rPr>
      <t xml:space="preserve">Food and Accommodation for Participants and Instructors during the Basic Geographic Information  </t>
    </r>
  </si>
  <si>
    <r>
      <t xml:space="preserve">       </t>
    </r>
    <r>
      <rPr>
        <u/>
        <sz val="10"/>
        <rFont val="Arial"/>
        <family val="2"/>
      </rPr>
      <t>System Training (Disaster Risk Reduction Management in the Province of Batangas) Level 2</t>
    </r>
  </si>
  <si>
    <t xml:space="preserve">       with Advance Module on May 25 - 28, 2026.</t>
  </si>
  <si>
    <r>
      <t xml:space="preserve">Purpose/Remarks : </t>
    </r>
    <r>
      <rPr>
        <u/>
        <sz val="10"/>
        <rFont val="Arial"/>
        <family val="2"/>
      </rPr>
      <t xml:space="preserve">Food and Venue for participants during the conduct of Matatag na Kawani, Matatag na  </t>
    </r>
  </si>
  <si>
    <t xml:space="preserve">       Pamamahala: Seminar on Strategic Performance Management System on June 2 - 4, 2026.</t>
  </si>
  <si>
    <t>AM Snacks: Miki Bihon Guisado and Iced Tea</t>
  </si>
  <si>
    <t>Lunch: Vegetable Egg Drop Soup, Chicken</t>
  </si>
  <si>
    <t>Hamonado, Sarsiadong Pritong Isda, Tokwa't</t>
  </si>
  <si>
    <t>Langka at Ube and Cucumber Lemonade</t>
  </si>
  <si>
    <t xml:space="preserve">PM Snacks: Chicken Ala King Club Pie and </t>
  </si>
  <si>
    <t>Pink Lemonade</t>
  </si>
  <si>
    <t>AM Snacks: Arroz Caldo con Pollo and Iced Tea</t>
  </si>
  <si>
    <t>Lunch: Chinese Pork Ribs Soup, Honey-Lemon</t>
  </si>
  <si>
    <t>Chicken Stir Fry, Mushroom and Beef Salpicao,</t>
  </si>
  <si>
    <t>Tortang Talong, Steamed Rice, Buko Mold</t>
  </si>
  <si>
    <t>Delight and Lemonade</t>
  </si>
  <si>
    <t>PM Snacks: Jumbo Pretzel Dog Sandwich</t>
  </si>
  <si>
    <t>and Blue Lemonade</t>
  </si>
  <si>
    <t>AM Snacks: Pork Adobo Flakes Pandesal and Iced Tea</t>
  </si>
  <si>
    <t>Lunch: Nilagang Binakbakan Soup, Crispy Pork</t>
  </si>
  <si>
    <t>Belly Sinantomas, Garlic Fried Chicken, Kare-</t>
  </si>
  <si>
    <t>Kareng Gulay, Steamed Rice, Mocha Banana</t>
  </si>
  <si>
    <t>Pudding Cake and Cucumber Lemonade</t>
  </si>
  <si>
    <t>PM Snacks: Tex-Mex Macaroni Pasta and Lemonade</t>
  </si>
  <si>
    <t xml:space="preserve"> - Use of Airconditioned Venue</t>
  </si>
  <si>
    <t>(Two Speakers, Two Microphones, Projector,</t>
  </si>
  <si>
    <t>with Widescreen)</t>
  </si>
  <si>
    <t xml:space="preserve"> - Basic Table and Chair Arrangements</t>
  </si>
  <si>
    <t xml:space="preserve"> - Basic Stage Set Up with Podium</t>
  </si>
  <si>
    <t xml:space="preserve"> - Registration Tables Set Up</t>
  </si>
  <si>
    <t xml:space="preserve"> - Use of Whiteboard</t>
  </si>
  <si>
    <t xml:space="preserve"> - Dedicated Banquet Service and Assist</t>
  </si>
  <si>
    <r>
      <t xml:space="preserve">Purpose/Remarks: </t>
    </r>
    <r>
      <rPr>
        <u/>
        <sz val="10"/>
        <rFont val="Arial"/>
        <family val="2"/>
      </rPr>
      <t>Food and Accommodation for Participants and Instructors during the Pre-Planning Workshop</t>
    </r>
  </si>
  <si>
    <t xml:space="preserve">        for Contingency Plan on Tsunami and Ground Shaking Formulation on June 22 - 25, 2026.</t>
  </si>
  <si>
    <t>82 pax x Php 2,868.00 / day x 4 days</t>
  </si>
  <si>
    <t>Lunch: Cream of Mushroom, Chopsuey,</t>
  </si>
  <si>
    <t>Cream dory in Cream Sauce, Pork Binagoongan</t>
  </si>
  <si>
    <t>and Pastries</t>
  </si>
  <si>
    <t>Breakfast: Cornedbeef and Longganisa</t>
  </si>
  <si>
    <t>AM Snacks: Bam-I with Sliced Bread</t>
  </si>
  <si>
    <t xml:space="preserve">Lunch: Cream of Corn, Buttered Corn and </t>
  </si>
  <si>
    <t>Carrots, Chicken Cordon Bleu, Pork Spareribs</t>
  </si>
  <si>
    <t>with Barbecue and Buko Jello</t>
  </si>
  <si>
    <t>Diner: Clear Vegetable Soup, Tortang Talong,</t>
  </si>
  <si>
    <t>Baked Herb Chicken, Pork Humba and Ham</t>
  </si>
  <si>
    <t>and Macaroni Salad</t>
  </si>
  <si>
    <t>Breakfast: Bistek Tagalog and Tawalis</t>
  </si>
  <si>
    <t>Lunch: Cream of Pumpkin Soup, Gising Gising,</t>
  </si>
  <si>
    <t>Crunchy Fish Tempura, Beef Caldereta and Pastries</t>
  </si>
  <si>
    <t>Fried Chicken, Roast Beef with Gravy and Gulaman</t>
  </si>
  <si>
    <t>Lunch: Cream of Carrot, Pinakbet, Chicken</t>
  </si>
  <si>
    <t xml:space="preserve"> - (14) One Bedroom Apartment (6 pax per room)</t>
  </si>
  <si>
    <t xml:space="preserve"> - Use of Banquet / Tiffany Chairs</t>
  </si>
  <si>
    <t xml:space="preserve">    and Basic Soundsystem</t>
  </si>
  <si>
    <t>AM Snacks: Turon (Sticky Rice)</t>
  </si>
  <si>
    <t xml:space="preserve">Lunch: Suam na Mais at Malunggay, Savory Chicken  </t>
  </si>
  <si>
    <t>Roasted Pork with Demi, Baked Vegetables,</t>
  </si>
  <si>
    <t>Buchi with Filling (Ube, Chocolate, Monggo) and</t>
  </si>
  <si>
    <t>Dinner: Clam &amp; Corn, Grilled Chicken with Adobo</t>
  </si>
  <si>
    <t>Confit, Pork Estofado, Sauteed Carrot, Beans</t>
  </si>
  <si>
    <t>&amp; Young Corn, Chocolate Cake Pops and</t>
  </si>
  <si>
    <t>AM Snacks: Ginataang Mais</t>
  </si>
  <si>
    <t>Humba, Sauteed Chayote in Tomato Onion,</t>
  </si>
  <si>
    <t>Buko Pandan and 1 Round of Iced Tea</t>
  </si>
  <si>
    <t xml:space="preserve">PM Snacks: Ginataang Halo-halo </t>
  </si>
  <si>
    <t>Dinner: Chicken &amp; Sweet Corn, Sweet &amp;</t>
  </si>
  <si>
    <t>Sour Fish Fillet, Pork Sisig, Garlic Buttered</t>
  </si>
  <si>
    <t>Vegetables, Marble Cake and 1 Round Iced Tea</t>
  </si>
  <si>
    <t>AM Snacks: Canton Bihon Guisado</t>
  </si>
  <si>
    <t xml:space="preserve">Lunch: Pork Sinigang, Honey Barbecue  </t>
  </si>
  <si>
    <t>Chicken, Stir Fried Beans in Charsiu Sauce,</t>
  </si>
  <si>
    <t>Coffee Jelly and 1 Round Iced Tea</t>
  </si>
  <si>
    <t xml:space="preserve">PM Snacks: Pancit Palabok </t>
  </si>
  <si>
    <r>
      <t xml:space="preserve">Date: </t>
    </r>
    <r>
      <rPr>
        <u/>
        <sz val="10"/>
        <rFont val="Arial"/>
        <family val="2"/>
      </rPr>
      <t>04/27/2026</t>
    </r>
  </si>
  <si>
    <r>
      <t xml:space="preserve">PR No. </t>
    </r>
    <r>
      <rPr>
        <u/>
        <sz val="10"/>
        <rFont val="Arial"/>
        <family val="2"/>
      </rPr>
      <t xml:space="preserve">0426-2258 </t>
    </r>
  </si>
  <si>
    <r>
      <t xml:space="preserve">PR No. </t>
    </r>
    <r>
      <rPr>
        <u/>
        <sz val="10"/>
        <rFont val="Arial"/>
        <family val="2"/>
      </rPr>
      <t xml:space="preserve">0426-2259 </t>
    </r>
  </si>
  <si>
    <r>
      <t>Date:</t>
    </r>
    <r>
      <rPr>
        <u/>
        <sz val="10"/>
        <rFont val="Arial"/>
        <family val="2"/>
      </rPr>
      <t>04/27/2026</t>
    </r>
  </si>
  <si>
    <r>
      <t xml:space="preserve">PR No. </t>
    </r>
    <r>
      <rPr>
        <u/>
        <sz val="10"/>
        <rFont val="Arial"/>
        <family val="2"/>
      </rPr>
      <t xml:space="preserve">0426-2260 </t>
    </r>
  </si>
  <si>
    <r>
      <t xml:space="preserve">PR No. </t>
    </r>
    <r>
      <rPr>
        <u/>
        <sz val="10"/>
        <rFont val="Arial"/>
        <family val="2"/>
      </rPr>
      <t>0426-2261</t>
    </r>
  </si>
  <si>
    <r>
      <t xml:space="preserve">PR No.  </t>
    </r>
    <r>
      <rPr>
        <u/>
        <sz val="10"/>
        <rFont val="Arial"/>
        <family val="2"/>
      </rPr>
      <t xml:space="preserve">0426-2262 </t>
    </r>
  </si>
  <si>
    <r>
      <t xml:space="preserve">PR No. </t>
    </r>
    <r>
      <rPr>
        <u/>
        <sz val="10"/>
        <rFont val="Arial"/>
        <family val="2"/>
      </rPr>
      <t xml:space="preserve">0426-2263 </t>
    </r>
  </si>
  <si>
    <r>
      <t xml:space="preserve">PR No. </t>
    </r>
    <r>
      <rPr>
        <u/>
        <sz val="10"/>
        <rFont val="Arial"/>
        <family val="2"/>
      </rPr>
      <t xml:space="preserve">0426-2264 </t>
    </r>
  </si>
  <si>
    <r>
      <t xml:space="preserve">Purpose/Remarks : </t>
    </r>
    <r>
      <rPr>
        <u/>
        <sz val="10"/>
        <rFont val="Arial"/>
        <family val="2"/>
      </rPr>
      <t>For the month of April, 2026.</t>
    </r>
  </si>
  <si>
    <r>
      <t xml:space="preserve">Purpose/Remarks : </t>
    </r>
    <r>
      <rPr>
        <u/>
        <sz val="10"/>
        <rFont val="Arial"/>
        <family val="2"/>
      </rPr>
      <t>Foods served during coordination meeting regarding Tingloy Capitol on Wheels on April 15, 2026.</t>
    </r>
  </si>
  <si>
    <t>Classic Loaf Bread 600g</t>
  </si>
  <si>
    <t>Classic Sweet Ham 500g</t>
  </si>
  <si>
    <t>Cheese Slices 10's (200g)</t>
  </si>
  <si>
    <t>Crackers with Honey Butter 10's (32g)</t>
  </si>
  <si>
    <t>Litson Manok</t>
  </si>
  <si>
    <t>Litson Liempo</t>
  </si>
  <si>
    <t>Asukal na Pula</t>
  </si>
  <si>
    <t>Vinegar</t>
  </si>
  <si>
    <r>
      <t xml:space="preserve">PR No. </t>
    </r>
    <r>
      <rPr>
        <u/>
        <sz val="10"/>
        <color rgb="FFFF0000"/>
        <rFont val="Arial"/>
        <family val="2"/>
      </rPr>
      <t xml:space="preserve">0226-0964 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</si>
  <si>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Accommodation for the Auditor conducting the ISO Surveillance Audit of PGENRO on  </t>
    </r>
  </si>
  <si>
    <t>cancelled - 04/27</t>
  </si>
  <si>
    <t xml:space="preserve">       System Training with Simulation for Quadrant 3 and 4 on May 19-21, 2026.</t>
  </si>
  <si>
    <t xml:space="preserve">Lunch: Sinigang na Tinapa, Lechon Manok, Pork  </t>
  </si>
  <si>
    <r>
      <t>PR No.</t>
    </r>
    <r>
      <rPr>
        <u/>
        <sz val="10"/>
        <color rgb="FFFF0000"/>
        <rFont val="Arial"/>
        <family val="2"/>
      </rPr>
      <t xml:space="preserve"> 0226-0559</t>
    </r>
  </si>
  <si>
    <r>
      <t>Date:</t>
    </r>
    <r>
      <rPr>
        <u/>
        <sz val="10"/>
        <color rgb="FFFF0000"/>
        <rFont val="Arial"/>
        <family val="2"/>
      </rPr>
      <t>02/04/2026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</si>
  <si>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Quarterly Meeting of the Meat Inspector and Market Administrator</t>
    </r>
  </si>
  <si>
    <t>4/27</t>
  </si>
  <si>
    <r>
      <t>PR No.</t>
    </r>
    <r>
      <rPr>
        <u/>
        <sz val="10"/>
        <color rgb="FFFF0000"/>
        <rFont val="Arial"/>
        <family val="2"/>
      </rPr>
      <t xml:space="preserve"> 0226-0574 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</si>
  <si>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MAO's Meeting on March 25, 2026.</t>
    </r>
  </si>
  <si>
    <t>cancelled 04/27</t>
  </si>
  <si>
    <t>Cheese Pimiento 210g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</si>
  <si>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April 06, 2026.</t>
    </r>
  </si>
  <si>
    <t>Baby Milkfish Marinated</t>
  </si>
  <si>
    <t>Hamonado</t>
  </si>
  <si>
    <t>Langka</t>
  </si>
  <si>
    <t>Saging na Saba 8.17kg</t>
  </si>
  <si>
    <t>Kamote 9.99kg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</si>
  <si>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April 13, 2026.</t>
    </r>
  </si>
  <si>
    <t>Sugar</t>
  </si>
  <si>
    <t>Salt</t>
  </si>
  <si>
    <t>Fish Sauce</t>
  </si>
  <si>
    <t>Onion</t>
  </si>
  <si>
    <t>Ketchup 1/2gal</t>
  </si>
  <si>
    <r>
      <t xml:space="preserve">PR No. </t>
    </r>
    <r>
      <rPr>
        <u/>
        <sz val="10"/>
        <color rgb="FFFF0000"/>
        <rFont val="Arial"/>
        <family val="2"/>
      </rPr>
      <t xml:space="preserve">0426- </t>
    </r>
  </si>
  <si>
    <r>
      <t xml:space="preserve">Date: </t>
    </r>
    <r>
      <rPr>
        <u/>
        <sz val="10"/>
        <color rgb="FFFF0000"/>
        <rFont val="Arial"/>
        <family val="2"/>
      </rPr>
      <t>04/07/2026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</si>
  <si>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Lakbay Aral and Benchmark Activity of the Provincial Assessor of</t>
    </r>
  </si>
  <si>
    <r>
      <t xml:space="preserve">Purpose/Remarks : </t>
    </r>
    <r>
      <rPr>
        <u/>
        <sz val="10"/>
        <rFont val="Arial"/>
        <family val="2"/>
      </rPr>
      <t>For the month of March, 2026. (Lobo District Hospital)</t>
    </r>
  </si>
  <si>
    <r>
      <t xml:space="preserve">PR No. </t>
    </r>
    <r>
      <rPr>
        <u/>
        <sz val="10"/>
        <rFont val="Arial"/>
        <family val="2"/>
      </rPr>
      <t>0426-2289</t>
    </r>
  </si>
  <si>
    <r>
      <t xml:space="preserve">PR No. </t>
    </r>
    <r>
      <rPr>
        <u/>
        <sz val="10"/>
        <rFont val="Arial"/>
        <family val="2"/>
      </rPr>
      <t>0426-2290</t>
    </r>
  </si>
  <si>
    <r>
      <t>Date:</t>
    </r>
    <r>
      <rPr>
        <u/>
        <sz val="10"/>
        <rFont val="Arial"/>
        <family val="2"/>
      </rPr>
      <t xml:space="preserve"> 04/27/2026</t>
    </r>
  </si>
  <si>
    <r>
      <t xml:space="preserve">PR No. </t>
    </r>
    <r>
      <rPr>
        <u/>
        <sz val="10"/>
        <rFont val="Arial"/>
        <family val="2"/>
      </rPr>
      <t xml:space="preserve">0426-2291 </t>
    </r>
  </si>
  <si>
    <r>
      <t xml:space="preserve">PR No. </t>
    </r>
    <r>
      <rPr>
        <u/>
        <sz val="10"/>
        <rFont val="Arial"/>
        <family val="2"/>
      </rPr>
      <t xml:space="preserve">0426-2292 </t>
    </r>
  </si>
  <si>
    <r>
      <t xml:space="preserve">PR No. </t>
    </r>
    <r>
      <rPr>
        <u/>
        <sz val="10"/>
        <rFont val="Arial"/>
        <family val="2"/>
      </rPr>
      <t xml:space="preserve">0426-2293 </t>
    </r>
  </si>
  <si>
    <t>Burger Steak, Chicken and Rice</t>
  </si>
  <si>
    <r>
      <t xml:space="preserve">PR No. </t>
    </r>
    <r>
      <rPr>
        <u/>
        <sz val="10"/>
        <rFont val="Arial"/>
        <family val="2"/>
      </rPr>
      <t>0426-2294</t>
    </r>
  </si>
  <si>
    <t xml:space="preserve">AM Snacks: Cheese Pineapple Sandwich </t>
  </si>
  <si>
    <t>and Botted Juice</t>
  </si>
  <si>
    <t xml:space="preserve">PM Snacks: Tuna Melt Sandwich and  </t>
  </si>
  <si>
    <t xml:space="preserve">PM Snacks: Chicken Sandwich and  </t>
  </si>
  <si>
    <t xml:space="preserve"> Bottled Juice</t>
  </si>
  <si>
    <t xml:space="preserve">AM Snacks: Sotanghon Guisado and  </t>
  </si>
  <si>
    <r>
      <t xml:space="preserve">Purpose/Remarks: </t>
    </r>
    <r>
      <rPr>
        <u/>
        <sz val="10"/>
        <rFont val="Arial"/>
        <family val="2"/>
      </rPr>
      <t>To be served during the Learning Application / Reinforcement Session for VSR Quadrant</t>
    </r>
    <r>
      <rPr>
        <sz val="10"/>
        <rFont val="Arial"/>
        <family val="2"/>
      </rPr>
      <t xml:space="preserve"> for</t>
    </r>
  </si>
  <si>
    <t xml:space="preserve">       First - Second Quarter on June 10-11, 2026.</t>
  </si>
  <si>
    <r>
      <t xml:space="preserve">Purpose/Remarks : </t>
    </r>
    <r>
      <rPr>
        <u/>
        <sz val="10"/>
        <rFont val="Arial"/>
        <family val="2"/>
      </rPr>
      <t>For the month of March, 2026. (Provincial Healthcare Facility - Bauan)</t>
    </r>
  </si>
  <si>
    <t>40 ang total sa resibo</t>
  </si>
  <si>
    <t>4/27 - returned to OPG</t>
  </si>
  <si>
    <t>Togue Guisa, Steamed Rice, Turones Con</t>
  </si>
  <si>
    <t xml:space="preserve">                                            </t>
  </si>
  <si>
    <r>
      <t>Date:</t>
    </r>
    <r>
      <rPr>
        <u/>
        <sz val="10"/>
        <rFont val="Arial"/>
        <family val="2"/>
      </rPr>
      <t>04/28/2026</t>
    </r>
  </si>
  <si>
    <r>
      <t xml:space="preserve">PR No. </t>
    </r>
    <r>
      <rPr>
        <u/>
        <sz val="10"/>
        <rFont val="Arial"/>
        <family val="2"/>
      </rPr>
      <t>0426-2314</t>
    </r>
  </si>
  <si>
    <r>
      <t xml:space="preserve">PR No. </t>
    </r>
    <r>
      <rPr>
        <u/>
        <sz val="10"/>
        <rFont val="Arial"/>
        <family val="2"/>
      </rPr>
      <t>0426-2315</t>
    </r>
  </si>
  <si>
    <r>
      <t xml:space="preserve">Purpose/Remarks : </t>
    </r>
    <r>
      <rPr>
        <u/>
        <sz val="10"/>
        <rFont val="Arial"/>
        <family val="2"/>
      </rPr>
      <t xml:space="preserve">For the period of March 01 - 15, 2026. </t>
    </r>
  </si>
  <si>
    <r>
      <t xml:space="preserve">Date: </t>
    </r>
    <r>
      <rPr>
        <u/>
        <sz val="10"/>
        <rFont val="Arial"/>
        <family val="2"/>
      </rPr>
      <t>04/28/2026</t>
    </r>
  </si>
  <si>
    <r>
      <t xml:space="preserve">PR No. </t>
    </r>
    <r>
      <rPr>
        <u/>
        <sz val="10"/>
        <rFont val="Arial"/>
        <family val="2"/>
      </rPr>
      <t xml:space="preserve">0426-2316 </t>
    </r>
  </si>
  <si>
    <r>
      <t xml:space="preserve">PR No. </t>
    </r>
    <r>
      <rPr>
        <u/>
        <sz val="10"/>
        <rFont val="Arial"/>
        <family val="2"/>
      </rPr>
      <t xml:space="preserve">0426-2321 </t>
    </r>
  </si>
  <si>
    <r>
      <t xml:space="preserve">PR No. </t>
    </r>
    <r>
      <rPr>
        <u/>
        <sz val="10"/>
        <rFont val="Arial"/>
        <family val="2"/>
      </rPr>
      <t xml:space="preserve">0426-2322 </t>
    </r>
  </si>
  <si>
    <r>
      <t xml:space="preserve">PR No. </t>
    </r>
    <r>
      <rPr>
        <u/>
        <sz val="10"/>
        <rFont val="Arial"/>
        <family val="2"/>
      </rPr>
      <t>0426-2323</t>
    </r>
  </si>
  <si>
    <r>
      <t xml:space="preserve">PR No. </t>
    </r>
    <r>
      <rPr>
        <u/>
        <sz val="10"/>
        <rFont val="Arial"/>
        <family val="2"/>
      </rPr>
      <t xml:space="preserve">0426-2324 </t>
    </r>
  </si>
  <si>
    <r>
      <t xml:space="preserve">PR No. </t>
    </r>
    <r>
      <rPr>
        <u/>
        <sz val="10"/>
        <rFont val="Arial"/>
        <family val="2"/>
      </rPr>
      <t xml:space="preserve">0426-2325 </t>
    </r>
  </si>
  <si>
    <r>
      <t xml:space="preserve">PR No. </t>
    </r>
    <r>
      <rPr>
        <u/>
        <sz val="10"/>
        <rFont val="Arial"/>
        <family val="2"/>
      </rPr>
      <t xml:space="preserve">0426-2326 </t>
    </r>
  </si>
  <si>
    <r>
      <t xml:space="preserve">PR No. </t>
    </r>
    <r>
      <rPr>
        <u/>
        <sz val="10"/>
        <rFont val="Arial"/>
        <family val="2"/>
      </rPr>
      <t xml:space="preserve">0426-2327 </t>
    </r>
  </si>
  <si>
    <r>
      <t xml:space="preserve">PR No. </t>
    </r>
    <r>
      <rPr>
        <u/>
        <sz val="10"/>
        <rFont val="Arial"/>
        <family val="2"/>
      </rPr>
      <t xml:space="preserve">0426-2328 </t>
    </r>
  </si>
  <si>
    <r>
      <t xml:space="preserve">PR No. </t>
    </r>
    <r>
      <rPr>
        <u/>
        <sz val="10"/>
        <rFont val="Arial"/>
        <family val="2"/>
      </rPr>
      <t xml:space="preserve">0426-2329 </t>
    </r>
  </si>
  <si>
    <r>
      <t xml:space="preserve">PR No. </t>
    </r>
    <r>
      <rPr>
        <u/>
        <sz val="10"/>
        <rFont val="Arial"/>
        <family val="2"/>
      </rPr>
      <t xml:space="preserve">0426-2330 </t>
    </r>
  </si>
  <si>
    <r>
      <t xml:space="preserve">PR No. </t>
    </r>
    <r>
      <rPr>
        <u/>
        <sz val="10"/>
        <rFont val="Arial"/>
        <family val="2"/>
      </rPr>
      <t xml:space="preserve">0426-2331 </t>
    </r>
  </si>
  <si>
    <r>
      <t xml:space="preserve">PR No. </t>
    </r>
    <r>
      <rPr>
        <u/>
        <sz val="10"/>
        <rFont val="Arial"/>
        <family val="2"/>
      </rPr>
      <t xml:space="preserve">0426-2333 </t>
    </r>
  </si>
  <si>
    <r>
      <t xml:space="preserve">PR No. </t>
    </r>
    <r>
      <rPr>
        <u/>
        <sz val="10"/>
        <rFont val="Arial"/>
        <family val="2"/>
      </rPr>
      <t xml:space="preserve">0426-2334 </t>
    </r>
  </si>
  <si>
    <r>
      <t xml:space="preserve">PR No. </t>
    </r>
    <r>
      <rPr>
        <u/>
        <sz val="10"/>
        <rFont val="Arial"/>
        <family val="2"/>
      </rPr>
      <t xml:space="preserve">0426-2335 </t>
    </r>
  </si>
  <si>
    <r>
      <t xml:space="preserve">PR No. </t>
    </r>
    <r>
      <rPr>
        <u/>
        <sz val="10"/>
        <rFont val="Arial"/>
        <family val="2"/>
      </rPr>
      <t>0426-2336</t>
    </r>
  </si>
  <si>
    <r>
      <t>PR No.</t>
    </r>
    <r>
      <rPr>
        <u/>
        <sz val="10"/>
        <rFont val="Arial"/>
        <family val="2"/>
      </rPr>
      <t xml:space="preserve"> 0426-2337 </t>
    </r>
  </si>
  <si>
    <r>
      <t xml:space="preserve">PR No. </t>
    </r>
    <r>
      <rPr>
        <u/>
        <sz val="10"/>
        <rFont val="Arial"/>
        <family val="2"/>
      </rPr>
      <t>0426-2338</t>
    </r>
  </si>
  <si>
    <r>
      <t xml:space="preserve">PR No. </t>
    </r>
    <r>
      <rPr>
        <u/>
        <sz val="10"/>
        <rFont val="Arial"/>
        <family val="2"/>
      </rPr>
      <t xml:space="preserve">0426-2339 </t>
    </r>
  </si>
  <si>
    <r>
      <t xml:space="preserve">PR No. </t>
    </r>
    <r>
      <rPr>
        <u/>
        <sz val="10"/>
        <rFont val="Arial"/>
        <family val="2"/>
      </rPr>
      <t xml:space="preserve">0426-2340 </t>
    </r>
  </si>
  <si>
    <r>
      <t xml:space="preserve">PR No. </t>
    </r>
    <r>
      <rPr>
        <u/>
        <sz val="10"/>
        <rFont val="Arial"/>
        <family val="2"/>
      </rPr>
      <t xml:space="preserve">0426-2341 </t>
    </r>
  </si>
  <si>
    <r>
      <t xml:space="preserve">PR No. </t>
    </r>
    <r>
      <rPr>
        <u/>
        <sz val="10"/>
        <rFont val="Arial"/>
        <family val="2"/>
      </rPr>
      <t xml:space="preserve">0426-2342 </t>
    </r>
  </si>
  <si>
    <r>
      <t xml:space="preserve">PR No. </t>
    </r>
    <r>
      <rPr>
        <u/>
        <sz val="10"/>
        <rFont val="Arial"/>
        <family val="2"/>
      </rPr>
      <t xml:space="preserve">0426-2343 </t>
    </r>
  </si>
  <si>
    <r>
      <t xml:space="preserve">PR No. </t>
    </r>
    <r>
      <rPr>
        <u/>
        <sz val="10"/>
        <rFont val="Arial"/>
        <family val="2"/>
      </rPr>
      <t>0426-2344</t>
    </r>
  </si>
  <si>
    <r>
      <t xml:space="preserve">Purpose/Remarks : </t>
    </r>
    <r>
      <rPr>
        <u/>
        <sz val="10"/>
        <rFont val="Arial"/>
        <family val="2"/>
      </rPr>
      <t xml:space="preserve">To be served during the Training on Powder Soap Making on June 05, 2026. </t>
    </r>
  </si>
  <si>
    <r>
      <t xml:space="preserve">Purpose/Remarks : </t>
    </r>
    <r>
      <rPr>
        <u/>
        <sz val="10"/>
        <rFont val="Arial"/>
        <family val="2"/>
      </rPr>
      <t>To be served during the Strengthening of Agricultural Organizations: Rural Based Organization</t>
    </r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</si>
  <si>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4H (Head, Heart, Hand,  </t>
    </r>
  </si>
  <si>
    <t xml:space="preserve">AM Snacks: Jumbo Burger with Assorted </t>
  </si>
  <si>
    <t xml:space="preserve">      &amp; Resilient (MBA - VSR) Post - Validation meeting on April 29, 2026.</t>
  </si>
  <si>
    <r>
      <t xml:space="preserve">PR No. </t>
    </r>
    <r>
      <rPr>
        <u/>
        <sz val="10"/>
        <rFont val="Arial"/>
        <family val="2"/>
      </rPr>
      <t xml:space="preserve">0426-2356 </t>
    </r>
  </si>
  <si>
    <r>
      <t xml:space="preserve">PR No. </t>
    </r>
    <r>
      <rPr>
        <u/>
        <sz val="10"/>
        <rFont val="Arial"/>
        <family val="2"/>
      </rPr>
      <t>0426-2357</t>
    </r>
  </si>
  <si>
    <t>Lunch: 2 Viands with Rice, Dessert, Juice</t>
  </si>
  <si>
    <r>
      <t xml:space="preserve">Purpose/Remarks: </t>
    </r>
    <r>
      <rPr>
        <u/>
        <sz val="10"/>
        <rFont val="Arial"/>
        <family val="2"/>
      </rPr>
      <t>To be served during the meeting with the Municipality of San Juan regarding the current status</t>
    </r>
  </si>
  <si>
    <t xml:space="preserve">       of water quality in its coastal waters on May 4, 2026.</t>
  </si>
  <si>
    <t>AM Snacks: Egg Sandwich and Bottled Water</t>
  </si>
  <si>
    <t>AM Snacks: Burger and Bottled Water</t>
  </si>
  <si>
    <t>AM Snacks: Empanada and Bottled Water</t>
  </si>
  <si>
    <t xml:space="preserve">AM Snacks: Cheese Pimiento Sandwich </t>
  </si>
  <si>
    <r>
      <t xml:space="preserve">PR No. </t>
    </r>
    <r>
      <rPr>
        <u/>
        <sz val="10"/>
        <color rgb="FFFF0000"/>
        <rFont val="Arial"/>
        <family val="2"/>
      </rPr>
      <t xml:space="preserve">0426-2097 </t>
    </r>
  </si>
  <si>
    <r>
      <t>Date:</t>
    </r>
    <r>
      <rPr>
        <u/>
        <sz val="10"/>
        <color rgb="FFFF0000"/>
        <rFont val="Arial"/>
        <family val="2"/>
      </rPr>
      <t>04/15/2026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</si>
  <si>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To be served during the conduct of assessment and validation of submitted documents for the </t>
    </r>
  </si>
  <si>
    <t>04/30 binago ang emanating</t>
  </si>
  <si>
    <r>
      <t>Date:</t>
    </r>
    <r>
      <rPr>
        <u/>
        <sz val="10"/>
        <rFont val="Arial"/>
        <family val="2"/>
      </rPr>
      <t>05/04/2026</t>
    </r>
  </si>
  <si>
    <r>
      <t xml:space="preserve">Date: </t>
    </r>
    <r>
      <rPr>
        <u/>
        <sz val="10"/>
        <rFont val="Arial"/>
        <family val="2"/>
      </rPr>
      <t>05/04/2026</t>
    </r>
  </si>
  <si>
    <r>
      <t xml:space="preserve">PR No. </t>
    </r>
    <r>
      <rPr>
        <u/>
        <sz val="10"/>
        <rFont val="Arial"/>
        <family val="2"/>
      </rPr>
      <t>0526-</t>
    </r>
  </si>
  <si>
    <r>
      <t xml:space="preserve">Purpose/Remarks: </t>
    </r>
    <r>
      <rPr>
        <u/>
        <sz val="10"/>
        <rFont val="Arial"/>
        <family val="2"/>
      </rPr>
      <t>For the month of April, 2026.</t>
    </r>
  </si>
  <si>
    <t>(White Anthurium, Malaysian Mums, Ducktail Leaves)</t>
  </si>
  <si>
    <r>
      <t xml:space="preserve">Purpose/Remarks: </t>
    </r>
    <r>
      <rPr>
        <u/>
        <sz val="10"/>
        <rFont val="Arial"/>
        <family val="2"/>
      </rPr>
      <t>Flowers given to the late Mr. Emman Ylagan of Brgy. Gelerang Kawayan, San Pascual, Batangas.</t>
    </r>
  </si>
  <si>
    <r>
      <t xml:space="preserve">Purpose/Remarks : </t>
    </r>
    <r>
      <rPr>
        <u/>
        <sz val="10"/>
        <rFont val="Arial"/>
        <family val="2"/>
      </rPr>
      <t>Flowers given to the late Ms. Antonina Lilian P. Rosal of Barangay Balintawak, Lipa City, Batangas.</t>
    </r>
  </si>
  <si>
    <t>Purified Drinking Water 350ml</t>
  </si>
  <si>
    <r>
      <t xml:space="preserve">Purpose/Remarks : </t>
    </r>
    <r>
      <rPr>
        <u/>
        <sz val="10"/>
        <rFont val="Arial"/>
        <family val="2"/>
      </rPr>
      <t>Flowers given to the late Mr. Ariel Cosio Delos Reyes of Garcia Subdivision, Barangay Cuta,</t>
    </r>
  </si>
  <si>
    <t xml:space="preserve">       Batangas City.</t>
  </si>
  <si>
    <r>
      <t xml:space="preserve">Purpose/Remarks : </t>
    </r>
    <r>
      <rPr>
        <u/>
        <sz val="10"/>
        <rFont val="Arial"/>
        <family val="2"/>
      </rPr>
      <t>Flowers given to the late Mr. Gregorio A. Villena of Villa Neneng Subdivision, Barangay Kumintang</t>
    </r>
  </si>
  <si>
    <t xml:space="preserve">       Ibaba, Batangas City.</t>
  </si>
  <si>
    <r>
      <t xml:space="preserve">Purpose/Remarks : </t>
    </r>
    <r>
      <rPr>
        <u/>
        <sz val="10"/>
        <rFont val="Arial"/>
        <family val="2"/>
      </rPr>
      <t>Flowers given to the late Mr. Renato De Castro Cruz of Barangay Poblacion 2, Batangas City.</t>
    </r>
  </si>
  <si>
    <r>
      <t xml:space="preserve">Purpose/Remarks : </t>
    </r>
    <r>
      <rPr>
        <u/>
        <sz val="10"/>
        <rFont val="Arial"/>
        <family val="2"/>
      </rPr>
      <t xml:space="preserve">Flowers given to the late Mr. Edgardo Soriano Macatangay of Villa Neneng Subdivision, Barangay  </t>
    </r>
  </si>
  <si>
    <t xml:space="preserve">      Kumintang Ibaba, Batangas City.</t>
  </si>
  <si>
    <t>and Palmera Leaves)</t>
  </si>
  <si>
    <t>(White Malaysian Mums, White Anthurium</t>
  </si>
  <si>
    <r>
      <t xml:space="preserve">Purpose/Remarks : </t>
    </r>
    <r>
      <rPr>
        <u/>
        <sz val="10"/>
        <rFont val="Arial"/>
        <family val="2"/>
      </rPr>
      <t>Flowers given to the late Mr. Marvin V. Diokno of Barangay Pook, Taal, Batangas.</t>
    </r>
  </si>
  <si>
    <r>
      <t>Purpose/Remarks:</t>
    </r>
    <r>
      <rPr>
        <u/>
        <sz val="10"/>
        <rFont val="Arial"/>
        <family val="2"/>
      </rPr>
      <t>Flowers given to the late Mr. Alberto Javiña of Barangay Don Luis, San Jose, Batangas.</t>
    </r>
  </si>
  <si>
    <r>
      <t xml:space="preserve">Purpose/Remarks: </t>
    </r>
    <r>
      <rPr>
        <u/>
        <sz val="10"/>
        <rFont val="Arial"/>
        <family val="2"/>
      </rPr>
      <t>Foods served during the visit of the delegation from FISO of Xiamen University, China to</t>
    </r>
  </si>
  <si>
    <t xml:space="preserve">       Batangas on April 13, 2026.</t>
  </si>
  <si>
    <r>
      <t>Date:</t>
    </r>
    <r>
      <rPr>
        <u/>
        <sz val="10"/>
        <rFont val="Arial"/>
        <family val="2"/>
      </rPr>
      <t xml:space="preserve"> 05/04/2026</t>
    </r>
  </si>
  <si>
    <r>
      <t xml:space="preserve">Purpose/Remarks : </t>
    </r>
    <r>
      <rPr>
        <u/>
        <sz val="10"/>
        <rFont val="Arial"/>
        <family val="2"/>
      </rPr>
      <t>To be served during the meeting of the Municipal Treasurer's League on May 20, 2026.</t>
    </r>
  </si>
  <si>
    <t>Heavy AM Snacks: Lasagna with Chicken</t>
  </si>
  <si>
    <t>Sandwich, Soda and Free Flowing Water</t>
  </si>
  <si>
    <r>
      <t xml:space="preserve">Purpose/Remarks: </t>
    </r>
    <r>
      <rPr>
        <u/>
        <sz val="10"/>
        <rFont val="Arial"/>
        <family val="2"/>
      </rPr>
      <t>To be served during the meeting of DILG regarding Digital Management System on May 11, 2026.</t>
    </r>
  </si>
  <si>
    <r>
      <t xml:space="preserve">PR No. </t>
    </r>
    <r>
      <rPr>
        <u/>
        <sz val="10"/>
        <rFont val="Arial"/>
        <family val="2"/>
      </rPr>
      <t xml:space="preserve">0526-2440 </t>
    </r>
  </si>
  <si>
    <r>
      <t xml:space="preserve">PR No. </t>
    </r>
    <r>
      <rPr>
        <u/>
        <sz val="10"/>
        <rFont val="Arial"/>
        <family val="2"/>
      </rPr>
      <t>0526-2441</t>
    </r>
  </si>
  <si>
    <r>
      <t xml:space="preserve">PR No. </t>
    </r>
    <r>
      <rPr>
        <u/>
        <sz val="10"/>
        <rFont val="Arial"/>
        <family val="2"/>
      </rPr>
      <t>0526-2442</t>
    </r>
  </si>
  <si>
    <r>
      <t xml:space="preserve">PR No.  </t>
    </r>
    <r>
      <rPr>
        <u/>
        <sz val="10"/>
        <rFont val="Arial"/>
        <family val="2"/>
      </rPr>
      <t>0526-2443</t>
    </r>
  </si>
  <si>
    <r>
      <t xml:space="preserve">PR No. </t>
    </r>
    <r>
      <rPr>
        <u/>
        <sz val="10"/>
        <rFont val="Arial"/>
        <family val="2"/>
      </rPr>
      <t>0526-2444</t>
    </r>
  </si>
  <si>
    <r>
      <t xml:space="preserve">PR No. </t>
    </r>
    <r>
      <rPr>
        <u/>
        <sz val="10"/>
        <rFont val="Arial"/>
        <family val="2"/>
      </rPr>
      <t>0526-2445</t>
    </r>
  </si>
  <si>
    <r>
      <t xml:space="preserve">PR No. </t>
    </r>
    <r>
      <rPr>
        <u/>
        <sz val="10"/>
        <rFont val="Arial"/>
        <family val="2"/>
      </rPr>
      <t>0526-2446</t>
    </r>
  </si>
  <si>
    <r>
      <t xml:space="preserve">PR No. </t>
    </r>
    <r>
      <rPr>
        <u/>
        <sz val="10"/>
        <rFont val="Arial"/>
        <family val="2"/>
      </rPr>
      <t>0526-2447</t>
    </r>
  </si>
  <si>
    <r>
      <t xml:space="preserve">PR No. </t>
    </r>
    <r>
      <rPr>
        <u/>
        <sz val="10"/>
        <rFont val="Arial"/>
        <family val="2"/>
      </rPr>
      <t>0526-2448</t>
    </r>
  </si>
  <si>
    <r>
      <t xml:space="preserve">PR No. </t>
    </r>
    <r>
      <rPr>
        <u/>
        <sz val="10"/>
        <rFont val="Arial"/>
        <family val="2"/>
      </rPr>
      <t>0526-2449</t>
    </r>
  </si>
  <si>
    <r>
      <t xml:space="preserve">PR No. </t>
    </r>
    <r>
      <rPr>
        <u/>
        <sz val="10"/>
        <rFont val="Arial"/>
        <family val="2"/>
      </rPr>
      <t>0526-2450</t>
    </r>
  </si>
  <si>
    <r>
      <t xml:space="preserve">PR No. </t>
    </r>
    <r>
      <rPr>
        <u/>
        <sz val="10"/>
        <rFont val="Arial"/>
        <family val="2"/>
      </rPr>
      <t>0526-2451</t>
    </r>
  </si>
  <si>
    <r>
      <t xml:space="preserve">PR No. </t>
    </r>
    <r>
      <rPr>
        <u/>
        <sz val="10"/>
        <rFont val="Arial"/>
        <family val="2"/>
      </rPr>
      <t>0526-2452</t>
    </r>
  </si>
  <si>
    <r>
      <t xml:space="preserve">PR No. </t>
    </r>
    <r>
      <rPr>
        <u/>
        <sz val="10"/>
        <rFont val="Arial"/>
        <family val="2"/>
      </rPr>
      <t>0526-2453</t>
    </r>
  </si>
  <si>
    <r>
      <t xml:space="preserve">PR No. </t>
    </r>
    <r>
      <rPr>
        <u/>
        <sz val="10"/>
        <rFont val="Arial"/>
        <family val="2"/>
      </rPr>
      <t>0526-2455</t>
    </r>
  </si>
  <si>
    <r>
      <t xml:space="preserve">PR No. </t>
    </r>
    <r>
      <rPr>
        <u/>
        <sz val="10"/>
        <rFont val="Arial"/>
        <family val="2"/>
      </rPr>
      <t>0526-2456</t>
    </r>
  </si>
  <si>
    <t xml:space="preserve">        (Women's Month Celebration) on March 11, 2026.</t>
  </si>
  <si>
    <r>
      <t xml:space="preserve">PR No. </t>
    </r>
    <r>
      <rPr>
        <u/>
        <sz val="10"/>
        <rFont val="Arial"/>
        <family val="2"/>
      </rPr>
      <t>0526-2457</t>
    </r>
  </si>
  <si>
    <r>
      <t xml:space="preserve">PR No. </t>
    </r>
    <r>
      <rPr>
        <u/>
        <sz val="10"/>
        <rFont val="Arial"/>
        <family val="2"/>
      </rPr>
      <t>0526-2458</t>
    </r>
  </si>
  <si>
    <r>
      <t xml:space="preserve">PR No. </t>
    </r>
    <r>
      <rPr>
        <u/>
        <sz val="10"/>
        <rFont val="Arial"/>
        <family val="2"/>
      </rPr>
      <t>0526-2459</t>
    </r>
  </si>
  <si>
    <t xml:space="preserve">                  </t>
  </si>
  <si>
    <r>
      <t>Date:</t>
    </r>
    <r>
      <rPr>
        <u/>
        <sz val="10"/>
        <rFont val="Arial"/>
        <family val="2"/>
      </rPr>
      <t>05/05/2026</t>
    </r>
  </si>
  <si>
    <r>
      <t xml:space="preserve">PR No. </t>
    </r>
    <r>
      <rPr>
        <u/>
        <sz val="10"/>
        <rFont val="Arial"/>
        <family val="2"/>
      </rPr>
      <t>0526-2481</t>
    </r>
  </si>
  <si>
    <r>
      <t xml:space="preserve">PR No. </t>
    </r>
    <r>
      <rPr>
        <u/>
        <sz val="10"/>
        <rFont val="Arial"/>
        <family val="2"/>
      </rPr>
      <t>0526-2482</t>
    </r>
  </si>
  <si>
    <r>
      <t xml:space="preserve">PR No. </t>
    </r>
    <r>
      <rPr>
        <u/>
        <sz val="10"/>
        <rFont val="Arial"/>
        <family val="2"/>
      </rPr>
      <t>0526-2483</t>
    </r>
  </si>
  <si>
    <r>
      <t xml:space="preserve">PR No. </t>
    </r>
    <r>
      <rPr>
        <u/>
        <sz val="10"/>
        <rFont val="Arial"/>
        <family val="2"/>
      </rPr>
      <t>0526-2484</t>
    </r>
  </si>
  <si>
    <r>
      <t xml:space="preserve">Date: </t>
    </r>
    <r>
      <rPr>
        <u/>
        <sz val="10"/>
        <rFont val="Arial"/>
        <family val="2"/>
      </rPr>
      <t>05/05/2026</t>
    </r>
  </si>
  <si>
    <r>
      <t xml:space="preserve">PR No. </t>
    </r>
    <r>
      <rPr>
        <u/>
        <sz val="10"/>
        <rFont val="Arial"/>
        <family val="2"/>
      </rPr>
      <t>0526-2485</t>
    </r>
  </si>
  <si>
    <r>
      <t xml:space="preserve">PR No.  </t>
    </r>
    <r>
      <rPr>
        <u/>
        <sz val="10"/>
        <rFont val="Arial"/>
        <family val="2"/>
      </rPr>
      <t>0526-2486</t>
    </r>
  </si>
  <si>
    <r>
      <t xml:space="preserve">PR No. </t>
    </r>
    <r>
      <rPr>
        <u/>
        <sz val="10"/>
        <rFont val="Arial"/>
        <family val="2"/>
      </rPr>
      <t>0526-2487</t>
    </r>
  </si>
  <si>
    <r>
      <t xml:space="preserve">PR No. </t>
    </r>
    <r>
      <rPr>
        <u/>
        <sz val="10"/>
        <rFont val="Arial"/>
        <family val="2"/>
      </rPr>
      <t>0526-2488</t>
    </r>
  </si>
  <si>
    <r>
      <t xml:space="preserve">PR No. </t>
    </r>
    <r>
      <rPr>
        <u/>
        <sz val="10"/>
        <rFont val="Arial"/>
        <family val="2"/>
      </rPr>
      <t>0526-2489</t>
    </r>
  </si>
  <si>
    <r>
      <t xml:space="preserve">PR No. </t>
    </r>
    <r>
      <rPr>
        <u/>
        <sz val="10"/>
        <rFont val="Arial"/>
        <family val="2"/>
      </rPr>
      <t>0526-2491</t>
    </r>
  </si>
  <si>
    <r>
      <t xml:space="preserve">PR No. </t>
    </r>
    <r>
      <rPr>
        <u/>
        <sz val="10"/>
        <rFont val="Arial"/>
        <family val="2"/>
      </rPr>
      <t>0526-2493</t>
    </r>
  </si>
  <si>
    <r>
      <t xml:space="preserve">PR No. </t>
    </r>
    <r>
      <rPr>
        <u/>
        <sz val="10"/>
        <rFont val="Arial"/>
        <family val="2"/>
      </rPr>
      <t>0526-2494</t>
    </r>
  </si>
  <si>
    <r>
      <t xml:space="preserve">PR No. </t>
    </r>
    <r>
      <rPr>
        <u/>
        <sz val="10"/>
        <rFont val="Arial"/>
        <family val="2"/>
      </rPr>
      <t>0526-2495</t>
    </r>
  </si>
  <si>
    <r>
      <t xml:space="preserve">PR No. </t>
    </r>
    <r>
      <rPr>
        <u/>
        <sz val="10"/>
        <rFont val="Arial"/>
        <family val="2"/>
      </rPr>
      <t>0526-2496</t>
    </r>
  </si>
  <si>
    <r>
      <t xml:space="preserve">PR No. </t>
    </r>
    <r>
      <rPr>
        <u/>
        <sz val="10"/>
        <rFont val="Arial"/>
        <family val="2"/>
      </rPr>
      <t>0526-2497</t>
    </r>
  </si>
  <si>
    <r>
      <t xml:space="preserve">PR No. </t>
    </r>
    <r>
      <rPr>
        <u/>
        <sz val="10"/>
        <rFont val="Arial"/>
        <family val="2"/>
      </rPr>
      <t>0526-2498</t>
    </r>
  </si>
  <si>
    <r>
      <t xml:space="preserve">PR No.  </t>
    </r>
    <r>
      <rPr>
        <u/>
        <sz val="10"/>
        <rFont val="Arial"/>
        <family val="2"/>
      </rPr>
      <t>0526-2500</t>
    </r>
  </si>
  <si>
    <r>
      <t xml:space="preserve">PR No. </t>
    </r>
    <r>
      <rPr>
        <u/>
        <sz val="10"/>
        <rFont val="Arial"/>
        <family val="2"/>
      </rPr>
      <t>0526-2501</t>
    </r>
  </si>
  <si>
    <r>
      <t>Date:</t>
    </r>
    <r>
      <rPr>
        <u/>
        <sz val="10"/>
        <color theme="1"/>
        <rFont val="Arial"/>
        <family val="2"/>
      </rPr>
      <t xml:space="preserve"> 05/05/2026</t>
    </r>
  </si>
  <si>
    <r>
      <t xml:space="preserve">PR No. </t>
    </r>
    <r>
      <rPr>
        <u/>
        <sz val="10"/>
        <color theme="1"/>
        <rFont val="Arial"/>
        <family val="2"/>
      </rPr>
      <t>0526-2502</t>
    </r>
  </si>
  <si>
    <r>
      <t>PR No.</t>
    </r>
    <r>
      <rPr>
        <u/>
        <sz val="10"/>
        <rFont val="Arial"/>
        <family val="2"/>
      </rPr>
      <t xml:space="preserve"> 0526-2503</t>
    </r>
  </si>
  <si>
    <r>
      <t xml:space="preserve">PR No. </t>
    </r>
    <r>
      <rPr>
        <u/>
        <sz val="10"/>
        <rFont val="Arial"/>
        <family val="2"/>
      </rPr>
      <t>0526-2504</t>
    </r>
  </si>
  <si>
    <r>
      <t xml:space="preserve">PR No. </t>
    </r>
    <r>
      <rPr>
        <u/>
        <sz val="10"/>
        <rFont val="Arial"/>
        <family val="2"/>
      </rPr>
      <t>0526-2505</t>
    </r>
  </si>
  <si>
    <r>
      <t xml:space="preserve">PR No. </t>
    </r>
    <r>
      <rPr>
        <u/>
        <sz val="10"/>
        <color theme="1"/>
        <rFont val="Arial"/>
        <family val="2"/>
      </rPr>
      <t>0526-2506</t>
    </r>
  </si>
  <si>
    <r>
      <t xml:space="preserve">Date: </t>
    </r>
    <r>
      <rPr>
        <u/>
        <sz val="10"/>
        <color theme="1"/>
        <rFont val="Arial"/>
        <family val="2"/>
      </rPr>
      <t>05/05/2026</t>
    </r>
  </si>
  <si>
    <r>
      <t xml:space="preserve">PR No. </t>
    </r>
    <r>
      <rPr>
        <u/>
        <sz val="10"/>
        <rFont val="Arial"/>
        <family val="2"/>
      </rPr>
      <t>0526-2508</t>
    </r>
  </si>
  <si>
    <r>
      <t xml:space="preserve">PR No. </t>
    </r>
    <r>
      <rPr>
        <u/>
        <sz val="10"/>
        <rFont val="Arial"/>
        <family val="2"/>
      </rPr>
      <t>0526-2509</t>
    </r>
  </si>
  <si>
    <r>
      <t xml:space="preserve">PR No. </t>
    </r>
    <r>
      <rPr>
        <u/>
        <sz val="10"/>
        <rFont val="Arial"/>
        <family val="2"/>
      </rPr>
      <t>0526-2510</t>
    </r>
  </si>
  <si>
    <r>
      <t xml:space="preserve">PR No. </t>
    </r>
    <r>
      <rPr>
        <u/>
        <sz val="10"/>
        <rFont val="Arial"/>
        <family val="2"/>
      </rPr>
      <t>0526-2511</t>
    </r>
  </si>
  <si>
    <r>
      <t xml:space="preserve">PR No.  </t>
    </r>
    <r>
      <rPr>
        <u/>
        <sz val="10"/>
        <rFont val="Arial"/>
        <family val="2"/>
      </rPr>
      <t>0526-2512</t>
    </r>
  </si>
  <si>
    <t xml:space="preserve"> - (5) Superior Double Room</t>
  </si>
  <si>
    <t>(Php 2,500.00 per pax x 3 nights)</t>
  </si>
  <si>
    <r>
      <t xml:space="preserve">PR No.  </t>
    </r>
    <r>
      <rPr>
        <u/>
        <sz val="10"/>
        <rFont val="Arial"/>
        <family val="2"/>
      </rPr>
      <t>0526-2513</t>
    </r>
  </si>
  <si>
    <r>
      <t xml:space="preserve">Purpose/Remarks : </t>
    </r>
    <r>
      <rPr>
        <u/>
        <sz val="10"/>
        <rFont val="Arial"/>
        <family val="2"/>
      </rPr>
      <t>To be served during the Regular Session of the Vice Governor and SP Board Members.</t>
    </r>
  </si>
  <si>
    <t>June 1 ,2026</t>
  </si>
  <si>
    <t>June 8, 2026</t>
  </si>
  <si>
    <t>June 15, 2026</t>
  </si>
  <si>
    <t>June 22, 2026</t>
  </si>
  <si>
    <t>June 29, 2026</t>
  </si>
  <si>
    <r>
      <t xml:space="preserve">PR No. </t>
    </r>
    <r>
      <rPr>
        <u/>
        <sz val="10"/>
        <rFont val="Arial"/>
        <family val="2"/>
      </rPr>
      <t>0526-2514</t>
    </r>
  </si>
  <si>
    <r>
      <t xml:space="preserve">Purpose/Remarks : </t>
    </r>
    <r>
      <rPr>
        <u/>
        <sz val="10"/>
        <rFont val="Arial"/>
        <family val="2"/>
      </rPr>
      <t xml:space="preserve">Accommodation for participants during the Regional Monitoring and Evaluation on Local Level </t>
    </r>
  </si>
  <si>
    <t xml:space="preserve">       Plan Implementation Pro (MELLPI PRO) on June 22-25, 2026.</t>
  </si>
  <si>
    <r>
      <t xml:space="preserve">PR No. </t>
    </r>
    <r>
      <rPr>
        <u/>
        <sz val="10"/>
        <rFont val="Arial"/>
        <family val="2"/>
      </rPr>
      <t xml:space="preserve">0426-2397 </t>
    </r>
  </si>
  <si>
    <r>
      <t xml:space="preserve">Date: </t>
    </r>
    <r>
      <rPr>
        <u/>
        <sz val="10"/>
        <rFont val="Arial"/>
        <family val="2"/>
      </rPr>
      <t>04/29/2026</t>
    </r>
  </si>
  <si>
    <r>
      <t xml:space="preserve">PR No. </t>
    </r>
    <r>
      <rPr>
        <u/>
        <sz val="10"/>
        <rFont val="Arial"/>
        <family val="2"/>
      </rPr>
      <t>0526-2492</t>
    </r>
  </si>
  <si>
    <r>
      <t xml:space="preserve">Purpose/Remarks : </t>
    </r>
    <r>
      <rPr>
        <u/>
        <sz val="10"/>
        <rFont val="Arial"/>
        <family val="2"/>
      </rPr>
      <t xml:space="preserve">To be served during the 2nd Quarterly meeting of the Committee on Disaster Response and </t>
    </r>
  </si>
  <si>
    <r>
      <t xml:space="preserve">PR No. </t>
    </r>
    <r>
      <rPr>
        <u/>
        <sz val="10"/>
        <rFont val="Arial"/>
        <family val="2"/>
      </rPr>
      <t>0526-2499</t>
    </r>
  </si>
  <si>
    <r>
      <t xml:space="preserve">Purpose/Remarks: </t>
    </r>
    <r>
      <rPr>
        <u/>
        <sz val="10"/>
        <rFont val="Arial"/>
        <family val="2"/>
      </rPr>
      <t>To be served in the Central Philippines Tourism Expo (CPTEx) 2026 on June 28, 2026.</t>
    </r>
  </si>
  <si>
    <r>
      <t xml:space="preserve">PR No. </t>
    </r>
    <r>
      <rPr>
        <u/>
        <sz val="10"/>
        <rFont val="Arial"/>
        <family val="2"/>
      </rPr>
      <t>0526-2490</t>
    </r>
  </si>
  <si>
    <r>
      <t xml:space="preserve">PR No. </t>
    </r>
    <r>
      <rPr>
        <u/>
        <sz val="10"/>
        <rFont val="Arial"/>
        <family val="2"/>
      </rPr>
      <t>0526-2507</t>
    </r>
  </si>
  <si>
    <r>
      <t xml:space="preserve">Purpose/Remarks: </t>
    </r>
    <r>
      <rPr>
        <u/>
        <sz val="10"/>
        <rFont val="Arial"/>
        <family val="2"/>
      </rPr>
      <t>To be served during the Celebration of the 128th Commemoration of the Philippine Independence</t>
    </r>
  </si>
  <si>
    <t xml:space="preserve">       on June 12, 2026.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</si>
  <si>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April 8, 2026.</t>
    </r>
  </si>
  <si>
    <t>Ripe Mango</t>
  </si>
  <si>
    <t>Siling pula</t>
  </si>
  <si>
    <t>Spring Onion</t>
  </si>
  <si>
    <r>
      <t xml:space="preserve">Purpose/Remarks : </t>
    </r>
    <r>
      <rPr>
        <u/>
        <sz val="10"/>
        <rFont val="Arial"/>
        <family val="2"/>
      </rPr>
      <t>To cover expenses on foods served to visitors and various meetings on April 14-15, 2026.</t>
    </r>
  </si>
  <si>
    <t>Soy Sauce 1/2gal</t>
  </si>
  <si>
    <t>All In One Seasoning Granules big</t>
  </si>
  <si>
    <t>Pork regular 7.15kls</t>
  </si>
  <si>
    <t>ema no. 198</t>
  </si>
  <si>
    <t>ibabalik muna sa end user gawa di tama ang date sa tag ng picture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</si>
  <si>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April 27 - May 10, 2026.</t>
    </r>
  </si>
  <si>
    <t>Lunch: 3 Viands with Rice, Dessert and Water</t>
  </si>
  <si>
    <t xml:space="preserve">       May 07, 2026.</t>
  </si>
  <si>
    <t>Egg Small with Tray</t>
  </si>
  <si>
    <t>Rice Sinandomeng</t>
  </si>
  <si>
    <t xml:space="preserve">Luya </t>
  </si>
  <si>
    <t>Choco Cream-Filled Cracker Sandwich</t>
  </si>
  <si>
    <r>
      <t xml:space="preserve">Date: </t>
    </r>
    <r>
      <rPr>
        <u/>
        <sz val="10"/>
        <rFont val="Arial"/>
        <family val="2"/>
      </rPr>
      <t>05/06/2026</t>
    </r>
  </si>
  <si>
    <r>
      <t xml:space="preserve">Purpose/Remarks : </t>
    </r>
    <r>
      <rPr>
        <u/>
        <sz val="10"/>
        <rFont val="Arial"/>
        <family val="2"/>
      </rPr>
      <t>For the period of March 30, April 8 &amp; 16, 2026.</t>
    </r>
  </si>
  <si>
    <r>
      <t xml:space="preserve">Purpose/Remarks: </t>
    </r>
    <r>
      <rPr>
        <u/>
        <sz val="10"/>
        <rFont val="Arial"/>
        <family val="2"/>
      </rPr>
      <t>Flowers given to the late Mr. Juan M. Enriquez, Jr. of Barangay Aplaya, Bauan, Batangas.</t>
    </r>
  </si>
  <si>
    <r>
      <t xml:space="preserve">Purpose/Remarks: </t>
    </r>
    <r>
      <rPr>
        <u/>
        <sz val="10"/>
        <rFont val="Arial"/>
        <family val="2"/>
      </rPr>
      <t>Flowers given to the late Ms. Caridad D. Abante of Barangay Durungao, Bauan, Batangas.</t>
    </r>
  </si>
  <si>
    <r>
      <t>Date:</t>
    </r>
    <r>
      <rPr>
        <u/>
        <sz val="10"/>
        <rFont val="Arial"/>
        <family val="2"/>
      </rPr>
      <t>05/06/2026</t>
    </r>
  </si>
  <si>
    <r>
      <t xml:space="preserve">Purpose/Remarks : </t>
    </r>
    <r>
      <rPr>
        <u/>
        <sz val="10"/>
        <rFont val="Arial"/>
        <family val="2"/>
      </rPr>
      <t>For the month of April, 2026. (Provincial Healthcare Facility - Bauan)</t>
    </r>
  </si>
  <si>
    <r>
      <t>Date:</t>
    </r>
    <r>
      <rPr>
        <u/>
        <sz val="10"/>
        <color theme="1"/>
        <rFont val="Arial"/>
        <family val="2"/>
      </rPr>
      <t xml:space="preserve"> 05/06/2026</t>
    </r>
  </si>
  <si>
    <r>
      <t xml:space="preserve">Purpose/Remarks : </t>
    </r>
    <r>
      <rPr>
        <u/>
        <sz val="10"/>
        <color theme="1"/>
        <rFont val="Arial"/>
        <family val="2"/>
      </rPr>
      <t xml:space="preserve">To be served during the joint committee hearing on Digital Media and Information Technology, </t>
    </r>
  </si>
  <si>
    <t>Heavy PM Snacks: Pancit Canton Bihon,</t>
  </si>
  <si>
    <r>
      <t xml:space="preserve">Purpose/Remarks : </t>
    </r>
    <r>
      <rPr>
        <u/>
        <sz val="10"/>
        <rFont val="Arial"/>
        <family val="2"/>
      </rPr>
      <t>To be served during the consultative meeting re: preparation of the Fiscal Year (FY) 2027 Annual</t>
    </r>
  </si>
  <si>
    <r>
      <t xml:space="preserve">PR No. </t>
    </r>
    <r>
      <rPr>
        <u/>
        <sz val="10"/>
        <rFont val="Arial"/>
        <family val="2"/>
      </rPr>
      <t>0526-2557</t>
    </r>
  </si>
  <si>
    <r>
      <t xml:space="preserve">PR No. </t>
    </r>
    <r>
      <rPr>
        <u/>
        <sz val="10"/>
        <color theme="1"/>
        <rFont val="Arial"/>
        <family val="2"/>
      </rPr>
      <t xml:space="preserve">0526-2558 </t>
    </r>
  </si>
  <si>
    <t xml:space="preserve">Heavy PM Snacks: Cheese Burger, Baked Mac </t>
  </si>
  <si>
    <r>
      <t xml:space="preserve">PR No. </t>
    </r>
    <r>
      <rPr>
        <u/>
        <sz val="10"/>
        <rFont val="Arial"/>
        <family val="2"/>
      </rPr>
      <t>0526-2559</t>
    </r>
  </si>
  <si>
    <r>
      <t xml:space="preserve">PR No. </t>
    </r>
    <r>
      <rPr>
        <u/>
        <sz val="10"/>
        <rFont val="Arial"/>
        <family val="2"/>
      </rPr>
      <t>0526-2560</t>
    </r>
  </si>
  <si>
    <r>
      <t xml:space="preserve">PR No. </t>
    </r>
    <r>
      <rPr>
        <u/>
        <sz val="10"/>
        <rFont val="Arial"/>
        <family val="2"/>
      </rPr>
      <t xml:space="preserve">0526-2561 </t>
    </r>
  </si>
  <si>
    <r>
      <t xml:space="preserve">PR No. </t>
    </r>
    <r>
      <rPr>
        <u/>
        <sz val="10"/>
        <rFont val="Arial"/>
        <family val="2"/>
      </rPr>
      <t xml:space="preserve">0526-2562 </t>
    </r>
  </si>
  <si>
    <r>
      <t xml:space="preserve">PR No. </t>
    </r>
    <r>
      <rPr>
        <u/>
        <sz val="10"/>
        <rFont val="Arial"/>
        <family val="2"/>
      </rPr>
      <t>0526-2563</t>
    </r>
  </si>
  <si>
    <r>
      <t xml:space="preserve">PR No.  </t>
    </r>
    <r>
      <rPr>
        <u/>
        <sz val="10"/>
        <rFont val="Arial"/>
        <family val="2"/>
      </rPr>
      <t>0526-2564</t>
    </r>
  </si>
  <si>
    <r>
      <t xml:space="preserve">                    </t>
    </r>
    <r>
      <rPr>
        <u/>
        <sz val="10"/>
        <color theme="1"/>
        <rFont val="Arial"/>
        <family val="2"/>
      </rPr>
      <t xml:space="preserve">Committee on Tourism, Culture and Affairs and Committee on Oversight and Special Concern  </t>
    </r>
  </si>
  <si>
    <t xml:space="preserve">                                on May 11, 2026.</t>
  </si>
  <si>
    <r>
      <t xml:space="preserve">Date: </t>
    </r>
    <r>
      <rPr>
        <u/>
        <sz val="10"/>
        <rFont val="Arial"/>
        <family val="2"/>
      </rPr>
      <t>04/08/2026</t>
    </r>
  </si>
  <si>
    <r>
      <t xml:space="preserve">Purpose/Remarks : </t>
    </r>
    <r>
      <rPr>
        <u/>
        <sz val="10"/>
        <rFont val="Arial"/>
        <family val="2"/>
      </rPr>
      <t xml:space="preserve">To be served during the Capitol on Wheels on April 13, 2026 at Mabini, Batangas. </t>
    </r>
  </si>
  <si>
    <r>
      <t xml:space="preserve">PR No. </t>
    </r>
    <r>
      <rPr>
        <u/>
        <sz val="10"/>
        <rFont val="Arial"/>
        <family val="2"/>
      </rPr>
      <t>0426-1944</t>
    </r>
  </si>
  <si>
    <t xml:space="preserve">PGADH  </t>
  </si>
  <si>
    <r>
      <t xml:space="preserve">Date: </t>
    </r>
    <r>
      <rPr>
        <u/>
        <sz val="10"/>
        <rFont val="Arial"/>
        <family val="2"/>
      </rPr>
      <t>05/07/2026</t>
    </r>
  </si>
  <si>
    <r>
      <t xml:space="preserve">PR No. </t>
    </r>
    <r>
      <rPr>
        <u/>
        <sz val="10"/>
        <rFont val="Arial"/>
        <family val="2"/>
      </rPr>
      <t xml:space="preserve">0526-2601 </t>
    </r>
  </si>
  <si>
    <t xml:space="preserve">      on May 11, 2026.</t>
  </si>
  <si>
    <r>
      <t xml:space="preserve">Purpose/Remarks : </t>
    </r>
    <r>
      <rPr>
        <u/>
        <sz val="10"/>
        <rFont val="Arial"/>
        <family val="2"/>
      </rPr>
      <t xml:space="preserve">To be served during the Committee Hearing on Ways and Means in aid of legislation </t>
    </r>
  </si>
  <si>
    <r>
      <t xml:space="preserve">PR No. </t>
    </r>
    <r>
      <rPr>
        <u/>
        <sz val="10"/>
        <color rgb="FFFF0000"/>
        <rFont val="Arial"/>
        <family val="2"/>
      </rPr>
      <t xml:space="preserve">0126-0355 </t>
    </r>
  </si>
  <si>
    <r>
      <t>Date:</t>
    </r>
    <r>
      <rPr>
        <u/>
        <sz val="10"/>
        <color rgb="FFFF0000"/>
        <rFont val="Arial"/>
        <family val="2"/>
      </rPr>
      <t>01/29/2026</t>
    </r>
  </si>
  <si>
    <r>
      <t xml:space="preserve">PR No. </t>
    </r>
    <r>
      <rPr>
        <u/>
        <sz val="10"/>
        <color rgb="FFFF0000"/>
        <rFont val="Arial"/>
        <family val="2"/>
      </rPr>
      <t>0226-0411</t>
    </r>
  </si>
  <si>
    <r>
      <t>Date:</t>
    </r>
    <r>
      <rPr>
        <u/>
        <sz val="10"/>
        <rFont val="Arial"/>
        <family val="2"/>
      </rPr>
      <t>05/11/2026</t>
    </r>
  </si>
  <si>
    <r>
      <t>Purpose/Remarks:</t>
    </r>
    <r>
      <rPr>
        <u/>
        <sz val="10"/>
        <rFont val="Arial"/>
        <family val="2"/>
      </rPr>
      <t xml:space="preserve"> For the month of April, 2026.</t>
    </r>
  </si>
  <si>
    <t>Date:05/11/2026</t>
  </si>
  <si>
    <r>
      <t xml:space="preserve">Purpose/Remarks : </t>
    </r>
    <r>
      <rPr>
        <u/>
        <sz val="10"/>
        <rFont val="Arial"/>
        <family val="2"/>
      </rPr>
      <t>For the period of April 1-14, 2026.</t>
    </r>
  </si>
  <si>
    <r>
      <t xml:space="preserve">Purpose/Remarks : </t>
    </r>
    <r>
      <rPr>
        <u/>
        <sz val="10"/>
        <rFont val="Arial"/>
        <family val="2"/>
      </rPr>
      <t>Flowers given to the late Mr. Alberto Javiña of Barangay Don Luis, San Jose, Batangas.</t>
    </r>
  </si>
  <si>
    <r>
      <t xml:space="preserve">Date: </t>
    </r>
    <r>
      <rPr>
        <u/>
        <sz val="10"/>
        <rFont val="Arial"/>
        <family val="2"/>
      </rPr>
      <t>05/11/2026</t>
    </r>
  </si>
  <si>
    <t>AM Snacks: Pancit with Puto and Water</t>
  </si>
  <si>
    <r>
      <t xml:space="preserve">Purpose/Remarks : </t>
    </r>
    <r>
      <rPr>
        <u/>
        <sz val="10"/>
        <rFont val="Arial"/>
        <family val="2"/>
      </rPr>
      <t xml:space="preserve">To be served to the participants of Consultative Meeting of Rural Sanitation Inspectors on </t>
    </r>
  </si>
  <si>
    <t xml:space="preserve">       June 10, 2026.</t>
  </si>
  <si>
    <r>
      <t xml:space="preserve">Purpose/Remarks: </t>
    </r>
    <r>
      <rPr>
        <u/>
        <sz val="10"/>
        <rFont val="Arial"/>
        <family val="2"/>
      </rPr>
      <t>To be served during the 2nd Quarterly Meeting on Disaster Prevention and Mitigation on</t>
    </r>
  </si>
  <si>
    <t xml:space="preserve">       June 11, 2026.</t>
  </si>
  <si>
    <t>Mocha Sandwich Cream-Filled Biscuit</t>
  </si>
  <si>
    <t>Milk Sandwich Cream-Filled Biscuit</t>
  </si>
  <si>
    <t>Pastillas Cream-Filled Cracker Sandwich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</si>
  <si>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May 11 - 24, 2026.</t>
    </r>
  </si>
  <si>
    <t>Tinola Cut</t>
  </si>
  <si>
    <t>Luncheon Meat 350gx2's</t>
  </si>
  <si>
    <t>Banana Catsup 2kg</t>
  </si>
  <si>
    <t>Corned Beef 150g x 3</t>
  </si>
  <si>
    <t xml:space="preserve">Instant Mami Noodles Soup Chicken Flavor 55g </t>
  </si>
  <si>
    <t xml:space="preserve">Instant Mami Noodles Soup Beef Flavor 55g </t>
  </si>
  <si>
    <t>Dried Dilis150g</t>
  </si>
  <si>
    <t>Jelly Powder Lychee Flavor 25g</t>
  </si>
  <si>
    <t>Jelly Powder Grape Flavor 25g</t>
  </si>
  <si>
    <t>Mocha Sandwich Cream-Filled Biscuit 32gx10</t>
  </si>
  <si>
    <t>Egg Medium 30's with Tray</t>
  </si>
  <si>
    <t>kgg</t>
  </si>
  <si>
    <t>5 + 1 Powdered Juice Dalandan Flavor 20g</t>
  </si>
  <si>
    <t>5 + 1 Powdered Juice Pineapple Flavor 19g</t>
  </si>
  <si>
    <t xml:space="preserve">kg </t>
  </si>
  <si>
    <r>
      <t>Date:</t>
    </r>
    <r>
      <rPr>
        <u/>
        <sz val="10"/>
        <rFont val="Arial"/>
        <family val="2"/>
      </rPr>
      <t>05//2026</t>
    </r>
  </si>
  <si>
    <t>Purified Drinking Water 500ml</t>
  </si>
  <si>
    <t>Crackers 25g x 24's</t>
  </si>
  <si>
    <t>Crackers 30g x 10's</t>
  </si>
  <si>
    <t>Wash Sugar 1/2kg</t>
  </si>
  <si>
    <t>Coco Sugar 200g</t>
  </si>
  <si>
    <t>Tuna Chunks in Water 184g</t>
  </si>
  <si>
    <t>Crab and Corn Soup Mix 55g</t>
  </si>
  <si>
    <t>Bangus Fillet 450g</t>
  </si>
  <si>
    <t>Bangus Belly 400g</t>
  </si>
  <si>
    <t>Boneless Milkfish Belly Marinated</t>
  </si>
  <si>
    <t>Sweet Ham 500g</t>
  </si>
  <si>
    <t>Sweet Ham Sliced 250g</t>
  </si>
  <si>
    <t>Cheese Slice 10's</t>
  </si>
  <si>
    <t xml:space="preserve">Wheat Bread  </t>
  </si>
  <si>
    <t xml:space="preserve">White Bread  </t>
  </si>
  <si>
    <t>Nestea</t>
  </si>
  <si>
    <r>
      <t xml:space="preserve">Purpose/Remarks : </t>
    </r>
    <r>
      <rPr>
        <u/>
        <sz val="10"/>
        <rFont val="Arial"/>
        <family val="2"/>
      </rPr>
      <t>For the period of April 16 - 30, 2026.</t>
    </r>
  </si>
  <si>
    <r>
      <t xml:space="preserve">PR No. </t>
    </r>
    <r>
      <rPr>
        <u/>
        <sz val="10"/>
        <rFont val="Arial"/>
        <family val="2"/>
      </rPr>
      <t xml:space="preserve">0526-2614 </t>
    </r>
  </si>
  <si>
    <r>
      <t xml:space="preserve">PR No. </t>
    </r>
    <r>
      <rPr>
        <u/>
        <sz val="10"/>
        <rFont val="Arial"/>
        <family val="2"/>
      </rPr>
      <t>0526-2615</t>
    </r>
  </si>
  <si>
    <r>
      <t xml:space="preserve">PR No. </t>
    </r>
    <r>
      <rPr>
        <u/>
        <sz val="10"/>
        <rFont val="Arial"/>
        <family val="2"/>
      </rPr>
      <t>0526-2616</t>
    </r>
  </si>
  <si>
    <r>
      <t xml:space="preserve">PR No. </t>
    </r>
    <r>
      <rPr>
        <u/>
        <sz val="10"/>
        <rFont val="Arial"/>
        <family val="2"/>
      </rPr>
      <t>0526-2617</t>
    </r>
  </si>
  <si>
    <r>
      <t xml:space="preserve">PR No. </t>
    </r>
    <r>
      <rPr>
        <u/>
        <sz val="10"/>
        <rFont val="Arial"/>
        <family val="2"/>
      </rPr>
      <t>0526-2618</t>
    </r>
  </si>
  <si>
    <r>
      <t xml:space="preserve">PR No. </t>
    </r>
    <r>
      <rPr>
        <u/>
        <sz val="10"/>
        <rFont val="Arial"/>
        <family val="2"/>
      </rPr>
      <t xml:space="preserve">0526-2619 </t>
    </r>
  </si>
  <si>
    <r>
      <t xml:space="preserve">PR No. </t>
    </r>
    <r>
      <rPr>
        <u/>
        <sz val="10"/>
        <rFont val="Arial"/>
        <family val="2"/>
      </rPr>
      <t>0526-2621</t>
    </r>
  </si>
  <si>
    <r>
      <t xml:space="preserve">PR No. </t>
    </r>
    <r>
      <rPr>
        <u/>
        <sz val="10"/>
        <rFont val="Arial"/>
        <family val="2"/>
      </rPr>
      <t xml:space="preserve">0526-2622 </t>
    </r>
  </si>
  <si>
    <r>
      <t xml:space="preserve">PR No. </t>
    </r>
    <r>
      <rPr>
        <u/>
        <sz val="10"/>
        <rFont val="Arial"/>
        <family val="2"/>
      </rPr>
      <t>0526-2623</t>
    </r>
  </si>
  <si>
    <r>
      <t xml:space="preserve">Purpose/Remarks : </t>
    </r>
    <r>
      <rPr>
        <u/>
        <sz val="10"/>
        <rFont val="Arial"/>
        <family val="2"/>
      </rPr>
      <t>Flowers given to the late Mr. Gregorio A. Villena of Duhat Lane, Villa Neneng Subdivision,</t>
    </r>
  </si>
  <si>
    <t xml:space="preserve">     Kumintang Ibaba, Batangas City.</t>
  </si>
  <si>
    <t xml:space="preserve">         Digital Government Era on May 18 - 21, 2026.</t>
  </si>
  <si>
    <t xml:space="preserve">       Budget on May 25, 2026.</t>
  </si>
  <si>
    <r>
      <t xml:space="preserve">PR No. </t>
    </r>
    <r>
      <rPr>
        <u/>
        <sz val="10"/>
        <rFont val="Arial"/>
        <family val="2"/>
      </rPr>
      <t>0526-2472</t>
    </r>
  </si>
  <si>
    <r>
      <t xml:space="preserve">PR No. </t>
    </r>
    <r>
      <rPr>
        <u/>
        <sz val="10"/>
        <color theme="1"/>
        <rFont val="Arial"/>
        <family val="2"/>
      </rPr>
      <t>0526-</t>
    </r>
  </si>
  <si>
    <r>
      <t xml:space="preserve">Date: </t>
    </r>
    <r>
      <rPr>
        <u/>
        <sz val="10"/>
        <color theme="1"/>
        <rFont val="Arial"/>
        <family val="2"/>
      </rPr>
      <t>05/13/2026</t>
    </r>
  </si>
  <si>
    <r>
      <t>Date:</t>
    </r>
    <r>
      <rPr>
        <u/>
        <sz val="10"/>
        <rFont val="Arial"/>
        <family val="2"/>
      </rPr>
      <t>05/13/2026</t>
    </r>
  </si>
  <si>
    <r>
      <t xml:space="preserve">Purpose/Remarks : </t>
    </r>
    <r>
      <rPr>
        <u/>
        <sz val="10"/>
        <rFont val="Arial"/>
        <family val="2"/>
      </rPr>
      <t>For the period of April 1-15, 2026.</t>
    </r>
  </si>
  <si>
    <r>
      <t xml:space="preserve">Purpose/Remarks : </t>
    </r>
    <r>
      <rPr>
        <u/>
        <sz val="10"/>
        <rFont val="Arial"/>
        <family val="2"/>
      </rPr>
      <t>For the period of April 16-30, 2026.</t>
    </r>
  </si>
  <si>
    <t>Snacks: BLTC Sandwich</t>
  </si>
  <si>
    <r>
      <t xml:space="preserve">Purpose/Remarks : </t>
    </r>
    <r>
      <rPr>
        <u/>
        <sz val="10"/>
        <rFont val="Arial"/>
        <family val="2"/>
      </rPr>
      <t>Foods served during emergency meeting with Provincial Legal Office, Provincial Budget Office,</t>
    </r>
  </si>
  <si>
    <r>
      <t xml:space="preserve">                         </t>
    </r>
    <r>
      <rPr>
        <u/>
        <sz val="10"/>
        <rFont val="Arial"/>
        <family val="2"/>
      </rPr>
      <t>Provincial Human Resource Management Office, Provincial Jail and Bureau of Jail Management</t>
    </r>
  </si>
  <si>
    <t xml:space="preserve">                               and Penology on May 11, 2026.</t>
  </si>
  <si>
    <r>
      <t>Date</t>
    </r>
    <r>
      <rPr>
        <u/>
        <sz val="10"/>
        <rFont val="Arial"/>
        <family val="2"/>
      </rPr>
      <t>: 05/13/2026</t>
    </r>
  </si>
  <si>
    <r>
      <t xml:space="preserve">Date: </t>
    </r>
    <r>
      <rPr>
        <u/>
        <sz val="10"/>
        <rFont val="Arial"/>
        <family val="2"/>
      </rPr>
      <t>05/13/2026</t>
    </r>
  </si>
  <si>
    <r>
      <t xml:space="preserve">Purpose/Remarks : </t>
    </r>
    <r>
      <rPr>
        <u/>
        <sz val="10"/>
        <rFont val="Arial"/>
        <family val="2"/>
      </rPr>
      <t>For the month of April, 2026. (Apacible Memorial District Hospital)</t>
    </r>
  </si>
  <si>
    <r>
      <t xml:space="preserve">Purpose/Remarks : </t>
    </r>
    <r>
      <rPr>
        <u/>
        <sz val="10"/>
        <rFont val="Arial"/>
        <family val="2"/>
      </rPr>
      <t>Flowers given to the late Ms. Marites Artillaga, wife of Mr. Jucylen F. Artillaga, Municipal</t>
    </r>
  </si>
  <si>
    <t xml:space="preserve">        Assessor of Lobo, Batangas.</t>
  </si>
  <si>
    <t>(White Anthurium and Malaysian Mums)</t>
  </si>
  <si>
    <t xml:space="preserve">      on May 18, 2026.</t>
  </si>
  <si>
    <r>
      <t xml:space="preserve">PR No. </t>
    </r>
    <r>
      <rPr>
        <u/>
        <sz val="10"/>
        <rFont val="Arial"/>
        <family val="2"/>
      </rPr>
      <t xml:space="preserve">0526-2718 </t>
    </r>
  </si>
  <si>
    <r>
      <t>PR No.</t>
    </r>
    <r>
      <rPr>
        <u/>
        <sz val="10"/>
        <rFont val="Arial"/>
        <family val="2"/>
      </rPr>
      <t xml:space="preserve"> 0526-2719</t>
    </r>
  </si>
  <si>
    <r>
      <t xml:space="preserve">PR No. </t>
    </r>
    <r>
      <rPr>
        <u/>
        <sz val="10"/>
        <rFont val="Arial"/>
        <family val="2"/>
      </rPr>
      <t>0526-2720</t>
    </r>
  </si>
  <si>
    <r>
      <t>PR No.</t>
    </r>
    <r>
      <rPr>
        <u/>
        <sz val="10"/>
        <rFont val="Arial"/>
        <family val="2"/>
      </rPr>
      <t xml:space="preserve"> 0526-2721</t>
    </r>
  </si>
  <si>
    <r>
      <t>PR No.</t>
    </r>
    <r>
      <rPr>
        <u/>
        <sz val="10"/>
        <rFont val="Arial"/>
        <family val="2"/>
      </rPr>
      <t xml:space="preserve"> 0526-2722</t>
    </r>
  </si>
  <si>
    <r>
      <t xml:space="preserve">PR No. </t>
    </r>
    <r>
      <rPr>
        <u/>
        <sz val="10"/>
        <rFont val="Arial"/>
        <family val="2"/>
      </rPr>
      <t>0526-2723</t>
    </r>
  </si>
  <si>
    <r>
      <t xml:space="preserve">PR No. </t>
    </r>
    <r>
      <rPr>
        <u/>
        <sz val="10"/>
        <rFont val="Arial"/>
        <family val="2"/>
      </rPr>
      <t xml:space="preserve">0526-2724 </t>
    </r>
  </si>
  <si>
    <r>
      <t xml:space="preserve">PR No. </t>
    </r>
    <r>
      <rPr>
        <u/>
        <sz val="10"/>
        <color theme="1"/>
        <rFont val="Arial"/>
        <family val="2"/>
      </rPr>
      <t>0526-2725</t>
    </r>
  </si>
  <si>
    <r>
      <t>PR No.</t>
    </r>
    <r>
      <rPr>
        <u/>
        <sz val="10"/>
        <rFont val="Arial"/>
        <family val="2"/>
      </rPr>
      <t xml:space="preserve"> 0526-2726 </t>
    </r>
  </si>
  <si>
    <r>
      <t xml:space="preserve">PR No. </t>
    </r>
    <r>
      <rPr>
        <u/>
        <sz val="10"/>
        <rFont val="Arial"/>
        <family val="2"/>
      </rPr>
      <t xml:space="preserve">0526-2727 </t>
    </r>
  </si>
  <si>
    <r>
      <t xml:space="preserve">PR No.  </t>
    </r>
    <r>
      <rPr>
        <u/>
        <sz val="10"/>
        <color rgb="FFFF0000"/>
        <rFont val="Arial"/>
        <family val="2"/>
      </rPr>
      <t xml:space="preserve">0426-2227 </t>
    </r>
  </si>
  <si>
    <r>
      <t>Date:</t>
    </r>
    <r>
      <rPr>
        <u/>
        <sz val="10"/>
        <color rgb="FFFF0000"/>
        <rFont val="Arial"/>
        <family val="2"/>
      </rPr>
      <t>04/22/2026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</si>
  <si>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1st Tourism Stakeholder's Cluster Assembly: Western Beach Area</t>
    </r>
  </si>
  <si>
    <r>
      <t xml:space="preserve">Date: </t>
    </r>
    <r>
      <rPr>
        <u/>
        <sz val="10"/>
        <rFont val="Arial"/>
        <family val="2"/>
      </rPr>
      <t>05/14/2026</t>
    </r>
  </si>
  <si>
    <r>
      <t xml:space="preserve">Purpose/Remarks : </t>
    </r>
    <r>
      <rPr>
        <u/>
        <sz val="10"/>
        <rFont val="Arial"/>
        <family val="2"/>
      </rPr>
      <t xml:space="preserve">To be served during the Capitol on Wheels on April 16, 2026 at Tingloy, Batangas. </t>
    </r>
  </si>
  <si>
    <r>
      <t xml:space="preserve">PR No. </t>
    </r>
    <r>
      <rPr>
        <u/>
        <sz val="10"/>
        <rFont val="Arial"/>
        <family val="2"/>
      </rPr>
      <t>0426-1945</t>
    </r>
  </si>
  <si>
    <r>
      <t>Date:</t>
    </r>
    <r>
      <rPr>
        <u/>
        <sz val="10"/>
        <rFont val="Arial"/>
        <family val="2"/>
      </rPr>
      <t>05/14/2026</t>
    </r>
  </si>
  <si>
    <r>
      <t xml:space="preserve">PR No. </t>
    </r>
    <r>
      <rPr>
        <u/>
        <sz val="10"/>
        <rFont val="Arial"/>
        <family val="2"/>
      </rPr>
      <t>0526-2757</t>
    </r>
  </si>
  <si>
    <r>
      <t>PR No.</t>
    </r>
    <r>
      <rPr>
        <u/>
        <sz val="10"/>
        <rFont val="Arial"/>
        <family val="2"/>
      </rPr>
      <t xml:space="preserve"> 0526-2758</t>
    </r>
  </si>
  <si>
    <r>
      <t xml:space="preserve">PR No. </t>
    </r>
    <r>
      <rPr>
        <u/>
        <sz val="10"/>
        <rFont val="Arial"/>
        <family val="2"/>
      </rPr>
      <t>0526-2759</t>
    </r>
  </si>
  <si>
    <r>
      <t xml:space="preserve">Purpose/Remarks : </t>
    </r>
    <r>
      <rPr>
        <u/>
        <sz val="10"/>
        <rFont val="Arial"/>
        <family val="2"/>
      </rPr>
      <t>For the month of April, 2026. (Lobo District Hospital)</t>
    </r>
  </si>
  <si>
    <r>
      <t xml:space="preserve">PR No. </t>
    </r>
    <r>
      <rPr>
        <u/>
        <sz val="10"/>
        <rFont val="Arial"/>
        <family val="2"/>
      </rPr>
      <t>0526-2760</t>
    </r>
  </si>
  <si>
    <r>
      <t xml:space="preserve">PR No. </t>
    </r>
    <r>
      <rPr>
        <u/>
        <sz val="10"/>
        <rFont val="Arial"/>
        <family val="2"/>
      </rPr>
      <t>0526-2670</t>
    </r>
  </si>
  <si>
    <r>
      <t xml:space="preserve">Date: </t>
    </r>
    <r>
      <rPr>
        <u/>
        <sz val="10"/>
        <rFont val="Arial"/>
        <family val="2"/>
      </rPr>
      <t>05/12/2026</t>
    </r>
  </si>
  <si>
    <r>
      <t xml:space="preserve">Purpose/Remarks : </t>
    </r>
    <r>
      <rPr>
        <u/>
        <sz val="10"/>
        <rFont val="Arial"/>
        <family val="2"/>
      </rPr>
      <t>For the period of April 15-21, 2026.</t>
    </r>
  </si>
  <si>
    <r>
      <t>Date:</t>
    </r>
    <r>
      <rPr>
        <u/>
        <sz val="10"/>
        <rFont val="Arial"/>
        <family val="2"/>
      </rPr>
      <t>05/19/2026</t>
    </r>
  </si>
  <si>
    <r>
      <t xml:space="preserve">Date: </t>
    </r>
    <r>
      <rPr>
        <u/>
        <sz val="10"/>
        <rFont val="Arial"/>
        <family val="2"/>
      </rPr>
      <t>05/19/2026</t>
    </r>
  </si>
  <si>
    <r>
      <t xml:space="preserve">Purpose/Remarks : </t>
    </r>
    <r>
      <rPr>
        <u/>
        <sz val="10"/>
        <rFont val="Arial"/>
        <family val="2"/>
      </rPr>
      <t>For the period of April 28, May 06, &amp; 14, 2026.</t>
    </r>
  </si>
  <si>
    <r>
      <t xml:space="preserve">PR No. </t>
    </r>
    <r>
      <rPr>
        <u/>
        <sz val="10"/>
        <rFont val="Arial"/>
        <family val="2"/>
      </rPr>
      <t xml:space="preserve">0526-2814 </t>
    </r>
  </si>
  <si>
    <r>
      <t xml:space="preserve">PR No. </t>
    </r>
    <r>
      <rPr>
        <u/>
        <sz val="10"/>
        <rFont val="Arial"/>
        <family val="2"/>
      </rPr>
      <t>0526-2815</t>
    </r>
  </si>
  <si>
    <r>
      <t xml:space="preserve">PR No.  </t>
    </r>
    <r>
      <rPr>
        <u/>
        <sz val="10"/>
        <rFont val="Arial"/>
        <family val="2"/>
      </rPr>
      <t>0526-2816</t>
    </r>
  </si>
  <si>
    <r>
      <t xml:space="preserve">PR No. </t>
    </r>
    <r>
      <rPr>
        <u/>
        <sz val="10"/>
        <rFont val="Arial"/>
        <family val="2"/>
      </rPr>
      <t>0526-2817</t>
    </r>
  </si>
  <si>
    <r>
      <t xml:space="preserve">PR No. </t>
    </r>
    <r>
      <rPr>
        <u/>
        <sz val="10"/>
        <rFont val="Arial"/>
        <family val="2"/>
      </rPr>
      <t>0526-2818</t>
    </r>
  </si>
  <si>
    <r>
      <t xml:space="preserve">PR No. </t>
    </r>
    <r>
      <rPr>
        <u/>
        <sz val="10"/>
        <rFont val="Arial"/>
        <family val="2"/>
      </rPr>
      <t>0526-2819</t>
    </r>
  </si>
  <si>
    <r>
      <t xml:space="preserve">Purpose/Remarks: </t>
    </r>
    <r>
      <rPr>
        <u/>
        <sz val="10"/>
        <rFont val="Arial"/>
        <family val="2"/>
      </rPr>
      <t>Flowers given to the late Ms. Evelyn D. Maramot of San Pedro, Bauan, Batangas</t>
    </r>
    <r>
      <rPr>
        <sz val="10"/>
        <rFont val="Arial"/>
        <family val="2"/>
      </rPr>
      <t>.</t>
    </r>
  </si>
  <si>
    <r>
      <t xml:space="preserve">PR No. </t>
    </r>
    <r>
      <rPr>
        <u/>
        <sz val="10"/>
        <rFont val="Arial"/>
        <family val="2"/>
      </rPr>
      <t>0526-2820</t>
    </r>
  </si>
  <si>
    <r>
      <t xml:space="preserve">Purpose/Remarks: </t>
    </r>
    <r>
      <rPr>
        <u/>
        <sz val="10"/>
        <rFont val="Arial"/>
        <family val="2"/>
      </rPr>
      <t>Flowers given to the late Mr. Dharwin G. Dimapasoc of Alalum, San Pascual, Batangas.</t>
    </r>
  </si>
  <si>
    <r>
      <t xml:space="preserve">PR No. </t>
    </r>
    <r>
      <rPr>
        <u/>
        <sz val="10"/>
        <color rgb="FFFF0000"/>
        <rFont val="Arial"/>
        <family val="2"/>
      </rPr>
      <t xml:space="preserve">0426-2332 </t>
    </r>
  </si>
  <si>
    <r>
      <t xml:space="preserve">Date: </t>
    </r>
    <r>
      <rPr>
        <u/>
        <sz val="10"/>
        <color rgb="FFFF0000"/>
        <rFont val="Arial"/>
        <family val="2"/>
      </rPr>
      <t>04/28/2026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</si>
  <si>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LAMB Meeting on June 10, 2026.</t>
    </r>
  </si>
  <si>
    <r>
      <t xml:space="preserve">PR No.  </t>
    </r>
    <r>
      <rPr>
        <u/>
        <sz val="10"/>
        <color rgb="FFFF0000"/>
        <rFont val="Arial"/>
        <family val="2"/>
      </rPr>
      <t xml:space="preserve">0326-1782 </t>
    </r>
  </si>
  <si>
    <r>
      <t>Purpose/Remarks:</t>
    </r>
    <r>
      <rPr>
        <u/>
        <sz val="10"/>
        <color rgb="FFFF0000"/>
        <rFont val="Arial"/>
        <family val="2"/>
      </rPr>
      <t xml:space="preserve"> To be served to the guests, VIPs, uniformed officers, performers and stakeholders of Provincial</t>
    </r>
  </si>
  <si>
    <r>
      <t xml:space="preserve">PR No.  </t>
    </r>
    <r>
      <rPr>
        <u/>
        <sz val="10"/>
        <color rgb="FFFF0000"/>
        <rFont val="Arial"/>
        <family val="2"/>
      </rPr>
      <t xml:space="preserve">0426-1972 </t>
    </r>
  </si>
  <si>
    <r>
      <t>Date:</t>
    </r>
    <r>
      <rPr>
        <u/>
        <sz val="10"/>
        <color rgb="FFFF0000"/>
        <rFont val="Arial"/>
        <family val="2"/>
      </rPr>
      <t>04/13/2026</t>
    </r>
  </si>
  <si>
    <r>
      <t>Purpose/Remarks:</t>
    </r>
    <r>
      <rPr>
        <u/>
        <sz val="10"/>
        <color rgb="FFFF0000"/>
        <rFont val="Arial"/>
        <family val="2"/>
      </rPr>
      <t xml:space="preserve"> Accommodation for the speaker and facilitator during the Advanced Tourism Statistics Training</t>
    </r>
  </si>
  <si>
    <r>
      <t xml:space="preserve">PR No.  </t>
    </r>
    <r>
      <rPr>
        <u/>
        <sz val="10"/>
        <color rgb="FFFF0000"/>
        <rFont val="Arial"/>
        <family val="2"/>
      </rPr>
      <t xml:space="preserve">0426-1973 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</si>
  <si>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Advanced Tourism Statistics Training on April 28 - 30, 2026.</t>
    </r>
  </si>
  <si>
    <r>
      <t xml:space="preserve">PR No.  </t>
    </r>
    <r>
      <rPr>
        <u/>
        <sz val="10"/>
        <color rgb="FFFF0000"/>
        <rFont val="Arial"/>
        <family val="2"/>
      </rPr>
      <t xml:space="preserve">0126-0265 </t>
    </r>
  </si>
  <si>
    <r>
      <t>Date:</t>
    </r>
    <r>
      <rPr>
        <u/>
        <sz val="10"/>
        <color rgb="FFFF0000"/>
        <rFont val="Arial"/>
        <family val="2"/>
      </rPr>
      <t xml:space="preserve">01/28/2026 </t>
    </r>
  </si>
  <si>
    <r>
      <t xml:space="preserve">Purpose/Remarks: </t>
    </r>
    <r>
      <rPr>
        <u/>
        <sz val="10"/>
        <color rgb="FFFF0000"/>
        <rFont val="Arial"/>
        <family val="2"/>
      </rPr>
      <t xml:space="preserve">To be served during the 10-Day Culture and Heritage Video Shoot on March 2-6 and  </t>
    </r>
  </si>
  <si>
    <r>
      <t xml:space="preserve">PR No.  </t>
    </r>
    <r>
      <rPr>
        <u/>
        <sz val="10"/>
        <color rgb="FFFF0000"/>
        <rFont val="Arial"/>
        <family val="2"/>
      </rPr>
      <t>0226-0541</t>
    </r>
  </si>
  <si>
    <r>
      <t xml:space="preserve">Purpose/Remarks: </t>
    </r>
    <r>
      <rPr>
        <u/>
        <sz val="10"/>
        <color rgb="FFFF0000"/>
        <rFont val="Arial"/>
        <family val="2"/>
      </rPr>
      <t>To be served in the district eliminations of VSR 2026: Voices, Songs, and Rhythms / Awit</t>
    </r>
  </si>
  <si>
    <r>
      <t xml:space="preserve">PR No. </t>
    </r>
    <r>
      <rPr>
        <u/>
        <sz val="10"/>
        <color rgb="FFFF0000"/>
        <rFont val="Arial"/>
        <family val="2"/>
      </rPr>
      <t>0226-0407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</si>
  <si>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Provincial Competitiveness Committee (PCC) 1st Semestral Meeting on</t>
    </r>
  </si>
  <si>
    <r>
      <t xml:space="preserve">PR No. </t>
    </r>
    <r>
      <rPr>
        <u/>
        <sz val="10"/>
        <color rgb="FFFF0000"/>
        <rFont val="Arial"/>
        <family val="2"/>
      </rPr>
      <t xml:space="preserve">0226-0605 </t>
    </r>
  </si>
  <si>
    <r>
      <t xml:space="preserve">Date: </t>
    </r>
    <r>
      <rPr>
        <u/>
        <sz val="10"/>
        <color rgb="FFFF0000"/>
        <rFont val="Arial"/>
        <family val="2"/>
      </rPr>
      <t>02/05/2026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</si>
  <si>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meeting regarding presentation of final draft Batangas Province LPTRP</t>
    </r>
  </si>
  <si>
    <r>
      <t xml:space="preserve">PR No. </t>
    </r>
    <r>
      <rPr>
        <u/>
        <sz val="10"/>
        <color rgb="FFFF0000"/>
        <rFont val="Arial"/>
        <family val="2"/>
      </rPr>
      <t xml:space="preserve">0126-0170 </t>
    </r>
  </si>
  <si>
    <r>
      <t>Date:</t>
    </r>
    <r>
      <rPr>
        <u/>
        <sz val="10"/>
        <color rgb="FFFF0000"/>
        <rFont val="Arial"/>
        <family val="2"/>
      </rPr>
      <t>01/26/2026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</si>
  <si>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Opening of Dialysis Center in Laurel Memorial District Hospital in</t>
    </r>
  </si>
  <si>
    <r>
      <t xml:space="preserve">PR No.  </t>
    </r>
    <r>
      <rPr>
        <u/>
        <sz val="10"/>
        <color rgb="FFFF0000"/>
        <rFont val="Arial"/>
        <family val="2"/>
      </rPr>
      <t>0226-0398</t>
    </r>
  </si>
  <si>
    <r>
      <t xml:space="preserve">Purpose/Remarks: </t>
    </r>
    <r>
      <rPr>
        <u/>
        <sz val="10"/>
        <color rgb="FFFF0000"/>
        <rFont val="Arial"/>
        <family val="2"/>
      </rPr>
      <t xml:space="preserve">To be served during the 1st Quarterly Meeting of the Batangas History Society (BHS) on </t>
    </r>
  </si>
  <si>
    <r>
      <t xml:space="preserve">PR No. </t>
    </r>
    <r>
      <rPr>
        <u/>
        <sz val="10"/>
        <color rgb="FFFF0000"/>
        <rFont val="Arial"/>
        <family val="2"/>
      </rPr>
      <t xml:space="preserve">0326-1790 </t>
    </r>
  </si>
  <si>
    <r>
      <t xml:space="preserve">Purpose/Remarks : </t>
    </r>
    <r>
      <rPr>
        <u/>
        <sz val="10"/>
        <color rgb="FFFF0000"/>
        <rFont val="Arial"/>
        <family val="2"/>
      </rPr>
      <t>To be served to ushering and registration team on April 13, 2026 at Mabini, Batangas.</t>
    </r>
  </si>
  <si>
    <r>
      <t xml:space="preserve">PR No. </t>
    </r>
    <r>
      <rPr>
        <u/>
        <sz val="10"/>
        <color rgb="FFFF0000"/>
        <rFont val="Arial"/>
        <family val="2"/>
      </rPr>
      <t>0326-1506</t>
    </r>
  </si>
  <si>
    <r>
      <t xml:space="preserve">Date: </t>
    </r>
    <r>
      <rPr>
        <u/>
        <sz val="10"/>
        <color rgb="FFFF0000"/>
        <rFont val="Arial"/>
        <family val="2"/>
      </rPr>
      <t>03/17/2026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</si>
  <si>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Exercise Coordination meeting for Taal Volcano Eruption Simulation</t>
    </r>
  </si>
  <si>
    <r>
      <t xml:space="preserve">PR No. </t>
    </r>
    <r>
      <rPr>
        <u/>
        <sz val="10"/>
        <color rgb="FFFF0000"/>
        <rFont val="Arial"/>
        <family val="2"/>
      </rPr>
      <t>0326-1518</t>
    </r>
  </si>
  <si>
    <r>
      <t xml:space="preserve">Date: </t>
    </r>
    <r>
      <rPr>
        <u/>
        <sz val="10"/>
        <color rgb="FFFF0000"/>
        <rFont val="Arial"/>
        <family val="2"/>
      </rPr>
      <t>03/18/2026</t>
    </r>
  </si>
  <si>
    <r>
      <t xml:space="preserve">Purpose/Remarks: </t>
    </r>
    <r>
      <rPr>
        <u/>
        <sz val="10"/>
        <color rgb="FFFF0000"/>
        <rFont val="Arial"/>
        <family val="2"/>
      </rPr>
      <t>To be served during the Exercise Planning meeting for Taal Volcano Eruption Simulation</t>
    </r>
  </si>
  <si>
    <r>
      <t xml:space="preserve">PR No. </t>
    </r>
    <r>
      <rPr>
        <u/>
        <sz val="10"/>
        <color rgb="FFFF0000"/>
        <rFont val="Arial"/>
        <family val="2"/>
      </rPr>
      <t>0326-1508</t>
    </r>
  </si>
  <si>
    <r>
      <t>Date:</t>
    </r>
    <r>
      <rPr>
        <u/>
        <sz val="10"/>
        <color rgb="FFFF0000"/>
        <rFont val="Arial"/>
        <family val="2"/>
      </rPr>
      <t>03/17/2026</t>
    </r>
  </si>
  <si>
    <r>
      <t xml:space="preserve">PR No. </t>
    </r>
    <r>
      <rPr>
        <u/>
        <sz val="10"/>
        <color rgb="FFFF0000"/>
        <rFont val="Arial"/>
        <family val="2"/>
      </rPr>
      <t xml:space="preserve">0226-1133 </t>
    </r>
  </si>
  <si>
    <r>
      <t xml:space="preserve">Date: </t>
    </r>
    <r>
      <rPr>
        <u/>
        <sz val="10"/>
        <color rgb="FFFF0000"/>
        <rFont val="Arial"/>
        <family val="2"/>
      </rPr>
      <t>02/23/2026</t>
    </r>
  </si>
  <si>
    <r>
      <t xml:space="preserve">Purpose/Remarks : </t>
    </r>
    <r>
      <rPr>
        <u/>
        <sz val="10"/>
        <color rgb="FFFF0000"/>
        <rFont val="Arial"/>
        <family val="2"/>
      </rPr>
      <t>To be served during the Provincial Health Board Meeting on March 12, 2026.</t>
    </r>
  </si>
  <si>
    <r>
      <t xml:space="preserve">Date: </t>
    </r>
    <r>
      <rPr>
        <u/>
        <sz val="10"/>
        <rFont val="Arial"/>
        <family val="2"/>
      </rPr>
      <t>05/20/2026</t>
    </r>
  </si>
  <si>
    <r>
      <t>Date</t>
    </r>
    <r>
      <rPr>
        <u/>
        <sz val="10"/>
        <rFont val="Arial"/>
        <family val="2"/>
      </rPr>
      <t>:05/20/2026</t>
    </r>
  </si>
  <si>
    <r>
      <t xml:space="preserve">PR No. </t>
    </r>
    <r>
      <rPr>
        <u/>
        <sz val="10"/>
        <rFont val="Arial"/>
        <family val="2"/>
      </rPr>
      <t>0526-2841</t>
    </r>
  </si>
  <si>
    <r>
      <t xml:space="preserve">PR No. </t>
    </r>
    <r>
      <rPr>
        <u/>
        <sz val="10"/>
        <rFont val="Arial"/>
        <family val="2"/>
      </rPr>
      <t>0526-2842</t>
    </r>
  </si>
  <si>
    <r>
      <t xml:space="preserve">PR No. </t>
    </r>
    <r>
      <rPr>
        <u/>
        <sz val="10"/>
        <rFont val="Arial"/>
        <family val="2"/>
      </rPr>
      <t>0526-2843</t>
    </r>
  </si>
  <si>
    <r>
      <t xml:space="preserve">PR No. </t>
    </r>
    <r>
      <rPr>
        <u/>
        <sz val="10"/>
        <rFont val="Arial"/>
        <family val="2"/>
      </rPr>
      <t>0526-2844</t>
    </r>
  </si>
  <si>
    <r>
      <t xml:space="preserve">Date: </t>
    </r>
    <r>
      <rPr>
        <u/>
        <sz val="10"/>
        <rFont val="Arial"/>
        <family val="2"/>
      </rPr>
      <t>05/21/2026</t>
    </r>
  </si>
  <si>
    <t>Rice with 1 piece Chicken</t>
  </si>
  <si>
    <r>
      <t xml:space="preserve">Purpose/Remarks : </t>
    </r>
    <r>
      <rPr>
        <u/>
        <sz val="10"/>
        <rFont val="Arial"/>
        <family val="2"/>
      </rPr>
      <t>To be served during the Capitol on Wheels at Calaca City, Batangas on May 18, 2026.</t>
    </r>
  </si>
  <si>
    <t xml:space="preserve">      on May 25, 2026.</t>
  </si>
  <si>
    <r>
      <t xml:space="preserve">PR No. </t>
    </r>
    <r>
      <rPr>
        <u/>
        <sz val="10"/>
        <rFont val="Arial"/>
        <family val="2"/>
      </rPr>
      <t xml:space="preserve">0526-2865 </t>
    </r>
  </si>
  <si>
    <t xml:space="preserve">       May I kindly request for the purchase of supplies and materials needed by our department for the</t>
  </si>
  <si>
    <t>2nd quarter / month of May, 2026 to wit:</t>
  </si>
  <si>
    <t>500 pack</t>
  </si>
  <si>
    <t>SARAH MARIE ADOLFO</t>
  </si>
  <si>
    <t xml:space="preserve">            PGADH</t>
  </si>
  <si>
    <t>OFFICE OF THE PROVINCIAL GOVERNOR</t>
  </si>
  <si>
    <t>90102-5-02-99-030 - REPRESENTATION EXPENSE</t>
  </si>
  <si>
    <r>
      <t>T</t>
    </r>
    <r>
      <rPr>
        <u/>
        <sz val="10"/>
        <rFont val="Arial"/>
        <family val="2"/>
      </rPr>
      <t>o be served during the Capitol on Wheels at Calaca City, Batangas on May 18, 2026.</t>
    </r>
  </si>
  <si>
    <t>PGDH - GSO</t>
  </si>
  <si>
    <r>
      <t xml:space="preserve">PR No. </t>
    </r>
    <r>
      <rPr>
        <u/>
        <sz val="10"/>
        <rFont val="Arial"/>
        <family val="2"/>
      </rPr>
      <t>0526-2678</t>
    </r>
  </si>
  <si>
    <r>
      <t xml:space="preserve">PR No. </t>
    </r>
    <r>
      <rPr>
        <u/>
        <sz val="10"/>
        <rFont val="Arial"/>
        <family val="2"/>
      </rPr>
      <t>0526-2679</t>
    </r>
  </si>
  <si>
    <r>
      <t>Date:</t>
    </r>
    <r>
      <rPr>
        <u/>
        <sz val="10"/>
        <rFont val="Arial"/>
        <family val="2"/>
      </rPr>
      <t>05/12/2026</t>
    </r>
  </si>
  <si>
    <r>
      <t xml:space="preserve">Date: </t>
    </r>
    <r>
      <rPr>
        <u/>
        <sz val="10"/>
        <rFont val="Arial"/>
        <family val="2"/>
      </rPr>
      <t>05/25/2026</t>
    </r>
  </si>
  <si>
    <r>
      <t xml:space="preserve">Purpose/Remarks : </t>
    </r>
    <r>
      <rPr>
        <u/>
        <sz val="10"/>
        <rFont val="Arial"/>
        <family val="2"/>
      </rPr>
      <t>For the period of May 01 - 15, 2026.</t>
    </r>
  </si>
  <si>
    <r>
      <t>Date:</t>
    </r>
    <r>
      <rPr>
        <u/>
        <sz val="10"/>
        <rFont val="Arial"/>
        <family val="2"/>
      </rPr>
      <t>05/25/2026</t>
    </r>
  </si>
  <si>
    <t>Lumpia, Pancit</t>
  </si>
  <si>
    <r>
      <t xml:space="preserve">Purpose/Remarks : </t>
    </r>
    <r>
      <rPr>
        <u/>
        <sz val="10"/>
        <rFont val="Arial"/>
        <family val="2"/>
      </rPr>
      <t>Foods served during Departmental meeting on May 19, 2026.</t>
    </r>
  </si>
  <si>
    <t xml:space="preserve">m </t>
  </si>
  <si>
    <r>
      <t xml:space="preserve">PR No. </t>
    </r>
    <r>
      <rPr>
        <u/>
        <sz val="10"/>
        <rFont val="Arial"/>
        <family val="2"/>
      </rPr>
      <t>0526-2881</t>
    </r>
  </si>
  <si>
    <r>
      <t xml:space="preserve">PR No. </t>
    </r>
    <r>
      <rPr>
        <u/>
        <sz val="10"/>
        <rFont val="Arial"/>
        <family val="2"/>
      </rPr>
      <t xml:space="preserve">0526-2882 </t>
    </r>
  </si>
  <si>
    <r>
      <t>PR No.</t>
    </r>
    <r>
      <rPr>
        <u/>
        <sz val="10"/>
        <rFont val="Arial"/>
        <family val="2"/>
      </rPr>
      <t xml:space="preserve"> 0526-2883</t>
    </r>
  </si>
  <si>
    <t>Meals: Fried Rice, Fried Chicken, Fried Siomai,</t>
  </si>
  <si>
    <r>
      <t>PR No.</t>
    </r>
    <r>
      <rPr>
        <u/>
        <sz val="10"/>
        <rFont val="Arial"/>
        <family val="2"/>
      </rPr>
      <t xml:space="preserve"> 0526-2884</t>
    </r>
  </si>
  <si>
    <t xml:space="preserve">       on June 2, 2026.</t>
  </si>
  <si>
    <r>
      <t xml:space="preserve">Purpose/Remarks: </t>
    </r>
    <r>
      <rPr>
        <u/>
        <sz val="10"/>
        <rFont val="Arial"/>
        <family val="2"/>
      </rPr>
      <t>To be served in the benchmarking and knowledge exchange visit of delegates from Baguio City</t>
    </r>
  </si>
  <si>
    <r>
      <t xml:space="preserve">PR No. </t>
    </r>
    <r>
      <rPr>
        <u/>
        <sz val="10"/>
        <rFont val="Arial"/>
        <family val="2"/>
      </rPr>
      <t xml:space="preserve">0526-2897 </t>
    </r>
  </si>
  <si>
    <t xml:space="preserve"> b            </t>
  </si>
  <si>
    <r>
      <t xml:space="preserve">Date: </t>
    </r>
    <r>
      <rPr>
        <u/>
        <sz val="10"/>
        <rFont val="Arial"/>
        <family val="2"/>
      </rPr>
      <t>05/26/2026</t>
    </r>
  </si>
  <si>
    <r>
      <t xml:space="preserve">Purpose/Remarks : </t>
    </r>
    <r>
      <rPr>
        <u/>
        <sz val="10"/>
        <rFont val="Arial"/>
        <family val="2"/>
      </rPr>
      <t xml:space="preserve">To be served during the coordinating meeting of Task Force Matatag na Pagbabantay on </t>
    </r>
  </si>
  <si>
    <t xml:space="preserve">                                June 2, 2026.</t>
  </si>
  <si>
    <t>AM Snacks: Baked Macaroni and Bottled Juice</t>
  </si>
  <si>
    <t>PM Snacks: Chicken Sandwich and Bottled Water</t>
  </si>
  <si>
    <t>PM Snacks: Cheeseburger and Bottled Water</t>
  </si>
  <si>
    <t>AM Snacks: Pancit Canton with Puto and Bottled Juice</t>
  </si>
  <si>
    <t>PM Snacks: Fresh Lumpia and Bottled Water</t>
  </si>
  <si>
    <t>AM Snacks: Carbonara with Toasted Bread and Bottled Juice</t>
  </si>
  <si>
    <t>PM Snacks: Clubhouse Sandwich and Bottled Water</t>
  </si>
  <si>
    <t>AM Snacks: Spaghetti with Toasted Bread and Bottled Juice</t>
  </si>
  <si>
    <r>
      <t xml:space="preserve">Purpose/Remarks : </t>
    </r>
    <r>
      <rPr>
        <u/>
        <sz val="10"/>
        <rFont val="Arial"/>
        <family val="2"/>
      </rPr>
      <t>To be served to the participants during the Search for the Regional Outstanding Nutrition Program</t>
    </r>
  </si>
  <si>
    <t xml:space="preserve">        Implementers on June 22 - 25, 2026.</t>
  </si>
  <si>
    <r>
      <t xml:space="preserve">PR No. </t>
    </r>
    <r>
      <rPr>
        <u/>
        <sz val="10"/>
        <rFont val="Arial"/>
        <family val="2"/>
      </rPr>
      <t xml:space="preserve">0526-2898 </t>
    </r>
  </si>
  <si>
    <r>
      <t xml:space="preserve">PR No. </t>
    </r>
    <r>
      <rPr>
        <u/>
        <sz val="10"/>
        <rFont val="Arial"/>
        <family val="2"/>
      </rPr>
      <t>0526-2899</t>
    </r>
  </si>
  <si>
    <r>
      <t>Date:</t>
    </r>
    <r>
      <rPr>
        <u/>
        <sz val="10"/>
        <rFont val="Arial"/>
        <family val="2"/>
      </rPr>
      <t>05/26/2026</t>
    </r>
  </si>
  <si>
    <t>Heavy PM Snacks: Creamy Tuna Pasta,</t>
  </si>
  <si>
    <t>Clubhouse Sandwich and Fruit Soda Orange</t>
  </si>
  <si>
    <r>
      <t xml:space="preserve">Purpose/Remarks : </t>
    </r>
    <r>
      <rPr>
        <u/>
        <sz val="10"/>
        <rFont val="Arial"/>
        <family val="2"/>
      </rPr>
      <t>To be served during the Anti-Illegal Recruitment and Anti-Human Trafficking Campaign meeting</t>
    </r>
  </si>
  <si>
    <t xml:space="preserve">         on June 08, 2026.</t>
  </si>
  <si>
    <r>
      <t xml:space="preserve">PR No. </t>
    </r>
    <r>
      <rPr>
        <u/>
        <sz val="10"/>
        <rFont val="Arial"/>
        <family val="2"/>
      </rPr>
      <t>0526-2916</t>
    </r>
  </si>
  <si>
    <r>
      <t xml:space="preserve">PR No. </t>
    </r>
    <r>
      <rPr>
        <u/>
        <sz val="10"/>
        <rFont val="Arial"/>
        <family val="2"/>
      </rPr>
      <t>0526-2917</t>
    </r>
  </si>
  <si>
    <r>
      <t xml:space="preserve">PR No. </t>
    </r>
    <r>
      <rPr>
        <u/>
        <sz val="10"/>
        <rFont val="Arial"/>
        <family val="2"/>
      </rPr>
      <t>0526-2918</t>
    </r>
  </si>
  <si>
    <t>rescheduled to June 1, 2026</t>
  </si>
  <si>
    <t>Heavy AM Snacks: Spaghetti, Sandwich</t>
  </si>
  <si>
    <t xml:space="preserve">        plans and accomplishments of Provincial Government of Batangas on June 1, 2026.</t>
  </si>
  <si>
    <r>
      <t xml:space="preserve">Purpose/Remarks : </t>
    </r>
    <r>
      <rPr>
        <u/>
        <sz val="10"/>
        <rFont val="Arial"/>
        <family val="2"/>
      </rPr>
      <t>To be served during the quarterly meeting of media practitioners to disseminate programs,</t>
    </r>
  </si>
  <si>
    <t>PGDH - BPIO</t>
  </si>
  <si>
    <t>june 19-20</t>
  </si>
  <si>
    <r>
      <t xml:space="preserve">PR No. </t>
    </r>
    <r>
      <rPr>
        <u/>
        <sz val="10"/>
        <rFont val="Arial"/>
        <family val="2"/>
      </rPr>
      <t xml:space="preserve">0526-2930 </t>
    </r>
  </si>
  <si>
    <t>PM Snacks: Sandwich and Bottled Water</t>
  </si>
  <si>
    <t xml:space="preserve"> .</t>
  </si>
  <si>
    <r>
      <t xml:space="preserve">Date: </t>
    </r>
    <r>
      <rPr>
        <u/>
        <sz val="10"/>
        <rFont val="Arial"/>
        <family val="2"/>
      </rPr>
      <t>05/28/2026</t>
    </r>
  </si>
  <si>
    <r>
      <t xml:space="preserve">Purpose/Remarks : </t>
    </r>
    <r>
      <rPr>
        <u/>
        <sz val="10"/>
        <rFont val="Arial"/>
        <family val="2"/>
      </rPr>
      <t>To be served during the MOA Signing Ceremony between the Provincial Government of</t>
    </r>
  </si>
  <si>
    <t xml:space="preserve">Heavy PM Snacks (Buffet): Tuna Pasta with  </t>
  </si>
  <si>
    <t xml:space="preserve">White Sauce, Clubhouse Sandwich and  </t>
  </si>
  <si>
    <t xml:space="preserve">Bottled Juice  </t>
  </si>
  <si>
    <r>
      <t xml:space="preserve">PR No. </t>
    </r>
    <r>
      <rPr>
        <u/>
        <sz val="10"/>
        <rFont val="Arial"/>
        <family val="2"/>
      </rPr>
      <t xml:space="preserve">0526-2953 </t>
    </r>
  </si>
  <si>
    <r>
      <t xml:space="preserve">Date: </t>
    </r>
    <r>
      <rPr>
        <u/>
        <sz val="10"/>
        <rFont val="Arial"/>
        <family val="2"/>
      </rPr>
      <t>06/01/2026</t>
    </r>
  </si>
  <si>
    <r>
      <t xml:space="preserve">Purpose/Remarks : </t>
    </r>
    <r>
      <rPr>
        <u/>
        <sz val="10"/>
        <rFont val="Arial"/>
        <family val="2"/>
      </rPr>
      <t>For the month of May, 2026.</t>
    </r>
  </si>
  <si>
    <r>
      <t xml:space="preserve">PR No. </t>
    </r>
    <r>
      <rPr>
        <u/>
        <sz val="10"/>
        <rFont val="Arial"/>
        <family val="2"/>
      </rPr>
      <t>0626-</t>
    </r>
  </si>
  <si>
    <r>
      <t xml:space="preserve">Date: </t>
    </r>
    <r>
      <rPr>
        <u/>
        <sz val="10"/>
        <color theme="1"/>
        <rFont val="Arial"/>
        <family val="2"/>
      </rPr>
      <t>06/01/2026</t>
    </r>
  </si>
  <si>
    <r>
      <t xml:space="preserve">Purpose/Remarks : </t>
    </r>
    <r>
      <rPr>
        <u/>
        <sz val="10"/>
        <rFont val="Arial"/>
        <family val="2"/>
      </rPr>
      <t>Flowers given to the late Ms. Maria Adoracion B. Babasa of Barangay Pinamucan Ibaba, Bats. City</t>
    </r>
  </si>
  <si>
    <r>
      <t>Date:</t>
    </r>
    <r>
      <rPr>
        <u/>
        <sz val="10"/>
        <rFont val="Arial"/>
        <family val="2"/>
      </rPr>
      <t xml:space="preserve"> 06/01/2026</t>
    </r>
  </si>
  <si>
    <t>(White Malaysian Mums)</t>
  </si>
  <si>
    <r>
      <t xml:space="preserve">Purpose/Remarks : </t>
    </r>
    <r>
      <rPr>
        <u/>
        <sz val="10"/>
        <rFont val="Arial"/>
        <family val="2"/>
      </rPr>
      <t>Flowers given to the late Ms. Mary Jane Joy L. Frago of Barangay Paharang Kanluran, Bats. City.</t>
    </r>
  </si>
  <si>
    <r>
      <t xml:space="preserve">PR No. </t>
    </r>
    <r>
      <rPr>
        <u/>
        <sz val="10"/>
        <rFont val="Arial"/>
        <family val="2"/>
      </rPr>
      <t xml:space="preserve">0626-2967 </t>
    </r>
  </si>
  <si>
    <r>
      <t xml:space="preserve">PR No. </t>
    </r>
    <r>
      <rPr>
        <u/>
        <sz val="10"/>
        <rFont val="Arial"/>
        <family val="2"/>
      </rPr>
      <t>0626-2968</t>
    </r>
  </si>
  <si>
    <r>
      <t xml:space="preserve">PR No. </t>
    </r>
    <r>
      <rPr>
        <u/>
        <sz val="10"/>
        <rFont val="Arial"/>
        <family val="2"/>
      </rPr>
      <t>0626-2969</t>
    </r>
  </si>
  <si>
    <r>
      <t xml:space="preserve">PR No. </t>
    </r>
    <r>
      <rPr>
        <u/>
        <sz val="10"/>
        <rFont val="Arial"/>
        <family val="2"/>
      </rPr>
      <t>0626-2970</t>
    </r>
  </si>
  <si>
    <r>
      <t xml:space="preserve">PR No. </t>
    </r>
    <r>
      <rPr>
        <u/>
        <sz val="10"/>
        <rFont val="Arial"/>
        <family val="2"/>
      </rPr>
      <t>0626-2971</t>
    </r>
  </si>
  <si>
    <r>
      <t xml:space="preserve">Purpose/Remarks : </t>
    </r>
    <r>
      <rPr>
        <u/>
        <sz val="10"/>
        <rFont val="Arial"/>
        <family val="2"/>
      </rPr>
      <t xml:space="preserve">Flowers given to the late Mr. Mario R. Extra of Barangay 3, Lipa City, Batangas.  </t>
    </r>
  </si>
  <si>
    <r>
      <t xml:space="preserve">PR No. </t>
    </r>
    <r>
      <rPr>
        <u/>
        <sz val="10"/>
        <rFont val="Arial"/>
        <family val="2"/>
      </rPr>
      <t>0626-2972</t>
    </r>
  </si>
  <si>
    <r>
      <t xml:space="preserve">PR No. </t>
    </r>
    <r>
      <rPr>
        <u/>
        <sz val="10"/>
        <color theme="1"/>
        <rFont val="Arial"/>
        <family val="2"/>
      </rPr>
      <t>0626-2973</t>
    </r>
  </si>
  <si>
    <r>
      <t>Date:</t>
    </r>
    <r>
      <rPr>
        <u/>
        <sz val="10"/>
        <rFont val="Arial"/>
        <family val="2"/>
      </rPr>
      <t>06/01/2026</t>
    </r>
  </si>
  <si>
    <t>Petchay</t>
  </si>
  <si>
    <t>Cooking Oil</t>
  </si>
  <si>
    <t xml:space="preserve">Pork </t>
  </si>
  <si>
    <r>
      <t>Purpose/Remarks :</t>
    </r>
    <r>
      <rPr>
        <u/>
        <sz val="10"/>
        <rFont val="Arial"/>
        <family val="2"/>
      </rPr>
      <t xml:space="preserve"> To cover expenses on foods served to visitors on April 22, 2026.</t>
    </r>
  </si>
  <si>
    <t>All In One Seasoning</t>
  </si>
  <si>
    <r>
      <t>Purpose/Remarks :</t>
    </r>
    <r>
      <rPr>
        <u/>
        <sz val="10"/>
        <rFont val="Arial"/>
        <family val="2"/>
      </rPr>
      <t xml:space="preserve"> To cover expenses on foods served to visitors on April 23, 2026.</t>
    </r>
  </si>
  <si>
    <t>Asukal na Pula 1/2kg</t>
  </si>
  <si>
    <t>Siling Haba</t>
  </si>
  <si>
    <t>White Sugar</t>
  </si>
  <si>
    <t>Beef Cubes</t>
  </si>
  <si>
    <t>Potato</t>
  </si>
  <si>
    <t>Siling Pula</t>
  </si>
  <si>
    <t>Salt 1kg</t>
  </si>
  <si>
    <t>Siling Haba 1/4kg</t>
  </si>
  <si>
    <t>Oyster Sauce 1/2gal</t>
  </si>
  <si>
    <t xml:space="preserve">Tomato </t>
  </si>
  <si>
    <t>Itlog ng Pugo</t>
  </si>
  <si>
    <t xml:space="preserve">Alamang </t>
  </si>
  <si>
    <t>Paborita</t>
  </si>
  <si>
    <t>Melon</t>
  </si>
  <si>
    <t>Pork Kasim</t>
  </si>
  <si>
    <t>Whole Mushroom 284g</t>
  </si>
  <si>
    <t>Bread Crumbs 230g</t>
  </si>
  <si>
    <t>Cooking Oil 1.8L</t>
  </si>
  <si>
    <r>
      <t>Purpose/Remarks :</t>
    </r>
    <r>
      <rPr>
        <u/>
        <sz val="10"/>
        <rFont val="Arial"/>
        <family val="2"/>
      </rPr>
      <t xml:space="preserve"> To cover expenses on foods served to visitors on May 4, 2026.</t>
    </r>
  </si>
  <si>
    <t>Evaporated Milk</t>
  </si>
  <si>
    <t>Tasty Bread</t>
  </si>
  <si>
    <t>White Onion</t>
  </si>
  <si>
    <t>Baguio Petchay</t>
  </si>
  <si>
    <t>Wheat Bread 60g</t>
  </si>
  <si>
    <t>Butter 200g</t>
  </si>
  <si>
    <t>Petchay Taiwan</t>
  </si>
  <si>
    <t>Full Cream Milk</t>
  </si>
  <si>
    <t>Onion Leaks</t>
  </si>
  <si>
    <t>Sesame Oil</t>
  </si>
  <si>
    <t>Cream Mushroom</t>
  </si>
  <si>
    <t>Suahe</t>
  </si>
  <si>
    <t>Pompano</t>
  </si>
  <si>
    <t>Pusit</t>
  </si>
  <si>
    <t>Crabstick</t>
  </si>
  <si>
    <t>Sweet Sliced Ham 250g</t>
  </si>
  <si>
    <t>Cheese sliced 250g</t>
  </si>
  <si>
    <t>Mixed Vegetable</t>
  </si>
  <si>
    <t>Creamdory frozen</t>
  </si>
  <si>
    <r>
      <t>Purpose/Remarks :</t>
    </r>
    <r>
      <rPr>
        <u/>
        <sz val="10"/>
        <rFont val="Arial"/>
        <family val="2"/>
      </rPr>
      <t xml:space="preserve"> To cover expenses on foods served to visitors on May 5, 2026.</t>
    </r>
  </si>
  <si>
    <t>Carrots 3/4kg</t>
  </si>
  <si>
    <t>(White Malaysian Mums and White Anthurium)</t>
  </si>
  <si>
    <t>(White Malaysian Mums, White Anthurium, White Aster)</t>
  </si>
  <si>
    <t>(White Anthurium,Stargazer,Radus Flower,</t>
  </si>
  <si>
    <t>Ducktail Leaves, Anahaw Leaves)</t>
  </si>
  <si>
    <t xml:space="preserve">All Purpose Cream </t>
  </si>
  <si>
    <r>
      <t xml:space="preserve">Purpose/Remarks : </t>
    </r>
    <r>
      <rPr>
        <u/>
        <sz val="10"/>
        <rFont val="Arial"/>
        <family val="2"/>
      </rPr>
      <t>For the period of May 16 - 31, 2026.</t>
    </r>
  </si>
  <si>
    <r>
      <t xml:space="preserve">Date: </t>
    </r>
    <r>
      <rPr>
        <u/>
        <sz val="10"/>
        <color theme="1"/>
        <rFont val="Arial"/>
        <family val="2"/>
      </rPr>
      <t>06/02/2026</t>
    </r>
  </si>
  <si>
    <r>
      <t xml:space="preserve">Date: </t>
    </r>
    <r>
      <rPr>
        <u/>
        <sz val="10"/>
        <rFont val="Arial"/>
        <family val="2"/>
      </rPr>
      <t>06/02/2026</t>
    </r>
  </si>
  <si>
    <t>(Malaysian Mums and White Anthurium)</t>
  </si>
  <si>
    <r>
      <t xml:space="preserve">Purpose/Remarks : </t>
    </r>
    <r>
      <rPr>
        <u/>
        <sz val="10"/>
        <rFont val="Arial"/>
        <family val="2"/>
      </rPr>
      <t>Flowers given to the late Ms. Gloria Castillo of Barangay Buhay na Sapa, San Juan, Batangas.</t>
    </r>
  </si>
  <si>
    <r>
      <t>Date:</t>
    </r>
    <r>
      <rPr>
        <u/>
        <sz val="10"/>
        <rFont val="Arial"/>
        <family val="2"/>
      </rPr>
      <t>06/02/2026</t>
    </r>
  </si>
  <si>
    <r>
      <t xml:space="preserve">PR No. </t>
    </r>
    <r>
      <rPr>
        <u/>
        <sz val="10"/>
        <rFont val="Arial"/>
        <family val="2"/>
      </rPr>
      <t>0626-2993</t>
    </r>
  </si>
  <si>
    <r>
      <t xml:space="preserve">PR No. </t>
    </r>
    <r>
      <rPr>
        <u/>
        <sz val="10"/>
        <rFont val="Arial"/>
        <family val="2"/>
      </rPr>
      <t>0626-2994</t>
    </r>
  </si>
  <si>
    <r>
      <t xml:space="preserve">PR No. </t>
    </r>
    <r>
      <rPr>
        <u/>
        <sz val="10"/>
        <color theme="1"/>
        <rFont val="Arial"/>
        <family val="2"/>
      </rPr>
      <t>0626-2995</t>
    </r>
  </si>
  <si>
    <r>
      <t xml:space="preserve">PR No. </t>
    </r>
    <r>
      <rPr>
        <u/>
        <sz val="10"/>
        <rFont val="Arial"/>
        <family val="2"/>
      </rPr>
      <t>0626-2996</t>
    </r>
  </si>
  <si>
    <r>
      <t xml:space="preserve">PR No. </t>
    </r>
    <r>
      <rPr>
        <u/>
        <sz val="10"/>
        <rFont val="Arial"/>
        <family val="2"/>
      </rPr>
      <t>0626-2997</t>
    </r>
  </si>
  <si>
    <r>
      <t xml:space="preserve">Purpose/Remarks : </t>
    </r>
    <r>
      <rPr>
        <u/>
        <sz val="10"/>
        <rFont val="Arial"/>
        <family val="2"/>
      </rPr>
      <t>Flowers given to the late Mr. Reynarte Amorante of Nasugbu, Batangas.</t>
    </r>
  </si>
  <si>
    <r>
      <t xml:space="preserve">PR No. </t>
    </r>
    <r>
      <rPr>
        <u/>
        <sz val="10"/>
        <rFont val="Arial"/>
        <family val="2"/>
      </rPr>
      <t>0626-2998</t>
    </r>
  </si>
  <si>
    <r>
      <t xml:space="preserve">Purpose/Remarks : </t>
    </r>
    <r>
      <rPr>
        <u/>
        <sz val="10"/>
        <rFont val="Arial"/>
        <family val="2"/>
      </rPr>
      <t>Flowers given to the late Ms. Isabel Luistro of Mabini, Batangas.</t>
    </r>
  </si>
  <si>
    <r>
      <t>Date:</t>
    </r>
    <r>
      <rPr>
        <u/>
        <sz val="10"/>
        <rFont val="Arial"/>
        <family val="2"/>
      </rPr>
      <t xml:space="preserve"> 06/02/2026</t>
    </r>
  </si>
  <si>
    <r>
      <t xml:space="preserve">PR No. </t>
    </r>
    <r>
      <rPr>
        <u/>
        <sz val="10"/>
        <rFont val="Arial"/>
        <family val="2"/>
      </rPr>
      <t>0626-2999</t>
    </r>
  </si>
  <si>
    <r>
      <t xml:space="preserve">PR No. </t>
    </r>
    <r>
      <rPr>
        <u/>
        <sz val="10"/>
        <rFont val="Arial"/>
        <family val="2"/>
      </rPr>
      <t>0626-3000</t>
    </r>
  </si>
  <si>
    <r>
      <t xml:space="preserve">PR No. </t>
    </r>
    <r>
      <rPr>
        <u/>
        <sz val="10"/>
        <rFont val="Arial"/>
        <family val="2"/>
      </rPr>
      <t>0626-3001</t>
    </r>
  </si>
  <si>
    <t xml:space="preserve">      on June 08, 2026.</t>
  </si>
  <si>
    <t xml:space="preserve">        April 30, 2026.</t>
  </si>
  <si>
    <r>
      <t xml:space="preserve">Purpose/Remarks: </t>
    </r>
    <r>
      <rPr>
        <u/>
        <sz val="10"/>
        <rFont val="Arial"/>
        <family val="2"/>
      </rPr>
      <t>Foods served during the visit of the delegation from FISO of Xiamen University, China on</t>
    </r>
  </si>
  <si>
    <r>
      <t xml:space="preserve">PR No. </t>
    </r>
    <r>
      <rPr>
        <u/>
        <sz val="10"/>
        <rFont val="Arial"/>
        <family val="2"/>
      </rPr>
      <t>0626-3007</t>
    </r>
  </si>
  <si>
    <r>
      <t xml:space="preserve">PR No. </t>
    </r>
    <r>
      <rPr>
        <u/>
        <sz val="10"/>
        <rFont val="Arial"/>
        <family val="2"/>
      </rPr>
      <t>0626-3008</t>
    </r>
  </si>
  <si>
    <t xml:space="preserve">        Batangas and Private Hospitals on June 17, 2026.</t>
  </si>
  <si>
    <t>AM Snacks: Suman, Bico, Bibingka, Brewed</t>
  </si>
  <si>
    <r>
      <t>Date:</t>
    </r>
    <r>
      <rPr>
        <u/>
        <sz val="10"/>
        <rFont val="Arial"/>
        <family val="2"/>
      </rPr>
      <t>06/04/2026</t>
    </r>
  </si>
  <si>
    <r>
      <t xml:space="preserve">Date: </t>
    </r>
    <r>
      <rPr>
        <u/>
        <sz val="10"/>
        <rFont val="Arial"/>
        <family val="2"/>
      </rPr>
      <t>06/04/2026</t>
    </r>
  </si>
  <si>
    <t>(40 pax x Php 3,500.00 / day x 2 days)</t>
  </si>
  <si>
    <t>Breakfast: Fried Rice, Pork Tocino, Scrambled</t>
  </si>
  <si>
    <t>Egg and Coffee</t>
  </si>
  <si>
    <t>AM Snacks: Ham and Mushroom Pasta,</t>
  </si>
  <si>
    <t>Garlic Bread and Juice</t>
  </si>
  <si>
    <t>Lunch: Steamed Rice, Chicken and Sweet</t>
  </si>
  <si>
    <t>Corn Soup, Sweet and Sour Fish Fillet, Pork</t>
  </si>
  <si>
    <t>Sisig, Garlic Butter Vegetables, Marble Cake</t>
  </si>
  <si>
    <t>and 1 Round of Iced Tea</t>
  </si>
  <si>
    <t>PM Snacks: Pancit Palabok, Puto with Cheese</t>
  </si>
  <si>
    <t>and Juice</t>
  </si>
  <si>
    <t>Dinner: Steamed Rice, Clam and Corn Soup,</t>
  </si>
  <si>
    <t>Grilled Chicken with Adobo Confit, Pork</t>
  </si>
  <si>
    <t>Estofado, Sauteed Carrot, Beans and Young</t>
  </si>
  <si>
    <t>Corn, Chocolate Cake Pops and 1 Round of Iced Tea</t>
  </si>
  <si>
    <t>and Coffee</t>
  </si>
  <si>
    <t>AM Snacks: Pinoy Style Spaghetti, Garlic</t>
  </si>
  <si>
    <t>Bread and Juice</t>
  </si>
  <si>
    <t>Lunch: Steamed Rice, Suam na Mais at Malunggay</t>
  </si>
  <si>
    <t>Soup, Savory Chicken, Roasted Pork with Demi,</t>
  </si>
  <si>
    <t>Baked Vegetables, Buchi with Filling (Ube,</t>
  </si>
  <si>
    <t>Chocolate or Monggo) and 1 Round of Iced Tea</t>
  </si>
  <si>
    <t xml:space="preserve"> - (20) Twin Sharing Room 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</si>
  <si>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LGBT Members during Capability Building on Aug. 27-28,2026.</t>
    </r>
  </si>
  <si>
    <r>
      <t xml:space="preserve">Purpose/Remarks: </t>
    </r>
    <r>
      <rPr>
        <u/>
        <sz val="10"/>
        <rFont val="Arial"/>
        <family val="2"/>
      </rPr>
      <t>For the month of May, 2026.</t>
    </r>
  </si>
  <si>
    <r>
      <t>Date</t>
    </r>
    <r>
      <rPr>
        <u/>
        <sz val="10"/>
        <rFont val="Arial"/>
        <family val="2"/>
      </rPr>
      <t>: 06/04/2026</t>
    </r>
  </si>
  <si>
    <r>
      <t>Purpose/Remarks:</t>
    </r>
    <r>
      <rPr>
        <u/>
        <sz val="10"/>
        <rFont val="Arial"/>
        <family val="2"/>
      </rPr>
      <t xml:space="preserve"> For the month of May, 2026.</t>
    </r>
  </si>
  <si>
    <r>
      <t xml:space="preserve">PR No. </t>
    </r>
    <r>
      <rPr>
        <u/>
        <sz val="10"/>
        <rFont val="Arial"/>
        <family val="2"/>
      </rPr>
      <t>0626-3080</t>
    </r>
  </si>
  <si>
    <r>
      <t>PR No.</t>
    </r>
    <r>
      <rPr>
        <u/>
        <sz val="10"/>
        <rFont val="Arial"/>
        <family val="2"/>
      </rPr>
      <t xml:space="preserve"> 0626-3081</t>
    </r>
  </si>
  <si>
    <r>
      <t xml:space="preserve">PR No. </t>
    </r>
    <r>
      <rPr>
        <u/>
        <sz val="10"/>
        <rFont val="Arial"/>
        <family val="2"/>
      </rPr>
      <t>0626-3082</t>
    </r>
  </si>
  <si>
    <r>
      <t xml:space="preserve">PR No. </t>
    </r>
    <r>
      <rPr>
        <u/>
        <sz val="10"/>
        <rFont val="Arial"/>
        <family val="2"/>
      </rPr>
      <t>0626-3083</t>
    </r>
  </si>
  <si>
    <r>
      <t xml:space="preserve">PR No. </t>
    </r>
    <r>
      <rPr>
        <u/>
        <sz val="10"/>
        <rFont val="Arial"/>
        <family val="2"/>
      </rPr>
      <t>0626-3084</t>
    </r>
  </si>
  <si>
    <r>
      <t xml:space="preserve">PR No. </t>
    </r>
    <r>
      <rPr>
        <u/>
        <sz val="10"/>
        <rFont val="Arial"/>
        <family val="2"/>
      </rPr>
      <t>0626-3085</t>
    </r>
  </si>
  <si>
    <r>
      <t>PR No.</t>
    </r>
    <r>
      <rPr>
        <u/>
        <sz val="10"/>
        <rFont val="Arial"/>
        <family val="2"/>
      </rPr>
      <t xml:space="preserve"> 0626-3094</t>
    </r>
  </si>
  <si>
    <t>Preparatory Meeting Meal</t>
  </si>
  <si>
    <t>AM Snacks: Pancit Canton and Bottled Juice</t>
  </si>
  <si>
    <t>PM Snacks: Spaghetti and Pineapple Juice</t>
  </si>
  <si>
    <r>
      <t xml:space="preserve">Purpose/Remarks: </t>
    </r>
    <r>
      <rPr>
        <u/>
        <sz val="10"/>
        <rFont val="Arial"/>
        <family val="2"/>
      </rPr>
      <t xml:space="preserve">To be served during the VSR Matatag at Ligtas na Batangas NDRM Kick Off: Batangas </t>
    </r>
  </si>
  <si>
    <t xml:space="preserve">       Provincial DRRM Summit on July 1, 2026.</t>
  </si>
  <si>
    <r>
      <t xml:space="preserve">PR No. </t>
    </r>
    <r>
      <rPr>
        <u/>
        <sz val="10"/>
        <color rgb="FFFF0000"/>
        <rFont val="Arial"/>
        <family val="2"/>
      </rPr>
      <t xml:space="preserve">0226-0556 </t>
    </r>
  </si>
  <si>
    <r>
      <t xml:space="preserve">Purpose/Remarks : </t>
    </r>
    <r>
      <rPr>
        <u/>
        <sz val="10"/>
        <color rgb="FFFF0000"/>
        <rFont val="Arial"/>
        <family val="2"/>
      </rPr>
      <t xml:space="preserve"> To be served during the World Seagrass Day (Educational Symposium and Poster Making</t>
    </r>
  </si>
  <si>
    <r>
      <t xml:space="preserve">Purpose/Remarks : </t>
    </r>
    <r>
      <rPr>
        <u/>
        <sz val="10"/>
        <rFont val="Arial"/>
        <family val="2"/>
      </rPr>
      <t>Flowers given to the late Ms. Maria Divina Gracia R. Dalisay of Barangay 2, Lipa City, Batangas.</t>
    </r>
  </si>
  <si>
    <t>(White Roses, White Orchids, White Anthurium,</t>
  </si>
  <si>
    <t>Radus Mums, Ducktail Leaves, Anahaw Leaves,</t>
  </si>
  <si>
    <r>
      <t xml:space="preserve">Purpose/Remarks : </t>
    </r>
    <r>
      <rPr>
        <u/>
        <sz val="10"/>
        <rFont val="Arial"/>
        <family val="2"/>
      </rPr>
      <t>Flowers given to the late Atty. Francisco T. Guerra of Barangay Ibaan, Batangas.</t>
    </r>
  </si>
  <si>
    <r>
      <t xml:space="preserve">Purpose/Remarks : </t>
    </r>
    <r>
      <rPr>
        <u/>
        <sz val="10"/>
        <rFont val="Arial"/>
        <family val="2"/>
      </rPr>
      <t>Flowers given to the late Mr. Noel C. Aguado of Barangay Sta. Rita Karsada, Batangas City.</t>
    </r>
  </si>
  <si>
    <t>White Orchids and Palmera Leaves)</t>
  </si>
  <si>
    <r>
      <t xml:space="preserve">Purpose/Remarks : </t>
    </r>
    <r>
      <rPr>
        <u/>
        <sz val="10"/>
        <rFont val="Arial"/>
        <family val="2"/>
      </rPr>
      <t>Flowers given to the late Mr. Celso Ona Espijo of Barangay Pinagtung-Ulan, San Jose, Batangas.</t>
    </r>
  </si>
  <si>
    <r>
      <t xml:space="preserve">Purpose/Remarks : </t>
    </r>
    <r>
      <rPr>
        <u/>
        <sz val="10"/>
        <rFont val="Arial"/>
        <family val="2"/>
      </rPr>
      <t>Flowers given to the late Ms. Teodora Tamayo of Poblacion, San Pascual, Batangas.</t>
    </r>
  </si>
  <si>
    <t>standard room</t>
  </si>
  <si>
    <r>
      <t>Date:</t>
    </r>
    <r>
      <rPr>
        <u/>
        <sz val="10"/>
        <rFont val="Arial"/>
        <family val="2"/>
      </rPr>
      <t xml:space="preserve"> 06/09/2026</t>
    </r>
  </si>
  <si>
    <t>AM Snacks: Pancit Canton, Puto and Drinks</t>
  </si>
  <si>
    <t>Coffee 3 in 1 with Cups and Stirrers</t>
  </si>
  <si>
    <t>Acting Governor</t>
  </si>
  <si>
    <r>
      <t xml:space="preserve">Purpose/Remarks : </t>
    </r>
    <r>
      <rPr>
        <u/>
        <sz val="10"/>
        <rFont val="Arial"/>
        <family val="2"/>
      </rPr>
      <t>To be served during the regular monthly meeting of the Municipal Treasurer's League on</t>
    </r>
  </si>
  <si>
    <r>
      <t xml:space="preserve">PR No. </t>
    </r>
    <r>
      <rPr>
        <u/>
        <sz val="10"/>
        <rFont val="Arial"/>
        <family val="2"/>
      </rPr>
      <t>0626-3138</t>
    </r>
  </si>
  <si>
    <r>
      <t>Date:</t>
    </r>
    <r>
      <rPr>
        <u/>
        <sz val="10"/>
        <rFont val="Arial"/>
        <family val="2"/>
      </rPr>
      <t>06/10/2026</t>
    </r>
  </si>
  <si>
    <t>AM Snacks: Spaghetti with bread and Softdrinks</t>
  </si>
  <si>
    <r>
      <t xml:space="preserve">Date: </t>
    </r>
    <r>
      <rPr>
        <u/>
        <sz val="10"/>
        <rFont val="Arial"/>
        <family val="2"/>
      </rPr>
      <t>06/10/2026</t>
    </r>
  </si>
  <si>
    <t>Heavy Snacks: Clubhouse Sandwich and Bottled Water</t>
  </si>
  <si>
    <r>
      <t xml:space="preserve">PR No. </t>
    </r>
    <r>
      <rPr>
        <u/>
        <sz val="10"/>
        <rFont val="Arial"/>
        <family val="2"/>
      </rPr>
      <t xml:space="preserve">0626-3159 </t>
    </r>
  </si>
  <si>
    <r>
      <t>PR No.</t>
    </r>
    <r>
      <rPr>
        <u/>
        <sz val="10"/>
        <rFont val="Arial"/>
        <family val="2"/>
      </rPr>
      <t xml:space="preserve"> 0626-3160</t>
    </r>
  </si>
  <si>
    <t xml:space="preserve">       on July 15, 2026.</t>
  </si>
  <si>
    <r>
      <t xml:space="preserve">Purpose/Remarks : </t>
    </r>
    <r>
      <rPr>
        <u/>
        <sz val="10"/>
        <rFont val="Arial"/>
        <family val="2"/>
      </rPr>
      <t xml:space="preserve">To be served during the training on Meat Processing for General Clients including LGBTQIA   </t>
    </r>
  </si>
  <si>
    <t xml:space="preserve">Bottled Water </t>
  </si>
  <si>
    <r>
      <t xml:space="preserve">Date: </t>
    </r>
    <r>
      <rPr>
        <u/>
        <sz val="10"/>
        <rFont val="Arial"/>
        <family val="2"/>
      </rPr>
      <t>06/11/2026</t>
    </r>
  </si>
  <si>
    <r>
      <t xml:space="preserve">Purpose/Remarks: </t>
    </r>
    <r>
      <rPr>
        <u/>
        <sz val="10"/>
        <rFont val="Arial"/>
        <family val="2"/>
      </rPr>
      <t>To be served during the meeting of Provincial Regulatory Authority - Manual Committee</t>
    </r>
  </si>
  <si>
    <t xml:space="preserve">       Re: Nasugbu - Bauan Expressway (NBEX) Project on June 15, 2026.</t>
  </si>
  <si>
    <t>Heavy PM Snacks: Sinukmani, Puto Bao,</t>
  </si>
  <si>
    <t>Kutsinta, Puto Pao, Peanut Tikoy, Buchi,</t>
  </si>
  <si>
    <t>Espasol, Kareoka, Cassava Cake</t>
  </si>
  <si>
    <t xml:space="preserve">Lunch: 3 Viands with Rice, Dessert </t>
  </si>
  <si>
    <t xml:space="preserve"> - Pica - Pica</t>
  </si>
  <si>
    <r>
      <t xml:space="preserve">Purpose/Remarks: </t>
    </r>
    <r>
      <rPr>
        <u/>
        <sz val="10"/>
        <rFont val="Arial"/>
        <family val="2"/>
      </rPr>
      <t>To be served during the PDRRMC Meeting for 2nd Quarter on June 30, 2026.</t>
    </r>
  </si>
  <si>
    <r>
      <t xml:space="preserve">PR No. </t>
    </r>
    <r>
      <rPr>
        <u/>
        <sz val="10"/>
        <rFont val="Arial"/>
        <family val="2"/>
      </rPr>
      <t>0626-3178</t>
    </r>
  </si>
  <si>
    <r>
      <t xml:space="preserve">PR No. </t>
    </r>
    <r>
      <rPr>
        <u/>
        <sz val="10"/>
        <rFont val="Arial"/>
        <family val="2"/>
      </rPr>
      <t>0626-3179</t>
    </r>
  </si>
  <si>
    <t xml:space="preserve">Standard Room </t>
  </si>
  <si>
    <t xml:space="preserve">       Central Philippines Tourism Expo (CPTEx) 2026 on June 26 - 28, 2026.</t>
  </si>
  <si>
    <r>
      <t>Purpose/Remarks:</t>
    </r>
    <r>
      <rPr>
        <u/>
        <sz val="10"/>
        <rFont val="Arial"/>
        <family val="2"/>
      </rPr>
      <t xml:space="preserve"> Accommodation for the Tourism Stakeholders during the Batangas PTCAO Participation to </t>
    </r>
  </si>
  <si>
    <t>Breakfast: Garlic Rice, Tocinong Bangus,</t>
  </si>
  <si>
    <t>Scrambled Egg (Filipino Style) and Water</t>
  </si>
  <si>
    <t>AM Snacks: Corned Beef Pandesal and Iced Tea</t>
  </si>
  <si>
    <t>Lunch: Steamed Rice, Chinese Pork Ribs Soup,</t>
  </si>
  <si>
    <t>Honey-Lemon Chicken Stir Fry, Mushroom and</t>
  </si>
  <si>
    <t>Beef Salpicao, Tortang Talong Buko Mold</t>
  </si>
  <si>
    <t>Delight and Soda</t>
  </si>
  <si>
    <t>PM Snacks: Pancit Bihon and Juice</t>
  </si>
  <si>
    <t>Dinner: Steamed Rice, Sinampalukang Manok,</t>
  </si>
  <si>
    <t>Beef Short Ribs Sinantomas, Pritong Chicken</t>
  </si>
  <si>
    <t>Fillet sa Toyo't Tanglad, Lumpiang Hubad,</t>
  </si>
  <si>
    <t>Maja Blanca and Juice</t>
  </si>
  <si>
    <t>Breakfast: Garlic Rice, Corned Beef Hash,</t>
  </si>
  <si>
    <t>Breakfast Egg and Hot Choco</t>
  </si>
  <si>
    <t>AM Snacks: Mee Goreng and Juice</t>
  </si>
  <si>
    <t>Lunch: Steamed Rice, Sinuam na Mais at</t>
  </si>
  <si>
    <t>Malunggay, Pritong Chicken Inasal, Seafood</t>
  </si>
  <si>
    <t>Sisig Stir Fry, Ginisang Kalabasa at Sitaw,</t>
  </si>
  <si>
    <t>Mango Lychee Jubilee and Water</t>
  </si>
  <si>
    <t>PM Snacks: Chicken Macaroni Salad and Iced Tea</t>
  </si>
  <si>
    <t>Dinner: Steamed Rice, Chinese Pork Ribs</t>
  </si>
  <si>
    <t xml:space="preserve">Soup, Honey-Lemon Chicken Stir Fry, </t>
  </si>
  <si>
    <t>Mushroom and Beef Salpicao, Tortang Talong</t>
  </si>
  <si>
    <t>Buko Mold Delight and Soda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</si>
  <si>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Participants during Capability Training for the Federation</t>
    </r>
  </si>
  <si>
    <t xml:space="preserve">       of Senior Citizens and OSCA Heads on August 13 - 14, 2026.</t>
  </si>
  <si>
    <t>Lunch: Rice, Creamy Garlic Chicken, Fish Bangus,</t>
  </si>
  <si>
    <t>Laing, Mixed Fruits and Soda</t>
  </si>
  <si>
    <t>PM Snacks: Spam and Egg Sandwich with Fries</t>
  </si>
  <si>
    <t xml:space="preserve">Dinner: Rice, Pork Humba, Fried Tawilis, </t>
  </si>
  <si>
    <t>Ginataang Langka, Gulaman and Bottled Water</t>
  </si>
  <si>
    <t>AM Snacks: Arozcaldo with Egg and Bottled Water</t>
  </si>
  <si>
    <t>Lunch: Rice, Grilled Liempo, Sinigang na</t>
  </si>
  <si>
    <t>Bangus, Pinakbet, Coffee Jelly and Soda</t>
  </si>
  <si>
    <t>PM Snacks: Cheesy Hotdog Sandwich with</t>
  </si>
  <si>
    <t xml:space="preserve">Inclusions: Program &amp; Materials, Overflowing  </t>
  </si>
  <si>
    <t xml:space="preserve"> Use of Portable Speaker and Microphone</t>
  </si>
  <si>
    <t xml:space="preserve"> Internet (WiFi), Use of Basic Sound System, </t>
  </si>
  <si>
    <r>
      <t>Date:</t>
    </r>
    <r>
      <rPr>
        <u/>
        <sz val="10"/>
        <rFont val="Arial"/>
        <family val="2"/>
      </rPr>
      <t>06/11/2026</t>
    </r>
  </si>
  <si>
    <r>
      <t xml:space="preserve">PR No.  </t>
    </r>
    <r>
      <rPr>
        <u/>
        <sz val="10"/>
        <rFont val="Arial"/>
        <family val="2"/>
      </rPr>
      <t>0626-3190</t>
    </r>
  </si>
  <si>
    <r>
      <t xml:space="preserve">PR No. </t>
    </r>
    <r>
      <rPr>
        <u/>
        <sz val="10"/>
        <color theme="1"/>
        <rFont val="Arial"/>
        <family val="2"/>
      </rPr>
      <t>0626-3191</t>
    </r>
  </si>
  <si>
    <r>
      <t>Date:</t>
    </r>
    <r>
      <rPr>
        <u/>
        <sz val="10"/>
        <color theme="1"/>
        <rFont val="Arial"/>
        <family val="2"/>
      </rPr>
      <t xml:space="preserve"> 06/11/2026</t>
    </r>
  </si>
  <si>
    <t xml:space="preserve">Heavy AM Snacks: Cheese Burger, Baked Mac </t>
  </si>
  <si>
    <t>and Assorted Drinks</t>
  </si>
  <si>
    <r>
      <t xml:space="preserve">Purpose/Remarks : </t>
    </r>
    <r>
      <rPr>
        <u/>
        <sz val="10"/>
        <color theme="1"/>
        <rFont val="Arial"/>
        <family val="2"/>
      </rPr>
      <t xml:space="preserve">To be served during the committee hearing on Committee on Digital Media and Information  </t>
    </r>
  </si>
  <si>
    <t xml:space="preserve">                               Technology on June 16, 2026.</t>
  </si>
  <si>
    <t>Acting Vice Governor</t>
  </si>
  <si>
    <t xml:space="preserve">Lunch </t>
  </si>
  <si>
    <t xml:space="preserve">3 Viands </t>
  </si>
  <si>
    <r>
      <t>Date:</t>
    </r>
    <r>
      <rPr>
        <u/>
        <sz val="10"/>
        <rFont val="Arial"/>
        <family val="2"/>
      </rPr>
      <t>06/15/2026</t>
    </r>
  </si>
  <si>
    <t>Meals: 2 piece Chicken with Rice</t>
  </si>
  <si>
    <r>
      <t xml:space="preserve">Purpose/Remarks : </t>
    </r>
    <r>
      <rPr>
        <u/>
        <sz val="10"/>
        <rFont val="Arial"/>
        <family val="2"/>
      </rPr>
      <t xml:space="preserve">Foods served during the  </t>
    </r>
  </si>
  <si>
    <t>Meals: Grilled Chicken Thigh and Leg</t>
  </si>
  <si>
    <t>Quarter with Rice</t>
  </si>
  <si>
    <r>
      <t xml:space="preserve">Purpose/Remarks : </t>
    </r>
    <r>
      <rPr>
        <u/>
        <sz val="10"/>
        <rFont val="Arial"/>
        <family val="2"/>
      </rPr>
      <t xml:space="preserve">Foods served to visitors and various officials from Municipality of Sta. Teresita, Batangas on  </t>
    </r>
  </si>
  <si>
    <t xml:space="preserve">       April 1, 2026.</t>
  </si>
  <si>
    <r>
      <t>Date:</t>
    </r>
    <r>
      <rPr>
        <u/>
        <sz val="10"/>
        <rFont val="Arial"/>
        <family val="2"/>
      </rPr>
      <t xml:space="preserve"> 06/15/2026</t>
    </r>
  </si>
  <si>
    <r>
      <t xml:space="preserve">Date: </t>
    </r>
    <r>
      <rPr>
        <u/>
        <sz val="10"/>
        <rFont val="Arial"/>
        <family val="2"/>
      </rPr>
      <t>06/15/2026</t>
    </r>
  </si>
  <si>
    <r>
      <t xml:space="preserve">Purpose/Remarks : </t>
    </r>
    <r>
      <rPr>
        <u/>
        <sz val="10"/>
        <rFont val="Arial"/>
        <family val="2"/>
      </rPr>
      <t>For the month of May, 2026. (Provincial Healthcare Facility - Bauan)</t>
    </r>
  </si>
  <si>
    <r>
      <t>Purpose/Remarks :</t>
    </r>
    <r>
      <rPr>
        <u/>
        <sz val="10"/>
        <rFont val="Arial"/>
        <family val="2"/>
      </rPr>
      <t xml:space="preserve"> For the month of May, 2026. (Admin - Housing)</t>
    </r>
  </si>
  <si>
    <r>
      <t xml:space="preserve">Purpose/Remarks : </t>
    </r>
    <r>
      <rPr>
        <u/>
        <sz val="10"/>
        <rFont val="Arial"/>
        <family val="2"/>
      </rPr>
      <t>For the month of May, 2026. (Lobo District Hospital)</t>
    </r>
  </si>
  <si>
    <r>
      <t xml:space="preserve">Purpose/Remarks : </t>
    </r>
    <r>
      <rPr>
        <u/>
        <sz val="10"/>
        <rFont val="Arial"/>
        <family val="2"/>
      </rPr>
      <t>For the month of May, 2026. (Apacible Memorial District Hospital)</t>
    </r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</si>
  <si>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June 08-21,2026.</t>
    </r>
  </si>
  <si>
    <t>Bangus Marinated</t>
  </si>
  <si>
    <t>leg quarter</t>
  </si>
  <si>
    <t>Leg Quarter</t>
  </si>
  <si>
    <t>gizzard</t>
  </si>
  <si>
    <t>liver</t>
  </si>
  <si>
    <t>adobo cut</t>
  </si>
  <si>
    <t>ground pork</t>
  </si>
  <si>
    <r>
      <t xml:space="preserve">Purpose/Remarks : </t>
    </r>
    <r>
      <rPr>
        <u/>
        <sz val="10"/>
        <rFont val="Arial"/>
        <family val="2"/>
      </rPr>
      <t>For the month of May - June, 2026.</t>
    </r>
  </si>
  <si>
    <r>
      <t xml:space="preserve">PR No. </t>
    </r>
    <r>
      <rPr>
        <u/>
        <sz val="10"/>
        <rFont val="Arial"/>
        <family val="2"/>
      </rPr>
      <t>0626-3206</t>
    </r>
  </si>
  <si>
    <r>
      <t xml:space="preserve">PR No. </t>
    </r>
    <r>
      <rPr>
        <u/>
        <sz val="10"/>
        <rFont val="Arial"/>
        <family val="2"/>
      </rPr>
      <t xml:space="preserve">0626-3207 </t>
    </r>
  </si>
  <si>
    <r>
      <t xml:space="preserve">PR No. </t>
    </r>
    <r>
      <rPr>
        <u/>
        <sz val="10"/>
        <rFont val="Arial"/>
        <family val="2"/>
      </rPr>
      <t>0626-3208</t>
    </r>
  </si>
  <si>
    <r>
      <t>PR No.</t>
    </r>
    <r>
      <rPr>
        <u/>
        <sz val="10"/>
        <rFont val="Arial"/>
        <family val="2"/>
      </rPr>
      <t xml:space="preserve"> 0626-3209</t>
    </r>
  </si>
  <si>
    <r>
      <t xml:space="preserve">PR No. </t>
    </r>
    <r>
      <rPr>
        <u/>
        <sz val="10"/>
        <rFont val="Arial"/>
        <family val="2"/>
      </rPr>
      <t>0626-3210</t>
    </r>
  </si>
  <si>
    <r>
      <t>PR No.</t>
    </r>
    <r>
      <rPr>
        <u/>
        <sz val="10"/>
        <rFont val="Arial"/>
        <family val="2"/>
      </rPr>
      <t xml:space="preserve"> 0626-3211 </t>
    </r>
  </si>
  <si>
    <r>
      <t xml:space="preserve">PR No. </t>
    </r>
    <r>
      <rPr>
        <u/>
        <sz val="10"/>
        <rFont val="Arial"/>
        <family val="2"/>
      </rPr>
      <t>0626-3212</t>
    </r>
  </si>
  <si>
    <r>
      <t xml:space="preserve">PR No.  </t>
    </r>
    <r>
      <rPr>
        <u/>
        <sz val="10"/>
        <rFont val="Arial"/>
        <family val="2"/>
      </rPr>
      <t>0626-3213</t>
    </r>
  </si>
  <si>
    <r>
      <t xml:space="preserve">PR No. </t>
    </r>
    <r>
      <rPr>
        <u/>
        <sz val="10"/>
        <rFont val="Arial"/>
        <family val="2"/>
      </rPr>
      <t>0626-3214</t>
    </r>
  </si>
  <si>
    <r>
      <t xml:space="preserve">PR No. </t>
    </r>
    <r>
      <rPr>
        <u/>
        <sz val="10"/>
        <rFont val="Arial"/>
        <family val="2"/>
      </rPr>
      <t>0625-3215</t>
    </r>
  </si>
  <si>
    <r>
      <t xml:space="preserve">PR No. </t>
    </r>
    <r>
      <rPr>
        <u/>
        <sz val="10"/>
        <rFont val="Arial"/>
        <family val="2"/>
      </rPr>
      <t xml:space="preserve">0626-3216 </t>
    </r>
  </si>
  <si>
    <r>
      <t xml:space="preserve">PR No. </t>
    </r>
    <r>
      <rPr>
        <u/>
        <sz val="10"/>
        <rFont val="Arial"/>
        <family val="2"/>
      </rPr>
      <t>0626-3217</t>
    </r>
  </si>
  <si>
    <r>
      <t xml:space="preserve">PR No. </t>
    </r>
    <r>
      <rPr>
        <u/>
        <sz val="10"/>
        <rFont val="Arial"/>
        <family val="2"/>
      </rPr>
      <t>0626-3218</t>
    </r>
  </si>
  <si>
    <r>
      <t xml:space="preserve">PR No. </t>
    </r>
    <r>
      <rPr>
        <u/>
        <sz val="10"/>
        <rFont val="Arial"/>
        <family val="2"/>
      </rPr>
      <t>0626-3219</t>
    </r>
  </si>
  <si>
    <r>
      <t xml:space="preserve">PR No. </t>
    </r>
    <r>
      <rPr>
        <u/>
        <sz val="10"/>
        <rFont val="Arial"/>
        <family val="2"/>
      </rPr>
      <t xml:space="preserve">0626-3220 </t>
    </r>
  </si>
  <si>
    <r>
      <t xml:space="preserve">PR No. </t>
    </r>
    <r>
      <rPr>
        <u/>
        <sz val="10"/>
        <rFont val="Arial"/>
        <family val="2"/>
      </rPr>
      <t xml:space="preserve">0626-3221 </t>
    </r>
  </si>
  <si>
    <r>
      <t xml:space="preserve">Purpose/Remarks : </t>
    </r>
    <r>
      <rPr>
        <u/>
        <sz val="10"/>
        <rFont val="Arial"/>
        <family val="2"/>
      </rPr>
      <t>To be served at various events and meetings of the Governor.</t>
    </r>
  </si>
  <si>
    <r>
      <t xml:space="preserve">PR No. </t>
    </r>
    <r>
      <rPr>
        <u/>
        <sz val="10"/>
        <rFont val="Arial"/>
        <family val="2"/>
      </rPr>
      <t>0626-3223</t>
    </r>
  </si>
  <si>
    <r>
      <t xml:space="preserve">PR No. </t>
    </r>
    <r>
      <rPr>
        <u/>
        <sz val="10"/>
        <rFont val="Arial"/>
        <family val="2"/>
      </rPr>
      <t>0626-3222</t>
    </r>
  </si>
  <si>
    <r>
      <t xml:space="preserve">PR No. </t>
    </r>
    <r>
      <rPr>
        <u/>
        <sz val="10"/>
        <rFont val="Arial"/>
        <family val="2"/>
      </rPr>
      <t xml:space="preserve">0626-3223 </t>
    </r>
  </si>
  <si>
    <t>Date:06/15/2026</t>
  </si>
  <si>
    <t xml:space="preserve">         July 03, 2026.</t>
  </si>
  <si>
    <t>AM Snacks: Spaghetti with Bread and Bottled Water</t>
  </si>
  <si>
    <r>
      <t>Purpose/Remarks:</t>
    </r>
    <r>
      <rPr>
        <u/>
        <sz val="10"/>
        <rFont val="Arial"/>
        <family val="2"/>
      </rPr>
      <t xml:space="preserve"> To be served during the 3rd Quarterly Pamilyang Huwaran sa Lalawigan ng Batangas Inc.</t>
    </r>
  </si>
  <si>
    <t xml:space="preserve">        (PHLBI) Meeting on July 02, 2026.</t>
  </si>
  <si>
    <t>AM Snacks: Pancit Palabok with Puto and Bottled Water</t>
  </si>
  <si>
    <t xml:space="preserve">        on July 06, 2026.</t>
  </si>
  <si>
    <t>(Php 1199.50 per person x 2 pax  x 2 nights)</t>
  </si>
  <si>
    <t xml:space="preserve">Dinner: 2 Viands with Rice, Dessert and Drinks </t>
  </si>
  <si>
    <t xml:space="preserve">        on July 6 - 7, 2026.</t>
  </si>
  <si>
    <t>AM Snacks: Creamy Pesto with Grilled Chicken,</t>
  </si>
  <si>
    <t>PM Snacks: Ensaymada 2 pieces and Bottled Water</t>
  </si>
  <si>
    <t>AM Snacks: Pancit with Puto and Bottled Water</t>
  </si>
  <si>
    <t>AM Snacks: Seafood Marinara and Bottled Water</t>
  </si>
  <si>
    <t>PM Snacks: Lumpiang Ubod and Bottled Water</t>
  </si>
  <si>
    <t>AM Snacks: Creamy Cajun Pasta, Toasted</t>
  </si>
  <si>
    <t>PM Snacks: Grilled Cheese Sandwich and Bottled Juice</t>
  </si>
  <si>
    <t xml:space="preserve">AM Snacks: Baked Penne, Toasted Bread </t>
  </si>
  <si>
    <t>PM Snacks: Empanada 2 pieces and Bottled Water</t>
  </si>
  <si>
    <r>
      <t>Purpose/Remarks:</t>
    </r>
    <r>
      <rPr>
        <u/>
        <sz val="10"/>
        <rFont val="Arial"/>
        <family val="2"/>
      </rPr>
      <t xml:space="preserve"> To be served during the Search for Pamilyang Huwaran sa Lalawigan ng Batangas (Validation</t>
    </r>
  </si>
  <si>
    <t xml:space="preserve">        Activity) on July 6 - 10, 2026.</t>
  </si>
  <si>
    <t>AM Snacks: Baked Macaroni, Bread and Juice</t>
  </si>
  <si>
    <r>
      <t xml:space="preserve">Purpose/Remarks : </t>
    </r>
    <r>
      <rPr>
        <u/>
        <sz val="10"/>
        <rFont val="Arial"/>
        <family val="2"/>
      </rPr>
      <t>To be served during the Mid-Year Chief Medical Technologist and Clinical Pathologist Consultation</t>
    </r>
  </si>
  <si>
    <t xml:space="preserve">         Meeting on July 07,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</si>
  <si>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Batangas Cacao and </t>
    </r>
  </si>
  <si>
    <t xml:space="preserve">                                Chocolate Day on July 07, 2026.</t>
  </si>
  <si>
    <r>
      <t>Purpose/Remarks:</t>
    </r>
    <r>
      <rPr>
        <u/>
        <sz val="10"/>
        <rFont val="Arial"/>
        <family val="2"/>
      </rPr>
      <t xml:space="preserve"> To be served during the Parent Effectiveness Seminar for Husbands Left Behind on July 7, 2026.</t>
    </r>
  </si>
  <si>
    <r>
      <t>Purpose/Remarks:</t>
    </r>
    <r>
      <rPr>
        <u/>
        <sz val="10"/>
        <rFont val="Arial"/>
        <family val="2"/>
      </rPr>
      <t xml:space="preserve"> To be served during the Tour Package Development Seminar for Registered Travel Agencies</t>
    </r>
  </si>
  <si>
    <t xml:space="preserve">        on July 8-9, 2026.</t>
  </si>
  <si>
    <r>
      <t xml:space="preserve">PR No. </t>
    </r>
    <r>
      <rPr>
        <u/>
        <sz val="10"/>
        <rFont val="Arial"/>
        <family val="2"/>
      </rPr>
      <t>0626-3227</t>
    </r>
  </si>
  <si>
    <r>
      <t xml:space="preserve">PR No. </t>
    </r>
    <r>
      <rPr>
        <u/>
        <sz val="10"/>
        <rFont val="Arial"/>
        <family val="2"/>
      </rPr>
      <t>0626-3228</t>
    </r>
  </si>
  <si>
    <r>
      <t xml:space="preserve">PR No. </t>
    </r>
    <r>
      <rPr>
        <u/>
        <sz val="10"/>
        <rFont val="Arial"/>
        <family val="2"/>
      </rPr>
      <t>0626-3229</t>
    </r>
  </si>
  <si>
    <r>
      <t xml:space="preserve">PR No. </t>
    </r>
    <r>
      <rPr>
        <u/>
        <sz val="10"/>
        <rFont val="Arial"/>
        <family val="2"/>
      </rPr>
      <t>0626-3230</t>
    </r>
  </si>
  <si>
    <r>
      <t xml:space="preserve">PR No.  </t>
    </r>
    <r>
      <rPr>
        <u/>
        <sz val="10"/>
        <rFont val="Arial"/>
        <family val="2"/>
      </rPr>
      <t xml:space="preserve">0626-3231 </t>
    </r>
  </si>
  <si>
    <r>
      <t xml:space="preserve">PR No. </t>
    </r>
    <r>
      <rPr>
        <u/>
        <sz val="10"/>
        <rFont val="Arial"/>
        <family val="2"/>
      </rPr>
      <t>0626-3232</t>
    </r>
  </si>
  <si>
    <r>
      <t xml:space="preserve">PR No. </t>
    </r>
    <r>
      <rPr>
        <u/>
        <sz val="10"/>
        <rFont val="Arial"/>
        <family val="2"/>
      </rPr>
      <t>0626-3233</t>
    </r>
  </si>
  <si>
    <r>
      <t xml:space="preserve">PR No. </t>
    </r>
    <r>
      <rPr>
        <u/>
        <sz val="10"/>
        <rFont val="Arial"/>
        <family val="2"/>
      </rPr>
      <t>0626-3234</t>
    </r>
  </si>
  <si>
    <r>
      <t xml:space="preserve">PR No.  </t>
    </r>
    <r>
      <rPr>
        <u/>
        <sz val="10"/>
        <rFont val="Arial"/>
        <family val="2"/>
      </rPr>
      <t xml:space="preserve">0626-3235 </t>
    </r>
  </si>
  <si>
    <r>
      <t xml:space="preserve">PR No. </t>
    </r>
    <r>
      <rPr>
        <u/>
        <sz val="10"/>
        <rFont val="Arial"/>
        <family val="2"/>
      </rPr>
      <t>0626-3236</t>
    </r>
  </si>
  <si>
    <r>
      <t xml:space="preserve">PR No. </t>
    </r>
    <r>
      <rPr>
        <u/>
        <sz val="10"/>
        <rFont val="Arial"/>
        <family val="2"/>
      </rPr>
      <t>0626-3237</t>
    </r>
  </si>
  <si>
    <r>
      <t xml:space="preserve">Purpose/Remarks : </t>
    </r>
    <r>
      <rPr>
        <u/>
        <sz val="10"/>
        <rFont val="Arial"/>
        <family val="2"/>
      </rPr>
      <t>To be served during Hands on Training on STW Drilling and Installation on July 9-10, 2026.</t>
    </r>
  </si>
  <si>
    <t xml:space="preserve"> - Twin Sharing Room (40 Rooms)</t>
  </si>
  <si>
    <t>hours for the first day and nine (9) hours for</t>
  </si>
  <si>
    <t>the second day</t>
  </si>
  <si>
    <t xml:space="preserve"> - Use of Air-conditioned venue for twelve (12)</t>
  </si>
  <si>
    <t xml:space="preserve"> - WiFi Connection for Guest and Facilitators</t>
  </si>
  <si>
    <t xml:space="preserve"> - Basic Stage and Backdrop Set Up</t>
  </si>
  <si>
    <t xml:space="preserve"> - Basic Sound System (2 Microphones)</t>
  </si>
  <si>
    <t xml:space="preserve"> - Dedicated Banquet Services and Assist</t>
  </si>
  <si>
    <t xml:space="preserve">Coffee, Unlimited Mineral Water, Access to </t>
  </si>
  <si>
    <t>(80 pax x Php 3,300.00 / day x 2 days)</t>
  </si>
  <si>
    <t>AM Snacks: Pancit with Pandesal and Juice</t>
  </si>
  <si>
    <t xml:space="preserve">Complimentary Breakfast: Rice, Luncheon Meat and Egg  </t>
  </si>
  <si>
    <t>Fries and Juice</t>
  </si>
  <si>
    <t>Dinner: Rice, Grilled Liempo, Sinaing na Tulingan,</t>
  </si>
  <si>
    <t>Laing, Mixed Fruits and Bottled Water</t>
  </si>
  <si>
    <r>
      <t xml:space="preserve">Date: </t>
    </r>
    <r>
      <rPr>
        <u/>
        <sz val="10"/>
        <rFont val="Arial"/>
        <family val="2"/>
      </rPr>
      <t xml:space="preserve">06/15/2026 </t>
    </r>
  </si>
  <si>
    <r>
      <t xml:space="preserve">Purpose/Remarks : </t>
    </r>
    <r>
      <rPr>
        <u/>
        <sz val="10"/>
        <rFont val="Arial"/>
        <family val="2"/>
      </rPr>
      <t>To be served during the Committee Hearing on Tourism, Culture and Arts on June 17, 2026.</t>
    </r>
  </si>
  <si>
    <t>JENTLY O. RIVERA</t>
  </si>
  <si>
    <r>
      <t xml:space="preserve">PR No. </t>
    </r>
    <r>
      <rPr>
        <u/>
        <sz val="10"/>
        <rFont val="Arial"/>
        <family val="2"/>
      </rPr>
      <t>0626-3248</t>
    </r>
  </si>
  <si>
    <r>
      <t xml:space="preserve">PR No. </t>
    </r>
    <r>
      <rPr>
        <u/>
        <sz val="10"/>
        <rFont val="Arial"/>
        <family val="2"/>
      </rPr>
      <t>0626-3249</t>
    </r>
  </si>
  <si>
    <r>
      <t xml:space="preserve">PR No. </t>
    </r>
    <r>
      <rPr>
        <u/>
        <sz val="10"/>
        <rFont val="Arial"/>
        <family val="2"/>
      </rPr>
      <t xml:space="preserve">0626-3250  </t>
    </r>
  </si>
  <si>
    <r>
      <t xml:space="preserve">PR No. </t>
    </r>
    <r>
      <rPr>
        <u/>
        <sz val="10"/>
        <rFont val="Arial"/>
        <family val="2"/>
      </rPr>
      <t>0626-3251</t>
    </r>
  </si>
  <si>
    <r>
      <t xml:space="preserve">PR No. </t>
    </r>
    <r>
      <rPr>
        <u/>
        <sz val="10"/>
        <rFont val="Arial"/>
        <family val="2"/>
      </rPr>
      <t>0626-3252</t>
    </r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</si>
  <si>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Participants during Capability Training for Out-of-School  </t>
    </r>
  </si>
  <si>
    <t xml:space="preserve">       Youth on August 20-21, 2026.</t>
  </si>
  <si>
    <t>Molave - Family Villa + 1 Extra Mattress - 9 pax</t>
  </si>
  <si>
    <t>Narra - Familly Villa + 1 Extra Mattress - 9 pax</t>
  </si>
  <si>
    <t>Mahogany - Group Villa - 4 pax</t>
  </si>
  <si>
    <t>GMelina - Couple Villa - 2 pax</t>
  </si>
  <si>
    <t>Acacia - Couple Villa - 2 pax</t>
  </si>
  <si>
    <t>Dorm - Type Room - 18 pax</t>
  </si>
  <si>
    <t>AM Snacks: Ham and Mushroom Pasta, Garlic</t>
  </si>
  <si>
    <t>Lunch: Steamed Rice, Chicken and Sweet Corn Soup</t>
  </si>
  <si>
    <t>Sweet and Sour Fish Fillet, Pork Sisig, Garlic Butter</t>
  </si>
  <si>
    <t>Vegetables, Marble Cake and 1 Round of Iced Tea</t>
  </si>
  <si>
    <t>Grilled Chicken with Adobo Confit, Pork Estofado,</t>
  </si>
  <si>
    <t>Sauteed Carrot, Beans and Young Corn, Chocolate</t>
  </si>
  <si>
    <t>Cake Pops and 1 Round of Iced Tea</t>
  </si>
  <si>
    <t xml:space="preserve">AM Snacks: Pinoy Style Spaghetti, Garlic Bread </t>
  </si>
  <si>
    <t>Lunch: Steamed Rice, Suam na Mais at</t>
  </si>
  <si>
    <t>Malunggay Soup, Savory Chicken, Roasted Pork</t>
  </si>
  <si>
    <t>with Demi, Baked Vegetables, Buchi with Filling</t>
  </si>
  <si>
    <t>(Ube, Chocolate or Monggo) and 1 Round of Iced Tea</t>
  </si>
  <si>
    <t>PM Snacks: Ham and Cheese Sandwich and Juice</t>
  </si>
  <si>
    <t xml:space="preserve"> - 20 Twin Sharing Room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</si>
  <si>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LGBT Members during Capability Building on Aug. 27-28, 2026.</t>
    </r>
  </si>
  <si>
    <t>Tomato Sauce 200gx2</t>
  </si>
  <si>
    <t>5+1 Powdered Juice Four SEason Flavor 19g</t>
  </si>
  <si>
    <t>Jelly Powder Mango Flavor 25g</t>
  </si>
  <si>
    <t>Jelly Powder Strawberry Flavor 25g</t>
  </si>
  <si>
    <t>Peanut Butter Cream-Filled Cracker Sandwich 34gx10</t>
  </si>
  <si>
    <t>Cracker 30gx15s</t>
  </si>
  <si>
    <t>Hotdog 1kl</t>
  </si>
  <si>
    <t>Sardines in Tomato Sauce 155g/100</t>
  </si>
  <si>
    <t>Petchay Tagalog</t>
  </si>
  <si>
    <t xml:space="preserve"> - Standard Room </t>
  </si>
  <si>
    <t>(Php 2,399.00 / room x 2 nights)</t>
  </si>
  <si>
    <r>
      <t>Date:</t>
    </r>
    <r>
      <rPr>
        <u/>
        <sz val="10"/>
        <rFont val="Arial"/>
        <family val="2"/>
      </rPr>
      <t>06/16/2026</t>
    </r>
  </si>
  <si>
    <t xml:space="preserve">AM Snacks: Pancit Canton with Toasted </t>
  </si>
  <si>
    <t>Bread and Pineapple Juice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</si>
  <si>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July 09, 2026.</t>
    </r>
  </si>
  <si>
    <r>
      <t xml:space="preserve">Date: </t>
    </r>
    <r>
      <rPr>
        <u/>
        <sz val="10"/>
        <rFont val="Arial"/>
        <family val="2"/>
      </rPr>
      <t>06/16/2026</t>
    </r>
  </si>
  <si>
    <t>Breakfast: Garlic Rice, Daing na Bangus, Fried Egg</t>
  </si>
  <si>
    <t>AM Snacks: Pancit Sotanghon/Canton, Puto</t>
  </si>
  <si>
    <t>Lunch: Rice, Sinigang na Isda, Lechon Kawali,</t>
  </si>
  <si>
    <t>Buko Salad and Mineral Water</t>
  </si>
  <si>
    <t>PM Snacks: Clubhouse Sandwich, French Fries,</t>
  </si>
  <si>
    <t>and Cucumber Lemonade</t>
  </si>
  <si>
    <t>Dinner: Rice, Chicken Cordon Bleu, Pork Spareribs,</t>
  </si>
  <si>
    <t>Coffee Jelly and Mineral Water</t>
  </si>
  <si>
    <t>Breakfast: Garlic Rice, Sauteed Corned Beef,</t>
  </si>
  <si>
    <t>Fried Egg and Coffee</t>
  </si>
  <si>
    <t>AM Snacks: Maja / Suman / Sinukmani and</t>
  </si>
  <si>
    <t>Hot Chocolate</t>
  </si>
  <si>
    <t>Lunch: Rice, Sinigang na Baboy, Fried Chicken,</t>
  </si>
  <si>
    <t>Ensaladang Pipino, Ice Cream and Mineral Water</t>
  </si>
  <si>
    <t>Dinner: Rice, Chicken Cordon Bleu, Pork</t>
  </si>
  <si>
    <t>Spareribs, Coffee Jelly and Mineral Water</t>
  </si>
  <si>
    <t xml:space="preserve"> - (10) Rooms  with Triple Occupancy</t>
  </si>
  <si>
    <t xml:space="preserve"> - (5) Rooms with Double Occupancy</t>
  </si>
  <si>
    <t>Inclusions: Use of Air-condition and Lights,</t>
  </si>
  <si>
    <t>Use of White Screen and Projector, Use of</t>
  </si>
  <si>
    <t>Wireless Internet Access, Use of Sound System,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</si>
  <si>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PCAT VAWC Members during Capability Building on</t>
    </r>
  </si>
  <si>
    <t xml:space="preserve">      September 3 - 4, 2026.</t>
  </si>
  <si>
    <t>(50 pax x Php 2,900.00 / day x 2 days)</t>
  </si>
  <si>
    <t>Breakfast: Fried Rice, Beef Tapa, Scrambled Egg,</t>
  </si>
  <si>
    <t>AM Snacks: Sweet Style Spaghetti, Garlic Bread</t>
  </si>
  <si>
    <t>Lunch: Egg Fried Rice, Corn Soup, Chinese</t>
  </si>
  <si>
    <t>Roast Chicken, Steamed Fish in Garlic Soy,</t>
  </si>
  <si>
    <t>Stir Fried Vegetables, Almond Jello with Fruit</t>
  </si>
  <si>
    <t>Cocktail and 1 Round of Iced Tea</t>
  </si>
  <si>
    <t>PM Snacks: Cheese Pimiento Sandwich and Juice</t>
  </si>
  <si>
    <t>Humba, Fried Fish, Ginataang Veggie, Leche</t>
  </si>
  <si>
    <t>Flan and 1 Round of Iced Tea</t>
  </si>
  <si>
    <t>Dinner: Steamed Rice, Suam na Mais, Pork</t>
  </si>
  <si>
    <t>AM Snacks: Egg and Cheese Sandwich and Juice</t>
  </si>
  <si>
    <t>Lunch: Steamed Rice, Molo Soup, Fried Chicken,</t>
  </si>
  <si>
    <t xml:space="preserve">Pork Slices in Barbeque Sauce, Chopsuey or </t>
  </si>
  <si>
    <t>Miki Bihon, Calamansi Square Cake and 1 Round</t>
  </si>
  <si>
    <t>PM Snacks: Lomi with Pork Rinds and Juice</t>
  </si>
  <si>
    <t>Dinner: Steamed Rice, Bulalo Soup, Chicken</t>
  </si>
  <si>
    <t>Inasal, Pan Seared Fish, Pinakbet or Canton</t>
  </si>
  <si>
    <t>Pancit, Maja Blanca and 1 Round of Iced Tea</t>
  </si>
  <si>
    <t xml:space="preserve"> - (16) Triple Sharing Room </t>
  </si>
  <si>
    <t>Complimentary Breakfast</t>
  </si>
  <si>
    <t>WiFi Internet Access</t>
  </si>
  <si>
    <t>One Round of Iced Tea for Managed Buffet</t>
  </si>
  <si>
    <t>Use of Fully Air-Conditioned Function Room</t>
  </si>
  <si>
    <t>Basic Sound System with two (2) Wireless Microphone</t>
  </si>
  <si>
    <t>Complimentary use of Projector</t>
  </si>
  <si>
    <t>Complimentary WiFi Connection in the Function Room</t>
  </si>
  <si>
    <t>Complimentary Flowing Coffee</t>
  </si>
  <si>
    <t>Stand-by Generator Set</t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</si>
  <si>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ERPAT / MOVE Members during Capability Building on  </t>
    </r>
  </si>
  <si>
    <t xml:space="preserve">       September 22 - 23, 2026.</t>
  </si>
  <si>
    <t>(35 pax x Php  3,500.00 / day x 2 days)</t>
  </si>
  <si>
    <t xml:space="preserve">Breakfast: Garlic Rice, Chicken Adobo, </t>
  </si>
  <si>
    <t>Scrambled Egg with Onion and Tomatoes</t>
  </si>
  <si>
    <t>and Coffee / Hot Choco</t>
  </si>
  <si>
    <t>AM Snacks: Pancit Sotanghon / Canton, Puto</t>
  </si>
  <si>
    <t>Mixed Fruits and Mineral Water</t>
  </si>
  <si>
    <t>Dinner: Rice, Garlic Buttered Shrimp, Chicken</t>
  </si>
  <si>
    <t>Cordon Bleu, Panna Cotta and Mineral Water</t>
  </si>
  <si>
    <t>Breakfast: Garlic Rice, Chicken Tocino, Daing</t>
  </si>
  <si>
    <t>na Bangus and Coffee / Hot Choco</t>
  </si>
  <si>
    <t>AM Snacks: Maja / Suman / Sinukmani and Coffee</t>
  </si>
  <si>
    <t>Lunch: Rice, Sinigang na Baboy, Chicken Inasal,</t>
  </si>
  <si>
    <t>PM Snacks: Palabok, Toasted Bread and Iced Tea</t>
  </si>
  <si>
    <t xml:space="preserve"> - (9) Rooms with Triple Occupancy</t>
  </si>
  <si>
    <t xml:space="preserve"> - (4) Rooms with Double Occupancy</t>
  </si>
  <si>
    <t>Use of Air-Condition and Lights</t>
  </si>
  <si>
    <t>Use of White Screen and Projector</t>
  </si>
  <si>
    <t>Use of Wireless Internet Access</t>
  </si>
  <si>
    <t>Use of Sound System</t>
  </si>
  <si>
    <t xml:space="preserve">AM Snacks: Spaghetti, Garlic Bread and </t>
  </si>
  <si>
    <r>
      <t>Purpose/Remarks:</t>
    </r>
    <r>
      <rPr>
        <u/>
        <sz val="10"/>
        <rFont val="Arial"/>
        <family val="2"/>
      </rPr>
      <t xml:space="preserve"> To be served during the 3rd Quarterly Child Representatives Meeting on July 11, 2026</t>
    </r>
    <r>
      <rPr>
        <sz val="10"/>
        <rFont val="Arial"/>
        <family val="2"/>
      </rPr>
      <t>.</t>
    </r>
  </si>
  <si>
    <t>AM Snacks: Pancit Palabok, Puto with Cheese</t>
  </si>
  <si>
    <r>
      <t>Purpose/Remarks:</t>
    </r>
    <r>
      <rPr>
        <u/>
        <sz val="10"/>
        <rFont val="Arial"/>
        <family val="2"/>
      </rPr>
      <t xml:space="preserve"> To be served during the Empowerment and Reaffirmation of Paternal Abilities (ERPAT) Federation</t>
    </r>
  </si>
  <si>
    <t xml:space="preserve">      Officers Meeting on July 14, 2026.</t>
  </si>
  <si>
    <t xml:space="preserve">                                Batangueñong may Kapansanan) on July 14, 2026.</t>
  </si>
  <si>
    <t>Batch 3</t>
  </si>
  <si>
    <t>Heavy AM Snacks: Pancit Palabok, Sandwich</t>
  </si>
  <si>
    <t>and Bottled Softdrinks</t>
  </si>
  <si>
    <t>Heavy AM Snacks: Pancit Guisado, Sandwich</t>
  </si>
  <si>
    <t xml:space="preserve">Heavy PM Snacks: Spaghetti, Sandwich and </t>
  </si>
  <si>
    <t>Heavy PM Snacks: Carbonara, Sandwich</t>
  </si>
  <si>
    <t xml:space="preserve">Heavy AM Snacks: Pancit Bihon, Sandwich </t>
  </si>
  <si>
    <r>
      <t xml:space="preserve">Purpose/Remarks : </t>
    </r>
    <r>
      <rPr>
        <u/>
        <sz val="10"/>
        <rFont val="Arial"/>
        <family val="2"/>
      </rPr>
      <t xml:space="preserve">To be served during the Retooling Seminar for Animal Checkpoint Personnel on July 14-16, 2026.  </t>
    </r>
  </si>
  <si>
    <r>
      <t xml:space="preserve">PR No. </t>
    </r>
    <r>
      <rPr>
        <u/>
        <sz val="10"/>
        <rFont val="Arial"/>
        <family val="2"/>
      </rPr>
      <t>0626-3267</t>
    </r>
  </si>
  <si>
    <r>
      <t>PR No.</t>
    </r>
    <r>
      <rPr>
        <u/>
        <sz val="10"/>
        <rFont val="Arial"/>
        <family val="2"/>
      </rPr>
      <t xml:space="preserve"> 0626-3268</t>
    </r>
  </si>
  <si>
    <r>
      <t xml:space="preserve">PR No. </t>
    </r>
    <r>
      <rPr>
        <u/>
        <sz val="10"/>
        <rFont val="Arial"/>
        <family val="2"/>
      </rPr>
      <t>0626-3269</t>
    </r>
  </si>
  <si>
    <r>
      <t xml:space="preserve">PR No. </t>
    </r>
    <r>
      <rPr>
        <u/>
        <sz val="10"/>
        <rFont val="Arial"/>
        <family val="2"/>
      </rPr>
      <t>0626-3270</t>
    </r>
  </si>
  <si>
    <r>
      <t xml:space="preserve">PR No.  </t>
    </r>
    <r>
      <rPr>
        <u/>
        <sz val="10"/>
        <rFont val="Arial"/>
        <family val="2"/>
      </rPr>
      <t xml:space="preserve">0626-3271 </t>
    </r>
  </si>
  <si>
    <r>
      <t xml:space="preserve">PR No.  </t>
    </r>
    <r>
      <rPr>
        <u/>
        <sz val="10"/>
        <rFont val="Arial"/>
        <family val="2"/>
      </rPr>
      <t xml:space="preserve">0626-3272 </t>
    </r>
  </si>
  <si>
    <r>
      <t xml:space="preserve">PR No. </t>
    </r>
    <r>
      <rPr>
        <u/>
        <sz val="10"/>
        <rFont val="Arial"/>
        <family val="2"/>
      </rPr>
      <t>0626-3273</t>
    </r>
  </si>
  <si>
    <r>
      <t>PR No.</t>
    </r>
    <r>
      <rPr>
        <u/>
        <sz val="10"/>
        <rFont val="Arial"/>
        <family val="2"/>
      </rPr>
      <t xml:space="preserve"> 0626-3274</t>
    </r>
  </si>
  <si>
    <r>
      <t xml:space="preserve">PR No. </t>
    </r>
    <r>
      <rPr>
        <u/>
        <sz val="10"/>
        <rFont val="Arial"/>
        <family val="2"/>
      </rPr>
      <t>0626-3275</t>
    </r>
  </si>
  <si>
    <r>
      <t>Date:</t>
    </r>
    <r>
      <rPr>
        <u/>
        <sz val="10"/>
        <rFont val="Arial"/>
        <family val="2"/>
      </rPr>
      <t xml:space="preserve"> 06/16/2026</t>
    </r>
  </si>
  <si>
    <r>
      <t xml:space="preserve">Purpose/Remarks : </t>
    </r>
    <r>
      <rPr>
        <u/>
        <sz val="10"/>
        <rFont val="Arial"/>
        <family val="2"/>
      </rPr>
      <t>Flowers given to the late Mr. Modesto T. Noche of Barangay Dacanlao, Calaca, Batangas.</t>
    </r>
  </si>
  <si>
    <r>
      <t xml:space="preserve">PR No. </t>
    </r>
    <r>
      <rPr>
        <u/>
        <sz val="10"/>
        <rFont val="Arial"/>
        <family val="2"/>
      </rPr>
      <t xml:space="preserve">0626-3276 </t>
    </r>
  </si>
  <si>
    <r>
      <t xml:space="preserve">PR No. </t>
    </r>
    <r>
      <rPr>
        <u/>
        <sz val="10"/>
        <rFont val="Arial"/>
        <family val="2"/>
      </rPr>
      <t>0626-3278</t>
    </r>
  </si>
  <si>
    <r>
      <t xml:space="preserve">PR No. </t>
    </r>
    <r>
      <rPr>
        <u/>
        <sz val="10"/>
        <rFont val="Arial"/>
        <family val="2"/>
      </rPr>
      <t xml:space="preserve">0626-3279 </t>
    </r>
  </si>
  <si>
    <r>
      <t>PR No.</t>
    </r>
    <r>
      <rPr>
        <u/>
        <sz val="10"/>
        <rFont val="Arial"/>
        <family val="2"/>
      </rPr>
      <t xml:space="preserve"> 0626-3280 </t>
    </r>
  </si>
  <si>
    <r>
      <t xml:space="preserve">PR No. </t>
    </r>
    <r>
      <rPr>
        <u/>
        <sz val="10"/>
        <rFont val="Arial"/>
        <family val="2"/>
      </rPr>
      <t>0626-3281</t>
    </r>
  </si>
  <si>
    <r>
      <t xml:space="preserve">Purpose/Remarks : </t>
    </r>
    <r>
      <rPr>
        <u/>
        <sz val="10"/>
        <rFont val="Arial"/>
        <family val="2"/>
      </rPr>
      <t>To be served to the participants of Vector Borne Disease Prevention and Control Program</t>
    </r>
  </si>
  <si>
    <t xml:space="preserve">        Coordinators Consultative Meeting on July 15, 2026.</t>
  </si>
  <si>
    <r>
      <t xml:space="preserve">PR No. </t>
    </r>
    <r>
      <rPr>
        <u/>
        <sz val="10"/>
        <rFont val="Arial"/>
        <family val="2"/>
      </rPr>
      <t>0626-3277</t>
    </r>
  </si>
  <si>
    <r>
      <t xml:space="preserve">Purpose/Remarks : </t>
    </r>
    <r>
      <rPr>
        <u/>
        <sz val="10"/>
        <rFont val="Arial"/>
        <family val="2"/>
      </rPr>
      <t>To be served during the LAMB Meeting on July 15, 2026.</t>
    </r>
  </si>
  <si>
    <r>
      <t xml:space="preserve">PR No. </t>
    </r>
    <r>
      <rPr>
        <u/>
        <sz val="10"/>
        <rFont val="Arial"/>
        <family val="2"/>
      </rPr>
      <t>0626-3282</t>
    </r>
  </si>
  <si>
    <t xml:space="preserve">       July 15, 2026.</t>
  </si>
  <si>
    <r>
      <t>Purpose/Remarks:</t>
    </r>
    <r>
      <rPr>
        <u/>
        <sz val="10"/>
        <rFont val="Arial"/>
        <family val="2"/>
      </rPr>
      <t xml:space="preserve"> To be served during the Consultation Dialogue with Municipal / City GAD Focal Person on </t>
    </r>
  </si>
  <si>
    <r>
      <t>Purpose/Remarks:</t>
    </r>
    <r>
      <rPr>
        <u/>
        <sz val="10"/>
        <rFont val="Arial"/>
        <family val="2"/>
      </rPr>
      <t xml:space="preserve"> To  be served during the Seminar on Tourism Awareness and Capability Building for LGUs</t>
    </r>
  </si>
  <si>
    <r>
      <t xml:space="preserve">                            </t>
    </r>
    <r>
      <rPr>
        <u/>
        <sz val="10"/>
        <rFont val="Arial"/>
        <family val="2"/>
      </rPr>
      <t>Week (Forum on Philhealth and other providers under "Matatag na Serbisyong Maasahan ng</t>
    </r>
  </si>
  <si>
    <r>
      <t>Date:</t>
    </r>
    <r>
      <rPr>
        <u/>
        <sz val="10"/>
        <color theme="1"/>
        <rFont val="Arial"/>
        <family val="2"/>
      </rPr>
      <t xml:space="preserve"> 06/16/2026</t>
    </r>
  </si>
  <si>
    <r>
      <t xml:space="preserve">Purpose/Remarks : </t>
    </r>
    <r>
      <rPr>
        <u/>
        <sz val="10"/>
        <rFont val="Arial"/>
        <family val="2"/>
      </rPr>
      <t>Flowers given to the late Mr. Randy Bonsol of Barangay Calumpang West, San Luis, Batangas.</t>
    </r>
  </si>
  <si>
    <t>AM Snacks: Beef Burger and Juice</t>
  </si>
  <si>
    <r>
      <t xml:space="preserve">Purpose/Remarks : </t>
    </r>
    <r>
      <rPr>
        <u/>
        <sz val="10"/>
        <rFont val="Arial"/>
        <family val="2"/>
      </rPr>
      <t>To be served during the meeting of Medical Technologist and Microscopist RHUs and Private</t>
    </r>
  </si>
  <si>
    <r>
      <t xml:space="preserve">PR No. </t>
    </r>
    <r>
      <rPr>
        <u/>
        <sz val="10"/>
        <rFont val="Arial"/>
        <family val="2"/>
      </rPr>
      <t>0626-3283</t>
    </r>
  </si>
  <si>
    <r>
      <t xml:space="preserve">PR No. </t>
    </r>
    <r>
      <rPr>
        <u/>
        <sz val="10"/>
        <rFont val="Arial"/>
        <family val="2"/>
      </rPr>
      <t>0626-3284</t>
    </r>
  </si>
  <si>
    <r>
      <t xml:space="preserve">PR No. </t>
    </r>
    <r>
      <rPr>
        <u/>
        <sz val="10"/>
        <color theme="1"/>
        <rFont val="Arial"/>
        <family val="2"/>
      </rPr>
      <t>0626-3285</t>
    </r>
  </si>
  <si>
    <r>
      <t xml:space="preserve">Purpose/Remarks : </t>
    </r>
    <r>
      <rPr>
        <u/>
        <sz val="10"/>
        <rFont val="Arial"/>
        <family val="2"/>
      </rPr>
      <t>To be served during the Provincial Health Board Meeting on July 09, 2026.</t>
    </r>
  </si>
  <si>
    <r>
      <t xml:space="preserve">PR No. </t>
    </r>
    <r>
      <rPr>
        <u/>
        <sz val="10"/>
        <rFont val="Arial"/>
        <family val="2"/>
      </rPr>
      <t xml:space="preserve">0626-3286 </t>
    </r>
  </si>
  <si>
    <r>
      <t xml:space="preserve">PR No. </t>
    </r>
    <r>
      <rPr>
        <u/>
        <sz val="10"/>
        <rFont val="Arial"/>
        <family val="2"/>
      </rPr>
      <t xml:space="preserve">0626-3287 </t>
    </r>
  </si>
  <si>
    <r>
      <t xml:space="preserve">PR No. </t>
    </r>
    <r>
      <rPr>
        <u/>
        <sz val="10"/>
        <rFont val="Arial"/>
        <family val="2"/>
      </rPr>
      <t>0626-3288</t>
    </r>
  </si>
  <si>
    <r>
      <t xml:space="preserve">PR No. </t>
    </r>
    <r>
      <rPr>
        <u/>
        <sz val="10"/>
        <rFont val="Arial"/>
        <family val="2"/>
      </rPr>
      <t>0626-3289</t>
    </r>
  </si>
  <si>
    <r>
      <t xml:space="preserve">PR No. </t>
    </r>
    <r>
      <rPr>
        <u/>
        <sz val="10"/>
        <rFont val="Arial"/>
        <family val="2"/>
      </rPr>
      <t>0626-3290</t>
    </r>
  </si>
  <si>
    <r>
      <t xml:space="preserve">PR No. </t>
    </r>
    <r>
      <rPr>
        <u/>
        <sz val="10"/>
        <rFont val="Arial"/>
        <family val="2"/>
      </rPr>
      <t>0626-3291</t>
    </r>
  </si>
  <si>
    <r>
      <t>Purpose/Remarks:</t>
    </r>
    <r>
      <rPr>
        <u/>
        <sz val="10"/>
        <color theme="1"/>
        <rFont val="Arial"/>
        <family val="2"/>
      </rPr>
      <t xml:space="preserve"> Food, Venue and Accommodation for BPMCC Members and other Stakeholders for Capability</t>
    </r>
  </si>
  <si>
    <t xml:space="preserve">       Building on September 29 - 30, 2026.</t>
  </si>
  <si>
    <r>
      <t>Purpose/Remarks:</t>
    </r>
    <r>
      <rPr>
        <u/>
        <sz val="10"/>
        <rFont val="Arial"/>
        <family val="2"/>
      </rPr>
      <t xml:space="preserve"> To be served during the Annual Celebrations of Persons with Disability - National Disability Rights</t>
    </r>
  </si>
  <si>
    <r>
      <t xml:space="preserve">Date: </t>
    </r>
    <r>
      <rPr>
        <u/>
        <sz val="10"/>
        <rFont val="Arial"/>
        <family val="2"/>
      </rPr>
      <t>06/17/2026</t>
    </r>
  </si>
  <si>
    <r>
      <t>Date:</t>
    </r>
    <r>
      <rPr>
        <u/>
        <sz val="10"/>
        <rFont val="Arial"/>
        <family val="2"/>
      </rPr>
      <t>06//2026</t>
    </r>
  </si>
  <si>
    <r>
      <t xml:space="preserve">Purpose/Remarks : </t>
    </r>
    <r>
      <rPr>
        <u/>
        <sz val="10"/>
        <rFont val="Arial"/>
        <family val="2"/>
      </rPr>
      <t>For the month of April - June, 2026.</t>
    </r>
  </si>
  <si>
    <r>
      <t xml:space="preserve">PR No. </t>
    </r>
    <r>
      <rPr>
        <u/>
        <sz val="10"/>
        <rFont val="Arial"/>
        <family val="2"/>
      </rPr>
      <t xml:space="preserve">0626- </t>
    </r>
  </si>
  <si>
    <r>
      <t>Date</t>
    </r>
    <r>
      <rPr>
        <u/>
        <sz val="10"/>
        <rFont val="Arial"/>
        <family val="2"/>
      </rPr>
      <t>:6/17/2026</t>
    </r>
  </si>
  <si>
    <r>
      <t xml:space="preserve">Date: </t>
    </r>
    <r>
      <rPr>
        <u/>
        <sz val="10"/>
        <rFont val="Arial"/>
        <family val="2"/>
      </rPr>
      <t>06//2026</t>
    </r>
  </si>
  <si>
    <r>
      <t xml:space="preserve">Purpose/Remarks : </t>
    </r>
    <r>
      <rPr>
        <u/>
        <sz val="10"/>
        <rFont val="Arial"/>
        <family val="2"/>
      </rPr>
      <t>Flowers given to the late Mr. Juanito Silva of Barangay San Mariano, San Pascual, Batangas</t>
    </r>
    <r>
      <rPr>
        <sz val="10"/>
        <rFont val="Arial"/>
        <family val="2"/>
      </rPr>
      <t>.</t>
    </r>
  </si>
  <si>
    <r>
      <t xml:space="preserve">Purpose/Remarks : </t>
    </r>
    <r>
      <rPr>
        <u/>
        <sz val="10"/>
        <rFont val="Arial"/>
        <family val="2"/>
      </rPr>
      <t>Flowers given to the late Mr. Leovino Quinia of Barangay Natunuan, San Jose, Batangas.</t>
    </r>
  </si>
  <si>
    <t>(White Mums and White Anthurium)</t>
  </si>
  <si>
    <r>
      <t xml:space="preserve">Purpose/Remarks : </t>
    </r>
    <r>
      <rPr>
        <u/>
        <sz val="10"/>
        <rFont val="Arial"/>
        <family val="2"/>
      </rPr>
      <t>Flowers given to the late Mr. Antonio H. Katigbak of Barangay Inosluban, Lipa City, Batangas.</t>
    </r>
  </si>
  <si>
    <t>(White Anthurium, White Orchids, White Roses,</t>
  </si>
  <si>
    <t>White Mums)</t>
  </si>
  <si>
    <r>
      <t xml:space="preserve">Purpose/Remarks : </t>
    </r>
    <r>
      <rPr>
        <u/>
        <sz val="10"/>
        <rFont val="Arial"/>
        <family val="2"/>
      </rPr>
      <t>Flowers given to the late Jerson P. Estanio of Nasugbu, Batangas.</t>
    </r>
  </si>
  <si>
    <r>
      <t xml:space="preserve">Purpose/Remarks : </t>
    </r>
    <r>
      <rPr>
        <u/>
        <sz val="10"/>
        <rFont val="Arial"/>
        <family val="2"/>
      </rPr>
      <t>Food served during the rice subsidy relative to "Bawat Bayan Makikinabang" program of</t>
    </r>
  </si>
  <si>
    <t xml:space="preserve">      National Government at Tuy and Calatagan, Batangas on May 21, 2026.</t>
  </si>
  <si>
    <t>Canton Bihon Big</t>
  </si>
  <si>
    <t xml:space="preserve">      June 1, 2026.</t>
  </si>
  <si>
    <r>
      <t xml:space="preserve">Purpose/Remarks : </t>
    </r>
    <r>
      <rPr>
        <u/>
        <sz val="10"/>
        <rFont val="Arial"/>
        <family val="2"/>
      </rPr>
      <t>Foods served to the visitors from Bureau of Jail Management and Penology (BJMP) on</t>
    </r>
  </si>
  <si>
    <r>
      <t xml:space="preserve">Purpose/Remarks : </t>
    </r>
    <r>
      <rPr>
        <u/>
        <sz val="10"/>
        <rFont val="Arial"/>
        <family val="2"/>
      </rPr>
      <t>For the period of May 16-31, 2026.</t>
    </r>
  </si>
  <si>
    <t>AM Snacks: Bami and Bottled Juice</t>
  </si>
  <si>
    <t>PM Snacks: Clubhouse Sandwich and Bottled Juice</t>
  </si>
  <si>
    <t>AM Snacks: Stir Fried Udon and Bottled Juice</t>
  </si>
  <si>
    <t>Batch 4</t>
  </si>
  <si>
    <r>
      <t>Purpose/Remarks:</t>
    </r>
    <r>
      <rPr>
        <u/>
        <sz val="10"/>
        <rFont val="Arial"/>
        <family val="2"/>
      </rPr>
      <t xml:space="preserve"> To be served during the Gender Sensitivity Orientation (2nd Semester) on July 14 - 17, 2026.</t>
    </r>
  </si>
  <si>
    <r>
      <t xml:space="preserve">Purpose/Remarks : </t>
    </r>
    <r>
      <rPr>
        <u/>
        <sz val="10"/>
        <rFont val="Arial"/>
        <family val="2"/>
      </rPr>
      <t>To be served during the Mid-Year Blood Program Coordinators Consultation Meeting / Program</t>
    </r>
  </si>
  <si>
    <t xml:space="preserve">        Implementation Review on July 16, 2026.</t>
  </si>
  <si>
    <r>
      <t xml:space="preserve">Purpose/Remarks : </t>
    </r>
    <r>
      <rPr>
        <u/>
        <sz val="10"/>
        <rFont val="Arial"/>
        <family val="2"/>
      </rPr>
      <t>To be served during the Training on Oyster Mushroom Production on July 16, 2026.</t>
    </r>
  </si>
  <si>
    <t xml:space="preserve">Heavy AM Snacks: Pancit, Sandwich and  </t>
  </si>
  <si>
    <r>
      <t>Purpose/Remarks:</t>
    </r>
    <r>
      <rPr>
        <u/>
        <sz val="10"/>
        <rFont val="Arial"/>
        <family val="2"/>
      </rPr>
      <t xml:space="preserve"> To be served during the Training on Dishwashing Liquid Making on July 17, 2026.</t>
    </r>
  </si>
  <si>
    <t xml:space="preserve">AM Snacks: Baked Macaroni with Toasted </t>
  </si>
  <si>
    <r>
      <t xml:space="preserve">Purpose/Remarks : </t>
    </r>
    <r>
      <rPr>
        <u/>
        <sz val="10"/>
        <rFont val="Arial"/>
        <family val="2"/>
      </rPr>
      <t xml:space="preserve">To be served during the Integrated Clinic Information System (iClinicSys) User's Training for </t>
    </r>
  </si>
  <si>
    <t xml:space="preserve">         Provincial Health Office - Health and Wellness Center and Provincial Healthcare Facility on June 20 - 23, 2026.           </t>
  </si>
  <si>
    <r>
      <t xml:space="preserve">PR No.  </t>
    </r>
    <r>
      <rPr>
        <u/>
        <sz val="10"/>
        <rFont val="Arial"/>
        <family val="2"/>
      </rPr>
      <t xml:space="preserve">0626- </t>
    </r>
  </si>
  <si>
    <r>
      <t>Purpose/Remarks:</t>
    </r>
    <r>
      <rPr>
        <u/>
        <sz val="10"/>
        <rFont val="Arial"/>
        <family val="2"/>
      </rPr>
      <t xml:space="preserve"> To be served during the Batangas Tourism Officers Association (BaTOA) 2026 Quarterly</t>
    </r>
  </si>
  <si>
    <t xml:space="preserve">        Meeting on July 22, 2026.</t>
  </si>
  <si>
    <t>AM Snacks: Ham and Egg Pandesal and Hot Chocolate</t>
  </si>
  <si>
    <t>PM Snacks: Hawaiian Pizza and Softdrinks</t>
  </si>
  <si>
    <t xml:space="preserve">AM Snacks: Pancit Palabok, Empanada and </t>
  </si>
  <si>
    <r>
      <t>Purpose/Remarks:</t>
    </r>
    <r>
      <rPr>
        <u/>
        <sz val="10"/>
        <rFont val="Arial"/>
        <family val="2"/>
      </rPr>
      <t xml:space="preserve"> To be served during the Training on Disaster Preparedness on June 23 -24, 2026.</t>
    </r>
  </si>
  <si>
    <r>
      <t>Purpose/Remarks:</t>
    </r>
    <r>
      <rPr>
        <u/>
        <sz val="10"/>
        <rFont val="Arial"/>
        <family val="2"/>
      </rPr>
      <t xml:space="preserve"> To be served during the Quarterly Meetings of Batangas History Society (BHS) on July 24, 2026.</t>
    </r>
  </si>
  <si>
    <t>AM Snacks: Creamy Tuna Pasta with Toasted</t>
  </si>
  <si>
    <r>
      <t>Purpose/Remarks:</t>
    </r>
    <r>
      <rPr>
        <u/>
        <sz val="10"/>
        <rFont val="Arial"/>
        <family val="2"/>
      </rPr>
      <t xml:space="preserve"> To be served during the Anti-Drug Awareness for Out-of-School Youth (2nd Batch) on</t>
    </r>
  </si>
  <si>
    <t xml:space="preserve">      July 24, 2026.</t>
  </si>
  <si>
    <r>
      <t xml:space="preserve">Purpose/Remarks: </t>
    </r>
    <r>
      <rPr>
        <u/>
        <sz val="10"/>
        <rFont val="Arial"/>
        <family val="2"/>
      </rPr>
      <t>To be served during the Taal Volcano Eruption Evacuation Simulation Exercises (Discussion-</t>
    </r>
  </si>
  <si>
    <t xml:space="preserve">                             Meeting on July 28, 2026.</t>
  </si>
  <si>
    <r>
      <t xml:space="preserve">                        </t>
    </r>
    <r>
      <rPr>
        <u/>
        <sz val="10"/>
        <rFont val="Arial"/>
        <family val="2"/>
      </rPr>
      <t>Based) Agoncillo, Balete, Laurel, San Nicolas and Talisay, Batangas - Exercise Coordination</t>
    </r>
  </si>
  <si>
    <t>AM Snacks: Pad Thai, Garlic Bread and</t>
  </si>
  <si>
    <r>
      <t>Purpose/Remarks:</t>
    </r>
    <r>
      <rPr>
        <u/>
        <sz val="10"/>
        <rFont val="Arial"/>
        <family val="2"/>
      </rPr>
      <t xml:space="preserve"> To be served during the 3rd Quarterly Provincial Council for Protection of Children (PCPC)</t>
    </r>
  </si>
  <si>
    <t xml:space="preserve">        Full Council Meeting on July 29, 2026.</t>
  </si>
  <si>
    <r>
      <t xml:space="preserve">Purpose/Remarks : </t>
    </r>
    <r>
      <rPr>
        <u/>
        <sz val="10"/>
        <rFont val="Arial"/>
        <family val="2"/>
      </rPr>
      <t>To be served during the Provincial Nutrition Month Celebration on July 30, 2026.</t>
    </r>
  </si>
  <si>
    <t>AM Snacks: Pancit Bihon with Toasted</t>
  </si>
  <si>
    <t>Siopao and Juice</t>
  </si>
  <si>
    <r>
      <t xml:space="preserve">Purpose/Remarks : </t>
    </r>
    <r>
      <rPr>
        <u/>
        <sz val="10"/>
        <rFont val="Arial"/>
        <family val="2"/>
      </rPr>
      <t>To be served during the Semi-Annual Meeting of Provincial Health Dentists on July 30, 2026.</t>
    </r>
  </si>
  <si>
    <t xml:space="preserve">       Development Seminar for Registered Travel Agencies on July 8 - 9, 2026.</t>
  </si>
  <si>
    <r>
      <t>Purpose/Remarks:</t>
    </r>
    <r>
      <rPr>
        <u/>
        <sz val="10"/>
        <rFont val="Arial"/>
        <family val="2"/>
      </rPr>
      <t xml:space="preserve"> Accommodation for the DOT Facilitator and Resource Speaker during the Tour Package  </t>
    </r>
  </si>
  <si>
    <t xml:space="preserve">       Awareness and Capability Building for LGUs on July 6-7, 2026.</t>
  </si>
  <si>
    <r>
      <t>Purpose/Remarks:</t>
    </r>
    <r>
      <rPr>
        <u/>
        <sz val="10"/>
        <rFont val="Arial"/>
        <family val="2"/>
      </rPr>
      <t xml:space="preserve"> Accommodation for the DOT Facilitator and Resource Speaker during the Seminar on Tourism </t>
    </r>
  </si>
  <si>
    <t>PM Snacks: Crispy Chicken Sandwich and Drinks</t>
  </si>
  <si>
    <r>
      <t xml:space="preserve">Purpose/Remarks : </t>
    </r>
    <r>
      <rPr>
        <u/>
        <sz val="10"/>
        <rFont val="Arial"/>
        <family val="2"/>
      </rPr>
      <t>To be served during the Service Caravan for Officials and Employees on June 30, 2026.</t>
    </r>
  </si>
  <si>
    <r>
      <t>Date:</t>
    </r>
    <r>
      <rPr>
        <u/>
        <sz val="10"/>
        <rFont val="Arial"/>
        <family val="2"/>
      </rPr>
      <t>06/17/2026</t>
    </r>
  </si>
  <si>
    <r>
      <t xml:space="preserve">PR No. </t>
    </r>
    <r>
      <rPr>
        <u/>
        <sz val="10"/>
        <rFont val="Arial"/>
        <family val="2"/>
      </rPr>
      <t>0626-3349</t>
    </r>
  </si>
  <si>
    <r>
      <t xml:space="preserve">PR No. </t>
    </r>
    <r>
      <rPr>
        <u/>
        <sz val="10"/>
        <rFont val="Arial"/>
        <family val="2"/>
      </rPr>
      <t>0626-3350</t>
    </r>
  </si>
  <si>
    <r>
      <t xml:space="preserve">PR No. </t>
    </r>
    <r>
      <rPr>
        <u/>
        <sz val="10"/>
        <rFont val="Arial"/>
        <family val="2"/>
      </rPr>
      <t>0626-3351</t>
    </r>
  </si>
  <si>
    <r>
      <t xml:space="preserve">PR No. </t>
    </r>
    <r>
      <rPr>
        <u/>
        <sz val="10"/>
        <rFont val="Arial"/>
        <family val="2"/>
      </rPr>
      <t xml:space="preserve">0626-3352 </t>
    </r>
  </si>
  <si>
    <r>
      <t xml:space="preserve">PR No. </t>
    </r>
    <r>
      <rPr>
        <u/>
        <sz val="10"/>
        <rFont val="Arial"/>
        <family val="2"/>
      </rPr>
      <t xml:space="preserve">0626-3353 </t>
    </r>
  </si>
  <si>
    <r>
      <t xml:space="preserve">PR No. </t>
    </r>
    <r>
      <rPr>
        <u/>
        <sz val="10"/>
        <rFont val="Arial"/>
        <family val="2"/>
      </rPr>
      <t xml:space="preserve">0626-3354 </t>
    </r>
  </si>
  <si>
    <r>
      <t xml:space="preserve">PR No. </t>
    </r>
    <r>
      <rPr>
        <u/>
        <sz val="10"/>
        <rFont val="Arial"/>
        <family val="2"/>
      </rPr>
      <t xml:space="preserve">0626-3355 </t>
    </r>
  </si>
  <si>
    <r>
      <t xml:space="preserve">PR No. </t>
    </r>
    <r>
      <rPr>
        <u/>
        <sz val="10"/>
        <rFont val="Arial"/>
        <family val="2"/>
      </rPr>
      <t>0626-3356</t>
    </r>
  </si>
  <si>
    <r>
      <t xml:space="preserve">PR No. </t>
    </r>
    <r>
      <rPr>
        <u/>
        <sz val="10"/>
        <rFont val="Arial"/>
        <family val="2"/>
      </rPr>
      <t>0626-3357</t>
    </r>
  </si>
  <si>
    <r>
      <t xml:space="preserve">PR No. </t>
    </r>
    <r>
      <rPr>
        <u/>
        <sz val="10"/>
        <rFont val="Arial"/>
        <family val="2"/>
      </rPr>
      <t xml:space="preserve">0626-3358 </t>
    </r>
  </si>
  <si>
    <r>
      <t xml:space="preserve">PR No. </t>
    </r>
    <r>
      <rPr>
        <u/>
        <sz val="10"/>
        <rFont val="Arial"/>
        <family val="2"/>
      </rPr>
      <t xml:space="preserve">0626-3359 </t>
    </r>
  </si>
  <si>
    <r>
      <t xml:space="preserve">PR No. </t>
    </r>
    <r>
      <rPr>
        <u/>
        <sz val="10"/>
        <rFont val="Arial"/>
        <family val="2"/>
      </rPr>
      <t xml:space="preserve">0626-3360 </t>
    </r>
  </si>
  <si>
    <t>(44 pax x Php 3,411.00 / day x 2 days)</t>
  </si>
  <si>
    <r>
      <t>Date:</t>
    </r>
    <r>
      <rPr>
        <u/>
        <sz val="10"/>
        <rFont val="Arial"/>
        <family val="2"/>
      </rPr>
      <t>06/18/2026</t>
    </r>
  </si>
  <si>
    <t>Purified Drinking Water 500ml, 24 bottles</t>
  </si>
  <si>
    <r>
      <t xml:space="preserve">Date: </t>
    </r>
    <r>
      <rPr>
        <u/>
        <sz val="10"/>
        <rFont val="Arial"/>
        <family val="2"/>
      </rPr>
      <t>06/18/2026</t>
    </r>
  </si>
  <si>
    <t>(White Chrysanthemums)</t>
  </si>
  <si>
    <r>
      <t xml:space="preserve">Purpose/Remarks : </t>
    </r>
    <r>
      <rPr>
        <u/>
        <sz val="10"/>
        <rFont val="Arial"/>
        <family val="2"/>
      </rPr>
      <t>Flower given to the late Ms. Mary Grace Morgado of Barangay Pagkilatan, Batangas City.</t>
    </r>
  </si>
  <si>
    <t>(White Anthuriums, White Chrysanthemums)</t>
  </si>
  <si>
    <r>
      <t xml:space="preserve">Purpose/Remarks : </t>
    </r>
    <r>
      <rPr>
        <u/>
        <sz val="10"/>
        <rFont val="Arial"/>
        <family val="2"/>
      </rPr>
      <t>Flower given to the late Mr. Cornelio Mendoza Generoso of Barangay Simlong, Batangas City.</t>
    </r>
  </si>
  <si>
    <r>
      <t xml:space="preserve">Purpose/Remarks : </t>
    </r>
    <r>
      <rPr>
        <u/>
        <sz val="10"/>
        <rFont val="Arial"/>
        <family val="2"/>
      </rPr>
      <t>For the period of June 01 - 15, 2026.</t>
    </r>
  </si>
  <si>
    <r>
      <t xml:space="preserve">PR No. </t>
    </r>
    <r>
      <rPr>
        <u/>
        <sz val="10"/>
        <rFont val="Arial"/>
        <family val="2"/>
      </rPr>
      <t>0626-3382</t>
    </r>
  </si>
  <si>
    <r>
      <t xml:space="preserve">PR No.  </t>
    </r>
    <r>
      <rPr>
        <u/>
        <sz val="10"/>
        <rFont val="Arial"/>
        <family val="2"/>
      </rPr>
      <t>0626-3383</t>
    </r>
  </si>
  <si>
    <r>
      <t xml:space="preserve">PR No.  </t>
    </r>
    <r>
      <rPr>
        <u/>
        <sz val="10"/>
        <rFont val="Arial"/>
        <family val="2"/>
      </rPr>
      <t>0626-3384</t>
    </r>
  </si>
  <si>
    <r>
      <t xml:space="preserve">PR No.  </t>
    </r>
    <r>
      <rPr>
        <u/>
        <sz val="10"/>
        <rFont val="Arial"/>
        <family val="2"/>
      </rPr>
      <t>0626-3385</t>
    </r>
  </si>
  <si>
    <r>
      <t xml:space="preserve">PR No. </t>
    </r>
    <r>
      <rPr>
        <u/>
        <sz val="10"/>
        <rFont val="Arial"/>
        <family val="2"/>
      </rPr>
      <t xml:space="preserve">0626-3386 </t>
    </r>
  </si>
  <si>
    <r>
      <t xml:space="preserve">PR No. </t>
    </r>
    <r>
      <rPr>
        <u/>
        <sz val="10"/>
        <rFont val="Arial"/>
        <family val="2"/>
      </rPr>
      <t xml:space="preserve">0626-3387 </t>
    </r>
  </si>
  <si>
    <r>
      <t xml:space="preserve">PR No. </t>
    </r>
    <r>
      <rPr>
        <u/>
        <sz val="10"/>
        <rFont val="Arial"/>
        <family val="2"/>
      </rPr>
      <t xml:space="preserve">0626-3388 </t>
    </r>
  </si>
  <si>
    <r>
      <t xml:space="preserve">PR No. </t>
    </r>
    <r>
      <rPr>
        <u/>
        <sz val="10"/>
        <rFont val="Arial"/>
        <family val="2"/>
      </rPr>
      <t xml:space="preserve">0626-3389 </t>
    </r>
  </si>
  <si>
    <r>
      <t xml:space="preserve">PR No. </t>
    </r>
    <r>
      <rPr>
        <u/>
        <sz val="10"/>
        <rFont val="Arial"/>
        <family val="2"/>
      </rPr>
      <t xml:space="preserve">0626-3390 </t>
    </r>
  </si>
  <si>
    <r>
      <t xml:space="preserve">PR No.  </t>
    </r>
    <r>
      <rPr>
        <u/>
        <sz val="10"/>
        <rFont val="Arial"/>
        <family val="2"/>
      </rPr>
      <t xml:space="preserve">0626-3391 </t>
    </r>
  </si>
  <si>
    <r>
      <t xml:space="preserve">PR No. </t>
    </r>
    <r>
      <rPr>
        <u/>
        <sz val="10"/>
        <rFont val="Arial"/>
        <family val="2"/>
      </rPr>
      <t>0626-3392</t>
    </r>
  </si>
  <si>
    <r>
      <t xml:space="preserve">Purpose/Remarks : </t>
    </r>
    <r>
      <rPr>
        <u/>
        <sz val="10"/>
        <rFont val="Arial"/>
        <family val="2"/>
      </rPr>
      <t>To be served in Legislation with Barangay Officials and Volunteers in Municipality of Tingloy</t>
    </r>
  </si>
  <si>
    <t xml:space="preserve">       re: feeding program on July 14, 2026.</t>
  </si>
  <si>
    <r>
      <t xml:space="preserve">Date: </t>
    </r>
    <r>
      <rPr>
        <u/>
        <sz val="10"/>
        <rFont val="Arial"/>
        <family val="2"/>
      </rPr>
      <t>06/20/2026</t>
    </r>
  </si>
  <si>
    <t xml:space="preserve">       re: feeding program on July 21, 2026.</t>
  </si>
  <si>
    <t>AM Snacks: Pancit Palabok, Chicken Empanada</t>
  </si>
  <si>
    <r>
      <t>Purpose/Remarks:</t>
    </r>
    <r>
      <rPr>
        <u/>
        <sz val="10"/>
        <rFont val="Arial"/>
        <family val="2"/>
      </rPr>
      <t xml:space="preserve"> To be served during the Training on Disaster Preparedness on July 23 - 24, 2026.</t>
    </r>
  </si>
  <si>
    <r>
      <t>Purpose/Remarks:</t>
    </r>
    <r>
      <rPr>
        <u/>
        <sz val="10"/>
        <rFont val="Arial"/>
        <family val="2"/>
      </rPr>
      <t xml:space="preserve"> To be served during the 3rd Quarterly Meetings of Batangas History Society (BHS) on July 24, 2026.</t>
    </r>
  </si>
  <si>
    <t>AM Snacks: Creamy Tuna Pasta, Toasted Bread</t>
  </si>
  <si>
    <r>
      <t>Purpose/Remarks:</t>
    </r>
    <r>
      <rPr>
        <u/>
        <sz val="10"/>
        <rFont val="Arial"/>
        <family val="2"/>
      </rPr>
      <t xml:space="preserve"> To be served during the Anti-Drug Awareness for Out-of-School Youth (2nd Batch) on July 24, 2026.</t>
    </r>
  </si>
  <si>
    <t>AM Snacks: Pad Thai, Garlic Bread and Bottled Juice</t>
  </si>
  <si>
    <r>
      <t>Purpose/Remarks:</t>
    </r>
    <r>
      <rPr>
        <u/>
        <sz val="10"/>
        <rFont val="Arial"/>
        <family val="2"/>
      </rPr>
      <t xml:space="preserve"> To be served during the 3rd Quarterly Provincial Council for Protection of Children (PCPC)  </t>
    </r>
  </si>
  <si>
    <r>
      <t>Purpose/Remarks:</t>
    </r>
    <r>
      <rPr>
        <u/>
        <sz val="10"/>
        <rFont val="Arial"/>
        <family val="2"/>
      </rPr>
      <t xml:space="preserve"> To be served during the Seminar on Disaster Preparedness and First - Aid for Mataas na Kahoy</t>
    </r>
  </si>
  <si>
    <t xml:space="preserve">        and Balete Tourism Workers on August 4 - 5, 2026.</t>
  </si>
  <si>
    <r>
      <t>PR No.</t>
    </r>
    <r>
      <rPr>
        <u/>
        <sz val="10"/>
        <rFont val="Arial"/>
        <family val="2"/>
      </rPr>
      <t xml:space="preserve"> 0626- </t>
    </r>
  </si>
  <si>
    <t>AM Snacks: Clubhouse Sandwich and Pineapple Juice</t>
  </si>
  <si>
    <r>
      <t xml:space="preserve">Purpose/Remarks : </t>
    </r>
    <r>
      <rPr>
        <u/>
        <sz val="10"/>
        <rFont val="Arial"/>
        <family val="2"/>
      </rPr>
      <t>To be served during the meeting with Housing Stakeholders on August 06, 2026.</t>
    </r>
  </si>
  <si>
    <t xml:space="preserve">                                Meeting on August 06, 2026.</t>
  </si>
  <si>
    <t>AM Snacks: Creamy Tuna Pasta, Mini</t>
  </si>
  <si>
    <t>Ensaymada and Bottled Juice</t>
  </si>
  <si>
    <t xml:space="preserve">        Meeting on August 6, 2026.</t>
  </si>
  <si>
    <t xml:space="preserve">         August 07, 2026.</t>
  </si>
  <si>
    <t xml:space="preserve">AM Snacks: Creamy Tuna Pasta, Toasted </t>
  </si>
  <si>
    <t>PM Snacks: Birria Quesadilla Sandwich,</t>
  </si>
  <si>
    <t>Tacos and Bottled Water</t>
  </si>
  <si>
    <r>
      <t>Purpose/Remarks:</t>
    </r>
    <r>
      <rPr>
        <u/>
        <sz val="10"/>
        <rFont val="Arial"/>
        <family val="2"/>
      </rPr>
      <t xml:space="preserve"> To be served during the Search for Pamilyang Huwaran sa Lalawigan ng Batangas (Deliberation)</t>
    </r>
  </si>
  <si>
    <t xml:space="preserve">        on August 7, 2026.</t>
  </si>
  <si>
    <t>AM Snacks: Lasagna Roll Ups with Toasted</t>
  </si>
  <si>
    <r>
      <t>Purpose/Remarks:</t>
    </r>
    <r>
      <rPr>
        <u/>
        <sz val="10"/>
        <rFont val="Arial"/>
        <family val="2"/>
      </rPr>
      <t xml:space="preserve"> To be served during the 3rd Quarterly Meeting of Federation of Senior Citizens and OSCA Heads</t>
    </r>
  </si>
  <si>
    <t xml:space="preserve">        on August 07, 2026.</t>
  </si>
  <si>
    <r>
      <t xml:space="preserve">Purpose/Remarks : </t>
    </r>
    <r>
      <rPr>
        <u/>
        <sz val="10"/>
        <rFont val="Arial"/>
        <family val="2"/>
      </rPr>
      <t>To be served during the Training on Pickled Kangkong on August 11, 2026.</t>
    </r>
  </si>
  <si>
    <t>AM Snacks: Pancit Sotanghon with Toasted</t>
  </si>
  <si>
    <r>
      <t xml:space="preserve">Purpose/Remarks : </t>
    </r>
    <r>
      <rPr>
        <u/>
        <sz val="10"/>
        <rFont val="Arial"/>
        <family val="2"/>
      </rPr>
      <t>To be served during the Training on Meat Processing on August 12, 2026.</t>
    </r>
  </si>
  <si>
    <t xml:space="preserve">AM Snacks: Pancit Guisado, Toasted Bread </t>
  </si>
  <si>
    <r>
      <t xml:space="preserve">Purpose/Remarks : </t>
    </r>
    <r>
      <rPr>
        <u/>
        <sz val="10"/>
        <rFont val="Arial"/>
        <family val="2"/>
      </rPr>
      <t>To be served during the LAMB Meeting on August 12, 2026.</t>
    </r>
  </si>
  <si>
    <r>
      <t>Purpose/Remarks:</t>
    </r>
    <r>
      <rPr>
        <u/>
        <sz val="10"/>
        <rFont val="Arial"/>
        <family val="2"/>
      </rPr>
      <t xml:space="preserve"> To be served during the Seminar - Workshop on Basic Mobile Photography on August 12, 2026.</t>
    </r>
  </si>
  <si>
    <t>AM Snacks: Palabok with Bread and Bottled Juice</t>
  </si>
  <si>
    <r>
      <t>Purpose/Remarks:</t>
    </r>
    <r>
      <rPr>
        <u/>
        <sz val="10"/>
        <rFont val="Arial"/>
        <family val="2"/>
      </rPr>
      <t xml:space="preserve"> To be served during the Batangas Province Migration Coordinating Council (BPMCC) Council</t>
    </r>
  </si>
  <si>
    <t xml:space="preserve">       Meeting on August 12, 2026.</t>
  </si>
  <si>
    <r>
      <t xml:space="preserve">Purpose/Remarks : </t>
    </r>
    <r>
      <rPr>
        <u/>
        <sz val="10"/>
        <rFont val="Arial"/>
        <family val="2"/>
      </rPr>
      <t>To be served during the Provincial Health Board Meeting on August 13, 2026.</t>
    </r>
  </si>
  <si>
    <t>PM Snacks: Subway Style Sandwich and Softdrinks</t>
  </si>
  <si>
    <r>
      <t xml:space="preserve">Purpose/Remarks: </t>
    </r>
    <r>
      <rPr>
        <u/>
        <sz val="10"/>
        <rFont val="Arial"/>
        <family val="2"/>
      </rPr>
      <t>To be served during the 3rd Quarter Nationwide Simultaneous Earthquake Drill (NSED)</t>
    </r>
  </si>
  <si>
    <t xml:space="preserve">        Exercise Coordination / Planning Meeting on August 13, 2026.</t>
  </si>
  <si>
    <t xml:space="preserve">                                Meeting on August 13, 2026.</t>
  </si>
  <si>
    <r>
      <t>Purpose/Remarks:</t>
    </r>
    <r>
      <rPr>
        <u/>
        <sz val="10"/>
        <rFont val="Arial"/>
        <family val="2"/>
      </rPr>
      <t xml:space="preserve"> To be served during the Capacity Building Session for Parent Leaders on August 13 -14, 2026.</t>
    </r>
  </si>
  <si>
    <t>AM Snacks: Charlie Chan Pasta and Bottled Juice</t>
  </si>
  <si>
    <t xml:space="preserve">        Council Meeting on August 14, 2026.</t>
  </si>
  <si>
    <r>
      <t xml:space="preserve">                        </t>
    </r>
    <r>
      <rPr>
        <u/>
        <sz val="10"/>
        <rFont val="Arial"/>
        <family val="2"/>
      </rPr>
      <t>Based) Agoncillo, Balete, Laurel, San Nicolas and Talisay, Batangas - Exercise Planning</t>
    </r>
  </si>
  <si>
    <t xml:space="preserve">                                 Meeting on August 18, 2026.</t>
  </si>
  <si>
    <r>
      <t xml:space="preserve">Purpose/Remarks : </t>
    </r>
    <r>
      <rPr>
        <u/>
        <sz val="10"/>
        <rFont val="Arial"/>
        <family val="2"/>
      </rPr>
      <t xml:space="preserve">To be served during the Strengthening of Agricultural Organizations: Integrated Fisheries and  </t>
    </r>
  </si>
  <si>
    <t xml:space="preserve">                                Aquatic Resources Management Council Meeting on August 18, 2026.</t>
  </si>
  <si>
    <t>AM Snacks: Lasagna Roll Ups with Garlic Bread</t>
  </si>
  <si>
    <r>
      <t>Purpose/Remarks:</t>
    </r>
    <r>
      <rPr>
        <u/>
        <sz val="10"/>
        <rFont val="Arial"/>
        <family val="2"/>
      </rPr>
      <t xml:space="preserve"> To be served during the Orientation on Aftercare Service for YBP Multi-Disciplinary Team</t>
    </r>
  </si>
  <si>
    <t xml:space="preserve">      (2nd Batch) on August 18 - 19, 2026.</t>
  </si>
  <si>
    <r>
      <t>Purpose/Remarks:</t>
    </r>
    <r>
      <rPr>
        <u/>
        <sz val="10"/>
        <rFont val="Arial"/>
        <family val="2"/>
      </rPr>
      <t xml:space="preserve"> To be served during the Advanced Tourism Statistics Training on August 18 - 20, 2026.</t>
    </r>
  </si>
  <si>
    <t>8th Batch</t>
  </si>
  <si>
    <t>9th Batch</t>
  </si>
  <si>
    <r>
      <t xml:space="preserve">Purpose/Remarks: </t>
    </r>
    <r>
      <rPr>
        <u/>
        <sz val="10"/>
        <rFont val="Arial"/>
        <family val="2"/>
      </rPr>
      <t xml:space="preserve">To be served during the 8th and 9th Batch of the Organizational Meeting of Various Art and Cultural  </t>
    </r>
  </si>
  <si>
    <t xml:space="preserve">       Sector Groups on July 22 and August 19, 2026.</t>
  </si>
  <si>
    <t xml:space="preserve">                                Meeting on August 20, 2026.</t>
  </si>
  <si>
    <t>AM Snacks: Pancit Canton with Puto and Juice</t>
  </si>
  <si>
    <r>
      <t xml:space="preserve">Purpose/Remarks : </t>
    </r>
    <r>
      <rPr>
        <u/>
        <sz val="10"/>
        <rFont val="Arial"/>
        <family val="2"/>
      </rPr>
      <t>To be served during the Lung Month Celebration on August 20, 2026.</t>
    </r>
  </si>
  <si>
    <t>AM Snacks: Spaghetti with Toasted Bread and Juice</t>
  </si>
  <si>
    <r>
      <t xml:space="preserve">Purpose/Remarks : </t>
    </r>
    <r>
      <rPr>
        <u/>
        <sz val="10"/>
        <rFont val="Arial"/>
        <family val="2"/>
      </rPr>
      <t>To be served during the Orientation on Nutrition Program Management for Newly Designated</t>
    </r>
  </si>
  <si>
    <t xml:space="preserve">         Local Nutrition Focal Points (LNFPs) on August 20, 2026.</t>
  </si>
  <si>
    <t>AM Snacks: Japchae, Empanada and Bottled Juice</t>
  </si>
  <si>
    <t xml:space="preserve">        Chapter Meeting on August 20, 2026.</t>
  </si>
  <si>
    <t xml:space="preserve">        Hospitals on July 22, 2026. </t>
  </si>
  <si>
    <r>
      <t xml:space="preserve">Purpose/Remarks: </t>
    </r>
    <r>
      <rPr>
        <u/>
        <sz val="10"/>
        <rFont val="Arial"/>
        <family val="2"/>
      </rPr>
      <t>To be served during the Seminar - Workshop on Basic Mobile Photography in Talisay, Batangas</t>
    </r>
  </si>
  <si>
    <t xml:space="preserve">        on August 25, 2026.</t>
  </si>
  <si>
    <t>AM Snacks: Carbonara, Garlic Bread and Bottled Juice</t>
  </si>
  <si>
    <t>PM Snacks: Turon with Ice Cream and Bottled Juice</t>
  </si>
  <si>
    <t>AM Snacks: Clubhouse Sandwich, French Fries</t>
  </si>
  <si>
    <t>PM Snacks: Fresh Lumpia and Softdrinks</t>
  </si>
  <si>
    <t>AM Snacks: Hamburger with Cracker and Bottled Juice</t>
  </si>
  <si>
    <t>PM Snacks: Baked Mac, Bread and Bottled Juice</t>
  </si>
  <si>
    <r>
      <t>Purpose/Remarks:</t>
    </r>
    <r>
      <rPr>
        <u/>
        <sz val="10"/>
        <rFont val="Arial"/>
        <family val="2"/>
      </rPr>
      <t xml:space="preserve"> To be served during the Training on Quick Response Management on August 25 - 27, 2026.</t>
    </r>
  </si>
  <si>
    <t>AM Snacks: Seafood Marinara with Garlic Bread</t>
  </si>
  <si>
    <r>
      <t>Purpose/Remarks:</t>
    </r>
    <r>
      <rPr>
        <u/>
        <sz val="10"/>
        <rFont val="Arial"/>
        <family val="2"/>
      </rPr>
      <t xml:space="preserve"> To be served during the Samahan ng mg Makabagong Bayani ng Batangas Inc. (OFW) 3rd</t>
    </r>
  </si>
  <si>
    <t xml:space="preserve">        Quarterly Meeting on August 26, 2026.</t>
  </si>
  <si>
    <t>AM Snacks: Baked Macaroni, Breadsticks and Drinks</t>
  </si>
  <si>
    <t>PM Snacks: Clubhouse Sandwich and Drinks</t>
  </si>
  <si>
    <t>AM Snacks: Tuna Pasta, Breadsticks and Drinks</t>
  </si>
  <si>
    <t>PM Snacks: Jumbo Burger and Drinks</t>
  </si>
  <si>
    <r>
      <t xml:space="preserve">Purpose/Remarks: </t>
    </r>
    <r>
      <rPr>
        <u/>
        <sz val="10"/>
        <rFont val="Arial"/>
        <family val="2"/>
      </rPr>
      <t>To be served during the 3rd Provincial Project Monitoring Committee (PPMC) Quarterly Field</t>
    </r>
  </si>
  <si>
    <t xml:space="preserve">      Monitoring Activity on August 26 - 27, 2026.</t>
  </si>
  <si>
    <t>AM Snacks: Pancit Sotanghon/Miki, Bread and Juice</t>
  </si>
  <si>
    <r>
      <t xml:space="preserve">Purpose/Remarks : </t>
    </r>
    <r>
      <rPr>
        <u/>
        <sz val="10"/>
        <rFont val="Arial"/>
        <family val="2"/>
      </rPr>
      <t>To be served during the Provincial Sandugo Awards on August 27, 2026.</t>
    </r>
  </si>
  <si>
    <r>
      <t xml:space="preserve">                        </t>
    </r>
    <r>
      <rPr>
        <u/>
        <sz val="10"/>
        <rFont val="Arial"/>
        <family val="2"/>
      </rPr>
      <t>Based) Agoncillo, Balete, Laurel, San Nicolas and Talisay, Batangas - Meeting of Exercise Key</t>
    </r>
  </si>
  <si>
    <t xml:space="preserve">                           Players on August 27, 2026.</t>
  </si>
  <si>
    <r>
      <t xml:space="preserve">Purpose/Remarks : </t>
    </r>
    <r>
      <rPr>
        <u/>
        <sz val="10"/>
        <rFont val="Arial"/>
        <family val="2"/>
      </rPr>
      <t>To be served during the Consultation Meeting with the Sangguniang Barangay Secretaries and</t>
    </r>
  </si>
  <si>
    <t xml:space="preserve">       Treasurers of the Municipality of San Jose in aid of legislation on June 24, 2026.</t>
  </si>
  <si>
    <t>AM Snacks: Baked Macaroni with Toasted Bread</t>
  </si>
  <si>
    <t xml:space="preserve">Lunch: 2 Viands with Rice, Dessert and Free </t>
  </si>
  <si>
    <t>Flowing Water</t>
  </si>
  <si>
    <t>PM Snacks: Pancit Palabok with Toasted Bread</t>
  </si>
  <si>
    <r>
      <t xml:space="preserve">Purpose/Remarks: </t>
    </r>
    <r>
      <rPr>
        <u/>
        <sz val="10"/>
        <rFont val="Arial"/>
        <family val="2"/>
      </rPr>
      <t>To be served during the Batangas Recognition Awards for Verde Island Passage's Outstanding</t>
    </r>
  </si>
  <si>
    <t xml:space="preserve">        (BRAVO) Marine Protected Areas and Bantay Dagat Meeting on July 08, 2026.</t>
  </si>
  <si>
    <t>July 6, 2026</t>
  </si>
  <si>
    <t>July 13, 2026</t>
  </si>
  <si>
    <t>July 20, 2026</t>
  </si>
  <si>
    <t>July 27, 2026</t>
  </si>
  <si>
    <r>
      <t xml:space="preserve">Purpose/Remarks: </t>
    </r>
    <r>
      <rPr>
        <u/>
        <sz val="10"/>
        <rFont val="Arial"/>
        <family val="2"/>
      </rPr>
      <t>To be served during the Courtesy Call Meeting of the Department of Transportation regarding</t>
    </r>
  </si>
  <si>
    <t xml:space="preserve">                                the feasibility study of the Subic-Clark-Manila-Batangas Railway Project on June 25, 2026.</t>
  </si>
  <si>
    <r>
      <t xml:space="preserve">Date: </t>
    </r>
    <r>
      <rPr>
        <u/>
        <sz val="10"/>
        <rFont val="Arial"/>
        <family val="2"/>
      </rPr>
      <t>06/22/2026</t>
    </r>
  </si>
  <si>
    <r>
      <t xml:space="preserve">PR No. </t>
    </r>
    <r>
      <rPr>
        <u/>
        <sz val="10"/>
        <rFont val="Arial"/>
        <family val="2"/>
      </rPr>
      <t xml:space="preserve">0626-3435 </t>
    </r>
  </si>
  <si>
    <r>
      <t xml:space="preserve">PR No. </t>
    </r>
    <r>
      <rPr>
        <u/>
        <sz val="10"/>
        <rFont val="Arial"/>
        <family val="2"/>
      </rPr>
      <t xml:space="preserve">0626-3436 </t>
    </r>
  </si>
  <si>
    <r>
      <t xml:space="preserve">PR No. </t>
    </r>
    <r>
      <rPr>
        <u/>
        <sz val="10"/>
        <rFont val="Arial"/>
        <family val="2"/>
      </rPr>
      <t>0626-3437</t>
    </r>
  </si>
  <si>
    <r>
      <t>Date:</t>
    </r>
    <r>
      <rPr>
        <u/>
        <sz val="10"/>
        <rFont val="Arial"/>
        <family val="2"/>
      </rPr>
      <t>06/22/2026</t>
    </r>
  </si>
  <si>
    <r>
      <t xml:space="preserve">PR No. </t>
    </r>
    <r>
      <rPr>
        <u/>
        <sz val="10"/>
        <rFont val="Arial"/>
        <family val="2"/>
      </rPr>
      <t>0626-3438</t>
    </r>
  </si>
  <si>
    <r>
      <t xml:space="preserve">PR No.  </t>
    </r>
    <r>
      <rPr>
        <u/>
        <sz val="10"/>
        <rFont val="Arial"/>
        <family val="2"/>
      </rPr>
      <t xml:space="preserve">0626-3439 </t>
    </r>
  </si>
  <si>
    <r>
      <t xml:space="preserve">PR No. </t>
    </r>
    <r>
      <rPr>
        <u/>
        <sz val="10"/>
        <rFont val="Arial"/>
        <family val="2"/>
      </rPr>
      <t>0626-3258</t>
    </r>
  </si>
  <si>
    <r>
      <t xml:space="preserve">Date: </t>
    </r>
    <r>
      <rPr>
        <u/>
        <sz val="10"/>
        <rFont val="Arial"/>
        <family val="2"/>
      </rPr>
      <t>06/24/2026</t>
    </r>
  </si>
  <si>
    <r>
      <t xml:space="preserve">Purpose/Remarks : </t>
    </r>
    <r>
      <rPr>
        <u/>
        <sz val="10"/>
        <rFont val="Arial"/>
        <family val="2"/>
      </rPr>
      <t>For the month of April - May, 2026.</t>
    </r>
  </si>
  <si>
    <r>
      <t xml:space="preserve">Purpose/Remarks: </t>
    </r>
    <r>
      <rPr>
        <u/>
        <sz val="10"/>
        <rFont val="Arial"/>
        <family val="2"/>
      </rPr>
      <t>For the month of  2026.</t>
    </r>
  </si>
  <si>
    <r>
      <t xml:space="preserve">Purpose/Remarks : </t>
    </r>
    <r>
      <rPr>
        <u/>
        <sz val="10"/>
        <rFont val="Arial"/>
        <family val="2"/>
      </rPr>
      <t>For the period of May 02, June 04 and June 16, 2026.</t>
    </r>
  </si>
  <si>
    <r>
      <t>Date:</t>
    </r>
    <r>
      <rPr>
        <u/>
        <sz val="10"/>
        <rFont val="Arial"/>
        <family val="2"/>
      </rPr>
      <t>06/24/2026</t>
    </r>
  </si>
  <si>
    <t>Date:06//2026</t>
  </si>
  <si>
    <t>(Heart Shaped Like Design with White Malaysian</t>
  </si>
  <si>
    <t>Mums, White Anthurium and Orchids)</t>
  </si>
  <si>
    <r>
      <t xml:space="preserve">Purpose/Remarks : </t>
    </r>
    <r>
      <rPr>
        <u/>
        <sz val="10"/>
        <rFont val="Arial"/>
        <family val="2"/>
      </rPr>
      <t>Funeral Flower given to late Mr. Leonilo M. Mañibo of Barangay Malimatoc 1, Mabini, Batangas.</t>
    </r>
  </si>
  <si>
    <t>(White Chrysanthemum, White Anthurium)</t>
  </si>
  <si>
    <r>
      <t xml:space="preserve">Purpose/Remarks : </t>
    </r>
    <r>
      <rPr>
        <u/>
        <sz val="10"/>
        <rFont val="Arial"/>
        <family val="2"/>
      </rPr>
      <t>Flowers given to the late Ms. Michelle Kyle Gonzales of Barangay Kumintang Ibaba, Batangas City.</t>
    </r>
  </si>
  <si>
    <t xml:space="preserve">        (Daughter of Ms. Eva Sandoval, Administrative Assistant I)</t>
  </si>
  <si>
    <r>
      <t xml:space="preserve">Purpose/Remarks : </t>
    </r>
    <r>
      <rPr>
        <u/>
        <sz val="10"/>
        <rFont val="Arial"/>
        <family val="2"/>
      </rPr>
      <t>Flowers given to the late Mr. Ferdinand D. Ama of Balayan, Batangas.</t>
    </r>
  </si>
  <si>
    <t>thigh</t>
  </si>
  <si>
    <t xml:space="preserve">                                                                                                                                                  </t>
  </si>
  <si>
    <t>wings</t>
  </si>
  <si>
    <t>Cracker Sandwich Tsokolate Flavor 30gx10</t>
  </si>
  <si>
    <t>Peanut Butter Sandwich Cookies 30gx10</t>
  </si>
  <si>
    <t>longganisa</t>
  </si>
  <si>
    <t>Pechay Tagalog</t>
  </si>
  <si>
    <t>Talong</t>
  </si>
  <si>
    <r>
      <t xml:space="preserve">Purpose/Remarks : </t>
    </r>
    <r>
      <rPr>
        <u/>
        <sz val="10"/>
        <rFont val="Arial"/>
        <family val="2"/>
      </rPr>
      <t>For food consumption of Bahay Pag-Asa clients for the period of June 22 - July 05, 2026.</t>
    </r>
  </si>
  <si>
    <r>
      <t xml:space="preserve">PR No. </t>
    </r>
    <r>
      <rPr>
        <u/>
        <sz val="10"/>
        <color theme="1"/>
        <rFont val="Arial"/>
        <family val="2"/>
      </rPr>
      <t xml:space="preserve">0626- </t>
    </r>
  </si>
  <si>
    <r>
      <t xml:space="preserve">Date: </t>
    </r>
    <r>
      <rPr>
        <u/>
        <sz val="10"/>
        <color theme="1"/>
        <rFont val="Arial"/>
        <family val="2"/>
      </rPr>
      <t>06//2026</t>
    </r>
  </si>
  <si>
    <t>(White Anthurium, Korean Roses, White Orchids)</t>
  </si>
  <si>
    <r>
      <t xml:space="preserve">Purpose/Remarks : </t>
    </r>
    <r>
      <rPr>
        <u/>
        <sz val="10"/>
        <rFont val="Arial"/>
        <family val="2"/>
      </rPr>
      <t>Flowers given to the late Mr. Leonilo M. Mañibo of Barangay Malimatoc I, Mabini, Batangas.</t>
    </r>
  </si>
  <si>
    <r>
      <t xml:space="preserve">Purpose/Remarks: </t>
    </r>
    <r>
      <rPr>
        <u/>
        <sz val="10"/>
        <rFont val="Arial"/>
        <family val="2"/>
      </rPr>
      <t>Flowers given to the late Mr. Roy M. Bonsol of Barangay Taliba, San Luis, Batangas.</t>
    </r>
  </si>
  <si>
    <r>
      <t xml:space="preserve">Purpose/Remarks: </t>
    </r>
    <r>
      <rPr>
        <u/>
        <sz val="10"/>
        <rFont val="Arial"/>
        <family val="2"/>
      </rPr>
      <t>Flowers given to the late Mr. Randy D. Bonsol of Barangay Calumpang West, San Luis, Batangas.</t>
    </r>
  </si>
  <si>
    <r>
      <t xml:space="preserve">Purpose/Remarks: </t>
    </r>
    <r>
      <rPr>
        <u/>
        <sz val="10"/>
        <rFont val="Arial"/>
        <family val="2"/>
      </rPr>
      <t>Flowers given to the late Ms. Ma. Delia Gonzalvo of Barangay Balagtasin, San Luis, Batangas.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</si>
</sst>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.000"/>
    <numFmt numFmtId="167" formatCode="0.0"/>
    <numFmt numFmtId="168" formatCode="[$-3409]mmmm\ dd\,\ yyyy;@"/>
    <numFmt numFmtId="169" formatCode="_(* #,##0.00_);_(* \(#,##0.00\);_(* \-??_);_(@_)"/>
    <numFmt numFmtId="170" formatCode="0.000"/>
    <numFmt numFmtId="171" formatCode="_(* #,##0.000_);_(* \(#,##0.000\);_(* &quot;-&quot;??_);_(@_)"/>
  </numFmts>
  <fonts count="48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sz val="9.5"/>
      <name val="Arial"/>
      <family val="2"/>
    </font>
    <font>
      <b/>
      <i/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u/>
      <sz val="11"/>
      <color indexed="8"/>
      <name val="Calibri"/>
      <family val="2"/>
    </font>
    <font>
      <u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63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0"/>
      <color theme="1"/>
      <name val="Arial"/>
      <family val="2"/>
    </font>
    <font>
      <b/>
      <sz val="10"/>
      <color rgb="FF000000"/>
      <name val="Arial"/>
      <family val="2"/>
    </font>
    <font>
      <u/>
      <sz val="10"/>
      <color rgb="FFFF0000"/>
      <name val="Arial"/>
      <family val="2"/>
    </font>
    <font>
      <b/>
      <sz val="13"/>
      <color rgb="FFFF0000"/>
      <name val="Arial"/>
      <family val="2"/>
    </font>
    <font>
      <b/>
      <u/>
      <sz val="10"/>
      <color rgb="FFFF0000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sz val="13"/>
      <name val="Arial"/>
      <family val="2"/>
    </font>
    <font>
      <u val="singleAccounting"/>
      <sz val="10"/>
      <name val="Arial"/>
      <family val="2"/>
    </font>
    <font>
      <b/>
      <sz val="13"/>
      <color theme="1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0"/>
      <name val="Arial"/>
      <family val="2"/>
    </font>
    <font>
      <b/>
      <i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79">
    <xf numFmtId="0" fontId="0" fillId="0" borderId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9" fontId="11" fillId="0" borderId="0"/>
    <xf numFmtId="0" fontId="11" fillId="0" borderId="0"/>
    <xf numFmtId="0" fontId="5" fillId="0" borderId="0"/>
    <xf numFmtId="16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</cellStyleXfs>
  <cellXfs count="1386"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/>
    <xf numFmtId="165" fontId="5" fillId="0" borderId="0" xfId="1" applyNumberFormat="1" applyFont="1" applyAlignment="1">
      <alignment horizontal="left"/>
    </xf>
    <xf numFmtId="0" fontId="5" fillId="0" borderId="0" xfId="0" applyFont="1" applyAlignment="1">
      <alignment horizontal="center"/>
    </xf>
    <xf numFmtId="4" fontId="5" fillId="0" borderId="0" xfId="0" applyNumberFormat="1" applyFont="1"/>
    <xf numFmtId="0" fontId="5" fillId="0" borderId="1" xfId="0" applyFont="1" applyBorder="1"/>
    <xf numFmtId="165" fontId="5" fillId="0" borderId="2" xfId="1" applyNumberFormat="1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4" fontId="5" fillId="0" borderId="2" xfId="0" applyNumberFormat="1" applyFont="1" applyBorder="1"/>
    <xf numFmtId="0" fontId="5" fillId="0" borderId="3" xfId="0" applyFont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0" xfId="0" applyFont="1" applyAlignment="1">
      <alignment horizontal="left"/>
    </xf>
    <xf numFmtId="4" fontId="5" fillId="0" borderId="6" xfId="0" applyNumberFormat="1" applyFont="1" applyBorder="1"/>
    <xf numFmtId="0" fontId="5" fillId="0" borderId="7" xfId="0" applyFont="1" applyBorder="1"/>
    <xf numFmtId="0" fontId="5" fillId="0" borderId="8" xfId="0" applyFont="1" applyBorder="1"/>
    <xf numFmtId="165" fontId="5" fillId="0" borderId="0" xfId="1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0" fontId="5" fillId="0" borderId="9" xfId="0" applyFont="1" applyBorder="1"/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4" fontId="5" fillId="0" borderId="10" xfId="0" applyNumberFormat="1" applyFont="1" applyBorder="1"/>
    <xf numFmtId="4" fontId="5" fillId="0" borderId="11" xfId="0" applyNumberFormat="1" applyFont="1" applyBorder="1"/>
    <xf numFmtId="0" fontId="5" fillId="0" borderId="3" xfId="0" applyFont="1" applyBorder="1"/>
    <xf numFmtId="0" fontId="4" fillId="0" borderId="12" xfId="0" applyFont="1" applyBorder="1" applyAlignment="1">
      <alignment horizontal="center" vertical="top" wrapText="1"/>
    </xf>
    <xf numFmtId="165" fontId="4" fillId="0" borderId="13" xfId="1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/>
    </xf>
    <xf numFmtId="165" fontId="5" fillId="0" borderId="15" xfId="1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678" applyFont="1" applyBorder="1" applyAlignment="1">
      <alignment vertical="top" shrinkToFit="1"/>
    </xf>
    <xf numFmtId="165" fontId="5" fillId="0" borderId="15" xfId="1" quotePrefix="1" applyNumberFormat="1" applyFont="1" applyBorder="1" applyAlignment="1">
      <alignment horizontal="center"/>
    </xf>
    <xf numFmtId="4" fontId="5" fillId="0" borderId="15" xfId="1" applyNumberFormat="1" applyFont="1" applyBorder="1" applyAlignment="1">
      <alignment horizontal="right" vertical="center"/>
    </xf>
    <xf numFmtId="164" fontId="5" fillId="0" borderId="16" xfId="0" applyNumberFormat="1" applyFont="1" applyBorder="1"/>
    <xf numFmtId="165" fontId="5" fillId="0" borderId="15" xfId="1" quotePrefix="1" applyNumberFormat="1" applyFont="1" applyBorder="1" applyAlignment="1">
      <alignment vertical="center"/>
    </xf>
    <xf numFmtId="0" fontId="5" fillId="0" borderId="15" xfId="0" applyFont="1" applyBorder="1" applyAlignment="1">
      <alignment vertical="top" wrapText="1"/>
    </xf>
    <xf numFmtId="165" fontId="5" fillId="0" borderId="15" xfId="1" quotePrefix="1" applyNumberFormat="1" applyFont="1" applyBorder="1" applyAlignment="1">
      <alignment horizontal="center" vertical="center"/>
    </xf>
    <xf numFmtId="0" fontId="5" fillId="0" borderId="15" xfId="0" applyFont="1" applyBorder="1"/>
    <xf numFmtId="165" fontId="5" fillId="0" borderId="15" xfId="1" quotePrefix="1" applyNumberFormat="1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165" fontId="5" fillId="0" borderId="15" xfId="1" applyNumberFormat="1" applyFont="1" applyBorder="1" applyAlignment="1">
      <alignment horizontal="left"/>
    </xf>
    <xf numFmtId="4" fontId="5" fillId="0" borderId="5" xfId="0" applyNumberFormat="1" applyFont="1" applyBorder="1" applyAlignment="1">
      <alignment horizontal="right"/>
    </xf>
    <xf numFmtId="4" fontId="5" fillId="0" borderId="15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/>
    </xf>
    <xf numFmtId="165" fontId="5" fillId="0" borderId="13" xfId="1" applyNumberFormat="1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4" fontId="4" fillId="0" borderId="17" xfId="0" applyNumberFormat="1" applyFont="1" applyBorder="1" applyAlignment="1">
      <alignment horizontal="right"/>
    </xf>
    <xf numFmtId="164" fontId="4" fillId="0" borderId="18" xfId="0" applyNumberFormat="1" applyFont="1" applyBorder="1"/>
    <xf numFmtId="165" fontId="5" fillId="0" borderId="0" xfId="1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5" fontId="5" fillId="0" borderId="17" xfId="1" applyNumberFormat="1" applyFont="1" applyBorder="1" applyAlignment="1">
      <alignment horizontal="left"/>
    </xf>
    <xf numFmtId="15" fontId="5" fillId="0" borderId="17" xfId="0" quotePrefix="1" applyNumberFormat="1" applyFont="1" applyBorder="1"/>
    <xf numFmtId="4" fontId="5" fillId="0" borderId="17" xfId="0" applyNumberFormat="1" applyFont="1" applyBorder="1"/>
    <xf numFmtId="0" fontId="5" fillId="0" borderId="20" xfId="0" applyFont="1" applyBorder="1"/>
    <xf numFmtId="0" fontId="5" fillId="0" borderId="2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4" fontId="5" fillId="0" borderId="23" xfId="0" applyNumberFormat="1" applyFont="1" applyBorder="1"/>
    <xf numFmtId="0" fontId="5" fillId="0" borderId="24" xfId="0" applyFont="1" applyBorder="1" applyAlignment="1">
      <alignment horizontal="center"/>
    </xf>
    <xf numFmtId="0" fontId="5" fillId="0" borderId="15" xfId="0" applyFont="1" applyBorder="1" applyAlignment="1">
      <alignment vertical="top" shrinkToFit="1"/>
    </xf>
    <xf numFmtId="0" fontId="5" fillId="0" borderId="15" xfId="1" quotePrefix="1" applyNumberFormat="1" applyFont="1" applyBorder="1" applyAlignment="1">
      <alignment horizontal="center" vertical="center"/>
    </xf>
    <xf numFmtId="0" fontId="5" fillId="0" borderId="15" xfId="1" quotePrefix="1" applyNumberFormat="1" applyFont="1" applyBorder="1" applyAlignment="1">
      <alignment horizontal="center"/>
    </xf>
    <xf numFmtId="0" fontId="5" fillId="0" borderId="15" xfId="1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5" fillId="0" borderId="15" xfId="0" applyFont="1" applyBorder="1" applyAlignment="1">
      <alignment shrinkToFit="1"/>
    </xf>
    <xf numFmtId="0" fontId="0" fillId="0" borderId="15" xfId="0" applyBorder="1" applyAlignment="1">
      <alignment horizontal="center"/>
    </xf>
    <xf numFmtId="164" fontId="5" fillId="0" borderId="15" xfId="1" applyFont="1" applyBorder="1" applyAlignment="1">
      <alignment horizontal="right" vertical="top"/>
    </xf>
    <xf numFmtId="164" fontId="5" fillId="0" borderId="15" xfId="1" applyFont="1" applyBorder="1" applyAlignment="1">
      <alignment horizontal="right" vertical="center"/>
    </xf>
    <xf numFmtId="164" fontId="5" fillId="0" borderId="25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15" xfId="0" applyFont="1" applyBorder="1" applyAlignment="1">
      <alignment horizontal="center" shrinkToFit="1"/>
    </xf>
    <xf numFmtId="165" fontId="5" fillId="0" borderId="15" xfId="21" quotePrefix="1" applyNumberFormat="1" applyFont="1" applyBorder="1" applyAlignment="1">
      <alignment horizontal="center" vertical="center"/>
    </xf>
    <xf numFmtId="165" fontId="5" fillId="0" borderId="15" xfId="21" applyNumberFormat="1" applyFont="1" applyBorder="1" applyAlignment="1">
      <alignment horizontal="center"/>
    </xf>
    <xf numFmtId="0" fontId="0" fillId="0" borderId="15" xfId="0" applyBorder="1"/>
    <xf numFmtId="0" fontId="5" fillId="0" borderId="15" xfId="21" applyNumberFormat="1" applyFont="1" applyFill="1" applyBorder="1" applyAlignment="1">
      <alignment horizontal="center"/>
    </xf>
    <xf numFmtId="164" fontId="0" fillId="0" borderId="15" xfId="21" applyFont="1" applyFill="1" applyBorder="1" applyAlignment="1">
      <alignment horizontal="center"/>
    </xf>
    <xf numFmtId="0" fontId="5" fillId="0" borderId="23" xfId="21" applyNumberFormat="1" applyFont="1" applyFill="1" applyBorder="1" applyAlignment="1">
      <alignment horizontal="center"/>
    </xf>
    <xf numFmtId="164" fontId="0" fillId="0" borderId="23" xfId="21" applyFont="1" applyFill="1" applyBorder="1" applyAlignment="1">
      <alignment horizontal="center"/>
    </xf>
    <xf numFmtId="164" fontId="5" fillId="0" borderId="15" xfId="21" applyFont="1" applyFill="1" applyBorder="1" applyAlignment="1">
      <alignment horizontal="center"/>
    </xf>
    <xf numFmtId="165" fontId="4" fillId="0" borderId="23" xfId="21" applyNumberFormat="1" applyFont="1" applyBorder="1" applyAlignment="1">
      <alignment horizontal="center" vertical="top" wrapText="1"/>
    </xf>
    <xf numFmtId="0" fontId="5" fillId="0" borderId="24" xfId="0" applyFont="1" applyBorder="1" applyAlignment="1">
      <alignment horizontal="center" vertical="top" wrapText="1"/>
    </xf>
    <xf numFmtId="0" fontId="5" fillId="0" borderId="15" xfId="21" applyNumberFormat="1" applyFont="1" applyBorder="1" applyAlignment="1">
      <alignment horizontal="center"/>
    </xf>
    <xf numFmtId="164" fontId="5" fillId="0" borderId="23" xfId="21" applyFont="1" applyFill="1" applyBorder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14" xfId="0" applyFont="1" applyBorder="1" applyAlignment="1">
      <alignment horizontal="center" vertical="top" wrapText="1"/>
    </xf>
    <xf numFmtId="164" fontId="5" fillId="0" borderId="5" xfId="1" applyFont="1" applyBorder="1" applyAlignment="1">
      <alignment horizontal="right"/>
    </xf>
    <xf numFmtId="164" fontId="5" fillId="0" borderId="15" xfId="1" applyFont="1" applyBorder="1" applyAlignment="1">
      <alignment horizontal="right"/>
    </xf>
    <xf numFmtId="0" fontId="0" fillId="0" borderId="23" xfId="0" applyBorder="1"/>
    <xf numFmtId="0" fontId="5" fillId="0" borderId="22" xfId="0" applyFont="1" applyBorder="1" applyAlignment="1">
      <alignment horizontal="center" shrinkToFit="1"/>
    </xf>
    <xf numFmtId="0" fontId="5" fillId="0" borderId="0" xfId="21" applyNumberFormat="1" applyFont="1" applyBorder="1" applyAlignment="1">
      <alignment horizontal="center"/>
    </xf>
    <xf numFmtId="0" fontId="5" fillId="0" borderId="6" xfId="0" applyFont="1" applyBorder="1"/>
    <xf numFmtId="0" fontId="5" fillId="0" borderId="23" xfId="0" applyFont="1" applyBorder="1" applyAlignment="1">
      <alignment horizontal="center"/>
    </xf>
    <xf numFmtId="165" fontId="5" fillId="0" borderId="26" xfId="21" quotePrefix="1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0" fillId="0" borderId="23" xfId="0" applyBorder="1" applyAlignment="1">
      <alignment horizontal="center"/>
    </xf>
    <xf numFmtId="164" fontId="5" fillId="0" borderId="23" xfId="2" applyFont="1" applyBorder="1"/>
    <xf numFmtId="165" fontId="5" fillId="0" borderId="2" xfId="2" applyNumberFormat="1" applyFont="1" applyBorder="1" applyAlignment="1">
      <alignment horizontal="left"/>
    </xf>
    <xf numFmtId="165" fontId="5" fillId="0" borderId="0" xfId="2" applyNumberFormat="1" applyFont="1" applyBorder="1" applyAlignment="1">
      <alignment horizontal="left"/>
    </xf>
    <xf numFmtId="165" fontId="5" fillId="0" borderId="15" xfId="2" applyNumberFormat="1" applyFont="1" applyBorder="1" applyAlignment="1">
      <alignment horizontal="center"/>
    </xf>
    <xf numFmtId="0" fontId="5" fillId="0" borderId="15" xfId="2" quotePrefix="1" applyNumberFormat="1" applyFont="1" applyBorder="1" applyAlignment="1">
      <alignment horizontal="center"/>
    </xf>
    <xf numFmtId="165" fontId="5" fillId="0" borderId="17" xfId="2" applyNumberFormat="1" applyFont="1" applyBorder="1" applyAlignment="1">
      <alignment horizontal="left"/>
    </xf>
    <xf numFmtId="0" fontId="5" fillId="0" borderId="15" xfId="2" applyNumberFormat="1" applyFont="1" applyBorder="1" applyAlignment="1">
      <alignment horizontal="center"/>
    </xf>
    <xf numFmtId="165" fontId="5" fillId="0" borderId="15" xfId="2" quotePrefix="1" applyNumberFormat="1" applyFont="1" applyBorder="1" applyAlignment="1">
      <alignment horizontal="center" vertical="center"/>
    </xf>
    <xf numFmtId="165" fontId="5" fillId="0" borderId="15" xfId="2" quotePrefix="1" applyNumberFormat="1" applyFont="1" applyBorder="1" applyAlignment="1">
      <alignment vertical="center"/>
    </xf>
    <xf numFmtId="165" fontId="5" fillId="0" borderId="15" xfId="2" applyNumberFormat="1" applyFont="1" applyBorder="1" applyAlignment="1">
      <alignment horizontal="left"/>
    </xf>
    <xf numFmtId="0" fontId="5" fillId="0" borderId="15" xfId="2" quotePrefix="1" applyNumberFormat="1" applyFont="1" applyBorder="1" applyAlignment="1">
      <alignment horizontal="center" vertical="center"/>
    </xf>
    <xf numFmtId="0" fontId="5" fillId="0" borderId="23" xfId="0" applyFont="1" applyBorder="1"/>
    <xf numFmtId="0" fontId="4" fillId="0" borderId="13" xfId="0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165" fontId="4" fillId="0" borderId="13" xfId="1" applyNumberFormat="1" applyFont="1" applyBorder="1" applyAlignment="1">
      <alignment horizontal="center" vertical="center" wrapText="1"/>
    </xf>
    <xf numFmtId="165" fontId="4" fillId="0" borderId="13" xfId="2" applyNumberFormat="1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65" fontId="4" fillId="0" borderId="23" xfId="21" applyNumberFormat="1" applyFont="1" applyBorder="1" applyAlignment="1">
      <alignment horizontal="center" vertical="center" wrapText="1"/>
    </xf>
    <xf numFmtId="4" fontId="5" fillId="0" borderId="15" xfId="0" applyNumberFormat="1" applyFont="1" applyBorder="1"/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5" xfId="21" applyNumberFormat="1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28" xfId="0" applyFont="1" applyBorder="1" applyAlignment="1">
      <alignment horizontal="center" vertical="center" wrapText="1"/>
    </xf>
    <xf numFmtId="164" fontId="0" fillId="0" borderId="15" xfId="21" applyFont="1" applyFill="1" applyBorder="1" applyAlignment="1">
      <alignment horizontal="center" vertical="center"/>
    </xf>
    <xf numFmtId="164" fontId="5" fillId="0" borderId="25" xfId="0" applyNumberFormat="1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5" xfId="21" applyFont="1" applyFill="1" applyBorder="1" applyAlignment="1">
      <alignment horizontal="center" vertical="center"/>
    </xf>
    <xf numFmtId="164" fontId="5" fillId="0" borderId="15" xfId="2" applyFont="1" applyBorder="1" applyAlignment="1">
      <alignment horizontal="right" vertical="top"/>
    </xf>
    <xf numFmtId="0" fontId="5" fillId="0" borderId="15" xfId="678" applyFont="1" applyBorder="1" applyAlignment="1">
      <alignment horizontal="left" vertical="center" shrinkToFit="1"/>
    </xf>
    <xf numFmtId="0" fontId="5" fillId="0" borderId="15" xfId="0" applyFont="1" applyBorder="1" applyAlignment="1">
      <alignment horizontal="left" shrinkToFit="1"/>
    </xf>
    <xf numFmtId="0" fontId="5" fillId="0" borderId="15" xfId="2" applyNumberFormat="1" applyFont="1" applyBorder="1" applyAlignment="1">
      <alignment horizontal="center" vertical="center"/>
    </xf>
    <xf numFmtId="165" fontId="5" fillId="0" borderId="27" xfId="2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21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vertical="center" shrinkToFit="1"/>
    </xf>
    <xf numFmtId="0" fontId="5" fillId="0" borderId="15" xfId="0" applyFont="1" applyBorder="1" applyAlignment="1">
      <alignment horizontal="center" wrapText="1"/>
    </xf>
    <xf numFmtId="4" fontId="5" fillId="0" borderId="8" xfId="0" applyNumberFormat="1" applyFont="1" applyBorder="1"/>
    <xf numFmtId="0" fontId="22" fillId="0" borderId="15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 textRotation="90" wrapText="1"/>
    </xf>
    <xf numFmtId="0" fontId="24" fillId="0" borderId="15" xfId="0" applyFont="1" applyBorder="1" applyAlignment="1">
      <alignment horizontal="center" vertical="center" textRotation="90" wrapText="1"/>
    </xf>
    <xf numFmtId="0" fontId="13" fillId="0" borderId="15" xfId="0" applyFont="1" applyBorder="1" applyAlignment="1">
      <alignment horizontal="center" vertical="center" textRotation="90" wrapText="1"/>
    </xf>
    <xf numFmtId="0" fontId="0" fillId="0" borderId="0" xfId="0" applyAlignment="1">
      <alignment vertical="center"/>
    </xf>
    <xf numFmtId="0" fontId="5" fillId="0" borderId="15" xfId="0" applyFont="1" applyBorder="1" applyAlignment="1">
      <alignment horizontal="left" vertical="center" shrinkToFit="1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64" fontId="5" fillId="0" borderId="15" xfId="2" applyFont="1" applyFill="1" applyBorder="1" applyAlignment="1">
      <alignment horizontal="left" vertical="center"/>
    </xf>
    <xf numFmtId="164" fontId="5" fillId="0" borderId="15" xfId="2" applyFont="1" applyFill="1" applyBorder="1" applyAlignment="1">
      <alignment vertical="center"/>
    </xf>
    <xf numFmtId="165" fontId="5" fillId="0" borderId="15" xfId="2" quotePrefix="1" applyNumberFormat="1" applyFont="1" applyBorder="1" applyAlignment="1">
      <alignment horizontal="center" vertical="top"/>
    </xf>
    <xf numFmtId="164" fontId="5" fillId="0" borderId="15" xfId="2" applyFont="1" applyFill="1" applyBorder="1" applyAlignment="1">
      <alignment horizontal="center" vertical="center"/>
    </xf>
    <xf numFmtId="0" fontId="5" fillId="0" borderId="15" xfId="2" quotePrefix="1" applyNumberFormat="1" applyFont="1" applyBorder="1" applyAlignment="1">
      <alignment horizontal="center" vertical="top"/>
    </xf>
    <xf numFmtId="164" fontId="5" fillId="0" borderId="15" xfId="2" applyFont="1" applyBorder="1" applyAlignment="1">
      <alignment vertical="top"/>
    </xf>
    <xf numFmtId="1" fontId="5" fillId="0" borderId="15" xfId="2" applyNumberFormat="1" applyFont="1" applyBorder="1" applyAlignment="1">
      <alignment horizontal="center"/>
    </xf>
    <xf numFmtId="167" fontId="5" fillId="0" borderId="15" xfId="2" quotePrefix="1" applyNumberFormat="1" applyFont="1" applyBorder="1" applyAlignment="1">
      <alignment horizontal="center" vertical="center"/>
    </xf>
    <xf numFmtId="166" fontId="5" fillId="0" borderId="15" xfId="2" quotePrefix="1" applyNumberFormat="1" applyFont="1" applyBorder="1" applyAlignment="1">
      <alignment horizontal="center" vertical="center"/>
    </xf>
    <xf numFmtId="1" fontId="5" fillId="0" borderId="15" xfId="2" quotePrefix="1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 shrinkToFit="1"/>
    </xf>
    <xf numFmtId="165" fontId="4" fillId="0" borderId="13" xfId="2" applyNumberFormat="1" applyFont="1" applyBorder="1" applyAlignment="1">
      <alignment horizontal="center" vertical="top" wrapText="1"/>
    </xf>
    <xf numFmtId="0" fontId="5" fillId="0" borderId="23" xfId="0" applyFont="1" applyBorder="1" applyAlignment="1">
      <alignment vertical="center" shrinkToFit="1"/>
    </xf>
    <xf numFmtId="164" fontId="5" fillId="0" borderId="15" xfId="2" applyFont="1" applyBorder="1" applyAlignment="1">
      <alignment horizontal="right" vertical="center"/>
    </xf>
    <xf numFmtId="43" fontId="5" fillId="0" borderId="0" xfId="0" applyNumberFormat="1" applyFont="1"/>
    <xf numFmtId="0" fontId="25" fillId="0" borderId="15" xfId="0" applyFont="1" applyBorder="1" applyAlignment="1">
      <alignment shrinkToFit="1"/>
    </xf>
    <xf numFmtId="1" fontId="5" fillId="0" borderId="15" xfId="2" quotePrefix="1" applyNumberFormat="1" applyFont="1" applyBorder="1" applyAlignment="1">
      <alignment horizontal="center"/>
    </xf>
    <xf numFmtId="164" fontId="26" fillId="0" borderId="16" xfId="0" applyNumberFormat="1" applyFont="1" applyBorder="1"/>
    <xf numFmtId="4" fontId="5" fillId="0" borderId="15" xfId="149" quotePrefix="1" applyNumberFormat="1" applyBorder="1" applyAlignment="1">
      <alignment horizontal="left" shrinkToFit="1"/>
    </xf>
    <xf numFmtId="164" fontId="0" fillId="0" borderId="15" xfId="2" applyFont="1" applyFill="1" applyBorder="1" applyAlignment="1">
      <alignment horizontal="center"/>
    </xf>
    <xf numFmtId="0" fontId="5" fillId="0" borderId="15" xfId="678" applyFont="1" applyBorder="1" applyAlignment="1">
      <alignment horizontal="left" vertical="top" shrinkToFit="1"/>
    </xf>
    <xf numFmtId="164" fontId="5" fillId="0" borderId="5" xfId="2" applyFont="1" applyBorder="1" applyAlignment="1">
      <alignment horizontal="right" vertical="center"/>
    </xf>
    <xf numFmtId="164" fontId="5" fillId="0" borderId="5" xfId="2" applyFont="1" applyBorder="1" applyAlignment="1">
      <alignment horizontal="right"/>
    </xf>
    <xf numFmtId="164" fontId="5" fillId="0" borderId="15" xfId="2" applyFont="1" applyBorder="1" applyAlignment="1">
      <alignment horizontal="right"/>
    </xf>
    <xf numFmtId="165" fontId="5" fillId="0" borderId="13" xfId="2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65" fontId="5" fillId="0" borderId="0" xfId="2" applyNumberFormat="1" applyFont="1" applyBorder="1" applyAlignment="1">
      <alignment horizontal="center"/>
    </xf>
    <xf numFmtId="165" fontId="5" fillId="0" borderId="17" xfId="21" applyNumberFormat="1" applyFont="1" applyBorder="1" applyAlignment="1">
      <alignment horizontal="left"/>
    </xf>
    <xf numFmtId="165" fontId="5" fillId="0" borderId="2" xfId="21" applyNumberFormat="1" applyFont="1" applyBorder="1" applyAlignment="1">
      <alignment horizontal="left"/>
    </xf>
    <xf numFmtId="165" fontId="5" fillId="0" borderId="0" xfId="21" applyNumberFormat="1" applyFont="1" applyBorder="1" applyAlignment="1">
      <alignment horizontal="left"/>
    </xf>
    <xf numFmtId="165" fontId="4" fillId="0" borderId="13" xfId="21" applyNumberFormat="1" applyFont="1" applyBorder="1" applyAlignment="1">
      <alignment horizontal="center" vertical="top" wrapText="1"/>
    </xf>
    <xf numFmtId="165" fontId="4" fillId="0" borderId="13" xfId="21" applyNumberFormat="1" applyFont="1" applyBorder="1" applyAlignment="1">
      <alignment horizontal="center" vertical="center" wrapText="1"/>
    </xf>
    <xf numFmtId="165" fontId="5" fillId="0" borderId="21" xfId="21" applyNumberFormat="1" applyFont="1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65" xfId="0" applyFont="1" applyBorder="1" applyAlignment="1">
      <alignment horizontal="left" vertical="top" shrinkToFit="1"/>
    </xf>
    <xf numFmtId="164" fontId="5" fillId="0" borderId="15" xfId="2" applyFont="1" applyBorder="1"/>
    <xf numFmtId="165" fontId="5" fillId="0" borderId="15" xfId="21" quotePrefix="1" applyNumberFormat="1" applyFont="1" applyBorder="1" applyAlignment="1">
      <alignment vertical="center"/>
    </xf>
    <xf numFmtId="0" fontId="5" fillId="0" borderId="15" xfId="678" applyFont="1" applyBorder="1" applyAlignment="1">
      <alignment vertical="center" shrinkToFit="1"/>
    </xf>
    <xf numFmtId="165" fontId="5" fillId="0" borderId="13" xfId="21" applyNumberFormat="1" applyFont="1" applyBorder="1" applyAlignment="1">
      <alignment horizontal="center"/>
    </xf>
    <xf numFmtId="0" fontId="5" fillId="0" borderId="33" xfId="0" applyFont="1" applyBorder="1" applyAlignment="1">
      <alignment vertical="center"/>
    </xf>
    <xf numFmtId="165" fontId="5" fillId="0" borderId="34" xfId="21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4" xfId="0" applyFont="1" applyBorder="1" applyAlignment="1">
      <alignment vertical="center" shrinkToFit="1"/>
    </xf>
    <xf numFmtId="4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165" fontId="5" fillId="0" borderId="17" xfId="21" applyNumberFormat="1" applyFont="1" applyBorder="1" applyAlignment="1">
      <alignment horizontal="center" vertical="center"/>
    </xf>
    <xf numFmtId="4" fontId="5" fillId="0" borderId="17" xfId="0" applyNumberFormat="1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164" fontId="4" fillId="0" borderId="16" xfId="0" applyNumberFormat="1" applyFont="1" applyBorder="1"/>
    <xf numFmtId="43" fontId="4" fillId="0" borderId="0" xfId="0" applyNumberFormat="1" applyFont="1" applyAlignment="1">
      <alignment horizontal="center"/>
    </xf>
    <xf numFmtId="0" fontId="10" fillId="0" borderId="15" xfId="0" applyFont="1" applyBorder="1" applyAlignment="1">
      <alignment horizontal="center" vertical="center" shrinkToFit="1"/>
    </xf>
    <xf numFmtId="0" fontId="5" fillId="0" borderId="21" xfId="678" applyFont="1" applyBorder="1" applyAlignment="1">
      <alignment horizontal="left" vertical="center" shrinkToFit="1"/>
    </xf>
    <xf numFmtId="1" fontId="5" fillId="0" borderId="36" xfId="2" quotePrefix="1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top"/>
    </xf>
    <xf numFmtId="0" fontId="21" fillId="0" borderId="15" xfId="0" applyFont="1" applyBorder="1" applyAlignment="1">
      <alignment vertical="top" wrapText="1"/>
    </xf>
    <xf numFmtId="3" fontId="5" fillId="0" borderId="15" xfId="2" quotePrefix="1" applyNumberFormat="1" applyFont="1" applyBorder="1" applyAlignment="1">
      <alignment horizontal="center" vertical="center"/>
    </xf>
    <xf numFmtId="3" fontId="5" fillId="0" borderId="15" xfId="2" quotePrefix="1" applyNumberFormat="1" applyFont="1" applyBorder="1" applyAlignment="1">
      <alignment horizontal="center" vertical="top"/>
    </xf>
    <xf numFmtId="3" fontId="5" fillId="0" borderId="15" xfId="2" applyNumberFormat="1" applyFont="1" applyBorder="1" applyAlignment="1">
      <alignment horizontal="center"/>
    </xf>
    <xf numFmtId="0" fontId="4" fillId="0" borderId="37" xfId="0" applyFont="1" applyBorder="1" applyAlignment="1">
      <alignment horizontal="center" vertical="top" wrapText="1"/>
    </xf>
    <xf numFmtId="165" fontId="5" fillId="0" borderId="21" xfId="2" applyNumberFormat="1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164" fontId="4" fillId="0" borderId="39" xfId="0" applyNumberFormat="1" applyFont="1" applyBorder="1"/>
    <xf numFmtId="164" fontId="5" fillId="0" borderId="0" xfId="1" applyFont="1"/>
    <xf numFmtId="164" fontId="5" fillId="0" borderId="0" xfId="0" applyNumberFormat="1" applyFont="1"/>
    <xf numFmtId="0" fontId="27" fillId="0" borderId="21" xfId="0" applyFont="1" applyBorder="1" applyAlignment="1">
      <alignment horizontal="center" vertical="top"/>
    </xf>
    <xf numFmtId="0" fontId="27" fillId="0" borderId="64" xfId="0" applyFont="1" applyBorder="1" applyAlignment="1">
      <alignment horizontal="left" vertical="top" shrinkToFit="1"/>
    </xf>
    <xf numFmtId="0" fontId="27" fillId="0" borderId="21" xfId="21" applyNumberFormat="1" applyFont="1" applyFill="1" applyBorder="1" applyAlignment="1">
      <alignment horizontal="center"/>
    </xf>
    <xf numFmtId="164" fontId="27" fillId="0" borderId="21" xfId="2" applyFont="1" applyBorder="1"/>
    <xf numFmtId="164" fontId="27" fillId="0" borderId="16" xfId="0" applyNumberFormat="1" applyFont="1" applyBorder="1"/>
    <xf numFmtId="0" fontId="27" fillId="0" borderId="65" xfId="0" applyFont="1" applyBorder="1" applyAlignment="1">
      <alignment horizontal="left" vertical="top" shrinkToFit="1"/>
    </xf>
    <xf numFmtId="0" fontId="27" fillId="0" borderId="15" xfId="21" applyNumberFormat="1" applyFont="1" applyFill="1" applyBorder="1" applyAlignment="1">
      <alignment horizontal="center"/>
    </xf>
    <xf numFmtId="164" fontId="27" fillId="0" borderId="15" xfId="2" applyFont="1" applyBorder="1"/>
    <xf numFmtId="0" fontId="27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 vertical="top"/>
    </xf>
    <xf numFmtId="164" fontId="27" fillId="0" borderId="16" xfId="2" applyFont="1" applyBorder="1"/>
    <xf numFmtId="0" fontId="27" fillId="4" borderId="15" xfId="0" applyFont="1" applyFill="1" applyBorder="1"/>
    <xf numFmtId="0" fontId="27" fillId="0" borderId="15" xfId="21" applyNumberFormat="1" applyFont="1" applyBorder="1" applyAlignment="1">
      <alignment horizontal="center"/>
    </xf>
    <xf numFmtId="164" fontId="27" fillId="0" borderId="15" xfId="2" applyFont="1" applyBorder="1" applyAlignment="1">
      <alignment horizontal="right" vertical="center"/>
    </xf>
    <xf numFmtId="0" fontId="27" fillId="4" borderId="30" xfId="0" applyFont="1" applyFill="1" applyBorder="1"/>
    <xf numFmtId="0" fontId="27" fillId="0" borderId="15" xfId="678" applyFont="1" applyBorder="1" applyAlignment="1">
      <alignment vertical="center" shrinkToFit="1"/>
    </xf>
    <xf numFmtId="0" fontId="0" fillId="0" borderId="0" xfId="0" applyAlignment="1">
      <alignment horizontal="center"/>
    </xf>
    <xf numFmtId="14" fontId="5" fillId="0" borderId="0" xfId="0" quotePrefix="1" applyNumberFormat="1" applyFont="1" applyAlignment="1">
      <alignment horizontal="center"/>
    </xf>
    <xf numFmtId="0" fontId="28" fillId="0" borderId="0" xfId="0" applyFont="1" applyAlignment="1">
      <alignment horizontal="center"/>
    </xf>
    <xf numFmtId="0" fontId="28" fillId="0" borderId="0" xfId="0" applyFont="1"/>
    <xf numFmtId="0" fontId="0" fillId="0" borderId="41" xfId="0" applyBorder="1" applyAlignment="1">
      <alignment horizont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29" fillId="0" borderId="0" xfId="0" applyFont="1"/>
    <xf numFmtId="0" fontId="20" fillId="0" borderId="0" xfId="0" applyFont="1"/>
    <xf numFmtId="0" fontId="5" fillId="0" borderId="14" xfId="21" applyNumberFormat="1" applyFont="1" applyFill="1" applyBorder="1" applyAlignment="1">
      <alignment horizontal="center"/>
    </xf>
    <xf numFmtId="0" fontId="5" fillId="0" borderId="24" xfId="21" applyNumberFormat="1" applyFont="1" applyFill="1" applyBorder="1" applyAlignment="1">
      <alignment horizontal="center"/>
    </xf>
    <xf numFmtId="0" fontId="5" fillId="0" borderId="24" xfId="21" applyNumberFormat="1" applyFont="1" applyBorder="1" applyAlignment="1">
      <alignment horizontal="center"/>
    </xf>
    <xf numFmtId="4" fontId="21" fillId="0" borderId="6" xfId="0" applyNumberFormat="1" applyFont="1" applyBorder="1"/>
    <xf numFmtId="0" fontId="21" fillId="0" borderId="7" xfId="0" applyFont="1" applyBorder="1"/>
    <xf numFmtId="164" fontId="4" fillId="0" borderId="0" xfId="0" applyNumberFormat="1" applyFont="1"/>
    <xf numFmtId="3" fontId="21" fillId="0" borderId="15" xfId="2" quotePrefix="1" applyNumberFormat="1" applyFont="1" applyBorder="1" applyAlignment="1">
      <alignment horizontal="center" vertical="center"/>
    </xf>
    <xf numFmtId="0" fontId="21" fillId="0" borderId="15" xfId="0" applyFont="1" applyBorder="1" applyAlignment="1">
      <alignment shrinkToFit="1"/>
    </xf>
    <xf numFmtId="0" fontId="21" fillId="0" borderId="15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7" fillId="0" borderId="15" xfId="0" applyFont="1" applyBorder="1" applyAlignment="1">
      <alignment vertical="center" shrinkToFit="1"/>
    </xf>
    <xf numFmtId="0" fontId="21" fillId="0" borderId="15" xfId="0" applyFont="1" applyBorder="1" applyAlignment="1">
      <alignment horizontal="left" vertical="center" shrinkToFit="1"/>
    </xf>
    <xf numFmtId="0" fontId="21" fillId="0" borderId="15" xfId="0" applyFont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 shrinkToFit="1"/>
    </xf>
    <xf numFmtId="0" fontId="5" fillId="0" borderId="15" xfId="2" applyNumberFormat="1" applyFont="1" applyBorder="1" applyAlignment="1">
      <alignment horizontal="left"/>
    </xf>
    <xf numFmtId="0" fontId="5" fillId="0" borderId="15" xfId="2" quotePrefix="1" applyNumberFormat="1" applyFont="1" applyBorder="1" applyAlignment="1">
      <alignment horizontal="left" vertical="center"/>
    </xf>
    <xf numFmtId="164" fontId="5" fillId="0" borderId="16" xfId="1" applyFont="1" applyBorder="1"/>
    <xf numFmtId="0" fontId="27" fillId="0" borderId="15" xfId="0" applyFont="1" applyBorder="1" applyAlignment="1">
      <alignment shrinkToFit="1"/>
    </xf>
    <xf numFmtId="0" fontId="27" fillId="0" borderId="0" xfId="678" applyFont="1" applyAlignment="1">
      <alignment vertical="center" shrinkToFit="1"/>
    </xf>
    <xf numFmtId="0" fontId="27" fillId="0" borderId="0" xfId="0" applyFont="1"/>
    <xf numFmtId="0" fontId="21" fillId="0" borderId="15" xfId="0" applyFont="1" applyBorder="1" applyAlignment="1">
      <alignment vertical="center" shrinkToFit="1"/>
    </xf>
    <xf numFmtId="0" fontId="21" fillId="0" borderId="30" xfId="0" applyFont="1" applyBorder="1" applyAlignment="1">
      <alignment horizontal="center" vertical="top"/>
    </xf>
    <xf numFmtId="0" fontId="21" fillId="0" borderId="15" xfId="2" quotePrefix="1" applyNumberFormat="1" applyFont="1" applyBorder="1" applyAlignment="1">
      <alignment horizontal="center" vertical="center"/>
    </xf>
    <xf numFmtId="164" fontId="5" fillId="0" borderId="0" xfId="2" applyFont="1" applyBorder="1" applyAlignment="1">
      <alignment horizontal="right" vertical="top"/>
    </xf>
    <xf numFmtId="164" fontId="5" fillId="0" borderId="0" xfId="2" applyFont="1" applyFill="1" applyBorder="1" applyAlignment="1">
      <alignment vertical="center"/>
    </xf>
    <xf numFmtId="164" fontId="5" fillId="0" borderId="0" xfId="2" applyFont="1" applyFill="1" applyBorder="1" applyAlignment="1">
      <alignment horizontal="center" vertical="center"/>
    </xf>
    <xf numFmtId="164" fontId="21" fillId="0" borderId="0" xfId="2" applyFont="1" applyBorder="1" applyAlignment="1">
      <alignment horizontal="right" vertical="top"/>
    </xf>
    <xf numFmtId="164" fontId="5" fillId="0" borderId="0" xfId="2" applyFont="1" applyBorder="1" applyAlignment="1">
      <alignment vertical="top"/>
    </xf>
    <xf numFmtId="0" fontId="5" fillId="0" borderId="0" xfId="0" applyFont="1" applyAlignment="1">
      <alignment horizontal="left" vertical="center"/>
    </xf>
    <xf numFmtId="0" fontId="5" fillId="0" borderId="15" xfId="0" applyFont="1" applyBorder="1" applyAlignment="1">
      <alignment horizontal="left" vertical="top" shrinkToFit="1"/>
    </xf>
    <xf numFmtId="164" fontId="21" fillId="0" borderId="15" xfId="1" applyFont="1" applyBorder="1" applyAlignment="1">
      <alignment horizontal="right" vertical="top"/>
    </xf>
    <xf numFmtId="164" fontId="5" fillId="0" borderId="15" xfId="1" applyFont="1" applyFill="1" applyBorder="1" applyAlignment="1">
      <alignment horizontal="left" vertical="center"/>
    </xf>
    <xf numFmtId="164" fontId="5" fillId="0" borderId="15" xfId="1" applyFont="1" applyFill="1" applyBorder="1" applyAlignment="1">
      <alignment vertical="center"/>
    </xf>
    <xf numFmtId="164" fontId="5" fillId="0" borderId="15" xfId="1" applyFont="1" applyFill="1" applyBorder="1" applyAlignment="1">
      <alignment horizontal="center" vertical="center"/>
    </xf>
    <xf numFmtId="164" fontId="5" fillId="0" borderId="15" xfId="1" applyFont="1" applyBorder="1" applyAlignment="1">
      <alignment vertical="top"/>
    </xf>
    <xf numFmtId="164" fontId="5" fillId="0" borderId="15" xfId="1" applyFont="1" applyBorder="1"/>
    <xf numFmtId="0" fontId="21" fillId="0" borderId="15" xfId="0" applyFont="1" applyBorder="1" applyAlignment="1">
      <alignment horizontal="center"/>
    </xf>
    <xf numFmtId="0" fontId="21" fillId="0" borderId="21" xfId="0" applyFont="1" applyBorder="1" applyAlignment="1">
      <alignment horizontal="center" vertical="top"/>
    </xf>
    <xf numFmtId="0" fontId="21" fillId="0" borderId="21" xfId="0" applyFont="1" applyBorder="1" applyAlignment="1">
      <alignment horizontal="left" vertical="center" shrinkToFit="1"/>
    </xf>
    <xf numFmtId="0" fontId="5" fillId="0" borderId="21" xfId="2" quotePrefix="1" applyNumberFormat="1" applyFont="1" applyBorder="1" applyAlignment="1">
      <alignment horizontal="center" vertical="center"/>
    </xf>
    <xf numFmtId="164" fontId="5" fillId="0" borderId="2" xfId="1" applyFont="1" applyFill="1" applyBorder="1" applyAlignment="1">
      <alignment horizontal="left" vertical="center"/>
    </xf>
    <xf numFmtId="4" fontId="27" fillId="0" borderId="6" xfId="0" applyNumberFormat="1" applyFont="1" applyBorder="1"/>
    <xf numFmtId="164" fontId="27" fillId="0" borderId="23" xfId="2" applyFont="1" applyBorder="1"/>
    <xf numFmtId="0" fontId="27" fillId="0" borderId="7" xfId="0" applyFont="1" applyBorder="1"/>
    <xf numFmtId="0" fontId="30" fillId="0" borderId="0" xfId="0" applyFont="1"/>
    <xf numFmtId="0" fontId="21" fillId="0" borderId="15" xfId="0" applyFont="1" applyBorder="1" applyAlignment="1">
      <alignment horizontal="center" vertical="center" shrinkToFit="1"/>
    </xf>
    <xf numFmtId="0" fontId="0" fillId="0" borderId="30" xfId="0" applyBorder="1" applyAlignment="1">
      <alignment vertical="top" shrinkToFit="1"/>
    </xf>
    <xf numFmtId="0" fontId="0" fillId="0" borderId="21" xfId="0" applyBorder="1" applyAlignment="1">
      <alignment horizontal="center" vertical="top" wrapText="1"/>
    </xf>
    <xf numFmtId="3" fontId="0" fillId="0" borderId="15" xfId="2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 wrapText="1"/>
    </xf>
    <xf numFmtId="0" fontId="0" fillId="0" borderId="15" xfId="21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/>
    </xf>
    <xf numFmtId="164" fontId="0" fillId="0" borderId="21" xfId="21" applyFont="1" applyBorder="1" applyAlignment="1">
      <alignment horizontal="right" vertical="top"/>
    </xf>
    <xf numFmtId="164" fontId="0" fillId="0" borderId="21" xfId="21" applyFont="1" applyBorder="1" applyAlignment="1">
      <alignment vertical="top"/>
    </xf>
    <xf numFmtId="164" fontId="0" fillId="0" borderId="15" xfId="21" applyFont="1" applyBorder="1" applyAlignment="1">
      <alignment horizontal="right" vertical="top"/>
    </xf>
    <xf numFmtId="0" fontId="19" fillId="0" borderId="15" xfId="0" applyFont="1" applyBorder="1" applyAlignment="1">
      <alignment horizontal="center"/>
    </xf>
    <xf numFmtId="0" fontId="0" fillId="0" borderId="15" xfId="21" applyNumberFormat="1" applyFont="1" applyFill="1" applyBorder="1" applyAlignment="1">
      <alignment horizontal="center"/>
    </xf>
    <xf numFmtId="165" fontId="5" fillId="0" borderId="0" xfId="21" applyNumberFormat="1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15" xfId="2" quotePrefix="1" applyNumberFormat="1" applyFont="1" applyBorder="1" applyAlignment="1">
      <alignment horizontal="left"/>
    </xf>
    <xf numFmtId="1" fontId="5" fillId="0" borderId="15" xfId="2" applyNumberFormat="1" applyFont="1" applyBorder="1" applyAlignment="1">
      <alignment horizontal="left"/>
    </xf>
    <xf numFmtId="3" fontId="5" fillId="0" borderId="15" xfId="2" quotePrefix="1" applyNumberFormat="1" applyFont="1" applyBorder="1" applyAlignment="1">
      <alignment horizontal="left" vertical="center"/>
    </xf>
    <xf numFmtId="0" fontId="5" fillId="0" borderId="15" xfId="2" quotePrefix="1" applyNumberFormat="1" applyFont="1" applyBorder="1" applyAlignment="1">
      <alignment horizontal="left" vertical="top"/>
    </xf>
    <xf numFmtId="3" fontId="21" fillId="0" borderId="15" xfId="2" quotePrefix="1" applyNumberFormat="1" applyFont="1" applyBorder="1" applyAlignment="1">
      <alignment horizontal="left" vertical="center"/>
    </xf>
    <xf numFmtId="3" fontId="5" fillId="0" borderId="15" xfId="2" quotePrefix="1" applyNumberFormat="1" applyFont="1" applyBorder="1" applyAlignment="1">
      <alignment horizontal="left" vertical="top"/>
    </xf>
    <xf numFmtId="3" fontId="5" fillId="0" borderId="15" xfId="2" applyNumberFormat="1" applyFont="1" applyBorder="1" applyAlignment="1">
      <alignment horizontal="left"/>
    </xf>
    <xf numFmtId="0" fontId="4" fillId="0" borderId="0" xfId="0" applyFont="1"/>
    <xf numFmtId="164" fontId="21" fillId="0" borderId="23" xfId="2" applyFont="1" applyBorder="1"/>
    <xf numFmtId="2" fontId="5" fillId="0" borderId="0" xfId="0" applyNumberFormat="1" applyFont="1"/>
    <xf numFmtId="0" fontId="5" fillId="0" borderId="21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 shrinkToFit="1"/>
    </xf>
    <xf numFmtId="1" fontId="5" fillId="0" borderId="21" xfId="2" applyNumberFormat="1" applyFont="1" applyBorder="1" applyAlignment="1">
      <alignment horizontal="center"/>
    </xf>
    <xf numFmtId="0" fontId="5" fillId="0" borderId="17" xfId="0" applyFont="1" applyBorder="1" applyAlignment="1">
      <alignment horizontal="left"/>
    </xf>
    <xf numFmtId="164" fontId="26" fillId="0" borderId="15" xfId="2" applyFont="1" applyBorder="1" applyAlignment="1">
      <alignment horizontal="right" vertical="top"/>
    </xf>
    <xf numFmtId="164" fontId="26" fillId="0" borderId="15" xfId="2" applyFont="1" applyFill="1" applyBorder="1" applyAlignment="1">
      <alignment horizontal="left" vertical="center"/>
    </xf>
    <xf numFmtId="164" fontId="26" fillId="0" borderId="15" xfId="2" applyFont="1" applyFill="1" applyBorder="1" applyAlignment="1">
      <alignment vertical="center"/>
    </xf>
    <xf numFmtId="164" fontId="26" fillId="0" borderId="15" xfId="2" applyFont="1" applyFill="1" applyBorder="1" applyAlignment="1">
      <alignment horizontal="center" vertical="center"/>
    </xf>
    <xf numFmtId="164" fontId="26" fillId="0" borderId="15" xfId="2" applyFont="1" applyBorder="1" applyAlignment="1">
      <alignment vertical="top"/>
    </xf>
    <xf numFmtId="0" fontId="26" fillId="0" borderId="0" xfId="0" applyFont="1"/>
    <xf numFmtId="0" fontId="5" fillId="0" borderId="0" xfId="0" applyFont="1" applyAlignment="1">
      <alignment horizontal="left" vertical="center" shrinkToFit="1"/>
    </xf>
    <xf numFmtId="1" fontId="5" fillId="0" borderId="0" xfId="2" quotePrefix="1" applyNumberFormat="1" applyFont="1" applyBorder="1" applyAlignment="1">
      <alignment horizontal="center" vertical="center"/>
    </xf>
    <xf numFmtId="0" fontId="5" fillId="0" borderId="0" xfId="2" quotePrefix="1" applyNumberFormat="1" applyFont="1" applyBorder="1" applyAlignment="1">
      <alignment horizontal="center" vertical="center"/>
    </xf>
    <xf numFmtId="0" fontId="5" fillId="0" borderId="0" xfId="678" applyFont="1" applyAlignment="1">
      <alignment horizontal="left" vertical="center" shrinkToFit="1"/>
    </xf>
    <xf numFmtId="164" fontId="5" fillId="0" borderId="0" xfId="2" applyFont="1" applyFill="1" applyBorder="1" applyAlignment="1">
      <alignment horizontal="left" vertical="center"/>
    </xf>
    <xf numFmtId="0" fontId="5" fillId="0" borderId="0" xfId="2" quotePrefix="1" applyNumberFormat="1" applyFont="1" applyBorder="1" applyAlignment="1">
      <alignment horizontal="center"/>
    </xf>
    <xf numFmtId="1" fontId="5" fillId="0" borderId="0" xfId="2" applyNumberFormat="1" applyFont="1" applyBorder="1" applyAlignment="1">
      <alignment horizontal="center"/>
    </xf>
    <xf numFmtId="0" fontId="5" fillId="0" borderId="0" xfId="2" applyNumberFormat="1" applyFont="1" applyBorder="1" applyAlignment="1">
      <alignment horizontal="center"/>
    </xf>
    <xf numFmtId="164" fontId="5" fillId="0" borderId="44" xfId="0" applyNumberFormat="1" applyFont="1" applyBorder="1"/>
    <xf numFmtId="0" fontId="5" fillId="0" borderId="9" xfId="0" applyFont="1" applyBorder="1" applyAlignment="1">
      <alignment horizontal="left"/>
    </xf>
    <xf numFmtId="164" fontId="0" fillId="0" borderId="0" xfId="1" applyFont="1"/>
    <xf numFmtId="43" fontId="0" fillId="0" borderId="0" xfId="0" applyNumberFormat="1"/>
    <xf numFmtId="164" fontId="5" fillId="0" borderId="0" xfId="1" applyFont="1" applyBorder="1"/>
    <xf numFmtId="0" fontId="5" fillId="0" borderId="17" xfId="0" applyFont="1" applyBorder="1"/>
    <xf numFmtId="0" fontId="4" fillId="0" borderId="15" xfId="0" applyFont="1" applyBorder="1" applyAlignment="1">
      <alignment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15" xfId="678" applyFont="1" applyBorder="1" applyAlignment="1">
      <alignment horizontal="left" vertical="center" shrinkToFit="1"/>
    </xf>
    <xf numFmtId="4" fontId="5" fillId="0" borderId="21" xfId="149" quotePrefix="1" applyNumberFormat="1" applyBorder="1" applyAlignment="1">
      <alignment horizontal="left" shrinkToFit="1"/>
    </xf>
    <xf numFmtId="0" fontId="1" fillId="0" borderId="8" xfId="0" applyFont="1" applyBorder="1"/>
    <xf numFmtId="4" fontId="1" fillId="0" borderId="6" xfId="0" applyNumberFormat="1" applyFont="1" applyBorder="1"/>
    <xf numFmtId="0" fontId="1" fillId="0" borderId="7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 vertical="top"/>
    </xf>
    <xf numFmtId="0" fontId="1" fillId="0" borderId="65" xfId="0" applyFont="1" applyBorder="1" applyAlignment="1">
      <alignment horizontal="left" vertical="top" shrinkToFit="1"/>
    </xf>
    <xf numFmtId="0" fontId="1" fillId="0" borderId="33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7" fillId="0" borderId="0" xfId="0" applyFont="1" applyAlignment="1">
      <alignment horizontal="left" vertical="top" shrinkToFit="1"/>
    </xf>
    <xf numFmtId="0" fontId="1" fillId="0" borderId="15" xfId="678" applyFont="1" applyBorder="1" applyAlignment="1">
      <alignment horizontal="left" vertical="center" shrinkToFit="1"/>
    </xf>
    <xf numFmtId="0" fontId="1" fillId="0" borderId="15" xfId="0" applyFont="1" applyBorder="1" applyAlignment="1">
      <alignment horizontal="center" vertical="top"/>
    </xf>
    <xf numFmtId="164" fontId="1" fillId="0" borderId="16" xfId="0" applyNumberFormat="1" applyFont="1" applyBorder="1"/>
    <xf numFmtId="0" fontId="1" fillId="0" borderId="8" xfId="0" applyFont="1" applyBorder="1" applyAlignment="1">
      <alignment horizontal="left"/>
    </xf>
    <xf numFmtId="165" fontId="1" fillId="0" borderId="17" xfId="2" applyNumberFormat="1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15" xfId="0" applyFont="1" applyBorder="1" applyAlignment="1">
      <alignment vertical="center" shrinkToFit="1"/>
    </xf>
    <xf numFmtId="0" fontId="1" fillId="0" borderId="0" xfId="0" applyFont="1" applyAlignment="1">
      <alignment horizontal="left"/>
    </xf>
    <xf numFmtId="0" fontId="1" fillId="0" borderId="19" xfId="0" applyFont="1" applyBorder="1" applyAlignment="1">
      <alignment horizontal="center"/>
    </xf>
    <xf numFmtId="15" fontId="1" fillId="0" borderId="17" xfId="0" quotePrefix="1" applyNumberFormat="1" applyFont="1" applyBorder="1"/>
    <xf numFmtId="4" fontId="1" fillId="0" borderId="17" xfId="0" applyNumberFormat="1" applyFont="1" applyBorder="1"/>
    <xf numFmtId="0" fontId="1" fillId="0" borderId="20" xfId="0" applyFont="1" applyBorder="1"/>
    <xf numFmtId="0" fontId="1" fillId="0" borderId="23" xfId="0" applyFont="1" applyBorder="1" applyAlignment="1">
      <alignment vertical="center" shrinkToFit="1"/>
    </xf>
    <xf numFmtId="0" fontId="1" fillId="0" borderId="15" xfId="0" applyFont="1" applyBorder="1" applyAlignment="1">
      <alignment horizontal="left" vertical="center" shrinkToFit="1"/>
    </xf>
    <xf numFmtId="0" fontId="1" fillId="0" borderId="15" xfId="0" applyFont="1" applyBorder="1" applyAlignment="1">
      <alignment shrinkToFit="1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" xfId="0" applyFont="1" applyBorder="1"/>
    <xf numFmtId="165" fontId="1" fillId="0" borderId="2" xfId="2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4" fontId="1" fillId="0" borderId="2" xfId="0" applyNumberFormat="1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164" fontId="1" fillId="0" borderId="23" xfId="2" applyFont="1" applyBorder="1"/>
    <xf numFmtId="165" fontId="1" fillId="0" borderId="0" xfId="2" applyNumberFormat="1" applyFont="1" applyBorder="1" applyAlignment="1">
      <alignment horizontal="left"/>
    </xf>
    <xf numFmtId="0" fontId="1" fillId="0" borderId="9" xfId="0" applyFont="1" applyBorder="1"/>
    <xf numFmtId="4" fontId="1" fillId="0" borderId="10" xfId="0" applyNumberFormat="1" applyFont="1" applyBorder="1"/>
    <xf numFmtId="4" fontId="1" fillId="0" borderId="11" xfId="0" applyNumberFormat="1" applyFont="1" applyBorder="1"/>
    <xf numFmtId="0" fontId="1" fillId="0" borderId="3" xfId="0" applyFont="1" applyBorder="1"/>
    <xf numFmtId="165" fontId="1" fillId="0" borderId="15" xfId="2" applyNumberFormat="1" applyFont="1" applyBorder="1" applyAlignment="1">
      <alignment horizontal="center"/>
    </xf>
    <xf numFmtId="1" fontId="1" fillId="0" borderId="15" xfId="2" quotePrefix="1" applyNumberFormat="1" applyFont="1" applyBorder="1" applyAlignment="1">
      <alignment horizontal="center" vertical="center"/>
    </xf>
    <xf numFmtId="164" fontId="1" fillId="0" borderId="15" xfId="2" applyFont="1" applyBorder="1" applyAlignment="1">
      <alignment horizontal="right" vertical="top"/>
    </xf>
    <xf numFmtId="167" fontId="1" fillId="0" borderId="15" xfId="2" quotePrefix="1" applyNumberFormat="1" applyFont="1" applyBorder="1" applyAlignment="1">
      <alignment horizontal="center" vertical="center"/>
    </xf>
    <xf numFmtId="166" fontId="1" fillId="0" borderId="15" xfId="2" quotePrefix="1" applyNumberFormat="1" applyFont="1" applyBorder="1" applyAlignment="1">
      <alignment horizontal="center" vertical="center"/>
    </xf>
    <xf numFmtId="164" fontId="1" fillId="0" borderId="15" xfId="2" applyFont="1" applyFill="1" applyBorder="1" applyAlignment="1">
      <alignment horizontal="left" vertical="center"/>
    </xf>
    <xf numFmtId="0" fontId="1" fillId="0" borderId="15" xfId="2" quotePrefix="1" applyNumberFormat="1" applyFont="1" applyBorder="1" applyAlignment="1">
      <alignment horizontal="center" vertical="center"/>
    </xf>
    <xf numFmtId="165" fontId="1" fillId="0" borderId="15" xfId="2" quotePrefix="1" applyNumberFormat="1" applyFont="1" applyBorder="1" applyAlignment="1">
      <alignment horizontal="center" vertical="center"/>
    </xf>
    <xf numFmtId="0" fontId="1" fillId="0" borderId="15" xfId="2" quotePrefix="1" applyNumberFormat="1" applyFont="1" applyBorder="1" applyAlignment="1">
      <alignment horizontal="center"/>
    </xf>
    <xf numFmtId="165" fontId="1" fillId="0" borderId="15" xfId="2" quotePrefix="1" applyNumberFormat="1" applyFont="1" applyBorder="1" applyAlignment="1">
      <alignment horizontal="center" vertical="top"/>
    </xf>
    <xf numFmtId="164" fontId="1" fillId="0" borderId="15" xfId="2" applyFont="1" applyFill="1" applyBorder="1" applyAlignment="1">
      <alignment vertical="center"/>
    </xf>
    <xf numFmtId="1" fontId="1" fillId="0" borderId="15" xfId="2" applyNumberFormat="1" applyFont="1" applyBorder="1" applyAlignment="1">
      <alignment horizontal="center"/>
    </xf>
    <xf numFmtId="165" fontId="1" fillId="0" borderId="15" xfId="2" quotePrefix="1" applyNumberFormat="1" applyFont="1" applyBorder="1" applyAlignment="1">
      <alignment vertical="center"/>
    </xf>
    <xf numFmtId="0" fontId="1" fillId="0" borderId="15" xfId="2" applyNumberFormat="1" applyFont="1" applyBorder="1" applyAlignment="1">
      <alignment horizontal="center"/>
    </xf>
    <xf numFmtId="164" fontId="1" fillId="0" borderId="15" xfId="2" applyFont="1" applyFill="1" applyBorder="1" applyAlignment="1">
      <alignment horizontal="center" vertical="center"/>
    </xf>
    <xf numFmtId="165" fontId="1" fillId="0" borderId="15" xfId="2" applyNumberFormat="1" applyFont="1" applyBorder="1" applyAlignment="1">
      <alignment horizontal="left"/>
    </xf>
    <xf numFmtId="0" fontId="1" fillId="0" borderId="15" xfId="2" quotePrefix="1" applyNumberFormat="1" applyFont="1" applyBorder="1" applyAlignment="1">
      <alignment horizontal="center" vertical="top"/>
    </xf>
    <xf numFmtId="164" fontId="1" fillId="0" borderId="15" xfId="2" applyFont="1" applyBorder="1" applyAlignment="1">
      <alignment vertical="top"/>
    </xf>
    <xf numFmtId="0" fontId="1" fillId="0" borderId="15" xfId="0" applyFont="1" applyBorder="1" applyAlignment="1">
      <alignment horizontal="left" shrinkToFit="1"/>
    </xf>
    <xf numFmtId="0" fontId="1" fillId="0" borderId="15" xfId="0" applyFont="1" applyBorder="1" applyAlignment="1">
      <alignment vertical="top" shrinkToFit="1"/>
    </xf>
    <xf numFmtId="0" fontId="1" fillId="0" borderId="15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/>
    </xf>
    <xf numFmtId="0" fontId="1" fillId="0" borderId="15" xfId="2" applyNumberFormat="1" applyFont="1" applyBorder="1" applyAlignment="1">
      <alignment horizontal="center" vertical="center"/>
    </xf>
    <xf numFmtId="4" fontId="1" fillId="0" borderId="15" xfId="0" applyNumberFormat="1" applyFont="1" applyBorder="1"/>
    <xf numFmtId="0" fontId="1" fillId="0" borderId="15" xfId="0" applyFont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165" fontId="1" fillId="0" borderId="27" xfId="2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65" fontId="1" fillId="0" borderId="0" xfId="2" applyNumberFormat="1" applyFont="1" applyBorder="1" applyAlignment="1">
      <alignment horizontal="center"/>
    </xf>
    <xf numFmtId="0" fontId="1" fillId="0" borderId="0" xfId="0" applyFont="1"/>
    <xf numFmtId="4" fontId="1" fillId="0" borderId="0" xfId="0" applyNumberFormat="1" applyFont="1"/>
    <xf numFmtId="165" fontId="1" fillId="0" borderId="17" xfId="21" applyNumberFormat="1" applyFont="1" applyBorder="1" applyAlignment="1">
      <alignment horizontal="left"/>
    </xf>
    <xf numFmtId="0" fontId="1" fillId="0" borderId="21" xfId="0" applyFont="1" applyBorder="1" applyAlignment="1">
      <alignment horizontal="center"/>
    </xf>
    <xf numFmtId="0" fontId="1" fillId="0" borderId="15" xfId="0" applyFont="1" applyBorder="1"/>
    <xf numFmtId="0" fontId="4" fillId="0" borderId="15" xfId="0" applyFont="1" applyBorder="1"/>
    <xf numFmtId="0" fontId="4" fillId="0" borderId="15" xfId="0" applyFont="1" applyBorder="1" applyAlignment="1">
      <alignment wrapText="1"/>
    </xf>
    <xf numFmtId="164" fontId="1" fillId="0" borderId="0" xfId="1" applyFont="1"/>
    <xf numFmtId="164" fontId="1" fillId="0" borderId="0" xfId="0" applyNumberFormat="1" applyFont="1"/>
    <xf numFmtId="165" fontId="1" fillId="0" borderId="0" xfId="1" applyNumberFormat="1" applyFont="1" applyAlignment="1">
      <alignment horizontal="left"/>
    </xf>
    <xf numFmtId="0" fontId="4" fillId="0" borderId="23" xfId="0" applyFont="1" applyBorder="1" applyAlignment="1">
      <alignment vertical="center" shrinkToFit="1"/>
    </xf>
    <xf numFmtId="0" fontId="35" fillId="0" borderId="15" xfId="0" applyFont="1" applyBorder="1" applyAlignment="1">
      <alignment shrinkToFit="1"/>
    </xf>
    <xf numFmtId="0" fontId="1" fillId="0" borderId="19" xfId="0" applyFont="1" applyBorder="1" applyAlignment="1">
      <alignment horizontal="left"/>
    </xf>
    <xf numFmtId="0" fontId="8" fillId="0" borderId="7" xfId="0" applyFont="1" applyBorder="1"/>
    <xf numFmtId="0" fontId="4" fillId="0" borderId="15" xfId="0" applyFont="1" applyBorder="1" applyAlignment="1">
      <alignment shrinkToFit="1"/>
    </xf>
    <xf numFmtId="0" fontId="4" fillId="0" borderId="15" xfId="0" applyFont="1" applyBorder="1" applyAlignment="1">
      <alignment vertical="top" shrinkToFit="1"/>
    </xf>
    <xf numFmtId="15" fontId="4" fillId="0" borderId="15" xfId="678" quotePrefix="1" applyNumberFormat="1" applyFont="1" applyBorder="1" applyAlignment="1">
      <alignment horizontal="left" vertical="center" shrinkToFit="1"/>
    </xf>
    <xf numFmtId="15" fontId="4" fillId="0" borderId="15" xfId="0" quotePrefix="1" applyNumberFormat="1" applyFont="1" applyBorder="1" applyAlignment="1">
      <alignment horizontal="left" vertical="center" shrinkToFit="1"/>
    </xf>
    <xf numFmtId="15" fontId="1" fillId="0" borderId="15" xfId="0" quotePrefix="1" applyNumberFormat="1" applyFont="1" applyBorder="1" applyAlignment="1">
      <alignment horizontal="left" vertical="center" shrinkToFit="1"/>
    </xf>
    <xf numFmtId="15" fontId="4" fillId="0" borderId="15" xfId="0" quotePrefix="1" applyNumberFormat="1" applyFont="1" applyBorder="1" applyAlignment="1">
      <alignment vertical="center" shrinkToFit="1"/>
    </xf>
    <xf numFmtId="15" fontId="4" fillId="0" borderId="15" xfId="0" quotePrefix="1" applyNumberFormat="1" applyFont="1" applyBorder="1" applyAlignment="1">
      <alignment shrinkToFit="1"/>
    </xf>
    <xf numFmtId="164" fontId="1" fillId="0" borderId="15" xfId="1" applyFont="1" applyBorder="1" applyAlignment="1">
      <alignment horizontal="right" vertical="top"/>
    </xf>
    <xf numFmtId="15" fontId="4" fillId="0" borderId="32" xfId="678" quotePrefix="1" applyNumberFormat="1" applyFont="1" applyBorder="1" applyAlignment="1">
      <alignment vertical="top" shrinkToFit="1"/>
    </xf>
    <xf numFmtId="16" fontId="30" fillId="0" borderId="0" xfId="0" quotePrefix="1" applyNumberFormat="1" applyFont="1"/>
    <xf numFmtId="0" fontId="1" fillId="0" borderId="15" xfId="678" applyFont="1" applyBorder="1" applyAlignment="1">
      <alignment vertical="center" shrinkToFit="1"/>
    </xf>
    <xf numFmtId="0" fontId="10" fillId="0" borderId="65" xfId="0" applyFont="1" applyBorder="1" applyAlignment="1">
      <alignment horizontal="center" vertical="top" shrinkToFit="1"/>
    </xf>
    <xf numFmtId="164" fontId="1" fillId="0" borderId="15" xfId="2" applyFont="1" applyBorder="1"/>
    <xf numFmtId="0" fontId="1" fillId="0" borderId="15" xfId="21" applyNumberFormat="1" applyFont="1" applyFill="1" applyBorder="1" applyAlignment="1">
      <alignment horizontal="center"/>
    </xf>
    <xf numFmtId="0" fontId="21" fillId="0" borderId="65" xfId="0" applyFont="1" applyBorder="1" applyAlignment="1">
      <alignment horizontal="left" vertical="top" shrinkToFit="1"/>
    </xf>
    <xf numFmtId="15" fontId="1" fillId="0" borderId="15" xfId="0" quotePrefix="1" applyNumberFormat="1" applyFont="1" applyBorder="1" applyAlignment="1">
      <alignment vertical="center" shrinkToFit="1"/>
    </xf>
    <xf numFmtId="0" fontId="2" fillId="0" borderId="15" xfId="0" applyFont="1" applyBorder="1" applyAlignment="1">
      <alignment horizontal="left" vertical="center"/>
    </xf>
    <xf numFmtId="16" fontId="26" fillId="0" borderId="0" xfId="0" quotePrefix="1" applyNumberFormat="1" applyFont="1"/>
    <xf numFmtId="43" fontId="4" fillId="0" borderId="0" xfId="0" applyNumberFormat="1" applyFont="1"/>
    <xf numFmtId="0" fontId="21" fillId="0" borderId="19" xfId="0" applyFont="1" applyBorder="1" applyAlignment="1">
      <alignment horizontal="center"/>
    </xf>
    <xf numFmtId="165" fontId="21" fillId="0" borderId="17" xfId="2" applyNumberFormat="1" applyFont="1" applyBorder="1" applyAlignment="1">
      <alignment horizontal="left"/>
    </xf>
    <xf numFmtId="15" fontId="21" fillId="0" borderId="17" xfId="0" quotePrefix="1" applyNumberFormat="1" applyFont="1" applyBorder="1"/>
    <xf numFmtId="4" fontId="21" fillId="0" borderId="17" xfId="0" applyNumberFormat="1" applyFont="1" applyBorder="1"/>
    <xf numFmtId="0" fontId="21" fillId="0" borderId="20" xfId="0" applyFont="1" applyBorder="1"/>
    <xf numFmtId="0" fontId="27" fillId="0" borderId="0" xfId="0" applyFont="1" applyAlignment="1">
      <alignment horizontal="center"/>
    </xf>
    <xf numFmtId="0" fontId="27" fillId="0" borderId="1" xfId="0" applyFont="1" applyBorder="1"/>
    <xf numFmtId="165" fontId="27" fillId="0" borderId="2" xfId="2" applyNumberFormat="1" applyFont="1" applyBorder="1" applyAlignment="1">
      <alignment horizontal="left"/>
    </xf>
    <xf numFmtId="0" fontId="27" fillId="0" borderId="2" xfId="0" applyFont="1" applyBorder="1" applyAlignment="1">
      <alignment horizontal="center"/>
    </xf>
    <xf numFmtId="0" fontId="27" fillId="0" borderId="2" xfId="0" applyFont="1" applyBorder="1"/>
    <xf numFmtId="4" fontId="27" fillId="0" borderId="2" xfId="0" applyNumberFormat="1" applyFont="1" applyBorder="1"/>
    <xf numFmtId="0" fontId="27" fillId="0" borderId="3" xfId="0" applyFont="1" applyBorder="1" applyAlignment="1">
      <alignment horizontal="right"/>
    </xf>
    <xf numFmtId="0" fontId="27" fillId="0" borderId="4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27" fillId="0" borderId="8" xfId="0" applyFont="1" applyBorder="1"/>
    <xf numFmtId="165" fontId="27" fillId="0" borderId="0" xfId="2" applyNumberFormat="1" applyFont="1" applyBorder="1" applyAlignment="1">
      <alignment horizontal="left"/>
    </xf>
    <xf numFmtId="0" fontId="36" fillId="0" borderId="0" xfId="0" applyFont="1" applyAlignment="1">
      <alignment horizontal="center"/>
    </xf>
    <xf numFmtId="0" fontId="27" fillId="0" borderId="9" xfId="0" applyFont="1" applyBorder="1"/>
    <xf numFmtId="0" fontId="27" fillId="0" borderId="8" xfId="0" applyFont="1" applyBorder="1" applyAlignment="1">
      <alignment horizontal="left"/>
    </xf>
    <xf numFmtId="0" fontId="27" fillId="0" borderId="0" xfId="0" applyFont="1" applyAlignment="1">
      <alignment horizontal="left"/>
    </xf>
    <xf numFmtId="4" fontId="27" fillId="0" borderId="10" xfId="0" applyNumberFormat="1" applyFont="1" applyBorder="1"/>
    <xf numFmtId="4" fontId="27" fillId="0" borderId="11" xfId="0" applyNumberFormat="1" applyFont="1" applyBorder="1"/>
    <xf numFmtId="0" fontId="27" fillId="0" borderId="3" xfId="0" applyFont="1" applyBorder="1"/>
    <xf numFmtId="0" fontId="30" fillId="0" borderId="37" xfId="0" applyFont="1" applyBorder="1" applyAlignment="1">
      <alignment horizontal="center" vertical="top" wrapText="1"/>
    </xf>
    <xf numFmtId="0" fontId="30" fillId="0" borderId="13" xfId="0" applyFont="1" applyBorder="1" applyAlignment="1">
      <alignment horizontal="center" vertical="top" wrapText="1"/>
    </xf>
    <xf numFmtId="0" fontId="30" fillId="0" borderId="13" xfId="0" applyFont="1" applyBorder="1" applyAlignment="1">
      <alignment horizontal="center" vertical="center" wrapText="1"/>
    </xf>
    <xf numFmtId="165" fontId="30" fillId="0" borderId="13" xfId="2" applyNumberFormat="1" applyFont="1" applyBorder="1" applyAlignment="1">
      <alignment horizontal="center" vertical="center" wrapText="1"/>
    </xf>
    <xf numFmtId="4" fontId="30" fillId="0" borderId="13" xfId="0" applyNumberFormat="1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/>
    </xf>
    <xf numFmtId="165" fontId="27" fillId="0" borderId="15" xfId="2" applyNumberFormat="1" applyFont="1" applyBorder="1" applyAlignment="1">
      <alignment horizontal="center"/>
    </xf>
    <xf numFmtId="0" fontId="27" fillId="0" borderId="21" xfId="0" applyFont="1" applyBorder="1" applyAlignment="1">
      <alignment horizontal="center" vertical="top" wrapText="1"/>
    </xf>
    <xf numFmtId="0" fontId="27" fillId="0" borderId="32" xfId="0" quotePrefix="1" applyFont="1" applyBorder="1" applyAlignment="1">
      <alignment vertical="top" shrinkToFit="1"/>
    </xf>
    <xf numFmtId="164" fontId="27" fillId="0" borderId="21" xfId="21" applyFont="1" applyBorder="1" applyAlignment="1">
      <alignment horizontal="right" vertical="top"/>
    </xf>
    <xf numFmtId="0" fontId="27" fillId="0" borderId="26" xfId="0" quotePrefix="1" applyFont="1" applyBorder="1" applyAlignment="1">
      <alignment vertical="top" shrinkToFit="1"/>
    </xf>
    <xf numFmtId="0" fontId="27" fillId="0" borderId="15" xfId="2" quotePrefix="1" applyNumberFormat="1" applyFont="1" applyBorder="1" applyAlignment="1">
      <alignment horizontal="center" vertical="center"/>
    </xf>
    <xf numFmtId="164" fontId="27" fillId="0" borderId="15" xfId="2" applyFont="1" applyBorder="1" applyAlignment="1">
      <alignment horizontal="right" vertical="top"/>
    </xf>
    <xf numFmtId="0" fontId="27" fillId="0" borderId="15" xfId="678" applyFont="1" applyBorder="1" applyAlignment="1">
      <alignment horizontal="left" vertical="center" shrinkToFit="1"/>
    </xf>
    <xf numFmtId="166" fontId="27" fillId="0" borderId="15" xfId="2" quotePrefix="1" applyNumberFormat="1" applyFont="1" applyBorder="1" applyAlignment="1">
      <alignment horizontal="center" vertical="center"/>
    </xf>
    <xf numFmtId="164" fontId="27" fillId="0" borderId="15" xfId="2" applyFont="1" applyFill="1" applyBorder="1" applyAlignment="1">
      <alignment horizontal="left" vertical="center"/>
    </xf>
    <xf numFmtId="165" fontId="27" fillId="0" borderId="15" xfId="2" quotePrefix="1" applyNumberFormat="1" applyFont="1" applyBorder="1" applyAlignment="1">
      <alignment horizontal="center" vertical="center"/>
    </xf>
    <xf numFmtId="0" fontId="27" fillId="0" borderId="15" xfId="2" quotePrefix="1" applyNumberFormat="1" applyFont="1" applyBorder="1" applyAlignment="1">
      <alignment horizontal="center"/>
    </xf>
    <xf numFmtId="165" fontId="27" fillId="0" borderId="15" xfId="2" quotePrefix="1" applyNumberFormat="1" applyFont="1" applyBorder="1" applyAlignment="1">
      <alignment horizontal="center" vertical="top"/>
    </xf>
    <xf numFmtId="0" fontId="27" fillId="0" borderId="15" xfId="0" applyFont="1" applyBorder="1" applyAlignment="1">
      <alignment horizontal="center" vertical="center"/>
    </xf>
    <xf numFmtId="164" fontId="27" fillId="0" borderId="15" xfId="2" applyFont="1" applyFill="1" applyBorder="1" applyAlignment="1">
      <alignment vertical="center"/>
    </xf>
    <xf numFmtId="0" fontId="27" fillId="0" borderId="15" xfId="0" applyFont="1" applyBorder="1" applyAlignment="1">
      <alignment horizontal="left" vertical="center" shrinkToFit="1"/>
    </xf>
    <xf numFmtId="1" fontId="27" fillId="0" borderId="15" xfId="2" applyNumberFormat="1" applyFont="1" applyBorder="1" applyAlignment="1">
      <alignment horizontal="center"/>
    </xf>
    <xf numFmtId="165" fontId="27" fillId="0" borderId="15" xfId="2" quotePrefix="1" applyNumberFormat="1" applyFont="1" applyBorder="1" applyAlignment="1">
      <alignment vertical="center"/>
    </xf>
    <xf numFmtId="0" fontId="27" fillId="0" borderId="15" xfId="2" applyNumberFormat="1" applyFont="1" applyBorder="1" applyAlignment="1">
      <alignment horizontal="center"/>
    </xf>
    <xf numFmtId="164" fontId="27" fillId="0" borderId="15" xfId="2" applyFont="1" applyFill="1" applyBorder="1" applyAlignment="1">
      <alignment horizontal="center" vertical="center"/>
    </xf>
    <xf numFmtId="165" fontId="27" fillId="0" borderId="15" xfId="2" applyNumberFormat="1" applyFont="1" applyBorder="1" applyAlignment="1">
      <alignment horizontal="left"/>
    </xf>
    <xf numFmtId="0" fontId="27" fillId="0" borderId="15" xfId="2" quotePrefix="1" applyNumberFormat="1" applyFont="1" applyBorder="1" applyAlignment="1">
      <alignment horizontal="center" vertical="top"/>
    </xf>
    <xf numFmtId="164" fontId="27" fillId="0" borderId="15" xfId="2" applyFont="1" applyBorder="1" applyAlignment="1">
      <alignment vertical="top"/>
    </xf>
    <xf numFmtId="0" fontId="27" fillId="0" borderId="15" xfId="0" applyFont="1" applyBorder="1" applyAlignment="1">
      <alignment horizontal="left" shrinkToFit="1"/>
    </xf>
    <xf numFmtId="0" fontId="27" fillId="0" borderId="15" xfId="0" applyFont="1" applyBorder="1" applyAlignment="1">
      <alignment vertical="top" shrinkToFit="1"/>
    </xf>
    <xf numFmtId="0" fontId="27" fillId="0" borderId="15" xfId="0" applyFont="1" applyBorder="1" applyAlignment="1">
      <alignment horizontal="center" vertical="center" shrinkToFit="1"/>
    </xf>
    <xf numFmtId="0" fontId="31" fillId="0" borderId="15" xfId="0" applyFont="1" applyBorder="1" applyAlignment="1">
      <alignment horizontal="center" vertical="center" shrinkToFit="1"/>
    </xf>
    <xf numFmtId="0" fontId="27" fillId="0" borderId="15" xfId="2" applyNumberFormat="1" applyFont="1" applyBorder="1" applyAlignment="1">
      <alignment horizontal="center" vertical="center"/>
    </xf>
    <xf numFmtId="4" fontId="27" fillId="0" borderId="15" xfId="0" applyNumberFormat="1" applyFont="1" applyBorder="1"/>
    <xf numFmtId="0" fontId="27" fillId="0" borderId="15" xfId="0" applyFont="1" applyBorder="1" applyAlignment="1">
      <alignment horizontal="left" vertical="center"/>
    </xf>
    <xf numFmtId="0" fontId="27" fillId="0" borderId="12" xfId="0" applyFont="1" applyBorder="1" applyAlignment="1">
      <alignment horizontal="center"/>
    </xf>
    <xf numFmtId="165" fontId="27" fillId="0" borderId="27" xfId="2" applyNumberFormat="1" applyFont="1" applyBorder="1" applyAlignment="1">
      <alignment horizontal="center"/>
    </xf>
    <xf numFmtId="0" fontId="27" fillId="0" borderId="27" xfId="0" applyFont="1" applyBorder="1" applyAlignment="1">
      <alignment horizontal="center"/>
    </xf>
    <xf numFmtId="4" fontId="30" fillId="0" borderId="17" xfId="0" applyNumberFormat="1" applyFont="1" applyBorder="1" applyAlignment="1">
      <alignment horizontal="right"/>
    </xf>
    <xf numFmtId="164" fontId="30" fillId="0" borderId="18" xfId="0" applyNumberFormat="1" applyFont="1" applyBorder="1"/>
    <xf numFmtId="0" fontId="27" fillId="0" borderId="19" xfId="0" applyFont="1" applyBorder="1" applyAlignment="1">
      <alignment horizontal="center"/>
    </xf>
    <xf numFmtId="165" fontId="27" fillId="0" borderId="17" xfId="2" applyNumberFormat="1" applyFont="1" applyBorder="1" applyAlignment="1">
      <alignment horizontal="left"/>
    </xf>
    <xf numFmtId="15" fontId="27" fillId="0" borderId="17" xfId="0" quotePrefix="1" applyNumberFormat="1" applyFont="1" applyBorder="1"/>
    <xf numFmtId="4" fontId="27" fillId="0" borderId="17" xfId="0" applyNumberFormat="1" applyFont="1" applyBorder="1"/>
    <xf numFmtId="0" fontId="27" fillId="0" borderId="20" xfId="0" applyFont="1" applyBorder="1"/>
    <xf numFmtId="0" fontId="27" fillId="0" borderId="21" xfId="0" applyFont="1" applyBorder="1" applyAlignment="1">
      <alignment horizontal="center"/>
    </xf>
    <xf numFmtId="0" fontId="27" fillId="0" borderId="15" xfId="0" applyFont="1" applyBorder="1"/>
    <xf numFmtId="0" fontId="30" fillId="0" borderId="15" xfId="0" applyFont="1" applyBorder="1" applyAlignment="1">
      <alignment horizontal="center"/>
    </xf>
    <xf numFmtId="0" fontId="27" fillId="0" borderId="22" xfId="0" applyFont="1" applyBorder="1" applyAlignment="1">
      <alignment horizontal="center"/>
    </xf>
    <xf numFmtId="0" fontId="1" fillId="0" borderId="15" xfId="21" applyNumberFormat="1" applyFont="1" applyBorder="1" applyAlignment="1">
      <alignment horizontal="center"/>
    </xf>
    <xf numFmtId="165" fontId="1" fillId="0" borderId="21" xfId="2" applyNumberFormat="1" applyFont="1" applyBorder="1" applyAlignment="1">
      <alignment horizontal="center"/>
    </xf>
    <xf numFmtId="0" fontId="1" fillId="4" borderId="15" xfId="0" applyFont="1" applyFill="1" applyBorder="1" applyAlignment="1">
      <alignment horizontal="left" vertical="center" shrinkToFit="1"/>
    </xf>
    <xf numFmtId="1" fontId="1" fillId="0" borderId="36" xfId="2" quotePrefix="1" applyNumberFormat="1" applyFont="1" applyBorder="1" applyAlignment="1">
      <alignment horizontal="center" vertical="center"/>
    </xf>
    <xf numFmtId="0" fontId="1" fillId="0" borderId="15" xfId="2" quotePrefix="1" applyNumberFormat="1" applyFont="1" applyBorder="1" applyAlignment="1">
      <alignment horizontal="left"/>
    </xf>
    <xf numFmtId="0" fontId="1" fillId="0" borderId="15" xfId="2" quotePrefix="1" applyNumberFormat="1" applyFont="1" applyBorder="1" applyAlignment="1">
      <alignment horizontal="left" vertical="center"/>
    </xf>
    <xf numFmtId="1" fontId="1" fillId="0" borderId="15" xfId="2" applyNumberFormat="1" applyFont="1" applyBorder="1" applyAlignment="1">
      <alignment horizontal="left"/>
    </xf>
    <xf numFmtId="0" fontId="1" fillId="0" borderId="15" xfId="2" applyNumberFormat="1" applyFont="1" applyBorder="1" applyAlignment="1">
      <alignment horizontal="left"/>
    </xf>
    <xf numFmtId="3" fontId="1" fillId="0" borderId="15" xfId="2" quotePrefix="1" applyNumberFormat="1" applyFont="1" applyBorder="1" applyAlignment="1">
      <alignment horizontal="left" vertical="center"/>
    </xf>
    <xf numFmtId="0" fontId="1" fillId="0" borderId="15" xfId="2" quotePrefix="1" applyNumberFormat="1" applyFont="1" applyBorder="1" applyAlignment="1">
      <alignment horizontal="left" vertical="top"/>
    </xf>
    <xf numFmtId="3" fontId="1" fillId="0" borderId="15" xfId="2" quotePrefix="1" applyNumberFormat="1" applyFont="1" applyBorder="1" applyAlignment="1">
      <alignment horizontal="left" vertical="top"/>
    </xf>
    <xf numFmtId="3" fontId="1" fillId="0" borderId="15" xfId="2" applyNumberFormat="1" applyFont="1" applyBorder="1" applyAlignment="1">
      <alignment horizontal="left"/>
    </xf>
    <xf numFmtId="3" fontId="1" fillId="0" borderId="15" xfId="2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6" fillId="0" borderId="15" xfId="0" applyFont="1" applyBorder="1" applyAlignment="1">
      <alignment horizontal="center" vertical="top"/>
    </xf>
    <xf numFmtId="0" fontId="26" fillId="0" borderId="15" xfId="0" applyFont="1" applyBorder="1" applyAlignment="1">
      <alignment vertical="center" shrinkToFit="1"/>
    </xf>
    <xf numFmtId="1" fontId="26" fillId="0" borderId="15" xfId="2" quotePrefix="1" applyNumberFormat="1" applyFont="1" applyBorder="1" applyAlignment="1">
      <alignment horizontal="center" vertical="center"/>
    </xf>
    <xf numFmtId="0" fontId="26" fillId="0" borderId="15" xfId="678" applyFont="1" applyBorder="1" applyAlignment="1">
      <alignment horizontal="left" vertical="center" shrinkToFit="1"/>
    </xf>
    <xf numFmtId="0" fontId="26" fillId="0" borderId="30" xfId="0" applyFont="1" applyBorder="1" applyAlignment="1">
      <alignment horizontal="center" vertical="top"/>
    </xf>
    <xf numFmtId="0" fontId="26" fillId="0" borderId="15" xfId="0" applyFont="1" applyBorder="1" applyAlignment="1">
      <alignment vertical="top" wrapText="1"/>
    </xf>
    <xf numFmtId="1" fontId="26" fillId="0" borderId="36" xfId="2" quotePrefix="1" applyNumberFormat="1" applyFont="1" applyBorder="1" applyAlignment="1">
      <alignment horizontal="center" vertical="center"/>
    </xf>
    <xf numFmtId="0" fontId="26" fillId="0" borderId="21" xfId="678" applyFont="1" applyBorder="1" applyAlignment="1">
      <alignment horizontal="left" vertical="center" shrinkToFit="1"/>
    </xf>
    <xf numFmtId="0" fontId="26" fillId="0" borderId="15" xfId="2" quotePrefix="1" applyNumberFormat="1" applyFont="1" applyBorder="1" applyAlignment="1">
      <alignment horizontal="center" vertical="center"/>
    </xf>
    <xf numFmtId="0" fontId="26" fillId="0" borderId="15" xfId="2" quotePrefix="1" applyNumberFormat="1" applyFont="1" applyBorder="1" applyAlignment="1">
      <alignment horizontal="center"/>
    </xf>
    <xf numFmtId="0" fontId="26" fillId="0" borderId="15" xfId="0" applyFont="1" applyBorder="1" applyAlignment="1">
      <alignment horizontal="left" vertical="center" shrinkToFit="1"/>
    </xf>
    <xf numFmtId="0" fontId="26" fillId="0" borderId="15" xfId="0" applyFont="1" applyBorder="1" applyAlignment="1">
      <alignment horizontal="center" vertical="center"/>
    </xf>
    <xf numFmtId="1" fontId="26" fillId="0" borderId="15" xfId="2" applyNumberFormat="1" applyFont="1" applyBorder="1" applyAlignment="1">
      <alignment horizontal="center"/>
    </xf>
    <xf numFmtId="0" fontId="26" fillId="0" borderId="15" xfId="2" applyNumberFormat="1" applyFont="1" applyBorder="1" applyAlignment="1">
      <alignment horizontal="center"/>
    </xf>
    <xf numFmtId="3" fontId="26" fillId="0" borderId="15" xfId="2" quotePrefix="1" applyNumberFormat="1" applyFont="1" applyBorder="1" applyAlignment="1">
      <alignment horizontal="center" vertical="center"/>
    </xf>
    <xf numFmtId="0" fontId="26" fillId="0" borderId="15" xfId="2" quotePrefix="1" applyNumberFormat="1" applyFont="1" applyBorder="1" applyAlignment="1">
      <alignment horizontal="center" vertical="top"/>
    </xf>
    <xf numFmtId="0" fontId="26" fillId="0" borderId="15" xfId="0" applyFont="1" applyBorder="1" applyAlignment="1">
      <alignment shrinkToFit="1"/>
    </xf>
    <xf numFmtId="3" fontId="26" fillId="0" borderId="15" xfId="2" quotePrefix="1" applyNumberFormat="1" applyFont="1" applyBorder="1" applyAlignment="1">
      <alignment horizontal="center" vertical="top"/>
    </xf>
    <xf numFmtId="3" fontId="26" fillId="0" borderId="15" xfId="2" applyNumberFormat="1" applyFont="1" applyBorder="1" applyAlignment="1">
      <alignment horizontal="center"/>
    </xf>
    <xf numFmtId="164" fontId="26" fillId="0" borderId="0" xfId="0" applyNumberFormat="1" applyFont="1"/>
    <xf numFmtId="3" fontId="1" fillId="0" borderId="15" xfId="2" quotePrefix="1" applyNumberFormat="1" applyFont="1" applyBorder="1" applyAlignment="1">
      <alignment horizontal="center" vertical="center"/>
    </xf>
    <xf numFmtId="43" fontId="1" fillId="0" borderId="0" xfId="0" applyNumberFormat="1" applyFont="1"/>
    <xf numFmtId="43" fontId="1" fillId="0" borderId="0" xfId="0" applyNumberFormat="1" applyFont="1" applyAlignment="1">
      <alignment horizontal="center"/>
    </xf>
    <xf numFmtId="1" fontId="5" fillId="0" borderId="0" xfId="0" applyNumberFormat="1" applyFont="1"/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164" fontId="1" fillId="0" borderId="15" xfId="1" applyFont="1" applyFill="1" applyBorder="1" applyAlignment="1">
      <alignment vertical="center"/>
    </xf>
    <xf numFmtId="164" fontId="1" fillId="0" borderId="15" xfId="1" applyFont="1" applyBorder="1" applyAlignment="1">
      <alignment vertical="top"/>
    </xf>
    <xf numFmtId="164" fontId="1" fillId="0" borderId="15" xfId="1" applyFont="1" applyBorder="1"/>
    <xf numFmtId="164" fontId="1" fillId="0" borderId="15" xfId="1" applyFont="1" applyFill="1" applyBorder="1" applyAlignment="1">
      <alignment horizontal="left" vertical="center"/>
    </xf>
    <xf numFmtId="0" fontId="1" fillId="0" borderId="38" xfId="0" applyFont="1" applyBorder="1" applyAlignment="1">
      <alignment horizontal="center"/>
    </xf>
    <xf numFmtId="0" fontId="1" fillId="0" borderId="22" xfId="0" applyFont="1" applyBorder="1" applyAlignment="1">
      <alignment horizontal="center" shrinkToFit="1"/>
    </xf>
    <xf numFmtId="0" fontId="1" fillId="0" borderId="24" xfId="0" applyFont="1" applyBorder="1" applyAlignment="1">
      <alignment horizontal="center"/>
    </xf>
    <xf numFmtId="164" fontId="26" fillId="0" borderId="25" xfId="0" applyNumberFormat="1" applyFont="1" applyBorder="1"/>
    <xf numFmtId="15" fontId="1" fillId="0" borderId="21" xfId="0" quotePrefix="1" applyNumberFormat="1" applyFont="1" applyBorder="1" applyAlignment="1">
      <alignment vertical="center" shrinkToFit="1"/>
    </xf>
    <xf numFmtId="1" fontId="1" fillId="0" borderId="21" xfId="2" quotePrefix="1" applyNumberFormat="1" applyFont="1" applyBorder="1" applyAlignment="1">
      <alignment horizontal="center" vertical="center"/>
    </xf>
    <xf numFmtId="164" fontId="1" fillId="0" borderId="21" xfId="2" applyFont="1" applyBorder="1" applyAlignment="1">
      <alignment horizontal="right" vertical="top"/>
    </xf>
    <xf numFmtId="0" fontId="4" fillId="0" borderId="66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165" fontId="4" fillId="0" borderId="32" xfId="2" applyNumberFormat="1" applyFont="1" applyBorder="1" applyAlignment="1">
      <alignment horizontal="center" vertical="center" wrapText="1"/>
    </xf>
    <xf numFmtId="4" fontId="4" fillId="0" borderId="32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left" vertical="center" wrapText="1"/>
    </xf>
    <xf numFmtId="164" fontId="1" fillId="0" borderId="31" xfId="2" applyFont="1" applyFill="1" applyBorder="1" applyAlignment="1">
      <alignment horizontal="left" vertical="center"/>
    </xf>
    <xf numFmtId="164" fontId="1" fillId="0" borderId="25" xfId="0" applyNumberFormat="1" applyFont="1" applyBorder="1"/>
    <xf numFmtId="164" fontId="1" fillId="0" borderId="15" xfId="2" applyFont="1" applyBorder="1" applyAlignment="1">
      <alignment horizontal="right" vertical="center"/>
    </xf>
    <xf numFmtId="0" fontId="1" fillId="0" borderId="17" xfId="0" applyFont="1" applyBorder="1" applyAlignment="1">
      <alignment horizontal="left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64" fontId="1" fillId="0" borderId="0" xfId="1" applyFont="1" applyFill="1" applyBorder="1"/>
    <xf numFmtId="165" fontId="1" fillId="0" borderId="2" xfId="21" applyNumberFormat="1" applyFont="1" applyBorder="1" applyAlignment="1">
      <alignment horizontal="left"/>
    </xf>
    <xf numFmtId="4" fontId="21" fillId="0" borderId="23" xfId="0" applyNumberFormat="1" applyFont="1" applyBorder="1"/>
    <xf numFmtId="165" fontId="1" fillId="0" borderId="0" xfId="21" applyNumberFormat="1" applyFont="1" applyBorder="1" applyAlignment="1">
      <alignment horizontal="left"/>
    </xf>
    <xf numFmtId="165" fontId="1" fillId="0" borderId="15" xfId="21" applyNumberFormat="1" applyFont="1" applyBorder="1" applyAlignment="1">
      <alignment horizontal="center"/>
    </xf>
    <xf numFmtId="3" fontId="1" fillId="0" borderId="15" xfId="21" applyNumberFormat="1" applyFont="1" applyFill="1" applyBorder="1" applyAlignment="1">
      <alignment horizontal="center"/>
    </xf>
    <xf numFmtId="0" fontId="1" fillId="0" borderId="15" xfId="0" applyFont="1" applyBorder="1" applyAlignment="1">
      <alignment horizontal="left" vertical="top"/>
    </xf>
    <xf numFmtId="165" fontId="1" fillId="0" borderId="15" xfId="21" quotePrefix="1" applyNumberFormat="1" applyFont="1" applyBorder="1" applyAlignment="1">
      <alignment vertical="center"/>
    </xf>
    <xf numFmtId="0" fontId="21" fillId="4" borderId="30" xfId="0" applyFont="1" applyFill="1" applyBorder="1" applyAlignment="1">
      <alignment horizontal="left"/>
    </xf>
    <xf numFmtId="165" fontId="1" fillId="0" borderId="15" xfId="21" quotePrefix="1" applyNumberFormat="1" applyFont="1" applyBorder="1" applyAlignment="1">
      <alignment horizontal="center" vertical="center"/>
    </xf>
    <xf numFmtId="3" fontId="1" fillId="0" borderId="15" xfId="21" applyNumberFormat="1" applyFont="1" applyBorder="1" applyAlignment="1">
      <alignment horizontal="center"/>
    </xf>
    <xf numFmtId="0" fontId="1" fillId="4" borderId="15" xfId="0" applyFont="1" applyFill="1" applyBorder="1" applyAlignment="1">
      <alignment horizontal="left"/>
    </xf>
    <xf numFmtId="0" fontId="21" fillId="0" borderId="64" xfId="0" applyFont="1" applyBorder="1" applyAlignment="1">
      <alignment horizontal="left" vertical="top" shrinkToFit="1"/>
    </xf>
    <xf numFmtId="0" fontId="1" fillId="0" borderId="21" xfId="21" applyNumberFormat="1" applyFont="1" applyFill="1" applyBorder="1" applyAlignment="1">
      <alignment horizontal="center"/>
    </xf>
    <xf numFmtId="164" fontId="1" fillId="0" borderId="21" xfId="2" applyFont="1" applyBorder="1"/>
    <xf numFmtId="165" fontId="1" fillId="0" borderId="13" xfId="21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65" fontId="1" fillId="0" borderId="34" xfId="21" applyNumberFormat="1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vertical="center" shrinkToFit="1"/>
    </xf>
    <xf numFmtId="4" fontId="1" fillId="0" borderId="34" xfId="0" applyNumberFormat="1" applyFont="1" applyBorder="1" applyAlignment="1">
      <alignment vertical="center"/>
    </xf>
    <xf numFmtId="0" fontId="1" fillId="0" borderId="35" xfId="0" applyFont="1" applyBorder="1" applyAlignment="1">
      <alignment vertical="center"/>
    </xf>
    <xf numFmtId="165" fontId="1" fillId="0" borderId="17" xfId="21" applyNumberFormat="1" applyFont="1" applyBorder="1" applyAlignment="1">
      <alignment horizontal="center" vertical="center"/>
    </xf>
    <xf numFmtId="4" fontId="1" fillId="0" borderId="17" xfId="0" applyNumberFormat="1" applyFont="1" applyBorder="1" applyAlignment="1">
      <alignment vertical="center"/>
    </xf>
    <xf numFmtId="0" fontId="1" fillId="4" borderId="0" xfId="0" applyFont="1" applyFill="1" applyAlignment="1">
      <alignment horizontal="left"/>
    </xf>
    <xf numFmtId="0" fontId="1" fillId="0" borderId="68" xfId="0" applyFont="1" applyBorder="1" applyAlignment="1">
      <alignment horizontal="center"/>
    </xf>
    <xf numFmtId="165" fontId="1" fillId="0" borderId="23" xfId="21" applyNumberFormat="1" applyFont="1" applyBorder="1" applyAlignment="1">
      <alignment horizontal="center"/>
    </xf>
    <xf numFmtId="0" fontId="1" fillId="0" borderId="11" xfId="0" applyFont="1" applyBorder="1" applyAlignment="1">
      <alignment horizontal="center" vertical="top"/>
    </xf>
    <xf numFmtId="0" fontId="21" fillId="0" borderId="0" xfId="0" applyFont="1" applyAlignment="1">
      <alignment horizontal="left" vertical="top" shrinkToFit="1"/>
    </xf>
    <xf numFmtId="0" fontId="1" fillId="0" borderId="11" xfId="21" applyNumberFormat="1" applyFont="1" applyFill="1" applyBorder="1" applyAlignment="1">
      <alignment horizontal="center"/>
    </xf>
    <xf numFmtId="164" fontId="1" fillId="0" borderId="44" xfId="0" applyNumberFormat="1" applyFont="1" applyBorder="1"/>
    <xf numFmtId="0" fontId="1" fillId="0" borderId="19" xfId="0" applyFont="1" applyBorder="1"/>
    <xf numFmtId="165" fontId="5" fillId="0" borderId="17" xfId="2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2" applyNumberFormat="1" applyFont="1" applyBorder="1" applyAlignment="1">
      <alignment horizontal="center"/>
    </xf>
    <xf numFmtId="164" fontId="1" fillId="0" borderId="0" xfId="1" applyFont="1" applyAlignment="1">
      <alignment horizontal="center"/>
    </xf>
    <xf numFmtId="164" fontId="1" fillId="0" borderId="0" xfId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5" fontId="1" fillId="0" borderId="32" xfId="678" quotePrefix="1" applyNumberFormat="1" applyFont="1" applyBorder="1" applyAlignment="1">
      <alignment vertical="top" shrinkToFit="1"/>
    </xf>
    <xf numFmtId="164" fontId="1" fillId="0" borderId="15" xfId="1" applyFont="1" applyFill="1" applyBorder="1" applyAlignment="1">
      <alignment horizontal="center" vertical="center"/>
    </xf>
    <xf numFmtId="164" fontId="4" fillId="0" borderId="0" xfId="1" applyFont="1"/>
    <xf numFmtId="0" fontId="4" fillId="0" borderId="0" xfId="1" applyNumberFormat="1" applyFont="1"/>
    <xf numFmtId="0" fontId="1" fillId="0" borderId="0" xfId="1" applyNumberFormat="1" applyFont="1"/>
    <xf numFmtId="2" fontId="1" fillId="0" borderId="15" xfId="2" applyNumberFormat="1" applyFont="1" applyBorder="1" applyAlignment="1">
      <alignment horizontal="center"/>
    </xf>
    <xf numFmtId="164" fontId="1" fillId="0" borderId="0" xfId="1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21" fillId="4" borderId="0" xfId="0" applyFont="1" applyFill="1" applyAlignment="1">
      <alignment horizontal="left"/>
    </xf>
    <xf numFmtId="0" fontId="1" fillId="0" borderId="66" xfId="0" applyFont="1" applyBorder="1" applyAlignment="1">
      <alignment horizontal="center" vertical="top" wrapText="1"/>
    </xf>
    <xf numFmtId="0" fontId="1" fillId="0" borderId="32" xfId="2" applyNumberFormat="1" applyFont="1" applyBorder="1" applyAlignment="1">
      <alignment horizontal="center" vertical="center" wrapText="1"/>
    </xf>
    <xf numFmtId="164" fontId="1" fillId="0" borderId="67" xfId="1" applyFont="1" applyBorder="1" applyAlignment="1">
      <alignment horizontal="center" vertical="center"/>
    </xf>
    <xf numFmtId="164" fontId="1" fillId="0" borderId="32" xfId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top" wrapText="1"/>
    </xf>
    <xf numFmtId="164" fontId="5" fillId="4" borderId="16" xfId="0" applyNumberFormat="1" applyFont="1" applyFill="1" applyBorder="1"/>
    <xf numFmtId="0" fontId="1" fillId="0" borderId="9" xfId="0" applyFont="1" applyBorder="1" applyAlignment="1">
      <alignment horizontal="left"/>
    </xf>
    <xf numFmtId="0" fontId="4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0" xfId="0" quotePrefix="1" applyFont="1"/>
    <xf numFmtId="165" fontId="5" fillId="0" borderId="15" xfId="21" applyNumberFormat="1" applyFont="1" applyFill="1" applyBorder="1" applyAlignment="1">
      <alignment horizontal="center"/>
    </xf>
    <xf numFmtId="165" fontId="5" fillId="0" borderId="15" xfId="21" quotePrefix="1" applyNumberFormat="1" applyFont="1" applyFill="1" applyBorder="1" applyAlignment="1">
      <alignment vertical="center"/>
    </xf>
    <xf numFmtId="165" fontId="5" fillId="0" borderId="15" xfId="21" quotePrefix="1" applyNumberFormat="1" applyFont="1" applyFill="1" applyBorder="1" applyAlignment="1">
      <alignment horizontal="center" vertical="center"/>
    </xf>
    <xf numFmtId="2" fontId="5" fillId="0" borderId="15" xfId="21" applyNumberFormat="1" applyFont="1" applyFill="1" applyBorder="1" applyAlignment="1">
      <alignment horizontal="center"/>
    </xf>
    <xf numFmtId="2" fontId="5" fillId="0" borderId="15" xfId="21" applyNumberFormat="1" applyFont="1" applyBorder="1" applyAlignment="1">
      <alignment horizontal="center"/>
    </xf>
    <xf numFmtId="165" fontId="5" fillId="0" borderId="69" xfId="2" applyNumberFormat="1" applyFont="1" applyBorder="1" applyAlignment="1">
      <alignment horizontal="center"/>
    </xf>
    <xf numFmtId="0" fontId="5" fillId="0" borderId="69" xfId="0" applyFont="1" applyBorder="1" applyAlignment="1">
      <alignment horizontal="center" vertical="top"/>
    </xf>
    <xf numFmtId="0" fontId="5" fillId="0" borderId="69" xfId="0" applyFont="1" applyBorder="1" applyAlignment="1">
      <alignment vertical="top" shrinkToFit="1"/>
    </xf>
    <xf numFmtId="0" fontId="5" fillId="0" borderId="69" xfId="2" applyNumberFormat="1" applyFont="1" applyBorder="1" applyAlignment="1">
      <alignment horizontal="center"/>
    </xf>
    <xf numFmtId="164" fontId="5" fillId="0" borderId="69" xfId="2" applyFont="1" applyBorder="1" applyAlignment="1">
      <alignment vertical="top"/>
    </xf>
    <xf numFmtId="164" fontId="26" fillId="4" borderId="16" xfId="0" applyNumberFormat="1" applyFont="1" applyFill="1" applyBorder="1"/>
    <xf numFmtId="164" fontId="1" fillId="0" borderId="0" xfId="2" applyFont="1" applyBorder="1"/>
    <xf numFmtId="164" fontId="5" fillId="0" borderId="0" xfId="2" applyFont="1" applyBorder="1"/>
    <xf numFmtId="0" fontId="5" fillId="5" borderId="0" xfId="0" applyFont="1" applyFill="1"/>
    <xf numFmtId="164" fontId="5" fillId="0" borderId="69" xfId="1" applyFont="1" applyBorder="1"/>
    <xf numFmtId="0" fontId="1" fillId="0" borderId="69" xfId="0" applyFont="1" applyBorder="1" applyAlignment="1">
      <alignment horizontal="center" vertical="top"/>
    </xf>
    <xf numFmtId="0" fontId="1" fillId="0" borderId="69" xfId="678" applyFont="1" applyBorder="1" applyAlignment="1">
      <alignment horizontal="left" vertical="center" shrinkToFit="1"/>
    </xf>
    <xf numFmtId="1" fontId="5" fillId="0" borderId="69" xfId="2" quotePrefix="1" applyNumberFormat="1" applyFont="1" applyBorder="1" applyAlignment="1">
      <alignment horizontal="center" vertical="center"/>
    </xf>
    <xf numFmtId="164" fontId="5" fillId="0" borderId="69" xfId="2" applyFont="1" applyBorder="1" applyAlignment="1">
      <alignment horizontal="right" vertical="top"/>
    </xf>
    <xf numFmtId="0" fontId="30" fillId="0" borderId="15" xfId="0" applyFont="1" applyBorder="1" applyAlignment="1">
      <alignment vertical="center" shrinkToFit="1"/>
    </xf>
    <xf numFmtId="1" fontId="27" fillId="0" borderId="15" xfId="2" quotePrefix="1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/>
    </xf>
    <xf numFmtId="164" fontId="27" fillId="0" borderId="25" xfId="0" applyNumberFormat="1" applyFont="1" applyBorder="1"/>
    <xf numFmtId="0" fontId="27" fillId="0" borderId="38" xfId="0" applyFont="1" applyBorder="1" applyAlignment="1">
      <alignment horizontal="center"/>
    </xf>
    <xf numFmtId="164" fontId="30" fillId="0" borderId="39" xfId="0" applyNumberFormat="1" applyFont="1" applyBorder="1"/>
    <xf numFmtId="0" fontId="30" fillId="0" borderId="15" xfId="0" applyFont="1" applyBorder="1" applyAlignment="1">
      <alignment horizontal="center" shrinkToFit="1"/>
    </xf>
    <xf numFmtId="167" fontId="27" fillId="0" borderId="15" xfId="2" quotePrefix="1" applyNumberFormat="1" applyFont="1" applyBorder="1" applyAlignment="1">
      <alignment horizontal="center" vertical="center"/>
    </xf>
    <xf numFmtId="165" fontId="1" fillId="0" borderId="69" xfId="2" applyNumberFormat="1" applyFont="1" applyBorder="1" applyAlignment="1">
      <alignment horizontal="center"/>
    </xf>
    <xf numFmtId="0" fontId="1" fillId="0" borderId="69" xfId="0" applyFont="1" applyBorder="1" applyAlignment="1">
      <alignment vertical="center" shrinkToFit="1"/>
    </xf>
    <xf numFmtId="0" fontId="1" fillId="0" borderId="69" xfId="2" quotePrefix="1" applyNumberFormat="1" applyFont="1" applyBorder="1" applyAlignment="1">
      <alignment horizontal="center" vertical="top"/>
    </xf>
    <xf numFmtId="164" fontId="1" fillId="0" borderId="69" xfId="2" applyFont="1" applyBorder="1" applyAlignment="1">
      <alignment horizontal="right" vertical="top"/>
    </xf>
    <xf numFmtId="1" fontId="1" fillId="0" borderId="15" xfId="21" applyNumberFormat="1" applyFont="1" applyFill="1" applyBorder="1" applyAlignment="1">
      <alignment horizontal="center"/>
    </xf>
    <xf numFmtId="170" fontId="5" fillId="0" borderId="15" xfId="21" applyNumberFormat="1" applyFont="1" applyBorder="1" applyAlignment="1">
      <alignment horizontal="center"/>
    </xf>
    <xf numFmtId="1" fontId="5" fillId="0" borderId="15" xfId="21" applyNumberFormat="1" applyFont="1" applyBorder="1" applyAlignment="1">
      <alignment horizontal="center"/>
    </xf>
    <xf numFmtId="165" fontId="1" fillId="0" borderId="17" xfId="2" applyNumberFormat="1" applyFont="1" applyBorder="1" applyAlignment="1"/>
    <xf numFmtId="165" fontId="5" fillId="0" borderId="17" xfId="2" applyNumberFormat="1" applyFont="1" applyBorder="1" applyAlignment="1"/>
    <xf numFmtId="0" fontId="5" fillId="0" borderId="0" xfId="1" applyNumberFormat="1" applyFont="1"/>
    <xf numFmtId="170" fontId="1" fillId="0" borderId="15" xfId="2" quotePrefix="1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5" fillId="0" borderId="69" xfId="0" applyFont="1" applyBorder="1" applyAlignment="1">
      <alignment shrinkToFit="1"/>
    </xf>
    <xf numFmtId="0" fontId="1" fillId="0" borderId="69" xfId="0" applyFont="1" applyBorder="1" applyAlignment="1">
      <alignment shrinkToFit="1"/>
    </xf>
    <xf numFmtId="0" fontId="1" fillId="0" borderId="69" xfId="2" applyNumberFormat="1" applyFont="1" applyBorder="1" applyAlignment="1">
      <alignment horizontal="center"/>
    </xf>
    <xf numFmtId="164" fontId="1" fillId="0" borderId="69" xfId="1" applyFont="1" applyBorder="1" applyAlignment="1">
      <alignment vertical="top"/>
    </xf>
    <xf numFmtId="0" fontId="21" fillId="0" borderId="0" xfId="0" applyFont="1" applyAlignment="1">
      <alignment horizontal="center"/>
    </xf>
    <xf numFmtId="0" fontId="21" fillId="0" borderId="1" xfId="0" applyFont="1" applyBorder="1"/>
    <xf numFmtId="165" fontId="21" fillId="0" borderId="2" xfId="2" applyNumberFormat="1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4" fontId="21" fillId="0" borderId="2" xfId="0" applyNumberFormat="1" applyFont="1" applyBorder="1"/>
    <xf numFmtId="0" fontId="21" fillId="0" borderId="3" xfId="0" applyFont="1" applyBorder="1" applyAlignment="1">
      <alignment horizontal="right"/>
    </xf>
    <xf numFmtId="0" fontId="21" fillId="0" borderId="4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34" fillId="0" borderId="0" xfId="0" applyFont="1" applyAlignment="1">
      <alignment horizontal="left"/>
    </xf>
    <xf numFmtId="0" fontId="21" fillId="0" borderId="8" xfId="0" applyFont="1" applyBorder="1"/>
    <xf numFmtId="165" fontId="21" fillId="0" borderId="0" xfId="2" applyNumberFormat="1" applyFont="1" applyBorder="1" applyAlignment="1">
      <alignment horizontal="left"/>
    </xf>
    <xf numFmtId="0" fontId="34" fillId="0" borderId="0" xfId="0" applyFont="1" applyAlignment="1">
      <alignment horizontal="center"/>
    </xf>
    <xf numFmtId="0" fontId="21" fillId="0" borderId="9" xfId="0" applyFont="1" applyBorder="1"/>
    <xf numFmtId="4" fontId="21" fillId="0" borderId="10" xfId="0" applyNumberFormat="1" applyFont="1" applyBorder="1"/>
    <xf numFmtId="4" fontId="21" fillId="0" borderId="11" xfId="0" applyNumberFormat="1" applyFont="1" applyBorder="1"/>
    <xf numFmtId="0" fontId="21" fillId="0" borderId="3" xfId="0" applyFont="1" applyBorder="1"/>
    <xf numFmtId="0" fontId="23" fillId="0" borderId="37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165" fontId="23" fillId="0" borderId="13" xfId="2" applyNumberFormat="1" applyFont="1" applyBorder="1" applyAlignment="1">
      <alignment horizontal="center" vertical="center" wrapText="1"/>
    </xf>
    <xf numFmtId="4" fontId="23" fillId="0" borderId="13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/>
    </xf>
    <xf numFmtId="165" fontId="21" fillId="0" borderId="15" xfId="2" applyNumberFormat="1" applyFont="1" applyBorder="1" applyAlignment="1">
      <alignment horizontal="center"/>
    </xf>
    <xf numFmtId="0" fontId="21" fillId="0" borderId="21" xfId="0" applyFont="1" applyBorder="1" applyAlignment="1">
      <alignment horizontal="center" vertical="top" wrapText="1"/>
    </xf>
    <xf numFmtId="0" fontId="21" fillId="0" borderId="32" xfId="0" quotePrefix="1" applyFont="1" applyBorder="1" applyAlignment="1">
      <alignment vertical="top" shrinkToFit="1"/>
    </xf>
    <xf numFmtId="0" fontId="21" fillId="0" borderId="21" xfId="21" applyNumberFormat="1" applyFont="1" applyFill="1" applyBorder="1" applyAlignment="1">
      <alignment horizontal="center"/>
    </xf>
    <xf numFmtId="164" fontId="21" fillId="0" borderId="21" xfId="21" applyFont="1" applyBorder="1" applyAlignment="1">
      <alignment horizontal="right" vertical="top"/>
    </xf>
    <xf numFmtId="164" fontId="21" fillId="0" borderId="16" xfId="0" applyNumberFormat="1" applyFont="1" applyBorder="1"/>
    <xf numFmtId="0" fontId="21" fillId="0" borderId="26" xfId="0" quotePrefix="1" applyFont="1" applyBorder="1" applyAlignment="1">
      <alignment vertical="top" shrinkToFit="1"/>
    </xf>
    <xf numFmtId="164" fontId="21" fillId="0" borderId="15" xfId="2" applyFont="1" applyBorder="1" applyAlignment="1">
      <alignment horizontal="right" vertical="top"/>
    </xf>
    <xf numFmtId="0" fontId="21" fillId="0" borderId="15" xfId="678" applyFont="1" applyBorder="1" applyAlignment="1">
      <alignment horizontal="left" vertical="center" shrinkToFit="1"/>
    </xf>
    <xf numFmtId="166" fontId="21" fillId="0" borderId="15" xfId="2" quotePrefix="1" applyNumberFormat="1" applyFont="1" applyBorder="1" applyAlignment="1">
      <alignment horizontal="center" vertical="center"/>
    </xf>
    <xf numFmtId="164" fontId="21" fillId="0" borderId="15" xfId="2" applyFont="1" applyFill="1" applyBorder="1" applyAlignment="1">
      <alignment horizontal="left" vertical="center"/>
    </xf>
    <xf numFmtId="165" fontId="21" fillId="0" borderId="15" xfId="2" quotePrefix="1" applyNumberFormat="1" applyFont="1" applyBorder="1" applyAlignment="1">
      <alignment horizontal="center" vertical="center"/>
    </xf>
    <xf numFmtId="0" fontId="21" fillId="0" borderId="15" xfId="2" quotePrefix="1" applyNumberFormat="1" applyFont="1" applyBorder="1" applyAlignment="1">
      <alignment horizontal="center"/>
    </xf>
    <xf numFmtId="165" fontId="21" fillId="0" borderId="15" xfId="2" quotePrefix="1" applyNumberFormat="1" applyFont="1" applyBorder="1" applyAlignment="1">
      <alignment horizontal="center" vertical="top"/>
    </xf>
    <xf numFmtId="164" fontId="21" fillId="0" borderId="15" xfId="2" applyFont="1" applyFill="1" applyBorder="1" applyAlignment="1">
      <alignment vertical="center"/>
    </xf>
    <xf numFmtId="1" fontId="21" fillId="0" borderId="15" xfId="2" applyNumberFormat="1" applyFont="1" applyBorder="1" applyAlignment="1">
      <alignment horizontal="center"/>
    </xf>
    <xf numFmtId="165" fontId="21" fillId="0" borderId="15" xfId="2" quotePrefix="1" applyNumberFormat="1" applyFont="1" applyBorder="1" applyAlignment="1">
      <alignment vertical="center"/>
    </xf>
    <xf numFmtId="0" fontId="21" fillId="0" borderId="15" xfId="2" applyNumberFormat="1" applyFont="1" applyBorder="1" applyAlignment="1">
      <alignment horizontal="center"/>
    </xf>
    <xf numFmtId="164" fontId="21" fillId="0" borderId="15" xfId="2" applyFont="1" applyFill="1" applyBorder="1" applyAlignment="1">
      <alignment horizontal="center" vertical="center"/>
    </xf>
    <xf numFmtId="165" fontId="21" fillId="0" borderId="15" xfId="2" applyNumberFormat="1" applyFont="1" applyBorder="1" applyAlignment="1">
      <alignment horizontal="left"/>
    </xf>
    <xf numFmtId="0" fontId="21" fillId="0" borderId="15" xfId="2" quotePrefix="1" applyNumberFormat="1" applyFont="1" applyBorder="1" applyAlignment="1">
      <alignment horizontal="center" vertical="top"/>
    </xf>
    <xf numFmtId="164" fontId="21" fillId="0" borderId="15" xfId="2" applyFont="1" applyBorder="1" applyAlignment="1">
      <alignment vertical="top"/>
    </xf>
    <xf numFmtId="0" fontId="21" fillId="0" borderId="15" xfId="0" applyFont="1" applyBorder="1" applyAlignment="1">
      <alignment horizontal="left" shrinkToFit="1"/>
    </xf>
    <xf numFmtId="0" fontId="21" fillId="0" borderId="15" xfId="0" applyFont="1" applyBorder="1" applyAlignment="1">
      <alignment vertical="top" shrinkToFit="1"/>
    </xf>
    <xf numFmtId="0" fontId="45" fillId="0" borderId="15" xfId="0" applyFont="1" applyBorder="1" applyAlignment="1">
      <alignment horizontal="center" vertical="center" shrinkToFit="1"/>
    </xf>
    <xf numFmtId="0" fontId="21" fillId="0" borderId="15" xfId="2" applyNumberFormat="1" applyFont="1" applyBorder="1" applyAlignment="1">
      <alignment horizontal="center" vertical="center"/>
    </xf>
    <xf numFmtId="4" fontId="21" fillId="0" borderId="15" xfId="0" applyNumberFormat="1" applyFont="1" applyBorder="1"/>
    <xf numFmtId="0" fontId="21" fillId="0" borderId="12" xfId="0" applyFont="1" applyBorder="1" applyAlignment="1">
      <alignment horizontal="center"/>
    </xf>
    <xf numFmtId="165" fontId="21" fillId="0" borderId="27" xfId="2" applyNumberFormat="1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4" fontId="23" fillId="0" borderId="17" xfId="0" applyNumberFormat="1" applyFont="1" applyBorder="1" applyAlignment="1">
      <alignment horizontal="right"/>
    </xf>
    <xf numFmtId="164" fontId="23" fillId="0" borderId="18" xfId="0" applyNumberFormat="1" applyFont="1" applyBorder="1"/>
    <xf numFmtId="0" fontId="21" fillId="0" borderId="21" xfId="0" applyFont="1" applyBorder="1" applyAlignment="1">
      <alignment horizontal="center"/>
    </xf>
    <xf numFmtId="0" fontId="21" fillId="0" borderId="15" xfId="0" applyFont="1" applyBorder="1"/>
    <xf numFmtId="0" fontId="23" fillId="0" borderId="15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5" fillId="0" borderId="69" xfId="2" quotePrefix="1" applyNumberFormat="1" applyFont="1" applyBorder="1" applyAlignment="1">
      <alignment horizontal="center" vertical="center"/>
    </xf>
    <xf numFmtId="164" fontId="5" fillId="0" borderId="69" xfId="2" applyFont="1" applyFill="1" applyBorder="1" applyAlignment="1">
      <alignment horizontal="left" vertical="center"/>
    </xf>
    <xf numFmtId="0" fontId="1" fillId="0" borderId="21" xfId="678" applyFont="1" applyBorder="1" applyAlignment="1">
      <alignment horizontal="left" vertical="center" shrinkToFit="1"/>
    </xf>
    <xf numFmtId="0" fontId="1" fillId="0" borderId="21" xfId="2" quotePrefix="1" applyNumberFormat="1" applyFont="1" applyBorder="1" applyAlignment="1">
      <alignment horizontal="center" vertical="center"/>
    </xf>
    <xf numFmtId="164" fontId="1" fillId="0" borderId="21" xfId="2" applyFont="1" applyFill="1" applyBorder="1" applyAlignment="1">
      <alignment horizontal="left" vertical="center"/>
    </xf>
    <xf numFmtId="3" fontId="1" fillId="0" borderId="21" xfId="2" quotePrefix="1" applyNumberFormat="1" applyFont="1" applyBorder="1" applyAlignment="1">
      <alignment horizontal="center" vertical="center"/>
    </xf>
    <xf numFmtId="3" fontId="1" fillId="0" borderId="15" xfId="2" quotePrefix="1" applyNumberFormat="1" applyFont="1" applyBorder="1" applyAlignment="1">
      <alignment horizontal="center"/>
    </xf>
    <xf numFmtId="164" fontId="1" fillId="0" borderId="32" xfId="1" applyFont="1" applyBorder="1" applyAlignment="1">
      <alignment horizontal="left" vertical="center" wrapText="1"/>
    </xf>
    <xf numFmtId="164" fontId="1" fillId="0" borderId="21" xfId="1" applyFont="1" applyFill="1" applyBorder="1" applyAlignment="1">
      <alignment horizontal="left" vertical="center"/>
    </xf>
    <xf numFmtId="43" fontId="1" fillId="0" borderId="67" xfId="0" applyNumberFormat="1" applyFont="1" applyBorder="1" applyAlignment="1">
      <alignment horizontal="left" vertical="center" wrapText="1"/>
    </xf>
    <xf numFmtId="165" fontId="1" fillId="0" borderId="69" xfId="2" quotePrefix="1" applyNumberFormat="1" applyFont="1" applyBorder="1" applyAlignment="1">
      <alignment horizontal="center" vertical="top"/>
    </xf>
    <xf numFmtId="0" fontId="1" fillId="0" borderId="69" xfId="0" applyFont="1" applyBorder="1" applyAlignment="1">
      <alignment horizontal="center" vertical="center"/>
    </xf>
    <xf numFmtId="0" fontId="1" fillId="0" borderId="69" xfId="0" applyFont="1" applyBorder="1" applyAlignment="1">
      <alignment horizontal="left" vertical="center" shrinkToFit="1"/>
    </xf>
    <xf numFmtId="0" fontId="1" fillId="0" borderId="69" xfId="2" quotePrefix="1" applyNumberFormat="1" applyFont="1" applyBorder="1" applyAlignment="1">
      <alignment horizontal="center" vertical="center"/>
    </xf>
    <xf numFmtId="164" fontId="1" fillId="0" borderId="69" xfId="1" applyFont="1" applyFill="1" applyBorder="1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left" vertical="center" wrapText="1"/>
    </xf>
    <xf numFmtId="164" fontId="1" fillId="0" borderId="21" xfId="1" applyFont="1" applyBorder="1" applyAlignment="1">
      <alignment horizontal="left" vertical="center" wrapText="1"/>
    </xf>
    <xf numFmtId="43" fontId="1" fillId="0" borderId="16" xfId="0" applyNumberFormat="1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65" fontId="21" fillId="0" borderId="69" xfId="2" applyNumberFormat="1" applyFont="1" applyBorder="1" applyAlignment="1">
      <alignment horizontal="center"/>
    </xf>
    <xf numFmtId="0" fontId="21" fillId="0" borderId="69" xfId="0" applyFont="1" applyBorder="1" applyAlignment="1">
      <alignment horizontal="center" vertical="top"/>
    </xf>
    <xf numFmtId="0" fontId="21" fillId="0" borderId="69" xfId="678" applyFont="1" applyBorder="1" applyAlignment="1">
      <alignment horizontal="left" vertical="center" shrinkToFit="1"/>
    </xf>
    <xf numFmtId="166" fontId="21" fillId="0" borderId="69" xfId="2" quotePrefix="1" applyNumberFormat="1" applyFont="1" applyBorder="1" applyAlignment="1">
      <alignment horizontal="center" vertical="center"/>
    </xf>
    <xf numFmtId="164" fontId="21" fillId="0" borderId="69" xfId="2" applyFont="1" applyFill="1" applyBorder="1" applyAlignment="1">
      <alignment horizontal="left" vertical="center"/>
    </xf>
    <xf numFmtId="0" fontId="21" fillId="0" borderId="69" xfId="2" quotePrefix="1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2" fontId="21" fillId="0" borderId="15" xfId="21" applyNumberFormat="1" applyFont="1" applyFill="1" applyBorder="1" applyAlignment="1">
      <alignment horizontal="center"/>
    </xf>
    <xf numFmtId="165" fontId="5" fillId="0" borderId="69" xfId="2" quotePrefix="1" applyNumberFormat="1" applyFont="1" applyBorder="1" applyAlignment="1">
      <alignment horizontal="center" vertical="top"/>
    </xf>
    <xf numFmtId="0" fontId="5" fillId="0" borderId="69" xfId="0" applyFont="1" applyBorder="1" applyAlignment="1">
      <alignment horizontal="center" vertical="center"/>
    </xf>
    <xf numFmtId="164" fontId="5" fillId="0" borderId="69" xfId="2" applyFont="1" applyFill="1" applyBorder="1" applyAlignment="1">
      <alignment vertical="center"/>
    </xf>
    <xf numFmtId="0" fontId="21" fillId="0" borderId="15" xfId="21" applyNumberFormat="1" applyFont="1" applyFill="1" applyBorder="1" applyAlignment="1">
      <alignment horizontal="center"/>
    </xf>
    <xf numFmtId="164" fontId="1" fillId="0" borderId="5" xfId="1" applyFont="1" applyBorder="1" applyAlignment="1">
      <alignment horizontal="right"/>
    </xf>
    <xf numFmtId="2" fontId="1" fillId="0" borderId="15" xfId="21" applyNumberFormat="1" applyFont="1" applyBorder="1" applyAlignment="1">
      <alignment horizontal="center"/>
    </xf>
    <xf numFmtId="0" fontId="1" fillId="0" borderId="11" xfId="0" applyFont="1" applyBorder="1" applyAlignment="1">
      <alignment horizontal="left" shrinkToFit="1"/>
    </xf>
    <xf numFmtId="0" fontId="10" fillId="0" borderId="32" xfId="0" applyFont="1" applyBorder="1" applyAlignment="1">
      <alignment horizontal="center" vertical="center" wrapText="1"/>
    </xf>
    <xf numFmtId="43" fontId="4" fillId="0" borderId="67" xfId="0" applyNumberFormat="1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shrinkToFit="1"/>
    </xf>
    <xf numFmtId="0" fontId="1" fillId="0" borderId="69" xfId="0" applyFont="1" applyBorder="1" applyAlignment="1">
      <alignment horizontal="left" shrinkToFit="1"/>
    </xf>
    <xf numFmtId="0" fontId="5" fillId="0" borderId="69" xfId="0" applyFont="1" applyBorder="1" applyAlignment="1">
      <alignment vertical="center" shrinkToFit="1"/>
    </xf>
    <xf numFmtId="0" fontId="5" fillId="0" borderId="69" xfId="2" quotePrefix="1" applyNumberFormat="1" applyFont="1" applyBorder="1" applyAlignment="1">
      <alignment horizontal="center" vertical="top"/>
    </xf>
    <xf numFmtId="164" fontId="27" fillId="0" borderId="15" xfId="1" applyFont="1" applyBorder="1"/>
    <xf numFmtId="164" fontId="5" fillId="0" borderId="69" xfId="1" applyFont="1" applyBorder="1" applyAlignment="1">
      <alignment vertical="top"/>
    </xf>
    <xf numFmtId="0" fontId="5" fillId="0" borderId="69" xfId="0" applyFont="1" applyBorder="1" applyAlignment="1">
      <alignment horizontal="left" vertical="center" shrinkToFit="1"/>
    </xf>
    <xf numFmtId="0" fontId="1" fillId="0" borderId="21" xfId="0" applyFont="1" applyBorder="1" applyAlignment="1">
      <alignment vertical="center" shrinkToFit="1"/>
    </xf>
    <xf numFmtId="164" fontId="5" fillId="0" borderId="21" xfId="2" applyFont="1" applyBorder="1" applyAlignment="1">
      <alignment horizontal="right" vertical="top"/>
    </xf>
    <xf numFmtId="165" fontId="5" fillId="0" borderId="69" xfId="2" quotePrefix="1" applyNumberFormat="1" applyFont="1" applyBorder="1" applyAlignment="1">
      <alignment horizontal="center" vertical="center"/>
    </xf>
    <xf numFmtId="164" fontId="5" fillId="0" borderId="69" xfId="2" applyFont="1" applyFill="1" applyBorder="1" applyAlignment="1">
      <alignment horizontal="center" vertical="center"/>
    </xf>
    <xf numFmtId="164" fontId="21" fillId="0" borderId="15" xfId="1" applyFont="1" applyBorder="1"/>
    <xf numFmtId="164" fontId="21" fillId="0" borderId="69" xfId="1" applyFont="1" applyBorder="1"/>
    <xf numFmtId="164" fontId="21" fillId="0" borderId="0" xfId="1" applyFont="1"/>
    <xf numFmtId="0" fontId="21" fillId="0" borderId="15" xfId="678" applyFont="1" applyBorder="1" applyAlignment="1">
      <alignment vertical="center" shrinkToFit="1"/>
    </xf>
    <xf numFmtId="0" fontId="21" fillId="0" borderId="15" xfId="21" applyNumberFormat="1" applyFont="1" applyBorder="1" applyAlignment="1">
      <alignment horizontal="center"/>
    </xf>
    <xf numFmtId="164" fontId="21" fillId="0" borderId="15" xfId="1" applyFont="1" applyBorder="1" applyAlignment="1">
      <alignment horizontal="right" vertical="center"/>
    </xf>
    <xf numFmtId="2" fontId="21" fillId="0" borderId="15" xfId="21" applyNumberFormat="1" applyFont="1" applyBorder="1" applyAlignment="1">
      <alignment horizontal="center"/>
    </xf>
    <xf numFmtId="164" fontId="21" fillId="0" borderId="5" xfId="1" applyFont="1" applyBorder="1" applyAlignment="1">
      <alignment horizontal="right"/>
    </xf>
    <xf numFmtId="164" fontId="21" fillId="0" borderId="15" xfId="1" applyFont="1" applyBorder="1" applyAlignment="1">
      <alignment horizontal="right"/>
    </xf>
    <xf numFmtId="167" fontId="21" fillId="0" borderId="15" xfId="21" applyNumberFormat="1" applyFont="1" applyFill="1" applyBorder="1" applyAlignment="1">
      <alignment horizontal="center"/>
    </xf>
    <xf numFmtId="0" fontId="21" fillId="0" borderId="71" xfId="0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165" fontId="4" fillId="0" borderId="21" xfId="2" applyNumberFormat="1" applyFont="1" applyBorder="1" applyAlignment="1">
      <alignment horizontal="center" vertical="center" wrapText="1"/>
    </xf>
    <xf numFmtId="4" fontId="4" fillId="0" borderId="21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64" fontId="1" fillId="0" borderId="69" xfId="1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4" fillId="0" borderId="21" xfId="0" applyFont="1" applyBorder="1" applyAlignment="1">
      <alignment horizontal="left" vertical="center" shrinkToFit="1"/>
    </xf>
    <xf numFmtId="0" fontId="4" fillId="0" borderId="21" xfId="678" applyFont="1" applyBorder="1" applyAlignment="1">
      <alignment horizontal="left" vertical="center" shrinkToFit="1"/>
    </xf>
    <xf numFmtId="165" fontId="1" fillId="0" borderId="69" xfId="2" quotePrefix="1" applyNumberFormat="1" applyFont="1" applyBorder="1" applyAlignment="1">
      <alignment vertical="center"/>
    </xf>
    <xf numFmtId="164" fontId="1" fillId="0" borderId="69" xfId="1" applyFont="1" applyBorder="1" applyAlignment="1">
      <alignment horizontal="right" vertical="top"/>
    </xf>
    <xf numFmtId="0" fontId="4" fillId="0" borderId="69" xfId="0" applyFont="1" applyBorder="1" applyAlignment="1">
      <alignment horizontal="left" shrinkToFit="1"/>
    </xf>
    <xf numFmtId="14" fontId="4" fillId="0" borderId="15" xfId="0" quotePrefix="1" applyNumberFormat="1" applyFont="1" applyBorder="1" applyAlignment="1">
      <alignment vertical="center" shrinkToFit="1"/>
    </xf>
    <xf numFmtId="0" fontId="4" fillId="0" borderId="15" xfId="678" quotePrefix="1" applyFont="1" applyBorder="1" applyAlignment="1">
      <alignment horizontal="left" vertical="center" shrinkToFit="1"/>
    </xf>
    <xf numFmtId="0" fontId="5" fillId="0" borderId="69" xfId="0" applyFont="1" applyBorder="1" applyAlignment="1">
      <alignment horizontal="center"/>
    </xf>
    <xf numFmtId="0" fontId="5" fillId="0" borderId="69" xfId="2" applyNumberFormat="1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top" wrapText="1"/>
    </xf>
    <xf numFmtId="0" fontId="30" fillId="0" borderId="32" xfId="0" applyFont="1" applyBorder="1" applyAlignment="1">
      <alignment horizontal="center" vertical="top" wrapText="1"/>
    </xf>
    <xf numFmtId="0" fontId="27" fillId="0" borderId="32" xfId="0" applyFont="1" applyBorder="1" applyAlignment="1">
      <alignment horizontal="left" vertical="center" wrapText="1"/>
    </xf>
    <xf numFmtId="165" fontId="30" fillId="0" borderId="32" xfId="2" applyNumberFormat="1" applyFont="1" applyBorder="1" applyAlignment="1">
      <alignment horizontal="center" vertical="center" wrapText="1"/>
    </xf>
    <xf numFmtId="4" fontId="30" fillId="0" borderId="32" xfId="0" applyNumberFormat="1" applyFont="1" applyBorder="1" applyAlignment="1">
      <alignment horizontal="center" vertical="center" wrapText="1"/>
    </xf>
    <xf numFmtId="0" fontId="30" fillId="0" borderId="67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top" wrapText="1"/>
    </xf>
    <xf numFmtId="0" fontId="27" fillId="0" borderId="21" xfId="0" applyFont="1" applyBorder="1" applyAlignment="1">
      <alignment horizontal="left" vertical="center" wrapText="1"/>
    </xf>
    <xf numFmtId="0" fontId="27" fillId="0" borderId="21" xfId="2" quotePrefix="1" applyNumberFormat="1" applyFont="1" applyBorder="1" applyAlignment="1">
      <alignment horizontal="center" vertical="center"/>
    </xf>
    <xf numFmtId="164" fontId="27" fillId="0" borderId="21" xfId="1" applyFont="1" applyBorder="1" applyAlignment="1">
      <alignment horizontal="left" vertical="center" wrapText="1"/>
    </xf>
    <xf numFmtId="43" fontId="27" fillId="0" borderId="16" xfId="0" applyNumberFormat="1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shrinkToFit="1"/>
    </xf>
    <xf numFmtId="165" fontId="27" fillId="0" borderId="21" xfId="2" applyNumberFormat="1" applyFont="1" applyBorder="1" applyAlignment="1">
      <alignment horizontal="center"/>
    </xf>
    <xf numFmtId="0" fontId="27" fillId="0" borderId="21" xfId="678" applyFont="1" applyBorder="1" applyAlignment="1">
      <alignment horizontal="left" vertical="center" shrinkToFit="1"/>
    </xf>
    <xf numFmtId="3" fontId="27" fillId="0" borderId="21" xfId="2" quotePrefix="1" applyNumberFormat="1" applyFont="1" applyBorder="1" applyAlignment="1">
      <alignment horizontal="center" vertical="center"/>
    </xf>
    <xf numFmtId="164" fontId="27" fillId="0" borderId="21" xfId="1" applyFont="1" applyFill="1" applyBorder="1" applyAlignment="1">
      <alignment horizontal="left" vertical="center"/>
    </xf>
    <xf numFmtId="165" fontId="27" fillId="0" borderId="69" xfId="2" applyNumberFormat="1" applyFont="1" applyBorder="1" applyAlignment="1">
      <alignment horizontal="center"/>
    </xf>
    <xf numFmtId="0" fontId="27" fillId="0" borderId="69" xfId="0" applyFont="1" applyBorder="1" applyAlignment="1">
      <alignment horizontal="center" vertical="top"/>
    </xf>
    <xf numFmtId="0" fontId="27" fillId="0" borderId="69" xfId="678" applyFont="1" applyBorder="1" applyAlignment="1">
      <alignment horizontal="left" vertical="center" shrinkToFit="1"/>
    </xf>
    <xf numFmtId="0" fontId="27" fillId="0" borderId="69" xfId="2" quotePrefix="1" applyNumberFormat="1" applyFont="1" applyBorder="1" applyAlignment="1">
      <alignment horizontal="center" vertical="center"/>
    </xf>
    <xf numFmtId="164" fontId="27" fillId="0" borderId="69" xfId="1" applyFont="1" applyFill="1" applyBorder="1" applyAlignment="1">
      <alignment horizontal="left" vertical="center"/>
    </xf>
    <xf numFmtId="0" fontId="30" fillId="0" borderId="1" xfId="0" applyFont="1" applyBorder="1" applyAlignment="1">
      <alignment horizontal="center" vertical="top" wrapText="1"/>
    </xf>
    <xf numFmtId="0" fontId="30" fillId="0" borderId="21" xfId="0" applyFont="1" applyBorder="1" applyAlignment="1">
      <alignment horizontal="center" vertical="top" wrapText="1"/>
    </xf>
    <xf numFmtId="165" fontId="30" fillId="0" borderId="21" xfId="2" applyNumberFormat="1" applyFont="1" applyBorder="1" applyAlignment="1">
      <alignment horizontal="center" vertical="center" wrapText="1"/>
    </xf>
    <xf numFmtId="4" fontId="30" fillId="0" borderId="21" xfId="0" applyNumberFormat="1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164" fontId="27" fillId="0" borderId="15" xfId="1" applyFont="1" applyFill="1" applyBorder="1" applyAlignment="1">
      <alignment horizontal="left" vertical="center"/>
    </xf>
    <xf numFmtId="165" fontId="27" fillId="0" borderId="69" xfId="2" quotePrefix="1" applyNumberFormat="1" applyFont="1" applyBorder="1" applyAlignment="1">
      <alignment horizontal="center" vertical="top"/>
    </xf>
    <xf numFmtId="0" fontId="27" fillId="0" borderId="69" xfId="0" applyFont="1" applyBorder="1" applyAlignment="1">
      <alignment horizontal="center" vertical="center"/>
    </xf>
    <xf numFmtId="0" fontId="27" fillId="0" borderId="69" xfId="0" applyFont="1" applyBorder="1" applyAlignment="1">
      <alignment horizontal="left" vertical="center" shrinkToFit="1"/>
    </xf>
    <xf numFmtId="164" fontId="27" fillId="0" borderId="69" xfId="1" applyFont="1" applyFill="1" applyBorder="1" applyAlignment="1">
      <alignment vertical="center"/>
    </xf>
    <xf numFmtId="0" fontId="27" fillId="0" borderId="69" xfId="0" applyFont="1" applyBorder="1" applyAlignment="1">
      <alignment horizontal="left" shrinkToFit="1"/>
    </xf>
    <xf numFmtId="164" fontId="27" fillId="0" borderId="15" xfId="1" applyFont="1" applyBorder="1" applyAlignment="1">
      <alignment horizontal="right" vertical="top"/>
    </xf>
    <xf numFmtId="164" fontId="27" fillId="0" borderId="15" xfId="1" applyFont="1" applyBorder="1" applyAlignment="1">
      <alignment vertical="top"/>
    </xf>
    <xf numFmtId="0" fontId="27" fillId="0" borderId="11" xfId="0" applyFont="1" applyBorder="1" applyAlignment="1">
      <alignment horizontal="left" shrinkToFit="1"/>
    </xf>
    <xf numFmtId="165" fontId="5" fillId="0" borderId="69" xfId="2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69" xfId="0" applyFont="1" applyBorder="1" applyAlignment="1">
      <alignment horizontal="left" vertical="center" shrinkToFit="1"/>
    </xf>
    <xf numFmtId="15" fontId="4" fillId="0" borderId="32" xfId="0" quotePrefix="1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21" fillId="0" borderId="0" xfId="0" applyFont="1"/>
    <xf numFmtId="164" fontId="5" fillId="4" borderId="0" xfId="0" applyNumberFormat="1" applyFont="1" applyFill="1"/>
    <xf numFmtId="164" fontId="26" fillId="4" borderId="0" xfId="0" applyNumberFormat="1" applyFont="1" applyFill="1"/>
    <xf numFmtId="164" fontId="27" fillId="0" borderId="0" xfId="0" applyNumberFormat="1" applyFont="1"/>
    <xf numFmtId="164" fontId="21" fillId="0" borderId="0" xfId="0" applyNumberFormat="1" applyFont="1"/>
    <xf numFmtId="2" fontId="1" fillId="0" borderId="15" xfId="21" applyNumberFormat="1" applyFont="1" applyFill="1" applyBorder="1" applyAlignment="1">
      <alignment horizontal="center"/>
    </xf>
    <xf numFmtId="167" fontId="1" fillId="0" borderId="15" xfId="21" applyNumberFormat="1" applyFont="1" applyFill="1" applyBorder="1" applyAlignment="1">
      <alignment horizontal="center"/>
    </xf>
    <xf numFmtId="165" fontId="1" fillId="0" borderId="69" xfId="2" quotePrefix="1" applyNumberFormat="1" applyFont="1" applyBorder="1" applyAlignment="1">
      <alignment horizontal="center" vertical="center"/>
    </xf>
    <xf numFmtId="3" fontId="1" fillId="0" borderId="69" xfId="2" quotePrefix="1" applyNumberFormat="1" applyFont="1" applyBorder="1" applyAlignment="1">
      <alignment horizontal="center"/>
    </xf>
    <xf numFmtId="0" fontId="1" fillId="0" borderId="69" xfId="2" quotePrefix="1" applyNumberFormat="1" applyFont="1" applyBorder="1" applyAlignment="1">
      <alignment horizontal="center"/>
    </xf>
    <xf numFmtId="165" fontId="1" fillId="0" borderId="69" xfId="2" applyNumberFormat="1" applyFont="1" applyBorder="1" applyAlignment="1">
      <alignment horizontal="left"/>
    </xf>
    <xf numFmtId="0" fontId="1" fillId="0" borderId="69" xfId="0" applyFont="1" applyBorder="1" applyAlignment="1">
      <alignment horizontal="center"/>
    </xf>
    <xf numFmtId="0" fontId="1" fillId="0" borderId="69" xfId="2" applyNumberFormat="1" applyFont="1" applyBorder="1" applyAlignment="1">
      <alignment horizontal="center" vertical="center"/>
    </xf>
    <xf numFmtId="164" fontId="1" fillId="0" borderId="69" xfId="1" applyFont="1" applyBorder="1"/>
    <xf numFmtId="0" fontId="1" fillId="0" borderId="69" xfId="0" applyFont="1" applyBorder="1" applyAlignment="1">
      <alignment horizontal="left" vertical="center"/>
    </xf>
    <xf numFmtId="164" fontId="1" fillId="0" borderId="69" xfId="2" applyFont="1" applyFill="1" applyBorder="1" applyAlignment="1">
      <alignment horizontal="left" vertical="center"/>
    </xf>
    <xf numFmtId="0" fontId="1" fillId="0" borderId="69" xfId="0" applyFont="1" applyBorder="1"/>
    <xf numFmtId="0" fontId="4" fillId="0" borderId="69" xfId="0" applyFont="1" applyBorder="1" applyAlignment="1">
      <alignment horizontal="center" shrinkToFit="1"/>
    </xf>
    <xf numFmtId="0" fontId="1" fillId="0" borderId="70" xfId="0" applyFont="1" applyBorder="1" applyAlignment="1">
      <alignment horizontal="center" shrinkToFit="1"/>
    </xf>
    <xf numFmtId="0" fontId="15" fillId="0" borderId="69" xfId="0" applyFont="1" applyBorder="1" applyAlignment="1">
      <alignment horizontal="center" vertical="center" shrinkToFit="1"/>
    </xf>
    <xf numFmtId="0" fontId="5" fillId="0" borderId="69" xfId="0" applyFont="1" applyBorder="1" applyAlignment="1">
      <alignment horizontal="center" vertical="center" shrinkToFit="1"/>
    </xf>
    <xf numFmtId="4" fontId="27" fillId="0" borderId="23" xfId="0" applyNumberFormat="1" applyFont="1" applyBorder="1"/>
    <xf numFmtId="0" fontId="30" fillId="0" borderId="12" xfId="0" applyFont="1" applyBorder="1" applyAlignment="1">
      <alignment horizontal="center" vertical="top" wrapText="1"/>
    </xf>
    <xf numFmtId="165" fontId="30" fillId="0" borderId="13" xfId="2" applyNumberFormat="1" applyFont="1" applyBorder="1" applyAlignment="1">
      <alignment horizontal="center" vertical="top" wrapText="1"/>
    </xf>
    <xf numFmtId="0" fontId="27" fillId="0" borderId="23" xfId="0" applyFont="1" applyBorder="1" applyAlignment="1">
      <alignment vertical="center" shrinkToFit="1"/>
    </xf>
    <xf numFmtId="0" fontId="30" fillId="0" borderId="15" xfId="0" applyFont="1" applyBorder="1" applyAlignment="1">
      <alignment shrinkToFit="1"/>
    </xf>
    <xf numFmtId="1" fontId="27" fillId="0" borderId="15" xfId="2" quotePrefix="1" applyNumberFormat="1" applyFont="1" applyBorder="1" applyAlignment="1">
      <alignment horizontal="center"/>
    </xf>
    <xf numFmtId="4" fontId="27" fillId="0" borderId="15" xfId="149" quotePrefix="1" applyNumberFormat="1" applyFont="1" applyBorder="1" applyAlignment="1">
      <alignment horizontal="left" shrinkToFit="1"/>
    </xf>
    <xf numFmtId="164" fontId="27" fillId="0" borderId="15" xfId="2" applyFont="1" applyFill="1" applyBorder="1" applyAlignment="1">
      <alignment horizontal="center"/>
    </xf>
    <xf numFmtId="4" fontId="27" fillId="0" borderId="21" xfId="149" quotePrefix="1" applyNumberFormat="1" applyFont="1" applyBorder="1" applyAlignment="1">
      <alignment horizontal="left" shrinkToFit="1"/>
    </xf>
    <xf numFmtId="0" fontId="27" fillId="0" borderId="15" xfId="678" applyFont="1" applyBorder="1" applyAlignment="1">
      <alignment horizontal="left" vertical="top" shrinkToFit="1"/>
    </xf>
    <xf numFmtId="164" fontId="27" fillId="0" borderId="5" xfId="2" applyFont="1" applyBorder="1" applyAlignment="1">
      <alignment horizontal="right" vertical="center"/>
    </xf>
    <xf numFmtId="0" fontId="27" fillId="0" borderId="15" xfId="678" applyFont="1" applyBorder="1" applyAlignment="1">
      <alignment vertical="top" shrinkToFit="1"/>
    </xf>
    <xf numFmtId="164" fontId="27" fillId="0" borderId="5" xfId="2" applyFont="1" applyBorder="1" applyAlignment="1">
      <alignment horizontal="right"/>
    </xf>
    <xf numFmtId="164" fontId="27" fillId="0" borderId="15" xfId="2" applyFont="1" applyBorder="1" applyAlignment="1">
      <alignment horizontal="right"/>
    </xf>
    <xf numFmtId="165" fontId="27" fillId="0" borderId="13" xfId="2" applyNumberFormat="1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165" fontId="27" fillId="0" borderId="0" xfId="2" applyNumberFormat="1" applyFont="1" applyBorder="1" applyAlignment="1">
      <alignment horizontal="center"/>
    </xf>
    <xf numFmtId="4" fontId="27" fillId="0" borderId="0" xfId="0" applyNumberFormat="1" applyFont="1"/>
    <xf numFmtId="0" fontId="27" fillId="0" borderId="21" xfId="0" applyFont="1" applyBorder="1" applyAlignment="1">
      <alignment vertical="center" shrinkToFit="1"/>
    </xf>
    <xf numFmtId="1" fontId="27" fillId="0" borderId="21" xfId="2" quotePrefix="1" applyNumberFormat="1" applyFont="1" applyBorder="1" applyAlignment="1">
      <alignment horizontal="center" vertical="center"/>
    </xf>
    <xf numFmtId="164" fontId="27" fillId="0" borderId="21" xfId="2" applyFont="1" applyBorder="1" applyAlignment="1">
      <alignment horizontal="right" vertical="top"/>
    </xf>
    <xf numFmtId="165" fontId="27" fillId="0" borderId="69" xfId="2" quotePrefix="1" applyNumberFormat="1" applyFont="1" applyBorder="1" applyAlignment="1">
      <alignment horizontal="center" vertical="center"/>
    </xf>
    <xf numFmtId="0" fontId="27" fillId="0" borderId="69" xfId="0" applyFont="1" applyBorder="1" applyAlignment="1">
      <alignment vertical="center" shrinkToFit="1"/>
    </xf>
    <xf numFmtId="164" fontId="27" fillId="0" borderId="69" xfId="2" applyFont="1" applyFill="1" applyBorder="1" applyAlignment="1">
      <alignment horizontal="center" vertical="center"/>
    </xf>
    <xf numFmtId="165" fontId="27" fillId="0" borderId="17" xfId="2" applyNumberFormat="1" applyFont="1" applyBorder="1" applyAlignment="1"/>
    <xf numFmtId="0" fontId="10" fillId="0" borderId="69" xfId="0" applyFont="1" applyBorder="1" applyAlignment="1">
      <alignment horizontal="center" vertical="center" shrinkToFit="1"/>
    </xf>
    <xf numFmtId="15" fontId="1" fillId="0" borderId="15" xfId="0" quotePrefix="1" applyNumberFormat="1" applyFont="1" applyBorder="1" applyAlignment="1">
      <alignment shrinkToFit="1"/>
    </xf>
    <xf numFmtId="0" fontId="1" fillId="0" borderId="14" xfId="0" applyFont="1" applyBorder="1" applyAlignment="1">
      <alignment horizontal="center" shrinkToFit="1"/>
    </xf>
    <xf numFmtId="165" fontId="1" fillId="0" borderId="21" xfId="2" applyNumberFormat="1" applyFont="1" applyBorder="1" applyAlignment="1">
      <alignment horizontal="center" shrinkToFit="1"/>
    </xf>
    <xf numFmtId="0" fontId="1" fillId="0" borderId="21" xfId="0" applyFont="1" applyBorder="1" applyAlignment="1">
      <alignment horizontal="center" vertical="top" shrinkToFit="1"/>
    </xf>
    <xf numFmtId="1" fontId="1" fillId="0" borderId="21" xfId="2" quotePrefix="1" applyNumberFormat="1" applyFont="1" applyBorder="1" applyAlignment="1">
      <alignment horizontal="center" vertical="center" shrinkToFit="1"/>
    </xf>
    <xf numFmtId="164" fontId="1" fillId="0" borderId="21" xfId="2" applyFont="1" applyBorder="1" applyAlignment="1">
      <alignment horizontal="right" vertical="top" shrinkToFit="1"/>
    </xf>
    <xf numFmtId="164" fontId="1" fillId="0" borderId="16" xfId="0" applyNumberFormat="1" applyFont="1" applyBorder="1" applyAlignment="1">
      <alignment shrinkToFit="1"/>
    </xf>
    <xf numFmtId="165" fontId="1" fillId="0" borderId="15" xfId="2" applyNumberFormat="1" applyFont="1" applyBorder="1" applyAlignment="1">
      <alignment horizontal="center" shrinkToFit="1"/>
    </xf>
    <xf numFmtId="0" fontId="1" fillId="0" borderId="15" xfId="0" applyFont="1" applyBorder="1" applyAlignment="1">
      <alignment horizontal="center" vertical="top" shrinkToFit="1"/>
    </xf>
    <xf numFmtId="0" fontId="1" fillId="0" borderId="15" xfId="2" quotePrefix="1" applyNumberFormat="1" applyFont="1" applyBorder="1" applyAlignment="1">
      <alignment horizontal="center" vertical="center" shrinkToFit="1"/>
    </xf>
    <xf numFmtId="164" fontId="1" fillId="0" borderId="15" xfId="2" applyFont="1" applyBorder="1" applyAlignment="1">
      <alignment horizontal="right" vertical="top" shrinkToFit="1"/>
    </xf>
    <xf numFmtId="164" fontId="1" fillId="0" borderId="15" xfId="2" applyFont="1" applyFill="1" applyBorder="1" applyAlignment="1">
      <alignment horizontal="left" vertical="center" shrinkToFit="1"/>
    </xf>
    <xf numFmtId="165" fontId="1" fillId="0" borderId="15" xfId="2" quotePrefix="1" applyNumberFormat="1" applyFont="1" applyBorder="1" applyAlignment="1">
      <alignment horizontal="center" vertical="center" shrinkToFit="1"/>
    </xf>
    <xf numFmtId="0" fontId="1" fillId="0" borderId="15" xfId="2" quotePrefix="1" applyNumberFormat="1" applyFont="1" applyBorder="1" applyAlignment="1">
      <alignment horizontal="center" shrinkToFit="1"/>
    </xf>
    <xf numFmtId="165" fontId="1" fillId="0" borderId="15" xfId="2" quotePrefix="1" applyNumberFormat="1" applyFont="1" applyBorder="1" applyAlignment="1">
      <alignment horizontal="center" vertical="top" shrinkToFit="1"/>
    </xf>
    <xf numFmtId="164" fontId="1" fillId="0" borderId="15" xfId="2" applyFont="1" applyFill="1" applyBorder="1" applyAlignment="1">
      <alignment vertical="center" shrinkToFit="1"/>
    </xf>
    <xf numFmtId="1" fontId="1" fillId="0" borderId="15" xfId="2" applyNumberFormat="1" applyFont="1" applyBorder="1" applyAlignment="1">
      <alignment horizontal="center" shrinkToFit="1"/>
    </xf>
    <xf numFmtId="165" fontId="1" fillId="0" borderId="15" xfId="2" quotePrefix="1" applyNumberFormat="1" applyFont="1" applyBorder="1" applyAlignment="1">
      <alignment vertical="center" shrinkToFit="1"/>
    </xf>
    <xf numFmtId="0" fontId="1" fillId="0" borderId="15" xfId="2" applyNumberFormat="1" applyFont="1" applyBorder="1" applyAlignment="1">
      <alignment horizontal="center" shrinkToFit="1"/>
    </xf>
    <xf numFmtId="164" fontId="1" fillId="0" borderId="15" xfId="2" applyFont="1" applyFill="1" applyBorder="1" applyAlignment="1">
      <alignment horizontal="center" vertical="center" shrinkToFit="1"/>
    </xf>
    <xf numFmtId="165" fontId="1" fillId="0" borderId="15" xfId="2" applyNumberFormat="1" applyFont="1" applyBorder="1" applyAlignment="1">
      <alignment horizontal="left" shrinkToFit="1"/>
    </xf>
    <xf numFmtId="0" fontId="1" fillId="0" borderId="15" xfId="2" quotePrefix="1" applyNumberFormat="1" applyFont="1" applyBorder="1" applyAlignment="1">
      <alignment horizontal="center" vertical="top" shrinkToFit="1"/>
    </xf>
    <xf numFmtId="164" fontId="1" fillId="0" borderId="15" xfId="2" applyFont="1" applyBorder="1" applyAlignment="1">
      <alignment vertical="top" shrinkToFit="1"/>
    </xf>
    <xf numFmtId="0" fontId="1" fillId="0" borderId="15" xfId="0" applyFont="1" applyBorder="1" applyAlignment="1">
      <alignment horizontal="center" shrinkToFit="1"/>
    </xf>
    <xf numFmtId="0" fontId="1" fillId="0" borderId="15" xfId="2" applyNumberFormat="1" applyFont="1" applyBorder="1" applyAlignment="1">
      <alignment horizontal="center" vertical="center" shrinkToFit="1"/>
    </xf>
    <xf numFmtId="4" fontId="1" fillId="0" borderId="15" xfId="0" applyNumberFormat="1" applyFont="1" applyBorder="1" applyAlignment="1">
      <alignment shrinkToFit="1"/>
    </xf>
    <xf numFmtId="0" fontId="5" fillId="0" borderId="14" xfId="0" applyFont="1" applyBorder="1" applyAlignment="1">
      <alignment horizontal="center" shrinkToFit="1"/>
    </xf>
    <xf numFmtId="165" fontId="5" fillId="0" borderId="15" xfId="2" applyNumberFormat="1" applyFont="1" applyBorder="1" applyAlignment="1">
      <alignment horizontal="center" shrinkToFit="1"/>
    </xf>
    <xf numFmtId="0" fontId="5" fillId="0" borderId="15" xfId="0" applyFont="1" applyBorder="1" applyAlignment="1">
      <alignment horizontal="center" vertical="top" shrinkToFit="1"/>
    </xf>
    <xf numFmtId="0" fontId="5" fillId="0" borderId="15" xfId="2" quotePrefix="1" applyNumberFormat="1" applyFont="1" applyBorder="1" applyAlignment="1">
      <alignment horizontal="center" vertical="center" shrinkToFit="1"/>
    </xf>
    <xf numFmtId="164" fontId="5" fillId="0" borderId="15" xfId="2" applyFont="1" applyFill="1" applyBorder="1" applyAlignment="1">
      <alignment horizontal="left" vertical="center" shrinkToFit="1"/>
    </xf>
    <xf numFmtId="164" fontId="5" fillId="0" borderId="16" xfId="0" applyNumberFormat="1" applyFont="1" applyBorder="1" applyAlignment="1">
      <alignment shrinkToFit="1"/>
    </xf>
    <xf numFmtId="0" fontId="1" fillId="0" borderId="1" xfId="0" applyFont="1" applyBorder="1" applyAlignment="1">
      <alignment horizontal="center" vertical="top" shrinkToFit="1"/>
    </xf>
    <xf numFmtId="15" fontId="1" fillId="0" borderId="21" xfId="0" quotePrefix="1" applyNumberFormat="1" applyFont="1" applyBorder="1" applyAlignment="1">
      <alignment horizontal="left" vertical="center" shrinkToFit="1"/>
    </xf>
    <xf numFmtId="0" fontId="1" fillId="0" borderId="21" xfId="2" applyNumberFormat="1" applyFont="1" applyBorder="1" applyAlignment="1">
      <alignment horizontal="center" vertical="center" shrinkToFit="1"/>
    </xf>
    <xf numFmtId="164" fontId="1" fillId="0" borderId="21" xfId="1" applyFont="1" applyBorder="1" applyAlignment="1">
      <alignment horizontal="center" vertical="center" shrinkToFit="1"/>
    </xf>
    <xf numFmtId="164" fontId="1" fillId="0" borderId="16" xfId="1" applyFont="1" applyBorder="1" applyAlignment="1">
      <alignment horizontal="center" vertical="center" shrinkToFit="1"/>
    </xf>
    <xf numFmtId="0" fontId="4" fillId="0" borderId="32" xfId="0" applyFont="1" applyBorder="1" applyAlignment="1">
      <alignment horizontal="left" vertical="center" wrapText="1"/>
    </xf>
    <xf numFmtId="164" fontId="4" fillId="0" borderId="67" xfId="0" applyNumberFormat="1" applyFont="1" applyBorder="1" applyAlignment="1">
      <alignment horizontal="center" vertical="center" wrapText="1"/>
    </xf>
    <xf numFmtId="15" fontId="1" fillId="0" borderId="32" xfId="0" quotePrefix="1" applyNumberFormat="1" applyFont="1" applyBorder="1" applyAlignment="1">
      <alignment horizontal="left" vertical="center" wrapText="1"/>
    </xf>
    <xf numFmtId="1" fontId="1" fillId="0" borderId="15" xfId="2" quotePrefix="1" applyNumberFormat="1" applyFont="1" applyBorder="1" applyAlignment="1">
      <alignment horizontal="center"/>
    </xf>
    <xf numFmtId="0" fontId="26" fillId="0" borderId="8" xfId="0" applyFont="1" applyBorder="1"/>
    <xf numFmtId="165" fontId="26" fillId="0" borderId="0" xfId="1" applyNumberFormat="1" applyFont="1" applyBorder="1" applyAlignment="1">
      <alignment horizontal="center"/>
    </xf>
    <xf numFmtId="4" fontId="26" fillId="0" borderId="0" xfId="0" applyNumberFormat="1" applyFont="1"/>
    <xf numFmtId="0" fontId="26" fillId="0" borderId="9" xfId="0" applyFont="1" applyBorder="1"/>
    <xf numFmtId="0" fontId="26" fillId="0" borderId="19" xfId="0" applyFont="1" applyBorder="1" applyAlignment="1">
      <alignment horizontal="center"/>
    </xf>
    <xf numFmtId="165" fontId="26" fillId="0" borderId="17" xfId="1" applyNumberFormat="1" applyFont="1" applyBorder="1" applyAlignment="1">
      <alignment horizontal="left"/>
    </xf>
    <xf numFmtId="15" fontId="26" fillId="0" borderId="17" xfId="0" applyNumberFormat="1" applyFont="1" applyBorder="1"/>
    <xf numFmtId="4" fontId="26" fillId="0" borderId="17" xfId="0" applyNumberFormat="1" applyFont="1" applyBorder="1"/>
    <xf numFmtId="0" fontId="26" fillId="0" borderId="20" xfId="0" applyFont="1" applyBorder="1"/>
    <xf numFmtId="165" fontId="26" fillId="0" borderId="17" xfId="2" applyNumberFormat="1" applyFont="1" applyBorder="1" applyAlignment="1">
      <alignment horizontal="left"/>
    </xf>
    <xf numFmtId="15" fontId="26" fillId="0" borderId="17" xfId="0" quotePrefix="1" applyNumberFormat="1" applyFont="1" applyBorder="1"/>
    <xf numFmtId="0" fontId="5" fillId="0" borderId="69" xfId="2" quotePrefix="1" applyNumberFormat="1" applyFont="1" applyBorder="1" applyAlignment="1">
      <alignment horizontal="center"/>
    </xf>
    <xf numFmtId="15" fontId="1" fillId="0" borderId="21" xfId="0" quotePrefix="1" applyNumberFormat="1" applyFont="1" applyBorder="1" applyAlignment="1">
      <alignment horizontal="left" vertical="center" wrapText="1"/>
    </xf>
    <xf numFmtId="0" fontId="1" fillId="0" borderId="21" xfId="2" applyNumberFormat="1" applyFont="1" applyBorder="1" applyAlignment="1">
      <alignment horizontal="center" vertical="center" wrapText="1"/>
    </xf>
    <xf numFmtId="164" fontId="1" fillId="0" borderId="21" xfId="1" applyFont="1" applyBorder="1" applyAlignment="1">
      <alignment horizontal="center" vertical="center" wrapText="1"/>
    </xf>
    <xf numFmtId="164" fontId="1" fillId="0" borderId="16" xfId="1" applyFont="1" applyBorder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1" fillId="0" borderId="0" xfId="678" applyFont="1" applyAlignment="1">
      <alignment horizontal="left" vertical="center" shrinkToFit="1"/>
    </xf>
    <xf numFmtId="0" fontId="1" fillId="0" borderId="0" xfId="0" applyFont="1" applyAlignment="1">
      <alignment horizontal="left" vertical="center" shrinkToFit="1"/>
    </xf>
    <xf numFmtId="0" fontId="1" fillId="0" borderId="0" xfId="0" applyFont="1" applyAlignment="1">
      <alignment shrinkToFit="1"/>
    </xf>
    <xf numFmtId="15" fontId="1" fillId="0" borderId="69" xfId="0" quotePrefix="1" applyNumberFormat="1" applyFont="1" applyBorder="1" applyAlignment="1">
      <alignment vertical="center" shrinkToFit="1"/>
    </xf>
    <xf numFmtId="164" fontId="1" fillId="0" borderId="69" xfId="2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4" fillId="0" borderId="32" xfId="0" applyFont="1" applyBorder="1" applyAlignment="1">
      <alignment horizontal="center" vertical="center" wrapText="1"/>
    </xf>
    <xf numFmtId="164" fontId="1" fillId="0" borderId="16" xfId="1" applyFont="1" applyBorder="1"/>
    <xf numFmtId="0" fontId="1" fillId="0" borderId="21" xfId="2" quotePrefix="1" applyNumberFormat="1" applyFont="1" applyBorder="1" applyAlignment="1">
      <alignment horizontal="center"/>
    </xf>
    <xf numFmtId="0" fontId="1" fillId="0" borderId="20" xfId="0" applyFont="1" applyBorder="1" applyAlignment="1">
      <alignment horizontal="left"/>
    </xf>
    <xf numFmtId="0" fontId="27" fillId="0" borderId="19" xfId="0" applyFont="1" applyBorder="1" applyAlignment="1">
      <alignment horizontal="left"/>
    </xf>
    <xf numFmtId="0" fontId="27" fillId="0" borderId="17" xfId="0" applyFont="1" applyBorder="1" applyAlignment="1">
      <alignment horizontal="left"/>
    </xf>
    <xf numFmtId="164" fontId="1" fillId="0" borderId="69" xfId="2" applyFont="1" applyBorder="1" applyAlignment="1">
      <alignment vertical="top"/>
    </xf>
    <xf numFmtId="165" fontId="5" fillId="0" borderId="69" xfId="2" quotePrefix="1" applyNumberFormat="1" applyFont="1" applyBorder="1" applyAlignment="1">
      <alignment vertical="center"/>
    </xf>
    <xf numFmtId="3" fontId="27" fillId="0" borderId="15" xfId="2" quotePrefix="1" applyNumberFormat="1" applyFont="1" applyBorder="1" applyAlignment="1">
      <alignment horizontal="center" vertical="center"/>
    </xf>
    <xf numFmtId="16" fontId="1" fillId="0" borderId="0" xfId="0" quotePrefix="1" applyNumberFormat="1" applyFont="1"/>
    <xf numFmtId="164" fontId="27" fillId="0" borderId="69" xfId="2" applyFont="1" applyBorder="1" applyAlignment="1">
      <alignment horizontal="right" vertical="top"/>
    </xf>
    <xf numFmtId="165" fontId="5" fillId="0" borderId="69" xfId="21" applyNumberFormat="1" applyFont="1" applyBorder="1" applyAlignment="1">
      <alignment horizontal="center"/>
    </xf>
    <xf numFmtId="0" fontId="1" fillId="0" borderId="69" xfId="678" applyFont="1" applyBorder="1" applyAlignment="1">
      <alignment vertical="center" shrinkToFit="1"/>
    </xf>
    <xf numFmtId="0" fontId="5" fillId="0" borderId="69" xfId="21" applyNumberFormat="1" applyFont="1" applyBorder="1" applyAlignment="1">
      <alignment horizontal="center"/>
    </xf>
    <xf numFmtId="164" fontId="5" fillId="0" borderId="69" xfId="1" applyFont="1" applyBorder="1" applyAlignment="1">
      <alignment horizontal="right" vertical="center"/>
    </xf>
    <xf numFmtId="164" fontId="1" fillId="0" borderId="69" xfId="2" applyFont="1" applyFill="1" applyBorder="1" applyAlignment="1">
      <alignment vertical="center"/>
    </xf>
    <xf numFmtId="0" fontId="4" fillId="0" borderId="21" xfId="0" applyFont="1" applyBorder="1" applyAlignment="1">
      <alignment vertical="center" shrinkToFit="1"/>
    </xf>
    <xf numFmtId="0" fontId="4" fillId="0" borderId="14" xfId="0" applyFont="1" applyBorder="1" applyAlignment="1">
      <alignment horizontal="center"/>
    </xf>
    <xf numFmtId="165" fontId="4" fillId="0" borderId="15" xfId="2" applyNumberFormat="1" applyFont="1" applyBorder="1" applyAlignment="1">
      <alignment horizontal="center"/>
    </xf>
    <xf numFmtId="0" fontId="4" fillId="0" borderId="15" xfId="0" applyFont="1" applyBorder="1" applyAlignment="1">
      <alignment horizontal="center" vertical="top"/>
    </xf>
    <xf numFmtId="1" fontId="4" fillId="0" borderId="15" xfId="2" quotePrefix="1" applyNumberFormat="1" applyFont="1" applyBorder="1" applyAlignment="1">
      <alignment horizontal="center" vertical="center"/>
    </xf>
    <xf numFmtId="164" fontId="4" fillId="0" borderId="15" xfId="2" applyFont="1" applyBorder="1" applyAlignment="1">
      <alignment horizontal="right" vertical="top"/>
    </xf>
    <xf numFmtId="0" fontId="4" fillId="0" borderId="15" xfId="2" quotePrefix="1" applyNumberFormat="1" applyFont="1" applyBorder="1" applyAlignment="1">
      <alignment horizontal="center" vertical="center"/>
    </xf>
    <xf numFmtId="164" fontId="4" fillId="0" borderId="15" xfId="2" applyFont="1" applyFill="1" applyBorder="1" applyAlignment="1">
      <alignment horizontal="left" vertical="center"/>
    </xf>
    <xf numFmtId="0" fontId="1" fillId="0" borderId="15" xfId="0" quotePrefix="1" applyFont="1" applyBorder="1" applyAlignment="1">
      <alignment vertical="center" shrinkToFit="1"/>
    </xf>
    <xf numFmtId="165" fontId="21" fillId="0" borderId="21" xfId="2" applyNumberFormat="1" applyFont="1" applyBorder="1" applyAlignment="1">
      <alignment horizontal="center"/>
    </xf>
    <xf numFmtId="0" fontId="21" fillId="0" borderId="21" xfId="0" applyFont="1" applyBorder="1" applyAlignment="1">
      <alignment vertical="center" shrinkToFit="1"/>
    </xf>
    <xf numFmtId="1" fontId="21" fillId="0" borderId="21" xfId="2" quotePrefix="1" applyNumberFormat="1" applyFont="1" applyBorder="1" applyAlignment="1">
      <alignment horizontal="center" vertical="center"/>
    </xf>
    <xf numFmtId="164" fontId="21" fillId="0" borderId="21" xfId="2" applyFont="1" applyBorder="1" applyAlignment="1">
      <alignment horizontal="right" vertical="top"/>
    </xf>
    <xf numFmtId="165" fontId="21" fillId="0" borderId="69" xfId="2" quotePrefix="1" applyNumberFormat="1" applyFont="1" applyBorder="1" applyAlignment="1">
      <alignment horizontal="center" vertical="center"/>
    </xf>
    <xf numFmtId="0" fontId="21" fillId="0" borderId="69" xfId="0" applyFont="1" applyBorder="1" applyAlignment="1">
      <alignment vertical="center" shrinkToFit="1"/>
    </xf>
    <xf numFmtId="164" fontId="21" fillId="0" borderId="69" xfId="2" applyFont="1" applyFill="1" applyBorder="1" applyAlignment="1">
      <alignment horizontal="center" vertical="center"/>
    </xf>
    <xf numFmtId="164" fontId="1" fillId="0" borderId="15" xfId="1" applyFont="1" applyBorder="1" applyAlignment="1">
      <alignment shrinkToFit="1"/>
    </xf>
    <xf numFmtId="0" fontId="30" fillId="0" borderId="30" xfId="0" applyFont="1" applyBorder="1" applyAlignment="1">
      <alignment horizontal="center"/>
    </xf>
    <xf numFmtId="165" fontId="1" fillId="0" borderId="69" xfId="2" applyNumberFormat="1" applyFont="1" applyBorder="1" applyAlignment="1">
      <alignment horizontal="center" shrinkToFit="1"/>
    </xf>
    <xf numFmtId="0" fontId="1" fillId="0" borderId="69" xfId="0" applyFont="1" applyBorder="1" applyAlignment="1">
      <alignment horizontal="center" vertical="top" shrinkToFit="1"/>
    </xf>
    <xf numFmtId="0" fontId="1" fillId="0" borderId="69" xfId="2" quotePrefix="1" applyNumberFormat="1" applyFont="1" applyBorder="1" applyAlignment="1">
      <alignment horizontal="center" vertical="center" shrinkToFit="1"/>
    </xf>
    <xf numFmtId="164" fontId="1" fillId="0" borderId="69" xfId="2" applyFont="1" applyBorder="1" applyAlignment="1">
      <alignment horizontal="right" vertical="top" shrinkToFit="1"/>
    </xf>
    <xf numFmtId="0" fontId="30" fillId="0" borderId="32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center" vertical="top" shrinkToFit="1"/>
    </xf>
    <xf numFmtId="0" fontId="27" fillId="0" borderId="21" xfId="0" applyFont="1" applyBorder="1" applyAlignment="1">
      <alignment horizontal="center" vertical="top" shrinkToFit="1"/>
    </xf>
    <xf numFmtId="15" fontId="27" fillId="0" borderId="21" xfId="0" quotePrefix="1" applyNumberFormat="1" applyFont="1" applyBorder="1" applyAlignment="1">
      <alignment horizontal="left" vertical="center" shrinkToFit="1"/>
    </xf>
    <xf numFmtId="0" fontId="27" fillId="0" borderId="21" xfId="2" applyNumberFormat="1" applyFont="1" applyBorder="1" applyAlignment="1">
      <alignment horizontal="center" vertical="center" shrinkToFit="1"/>
    </xf>
    <xf numFmtId="164" fontId="27" fillId="0" borderId="21" xfId="1" applyFont="1" applyBorder="1" applyAlignment="1">
      <alignment horizontal="center" vertical="center" shrinkToFit="1"/>
    </xf>
    <xf numFmtId="164" fontId="27" fillId="0" borderId="16" xfId="1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shrinkToFit="1"/>
    </xf>
    <xf numFmtId="165" fontId="27" fillId="0" borderId="21" xfId="2" applyNumberFormat="1" applyFont="1" applyBorder="1" applyAlignment="1">
      <alignment horizontal="center" shrinkToFit="1"/>
    </xf>
    <xf numFmtId="15" fontId="27" fillId="0" borderId="21" xfId="0" quotePrefix="1" applyNumberFormat="1" applyFont="1" applyBorder="1" applyAlignment="1">
      <alignment vertical="center" shrinkToFit="1"/>
    </xf>
    <xf numFmtId="1" fontId="27" fillId="0" borderId="21" xfId="2" quotePrefix="1" applyNumberFormat="1" applyFont="1" applyBorder="1" applyAlignment="1">
      <alignment horizontal="center" vertical="center" shrinkToFit="1"/>
    </xf>
    <xf numFmtId="164" fontId="27" fillId="0" borderId="21" xfId="2" applyFont="1" applyBorder="1" applyAlignment="1">
      <alignment horizontal="right" vertical="top" shrinkToFit="1"/>
    </xf>
    <xf numFmtId="165" fontId="27" fillId="0" borderId="15" xfId="2" applyNumberFormat="1" applyFont="1" applyBorder="1" applyAlignment="1">
      <alignment horizontal="center" shrinkToFit="1"/>
    </xf>
    <xf numFmtId="164" fontId="27" fillId="0" borderId="15" xfId="2" applyFont="1" applyBorder="1" applyAlignment="1">
      <alignment horizontal="right" vertical="top" shrinkToFit="1"/>
    </xf>
    <xf numFmtId="0" fontId="27" fillId="0" borderId="15" xfId="0" applyFont="1" applyBorder="1" applyAlignment="1">
      <alignment horizontal="center" vertical="top" shrinkToFit="1"/>
    </xf>
    <xf numFmtId="0" fontId="27" fillId="0" borderId="15" xfId="2" quotePrefix="1" applyNumberFormat="1" applyFont="1" applyBorder="1" applyAlignment="1">
      <alignment horizontal="center" vertical="center" shrinkToFit="1"/>
    </xf>
    <xf numFmtId="164" fontId="27" fillId="0" borderId="15" xfId="2" applyFont="1" applyFill="1" applyBorder="1" applyAlignment="1">
      <alignment horizontal="left" vertical="center" shrinkToFit="1"/>
    </xf>
    <xf numFmtId="0" fontId="30" fillId="0" borderId="15" xfId="678" applyFont="1" applyBorder="1" applyAlignment="1">
      <alignment horizontal="left" vertical="center" shrinkToFit="1"/>
    </xf>
    <xf numFmtId="165" fontId="27" fillId="0" borderId="15" xfId="2" quotePrefix="1" applyNumberFormat="1" applyFont="1" applyBorder="1" applyAlignment="1">
      <alignment horizontal="center" vertical="center" shrinkToFit="1"/>
    </xf>
    <xf numFmtId="15" fontId="27" fillId="0" borderId="15" xfId="0" quotePrefix="1" applyNumberFormat="1" applyFont="1" applyBorder="1" applyAlignment="1">
      <alignment vertical="center" shrinkToFit="1"/>
    </xf>
    <xf numFmtId="165" fontId="27" fillId="0" borderId="15" xfId="2" quotePrefix="1" applyNumberFormat="1" applyFont="1" applyBorder="1" applyAlignment="1">
      <alignment horizontal="center" vertical="top" shrinkToFit="1"/>
    </xf>
    <xf numFmtId="164" fontId="27" fillId="0" borderId="15" xfId="2" applyFont="1" applyFill="1" applyBorder="1" applyAlignment="1">
      <alignment vertical="center" shrinkToFit="1"/>
    </xf>
    <xf numFmtId="1" fontId="27" fillId="0" borderId="15" xfId="2" applyNumberFormat="1" applyFont="1" applyBorder="1" applyAlignment="1">
      <alignment horizontal="center" shrinkToFit="1"/>
    </xf>
    <xf numFmtId="164" fontId="27" fillId="0" borderId="15" xfId="2" applyFont="1" applyFill="1" applyBorder="1" applyAlignment="1">
      <alignment horizontal="center" vertical="center" shrinkToFit="1"/>
    </xf>
    <xf numFmtId="165" fontId="27" fillId="0" borderId="15" xfId="2" applyNumberFormat="1" applyFont="1" applyBorder="1" applyAlignment="1">
      <alignment horizontal="left" shrinkToFit="1"/>
    </xf>
    <xf numFmtId="0" fontId="27" fillId="0" borderId="15" xfId="2" quotePrefix="1" applyNumberFormat="1" applyFont="1" applyBorder="1" applyAlignment="1">
      <alignment horizontal="center" vertical="top" shrinkToFit="1"/>
    </xf>
    <xf numFmtId="165" fontId="27" fillId="0" borderId="15" xfId="2" quotePrefix="1" applyNumberFormat="1" applyFont="1" applyBorder="1" applyAlignment="1">
      <alignment vertical="center" shrinkToFit="1"/>
    </xf>
    <xf numFmtId="15" fontId="27" fillId="0" borderId="15" xfId="0" quotePrefix="1" applyNumberFormat="1" applyFont="1" applyBorder="1" applyAlignment="1">
      <alignment shrinkToFit="1"/>
    </xf>
    <xf numFmtId="164" fontId="27" fillId="0" borderId="15" xfId="2" applyFont="1" applyBorder="1" applyAlignment="1">
      <alignment vertical="top" shrinkToFit="1"/>
    </xf>
    <xf numFmtId="0" fontId="27" fillId="0" borderId="15" xfId="2" applyNumberFormat="1" applyFont="1" applyBorder="1" applyAlignment="1">
      <alignment horizontal="center" shrinkToFit="1"/>
    </xf>
    <xf numFmtId="0" fontId="30" fillId="0" borderId="15" xfId="0" applyFont="1" applyBorder="1" applyAlignment="1">
      <alignment horizontal="left" vertical="center" shrinkToFit="1"/>
    </xf>
    <xf numFmtId="0" fontId="27" fillId="0" borderId="15" xfId="2" quotePrefix="1" applyNumberFormat="1" applyFont="1" applyBorder="1" applyAlignment="1">
      <alignment horizontal="center" shrinkToFit="1"/>
    </xf>
    <xf numFmtId="164" fontId="27" fillId="0" borderId="15" xfId="1" applyFont="1" applyBorder="1" applyAlignment="1">
      <alignment shrinkToFit="1"/>
    </xf>
    <xf numFmtId="164" fontId="27" fillId="0" borderId="16" xfId="0" applyNumberFormat="1" applyFont="1" applyBorder="1" applyAlignment="1">
      <alignment shrinkToFit="1"/>
    </xf>
    <xf numFmtId="0" fontId="27" fillId="0" borderId="29" xfId="0" applyFont="1" applyBorder="1" applyAlignment="1">
      <alignment horizontal="center"/>
    </xf>
    <xf numFmtId="0" fontId="47" fillId="0" borderId="32" xfId="0" applyFont="1" applyBorder="1" applyAlignment="1">
      <alignment horizontal="center" vertical="center" wrapText="1"/>
    </xf>
    <xf numFmtId="164" fontId="30" fillId="0" borderId="67" xfId="0" applyNumberFormat="1" applyFont="1" applyBorder="1" applyAlignment="1">
      <alignment horizontal="center" vertical="center" wrapText="1"/>
    </xf>
    <xf numFmtId="165" fontId="27" fillId="0" borderId="69" xfId="2" applyNumberFormat="1" applyFont="1" applyBorder="1" applyAlignment="1">
      <alignment horizontal="center" shrinkToFit="1"/>
    </xf>
    <xf numFmtId="0" fontId="27" fillId="0" borderId="69" xfId="0" applyFont="1" applyBorder="1" applyAlignment="1">
      <alignment horizontal="center" vertical="top" shrinkToFit="1"/>
    </xf>
    <xf numFmtId="0" fontId="27" fillId="0" borderId="69" xfId="0" applyFont="1" applyBorder="1" applyAlignment="1">
      <alignment shrinkToFit="1"/>
    </xf>
    <xf numFmtId="0" fontId="27" fillId="0" borderId="69" xfId="2" applyNumberFormat="1" applyFont="1" applyBorder="1" applyAlignment="1">
      <alignment horizontal="center" shrinkToFit="1"/>
    </xf>
    <xf numFmtId="164" fontId="27" fillId="0" borderId="69" xfId="2" applyFont="1" applyBorder="1" applyAlignment="1">
      <alignment vertical="top" shrinkToFit="1"/>
    </xf>
    <xf numFmtId="0" fontId="27" fillId="0" borderId="15" xfId="0" applyFont="1" applyBorder="1" applyAlignment="1">
      <alignment horizontal="center" shrinkToFit="1"/>
    </xf>
    <xf numFmtId="0" fontId="27" fillId="0" borderId="15" xfId="2" applyNumberFormat="1" applyFont="1" applyBorder="1" applyAlignment="1">
      <alignment horizontal="center" vertical="center" shrinkToFit="1"/>
    </xf>
    <xf numFmtId="4" fontId="27" fillId="0" borderId="15" xfId="0" applyNumberFormat="1" applyFont="1" applyBorder="1" applyAlignment="1">
      <alignment shrinkToFit="1"/>
    </xf>
    <xf numFmtId="0" fontId="1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164" fontId="1" fillId="0" borderId="44" xfId="1" applyFont="1" applyBorder="1" applyAlignment="1">
      <alignment horizontal="center" vertical="center" shrinkToFit="1"/>
    </xf>
    <xf numFmtId="0" fontId="1" fillId="0" borderId="24" xfId="0" applyFont="1" applyBorder="1" applyAlignment="1">
      <alignment horizontal="center" shrinkToFit="1"/>
    </xf>
    <xf numFmtId="1" fontId="1" fillId="0" borderId="69" xfId="2" quotePrefix="1" applyNumberFormat="1" applyFont="1" applyBorder="1" applyAlignment="1">
      <alignment horizontal="center" vertical="center" shrinkToFit="1"/>
    </xf>
    <xf numFmtId="164" fontId="1" fillId="0" borderId="36" xfId="2" applyFont="1" applyBorder="1" applyAlignment="1">
      <alignment horizontal="right" vertical="top" shrinkToFit="1"/>
    </xf>
    <xf numFmtId="15" fontId="1" fillId="0" borderId="15" xfId="678" quotePrefix="1" applyNumberFormat="1" applyFont="1" applyBorder="1" applyAlignment="1">
      <alignment horizontal="left" vertical="center" shrinkToFit="1"/>
    </xf>
    <xf numFmtId="0" fontId="1" fillId="0" borderId="15" xfId="0" quotePrefix="1" applyFont="1" applyBorder="1" applyAlignment="1">
      <alignment shrinkToFit="1"/>
    </xf>
    <xf numFmtId="16" fontId="5" fillId="0" borderId="0" xfId="0" applyNumberFormat="1" applyFont="1"/>
    <xf numFmtId="0" fontId="1" fillId="0" borderId="21" xfId="0" applyFont="1" applyBorder="1" applyAlignment="1">
      <alignment shrinkToFit="1"/>
    </xf>
    <xf numFmtId="43" fontId="27" fillId="0" borderId="0" xfId="0" applyNumberFormat="1" applyFont="1"/>
    <xf numFmtId="0" fontId="1" fillId="0" borderId="11" xfId="0" applyFont="1" applyBorder="1" applyAlignment="1">
      <alignment vertical="center" shrinkToFit="1"/>
    </xf>
    <xf numFmtId="0" fontId="10" fillId="0" borderId="15" xfId="0" applyFont="1" applyBorder="1" applyAlignment="1">
      <alignment horizontal="center" shrinkToFit="1"/>
    </xf>
    <xf numFmtId="0" fontId="21" fillId="0" borderId="11" xfId="678" applyFont="1" applyBorder="1" applyAlignment="1">
      <alignment vertical="center" shrinkToFit="1"/>
    </xf>
    <xf numFmtId="170" fontId="1" fillId="0" borderId="0" xfId="0" applyNumberFormat="1" applyFont="1"/>
    <xf numFmtId="164" fontId="21" fillId="0" borderId="15" xfId="2" applyFont="1" applyBorder="1"/>
    <xf numFmtId="164" fontId="23" fillId="0" borderId="0" xfId="0" applyNumberFormat="1" applyFont="1"/>
    <xf numFmtId="165" fontId="27" fillId="0" borderId="2" xfId="21" applyNumberFormat="1" applyFont="1" applyBorder="1" applyAlignment="1">
      <alignment horizontal="left"/>
    </xf>
    <xf numFmtId="165" fontId="27" fillId="0" borderId="0" xfId="21" applyNumberFormat="1" applyFont="1" applyBorder="1" applyAlignment="1">
      <alignment horizontal="left"/>
    </xf>
    <xf numFmtId="165" fontId="30" fillId="0" borderId="13" xfId="21" applyNumberFormat="1" applyFont="1" applyBorder="1" applyAlignment="1">
      <alignment horizontal="center" vertical="top" wrapText="1"/>
    </xf>
    <xf numFmtId="165" fontId="30" fillId="0" borderId="13" xfId="21" applyNumberFormat="1" applyFont="1" applyBorder="1" applyAlignment="1">
      <alignment horizontal="center" vertical="center" wrapText="1"/>
    </xf>
    <xf numFmtId="165" fontId="27" fillId="0" borderId="15" xfId="21" applyNumberFormat="1" applyFont="1" applyBorder="1" applyAlignment="1">
      <alignment horizontal="center"/>
    </xf>
    <xf numFmtId="165" fontId="27" fillId="0" borderId="15" xfId="21" quotePrefix="1" applyNumberFormat="1" applyFont="1" applyBorder="1" applyAlignment="1">
      <alignment vertical="center"/>
    </xf>
    <xf numFmtId="165" fontId="27" fillId="0" borderId="15" xfId="21" quotePrefix="1" applyNumberFormat="1" applyFont="1" applyBorder="1" applyAlignment="1">
      <alignment horizontal="center" vertical="center"/>
    </xf>
    <xf numFmtId="165" fontId="27" fillId="0" borderId="13" xfId="21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27" fillId="0" borderId="33" xfId="0" applyFont="1" applyBorder="1" applyAlignment="1">
      <alignment vertical="center"/>
    </xf>
    <xf numFmtId="165" fontId="27" fillId="0" borderId="34" xfId="21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0" fontId="27" fillId="0" borderId="34" xfId="0" applyFont="1" applyBorder="1" applyAlignment="1">
      <alignment vertical="center" shrinkToFit="1"/>
    </xf>
    <xf numFmtId="4" fontId="27" fillId="0" borderId="34" xfId="0" applyNumberFormat="1" applyFont="1" applyBorder="1" applyAlignment="1">
      <alignment vertical="center"/>
    </xf>
    <xf numFmtId="0" fontId="27" fillId="0" borderId="35" xfId="0" applyFont="1" applyBorder="1" applyAlignment="1">
      <alignment vertical="center"/>
    </xf>
    <xf numFmtId="0" fontId="27" fillId="0" borderId="19" xfId="0" applyFont="1" applyBorder="1" applyAlignment="1">
      <alignment vertical="center"/>
    </xf>
    <xf numFmtId="0" fontId="27" fillId="0" borderId="17" xfId="0" applyFont="1" applyBorder="1" applyAlignment="1">
      <alignment vertical="center"/>
    </xf>
    <xf numFmtId="165" fontId="27" fillId="0" borderId="17" xfId="21" applyNumberFormat="1" applyFont="1" applyBorder="1" applyAlignment="1">
      <alignment horizontal="center" vertical="center"/>
    </xf>
    <xf numFmtId="4" fontId="27" fillId="0" borderId="17" xfId="0" applyNumberFormat="1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15" fontId="30" fillId="0" borderId="15" xfId="0" quotePrefix="1" applyNumberFormat="1" applyFont="1" applyBorder="1" applyAlignment="1">
      <alignment vertical="center" shrinkToFit="1"/>
    </xf>
    <xf numFmtId="0" fontId="27" fillId="0" borderId="22" xfId="0" applyFont="1" applyBorder="1" applyAlignment="1">
      <alignment horizontal="center" vertical="center"/>
    </xf>
    <xf numFmtId="0" fontId="1" fillId="0" borderId="14" xfId="21" applyNumberFormat="1" applyFont="1" applyFill="1" applyBorder="1" applyAlignment="1">
      <alignment horizontal="center"/>
    </xf>
    <xf numFmtId="0" fontId="4" fillId="0" borderId="15" xfId="0" applyFont="1" applyBorder="1" applyAlignment="1">
      <alignment horizontal="center" vertical="center" shrinkToFit="1"/>
    </xf>
    <xf numFmtId="43" fontId="26" fillId="0" borderId="0" xfId="0" applyNumberFormat="1" applyFont="1"/>
    <xf numFmtId="0" fontId="26" fillId="0" borderId="0" xfId="678" applyFont="1" applyAlignment="1">
      <alignment vertical="center" shrinkToFit="1"/>
    </xf>
    <xf numFmtId="0" fontId="26" fillId="0" borderId="0" xfId="21" applyNumberFormat="1" applyFont="1" applyFill="1" applyBorder="1" applyAlignment="1">
      <alignment horizontal="center"/>
    </xf>
    <xf numFmtId="164" fontId="26" fillId="0" borderId="0" xfId="2" applyFont="1" applyBorder="1"/>
    <xf numFmtId="0" fontId="26" fillId="0" borderId="0" xfId="0" applyFont="1" applyAlignment="1">
      <alignment horizontal="left" vertical="top" shrinkToFit="1"/>
    </xf>
    <xf numFmtId="0" fontId="26" fillId="0" borderId="0" xfId="21" applyNumberFormat="1" applyFont="1" applyBorder="1" applyAlignment="1">
      <alignment horizontal="center"/>
    </xf>
    <xf numFmtId="164" fontId="26" fillId="0" borderId="0" xfId="2" applyFont="1" applyBorder="1" applyAlignment="1">
      <alignment horizontal="right" vertical="center"/>
    </xf>
    <xf numFmtId="164" fontId="26" fillId="0" borderId="0" xfId="2" applyFont="1" applyBorder="1" applyAlignment="1">
      <alignment horizontal="right"/>
    </xf>
    <xf numFmtId="170" fontId="26" fillId="0" borderId="0" xfId="21" applyNumberFormat="1" applyFont="1" applyFill="1" applyBorder="1" applyAlignment="1">
      <alignment horizontal="center"/>
    </xf>
    <xf numFmtId="164" fontId="5" fillId="0" borderId="69" xfId="2" applyFont="1" applyBorder="1" applyAlignment="1">
      <alignment horizontal="right" vertical="center"/>
    </xf>
    <xf numFmtId="4" fontId="27" fillId="0" borderId="69" xfId="0" applyNumberFormat="1" applyFont="1" applyBorder="1"/>
    <xf numFmtId="0" fontId="27" fillId="0" borderId="69" xfId="0" applyFont="1" applyBorder="1"/>
    <xf numFmtId="0" fontId="21" fillId="0" borderId="69" xfId="0" applyFont="1" applyBorder="1" applyAlignment="1">
      <alignment vertical="top" shrinkToFit="1"/>
    </xf>
    <xf numFmtId="0" fontId="21" fillId="0" borderId="69" xfId="2" applyNumberFormat="1" applyFont="1" applyBorder="1" applyAlignment="1">
      <alignment horizontal="center"/>
    </xf>
    <xf numFmtId="164" fontId="21" fillId="0" borderId="69" xfId="2" applyFont="1" applyBorder="1" applyAlignment="1">
      <alignment vertical="top"/>
    </xf>
    <xf numFmtId="3" fontId="21" fillId="0" borderId="15" xfId="21" applyNumberFormat="1" applyFont="1" applyFill="1" applyBorder="1" applyAlignment="1">
      <alignment horizontal="center"/>
    </xf>
    <xf numFmtId="164" fontId="1" fillId="0" borderId="40" xfId="2" applyFont="1" applyBorder="1"/>
    <xf numFmtId="171" fontId="5" fillId="0" borderId="0" xfId="1" applyNumberFormat="1" applyFont="1"/>
    <xf numFmtId="171" fontId="1" fillId="0" borderId="0" xfId="1" applyNumberFormat="1" applyFont="1"/>
    <xf numFmtId="43" fontId="21" fillId="0" borderId="0" xfId="0" applyNumberFormat="1" applyFont="1"/>
    <xf numFmtId="171" fontId="21" fillId="0" borderId="0" xfId="1" applyNumberFormat="1" applyFont="1"/>
    <xf numFmtId="171" fontId="21" fillId="0" borderId="0" xfId="0" applyNumberFormat="1" applyFont="1"/>
    <xf numFmtId="0" fontId="1" fillId="0" borderId="11" xfId="0" applyFont="1" applyBorder="1" applyAlignment="1">
      <alignment shrinkToFit="1"/>
    </xf>
    <xf numFmtId="170" fontId="1" fillId="0" borderId="15" xfId="2" quotePrefix="1" applyNumberFormat="1" applyFont="1" applyBorder="1" applyAlignment="1">
      <alignment horizontal="center"/>
    </xf>
    <xf numFmtId="164" fontId="15" fillId="0" borderId="16" xfId="0" applyNumberFormat="1" applyFont="1" applyBorder="1"/>
    <xf numFmtId="0" fontId="1" fillId="0" borderId="11" xfId="0" applyFont="1" applyBorder="1" applyAlignment="1">
      <alignment horizontal="left" vertical="center" shrinkToFit="1"/>
    </xf>
    <xf numFmtId="0" fontId="5" fillId="0" borderId="69" xfId="0" applyFont="1" applyBorder="1" applyAlignment="1">
      <alignment horizontal="left" shrinkToFit="1"/>
    </xf>
    <xf numFmtId="1" fontId="5" fillId="0" borderId="69" xfId="2" applyNumberFormat="1" applyFont="1" applyBorder="1" applyAlignment="1">
      <alignment horizontal="center"/>
    </xf>
    <xf numFmtId="164" fontId="5" fillId="0" borderId="69" xfId="1" applyFont="1" applyBorder="1" applyAlignment="1">
      <alignment horizontal="right" vertical="top"/>
    </xf>
    <xf numFmtId="1" fontId="1" fillId="0" borderId="69" xfId="2" quotePrefix="1" applyNumberFormat="1" applyFont="1" applyBorder="1" applyAlignment="1">
      <alignment horizontal="center" vertical="center"/>
    </xf>
    <xf numFmtId="164" fontId="5" fillId="0" borderId="69" xfId="1" applyFont="1" applyFill="1" applyBorder="1" applyAlignment="1">
      <alignment vertical="center"/>
    </xf>
    <xf numFmtId="0" fontId="25" fillId="0" borderId="69" xfId="0" applyFont="1" applyBorder="1" applyAlignment="1">
      <alignment shrinkToFit="1"/>
    </xf>
    <xf numFmtId="0" fontId="5" fillId="0" borderId="1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165" fontId="5" fillId="0" borderId="30" xfId="2" applyNumberFormat="1" applyFont="1" applyBorder="1" applyAlignment="1">
      <alignment horizontal="center"/>
    </xf>
    <xf numFmtId="165" fontId="5" fillId="0" borderId="31" xfId="2" applyNumberFormat="1" applyFont="1" applyBorder="1" applyAlignment="1">
      <alignment horizontal="center"/>
    </xf>
    <xf numFmtId="165" fontId="5" fillId="0" borderId="53" xfId="2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5" fillId="0" borderId="49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4" fontId="5" fillId="0" borderId="40" xfId="0" applyNumberFormat="1" applyFont="1" applyBorder="1" applyAlignment="1">
      <alignment horizontal="center"/>
    </xf>
    <xf numFmtId="4" fontId="5" fillId="0" borderId="26" xfId="0" applyNumberFormat="1" applyFont="1" applyBorder="1" applyAlignment="1">
      <alignment horizontal="center"/>
    </xf>
    <xf numFmtId="4" fontId="5" fillId="0" borderId="45" xfId="0" applyNumberFormat="1" applyFont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9" xfId="0" applyFont="1" applyBorder="1" applyAlignment="1">
      <alignment horizontal="lef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2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51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4" fontId="1" fillId="0" borderId="10" xfId="0" applyNumberFormat="1" applyFont="1" applyBorder="1" applyAlignment="1">
      <alignment horizontal="center"/>
    </xf>
    <xf numFmtId="4" fontId="1" fillId="0" borderId="40" xfId="0" applyNumberFormat="1" applyFont="1" applyBorder="1" applyAlignment="1">
      <alignment horizontal="center"/>
    </xf>
    <xf numFmtId="4" fontId="1" fillId="0" borderId="26" xfId="0" applyNumberFormat="1" applyFont="1" applyBorder="1" applyAlignment="1">
      <alignment horizontal="center"/>
    </xf>
    <xf numFmtId="4" fontId="1" fillId="0" borderId="45" xfId="0" applyNumberFormat="1" applyFont="1" applyBorder="1" applyAlignment="1">
      <alignment horizontal="center"/>
    </xf>
    <xf numFmtId="0" fontId="21" fillId="0" borderId="8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9" xfId="0" applyFont="1" applyBorder="1" applyAlignment="1">
      <alignment horizontal="left"/>
    </xf>
    <xf numFmtId="165" fontId="21" fillId="0" borderId="17" xfId="2" applyNumberFormat="1" applyFont="1" applyBorder="1" applyAlignment="1">
      <alignment horizontal="left"/>
    </xf>
    <xf numFmtId="165" fontId="21" fillId="0" borderId="20" xfId="2" applyNumberFormat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30" xfId="2" applyNumberFormat="1" applyFont="1" applyBorder="1" applyAlignment="1">
      <alignment horizontal="center"/>
    </xf>
    <xf numFmtId="165" fontId="1" fillId="0" borderId="31" xfId="2" applyNumberFormat="1" applyFont="1" applyBorder="1" applyAlignment="1">
      <alignment horizontal="center"/>
    </xf>
    <xf numFmtId="165" fontId="1" fillId="0" borderId="53" xfId="2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35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4" fillId="0" borderId="30" xfId="0" applyFont="1" applyBorder="1" applyAlignment="1">
      <alignment horizontal="center"/>
    </xf>
    <xf numFmtId="0" fontId="5" fillId="0" borderId="43" xfId="0" applyFont="1" applyBorder="1" applyAlignment="1">
      <alignment horizontal="left"/>
    </xf>
    <xf numFmtId="0" fontId="5" fillId="0" borderId="51" xfId="0" applyFont="1" applyBorder="1" applyAlignment="1">
      <alignment horizontal="left"/>
    </xf>
    <xf numFmtId="0" fontId="5" fillId="0" borderId="54" xfId="0" applyFont="1" applyBorder="1" applyAlignment="1">
      <alignment horizontal="left"/>
    </xf>
    <xf numFmtId="0" fontId="5" fillId="0" borderId="50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0" borderId="72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165" fontId="1" fillId="0" borderId="17" xfId="2" applyNumberFormat="1" applyFont="1" applyBorder="1" applyAlignment="1">
      <alignment horizontal="left"/>
    </xf>
    <xf numFmtId="0" fontId="37" fillId="0" borderId="46" xfId="0" applyFont="1" applyBorder="1" applyAlignment="1">
      <alignment horizontal="center"/>
    </xf>
    <xf numFmtId="0" fontId="37" fillId="0" borderId="47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9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7" fillId="0" borderId="9" xfId="0" applyFont="1" applyBorder="1" applyAlignment="1">
      <alignment horizontal="center"/>
    </xf>
    <xf numFmtId="4" fontId="27" fillId="0" borderId="10" xfId="0" applyNumberFormat="1" applyFont="1" applyBorder="1" applyAlignment="1">
      <alignment horizontal="center"/>
    </xf>
    <xf numFmtId="4" fontId="27" fillId="0" borderId="40" xfId="0" applyNumberFormat="1" applyFont="1" applyBorder="1" applyAlignment="1">
      <alignment horizontal="center"/>
    </xf>
    <xf numFmtId="4" fontId="27" fillId="0" borderId="26" xfId="0" applyNumberFormat="1" applyFont="1" applyBorder="1" applyAlignment="1">
      <alignment horizontal="center"/>
    </xf>
    <xf numFmtId="4" fontId="27" fillId="0" borderId="45" xfId="0" applyNumberFormat="1" applyFont="1" applyBorder="1" applyAlignment="1">
      <alignment horizontal="center"/>
    </xf>
    <xf numFmtId="0" fontId="27" fillId="0" borderId="8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7" fillId="0" borderId="9" xfId="0" applyFont="1" applyBorder="1" applyAlignment="1">
      <alignment horizontal="left"/>
    </xf>
    <xf numFmtId="0" fontId="27" fillId="0" borderId="14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24" xfId="0" applyFont="1" applyBorder="1" applyAlignment="1">
      <alignment horizontal="left"/>
    </xf>
    <xf numFmtId="0" fontId="27" fillId="0" borderId="15" xfId="0" applyFont="1" applyBorder="1" applyAlignment="1">
      <alignment horizontal="left"/>
    </xf>
    <xf numFmtId="165" fontId="27" fillId="0" borderId="30" xfId="2" applyNumberFormat="1" applyFont="1" applyBorder="1" applyAlignment="1">
      <alignment horizontal="center"/>
    </xf>
    <xf numFmtId="165" fontId="27" fillId="0" borderId="31" xfId="2" applyNumberFormat="1" applyFont="1" applyBorder="1" applyAlignment="1">
      <alignment horizontal="center"/>
    </xf>
    <xf numFmtId="165" fontId="27" fillId="0" borderId="53" xfId="2" applyNumberFormat="1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53" xfId="0" applyFont="1" applyBorder="1" applyAlignment="1">
      <alignment horizontal="center"/>
    </xf>
    <xf numFmtId="165" fontId="1" fillId="0" borderId="20" xfId="2" applyNumberFormat="1" applyFont="1" applyBorder="1" applyAlignment="1">
      <alignment horizontal="left"/>
    </xf>
    <xf numFmtId="0" fontId="1" fillId="0" borderId="69" xfId="0" applyFont="1" applyBorder="1" applyAlignment="1">
      <alignment horizontal="left"/>
    </xf>
    <xf numFmtId="0" fontId="1" fillId="0" borderId="70" xfId="0" applyFont="1" applyBorder="1" applyAlignment="1">
      <alignment horizontal="left"/>
    </xf>
    <xf numFmtId="165" fontId="1" fillId="0" borderId="19" xfId="2" applyNumberFormat="1" applyFont="1" applyBorder="1" applyAlignment="1">
      <alignment horizontal="left"/>
    </xf>
    <xf numFmtId="0" fontId="1" fillId="0" borderId="50" xfId="0" applyFont="1" applyBorder="1" applyAlignment="1">
      <alignment horizontal="center"/>
    </xf>
    <xf numFmtId="0" fontId="5" fillId="0" borderId="8" xfId="0" applyFont="1" applyBorder="1" applyAlignment="1">
      <alignment horizontal="left"/>
    </xf>
    <xf numFmtId="165" fontId="42" fillId="0" borderId="0" xfId="2" applyNumberFormat="1" applyFont="1" applyBorder="1" applyAlignment="1">
      <alignment horizontal="center" vertical="center"/>
    </xf>
    <xf numFmtId="165" fontId="1" fillId="0" borderId="0" xfId="2" applyNumberFormat="1" applyFont="1" applyBorder="1" applyAlignment="1">
      <alignment horizontal="center" vertical="center"/>
    </xf>
    <xf numFmtId="165" fontId="1" fillId="0" borderId="9" xfId="2" applyNumberFormat="1" applyFont="1" applyBorder="1" applyAlignment="1">
      <alignment horizontal="center" vertical="center"/>
    </xf>
    <xf numFmtId="165" fontId="42" fillId="0" borderId="0" xfId="2" applyNumberFormat="1" applyFont="1" applyBorder="1" applyAlignment="1">
      <alignment horizontal="left" vertical="center"/>
    </xf>
    <xf numFmtId="165" fontId="1" fillId="0" borderId="0" xfId="2" applyNumberFormat="1" applyFont="1" applyBorder="1" applyAlignment="1">
      <alignment horizontal="left" vertical="center"/>
    </xf>
    <xf numFmtId="165" fontId="1" fillId="0" borderId="9" xfId="2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165" fontId="1" fillId="0" borderId="17" xfId="2" applyNumberFormat="1" applyFont="1" applyBorder="1" applyAlignment="1">
      <alignment horizontal="center"/>
    </xf>
    <xf numFmtId="165" fontId="1" fillId="0" borderId="20" xfId="2" applyNumberFormat="1" applyFont="1" applyBorder="1" applyAlignment="1">
      <alignment horizontal="center"/>
    </xf>
    <xf numFmtId="0" fontId="43" fillId="0" borderId="46" xfId="0" applyFont="1" applyBorder="1" applyAlignment="1">
      <alignment horizontal="center"/>
    </xf>
    <xf numFmtId="0" fontId="43" fillId="0" borderId="47" xfId="0" applyFont="1" applyBorder="1" applyAlignment="1">
      <alignment horizontal="center"/>
    </xf>
    <xf numFmtId="0" fontId="43" fillId="0" borderId="4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9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21" fillId="0" borderId="9" xfId="0" applyFont="1" applyBorder="1" applyAlignment="1">
      <alignment horizontal="center"/>
    </xf>
    <xf numFmtId="4" fontId="21" fillId="0" borderId="10" xfId="0" applyNumberFormat="1" applyFont="1" applyBorder="1" applyAlignment="1">
      <alignment horizontal="center"/>
    </xf>
    <xf numFmtId="4" fontId="21" fillId="0" borderId="40" xfId="0" applyNumberFormat="1" applyFont="1" applyBorder="1" applyAlignment="1">
      <alignment horizontal="center"/>
    </xf>
    <xf numFmtId="4" fontId="21" fillId="0" borderId="26" xfId="0" applyNumberFormat="1" applyFont="1" applyBorder="1" applyAlignment="1">
      <alignment horizontal="center"/>
    </xf>
    <xf numFmtId="4" fontId="21" fillId="0" borderId="45" xfId="0" applyNumberFormat="1" applyFont="1" applyBorder="1" applyAlignment="1">
      <alignment horizontal="center"/>
    </xf>
    <xf numFmtId="0" fontId="21" fillId="0" borderId="24" xfId="0" applyFont="1" applyBorder="1" applyAlignment="1">
      <alignment horizontal="left"/>
    </xf>
    <xf numFmtId="0" fontId="21" fillId="0" borderId="15" xfId="0" applyFont="1" applyBorder="1" applyAlignment="1">
      <alignment horizontal="left"/>
    </xf>
    <xf numFmtId="0" fontId="23" fillId="0" borderId="31" xfId="0" applyFont="1" applyBorder="1" applyAlignment="1">
      <alignment horizontal="center"/>
    </xf>
    <xf numFmtId="0" fontId="23" fillId="0" borderId="53" xfId="0" applyFont="1" applyBorder="1" applyAlignment="1">
      <alignment horizontal="center"/>
    </xf>
    <xf numFmtId="0" fontId="21" fillId="0" borderId="49" xfId="0" applyFont="1" applyBorder="1" applyAlignment="1">
      <alignment horizontal="left"/>
    </xf>
    <xf numFmtId="0" fontId="21" fillId="0" borderId="22" xfId="0" applyFont="1" applyBorder="1" applyAlignment="1">
      <alignment horizontal="left"/>
    </xf>
    <xf numFmtId="0" fontId="21" fillId="0" borderId="50" xfId="0" applyFont="1" applyBorder="1" applyAlignment="1">
      <alignment horizontal="center"/>
    </xf>
    <xf numFmtId="0" fontId="21" fillId="0" borderId="51" xfId="0" applyFont="1" applyBorder="1" applyAlignment="1">
      <alignment horizontal="center"/>
    </xf>
    <xf numFmtId="0" fontId="21" fillId="0" borderId="52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165" fontId="21" fillId="0" borderId="30" xfId="2" applyNumberFormat="1" applyFont="1" applyBorder="1" applyAlignment="1">
      <alignment horizontal="center"/>
    </xf>
    <xf numFmtId="165" fontId="21" fillId="0" borderId="31" xfId="2" applyNumberFormat="1" applyFont="1" applyBorder="1" applyAlignment="1">
      <alignment horizontal="center"/>
    </xf>
    <xf numFmtId="165" fontId="21" fillId="0" borderId="53" xfId="2" applyNumberFormat="1" applyFont="1" applyBorder="1" applyAlignment="1">
      <alignment horizontal="center"/>
    </xf>
    <xf numFmtId="0" fontId="27" fillId="0" borderId="49" xfId="0" applyFont="1" applyBorder="1" applyAlignment="1">
      <alignment horizontal="left"/>
    </xf>
    <xf numFmtId="0" fontId="27" fillId="0" borderId="22" xfId="0" applyFont="1" applyBorder="1" applyAlignment="1">
      <alignment horizontal="left"/>
    </xf>
    <xf numFmtId="0" fontId="27" fillId="0" borderId="50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52" xfId="0" applyFont="1" applyBorder="1" applyAlignment="1">
      <alignment horizontal="center"/>
    </xf>
    <xf numFmtId="165" fontId="21" fillId="0" borderId="19" xfId="2" applyNumberFormat="1" applyFont="1" applyBorder="1" applyAlignment="1">
      <alignment horizontal="left"/>
    </xf>
    <xf numFmtId="0" fontId="23" fillId="0" borderId="30" xfId="0" applyFont="1" applyBorder="1" applyAlignment="1">
      <alignment horizontal="center" shrinkToFit="1"/>
    </xf>
    <xf numFmtId="0" fontId="23" fillId="0" borderId="31" xfId="0" applyFont="1" applyBorder="1" applyAlignment="1">
      <alignment horizontal="center" shrinkToFit="1"/>
    </xf>
    <xf numFmtId="0" fontId="23" fillId="0" borderId="53" xfId="0" applyFont="1" applyBorder="1" applyAlignment="1">
      <alignment horizontal="center" shrinkToFit="1"/>
    </xf>
    <xf numFmtId="0" fontId="1" fillId="0" borderId="17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65" fontId="27" fillId="0" borderId="17" xfId="2" applyNumberFormat="1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1" fillId="0" borderId="54" xfId="0" applyFont="1" applyBorder="1" applyAlignment="1">
      <alignment horizontal="left"/>
    </xf>
    <xf numFmtId="0" fontId="8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9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7" fillId="0" borderId="42" xfId="0" applyFont="1" applyBorder="1" applyAlignment="1">
      <alignment horizontal="left"/>
    </xf>
    <xf numFmtId="0" fontId="27" fillId="0" borderId="31" xfId="0" applyFont="1" applyBorder="1" applyAlignment="1">
      <alignment horizontal="left"/>
    </xf>
    <xf numFmtId="0" fontId="27" fillId="0" borderId="36" xfId="0" applyFont="1" applyBorder="1" applyAlignment="1">
      <alignment horizontal="left"/>
    </xf>
    <xf numFmtId="0" fontId="30" fillId="0" borderId="30" xfId="0" applyFont="1" applyBorder="1" applyAlignment="1">
      <alignment horizontal="center"/>
    </xf>
    <xf numFmtId="0" fontId="27" fillId="0" borderId="43" xfId="0" applyFont="1" applyBorder="1" applyAlignment="1">
      <alignment horizontal="left"/>
    </xf>
    <xf numFmtId="0" fontId="27" fillId="0" borderId="51" xfId="0" applyFont="1" applyBorder="1" applyAlignment="1">
      <alignment horizontal="left"/>
    </xf>
    <xf numFmtId="0" fontId="27" fillId="0" borderId="54" xfId="0" applyFont="1" applyBorder="1" applyAlignment="1">
      <alignment horizontal="left"/>
    </xf>
    <xf numFmtId="0" fontId="1" fillId="0" borderId="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26" fillId="0" borderId="8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9" xfId="0" applyFont="1" applyBorder="1" applyAlignment="1">
      <alignment horizontal="left"/>
    </xf>
    <xf numFmtId="165" fontId="1" fillId="0" borderId="19" xfId="2" applyNumberFormat="1" applyFont="1" applyBorder="1" applyAlignment="1">
      <alignment horizontal="center"/>
    </xf>
    <xf numFmtId="0" fontId="0" fillId="0" borderId="30" xfId="0" applyBorder="1" applyAlignment="1">
      <alignment horizontal="left" vertical="top" shrinkToFit="1"/>
    </xf>
    <xf numFmtId="0" fontId="0" fillId="0" borderId="31" xfId="0" applyBorder="1" applyAlignment="1">
      <alignment horizontal="left" vertical="top" shrinkToFit="1"/>
    </xf>
    <xf numFmtId="0" fontId="0" fillId="0" borderId="36" xfId="0" applyBorder="1" applyAlignment="1">
      <alignment horizontal="left" vertical="top" shrinkToFit="1"/>
    </xf>
    <xf numFmtId="0" fontId="0" fillId="0" borderId="26" xfId="0" quotePrefix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45" xfId="0" quotePrefix="1" applyBorder="1" applyAlignment="1">
      <alignment horizontal="left" vertical="top" wrapText="1"/>
    </xf>
    <xf numFmtId="165" fontId="27" fillId="0" borderId="19" xfId="2" applyNumberFormat="1" applyFont="1" applyBorder="1" applyAlignment="1">
      <alignment horizontal="left"/>
    </xf>
    <xf numFmtId="165" fontId="27" fillId="0" borderId="20" xfId="2" applyNumberFormat="1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27" fillId="0" borderId="10" xfId="678" applyFont="1" applyBorder="1" applyAlignment="1">
      <alignment horizontal="center" vertical="center" shrinkToFit="1"/>
    </xf>
    <xf numFmtId="0" fontId="27" fillId="0" borderId="0" xfId="678" applyFont="1" applyAlignment="1">
      <alignment horizontal="center" vertical="center" shrinkToFit="1"/>
    </xf>
    <xf numFmtId="0" fontId="27" fillId="0" borderId="10" xfId="0" applyFont="1" applyBorder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1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27" fillId="0" borderId="19" xfId="0" applyFont="1" applyBorder="1" applyAlignment="1">
      <alignment horizontal="left"/>
    </xf>
    <xf numFmtId="0" fontId="27" fillId="0" borderId="17" xfId="0" applyFont="1" applyBorder="1" applyAlignment="1">
      <alignment horizontal="left"/>
    </xf>
    <xf numFmtId="0" fontId="27" fillId="0" borderId="20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165" fontId="5" fillId="0" borderId="17" xfId="2" applyNumberFormat="1" applyFont="1" applyBorder="1" applyAlignment="1">
      <alignment horizontal="left"/>
    </xf>
    <xf numFmtId="165" fontId="27" fillId="0" borderId="17" xfId="2" applyNumberFormat="1" applyFont="1" applyBorder="1" applyAlignment="1">
      <alignment horizontal="center"/>
    </xf>
    <xf numFmtId="165" fontId="27" fillId="0" borderId="20" xfId="2" applyNumberFormat="1" applyFont="1" applyBorder="1" applyAlignment="1">
      <alignment horizontal="center"/>
    </xf>
    <xf numFmtId="165" fontId="5" fillId="0" borderId="30" xfId="1" applyNumberFormat="1" applyFont="1" applyBorder="1" applyAlignment="1">
      <alignment horizontal="center"/>
    </xf>
    <xf numFmtId="165" fontId="5" fillId="0" borderId="31" xfId="1" applyNumberFormat="1" applyFont="1" applyBorder="1" applyAlignment="1">
      <alignment horizontal="center"/>
    </xf>
    <xf numFmtId="165" fontId="5" fillId="0" borderId="53" xfId="1" applyNumberFormat="1" applyFont="1" applyBorder="1" applyAlignment="1">
      <alignment horizontal="center"/>
    </xf>
    <xf numFmtId="0" fontId="9" fillId="0" borderId="31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left"/>
    </xf>
    <xf numFmtId="0" fontId="3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5" fillId="0" borderId="52" xfId="0" applyFont="1" applyBorder="1" applyAlignment="1">
      <alignment horizontal="left"/>
    </xf>
    <xf numFmtId="0" fontId="32" fillId="0" borderId="47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56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5" fillId="0" borderId="59" xfId="0" applyFont="1" applyBorder="1" applyAlignment="1">
      <alignment horizontal="left"/>
    </xf>
    <xf numFmtId="0" fontId="5" fillId="0" borderId="55" xfId="0" applyFont="1" applyBorder="1" applyAlignment="1">
      <alignment horizontal="left"/>
    </xf>
    <xf numFmtId="0" fontId="5" fillId="0" borderId="60" xfId="0" applyFont="1" applyBorder="1" applyAlignment="1">
      <alignment horizontal="left"/>
    </xf>
    <xf numFmtId="0" fontId="32" fillId="0" borderId="61" xfId="0" applyFont="1" applyBorder="1" applyAlignment="1">
      <alignment horizontal="center"/>
    </xf>
    <xf numFmtId="0" fontId="32" fillId="0" borderId="62" xfId="0" applyFont="1" applyBorder="1" applyAlignment="1">
      <alignment horizontal="center"/>
    </xf>
    <xf numFmtId="0" fontId="32" fillId="0" borderId="6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4" fillId="0" borderId="42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53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1" fillId="0" borderId="5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70" fontId="5" fillId="0" borderId="0" xfId="0" applyNumberFormat="1" applyFont="1" applyAlignment="1">
      <alignment horizontal="left"/>
    </xf>
    <xf numFmtId="164" fontId="5" fillId="0" borderId="0" xfId="1" applyFont="1" applyAlignment="1">
      <alignment horizontal="left"/>
    </xf>
    <xf numFmtId="43" fontId="5" fillId="0" borderId="0" xfId="0" applyNumberFormat="1" applyFont="1" applyAlignment="1">
      <alignment horizontal="left"/>
    </xf>
    <xf numFmtId="170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43" fontId="4" fillId="0" borderId="0" xfId="0" applyNumberFormat="1" applyFont="1" applyAlignment="1">
      <alignment horizontal="left"/>
    </xf>
    <xf numFmtId="170" fontId="1" fillId="0" borderId="0" xfId="0" applyNumberFormat="1" applyFont="1" applyAlignment="1">
      <alignment horizontal="left"/>
    </xf>
    <xf numFmtId="164" fontId="4" fillId="0" borderId="0" xfId="1" applyFont="1" applyAlignment="1">
      <alignment horizontal="left"/>
    </xf>
  </cellXfs>
  <cellStyles count="679">
    <cellStyle name="Comma" xfId="1" builtinId="3"/>
    <cellStyle name="Comma 10 10" xfId="2" xr:uid="{00000000-0005-0000-0000-000001000000}"/>
    <cellStyle name="Comma 10 10 2" xfId="3" xr:uid="{00000000-0005-0000-0000-000002000000}"/>
    <cellStyle name="Comma 10 11" xfId="4" xr:uid="{00000000-0005-0000-0000-000003000000}"/>
    <cellStyle name="Comma 10 12" xfId="5" xr:uid="{00000000-0005-0000-0000-000004000000}"/>
    <cellStyle name="Comma 10 13" xfId="6" xr:uid="{00000000-0005-0000-0000-000005000000}"/>
    <cellStyle name="Comma 10 14" xfId="7" xr:uid="{00000000-0005-0000-0000-000006000000}"/>
    <cellStyle name="Comma 10 15" xfId="8" xr:uid="{00000000-0005-0000-0000-000007000000}"/>
    <cellStyle name="Comma 10 16" xfId="9" xr:uid="{00000000-0005-0000-0000-000008000000}"/>
    <cellStyle name="Comma 10 17" xfId="10" xr:uid="{00000000-0005-0000-0000-000009000000}"/>
    <cellStyle name="Comma 10 18" xfId="11" xr:uid="{00000000-0005-0000-0000-00000A000000}"/>
    <cellStyle name="Comma 10 19" xfId="12" xr:uid="{00000000-0005-0000-0000-00000B000000}"/>
    <cellStyle name="Comma 10 2" xfId="13" xr:uid="{00000000-0005-0000-0000-00000C000000}"/>
    <cellStyle name="Comma 10 3" xfId="14" xr:uid="{00000000-0005-0000-0000-00000D000000}"/>
    <cellStyle name="Comma 10 4" xfId="15" xr:uid="{00000000-0005-0000-0000-00000E000000}"/>
    <cellStyle name="Comma 10 5" xfId="16" xr:uid="{00000000-0005-0000-0000-00000F000000}"/>
    <cellStyle name="Comma 10 6" xfId="17" xr:uid="{00000000-0005-0000-0000-000010000000}"/>
    <cellStyle name="Comma 10 7" xfId="18" xr:uid="{00000000-0005-0000-0000-000011000000}"/>
    <cellStyle name="Comma 10 8" xfId="19" xr:uid="{00000000-0005-0000-0000-000012000000}"/>
    <cellStyle name="Comma 10 9" xfId="20" xr:uid="{00000000-0005-0000-0000-000013000000}"/>
    <cellStyle name="Comma 108" xfId="21" xr:uid="{00000000-0005-0000-0000-000014000000}"/>
    <cellStyle name="Comma 108 2" xfId="22" xr:uid="{00000000-0005-0000-0000-000015000000}"/>
    <cellStyle name="Comma 11 2" xfId="23" xr:uid="{00000000-0005-0000-0000-000016000000}"/>
    <cellStyle name="Comma 11 3" xfId="24" xr:uid="{00000000-0005-0000-0000-000017000000}"/>
    <cellStyle name="Comma 11 4" xfId="25" xr:uid="{00000000-0005-0000-0000-000018000000}"/>
    <cellStyle name="Comma 11 5" xfId="26" xr:uid="{00000000-0005-0000-0000-000019000000}"/>
    <cellStyle name="Comma 11 6" xfId="27" xr:uid="{00000000-0005-0000-0000-00001A000000}"/>
    <cellStyle name="Comma 11 7" xfId="28" xr:uid="{00000000-0005-0000-0000-00001B000000}"/>
    <cellStyle name="Comma 12 2" xfId="29" xr:uid="{00000000-0005-0000-0000-00001C000000}"/>
    <cellStyle name="Comma 12 3" xfId="30" xr:uid="{00000000-0005-0000-0000-00001D000000}"/>
    <cellStyle name="Comma 12 4" xfId="31" xr:uid="{00000000-0005-0000-0000-00001E000000}"/>
    <cellStyle name="Comma 12 5" xfId="32" xr:uid="{00000000-0005-0000-0000-00001F000000}"/>
    <cellStyle name="Comma 12 6" xfId="33" xr:uid="{00000000-0005-0000-0000-000020000000}"/>
    <cellStyle name="Comma 12 7" xfId="34" xr:uid="{00000000-0005-0000-0000-000021000000}"/>
    <cellStyle name="Comma 13 10" xfId="35" xr:uid="{00000000-0005-0000-0000-000022000000}"/>
    <cellStyle name="Comma 13 11" xfId="36" xr:uid="{00000000-0005-0000-0000-000023000000}"/>
    <cellStyle name="Comma 13 12" xfId="37" xr:uid="{00000000-0005-0000-0000-000024000000}"/>
    <cellStyle name="Comma 13 13" xfId="38" xr:uid="{00000000-0005-0000-0000-000025000000}"/>
    <cellStyle name="Comma 13 14" xfId="39" xr:uid="{00000000-0005-0000-0000-000026000000}"/>
    <cellStyle name="Comma 13 15" xfId="40" xr:uid="{00000000-0005-0000-0000-000027000000}"/>
    <cellStyle name="Comma 13 16" xfId="41" xr:uid="{00000000-0005-0000-0000-000028000000}"/>
    <cellStyle name="Comma 13 17" xfId="42" xr:uid="{00000000-0005-0000-0000-000029000000}"/>
    <cellStyle name="Comma 13 18" xfId="43" xr:uid="{00000000-0005-0000-0000-00002A000000}"/>
    <cellStyle name="Comma 13 19" xfId="44" xr:uid="{00000000-0005-0000-0000-00002B000000}"/>
    <cellStyle name="Comma 13 2" xfId="45" xr:uid="{00000000-0005-0000-0000-00002C000000}"/>
    <cellStyle name="Comma 13 3" xfId="46" xr:uid="{00000000-0005-0000-0000-00002D000000}"/>
    <cellStyle name="Comma 13 4" xfId="47" xr:uid="{00000000-0005-0000-0000-00002E000000}"/>
    <cellStyle name="Comma 13 5" xfId="48" xr:uid="{00000000-0005-0000-0000-00002F000000}"/>
    <cellStyle name="Comma 13 6" xfId="49" xr:uid="{00000000-0005-0000-0000-000030000000}"/>
    <cellStyle name="Comma 13 7" xfId="50" xr:uid="{00000000-0005-0000-0000-000031000000}"/>
    <cellStyle name="Comma 13 8" xfId="51" xr:uid="{00000000-0005-0000-0000-000032000000}"/>
    <cellStyle name="Comma 13 9" xfId="52" xr:uid="{00000000-0005-0000-0000-000033000000}"/>
    <cellStyle name="Comma 15" xfId="53" xr:uid="{00000000-0005-0000-0000-000034000000}"/>
    <cellStyle name="Comma 16" xfId="54" xr:uid="{00000000-0005-0000-0000-000035000000}"/>
    <cellStyle name="Comma 17" xfId="55" xr:uid="{00000000-0005-0000-0000-000036000000}"/>
    <cellStyle name="Comma 18" xfId="56" xr:uid="{00000000-0005-0000-0000-000037000000}"/>
    <cellStyle name="Comma 2" xfId="57" xr:uid="{00000000-0005-0000-0000-000038000000}"/>
    <cellStyle name="Comma 2 10" xfId="58" xr:uid="{00000000-0005-0000-0000-000039000000}"/>
    <cellStyle name="Comma 2 11" xfId="59" xr:uid="{00000000-0005-0000-0000-00003A000000}"/>
    <cellStyle name="Comma 2 12" xfId="60" xr:uid="{00000000-0005-0000-0000-00003B000000}"/>
    <cellStyle name="Comma 2 13" xfId="61" xr:uid="{00000000-0005-0000-0000-00003C000000}"/>
    <cellStyle name="Comma 2 14" xfId="62" xr:uid="{00000000-0005-0000-0000-00003D000000}"/>
    <cellStyle name="Comma 2 15" xfId="63" xr:uid="{00000000-0005-0000-0000-00003E000000}"/>
    <cellStyle name="Comma 2 16" xfId="64" xr:uid="{00000000-0005-0000-0000-00003F000000}"/>
    <cellStyle name="Comma 2 17" xfId="65" xr:uid="{00000000-0005-0000-0000-000040000000}"/>
    <cellStyle name="Comma 2 18" xfId="66" xr:uid="{00000000-0005-0000-0000-000041000000}"/>
    <cellStyle name="Comma 2 19" xfId="67" xr:uid="{00000000-0005-0000-0000-000042000000}"/>
    <cellStyle name="Comma 2 2" xfId="68" xr:uid="{00000000-0005-0000-0000-000043000000}"/>
    <cellStyle name="Comma 2 20" xfId="69" xr:uid="{00000000-0005-0000-0000-000044000000}"/>
    <cellStyle name="Comma 2 21" xfId="70" xr:uid="{00000000-0005-0000-0000-000045000000}"/>
    <cellStyle name="Comma 2 22" xfId="71" xr:uid="{00000000-0005-0000-0000-000046000000}"/>
    <cellStyle name="Comma 2 23" xfId="72" xr:uid="{00000000-0005-0000-0000-000047000000}"/>
    <cellStyle name="Comma 2 24" xfId="73" xr:uid="{00000000-0005-0000-0000-000048000000}"/>
    <cellStyle name="Comma 2 3" xfId="74" xr:uid="{00000000-0005-0000-0000-000049000000}"/>
    <cellStyle name="Comma 2 4" xfId="75" xr:uid="{00000000-0005-0000-0000-00004A000000}"/>
    <cellStyle name="Comma 2 5" xfId="76" xr:uid="{00000000-0005-0000-0000-00004B000000}"/>
    <cellStyle name="Comma 2 6" xfId="77" xr:uid="{00000000-0005-0000-0000-00004C000000}"/>
    <cellStyle name="Comma 2 7" xfId="78" xr:uid="{00000000-0005-0000-0000-00004D000000}"/>
    <cellStyle name="Comma 2 8" xfId="79" xr:uid="{00000000-0005-0000-0000-00004E000000}"/>
    <cellStyle name="Comma 2 9" xfId="80" xr:uid="{00000000-0005-0000-0000-00004F000000}"/>
    <cellStyle name="Comma 3 2" xfId="81" xr:uid="{00000000-0005-0000-0000-000050000000}"/>
    <cellStyle name="Comma 3 3" xfId="82" xr:uid="{00000000-0005-0000-0000-000051000000}"/>
    <cellStyle name="Comma 3 4" xfId="83" xr:uid="{00000000-0005-0000-0000-000052000000}"/>
    <cellStyle name="Comma 3 5" xfId="84" xr:uid="{00000000-0005-0000-0000-000053000000}"/>
    <cellStyle name="Comma 3 6" xfId="85" xr:uid="{00000000-0005-0000-0000-000054000000}"/>
    <cellStyle name="Comma 3 7" xfId="86" xr:uid="{00000000-0005-0000-0000-000055000000}"/>
    <cellStyle name="Comma 4 2" xfId="87" xr:uid="{00000000-0005-0000-0000-000056000000}"/>
    <cellStyle name="Comma 4 3" xfId="88" xr:uid="{00000000-0005-0000-0000-000057000000}"/>
    <cellStyle name="Comma 4 4" xfId="89" xr:uid="{00000000-0005-0000-0000-000058000000}"/>
    <cellStyle name="Comma 4 5" xfId="90" xr:uid="{00000000-0005-0000-0000-000059000000}"/>
    <cellStyle name="Comma 4 6" xfId="91" xr:uid="{00000000-0005-0000-0000-00005A000000}"/>
    <cellStyle name="Comma 4 7" xfId="92" xr:uid="{00000000-0005-0000-0000-00005B000000}"/>
    <cellStyle name="Comma 5 2" xfId="93" xr:uid="{00000000-0005-0000-0000-00005C000000}"/>
    <cellStyle name="Comma 5 3" xfId="94" xr:uid="{00000000-0005-0000-0000-00005D000000}"/>
    <cellStyle name="Comma 5 4" xfId="95" xr:uid="{00000000-0005-0000-0000-00005E000000}"/>
    <cellStyle name="Comma 5 5" xfId="96" xr:uid="{00000000-0005-0000-0000-00005F000000}"/>
    <cellStyle name="Comma 5 6" xfId="97" xr:uid="{00000000-0005-0000-0000-000060000000}"/>
    <cellStyle name="Comma 5 7" xfId="98" xr:uid="{00000000-0005-0000-0000-000061000000}"/>
    <cellStyle name="Comma 51" xfId="99" xr:uid="{00000000-0005-0000-0000-000062000000}"/>
    <cellStyle name="Comma 6 10" xfId="100" xr:uid="{00000000-0005-0000-0000-000063000000}"/>
    <cellStyle name="Comma 6 11" xfId="101" xr:uid="{00000000-0005-0000-0000-000064000000}"/>
    <cellStyle name="Comma 6 12" xfId="102" xr:uid="{00000000-0005-0000-0000-000065000000}"/>
    <cellStyle name="Comma 6 13" xfId="103" xr:uid="{00000000-0005-0000-0000-000066000000}"/>
    <cellStyle name="Comma 6 14" xfId="104" xr:uid="{00000000-0005-0000-0000-000067000000}"/>
    <cellStyle name="Comma 6 15" xfId="105" xr:uid="{00000000-0005-0000-0000-000068000000}"/>
    <cellStyle name="Comma 6 16" xfId="106" xr:uid="{00000000-0005-0000-0000-000069000000}"/>
    <cellStyle name="Comma 6 17" xfId="107" xr:uid="{00000000-0005-0000-0000-00006A000000}"/>
    <cellStyle name="Comma 6 18" xfId="108" xr:uid="{00000000-0005-0000-0000-00006B000000}"/>
    <cellStyle name="Comma 6 19" xfId="109" xr:uid="{00000000-0005-0000-0000-00006C000000}"/>
    <cellStyle name="Comma 6 2" xfId="110" xr:uid="{00000000-0005-0000-0000-00006D000000}"/>
    <cellStyle name="Comma 6 3" xfId="111" xr:uid="{00000000-0005-0000-0000-00006E000000}"/>
    <cellStyle name="Comma 6 4" xfId="112" xr:uid="{00000000-0005-0000-0000-00006F000000}"/>
    <cellStyle name="Comma 6 5" xfId="113" xr:uid="{00000000-0005-0000-0000-000070000000}"/>
    <cellStyle name="Comma 6 6" xfId="114" xr:uid="{00000000-0005-0000-0000-000071000000}"/>
    <cellStyle name="Comma 6 7" xfId="115" xr:uid="{00000000-0005-0000-0000-000072000000}"/>
    <cellStyle name="Comma 6 8" xfId="116" xr:uid="{00000000-0005-0000-0000-000073000000}"/>
    <cellStyle name="Comma 6 9" xfId="117" xr:uid="{00000000-0005-0000-0000-000074000000}"/>
    <cellStyle name="Comma 7 2" xfId="118" xr:uid="{00000000-0005-0000-0000-000075000000}"/>
    <cellStyle name="Comma 7 3" xfId="119" xr:uid="{00000000-0005-0000-0000-000076000000}"/>
    <cellStyle name="Comma 7 4" xfId="120" xr:uid="{00000000-0005-0000-0000-000077000000}"/>
    <cellStyle name="Comma 7 5" xfId="121" xr:uid="{00000000-0005-0000-0000-000078000000}"/>
    <cellStyle name="Comma 7 6" xfId="122" xr:uid="{00000000-0005-0000-0000-000079000000}"/>
    <cellStyle name="Comma 7 7" xfId="123" xr:uid="{00000000-0005-0000-0000-00007A000000}"/>
    <cellStyle name="Comma 8 2" xfId="124" xr:uid="{00000000-0005-0000-0000-00007B000000}"/>
    <cellStyle name="Comma 8 3" xfId="125" xr:uid="{00000000-0005-0000-0000-00007C000000}"/>
    <cellStyle name="Comma 8 4" xfId="126" xr:uid="{00000000-0005-0000-0000-00007D000000}"/>
    <cellStyle name="Comma 8 5" xfId="127" xr:uid="{00000000-0005-0000-0000-00007E000000}"/>
    <cellStyle name="Comma 8 6" xfId="128" xr:uid="{00000000-0005-0000-0000-00007F000000}"/>
    <cellStyle name="Comma 8 7" xfId="129" xr:uid="{00000000-0005-0000-0000-000080000000}"/>
    <cellStyle name="Comma 9 2" xfId="130" xr:uid="{00000000-0005-0000-0000-000081000000}"/>
    <cellStyle name="Comma 9 3" xfId="131" xr:uid="{00000000-0005-0000-0000-000082000000}"/>
    <cellStyle name="Comma 9 4" xfId="132" xr:uid="{00000000-0005-0000-0000-000083000000}"/>
    <cellStyle name="Comma 9 5" xfId="133" xr:uid="{00000000-0005-0000-0000-000084000000}"/>
    <cellStyle name="Comma 9 6" xfId="134" xr:uid="{00000000-0005-0000-0000-000085000000}"/>
    <cellStyle name="Comma 9 7" xfId="135" xr:uid="{00000000-0005-0000-0000-000086000000}"/>
    <cellStyle name="Excel Built-in Comma" xfId="136" xr:uid="{00000000-0005-0000-0000-000087000000}"/>
    <cellStyle name="Excel Built-in Normal" xfId="137" xr:uid="{00000000-0005-0000-0000-000088000000}"/>
    <cellStyle name="Normal" xfId="0" builtinId="0"/>
    <cellStyle name="Normal 10" xfId="138" xr:uid="{00000000-0005-0000-0000-00008A000000}"/>
    <cellStyle name="Normal 10 2" xfId="139" xr:uid="{00000000-0005-0000-0000-00008B000000}"/>
    <cellStyle name="Normal 11" xfId="140" xr:uid="{00000000-0005-0000-0000-00008C000000}"/>
    <cellStyle name="Normal 12" xfId="141" xr:uid="{00000000-0005-0000-0000-00008D000000}"/>
    <cellStyle name="Normal 13" xfId="142" xr:uid="{00000000-0005-0000-0000-00008E000000}"/>
    <cellStyle name="Normal 14" xfId="143" xr:uid="{00000000-0005-0000-0000-00008F000000}"/>
    <cellStyle name="Normal 15" xfId="144" xr:uid="{00000000-0005-0000-0000-000090000000}"/>
    <cellStyle name="Normal 16" xfId="145" xr:uid="{00000000-0005-0000-0000-000091000000}"/>
    <cellStyle name="Normal 17" xfId="146" xr:uid="{00000000-0005-0000-0000-000092000000}"/>
    <cellStyle name="Normal 18" xfId="147" xr:uid="{00000000-0005-0000-0000-000093000000}"/>
    <cellStyle name="Normal 19" xfId="148" xr:uid="{00000000-0005-0000-0000-000094000000}"/>
    <cellStyle name="Normal 2" xfId="149" xr:uid="{00000000-0005-0000-0000-000095000000}"/>
    <cellStyle name="Normal 2 10" xfId="150" xr:uid="{00000000-0005-0000-0000-000096000000}"/>
    <cellStyle name="Normal 2 10 2" xfId="151" xr:uid="{00000000-0005-0000-0000-000097000000}"/>
    <cellStyle name="Normal 2 10 3" xfId="152" xr:uid="{00000000-0005-0000-0000-000098000000}"/>
    <cellStyle name="Normal 2 10 4" xfId="153" xr:uid="{00000000-0005-0000-0000-000099000000}"/>
    <cellStyle name="Normal 2 10 5" xfId="154" xr:uid="{00000000-0005-0000-0000-00009A000000}"/>
    <cellStyle name="Normal 2 10 6" xfId="155" xr:uid="{00000000-0005-0000-0000-00009B000000}"/>
    <cellStyle name="Normal 2 10 7" xfId="156" xr:uid="{00000000-0005-0000-0000-00009C000000}"/>
    <cellStyle name="Normal 2 10 8" xfId="157" xr:uid="{00000000-0005-0000-0000-00009D000000}"/>
    <cellStyle name="Normal 2 10 9" xfId="158" xr:uid="{00000000-0005-0000-0000-00009E000000}"/>
    <cellStyle name="Normal 2 11" xfId="159" xr:uid="{00000000-0005-0000-0000-00009F000000}"/>
    <cellStyle name="Normal 2 11 2" xfId="160" xr:uid="{00000000-0005-0000-0000-0000A0000000}"/>
    <cellStyle name="Normal 2 11 3" xfId="161" xr:uid="{00000000-0005-0000-0000-0000A1000000}"/>
    <cellStyle name="Normal 2 11 4" xfId="162" xr:uid="{00000000-0005-0000-0000-0000A2000000}"/>
    <cellStyle name="Normal 2 11 5" xfId="163" xr:uid="{00000000-0005-0000-0000-0000A3000000}"/>
    <cellStyle name="Normal 2 11 6" xfId="164" xr:uid="{00000000-0005-0000-0000-0000A4000000}"/>
    <cellStyle name="Normal 2 11 7" xfId="165" xr:uid="{00000000-0005-0000-0000-0000A5000000}"/>
    <cellStyle name="Normal 2 11 8" xfId="166" xr:uid="{00000000-0005-0000-0000-0000A6000000}"/>
    <cellStyle name="Normal 2 11 9" xfId="167" xr:uid="{00000000-0005-0000-0000-0000A7000000}"/>
    <cellStyle name="Normal 2 12" xfId="168" xr:uid="{00000000-0005-0000-0000-0000A8000000}"/>
    <cellStyle name="Normal 2 12 2" xfId="169" xr:uid="{00000000-0005-0000-0000-0000A9000000}"/>
    <cellStyle name="Normal 2 12 3" xfId="170" xr:uid="{00000000-0005-0000-0000-0000AA000000}"/>
    <cellStyle name="Normal 2 12 4" xfId="171" xr:uid="{00000000-0005-0000-0000-0000AB000000}"/>
    <cellStyle name="Normal 2 12 5" xfId="172" xr:uid="{00000000-0005-0000-0000-0000AC000000}"/>
    <cellStyle name="Normal 2 12 6" xfId="173" xr:uid="{00000000-0005-0000-0000-0000AD000000}"/>
    <cellStyle name="Normal 2 12 7" xfId="174" xr:uid="{00000000-0005-0000-0000-0000AE000000}"/>
    <cellStyle name="Normal 2 12 8" xfId="175" xr:uid="{00000000-0005-0000-0000-0000AF000000}"/>
    <cellStyle name="Normal 2 12 9" xfId="176" xr:uid="{00000000-0005-0000-0000-0000B0000000}"/>
    <cellStyle name="Normal 2 13" xfId="177" xr:uid="{00000000-0005-0000-0000-0000B1000000}"/>
    <cellStyle name="Normal 2 13 2" xfId="178" xr:uid="{00000000-0005-0000-0000-0000B2000000}"/>
    <cellStyle name="Normal 2 13 3" xfId="179" xr:uid="{00000000-0005-0000-0000-0000B3000000}"/>
    <cellStyle name="Normal 2 13 4" xfId="180" xr:uid="{00000000-0005-0000-0000-0000B4000000}"/>
    <cellStyle name="Normal 2 13 5" xfId="181" xr:uid="{00000000-0005-0000-0000-0000B5000000}"/>
    <cellStyle name="Normal 2 13 6" xfId="182" xr:uid="{00000000-0005-0000-0000-0000B6000000}"/>
    <cellStyle name="Normal 2 13 7" xfId="183" xr:uid="{00000000-0005-0000-0000-0000B7000000}"/>
    <cellStyle name="Normal 2 13 8" xfId="184" xr:uid="{00000000-0005-0000-0000-0000B8000000}"/>
    <cellStyle name="Normal 2 13 9" xfId="185" xr:uid="{00000000-0005-0000-0000-0000B9000000}"/>
    <cellStyle name="Normal 2 14" xfId="186" xr:uid="{00000000-0005-0000-0000-0000BA000000}"/>
    <cellStyle name="Normal 2 14 2" xfId="187" xr:uid="{00000000-0005-0000-0000-0000BB000000}"/>
    <cellStyle name="Normal 2 14 3" xfId="188" xr:uid="{00000000-0005-0000-0000-0000BC000000}"/>
    <cellStyle name="Normal 2 14 4" xfId="189" xr:uid="{00000000-0005-0000-0000-0000BD000000}"/>
    <cellStyle name="Normal 2 14 5" xfId="190" xr:uid="{00000000-0005-0000-0000-0000BE000000}"/>
    <cellStyle name="Normal 2 14 6" xfId="191" xr:uid="{00000000-0005-0000-0000-0000BF000000}"/>
    <cellStyle name="Normal 2 14 7" xfId="192" xr:uid="{00000000-0005-0000-0000-0000C0000000}"/>
    <cellStyle name="Normal 2 14 8" xfId="193" xr:uid="{00000000-0005-0000-0000-0000C1000000}"/>
    <cellStyle name="Normal 2 14 9" xfId="194" xr:uid="{00000000-0005-0000-0000-0000C2000000}"/>
    <cellStyle name="Normal 2 15" xfId="195" xr:uid="{00000000-0005-0000-0000-0000C3000000}"/>
    <cellStyle name="Normal 2 16" xfId="196" xr:uid="{00000000-0005-0000-0000-0000C4000000}"/>
    <cellStyle name="Normal 2 17" xfId="197" xr:uid="{00000000-0005-0000-0000-0000C5000000}"/>
    <cellStyle name="Normal 2 18" xfId="198" xr:uid="{00000000-0005-0000-0000-0000C6000000}"/>
    <cellStyle name="Normal 2 19" xfId="199" xr:uid="{00000000-0005-0000-0000-0000C7000000}"/>
    <cellStyle name="Normal 2 2" xfId="200" xr:uid="{00000000-0005-0000-0000-0000C8000000}"/>
    <cellStyle name="Normal 2 2 10" xfId="201" xr:uid="{00000000-0005-0000-0000-0000C9000000}"/>
    <cellStyle name="Normal 2 2 11" xfId="202" xr:uid="{00000000-0005-0000-0000-0000CA000000}"/>
    <cellStyle name="Normal 2 2 12" xfId="203" xr:uid="{00000000-0005-0000-0000-0000CB000000}"/>
    <cellStyle name="Normal 2 2 13" xfId="204" xr:uid="{00000000-0005-0000-0000-0000CC000000}"/>
    <cellStyle name="Normal 2 2 14" xfId="205" xr:uid="{00000000-0005-0000-0000-0000CD000000}"/>
    <cellStyle name="Normal 2 2 14 2" xfId="206" xr:uid="{00000000-0005-0000-0000-0000CE000000}"/>
    <cellStyle name="Normal 2 2 14 3" xfId="207" xr:uid="{00000000-0005-0000-0000-0000CF000000}"/>
    <cellStyle name="Normal 2 2 14 4" xfId="208" xr:uid="{00000000-0005-0000-0000-0000D0000000}"/>
    <cellStyle name="Normal 2 2 14 5" xfId="209" xr:uid="{00000000-0005-0000-0000-0000D1000000}"/>
    <cellStyle name="Normal 2 2 14 6" xfId="210" xr:uid="{00000000-0005-0000-0000-0000D2000000}"/>
    <cellStyle name="Normal 2 2 14 7" xfId="211" xr:uid="{00000000-0005-0000-0000-0000D3000000}"/>
    <cellStyle name="Normal 2 2 15" xfId="212" xr:uid="{00000000-0005-0000-0000-0000D4000000}"/>
    <cellStyle name="Normal 2 2 16" xfId="213" xr:uid="{00000000-0005-0000-0000-0000D5000000}"/>
    <cellStyle name="Normal 2 2 17" xfId="214" xr:uid="{00000000-0005-0000-0000-0000D6000000}"/>
    <cellStyle name="Normal 2 2 18" xfId="215" xr:uid="{00000000-0005-0000-0000-0000D7000000}"/>
    <cellStyle name="Normal 2 2 19" xfId="216" xr:uid="{00000000-0005-0000-0000-0000D8000000}"/>
    <cellStyle name="Normal 2 2 2" xfId="217" xr:uid="{00000000-0005-0000-0000-0000D9000000}"/>
    <cellStyle name="Normal 2 2 2 10" xfId="218" xr:uid="{00000000-0005-0000-0000-0000DA000000}"/>
    <cellStyle name="Normal 2 2 2 11" xfId="219" xr:uid="{00000000-0005-0000-0000-0000DB000000}"/>
    <cellStyle name="Normal 2 2 2 12" xfId="220" xr:uid="{00000000-0005-0000-0000-0000DC000000}"/>
    <cellStyle name="Normal 2 2 2 13" xfId="221" xr:uid="{00000000-0005-0000-0000-0000DD000000}"/>
    <cellStyle name="Normal 2 2 2 14" xfId="222" xr:uid="{00000000-0005-0000-0000-0000DE000000}"/>
    <cellStyle name="Normal 2 2 2 14 2" xfId="223" xr:uid="{00000000-0005-0000-0000-0000DF000000}"/>
    <cellStyle name="Normal 2 2 2 14 3" xfId="224" xr:uid="{00000000-0005-0000-0000-0000E0000000}"/>
    <cellStyle name="Normal 2 2 2 14 4" xfId="225" xr:uid="{00000000-0005-0000-0000-0000E1000000}"/>
    <cellStyle name="Normal 2 2 2 14 5" xfId="226" xr:uid="{00000000-0005-0000-0000-0000E2000000}"/>
    <cellStyle name="Normal 2 2 2 14 6" xfId="227" xr:uid="{00000000-0005-0000-0000-0000E3000000}"/>
    <cellStyle name="Normal 2 2 2 14 7" xfId="228" xr:uid="{00000000-0005-0000-0000-0000E4000000}"/>
    <cellStyle name="Normal 2 2 2 15" xfId="229" xr:uid="{00000000-0005-0000-0000-0000E5000000}"/>
    <cellStyle name="Normal 2 2 2 16" xfId="230" xr:uid="{00000000-0005-0000-0000-0000E6000000}"/>
    <cellStyle name="Normal 2 2 2 17" xfId="231" xr:uid="{00000000-0005-0000-0000-0000E7000000}"/>
    <cellStyle name="Normal 2 2 2 18" xfId="232" xr:uid="{00000000-0005-0000-0000-0000E8000000}"/>
    <cellStyle name="Normal 2 2 2 19" xfId="233" xr:uid="{00000000-0005-0000-0000-0000E9000000}"/>
    <cellStyle name="Normal 2 2 2 2" xfId="234" xr:uid="{00000000-0005-0000-0000-0000EA000000}"/>
    <cellStyle name="Normal 2 2 2 2 10" xfId="235" xr:uid="{00000000-0005-0000-0000-0000EB000000}"/>
    <cellStyle name="Normal 2 2 2 2 11" xfId="236" xr:uid="{00000000-0005-0000-0000-0000EC000000}"/>
    <cellStyle name="Normal 2 2 2 2 12" xfId="237" xr:uid="{00000000-0005-0000-0000-0000ED000000}"/>
    <cellStyle name="Normal 2 2 2 2 12 2" xfId="238" xr:uid="{00000000-0005-0000-0000-0000EE000000}"/>
    <cellStyle name="Normal 2 2 2 2 12 3" xfId="239" xr:uid="{00000000-0005-0000-0000-0000EF000000}"/>
    <cellStyle name="Normal 2 2 2 2 12 4" xfId="240" xr:uid="{00000000-0005-0000-0000-0000F0000000}"/>
    <cellStyle name="Normal 2 2 2 2 12 5" xfId="241" xr:uid="{00000000-0005-0000-0000-0000F1000000}"/>
    <cellStyle name="Normal 2 2 2 2 12 6" xfId="242" xr:uid="{00000000-0005-0000-0000-0000F2000000}"/>
    <cellStyle name="Normal 2 2 2 2 12 7" xfId="243" xr:uid="{00000000-0005-0000-0000-0000F3000000}"/>
    <cellStyle name="Normal 2 2 2 2 13" xfId="244" xr:uid="{00000000-0005-0000-0000-0000F4000000}"/>
    <cellStyle name="Normal 2 2 2 2 14" xfId="245" xr:uid="{00000000-0005-0000-0000-0000F5000000}"/>
    <cellStyle name="Normal 2 2 2 2 15" xfId="246" xr:uid="{00000000-0005-0000-0000-0000F6000000}"/>
    <cellStyle name="Normal 2 2 2 2 16" xfId="247" xr:uid="{00000000-0005-0000-0000-0000F7000000}"/>
    <cellStyle name="Normal 2 2 2 2 17" xfId="248" xr:uid="{00000000-0005-0000-0000-0000F8000000}"/>
    <cellStyle name="Normal 2 2 2 2 18" xfId="249" xr:uid="{00000000-0005-0000-0000-0000F9000000}"/>
    <cellStyle name="Normal 2 2 2 2 19" xfId="250" xr:uid="{00000000-0005-0000-0000-0000FA000000}"/>
    <cellStyle name="Normal 2 2 2 2 2" xfId="251" xr:uid="{00000000-0005-0000-0000-0000FB000000}"/>
    <cellStyle name="Normal 2 2 2 2 2 10" xfId="252" xr:uid="{00000000-0005-0000-0000-0000FC000000}"/>
    <cellStyle name="Normal 2 2 2 2 2 11" xfId="253" xr:uid="{00000000-0005-0000-0000-0000FD000000}"/>
    <cellStyle name="Normal 2 2 2 2 2 12" xfId="254" xr:uid="{00000000-0005-0000-0000-0000FE000000}"/>
    <cellStyle name="Normal 2 2 2 2 2 13" xfId="255" xr:uid="{00000000-0005-0000-0000-0000FF000000}"/>
    <cellStyle name="Normal 2 2 2 2 2 14" xfId="256" xr:uid="{00000000-0005-0000-0000-000000010000}"/>
    <cellStyle name="Normal 2 2 2 2 2 15" xfId="257" xr:uid="{00000000-0005-0000-0000-000001010000}"/>
    <cellStyle name="Normal 2 2 2 2 2 16" xfId="258" xr:uid="{00000000-0005-0000-0000-000002010000}"/>
    <cellStyle name="Normal 2 2 2 2 2 17" xfId="259" xr:uid="{00000000-0005-0000-0000-000003010000}"/>
    <cellStyle name="Normal 2 2 2 2 2 18" xfId="260" xr:uid="{00000000-0005-0000-0000-000004010000}"/>
    <cellStyle name="Normal 2 2 2 2 2 19" xfId="261" xr:uid="{00000000-0005-0000-0000-000005010000}"/>
    <cellStyle name="Normal 2 2 2 2 2 2" xfId="262" xr:uid="{00000000-0005-0000-0000-000006010000}"/>
    <cellStyle name="Normal 2 2 2 2 2 2 10" xfId="263" xr:uid="{00000000-0005-0000-0000-000007010000}"/>
    <cellStyle name="Normal 2 2 2 2 2 2 11" xfId="264" xr:uid="{00000000-0005-0000-0000-000008010000}"/>
    <cellStyle name="Normal 2 2 2 2 2 2 12" xfId="265" xr:uid="{00000000-0005-0000-0000-000009010000}"/>
    <cellStyle name="Normal 2 2 2 2 2 2 13" xfId="266" xr:uid="{00000000-0005-0000-0000-00000A010000}"/>
    <cellStyle name="Normal 2 2 2 2 2 2 14" xfId="267" xr:uid="{00000000-0005-0000-0000-00000B010000}"/>
    <cellStyle name="Normal 2 2 2 2 2 2 2" xfId="268" xr:uid="{00000000-0005-0000-0000-00000C010000}"/>
    <cellStyle name="Normal 2 2 2 2 2 2 2 2" xfId="269" xr:uid="{00000000-0005-0000-0000-00000D010000}"/>
    <cellStyle name="Normal 2 2 2 2 2 2 2 2 2" xfId="270" xr:uid="{00000000-0005-0000-0000-00000E010000}"/>
    <cellStyle name="Normal 2 2 2 2 2 2 2 2 2 2" xfId="271" xr:uid="{00000000-0005-0000-0000-00000F010000}"/>
    <cellStyle name="Normal 2 2 2 2 2 2 2 2 2 2 2" xfId="272" xr:uid="{00000000-0005-0000-0000-000010010000}"/>
    <cellStyle name="Normal 2 2 2 2 2 2 2 2 3" xfId="273" xr:uid="{00000000-0005-0000-0000-000011010000}"/>
    <cellStyle name="Normal 2 2 2 2 2 2 2 3" xfId="274" xr:uid="{00000000-0005-0000-0000-000012010000}"/>
    <cellStyle name="Normal 2 2 2 2 2 2 2 4" xfId="275" xr:uid="{00000000-0005-0000-0000-000013010000}"/>
    <cellStyle name="Normal 2 2 2 2 2 2 2 5" xfId="276" xr:uid="{00000000-0005-0000-0000-000014010000}"/>
    <cellStyle name="Normal 2 2 2 2 2 2 2 6" xfId="277" xr:uid="{00000000-0005-0000-0000-000015010000}"/>
    <cellStyle name="Normal 2 2 2 2 2 2 2 7" xfId="278" xr:uid="{00000000-0005-0000-0000-000016010000}"/>
    <cellStyle name="Normal 2 2 2 2 2 2 2 8" xfId="279" xr:uid="{00000000-0005-0000-0000-000017010000}"/>
    <cellStyle name="Normal 2 2 2 2 2 2 2 9" xfId="280" xr:uid="{00000000-0005-0000-0000-000018010000}"/>
    <cellStyle name="Normal 2 2 2 2 2 2 3" xfId="281" xr:uid="{00000000-0005-0000-0000-000019010000}"/>
    <cellStyle name="Normal 2 2 2 2 2 2 4" xfId="282" xr:uid="{00000000-0005-0000-0000-00001A010000}"/>
    <cellStyle name="Normal 2 2 2 2 2 2 5" xfId="283" xr:uid="{00000000-0005-0000-0000-00001B010000}"/>
    <cellStyle name="Normal 2 2 2 2 2 2 6" xfId="284" xr:uid="{00000000-0005-0000-0000-00001C010000}"/>
    <cellStyle name="Normal 2 2 2 2 2 2 7" xfId="285" xr:uid="{00000000-0005-0000-0000-00001D010000}"/>
    <cellStyle name="Normal 2 2 2 2 2 2 8" xfId="286" xr:uid="{00000000-0005-0000-0000-00001E010000}"/>
    <cellStyle name="Normal 2 2 2 2 2 2 8 2" xfId="287" xr:uid="{00000000-0005-0000-0000-00001F010000}"/>
    <cellStyle name="Normal 2 2 2 2 2 2 9" xfId="288" xr:uid="{00000000-0005-0000-0000-000020010000}"/>
    <cellStyle name="Normal 2 2 2 2 2 20" xfId="289" xr:uid="{00000000-0005-0000-0000-000021010000}"/>
    <cellStyle name="Normal 2 2 2 2 2 21" xfId="290" xr:uid="{00000000-0005-0000-0000-000022010000}"/>
    <cellStyle name="Normal 2 2 2 2 2 21 2" xfId="291" xr:uid="{00000000-0005-0000-0000-000023010000}"/>
    <cellStyle name="Normal 2 2 2 2 2 22" xfId="292" xr:uid="{00000000-0005-0000-0000-000024010000}"/>
    <cellStyle name="Normal 2 2 2 2 2 23" xfId="293" xr:uid="{00000000-0005-0000-0000-000025010000}"/>
    <cellStyle name="Normal 2 2 2 2 2 24" xfId="294" xr:uid="{00000000-0005-0000-0000-000026010000}"/>
    <cellStyle name="Normal 2 2 2 2 2 25" xfId="295" xr:uid="{00000000-0005-0000-0000-000027010000}"/>
    <cellStyle name="Normal 2 2 2 2 2 26" xfId="296" xr:uid="{00000000-0005-0000-0000-000028010000}"/>
    <cellStyle name="Normal 2 2 2 2 2 27" xfId="297" xr:uid="{00000000-0005-0000-0000-000029010000}"/>
    <cellStyle name="Normal 2 2 2 2 2 3" xfId="298" xr:uid="{00000000-0005-0000-0000-00002A010000}"/>
    <cellStyle name="Normal 2 2 2 2 2 4" xfId="299" xr:uid="{00000000-0005-0000-0000-00002B010000}"/>
    <cellStyle name="Normal 2 2 2 2 2 5" xfId="300" xr:uid="{00000000-0005-0000-0000-00002C010000}"/>
    <cellStyle name="Normal 2 2 2 2 2 6" xfId="301" xr:uid="{00000000-0005-0000-0000-00002D010000}"/>
    <cellStyle name="Normal 2 2 2 2 2 7" xfId="302" xr:uid="{00000000-0005-0000-0000-00002E010000}"/>
    <cellStyle name="Normal 2 2 2 2 2 8" xfId="303" xr:uid="{00000000-0005-0000-0000-00002F010000}"/>
    <cellStyle name="Normal 2 2 2 2 2 9" xfId="304" xr:uid="{00000000-0005-0000-0000-000030010000}"/>
    <cellStyle name="Normal 2 2 2 2 20" xfId="305" xr:uid="{00000000-0005-0000-0000-000031010000}"/>
    <cellStyle name="Normal 2 2 2 2 21" xfId="306" xr:uid="{00000000-0005-0000-0000-000032010000}"/>
    <cellStyle name="Normal 2 2 2 2 22" xfId="307" xr:uid="{00000000-0005-0000-0000-000033010000}"/>
    <cellStyle name="Normal 2 2 2 2 23" xfId="308" xr:uid="{00000000-0005-0000-0000-000034010000}"/>
    <cellStyle name="Normal 2 2 2 2 24" xfId="309" xr:uid="{00000000-0005-0000-0000-000035010000}"/>
    <cellStyle name="Normal 2 2 2 2 25" xfId="310" xr:uid="{00000000-0005-0000-0000-000036010000}"/>
    <cellStyle name="Normal 2 2 2 2 26" xfId="311" xr:uid="{00000000-0005-0000-0000-000037010000}"/>
    <cellStyle name="Normal 2 2 2 2 27" xfId="312" xr:uid="{00000000-0005-0000-0000-000038010000}"/>
    <cellStyle name="Normal 2 2 2 2 28" xfId="313" xr:uid="{00000000-0005-0000-0000-000039010000}"/>
    <cellStyle name="Normal 2 2 2 2 29" xfId="314" xr:uid="{00000000-0005-0000-0000-00003A010000}"/>
    <cellStyle name="Normal 2 2 2 2 3" xfId="315" xr:uid="{00000000-0005-0000-0000-00003B010000}"/>
    <cellStyle name="Normal 2 2 2 2 30" xfId="316" xr:uid="{00000000-0005-0000-0000-00003C010000}"/>
    <cellStyle name="Normal 2 2 2 2 30 2" xfId="317" xr:uid="{00000000-0005-0000-0000-00003D010000}"/>
    <cellStyle name="Normal 2 2 2 2 31" xfId="318" xr:uid="{00000000-0005-0000-0000-00003E010000}"/>
    <cellStyle name="Normal 2 2 2 2 32" xfId="319" xr:uid="{00000000-0005-0000-0000-00003F010000}"/>
    <cellStyle name="Normal 2 2 2 2 33" xfId="320" xr:uid="{00000000-0005-0000-0000-000040010000}"/>
    <cellStyle name="Normal 2 2 2 2 34" xfId="321" xr:uid="{00000000-0005-0000-0000-000041010000}"/>
    <cellStyle name="Normal 2 2 2 2 35" xfId="322" xr:uid="{00000000-0005-0000-0000-000042010000}"/>
    <cellStyle name="Normal 2 2 2 2 36" xfId="323" xr:uid="{00000000-0005-0000-0000-000043010000}"/>
    <cellStyle name="Normal 2 2 2 2 4" xfId="324" xr:uid="{00000000-0005-0000-0000-000044010000}"/>
    <cellStyle name="Normal 2 2 2 2 5" xfId="325" xr:uid="{00000000-0005-0000-0000-000045010000}"/>
    <cellStyle name="Normal 2 2 2 2 6" xfId="326" xr:uid="{00000000-0005-0000-0000-000046010000}"/>
    <cellStyle name="Normal 2 2 2 2 7" xfId="327" xr:uid="{00000000-0005-0000-0000-000047010000}"/>
    <cellStyle name="Normal 2 2 2 2 8" xfId="328" xr:uid="{00000000-0005-0000-0000-000048010000}"/>
    <cellStyle name="Normal 2 2 2 2 9" xfId="329" xr:uid="{00000000-0005-0000-0000-000049010000}"/>
    <cellStyle name="Normal 2 2 2 20" xfId="330" xr:uid="{00000000-0005-0000-0000-00004A010000}"/>
    <cellStyle name="Normal 2 2 2 21" xfId="331" xr:uid="{00000000-0005-0000-0000-00004B010000}"/>
    <cellStyle name="Normal 2 2 2 22" xfId="332" xr:uid="{00000000-0005-0000-0000-00004C010000}"/>
    <cellStyle name="Normal 2 2 2 23" xfId="333" xr:uid="{00000000-0005-0000-0000-00004D010000}"/>
    <cellStyle name="Normal 2 2 2 24" xfId="334" xr:uid="{00000000-0005-0000-0000-00004E010000}"/>
    <cellStyle name="Normal 2 2 2 25" xfId="335" xr:uid="{00000000-0005-0000-0000-00004F010000}"/>
    <cellStyle name="Normal 2 2 2 26" xfId="336" xr:uid="{00000000-0005-0000-0000-000050010000}"/>
    <cellStyle name="Normal 2 2 2 27" xfId="337" xr:uid="{00000000-0005-0000-0000-000051010000}"/>
    <cellStyle name="Normal 2 2 2 28" xfId="338" xr:uid="{00000000-0005-0000-0000-000052010000}"/>
    <cellStyle name="Normal 2 2 2 29" xfId="339" xr:uid="{00000000-0005-0000-0000-000053010000}"/>
    <cellStyle name="Normal 2 2 2 3" xfId="340" xr:uid="{00000000-0005-0000-0000-000054010000}"/>
    <cellStyle name="Normal 2 2 2 30" xfId="341" xr:uid="{00000000-0005-0000-0000-000055010000}"/>
    <cellStyle name="Normal 2 2 2 31" xfId="342" xr:uid="{00000000-0005-0000-0000-000056010000}"/>
    <cellStyle name="Normal 2 2 2 32" xfId="343" xr:uid="{00000000-0005-0000-0000-000057010000}"/>
    <cellStyle name="Normal 2 2 2 32 2" xfId="344" xr:uid="{00000000-0005-0000-0000-000058010000}"/>
    <cellStyle name="Normal 2 2 2 33" xfId="345" xr:uid="{00000000-0005-0000-0000-000059010000}"/>
    <cellStyle name="Normal 2 2 2 34" xfId="346" xr:uid="{00000000-0005-0000-0000-00005A010000}"/>
    <cellStyle name="Normal 2 2 2 35" xfId="347" xr:uid="{00000000-0005-0000-0000-00005B010000}"/>
    <cellStyle name="Normal 2 2 2 36" xfId="348" xr:uid="{00000000-0005-0000-0000-00005C010000}"/>
    <cellStyle name="Normal 2 2 2 37" xfId="349" xr:uid="{00000000-0005-0000-0000-00005D010000}"/>
    <cellStyle name="Normal 2 2 2 38" xfId="350" xr:uid="{00000000-0005-0000-0000-00005E010000}"/>
    <cellStyle name="Normal 2 2 2 4" xfId="351" xr:uid="{00000000-0005-0000-0000-00005F010000}"/>
    <cellStyle name="Normal 2 2 2 5" xfId="352" xr:uid="{00000000-0005-0000-0000-000060010000}"/>
    <cellStyle name="Normal 2 2 2 6" xfId="353" xr:uid="{00000000-0005-0000-0000-000061010000}"/>
    <cellStyle name="Normal 2 2 2 7" xfId="354" xr:uid="{00000000-0005-0000-0000-000062010000}"/>
    <cellStyle name="Normal 2 2 2 8" xfId="355" xr:uid="{00000000-0005-0000-0000-000063010000}"/>
    <cellStyle name="Normal 2 2 2 9" xfId="356" xr:uid="{00000000-0005-0000-0000-000064010000}"/>
    <cellStyle name="Normal 2 2 20" xfId="357" xr:uid="{00000000-0005-0000-0000-000065010000}"/>
    <cellStyle name="Normal 2 2 21" xfId="358" xr:uid="{00000000-0005-0000-0000-000066010000}"/>
    <cellStyle name="Normal 2 2 22" xfId="359" xr:uid="{00000000-0005-0000-0000-000067010000}"/>
    <cellStyle name="Normal 2 2 23" xfId="360" xr:uid="{00000000-0005-0000-0000-000068010000}"/>
    <cellStyle name="Normal 2 2 24" xfId="361" xr:uid="{00000000-0005-0000-0000-000069010000}"/>
    <cellStyle name="Normal 2 2 25" xfId="362" xr:uid="{00000000-0005-0000-0000-00006A010000}"/>
    <cellStyle name="Normal 2 2 26" xfId="363" xr:uid="{00000000-0005-0000-0000-00006B010000}"/>
    <cellStyle name="Normal 2 2 27" xfId="364" xr:uid="{00000000-0005-0000-0000-00006C010000}"/>
    <cellStyle name="Normal 2 2 28" xfId="365" xr:uid="{00000000-0005-0000-0000-00006D010000}"/>
    <cellStyle name="Normal 2 2 29" xfId="366" xr:uid="{00000000-0005-0000-0000-00006E010000}"/>
    <cellStyle name="Normal 2 2 3" xfId="367" xr:uid="{00000000-0005-0000-0000-00006F010000}"/>
    <cellStyle name="Normal 2 2 3 10" xfId="368" xr:uid="{00000000-0005-0000-0000-000070010000}"/>
    <cellStyle name="Normal 2 2 3 11" xfId="369" xr:uid="{00000000-0005-0000-0000-000071010000}"/>
    <cellStyle name="Normal 2 2 3 2" xfId="370" xr:uid="{00000000-0005-0000-0000-000072010000}"/>
    <cellStyle name="Normal 2 2 3 3" xfId="371" xr:uid="{00000000-0005-0000-0000-000073010000}"/>
    <cellStyle name="Normal 2 2 3 4" xfId="372" xr:uid="{00000000-0005-0000-0000-000074010000}"/>
    <cellStyle name="Normal 2 2 3 5" xfId="373" xr:uid="{00000000-0005-0000-0000-000075010000}"/>
    <cellStyle name="Normal 2 2 3 6" xfId="374" xr:uid="{00000000-0005-0000-0000-000076010000}"/>
    <cellStyle name="Normal 2 2 3 7" xfId="375" xr:uid="{00000000-0005-0000-0000-000077010000}"/>
    <cellStyle name="Normal 2 2 3 8" xfId="376" xr:uid="{00000000-0005-0000-0000-000078010000}"/>
    <cellStyle name="Normal 2 2 3 9" xfId="377" xr:uid="{00000000-0005-0000-0000-000079010000}"/>
    <cellStyle name="Normal 2 2 30" xfId="378" xr:uid="{00000000-0005-0000-0000-00007A010000}"/>
    <cellStyle name="Normal 2 2 31" xfId="379" xr:uid="{00000000-0005-0000-0000-00007B010000}"/>
    <cellStyle name="Normal 2 2 32" xfId="380" xr:uid="{00000000-0005-0000-0000-00007C010000}"/>
    <cellStyle name="Normal 2 2 32 2" xfId="381" xr:uid="{00000000-0005-0000-0000-00007D010000}"/>
    <cellStyle name="Normal 2 2 33" xfId="382" xr:uid="{00000000-0005-0000-0000-00007E010000}"/>
    <cellStyle name="Normal 2 2 34" xfId="383" xr:uid="{00000000-0005-0000-0000-00007F010000}"/>
    <cellStyle name="Normal 2 2 35" xfId="384" xr:uid="{00000000-0005-0000-0000-000080010000}"/>
    <cellStyle name="Normal 2 2 36" xfId="385" xr:uid="{00000000-0005-0000-0000-000081010000}"/>
    <cellStyle name="Normal 2 2 37" xfId="386" xr:uid="{00000000-0005-0000-0000-000082010000}"/>
    <cellStyle name="Normal 2 2 38" xfId="387" xr:uid="{00000000-0005-0000-0000-000083010000}"/>
    <cellStyle name="Normal 2 2 4" xfId="388" xr:uid="{00000000-0005-0000-0000-000084010000}"/>
    <cellStyle name="Normal 2 2 5" xfId="389" xr:uid="{00000000-0005-0000-0000-000085010000}"/>
    <cellStyle name="Normal 2 2 6" xfId="390" xr:uid="{00000000-0005-0000-0000-000086010000}"/>
    <cellStyle name="Normal 2 2 7" xfId="391" xr:uid="{00000000-0005-0000-0000-000087010000}"/>
    <cellStyle name="Normal 2 2 8" xfId="392" xr:uid="{00000000-0005-0000-0000-000088010000}"/>
    <cellStyle name="Normal 2 2 9" xfId="393" xr:uid="{00000000-0005-0000-0000-000089010000}"/>
    <cellStyle name="Normal 2 20" xfId="394" xr:uid="{00000000-0005-0000-0000-00008A010000}"/>
    <cellStyle name="Normal 2 21" xfId="395" xr:uid="{00000000-0005-0000-0000-00008B010000}"/>
    <cellStyle name="Normal 2 22" xfId="396" xr:uid="{00000000-0005-0000-0000-00008C010000}"/>
    <cellStyle name="Normal 2 23" xfId="397" xr:uid="{00000000-0005-0000-0000-00008D010000}"/>
    <cellStyle name="Normal 2 24" xfId="398" xr:uid="{00000000-0005-0000-0000-00008E010000}"/>
    <cellStyle name="Normal 2 25" xfId="399" xr:uid="{00000000-0005-0000-0000-00008F010000}"/>
    <cellStyle name="Normal 2 26" xfId="400" xr:uid="{00000000-0005-0000-0000-000090010000}"/>
    <cellStyle name="Normal 2 27" xfId="401" xr:uid="{00000000-0005-0000-0000-000091010000}"/>
    <cellStyle name="Normal 2 28" xfId="402" xr:uid="{00000000-0005-0000-0000-000092010000}"/>
    <cellStyle name="Normal 2 29" xfId="403" xr:uid="{00000000-0005-0000-0000-000093010000}"/>
    <cellStyle name="Normal 2 3" xfId="404" xr:uid="{00000000-0005-0000-0000-000094010000}"/>
    <cellStyle name="Normal 2 3 10" xfId="405" xr:uid="{00000000-0005-0000-0000-000095010000}"/>
    <cellStyle name="Normal 2 3 11" xfId="406" xr:uid="{00000000-0005-0000-0000-000096010000}"/>
    <cellStyle name="Normal 2 3 12" xfId="407" xr:uid="{00000000-0005-0000-0000-000097010000}"/>
    <cellStyle name="Normal 2 3 13" xfId="408" xr:uid="{00000000-0005-0000-0000-000098010000}"/>
    <cellStyle name="Normal 2 3 14" xfId="409" xr:uid="{00000000-0005-0000-0000-000099010000}"/>
    <cellStyle name="Normal 2 3 15" xfId="410" xr:uid="{00000000-0005-0000-0000-00009A010000}"/>
    <cellStyle name="Normal 2 3 16" xfId="411" xr:uid="{00000000-0005-0000-0000-00009B010000}"/>
    <cellStyle name="Normal 2 3 17" xfId="412" xr:uid="{00000000-0005-0000-0000-00009C010000}"/>
    <cellStyle name="Normal 2 3 18" xfId="413" xr:uid="{00000000-0005-0000-0000-00009D010000}"/>
    <cellStyle name="Normal 2 3 19" xfId="414" xr:uid="{00000000-0005-0000-0000-00009E010000}"/>
    <cellStyle name="Normal 2 3 2" xfId="415" xr:uid="{00000000-0005-0000-0000-00009F010000}"/>
    <cellStyle name="Normal 2 3 3" xfId="416" xr:uid="{00000000-0005-0000-0000-0000A0010000}"/>
    <cellStyle name="Normal 2 3 4" xfId="417" xr:uid="{00000000-0005-0000-0000-0000A1010000}"/>
    <cellStyle name="Normal 2 3 5" xfId="418" xr:uid="{00000000-0005-0000-0000-0000A2010000}"/>
    <cellStyle name="Normal 2 3 6" xfId="419" xr:uid="{00000000-0005-0000-0000-0000A3010000}"/>
    <cellStyle name="Normal 2 3 7" xfId="420" xr:uid="{00000000-0005-0000-0000-0000A4010000}"/>
    <cellStyle name="Normal 2 3 8" xfId="421" xr:uid="{00000000-0005-0000-0000-0000A5010000}"/>
    <cellStyle name="Normal 2 3 9" xfId="422" xr:uid="{00000000-0005-0000-0000-0000A6010000}"/>
    <cellStyle name="Normal 2 30" xfId="423" xr:uid="{00000000-0005-0000-0000-0000A7010000}"/>
    <cellStyle name="Normal 2 31" xfId="424" xr:uid="{00000000-0005-0000-0000-0000A8010000}"/>
    <cellStyle name="Normal 2 32" xfId="425" xr:uid="{00000000-0005-0000-0000-0000A9010000}"/>
    <cellStyle name="Normal 2 33" xfId="426" xr:uid="{00000000-0005-0000-0000-0000AA010000}"/>
    <cellStyle name="Normal 2 4" xfId="427" xr:uid="{00000000-0005-0000-0000-0000AB010000}"/>
    <cellStyle name="Normal 2 5" xfId="428" xr:uid="{00000000-0005-0000-0000-0000AC010000}"/>
    <cellStyle name="Normal 2 6" xfId="429" xr:uid="{00000000-0005-0000-0000-0000AD010000}"/>
    <cellStyle name="Normal 2 6 2" xfId="430" xr:uid="{00000000-0005-0000-0000-0000AE010000}"/>
    <cellStyle name="Normal 2 6 3" xfId="431" xr:uid="{00000000-0005-0000-0000-0000AF010000}"/>
    <cellStyle name="Normal 2 6 4" xfId="432" xr:uid="{00000000-0005-0000-0000-0000B0010000}"/>
    <cellStyle name="Normal 2 6 5" xfId="433" xr:uid="{00000000-0005-0000-0000-0000B1010000}"/>
    <cellStyle name="Normal 2 6 6" xfId="434" xr:uid="{00000000-0005-0000-0000-0000B2010000}"/>
    <cellStyle name="Normal 2 6 7" xfId="435" xr:uid="{00000000-0005-0000-0000-0000B3010000}"/>
    <cellStyle name="Normal 2 6 8" xfId="436" xr:uid="{00000000-0005-0000-0000-0000B4010000}"/>
    <cellStyle name="Normal 2 6 9" xfId="437" xr:uid="{00000000-0005-0000-0000-0000B5010000}"/>
    <cellStyle name="Normal 2 7" xfId="438" xr:uid="{00000000-0005-0000-0000-0000B6010000}"/>
    <cellStyle name="Normal 2 7 2" xfId="439" xr:uid="{00000000-0005-0000-0000-0000B7010000}"/>
    <cellStyle name="Normal 2 7 3" xfId="440" xr:uid="{00000000-0005-0000-0000-0000B8010000}"/>
    <cellStyle name="Normal 2 7 4" xfId="441" xr:uid="{00000000-0005-0000-0000-0000B9010000}"/>
    <cellStyle name="Normal 2 7 5" xfId="442" xr:uid="{00000000-0005-0000-0000-0000BA010000}"/>
    <cellStyle name="Normal 2 7 6" xfId="443" xr:uid="{00000000-0005-0000-0000-0000BB010000}"/>
    <cellStyle name="Normal 2 7 7" xfId="444" xr:uid="{00000000-0005-0000-0000-0000BC010000}"/>
    <cellStyle name="Normal 2 7 8" xfId="445" xr:uid="{00000000-0005-0000-0000-0000BD010000}"/>
    <cellStyle name="Normal 2 7 9" xfId="446" xr:uid="{00000000-0005-0000-0000-0000BE010000}"/>
    <cellStyle name="Normal 2 8" xfId="447" xr:uid="{00000000-0005-0000-0000-0000BF010000}"/>
    <cellStyle name="Normal 2 8 2" xfId="448" xr:uid="{00000000-0005-0000-0000-0000C0010000}"/>
    <cellStyle name="Normal 2 8 3" xfId="449" xr:uid="{00000000-0005-0000-0000-0000C1010000}"/>
    <cellStyle name="Normal 2 8 4" xfId="450" xr:uid="{00000000-0005-0000-0000-0000C2010000}"/>
    <cellStyle name="Normal 2 8 5" xfId="451" xr:uid="{00000000-0005-0000-0000-0000C3010000}"/>
    <cellStyle name="Normal 2 8 6" xfId="452" xr:uid="{00000000-0005-0000-0000-0000C4010000}"/>
    <cellStyle name="Normal 2 8 7" xfId="453" xr:uid="{00000000-0005-0000-0000-0000C5010000}"/>
    <cellStyle name="Normal 2 8 8" xfId="454" xr:uid="{00000000-0005-0000-0000-0000C6010000}"/>
    <cellStyle name="Normal 2 8 9" xfId="455" xr:uid="{00000000-0005-0000-0000-0000C7010000}"/>
    <cellStyle name="Normal 2 9" xfId="456" xr:uid="{00000000-0005-0000-0000-0000C8010000}"/>
    <cellStyle name="Normal 2 9 2" xfId="457" xr:uid="{00000000-0005-0000-0000-0000C9010000}"/>
    <cellStyle name="Normal 2 9 3" xfId="458" xr:uid="{00000000-0005-0000-0000-0000CA010000}"/>
    <cellStyle name="Normal 2 9 4" xfId="459" xr:uid="{00000000-0005-0000-0000-0000CB010000}"/>
    <cellStyle name="Normal 2 9 5" xfId="460" xr:uid="{00000000-0005-0000-0000-0000CC010000}"/>
    <cellStyle name="Normal 2 9 6" xfId="461" xr:uid="{00000000-0005-0000-0000-0000CD010000}"/>
    <cellStyle name="Normal 2 9 7" xfId="462" xr:uid="{00000000-0005-0000-0000-0000CE010000}"/>
    <cellStyle name="Normal 2 9 8" xfId="463" xr:uid="{00000000-0005-0000-0000-0000CF010000}"/>
    <cellStyle name="Normal 2 9 9" xfId="464" xr:uid="{00000000-0005-0000-0000-0000D0010000}"/>
    <cellStyle name="Normal 20" xfId="465" xr:uid="{00000000-0005-0000-0000-0000D1010000}"/>
    <cellStyle name="Normal 21" xfId="466" xr:uid="{00000000-0005-0000-0000-0000D2010000}"/>
    <cellStyle name="Normal 22" xfId="467" xr:uid="{00000000-0005-0000-0000-0000D3010000}"/>
    <cellStyle name="Normal 23" xfId="468" xr:uid="{00000000-0005-0000-0000-0000D4010000}"/>
    <cellStyle name="Normal 24" xfId="469" xr:uid="{00000000-0005-0000-0000-0000D5010000}"/>
    <cellStyle name="Normal 25" xfId="470" xr:uid="{00000000-0005-0000-0000-0000D6010000}"/>
    <cellStyle name="Normal 26" xfId="471" xr:uid="{00000000-0005-0000-0000-0000D7010000}"/>
    <cellStyle name="Normal 27" xfId="472" xr:uid="{00000000-0005-0000-0000-0000D8010000}"/>
    <cellStyle name="Normal 28" xfId="473" xr:uid="{00000000-0005-0000-0000-0000D9010000}"/>
    <cellStyle name="Normal 28 2" xfId="474" xr:uid="{00000000-0005-0000-0000-0000DA010000}"/>
    <cellStyle name="Normal 28 3" xfId="475" xr:uid="{00000000-0005-0000-0000-0000DB010000}"/>
    <cellStyle name="Normal 28 4" xfId="476" xr:uid="{00000000-0005-0000-0000-0000DC010000}"/>
    <cellStyle name="Normal 28 5" xfId="477" xr:uid="{00000000-0005-0000-0000-0000DD010000}"/>
    <cellStyle name="Normal 28 6" xfId="478" xr:uid="{00000000-0005-0000-0000-0000DE010000}"/>
    <cellStyle name="Normal 28 7" xfId="479" xr:uid="{00000000-0005-0000-0000-0000DF010000}"/>
    <cellStyle name="Normal 28 8" xfId="480" xr:uid="{00000000-0005-0000-0000-0000E0010000}"/>
    <cellStyle name="Normal 28 9" xfId="481" xr:uid="{00000000-0005-0000-0000-0000E1010000}"/>
    <cellStyle name="Normal 29 2" xfId="482" xr:uid="{00000000-0005-0000-0000-0000E2010000}"/>
    <cellStyle name="Normal 29 3" xfId="483" xr:uid="{00000000-0005-0000-0000-0000E3010000}"/>
    <cellStyle name="Normal 29 4" xfId="484" xr:uid="{00000000-0005-0000-0000-0000E4010000}"/>
    <cellStyle name="Normal 29 5" xfId="485" xr:uid="{00000000-0005-0000-0000-0000E5010000}"/>
    <cellStyle name="Normal 29 6" xfId="486" xr:uid="{00000000-0005-0000-0000-0000E6010000}"/>
    <cellStyle name="Normal 29 7" xfId="487" xr:uid="{00000000-0005-0000-0000-0000E7010000}"/>
    <cellStyle name="Normal 29 8" xfId="488" xr:uid="{00000000-0005-0000-0000-0000E8010000}"/>
    <cellStyle name="Normal 3 10" xfId="489" xr:uid="{00000000-0005-0000-0000-0000E9010000}"/>
    <cellStyle name="Normal 3 11" xfId="490" xr:uid="{00000000-0005-0000-0000-0000EA010000}"/>
    <cellStyle name="Normal 3 12" xfId="491" xr:uid="{00000000-0005-0000-0000-0000EB010000}"/>
    <cellStyle name="Normal 3 13" xfId="492" xr:uid="{00000000-0005-0000-0000-0000EC010000}"/>
    <cellStyle name="Normal 3 14" xfId="493" xr:uid="{00000000-0005-0000-0000-0000ED010000}"/>
    <cellStyle name="Normal 3 15" xfId="494" xr:uid="{00000000-0005-0000-0000-0000EE010000}"/>
    <cellStyle name="Normal 3 16" xfId="495" xr:uid="{00000000-0005-0000-0000-0000EF010000}"/>
    <cellStyle name="Normal 3 17" xfId="496" xr:uid="{00000000-0005-0000-0000-0000F0010000}"/>
    <cellStyle name="Normal 3 18" xfId="497" xr:uid="{00000000-0005-0000-0000-0000F1010000}"/>
    <cellStyle name="Normal 3 2" xfId="498" xr:uid="{00000000-0005-0000-0000-0000F2010000}"/>
    <cellStyle name="Normal 3 3" xfId="499" xr:uid="{00000000-0005-0000-0000-0000F3010000}"/>
    <cellStyle name="Normal 3 4" xfId="500" xr:uid="{00000000-0005-0000-0000-0000F4010000}"/>
    <cellStyle name="Normal 3 5" xfId="501" xr:uid="{00000000-0005-0000-0000-0000F5010000}"/>
    <cellStyle name="Normal 3 6" xfId="502" xr:uid="{00000000-0005-0000-0000-0000F6010000}"/>
    <cellStyle name="Normal 3 7" xfId="503" xr:uid="{00000000-0005-0000-0000-0000F7010000}"/>
    <cellStyle name="Normal 3 8" xfId="504" xr:uid="{00000000-0005-0000-0000-0000F8010000}"/>
    <cellStyle name="Normal 3 9" xfId="505" xr:uid="{00000000-0005-0000-0000-0000F9010000}"/>
    <cellStyle name="Normal 30 2" xfId="506" xr:uid="{00000000-0005-0000-0000-0000FA010000}"/>
    <cellStyle name="Normal 30 3" xfId="507" xr:uid="{00000000-0005-0000-0000-0000FB010000}"/>
    <cellStyle name="Normal 30 4" xfId="508" xr:uid="{00000000-0005-0000-0000-0000FC010000}"/>
    <cellStyle name="Normal 30 5" xfId="509" xr:uid="{00000000-0005-0000-0000-0000FD010000}"/>
    <cellStyle name="Normal 30 6" xfId="510" xr:uid="{00000000-0005-0000-0000-0000FE010000}"/>
    <cellStyle name="Normal 30 7" xfId="511" xr:uid="{00000000-0005-0000-0000-0000FF010000}"/>
    <cellStyle name="Normal 30 8" xfId="512" xr:uid="{00000000-0005-0000-0000-000000020000}"/>
    <cellStyle name="Normal 31 2" xfId="513" xr:uid="{00000000-0005-0000-0000-000001020000}"/>
    <cellStyle name="Normal 31 3" xfId="514" xr:uid="{00000000-0005-0000-0000-000002020000}"/>
    <cellStyle name="Normal 31 4" xfId="515" xr:uid="{00000000-0005-0000-0000-000003020000}"/>
    <cellStyle name="Normal 31 5" xfId="516" xr:uid="{00000000-0005-0000-0000-000004020000}"/>
    <cellStyle name="Normal 31 6" xfId="517" xr:uid="{00000000-0005-0000-0000-000005020000}"/>
    <cellStyle name="Normal 31 7" xfId="518" xr:uid="{00000000-0005-0000-0000-000006020000}"/>
    <cellStyle name="Normal 31 8" xfId="519" xr:uid="{00000000-0005-0000-0000-000007020000}"/>
    <cellStyle name="Normal 32 2" xfId="520" xr:uid="{00000000-0005-0000-0000-000008020000}"/>
    <cellStyle name="Normal 32 3" xfId="521" xr:uid="{00000000-0005-0000-0000-000009020000}"/>
    <cellStyle name="Normal 32 4" xfId="522" xr:uid="{00000000-0005-0000-0000-00000A020000}"/>
    <cellStyle name="Normal 32 5" xfId="523" xr:uid="{00000000-0005-0000-0000-00000B020000}"/>
    <cellStyle name="Normal 32 6" xfId="524" xr:uid="{00000000-0005-0000-0000-00000C020000}"/>
    <cellStyle name="Normal 32 7" xfId="525" xr:uid="{00000000-0005-0000-0000-00000D020000}"/>
    <cellStyle name="Normal 32 8" xfId="526" xr:uid="{00000000-0005-0000-0000-00000E020000}"/>
    <cellStyle name="Normal 33 2" xfId="527" xr:uid="{00000000-0005-0000-0000-00000F020000}"/>
    <cellStyle name="Normal 33 3" xfId="528" xr:uid="{00000000-0005-0000-0000-000010020000}"/>
    <cellStyle name="Normal 33 4" xfId="529" xr:uid="{00000000-0005-0000-0000-000011020000}"/>
    <cellStyle name="Normal 33 5" xfId="530" xr:uid="{00000000-0005-0000-0000-000012020000}"/>
    <cellStyle name="Normal 33 6" xfId="531" xr:uid="{00000000-0005-0000-0000-000013020000}"/>
    <cellStyle name="Normal 33 7" xfId="532" xr:uid="{00000000-0005-0000-0000-000014020000}"/>
    <cellStyle name="Normal 33 8" xfId="533" xr:uid="{00000000-0005-0000-0000-000015020000}"/>
    <cellStyle name="Normal 34 2" xfId="534" xr:uid="{00000000-0005-0000-0000-000016020000}"/>
    <cellStyle name="Normal 34 3" xfId="535" xr:uid="{00000000-0005-0000-0000-000017020000}"/>
    <cellStyle name="Normal 34 4" xfId="536" xr:uid="{00000000-0005-0000-0000-000018020000}"/>
    <cellStyle name="Normal 34 5" xfId="537" xr:uid="{00000000-0005-0000-0000-000019020000}"/>
    <cellStyle name="Normal 34 6" xfId="538" xr:uid="{00000000-0005-0000-0000-00001A020000}"/>
    <cellStyle name="Normal 34 7" xfId="539" xr:uid="{00000000-0005-0000-0000-00001B020000}"/>
    <cellStyle name="Normal 35 2" xfId="540" xr:uid="{00000000-0005-0000-0000-00001C020000}"/>
    <cellStyle name="Normal 35 3" xfId="541" xr:uid="{00000000-0005-0000-0000-00001D020000}"/>
    <cellStyle name="Normal 35 4" xfId="542" xr:uid="{00000000-0005-0000-0000-00001E020000}"/>
    <cellStyle name="Normal 35 5" xfId="543" xr:uid="{00000000-0005-0000-0000-00001F020000}"/>
    <cellStyle name="Normal 35 6" xfId="544" xr:uid="{00000000-0005-0000-0000-000020020000}"/>
    <cellStyle name="Normal 35 7" xfId="545" xr:uid="{00000000-0005-0000-0000-000021020000}"/>
    <cellStyle name="Normal 37 2" xfId="546" xr:uid="{00000000-0005-0000-0000-000022020000}"/>
    <cellStyle name="Normal 37 3" xfId="547" xr:uid="{00000000-0005-0000-0000-000023020000}"/>
    <cellStyle name="Normal 37 4" xfId="548" xr:uid="{00000000-0005-0000-0000-000024020000}"/>
    <cellStyle name="Normal 37 5" xfId="549" xr:uid="{00000000-0005-0000-0000-000025020000}"/>
    <cellStyle name="Normal 37 6" xfId="550" xr:uid="{00000000-0005-0000-0000-000026020000}"/>
    <cellStyle name="Normal 37 7" xfId="551" xr:uid="{00000000-0005-0000-0000-000027020000}"/>
    <cellStyle name="Normal 38 2" xfId="552" xr:uid="{00000000-0005-0000-0000-000028020000}"/>
    <cellStyle name="Normal 38 3" xfId="553" xr:uid="{00000000-0005-0000-0000-000029020000}"/>
    <cellStyle name="Normal 38 4" xfId="554" xr:uid="{00000000-0005-0000-0000-00002A020000}"/>
    <cellStyle name="Normal 38 5" xfId="555" xr:uid="{00000000-0005-0000-0000-00002B020000}"/>
    <cellStyle name="Normal 38 6" xfId="556" xr:uid="{00000000-0005-0000-0000-00002C020000}"/>
    <cellStyle name="Normal 38 7" xfId="557" xr:uid="{00000000-0005-0000-0000-00002D020000}"/>
    <cellStyle name="Normal 39" xfId="558" xr:uid="{00000000-0005-0000-0000-00002E020000}"/>
    <cellStyle name="Normal 4 10" xfId="559" xr:uid="{00000000-0005-0000-0000-00002F020000}"/>
    <cellStyle name="Normal 4 11" xfId="560" xr:uid="{00000000-0005-0000-0000-000030020000}"/>
    <cellStyle name="Normal 4 12" xfId="561" xr:uid="{00000000-0005-0000-0000-000031020000}"/>
    <cellStyle name="Normal 4 13" xfId="562" xr:uid="{00000000-0005-0000-0000-000032020000}"/>
    <cellStyle name="Normal 4 14" xfId="563" xr:uid="{00000000-0005-0000-0000-000033020000}"/>
    <cellStyle name="Normal 4 15" xfId="564" xr:uid="{00000000-0005-0000-0000-000034020000}"/>
    <cellStyle name="Normal 4 16" xfId="565" xr:uid="{00000000-0005-0000-0000-000035020000}"/>
    <cellStyle name="Normal 4 17" xfId="566" xr:uid="{00000000-0005-0000-0000-000036020000}"/>
    <cellStyle name="Normal 4 18" xfId="567" xr:uid="{00000000-0005-0000-0000-000037020000}"/>
    <cellStyle name="Normal 4 2" xfId="568" xr:uid="{00000000-0005-0000-0000-000038020000}"/>
    <cellStyle name="Normal 4 3" xfId="569" xr:uid="{00000000-0005-0000-0000-000039020000}"/>
    <cellStyle name="Normal 4 4" xfId="570" xr:uid="{00000000-0005-0000-0000-00003A020000}"/>
    <cellStyle name="Normal 4 5" xfId="571" xr:uid="{00000000-0005-0000-0000-00003B020000}"/>
    <cellStyle name="Normal 4 6" xfId="572" xr:uid="{00000000-0005-0000-0000-00003C020000}"/>
    <cellStyle name="Normal 4 7" xfId="573" xr:uid="{00000000-0005-0000-0000-00003D020000}"/>
    <cellStyle name="Normal 4 8" xfId="574" xr:uid="{00000000-0005-0000-0000-00003E020000}"/>
    <cellStyle name="Normal 4 9" xfId="575" xr:uid="{00000000-0005-0000-0000-00003F020000}"/>
    <cellStyle name="Normal 40" xfId="576" xr:uid="{00000000-0005-0000-0000-000040020000}"/>
    <cellStyle name="Normal 5" xfId="577" xr:uid="{00000000-0005-0000-0000-000041020000}"/>
    <cellStyle name="Normal 6" xfId="578" xr:uid="{00000000-0005-0000-0000-000042020000}"/>
    <cellStyle name="Normal 7" xfId="579" xr:uid="{00000000-0005-0000-0000-000043020000}"/>
    <cellStyle name="Normal 8 10" xfId="580" xr:uid="{00000000-0005-0000-0000-000044020000}"/>
    <cellStyle name="Normal 8 10 2" xfId="581" xr:uid="{00000000-0005-0000-0000-000045020000}"/>
    <cellStyle name="Normal 8 10 3" xfId="582" xr:uid="{00000000-0005-0000-0000-000046020000}"/>
    <cellStyle name="Normal 8 10 4" xfId="583" xr:uid="{00000000-0005-0000-0000-000047020000}"/>
    <cellStyle name="Normal 8 10 5" xfId="584" xr:uid="{00000000-0005-0000-0000-000048020000}"/>
    <cellStyle name="Normal 8 10 6" xfId="585" xr:uid="{00000000-0005-0000-0000-000049020000}"/>
    <cellStyle name="Normal 8 10 7" xfId="586" xr:uid="{00000000-0005-0000-0000-00004A020000}"/>
    <cellStyle name="Normal 8 10 8" xfId="587" xr:uid="{00000000-0005-0000-0000-00004B020000}"/>
    <cellStyle name="Normal 8 10 9" xfId="588" xr:uid="{00000000-0005-0000-0000-00004C020000}"/>
    <cellStyle name="Normal 8 11" xfId="589" xr:uid="{00000000-0005-0000-0000-00004D020000}"/>
    <cellStyle name="Normal 8 11 2" xfId="590" xr:uid="{00000000-0005-0000-0000-00004E020000}"/>
    <cellStyle name="Normal 8 11 3" xfId="591" xr:uid="{00000000-0005-0000-0000-00004F020000}"/>
    <cellStyle name="Normal 8 11 4" xfId="592" xr:uid="{00000000-0005-0000-0000-000050020000}"/>
    <cellStyle name="Normal 8 11 5" xfId="593" xr:uid="{00000000-0005-0000-0000-000051020000}"/>
    <cellStyle name="Normal 8 11 6" xfId="594" xr:uid="{00000000-0005-0000-0000-000052020000}"/>
    <cellStyle name="Normal 8 11 7" xfId="595" xr:uid="{00000000-0005-0000-0000-000053020000}"/>
    <cellStyle name="Normal 8 11 8" xfId="596" xr:uid="{00000000-0005-0000-0000-000054020000}"/>
    <cellStyle name="Normal 8 11 9" xfId="597" xr:uid="{00000000-0005-0000-0000-000055020000}"/>
    <cellStyle name="Normal 8 12" xfId="598" xr:uid="{00000000-0005-0000-0000-000056020000}"/>
    <cellStyle name="Normal 8 13" xfId="599" xr:uid="{00000000-0005-0000-0000-000057020000}"/>
    <cellStyle name="Normal 8 14" xfId="600" xr:uid="{00000000-0005-0000-0000-000058020000}"/>
    <cellStyle name="Normal 8 15" xfId="601" xr:uid="{00000000-0005-0000-0000-000059020000}"/>
    <cellStyle name="Normal 8 16" xfId="602" xr:uid="{00000000-0005-0000-0000-00005A020000}"/>
    <cellStyle name="Normal 8 17" xfId="603" xr:uid="{00000000-0005-0000-0000-00005B020000}"/>
    <cellStyle name="Normal 8 18" xfId="604" xr:uid="{00000000-0005-0000-0000-00005C020000}"/>
    <cellStyle name="Normal 8 2" xfId="605" xr:uid="{00000000-0005-0000-0000-00005D020000}"/>
    <cellStyle name="Normal 8 2 2" xfId="606" xr:uid="{00000000-0005-0000-0000-00005E020000}"/>
    <cellStyle name="Normal 8 2 3" xfId="607" xr:uid="{00000000-0005-0000-0000-00005F020000}"/>
    <cellStyle name="Normal 8 2 4" xfId="608" xr:uid="{00000000-0005-0000-0000-000060020000}"/>
    <cellStyle name="Normal 8 2 5" xfId="609" xr:uid="{00000000-0005-0000-0000-000061020000}"/>
    <cellStyle name="Normal 8 2 6" xfId="610" xr:uid="{00000000-0005-0000-0000-000062020000}"/>
    <cellStyle name="Normal 8 2 7" xfId="611" xr:uid="{00000000-0005-0000-0000-000063020000}"/>
    <cellStyle name="Normal 8 2 8" xfId="612" xr:uid="{00000000-0005-0000-0000-000064020000}"/>
    <cellStyle name="Normal 8 2 9" xfId="613" xr:uid="{00000000-0005-0000-0000-000065020000}"/>
    <cellStyle name="Normal 8 3" xfId="614" xr:uid="{00000000-0005-0000-0000-000066020000}"/>
    <cellStyle name="Normal 8 3 2" xfId="615" xr:uid="{00000000-0005-0000-0000-000067020000}"/>
    <cellStyle name="Normal 8 3 3" xfId="616" xr:uid="{00000000-0005-0000-0000-000068020000}"/>
    <cellStyle name="Normal 8 3 4" xfId="617" xr:uid="{00000000-0005-0000-0000-000069020000}"/>
    <cellStyle name="Normal 8 3 5" xfId="618" xr:uid="{00000000-0005-0000-0000-00006A020000}"/>
    <cellStyle name="Normal 8 3 6" xfId="619" xr:uid="{00000000-0005-0000-0000-00006B020000}"/>
    <cellStyle name="Normal 8 3 7" xfId="620" xr:uid="{00000000-0005-0000-0000-00006C020000}"/>
    <cellStyle name="Normal 8 3 8" xfId="621" xr:uid="{00000000-0005-0000-0000-00006D020000}"/>
    <cellStyle name="Normal 8 3 9" xfId="622" xr:uid="{00000000-0005-0000-0000-00006E020000}"/>
    <cellStyle name="Normal 8 4" xfId="623" xr:uid="{00000000-0005-0000-0000-00006F020000}"/>
    <cellStyle name="Normal 8 4 2" xfId="624" xr:uid="{00000000-0005-0000-0000-000070020000}"/>
    <cellStyle name="Normal 8 4 3" xfId="625" xr:uid="{00000000-0005-0000-0000-000071020000}"/>
    <cellStyle name="Normal 8 4 4" xfId="626" xr:uid="{00000000-0005-0000-0000-000072020000}"/>
    <cellStyle name="Normal 8 4 5" xfId="627" xr:uid="{00000000-0005-0000-0000-000073020000}"/>
    <cellStyle name="Normal 8 4 6" xfId="628" xr:uid="{00000000-0005-0000-0000-000074020000}"/>
    <cellStyle name="Normal 8 4 7" xfId="629" xr:uid="{00000000-0005-0000-0000-000075020000}"/>
    <cellStyle name="Normal 8 4 8" xfId="630" xr:uid="{00000000-0005-0000-0000-000076020000}"/>
    <cellStyle name="Normal 8 4 9" xfId="631" xr:uid="{00000000-0005-0000-0000-000077020000}"/>
    <cellStyle name="Normal 8 5" xfId="632" xr:uid="{00000000-0005-0000-0000-000078020000}"/>
    <cellStyle name="Normal 8 5 2" xfId="633" xr:uid="{00000000-0005-0000-0000-000079020000}"/>
    <cellStyle name="Normal 8 5 3" xfId="634" xr:uid="{00000000-0005-0000-0000-00007A020000}"/>
    <cellStyle name="Normal 8 5 4" xfId="635" xr:uid="{00000000-0005-0000-0000-00007B020000}"/>
    <cellStyle name="Normal 8 5 5" xfId="636" xr:uid="{00000000-0005-0000-0000-00007C020000}"/>
    <cellStyle name="Normal 8 5 6" xfId="637" xr:uid="{00000000-0005-0000-0000-00007D020000}"/>
    <cellStyle name="Normal 8 5 7" xfId="638" xr:uid="{00000000-0005-0000-0000-00007E020000}"/>
    <cellStyle name="Normal 8 5 8" xfId="639" xr:uid="{00000000-0005-0000-0000-00007F020000}"/>
    <cellStyle name="Normal 8 5 9" xfId="640" xr:uid="{00000000-0005-0000-0000-000080020000}"/>
    <cellStyle name="Normal 8 6" xfId="641" xr:uid="{00000000-0005-0000-0000-000081020000}"/>
    <cellStyle name="Normal 8 6 2" xfId="642" xr:uid="{00000000-0005-0000-0000-000082020000}"/>
    <cellStyle name="Normal 8 6 3" xfId="643" xr:uid="{00000000-0005-0000-0000-000083020000}"/>
    <cellStyle name="Normal 8 6 4" xfId="644" xr:uid="{00000000-0005-0000-0000-000084020000}"/>
    <cellStyle name="Normal 8 6 5" xfId="645" xr:uid="{00000000-0005-0000-0000-000085020000}"/>
    <cellStyle name="Normal 8 6 6" xfId="646" xr:uid="{00000000-0005-0000-0000-000086020000}"/>
    <cellStyle name="Normal 8 6 7" xfId="647" xr:uid="{00000000-0005-0000-0000-000087020000}"/>
    <cellStyle name="Normal 8 6 8" xfId="648" xr:uid="{00000000-0005-0000-0000-000088020000}"/>
    <cellStyle name="Normal 8 6 9" xfId="649" xr:uid="{00000000-0005-0000-0000-000089020000}"/>
    <cellStyle name="Normal 8 7" xfId="650" xr:uid="{00000000-0005-0000-0000-00008A020000}"/>
    <cellStyle name="Normal 8 7 2" xfId="651" xr:uid="{00000000-0005-0000-0000-00008B020000}"/>
    <cellStyle name="Normal 8 7 3" xfId="652" xr:uid="{00000000-0005-0000-0000-00008C020000}"/>
    <cellStyle name="Normal 8 7 4" xfId="653" xr:uid="{00000000-0005-0000-0000-00008D020000}"/>
    <cellStyle name="Normal 8 7 5" xfId="654" xr:uid="{00000000-0005-0000-0000-00008E020000}"/>
    <cellStyle name="Normal 8 7 6" xfId="655" xr:uid="{00000000-0005-0000-0000-00008F020000}"/>
    <cellStyle name="Normal 8 7 7" xfId="656" xr:uid="{00000000-0005-0000-0000-000090020000}"/>
    <cellStyle name="Normal 8 7 8" xfId="657" xr:uid="{00000000-0005-0000-0000-000091020000}"/>
    <cellStyle name="Normal 8 7 9" xfId="658" xr:uid="{00000000-0005-0000-0000-000092020000}"/>
    <cellStyle name="Normal 8 8" xfId="659" xr:uid="{00000000-0005-0000-0000-000093020000}"/>
    <cellStyle name="Normal 8 8 2" xfId="660" xr:uid="{00000000-0005-0000-0000-000094020000}"/>
    <cellStyle name="Normal 8 8 3" xfId="661" xr:uid="{00000000-0005-0000-0000-000095020000}"/>
    <cellStyle name="Normal 8 8 4" xfId="662" xr:uid="{00000000-0005-0000-0000-000096020000}"/>
    <cellStyle name="Normal 8 8 5" xfId="663" xr:uid="{00000000-0005-0000-0000-000097020000}"/>
    <cellStyle name="Normal 8 8 6" xfId="664" xr:uid="{00000000-0005-0000-0000-000098020000}"/>
    <cellStyle name="Normal 8 8 7" xfId="665" xr:uid="{00000000-0005-0000-0000-000099020000}"/>
    <cellStyle name="Normal 8 8 8" xfId="666" xr:uid="{00000000-0005-0000-0000-00009A020000}"/>
    <cellStyle name="Normal 8 8 9" xfId="667" xr:uid="{00000000-0005-0000-0000-00009B020000}"/>
    <cellStyle name="Normal 8 9" xfId="668" xr:uid="{00000000-0005-0000-0000-00009C020000}"/>
    <cellStyle name="Normal 8 9 2" xfId="669" xr:uid="{00000000-0005-0000-0000-00009D020000}"/>
    <cellStyle name="Normal 8 9 3" xfId="670" xr:uid="{00000000-0005-0000-0000-00009E020000}"/>
    <cellStyle name="Normal 8 9 4" xfId="671" xr:uid="{00000000-0005-0000-0000-00009F020000}"/>
    <cellStyle name="Normal 8 9 5" xfId="672" xr:uid="{00000000-0005-0000-0000-0000A0020000}"/>
    <cellStyle name="Normal 8 9 6" xfId="673" xr:uid="{00000000-0005-0000-0000-0000A1020000}"/>
    <cellStyle name="Normal 8 9 7" xfId="674" xr:uid="{00000000-0005-0000-0000-0000A2020000}"/>
    <cellStyle name="Normal 8 9 8" xfId="675" xr:uid="{00000000-0005-0000-0000-0000A3020000}"/>
    <cellStyle name="Normal 8 9 9" xfId="676" xr:uid="{00000000-0005-0000-0000-0000A4020000}"/>
    <cellStyle name="Normal 9" xfId="677" xr:uid="{00000000-0005-0000-0000-0000A5020000}"/>
    <cellStyle name="Normal_Sheet2" xfId="678" xr:uid="{00000000-0005-0000-0000-0000A60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8A3CC4"/>
  </sheetPr>
  <dimension ref="A1:N1000"/>
  <sheetViews>
    <sheetView topLeftCell="A115" zoomScale="115" zoomScaleNormal="115" workbookViewId="0">
      <selection activeCell="D110" sqref="D110"/>
    </sheetView>
  </sheetViews>
  <sheetFormatPr defaultRowHeight="12.75" x14ac:dyDescent="0.2"/>
  <cols>
    <col min="1" max="1" width="6.42578125" style="411" customWidth="1"/>
    <col min="2" max="2" width="6" style="420" customWidth="1"/>
    <col min="3" max="3" width="10.42578125" style="367" customWidth="1"/>
    <col min="4" max="4" width="36.85546875" style="411" customWidth="1"/>
    <col min="5" max="5" width="9.28515625" style="420" customWidth="1"/>
    <col min="6" max="6" width="12.140625" style="412" customWidth="1"/>
    <col min="7" max="7" width="14.85546875" style="411" customWidth="1"/>
    <col min="8" max="8" width="11.28515625" style="1" bestFit="1" customWidth="1"/>
    <col min="9" max="9" width="11.28515625" style="1" customWidth="1"/>
    <col min="10" max="10" width="19.140625" style="411" customWidth="1"/>
    <col min="11" max="11" width="12.85546875" style="411" bestFit="1" customWidth="1"/>
    <col min="12" max="12" width="11.5703125" style="411" customWidth="1"/>
    <col min="13" max="13" width="11.7109375" style="411" customWidth="1"/>
    <col min="14" max="14" width="10.7109375" style="411" customWidth="1"/>
    <col min="15" max="15" width="9.28515625" style="411" bestFit="1" customWidth="1"/>
    <col min="16" max="16" width="10.42578125" style="411" bestFit="1" customWidth="1"/>
    <col min="17" max="17" width="9.28515625" style="411" bestFit="1" customWidth="1"/>
    <col min="18" max="18" width="10.28515625" style="411" bestFit="1" customWidth="1"/>
    <col min="19" max="20" width="9.140625" style="411"/>
    <col min="21" max="22" width="9.28515625" style="411" bestFit="1" customWidth="1"/>
    <col min="23" max="23" width="11.28515625" style="411" customWidth="1"/>
    <col min="24" max="16384" width="9.140625" style="411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83" t="s">
        <v>49</v>
      </c>
      <c r="B3" s="1184"/>
      <c r="C3" s="1184"/>
      <c r="D3" s="1184"/>
      <c r="E3" s="1184"/>
      <c r="F3" s="1184"/>
      <c r="G3" s="1185"/>
    </row>
    <row r="4" spans="1:7" x14ac:dyDescent="0.2">
      <c r="A4" s="368"/>
      <c r="B4" s="369"/>
      <c r="C4" s="370"/>
      <c r="D4" s="371"/>
      <c r="E4" s="369"/>
      <c r="F4" s="372"/>
      <c r="G4" s="373" t="s">
        <v>20</v>
      </c>
    </row>
    <row r="5" spans="1:7" x14ac:dyDescent="0.2">
      <c r="A5" s="374" t="s">
        <v>1</v>
      </c>
      <c r="B5" s="375"/>
      <c r="C5" s="14" t="s">
        <v>653</v>
      </c>
      <c r="D5" s="375"/>
      <c r="E5" s="343" t="s">
        <v>2067</v>
      </c>
      <c r="F5" s="376"/>
      <c r="G5" s="344" t="s">
        <v>2058</v>
      </c>
    </row>
    <row r="6" spans="1:7" x14ac:dyDescent="0.2">
      <c r="A6" s="342" t="s">
        <v>8</v>
      </c>
      <c r="B6" s="377"/>
      <c r="C6" s="19"/>
      <c r="D6" s="367"/>
      <c r="E6" s="1167"/>
      <c r="F6" s="1168"/>
      <c r="G6" s="378"/>
    </row>
    <row r="7" spans="1:7" x14ac:dyDescent="0.2">
      <c r="A7" s="354" t="s">
        <v>37</v>
      </c>
      <c r="B7" s="358"/>
      <c r="C7" s="358"/>
      <c r="D7" s="358"/>
      <c r="E7" s="379" t="s">
        <v>46</v>
      </c>
      <c r="F7" s="380"/>
      <c r="G7" s="378" t="s">
        <v>50</v>
      </c>
    </row>
    <row r="8" spans="1:7" x14ac:dyDescent="0.2">
      <c r="A8" s="368"/>
      <c r="B8" s="369"/>
      <c r="C8" s="370"/>
      <c r="D8" s="370"/>
      <c r="E8" s="1169"/>
      <c r="F8" s="1170"/>
      <c r="G8" s="381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345">
        <v>1</v>
      </c>
      <c r="B10" s="382"/>
      <c r="C10" s="352" t="s">
        <v>470</v>
      </c>
      <c r="D10" s="357" t="s">
        <v>2059</v>
      </c>
      <c r="E10" s="383">
        <v>75</v>
      </c>
      <c r="F10" s="384">
        <v>1400</v>
      </c>
      <c r="G10" s="353">
        <f>F10*E10</f>
        <v>105000</v>
      </c>
    </row>
    <row r="11" spans="1:7" x14ac:dyDescent="0.2">
      <c r="A11" s="345"/>
      <c r="B11" s="382"/>
      <c r="C11" s="352"/>
      <c r="D11" s="351" t="s">
        <v>2060</v>
      </c>
      <c r="E11" s="388"/>
      <c r="F11" s="384"/>
      <c r="G11" s="353"/>
    </row>
    <row r="12" spans="1:7" x14ac:dyDescent="0.2">
      <c r="A12" s="345"/>
      <c r="B12" s="382"/>
      <c r="C12" s="352"/>
      <c r="D12" s="351" t="s">
        <v>2061</v>
      </c>
      <c r="E12" s="388"/>
      <c r="F12" s="387"/>
      <c r="G12" s="353"/>
    </row>
    <row r="13" spans="1:7" x14ac:dyDescent="0.2">
      <c r="A13" s="345"/>
      <c r="B13" s="382"/>
      <c r="C13" s="352"/>
      <c r="D13" s="351" t="s">
        <v>2062</v>
      </c>
      <c r="E13" s="388"/>
      <c r="F13" s="384"/>
      <c r="G13" s="353"/>
    </row>
    <row r="14" spans="1:7" x14ac:dyDescent="0.2">
      <c r="A14" s="345"/>
      <c r="B14" s="389"/>
      <c r="C14" s="352"/>
      <c r="D14" s="357" t="s">
        <v>2063</v>
      </c>
      <c r="E14" s="390"/>
      <c r="F14" s="384"/>
      <c r="G14" s="353"/>
    </row>
    <row r="15" spans="1:7" x14ac:dyDescent="0.2">
      <c r="A15" s="345"/>
      <c r="B15" s="389"/>
      <c r="C15" s="352"/>
      <c r="D15" s="357" t="s">
        <v>2064</v>
      </c>
      <c r="E15" s="390"/>
      <c r="F15" s="384"/>
      <c r="G15" s="353"/>
    </row>
    <row r="16" spans="1:7" x14ac:dyDescent="0.2">
      <c r="A16" s="345"/>
      <c r="B16" s="391"/>
      <c r="C16" s="366"/>
      <c r="D16" s="357" t="s">
        <v>295</v>
      </c>
      <c r="E16" s="388"/>
      <c r="F16" s="392"/>
      <c r="G16" s="353"/>
    </row>
    <row r="17" spans="1:7" x14ac:dyDescent="0.2">
      <c r="A17" s="345"/>
      <c r="B17" s="391"/>
      <c r="C17" s="366"/>
      <c r="D17" s="364" t="s">
        <v>2065</v>
      </c>
      <c r="E17" s="388"/>
      <c r="F17" s="392"/>
      <c r="G17" s="353"/>
    </row>
    <row r="18" spans="1:7" x14ac:dyDescent="0.2">
      <c r="A18" s="345"/>
      <c r="B18" s="382"/>
      <c r="C18" s="352"/>
      <c r="D18" s="364" t="s">
        <v>1420</v>
      </c>
      <c r="E18" s="393"/>
      <c r="F18" s="384"/>
      <c r="G18" s="353"/>
    </row>
    <row r="19" spans="1:7" x14ac:dyDescent="0.2">
      <c r="A19" s="345"/>
      <c r="B19" s="394"/>
      <c r="C19" s="352"/>
      <c r="D19" s="357"/>
      <c r="E19" s="395"/>
      <c r="F19" s="384"/>
      <c r="G19" s="353"/>
    </row>
    <row r="20" spans="1:7" x14ac:dyDescent="0.2">
      <c r="A20" s="345"/>
      <c r="B20" s="389"/>
      <c r="C20" s="352"/>
      <c r="D20" s="357"/>
      <c r="E20" s="388"/>
      <c r="F20" s="396"/>
      <c r="G20" s="353"/>
    </row>
    <row r="21" spans="1:7" x14ac:dyDescent="0.2">
      <c r="A21" s="345"/>
      <c r="B21" s="397"/>
      <c r="C21" s="352"/>
      <c r="D21" s="357"/>
      <c r="E21" s="398"/>
      <c r="F21" s="384"/>
      <c r="G21" s="353"/>
    </row>
    <row r="22" spans="1:7" x14ac:dyDescent="0.2">
      <c r="A22" s="345"/>
      <c r="B22" s="397"/>
      <c r="C22" s="352"/>
      <c r="D22" s="365"/>
      <c r="E22" s="398"/>
      <c r="F22" s="384"/>
      <c r="G22" s="353"/>
    </row>
    <row r="23" spans="1:7" x14ac:dyDescent="0.2">
      <c r="A23" s="345"/>
      <c r="B23" s="382"/>
      <c r="C23" s="352"/>
      <c r="D23" s="365"/>
      <c r="E23" s="388"/>
      <c r="F23" s="384"/>
      <c r="G23" s="353"/>
    </row>
    <row r="24" spans="1:7" x14ac:dyDescent="0.2">
      <c r="A24" s="345"/>
      <c r="B24" s="382"/>
      <c r="C24" s="352"/>
      <c r="D24" s="365"/>
      <c r="E24" s="398"/>
      <c r="F24" s="384"/>
      <c r="G24" s="353"/>
    </row>
    <row r="25" spans="1:7" x14ac:dyDescent="0.2">
      <c r="A25" s="345"/>
      <c r="B25" s="394"/>
      <c r="C25" s="352"/>
      <c r="D25" s="365"/>
      <c r="E25" s="395"/>
      <c r="F25" s="399"/>
      <c r="G25" s="353"/>
    </row>
    <row r="26" spans="1:7" x14ac:dyDescent="0.2">
      <c r="A26" s="345"/>
      <c r="B26" s="389"/>
      <c r="C26" s="352"/>
      <c r="D26" s="400"/>
      <c r="E26" s="395"/>
      <c r="F26" s="399"/>
      <c r="G26" s="353"/>
    </row>
    <row r="27" spans="1:7" x14ac:dyDescent="0.2">
      <c r="A27" s="345"/>
      <c r="B27" s="389"/>
      <c r="C27" s="352"/>
      <c r="D27" s="365"/>
      <c r="E27" s="395"/>
      <c r="F27" s="399"/>
      <c r="G27" s="353"/>
    </row>
    <row r="28" spans="1:7" x14ac:dyDescent="0.2">
      <c r="A28" s="345"/>
      <c r="B28" s="382"/>
      <c r="C28" s="352"/>
      <c r="D28" s="365"/>
      <c r="E28" s="395"/>
      <c r="F28" s="399"/>
      <c r="G28" s="353"/>
    </row>
    <row r="29" spans="1:7" x14ac:dyDescent="0.2">
      <c r="A29" s="345"/>
      <c r="B29" s="382"/>
      <c r="C29" s="352"/>
      <c r="D29" s="357"/>
      <c r="E29" s="395"/>
      <c r="F29" s="399"/>
      <c r="G29" s="353"/>
    </row>
    <row r="30" spans="1:7" x14ac:dyDescent="0.2">
      <c r="A30" s="345"/>
      <c r="B30" s="382"/>
      <c r="C30" s="352"/>
      <c r="D30" s="357"/>
      <c r="E30" s="395"/>
      <c r="F30" s="399"/>
      <c r="G30" s="353"/>
    </row>
    <row r="31" spans="1:7" x14ac:dyDescent="0.2">
      <c r="A31" s="345"/>
      <c r="B31" s="382"/>
      <c r="C31" s="352"/>
      <c r="D31" s="401"/>
      <c r="E31" s="395"/>
      <c r="F31" s="399"/>
      <c r="G31" s="353"/>
    </row>
    <row r="32" spans="1:7" x14ac:dyDescent="0.2">
      <c r="A32" s="345"/>
      <c r="B32" s="382"/>
      <c r="C32" s="352"/>
      <c r="D32" s="365"/>
      <c r="E32" s="395"/>
      <c r="F32" s="399"/>
      <c r="G32" s="353"/>
    </row>
    <row r="33" spans="1:14" x14ac:dyDescent="0.2">
      <c r="A33" s="345"/>
      <c r="B33" s="382"/>
      <c r="C33" s="352"/>
      <c r="D33" s="402"/>
      <c r="E33" s="395"/>
      <c r="F33" s="399"/>
      <c r="G33" s="353"/>
    </row>
    <row r="34" spans="1:14" x14ac:dyDescent="0.2">
      <c r="A34" s="345"/>
      <c r="B34" s="382"/>
      <c r="C34" s="352"/>
      <c r="D34" s="160"/>
      <c r="E34" s="388"/>
      <c r="F34" s="384"/>
      <c r="G34" s="353"/>
    </row>
    <row r="35" spans="1:14" x14ac:dyDescent="0.2">
      <c r="A35" s="345"/>
      <c r="B35" s="382"/>
      <c r="C35" s="352"/>
      <c r="D35" s="160"/>
      <c r="E35" s="388"/>
      <c r="F35" s="384"/>
      <c r="G35" s="353"/>
    </row>
    <row r="36" spans="1:14" x14ac:dyDescent="0.2">
      <c r="A36" s="345"/>
      <c r="B36" s="382"/>
      <c r="C36" s="352"/>
      <c r="D36" s="160"/>
      <c r="E36" s="388"/>
      <c r="F36" s="384"/>
      <c r="G36" s="353"/>
    </row>
    <row r="37" spans="1:14" x14ac:dyDescent="0.2">
      <c r="A37" s="345"/>
      <c r="B37" s="382"/>
      <c r="C37" s="352"/>
      <c r="D37" s="160"/>
      <c r="E37" s="388"/>
      <c r="F37" s="384"/>
      <c r="G37" s="353"/>
    </row>
    <row r="38" spans="1:14" x14ac:dyDescent="0.2">
      <c r="A38" s="345"/>
      <c r="B38" s="382"/>
      <c r="C38" s="352"/>
      <c r="D38" s="160"/>
      <c r="E38" s="388"/>
      <c r="F38" s="384"/>
      <c r="G38" s="353"/>
    </row>
    <row r="39" spans="1:14" x14ac:dyDescent="0.2">
      <c r="A39" s="345"/>
      <c r="B39" s="382"/>
      <c r="C39" s="352"/>
      <c r="D39" s="357"/>
      <c r="E39" s="398"/>
      <c r="F39" s="384"/>
      <c r="G39" s="353"/>
    </row>
    <row r="40" spans="1:14" x14ac:dyDescent="0.2">
      <c r="A40" s="345"/>
      <c r="B40" s="382"/>
      <c r="C40" s="352"/>
      <c r="D40" s="357"/>
      <c r="E40" s="390"/>
      <c r="F40" s="384"/>
      <c r="G40" s="353"/>
      <c r="N40" s="418"/>
    </row>
    <row r="41" spans="1:14" x14ac:dyDescent="0.2">
      <c r="A41" s="345"/>
      <c r="B41" s="382"/>
      <c r="C41" s="403"/>
      <c r="D41" s="365"/>
      <c r="E41" s="404"/>
      <c r="F41" s="405"/>
      <c r="G41" s="353"/>
      <c r="N41" s="418"/>
    </row>
    <row r="42" spans="1:14" x14ac:dyDescent="0.2">
      <c r="A42" s="345"/>
      <c r="B42" s="382"/>
      <c r="C42" s="352"/>
      <c r="D42" s="406"/>
      <c r="E42" s="388"/>
      <c r="F42" s="387"/>
      <c r="G42" s="353"/>
      <c r="N42" s="418"/>
    </row>
    <row r="43" spans="1:14" x14ac:dyDescent="0.2">
      <c r="A43" s="345"/>
      <c r="B43" s="382"/>
      <c r="C43" s="352"/>
      <c r="D43" s="364"/>
      <c r="E43" s="388"/>
      <c r="F43" s="387"/>
      <c r="G43" s="353"/>
    </row>
    <row r="44" spans="1:14" ht="13.5" thickBot="1" x14ac:dyDescent="0.25">
      <c r="A44" s="407"/>
      <c r="B44" s="408"/>
      <c r="C44" s="409"/>
      <c r="D44" s="409"/>
      <c r="E44" s="408"/>
      <c r="F44" s="49" t="s">
        <v>15</v>
      </c>
      <c r="G44" s="50">
        <f>SUM(G10:G43)</f>
        <v>105000</v>
      </c>
      <c r="N44" s="419"/>
    </row>
    <row r="45" spans="1:14" ht="13.5" thickTop="1" x14ac:dyDescent="0.2">
      <c r="A45" s="1149" t="s">
        <v>2068</v>
      </c>
      <c r="B45" s="1186"/>
      <c r="C45" s="1186"/>
      <c r="D45" s="1186"/>
      <c r="E45" s="1186"/>
      <c r="F45" s="1186"/>
      <c r="G45" s="1187"/>
    </row>
    <row r="46" spans="1:14" ht="13.5" thickBot="1" x14ac:dyDescent="0.25">
      <c r="A46" s="359"/>
      <c r="B46" s="355"/>
      <c r="C46" s="355" t="s">
        <v>2066</v>
      </c>
      <c r="D46" s="360"/>
      <c r="E46" s="355"/>
      <c r="F46" s="361"/>
      <c r="G46" s="362"/>
      <c r="L46" s="418"/>
    </row>
    <row r="47" spans="1:14" ht="13.5" thickTop="1" x14ac:dyDescent="0.2">
      <c r="A47" s="1176"/>
      <c r="B47" s="1177"/>
      <c r="C47" s="1177"/>
      <c r="D47" s="414" t="s">
        <v>11</v>
      </c>
      <c r="E47" s="1178" t="s">
        <v>12</v>
      </c>
      <c r="F47" s="1178"/>
      <c r="G47" s="1179"/>
      <c r="L47" s="418"/>
    </row>
    <row r="48" spans="1:14" x14ac:dyDescent="0.2">
      <c r="A48" s="1161" t="s">
        <v>17</v>
      </c>
      <c r="B48" s="1162"/>
      <c r="C48" s="1162"/>
      <c r="D48" s="415"/>
      <c r="E48" s="1180"/>
      <c r="F48" s="1181"/>
      <c r="G48" s="1182"/>
      <c r="L48" s="418"/>
    </row>
    <row r="49" spans="1:12" x14ac:dyDescent="0.2">
      <c r="A49" s="1161" t="s">
        <v>38</v>
      </c>
      <c r="B49" s="1162"/>
      <c r="C49" s="1162"/>
      <c r="D49" s="58" t="s">
        <v>654</v>
      </c>
      <c r="E49" s="1139" t="s">
        <v>69</v>
      </c>
      <c r="F49" s="1139"/>
      <c r="G49" s="1140"/>
    </row>
    <row r="50" spans="1:12" ht="13.5" thickBot="1" x14ac:dyDescent="0.25">
      <c r="A50" s="1163" t="s">
        <v>39</v>
      </c>
      <c r="B50" s="1164"/>
      <c r="C50" s="1164"/>
      <c r="D50" s="356" t="s">
        <v>655</v>
      </c>
      <c r="E50" s="1236" t="s">
        <v>33</v>
      </c>
      <c r="F50" s="1165"/>
      <c r="G50" s="1166"/>
      <c r="L50" s="419"/>
    </row>
    <row r="51" spans="1:12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12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12" x14ac:dyDescent="0.2">
      <c r="A53" s="1183" t="s">
        <v>49</v>
      </c>
      <c r="B53" s="1184"/>
      <c r="C53" s="1184"/>
      <c r="D53" s="1184"/>
      <c r="E53" s="1184"/>
      <c r="F53" s="1184"/>
      <c r="G53" s="1185"/>
    </row>
    <row r="54" spans="1:12" x14ac:dyDescent="0.2">
      <c r="A54" s="368"/>
      <c r="B54" s="369"/>
      <c r="C54" s="370"/>
      <c r="D54" s="371"/>
      <c r="E54" s="369"/>
      <c r="F54" s="372"/>
      <c r="G54" s="373" t="s">
        <v>20</v>
      </c>
    </row>
    <row r="55" spans="1:12" x14ac:dyDescent="0.2">
      <c r="A55" s="374" t="s">
        <v>1</v>
      </c>
      <c r="B55" s="375"/>
      <c r="C55" s="14" t="s">
        <v>653</v>
      </c>
      <c r="D55" s="375"/>
      <c r="E55" s="343" t="s">
        <v>2069</v>
      </c>
      <c r="F55" s="376"/>
      <c r="G55" s="344" t="s">
        <v>2058</v>
      </c>
    </row>
    <row r="56" spans="1:12" x14ac:dyDescent="0.2">
      <c r="A56" s="342" t="s">
        <v>8</v>
      </c>
      <c r="B56" s="377"/>
      <c r="C56" s="19"/>
      <c r="D56" s="367"/>
      <c r="E56" s="1167"/>
      <c r="F56" s="1168"/>
      <c r="G56" s="378"/>
    </row>
    <row r="57" spans="1:12" x14ac:dyDescent="0.2">
      <c r="A57" s="354" t="s">
        <v>37</v>
      </c>
      <c r="B57" s="358"/>
      <c r="C57" s="358"/>
      <c r="D57" s="358"/>
      <c r="E57" s="379" t="s">
        <v>46</v>
      </c>
      <c r="F57" s="380"/>
      <c r="G57" s="378" t="s">
        <v>50</v>
      </c>
    </row>
    <row r="58" spans="1:12" x14ac:dyDescent="0.2">
      <c r="A58" s="368"/>
      <c r="B58" s="369"/>
      <c r="C58" s="370"/>
      <c r="D58" s="370"/>
      <c r="E58" s="1169"/>
      <c r="F58" s="1170"/>
      <c r="G58" s="381"/>
    </row>
    <row r="59" spans="1:12" ht="26.25" customHeight="1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12" ht="13.5" thickTop="1" x14ac:dyDescent="0.2">
      <c r="A60" s="345">
        <v>1</v>
      </c>
      <c r="B60" s="382"/>
      <c r="C60" s="352" t="s">
        <v>337</v>
      </c>
      <c r="D60" s="357" t="s">
        <v>2070</v>
      </c>
      <c r="E60" s="383">
        <v>50</v>
      </c>
      <c r="F60" s="384">
        <v>4000</v>
      </c>
      <c r="G60" s="353">
        <f>F60*E60</f>
        <v>200000</v>
      </c>
    </row>
    <row r="61" spans="1:12" x14ac:dyDescent="0.2">
      <c r="A61" s="345"/>
      <c r="B61" s="382"/>
      <c r="C61" s="352"/>
      <c r="D61" s="351" t="s">
        <v>2071</v>
      </c>
      <c r="E61" s="388"/>
      <c r="F61" s="384"/>
      <c r="G61" s="353"/>
    </row>
    <row r="62" spans="1:12" x14ac:dyDescent="0.2">
      <c r="A62" s="345"/>
      <c r="B62" s="382"/>
      <c r="C62" s="352"/>
      <c r="D62" s="351" t="s">
        <v>2072</v>
      </c>
      <c r="E62" s="388"/>
      <c r="F62" s="387"/>
      <c r="G62" s="353"/>
    </row>
    <row r="63" spans="1:12" x14ac:dyDescent="0.2">
      <c r="A63" s="345"/>
      <c r="B63" s="382"/>
      <c r="C63" s="352"/>
      <c r="D63" s="351" t="s">
        <v>2073</v>
      </c>
      <c r="E63" s="388"/>
      <c r="F63" s="384"/>
      <c r="G63" s="353"/>
    </row>
    <row r="64" spans="1:12" x14ac:dyDescent="0.2">
      <c r="A64" s="345"/>
      <c r="B64" s="389"/>
      <c r="C64" s="352"/>
      <c r="D64" s="357"/>
      <c r="E64" s="390"/>
      <c r="F64" s="384"/>
      <c r="G64" s="353"/>
    </row>
    <row r="65" spans="1:7" x14ac:dyDescent="0.2">
      <c r="A65" s="345"/>
      <c r="B65" s="389"/>
      <c r="C65" s="352"/>
      <c r="D65" s="357"/>
      <c r="E65" s="390"/>
      <c r="F65" s="384"/>
      <c r="G65" s="353"/>
    </row>
    <row r="66" spans="1:7" x14ac:dyDescent="0.2">
      <c r="A66" s="345"/>
      <c r="B66" s="391"/>
      <c r="C66" s="366"/>
      <c r="D66" s="357"/>
      <c r="E66" s="388"/>
      <c r="F66" s="392"/>
      <c r="G66" s="353"/>
    </row>
    <row r="67" spans="1:7" x14ac:dyDescent="0.2">
      <c r="A67" s="345"/>
      <c r="B67" s="391"/>
      <c r="C67" s="366"/>
      <c r="D67" s="364"/>
      <c r="E67" s="388"/>
      <c r="F67" s="392"/>
      <c r="G67" s="353"/>
    </row>
    <row r="68" spans="1:7" x14ac:dyDescent="0.2">
      <c r="A68" s="345"/>
      <c r="B68" s="382"/>
      <c r="C68" s="352"/>
      <c r="D68" s="364"/>
      <c r="E68" s="393"/>
      <c r="F68" s="384"/>
      <c r="G68" s="353"/>
    </row>
    <row r="69" spans="1:7" x14ac:dyDescent="0.2">
      <c r="A69" s="345"/>
      <c r="B69" s="394"/>
      <c r="C69" s="352"/>
      <c r="D69" s="357"/>
      <c r="E69" s="395"/>
      <c r="F69" s="384"/>
      <c r="G69" s="353"/>
    </row>
    <row r="70" spans="1:7" x14ac:dyDescent="0.2">
      <c r="A70" s="345"/>
      <c r="B70" s="389"/>
      <c r="C70" s="352"/>
      <c r="D70" s="357"/>
      <c r="E70" s="388"/>
      <c r="F70" s="396"/>
      <c r="G70" s="353"/>
    </row>
    <row r="71" spans="1:7" x14ac:dyDescent="0.2">
      <c r="A71" s="345"/>
      <c r="B71" s="397"/>
      <c r="C71" s="352"/>
      <c r="D71" s="357"/>
      <c r="E71" s="398"/>
      <c r="F71" s="384"/>
      <c r="G71" s="353"/>
    </row>
    <row r="72" spans="1:7" x14ac:dyDescent="0.2">
      <c r="A72" s="345"/>
      <c r="B72" s="397"/>
      <c r="C72" s="352"/>
      <c r="D72" s="365"/>
      <c r="E72" s="398"/>
      <c r="F72" s="384"/>
      <c r="G72" s="353"/>
    </row>
    <row r="73" spans="1:7" x14ac:dyDescent="0.2">
      <c r="A73" s="345"/>
      <c r="B73" s="382"/>
      <c r="C73" s="352"/>
      <c r="D73" s="365"/>
      <c r="E73" s="388"/>
      <c r="F73" s="384"/>
      <c r="G73" s="353"/>
    </row>
    <row r="74" spans="1:7" x14ac:dyDescent="0.2">
      <c r="A74" s="345"/>
      <c r="B74" s="382"/>
      <c r="C74" s="352"/>
      <c r="D74" s="365"/>
      <c r="E74" s="398"/>
      <c r="F74" s="384"/>
      <c r="G74" s="353"/>
    </row>
    <row r="75" spans="1:7" x14ac:dyDescent="0.2">
      <c r="A75" s="345"/>
      <c r="B75" s="394"/>
      <c r="C75" s="352"/>
      <c r="D75" s="365"/>
      <c r="E75" s="395"/>
      <c r="F75" s="399"/>
      <c r="G75" s="353"/>
    </row>
    <row r="76" spans="1:7" x14ac:dyDescent="0.2">
      <c r="A76" s="345"/>
      <c r="B76" s="389"/>
      <c r="C76" s="352"/>
      <c r="D76" s="400"/>
      <c r="E76" s="395"/>
      <c r="F76" s="399"/>
      <c r="G76" s="353"/>
    </row>
    <row r="77" spans="1:7" x14ac:dyDescent="0.2">
      <c r="A77" s="345"/>
      <c r="B77" s="389"/>
      <c r="C77" s="352"/>
      <c r="D77" s="365"/>
      <c r="E77" s="395"/>
      <c r="F77" s="399"/>
      <c r="G77" s="353"/>
    </row>
    <row r="78" spans="1:7" x14ac:dyDescent="0.2">
      <c r="A78" s="345"/>
      <c r="B78" s="382"/>
      <c r="C78" s="352"/>
      <c r="D78" s="365"/>
      <c r="E78" s="395"/>
      <c r="F78" s="399"/>
      <c r="G78" s="353"/>
    </row>
    <row r="79" spans="1:7" x14ac:dyDescent="0.2">
      <c r="A79" s="345"/>
      <c r="B79" s="382"/>
      <c r="C79" s="352"/>
      <c r="D79" s="357"/>
      <c r="E79" s="395"/>
      <c r="F79" s="399"/>
      <c r="G79" s="353"/>
    </row>
    <row r="80" spans="1:7" x14ac:dyDescent="0.2">
      <c r="A80" s="345"/>
      <c r="B80" s="382"/>
      <c r="C80" s="352"/>
      <c r="D80" s="357"/>
      <c r="E80" s="395"/>
      <c r="F80" s="399"/>
      <c r="G80" s="353"/>
    </row>
    <row r="81" spans="1:14" x14ac:dyDescent="0.2">
      <c r="A81" s="345"/>
      <c r="B81" s="382"/>
      <c r="C81" s="352"/>
      <c r="D81" s="401"/>
      <c r="E81" s="395"/>
      <c r="F81" s="399"/>
      <c r="G81" s="353"/>
    </row>
    <row r="82" spans="1:14" x14ac:dyDescent="0.2">
      <c r="A82" s="345"/>
      <c r="B82" s="382"/>
      <c r="C82" s="352"/>
      <c r="D82" s="365"/>
      <c r="E82" s="395"/>
      <c r="F82" s="399"/>
      <c r="G82" s="353"/>
    </row>
    <row r="83" spans="1:14" x14ac:dyDescent="0.2">
      <c r="A83" s="345"/>
      <c r="B83" s="382"/>
      <c r="C83" s="352"/>
      <c r="D83" s="402"/>
      <c r="E83" s="395"/>
      <c r="F83" s="399"/>
      <c r="G83" s="353"/>
    </row>
    <row r="84" spans="1:14" x14ac:dyDescent="0.2">
      <c r="A84" s="345"/>
      <c r="B84" s="382"/>
      <c r="C84" s="352"/>
      <c r="D84" s="160"/>
      <c r="E84" s="388"/>
      <c r="F84" s="384"/>
      <c r="G84" s="353"/>
    </row>
    <row r="85" spans="1:14" x14ac:dyDescent="0.2">
      <c r="A85" s="345"/>
      <c r="B85" s="382"/>
      <c r="C85" s="352"/>
      <c r="D85" s="160"/>
      <c r="E85" s="388"/>
      <c r="F85" s="384"/>
      <c r="G85" s="353"/>
    </row>
    <row r="86" spans="1:14" x14ac:dyDescent="0.2">
      <c r="A86" s="345"/>
      <c r="B86" s="382"/>
      <c r="C86" s="352"/>
      <c r="D86" s="160"/>
      <c r="E86" s="388"/>
      <c r="F86" s="384"/>
      <c r="G86" s="353"/>
    </row>
    <row r="87" spans="1:14" x14ac:dyDescent="0.2">
      <c r="A87" s="345"/>
      <c r="B87" s="382"/>
      <c r="C87" s="352"/>
      <c r="D87" s="160"/>
      <c r="E87" s="388"/>
      <c r="F87" s="384"/>
      <c r="G87" s="353"/>
    </row>
    <row r="88" spans="1:14" x14ac:dyDescent="0.2">
      <c r="A88" s="345"/>
      <c r="B88" s="382"/>
      <c r="C88" s="352"/>
      <c r="D88" s="160"/>
      <c r="E88" s="388"/>
      <c r="F88" s="384"/>
      <c r="G88" s="353"/>
    </row>
    <row r="89" spans="1:14" x14ac:dyDescent="0.2">
      <c r="A89" s="345"/>
      <c r="B89" s="382"/>
      <c r="C89" s="352"/>
      <c r="D89" s="357"/>
      <c r="E89" s="398"/>
      <c r="F89" s="384"/>
      <c r="G89" s="353"/>
    </row>
    <row r="90" spans="1:14" x14ac:dyDescent="0.2">
      <c r="A90" s="345"/>
      <c r="B90" s="382"/>
      <c r="C90" s="352"/>
      <c r="D90" s="357"/>
      <c r="E90" s="390"/>
      <c r="F90" s="384"/>
      <c r="G90" s="353"/>
      <c r="N90" s="418"/>
    </row>
    <row r="91" spans="1:14" x14ac:dyDescent="0.2">
      <c r="A91" s="345"/>
      <c r="B91" s="382"/>
      <c r="C91" s="403"/>
      <c r="D91" s="365"/>
      <c r="E91" s="404"/>
      <c r="F91" s="405"/>
      <c r="G91" s="353"/>
      <c r="N91" s="418"/>
    </row>
    <row r="92" spans="1:14" x14ac:dyDescent="0.2">
      <c r="A92" s="345"/>
      <c r="B92" s="382"/>
      <c r="C92" s="352"/>
      <c r="D92" s="406"/>
      <c r="E92" s="388"/>
      <c r="F92" s="387"/>
      <c r="G92" s="353"/>
      <c r="N92" s="418"/>
    </row>
    <row r="93" spans="1:14" x14ac:dyDescent="0.2">
      <c r="A93" s="345"/>
      <c r="B93" s="382"/>
      <c r="C93" s="352"/>
      <c r="D93" s="364"/>
      <c r="E93" s="388"/>
      <c r="F93" s="387"/>
      <c r="G93" s="353"/>
    </row>
    <row r="94" spans="1:14" ht="13.5" thickBot="1" x14ac:dyDescent="0.25">
      <c r="A94" s="407"/>
      <c r="B94" s="408"/>
      <c r="C94" s="409"/>
      <c r="D94" s="409"/>
      <c r="E94" s="408"/>
      <c r="F94" s="49" t="s">
        <v>15</v>
      </c>
      <c r="G94" s="50">
        <f>SUM(G60:G93)</f>
        <v>200000</v>
      </c>
      <c r="N94" s="419"/>
    </row>
    <row r="95" spans="1:14" ht="13.5" thickTop="1" x14ac:dyDescent="0.2">
      <c r="A95" s="1149" t="s">
        <v>2075</v>
      </c>
      <c r="B95" s="1186"/>
      <c r="C95" s="1186"/>
      <c r="D95" s="1186"/>
      <c r="E95" s="1186"/>
      <c r="F95" s="1186"/>
      <c r="G95" s="1187"/>
    </row>
    <row r="96" spans="1:14" ht="13.5" thickBot="1" x14ac:dyDescent="0.25">
      <c r="A96" s="359"/>
      <c r="B96" s="355"/>
      <c r="C96" s="355" t="s">
        <v>2074</v>
      </c>
      <c r="D96" s="360"/>
      <c r="E96" s="355"/>
      <c r="F96" s="361"/>
      <c r="G96" s="362"/>
      <c r="L96" s="418"/>
    </row>
    <row r="97" spans="1:12" ht="13.5" thickTop="1" x14ac:dyDescent="0.2">
      <c r="A97" s="1176"/>
      <c r="B97" s="1177"/>
      <c r="C97" s="1177"/>
      <c r="D97" s="414" t="s">
        <v>11</v>
      </c>
      <c r="E97" s="1178" t="s">
        <v>12</v>
      </c>
      <c r="F97" s="1178"/>
      <c r="G97" s="1179"/>
      <c r="L97" s="418"/>
    </row>
    <row r="98" spans="1:12" x14ac:dyDescent="0.2">
      <c r="A98" s="1161" t="s">
        <v>17</v>
      </c>
      <c r="B98" s="1162"/>
      <c r="C98" s="1162"/>
      <c r="D98" s="415"/>
      <c r="E98" s="1180"/>
      <c r="F98" s="1181"/>
      <c r="G98" s="1182"/>
      <c r="L98" s="418"/>
    </row>
    <row r="99" spans="1:12" x14ac:dyDescent="0.2">
      <c r="A99" s="1161" t="s">
        <v>38</v>
      </c>
      <c r="B99" s="1162"/>
      <c r="C99" s="1162"/>
      <c r="D99" s="58" t="s">
        <v>654</v>
      </c>
      <c r="E99" s="1139" t="s">
        <v>69</v>
      </c>
      <c r="F99" s="1139"/>
      <c r="G99" s="1140"/>
    </row>
    <row r="100" spans="1:12" ht="13.5" thickBot="1" x14ac:dyDescent="0.25">
      <c r="A100" s="1163" t="s">
        <v>39</v>
      </c>
      <c r="B100" s="1164"/>
      <c r="C100" s="1164"/>
      <c r="D100" s="356" t="s">
        <v>655</v>
      </c>
      <c r="E100" s="1236" t="s">
        <v>33</v>
      </c>
      <c r="F100" s="1165"/>
      <c r="G100" s="1166"/>
      <c r="L100" s="419"/>
    </row>
    <row r="101" spans="1:12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12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12" x14ac:dyDescent="0.2">
      <c r="A103" s="1183" t="s">
        <v>49</v>
      </c>
      <c r="B103" s="1184"/>
      <c r="C103" s="1184"/>
      <c r="D103" s="1184"/>
      <c r="E103" s="1184"/>
      <c r="F103" s="1184"/>
      <c r="G103" s="1185"/>
    </row>
    <row r="104" spans="1:12" x14ac:dyDescent="0.2">
      <c r="A104" s="368"/>
      <c r="B104" s="369"/>
      <c r="C104" s="370"/>
      <c r="D104" s="371"/>
      <c r="E104" s="369"/>
      <c r="F104" s="372"/>
      <c r="G104" s="373" t="s">
        <v>20</v>
      </c>
    </row>
    <row r="105" spans="1:12" x14ac:dyDescent="0.2">
      <c r="A105" s="374" t="s">
        <v>1</v>
      </c>
      <c r="B105" s="375"/>
      <c r="C105" s="14" t="s">
        <v>653</v>
      </c>
      <c r="D105" s="375"/>
      <c r="E105" s="343" t="s">
        <v>2566</v>
      </c>
      <c r="F105" s="376"/>
      <c r="G105" s="344" t="s">
        <v>2537</v>
      </c>
    </row>
    <row r="106" spans="1:12" x14ac:dyDescent="0.2">
      <c r="A106" s="342" t="s">
        <v>8</v>
      </c>
      <c r="B106" s="377"/>
      <c r="C106" s="19"/>
      <c r="D106" s="367"/>
      <c r="E106" s="1167"/>
      <c r="F106" s="1168"/>
      <c r="G106" s="378"/>
    </row>
    <row r="107" spans="1:12" x14ac:dyDescent="0.2">
      <c r="A107" s="354" t="s">
        <v>37</v>
      </c>
      <c r="B107" s="358"/>
      <c r="C107" s="358"/>
      <c r="D107" s="358"/>
      <c r="E107" s="379" t="s">
        <v>46</v>
      </c>
      <c r="F107" s="380"/>
      <c r="G107" s="378" t="s">
        <v>50</v>
      </c>
    </row>
    <row r="108" spans="1:12" x14ac:dyDescent="0.2">
      <c r="A108" s="368"/>
      <c r="B108" s="369"/>
      <c r="C108" s="370"/>
      <c r="D108" s="370"/>
      <c r="E108" s="1169"/>
      <c r="F108" s="1170"/>
      <c r="G108" s="381"/>
    </row>
    <row r="109" spans="1:12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12" ht="13.5" thickTop="1" x14ac:dyDescent="0.2">
      <c r="A110" s="345">
        <v>1</v>
      </c>
      <c r="B110" s="382"/>
      <c r="C110" s="352" t="s">
        <v>153</v>
      </c>
      <c r="D110" s="357" t="s">
        <v>2306</v>
      </c>
      <c r="E110" s="383">
        <v>1</v>
      </c>
      <c r="F110" s="384">
        <v>3500</v>
      </c>
      <c r="G110" s="353">
        <f>F110*E110</f>
        <v>3500</v>
      </c>
    </row>
    <row r="111" spans="1:12" x14ac:dyDescent="0.2">
      <c r="A111" s="345"/>
      <c r="B111" s="382"/>
      <c r="C111" s="352"/>
      <c r="D111" s="351" t="s">
        <v>2505</v>
      </c>
      <c r="E111" s="388"/>
      <c r="F111" s="384"/>
      <c r="G111" s="353"/>
    </row>
    <row r="112" spans="1:12" x14ac:dyDescent="0.2">
      <c r="A112" s="345"/>
      <c r="B112" s="382"/>
      <c r="C112" s="352"/>
      <c r="D112" s="351" t="s">
        <v>2506</v>
      </c>
      <c r="E112" s="388"/>
      <c r="F112" s="387"/>
      <c r="G112" s="353"/>
    </row>
    <row r="113" spans="1:7" x14ac:dyDescent="0.2">
      <c r="A113" s="345"/>
      <c r="B113" s="382"/>
      <c r="C113" s="352"/>
      <c r="D113" s="351"/>
      <c r="E113" s="388"/>
      <c r="F113" s="384"/>
      <c r="G113" s="353"/>
    </row>
    <row r="114" spans="1:7" x14ac:dyDescent="0.2">
      <c r="A114" s="345"/>
      <c r="B114" s="389"/>
      <c r="C114" s="352"/>
      <c r="D114" s="357"/>
      <c r="E114" s="390"/>
      <c r="F114" s="384"/>
      <c r="G114" s="353"/>
    </row>
    <row r="115" spans="1:7" x14ac:dyDescent="0.2">
      <c r="A115" s="345"/>
      <c r="B115" s="389"/>
      <c r="C115" s="352"/>
      <c r="D115" s="357"/>
      <c r="E115" s="390"/>
      <c r="F115" s="384"/>
      <c r="G115" s="353"/>
    </row>
    <row r="116" spans="1:7" x14ac:dyDescent="0.2">
      <c r="A116" s="345"/>
      <c r="B116" s="391"/>
      <c r="C116" s="366"/>
      <c r="D116" s="357"/>
      <c r="E116" s="388"/>
      <c r="F116" s="392"/>
      <c r="G116" s="353"/>
    </row>
    <row r="117" spans="1:7" x14ac:dyDescent="0.2">
      <c r="A117" s="345"/>
      <c r="B117" s="391"/>
      <c r="C117" s="366"/>
      <c r="D117" s="364"/>
      <c r="E117" s="388"/>
      <c r="F117" s="392"/>
      <c r="G117" s="353"/>
    </row>
    <row r="118" spans="1:7" x14ac:dyDescent="0.2">
      <c r="A118" s="345"/>
      <c r="B118" s="382"/>
      <c r="C118" s="352"/>
      <c r="D118" s="364"/>
      <c r="E118" s="393"/>
      <c r="F118" s="384"/>
      <c r="G118" s="353"/>
    </row>
    <row r="119" spans="1:7" x14ac:dyDescent="0.2">
      <c r="A119" s="345"/>
      <c r="B119" s="394"/>
      <c r="C119" s="352"/>
      <c r="D119" s="357"/>
      <c r="E119" s="395"/>
      <c r="F119" s="384"/>
      <c r="G119" s="353"/>
    </row>
    <row r="120" spans="1:7" x14ac:dyDescent="0.2">
      <c r="A120" s="345"/>
      <c r="B120" s="389"/>
      <c r="C120" s="352"/>
      <c r="D120" s="357"/>
      <c r="E120" s="388"/>
      <c r="F120" s="396"/>
      <c r="G120" s="353"/>
    </row>
    <row r="121" spans="1:7" x14ac:dyDescent="0.2">
      <c r="A121" s="345"/>
      <c r="B121" s="397"/>
      <c r="C121" s="352"/>
      <c r="D121" s="357"/>
      <c r="E121" s="398"/>
      <c r="F121" s="384"/>
      <c r="G121" s="353"/>
    </row>
    <row r="122" spans="1:7" x14ac:dyDescent="0.2">
      <c r="A122" s="345"/>
      <c r="B122" s="397"/>
      <c r="C122" s="352"/>
      <c r="D122" s="365"/>
      <c r="E122" s="398"/>
      <c r="F122" s="384"/>
      <c r="G122" s="353"/>
    </row>
    <row r="123" spans="1:7" x14ac:dyDescent="0.2">
      <c r="A123" s="345"/>
      <c r="B123" s="382"/>
      <c r="C123" s="352"/>
      <c r="D123" s="365"/>
      <c r="E123" s="388"/>
      <c r="F123" s="384"/>
      <c r="G123" s="353"/>
    </row>
    <row r="124" spans="1:7" x14ac:dyDescent="0.2">
      <c r="A124" s="345"/>
      <c r="B124" s="382"/>
      <c r="C124" s="352"/>
      <c r="D124" s="365"/>
      <c r="E124" s="398"/>
      <c r="F124" s="384"/>
      <c r="G124" s="353"/>
    </row>
    <row r="125" spans="1:7" x14ac:dyDescent="0.2">
      <c r="A125" s="345"/>
      <c r="B125" s="394"/>
      <c r="C125" s="352"/>
      <c r="D125" s="365"/>
      <c r="E125" s="395"/>
      <c r="F125" s="399"/>
      <c r="G125" s="353"/>
    </row>
    <row r="126" spans="1:7" x14ac:dyDescent="0.2">
      <c r="A126" s="345"/>
      <c r="B126" s="389"/>
      <c r="C126" s="352"/>
      <c r="D126" s="400"/>
      <c r="E126" s="395"/>
      <c r="F126" s="399"/>
      <c r="G126" s="353"/>
    </row>
    <row r="127" spans="1:7" x14ac:dyDescent="0.2">
      <c r="A127" s="345"/>
      <c r="B127" s="389"/>
      <c r="C127" s="352"/>
      <c r="D127" s="365"/>
      <c r="E127" s="395"/>
      <c r="F127" s="399"/>
      <c r="G127" s="353"/>
    </row>
    <row r="128" spans="1:7" x14ac:dyDescent="0.2">
      <c r="A128" s="345"/>
      <c r="B128" s="382"/>
      <c r="C128" s="352"/>
      <c r="D128" s="365"/>
      <c r="E128" s="395"/>
      <c r="F128" s="399"/>
      <c r="G128" s="353"/>
    </row>
    <row r="129" spans="1:7" x14ac:dyDescent="0.2">
      <c r="A129" s="345"/>
      <c r="B129" s="382"/>
      <c r="C129" s="352"/>
      <c r="D129" s="357"/>
      <c r="E129" s="395"/>
      <c r="F129" s="399"/>
      <c r="G129" s="353"/>
    </row>
    <row r="130" spans="1:7" x14ac:dyDescent="0.2">
      <c r="A130" s="345"/>
      <c r="B130" s="382"/>
      <c r="C130" s="352"/>
      <c r="D130" s="357" t="s">
        <v>543</v>
      </c>
      <c r="E130" s="395"/>
      <c r="F130" s="399"/>
      <c r="G130" s="353"/>
    </row>
    <row r="131" spans="1:7" x14ac:dyDescent="0.2">
      <c r="A131" s="345"/>
      <c r="B131" s="382"/>
      <c r="C131" s="352"/>
      <c r="D131" s="401"/>
      <c r="E131" s="395"/>
      <c r="F131" s="399"/>
      <c r="G131" s="353"/>
    </row>
    <row r="132" spans="1:7" x14ac:dyDescent="0.2">
      <c r="A132" s="345"/>
      <c r="B132" s="382"/>
      <c r="C132" s="352"/>
      <c r="D132" s="365"/>
      <c r="E132" s="395"/>
      <c r="F132" s="399"/>
      <c r="G132" s="353"/>
    </row>
    <row r="133" spans="1:7" x14ac:dyDescent="0.2">
      <c r="A133" s="345"/>
      <c r="B133" s="382"/>
      <c r="C133" s="352"/>
      <c r="D133" s="402"/>
      <c r="E133" s="395"/>
      <c r="F133" s="399"/>
      <c r="G133" s="353"/>
    </row>
    <row r="134" spans="1:7" x14ac:dyDescent="0.2">
      <c r="A134" s="345"/>
      <c r="B134" s="382"/>
      <c r="C134" s="352"/>
      <c r="D134" s="160"/>
      <c r="E134" s="388"/>
      <c r="F134" s="384"/>
      <c r="G134" s="353"/>
    </row>
    <row r="135" spans="1:7" x14ac:dyDescent="0.2">
      <c r="A135" s="345"/>
      <c r="B135" s="382"/>
      <c r="C135" s="352"/>
      <c r="D135" s="160"/>
      <c r="E135" s="388"/>
      <c r="F135" s="384"/>
      <c r="G135" s="353"/>
    </row>
    <row r="136" spans="1:7" x14ac:dyDescent="0.2">
      <c r="A136" s="345"/>
      <c r="B136" s="382"/>
      <c r="C136" s="352"/>
      <c r="D136" s="160"/>
      <c r="E136" s="388"/>
      <c r="F136" s="384"/>
      <c r="G136" s="353"/>
    </row>
    <row r="137" spans="1:7" x14ac:dyDescent="0.2">
      <c r="A137" s="345"/>
      <c r="B137" s="382"/>
      <c r="C137" s="352"/>
      <c r="D137" s="160"/>
      <c r="E137" s="388"/>
      <c r="F137" s="384"/>
      <c r="G137" s="353"/>
    </row>
    <row r="138" spans="1:7" x14ac:dyDescent="0.2">
      <c r="A138" s="345"/>
      <c r="B138" s="382"/>
      <c r="C138" s="352"/>
      <c r="D138" s="160"/>
      <c r="E138" s="388"/>
      <c r="F138" s="384"/>
      <c r="G138" s="353"/>
    </row>
    <row r="139" spans="1:7" x14ac:dyDescent="0.2">
      <c r="A139" s="345"/>
      <c r="B139" s="382"/>
      <c r="C139" s="352"/>
      <c r="D139" s="357"/>
      <c r="E139" s="398"/>
      <c r="F139" s="384"/>
      <c r="G139" s="353"/>
    </row>
    <row r="140" spans="1:7" x14ac:dyDescent="0.2">
      <c r="A140" s="345"/>
      <c r="B140" s="382"/>
      <c r="C140" s="352"/>
      <c r="D140" s="357"/>
      <c r="E140" s="390"/>
      <c r="F140" s="384"/>
      <c r="G140" s="353"/>
    </row>
    <row r="141" spans="1:7" x14ac:dyDescent="0.2">
      <c r="A141" s="345"/>
      <c r="B141" s="382"/>
      <c r="C141" s="403"/>
      <c r="D141" s="365"/>
      <c r="E141" s="404"/>
      <c r="F141" s="405"/>
      <c r="G141" s="353"/>
    </row>
    <row r="142" spans="1:7" x14ac:dyDescent="0.2">
      <c r="A142" s="345"/>
      <c r="B142" s="382"/>
      <c r="C142" s="352"/>
      <c r="D142" s="406"/>
      <c r="E142" s="388"/>
      <c r="F142" s="387"/>
      <c r="G142" s="353"/>
    </row>
    <row r="143" spans="1:7" x14ac:dyDescent="0.2">
      <c r="A143" s="345"/>
      <c r="B143" s="382"/>
      <c r="C143" s="352"/>
      <c r="D143" s="364"/>
      <c r="E143" s="388"/>
      <c r="F143" s="387"/>
      <c r="G143" s="353"/>
    </row>
    <row r="144" spans="1:7" ht="13.5" thickBot="1" x14ac:dyDescent="0.25">
      <c r="A144" s="407"/>
      <c r="B144" s="408"/>
      <c r="C144" s="409"/>
      <c r="D144" s="409"/>
      <c r="E144" s="408"/>
      <c r="F144" s="49" t="s">
        <v>15</v>
      </c>
      <c r="G144" s="50">
        <f>SUM(G110:G143)</f>
        <v>3500</v>
      </c>
    </row>
    <row r="145" spans="1:7" ht="13.5" thickTop="1" x14ac:dyDescent="0.2">
      <c r="A145" s="1149" t="s">
        <v>2507</v>
      </c>
      <c r="B145" s="1186"/>
      <c r="C145" s="1186"/>
      <c r="D145" s="1186"/>
      <c r="E145" s="1186"/>
      <c r="F145" s="1186"/>
      <c r="G145" s="1187"/>
    </row>
    <row r="146" spans="1:7" ht="13.5" thickBot="1" x14ac:dyDescent="0.25">
      <c r="A146" s="359"/>
      <c r="B146" s="355"/>
      <c r="C146" s="355" t="s">
        <v>8</v>
      </c>
      <c r="D146" s="360"/>
      <c r="E146" s="355"/>
      <c r="F146" s="361"/>
      <c r="G146" s="362"/>
    </row>
    <row r="147" spans="1:7" ht="13.5" thickTop="1" x14ac:dyDescent="0.2">
      <c r="A147" s="1176"/>
      <c r="B147" s="1177"/>
      <c r="C147" s="1177"/>
      <c r="D147" s="414" t="s">
        <v>11</v>
      </c>
      <c r="E147" s="1178" t="s">
        <v>12</v>
      </c>
      <c r="F147" s="1178"/>
      <c r="G147" s="1179"/>
    </row>
    <row r="148" spans="1:7" x14ac:dyDescent="0.2">
      <c r="A148" s="1161" t="s">
        <v>17</v>
      </c>
      <c r="B148" s="1162"/>
      <c r="C148" s="1162"/>
      <c r="D148" s="415"/>
      <c r="E148" s="1180"/>
      <c r="F148" s="1181"/>
      <c r="G148" s="1182"/>
    </row>
    <row r="149" spans="1:7" x14ac:dyDescent="0.2">
      <c r="A149" s="1161" t="s">
        <v>38</v>
      </c>
      <c r="B149" s="1162"/>
      <c r="C149" s="1162"/>
      <c r="D149" s="58" t="s">
        <v>654</v>
      </c>
      <c r="E149" s="1139" t="s">
        <v>69</v>
      </c>
      <c r="F149" s="1139"/>
      <c r="G149" s="1140"/>
    </row>
    <row r="150" spans="1:7" ht="13.5" thickBot="1" x14ac:dyDescent="0.25">
      <c r="A150" s="1163" t="s">
        <v>39</v>
      </c>
      <c r="B150" s="1164"/>
      <c r="C150" s="1164"/>
      <c r="D150" s="356" t="s">
        <v>655</v>
      </c>
      <c r="E150" s="1236" t="s">
        <v>33</v>
      </c>
      <c r="F150" s="1165"/>
      <c r="G150" s="1166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83" t="s">
        <v>49</v>
      </c>
      <c r="B153" s="1184"/>
      <c r="C153" s="1184"/>
      <c r="D153" s="1184"/>
      <c r="E153" s="1184"/>
      <c r="F153" s="1184"/>
      <c r="G153" s="1185"/>
    </row>
    <row r="154" spans="1:7" x14ac:dyDescent="0.2">
      <c r="A154" s="368"/>
      <c r="B154" s="369"/>
      <c r="C154" s="370"/>
      <c r="D154" s="371"/>
      <c r="E154" s="369"/>
      <c r="F154" s="372"/>
      <c r="G154" s="373" t="s">
        <v>20</v>
      </c>
    </row>
    <row r="155" spans="1:7" x14ac:dyDescent="0.2">
      <c r="A155" s="374" t="s">
        <v>1</v>
      </c>
      <c r="B155" s="375"/>
      <c r="C155" s="14" t="s">
        <v>653</v>
      </c>
      <c r="D155" s="375"/>
      <c r="E155" s="343" t="s">
        <v>2715</v>
      </c>
      <c r="F155" s="376"/>
      <c r="G155" s="344" t="s">
        <v>2691</v>
      </c>
    </row>
    <row r="156" spans="1:7" x14ac:dyDescent="0.2">
      <c r="A156" s="342" t="s">
        <v>8</v>
      </c>
      <c r="B156" s="377"/>
      <c r="C156" s="19"/>
      <c r="D156" s="367"/>
      <c r="E156" s="1167"/>
      <c r="F156" s="1168"/>
      <c r="G156" s="378"/>
    </row>
    <row r="157" spans="1:7" x14ac:dyDescent="0.2">
      <c r="A157" s="354" t="s">
        <v>37</v>
      </c>
      <c r="B157" s="358"/>
      <c r="C157" s="358"/>
      <c r="D157" s="358"/>
      <c r="E157" s="379" t="s">
        <v>46</v>
      </c>
      <c r="F157" s="380"/>
      <c r="G157" s="378" t="s">
        <v>50</v>
      </c>
    </row>
    <row r="158" spans="1:7" x14ac:dyDescent="0.2">
      <c r="A158" s="368"/>
      <c r="B158" s="369"/>
      <c r="C158" s="370"/>
      <c r="D158" s="370"/>
      <c r="E158" s="1169"/>
      <c r="F158" s="1170"/>
      <c r="G158" s="381"/>
    </row>
    <row r="159" spans="1:7" ht="26.25" thickBot="1" x14ac:dyDescent="0.25">
      <c r="A159" s="26" t="s">
        <v>47</v>
      </c>
      <c r="B159" s="26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345">
        <v>1</v>
      </c>
      <c r="B160" s="382"/>
      <c r="C160" s="352" t="s">
        <v>153</v>
      </c>
      <c r="D160" s="357" t="s">
        <v>2306</v>
      </c>
      <c r="E160" s="383">
        <v>1</v>
      </c>
      <c r="F160" s="384">
        <v>7600</v>
      </c>
      <c r="G160" s="353">
        <f>F160*E160</f>
        <v>7600</v>
      </c>
    </row>
    <row r="161" spans="1:7" x14ac:dyDescent="0.2">
      <c r="A161" s="345"/>
      <c r="B161" s="382"/>
      <c r="C161" s="352"/>
      <c r="D161" s="351" t="s">
        <v>2505</v>
      </c>
      <c r="E161" s="388"/>
      <c r="F161" s="384"/>
      <c r="G161" s="353"/>
    </row>
    <row r="162" spans="1:7" x14ac:dyDescent="0.2">
      <c r="A162" s="345"/>
      <c r="B162" s="382"/>
      <c r="C162" s="352"/>
      <c r="D162" s="351" t="s">
        <v>2506</v>
      </c>
      <c r="E162" s="388"/>
      <c r="F162" s="387"/>
      <c r="G162" s="353"/>
    </row>
    <row r="163" spans="1:7" x14ac:dyDescent="0.2">
      <c r="A163" s="345"/>
      <c r="B163" s="382"/>
      <c r="C163" s="352"/>
      <c r="D163" s="351"/>
      <c r="E163" s="388"/>
      <c r="F163" s="384"/>
      <c r="G163" s="353"/>
    </row>
    <row r="164" spans="1:7" x14ac:dyDescent="0.2">
      <c r="A164" s="345"/>
      <c r="B164" s="389"/>
      <c r="C164" s="352"/>
      <c r="D164" s="357"/>
      <c r="E164" s="390"/>
      <c r="F164" s="384"/>
      <c r="G164" s="353"/>
    </row>
    <row r="165" spans="1:7" x14ac:dyDescent="0.2">
      <c r="A165" s="345"/>
      <c r="B165" s="389"/>
      <c r="C165" s="352"/>
      <c r="D165" s="357"/>
      <c r="E165" s="390"/>
      <c r="F165" s="384"/>
      <c r="G165" s="353"/>
    </row>
    <row r="166" spans="1:7" x14ac:dyDescent="0.2">
      <c r="A166" s="345"/>
      <c r="B166" s="391"/>
      <c r="C166" s="366"/>
      <c r="D166" s="357"/>
      <c r="E166" s="388"/>
      <c r="F166" s="392"/>
      <c r="G166" s="353"/>
    </row>
    <row r="167" spans="1:7" x14ac:dyDescent="0.2">
      <c r="A167" s="345"/>
      <c r="B167" s="391"/>
      <c r="C167" s="366"/>
      <c r="D167" s="364"/>
      <c r="E167" s="388"/>
      <c r="F167" s="392"/>
      <c r="G167" s="353"/>
    </row>
    <row r="168" spans="1:7" x14ac:dyDescent="0.2">
      <c r="A168" s="345"/>
      <c r="B168" s="382"/>
      <c r="C168" s="352"/>
      <c r="D168" s="364"/>
      <c r="E168" s="393"/>
      <c r="F168" s="384"/>
      <c r="G168" s="353"/>
    </row>
    <row r="169" spans="1:7" x14ac:dyDescent="0.2">
      <c r="A169" s="345"/>
      <c r="B169" s="394"/>
      <c r="C169" s="352"/>
      <c r="D169" s="357"/>
      <c r="E169" s="395"/>
      <c r="F169" s="384"/>
      <c r="G169" s="353"/>
    </row>
    <row r="170" spans="1:7" x14ac:dyDescent="0.2">
      <c r="A170" s="345"/>
      <c r="B170" s="389"/>
      <c r="C170" s="352"/>
      <c r="D170" s="357"/>
      <c r="E170" s="388"/>
      <c r="F170" s="396"/>
      <c r="G170" s="353"/>
    </row>
    <row r="171" spans="1:7" x14ac:dyDescent="0.2">
      <c r="A171" s="345"/>
      <c r="B171" s="397"/>
      <c r="C171" s="352"/>
      <c r="D171" s="357"/>
      <c r="E171" s="398"/>
      <c r="F171" s="384"/>
      <c r="G171" s="353"/>
    </row>
    <row r="172" spans="1:7" x14ac:dyDescent="0.2">
      <c r="A172" s="345"/>
      <c r="B172" s="397"/>
      <c r="C172" s="352"/>
      <c r="D172" s="365"/>
      <c r="E172" s="398"/>
      <c r="F172" s="384"/>
      <c r="G172" s="353"/>
    </row>
    <row r="173" spans="1:7" x14ac:dyDescent="0.2">
      <c r="A173" s="345"/>
      <c r="B173" s="382"/>
      <c r="C173" s="352"/>
      <c r="D173" s="365"/>
      <c r="E173" s="388"/>
      <c r="F173" s="384"/>
      <c r="G173" s="353"/>
    </row>
    <row r="174" spans="1:7" x14ac:dyDescent="0.2">
      <c r="A174" s="345"/>
      <c r="B174" s="382"/>
      <c r="C174" s="352"/>
      <c r="D174" s="365"/>
      <c r="E174" s="398"/>
      <c r="F174" s="384"/>
      <c r="G174" s="353"/>
    </row>
    <row r="175" spans="1:7" x14ac:dyDescent="0.2">
      <c r="A175" s="345"/>
      <c r="B175" s="394"/>
      <c r="C175" s="352"/>
      <c r="D175" s="365"/>
      <c r="E175" s="395"/>
      <c r="F175" s="399"/>
      <c r="G175" s="353"/>
    </row>
    <row r="176" spans="1:7" x14ac:dyDescent="0.2">
      <c r="A176" s="345"/>
      <c r="B176" s="389"/>
      <c r="C176" s="352"/>
      <c r="D176" s="400"/>
      <c r="E176" s="395"/>
      <c r="F176" s="399"/>
      <c r="G176" s="353"/>
    </row>
    <row r="177" spans="1:7" x14ac:dyDescent="0.2">
      <c r="A177" s="345"/>
      <c r="B177" s="389"/>
      <c r="C177" s="352"/>
      <c r="D177" s="365"/>
      <c r="E177" s="395"/>
      <c r="F177" s="399"/>
      <c r="G177" s="353"/>
    </row>
    <row r="178" spans="1:7" x14ac:dyDescent="0.2">
      <c r="A178" s="345"/>
      <c r="B178" s="382"/>
      <c r="C178" s="352"/>
      <c r="D178" s="365"/>
      <c r="E178" s="395"/>
      <c r="F178" s="399"/>
      <c r="G178" s="353"/>
    </row>
    <row r="179" spans="1:7" x14ac:dyDescent="0.2">
      <c r="A179" s="345"/>
      <c r="B179" s="382"/>
      <c r="C179" s="352"/>
      <c r="D179" s="357"/>
      <c r="E179" s="395"/>
      <c r="F179" s="399"/>
      <c r="G179" s="353"/>
    </row>
    <row r="180" spans="1:7" x14ac:dyDescent="0.2">
      <c r="A180" s="345"/>
      <c r="B180" s="382"/>
      <c r="C180" s="352"/>
      <c r="D180" s="357" t="s">
        <v>543</v>
      </c>
      <c r="E180" s="395"/>
      <c r="F180" s="399"/>
      <c r="G180" s="353"/>
    </row>
    <row r="181" spans="1:7" x14ac:dyDescent="0.2">
      <c r="A181" s="345"/>
      <c r="B181" s="382"/>
      <c r="C181" s="352"/>
      <c r="D181" s="401"/>
      <c r="E181" s="395"/>
      <c r="F181" s="399"/>
      <c r="G181" s="353"/>
    </row>
    <row r="182" spans="1:7" x14ac:dyDescent="0.2">
      <c r="A182" s="345"/>
      <c r="B182" s="382"/>
      <c r="C182" s="352"/>
      <c r="D182" s="365"/>
      <c r="E182" s="395"/>
      <c r="F182" s="399"/>
      <c r="G182" s="353"/>
    </row>
    <row r="183" spans="1:7" x14ac:dyDescent="0.2">
      <c r="A183" s="345"/>
      <c r="B183" s="382"/>
      <c r="C183" s="352"/>
      <c r="D183" s="402"/>
      <c r="E183" s="395"/>
      <c r="F183" s="399"/>
      <c r="G183" s="353"/>
    </row>
    <row r="184" spans="1:7" x14ac:dyDescent="0.2">
      <c r="A184" s="345"/>
      <c r="B184" s="382"/>
      <c r="C184" s="352"/>
      <c r="D184" s="160"/>
      <c r="E184" s="388"/>
      <c r="F184" s="384"/>
      <c r="G184" s="353"/>
    </row>
    <row r="185" spans="1:7" x14ac:dyDescent="0.2">
      <c r="A185" s="345"/>
      <c r="B185" s="382"/>
      <c r="C185" s="352"/>
      <c r="D185" s="160"/>
      <c r="E185" s="388"/>
      <c r="F185" s="384"/>
      <c r="G185" s="353"/>
    </row>
    <row r="186" spans="1:7" x14ac:dyDescent="0.2">
      <c r="A186" s="345"/>
      <c r="B186" s="382"/>
      <c r="C186" s="352"/>
      <c r="D186" s="160"/>
      <c r="E186" s="388"/>
      <c r="F186" s="384"/>
      <c r="G186" s="353"/>
    </row>
    <row r="187" spans="1:7" x14ac:dyDescent="0.2">
      <c r="A187" s="345"/>
      <c r="B187" s="382"/>
      <c r="C187" s="352"/>
      <c r="D187" s="160"/>
      <c r="E187" s="388"/>
      <c r="F187" s="384"/>
      <c r="G187" s="353"/>
    </row>
    <row r="188" spans="1:7" x14ac:dyDescent="0.2">
      <c r="A188" s="345"/>
      <c r="B188" s="382"/>
      <c r="C188" s="352"/>
      <c r="D188" s="160"/>
      <c r="E188" s="388"/>
      <c r="F188" s="384"/>
      <c r="G188" s="353"/>
    </row>
    <row r="189" spans="1:7" x14ac:dyDescent="0.2">
      <c r="A189" s="345"/>
      <c r="B189" s="382"/>
      <c r="C189" s="352"/>
      <c r="D189" s="357"/>
      <c r="E189" s="398"/>
      <c r="F189" s="384"/>
      <c r="G189" s="353"/>
    </row>
    <row r="190" spans="1:7" x14ac:dyDescent="0.2">
      <c r="A190" s="345"/>
      <c r="B190" s="382"/>
      <c r="C190" s="352"/>
      <c r="D190" s="357"/>
      <c r="E190" s="390"/>
      <c r="F190" s="384"/>
      <c r="G190" s="353"/>
    </row>
    <row r="191" spans="1:7" x14ac:dyDescent="0.2">
      <c r="A191" s="345"/>
      <c r="B191" s="382"/>
      <c r="C191" s="403"/>
      <c r="D191" s="365"/>
      <c r="E191" s="404"/>
      <c r="F191" s="405"/>
      <c r="G191" s="353"/>
    </row>
    <row r="192" spans="1:7" x14ac:dyDescent="0.2">
      <c r="A192" s="345"/>
      <c r="B192" s="382"/>
      <c r="C192" s="352"/>
      <c r="D192" s="406"/>
      <c r="E192" s="388"/>
      <c r="F192" s="387"/>
      <c r="G192" s="353"/>
    </row>
    <row r="193" spans="1:7" x14ac:dyDescent="0.2">
      <c r="A193" s="345"/>
      <c r="B193" s="382"/>
      <c r="C193" s="352"/>
      <c r="D193" s="364"/>
      <c r="E193" s="388"/>
      <c r="F193" s="387"/>
      <c r="G193" s="353"/>
    </row>
    <row r="194" spans="1:7" ht="13.5" thickBot="1" x14ac:dyDescent="0.25">
      <c r="A194" s="407"/>
      <c r="B194" s="408"/>
      <c r="C194" s="409"/>
      <c r="D194" s="409"/>
      <c r="E194" s="408"/>
      <c r="F194" s="49" t="s">
        <v>15</v>
      </c>
      <c r="G194" s="50">
        <f>SUM(G160:G193)</f>
        <v>7600</v>
      </c>
    </row>
    <row r="195" spans="1:7" ht="13.5" thickTop="1" x14ac:dyDescent="0.2">
      <c r="A195" s="1149" t="s">
        <v>2714</v>
      </c>
      <c r="B195" s="1186"/>
      <c r="C195" s="1186"/>
      <c r="D195" s="1186"/>
      <c r="E195" s="1186"/>
      <c r="F195" s="1186"/>
      <c r="G195" s="1187"/>
    </row>
    <row r="196" spans="1:7" ht="13.5" thickBot="1" x14ac:dyDescent="0.25">
      <c r="A196" s="359"/>
      <c r="B196" s="355"/>
      <c r="C196" s="355" t="s">
        <v>8</v>
      </c>
      <c r="D196" s="360"/>
      <c r="E196" s="355"/>
      <c r="F196" s="361"/>
      <c r="G196" s="362"/>
    </row>
    <row r="197" spans="1:7" ht="13.5" thickTop="1" x14ac:dyDescent="0.2">
      <c r="A197" s="1176"/>
      <c r="B197" s="1177"/>
      <c r="C197" s="1177"/>
      <c r="D197" s="414" t="s">
        <v>11</v>
      </c>
      <c r="E197" s="1178" t="s">
        <v>12</v>
      </c>
      <c r="F197" s="1178"/>
      <c r="G197" s="1179"/>
    </row>
    <row r="198" spans="1:7" x14ac:dyDescent="0.2">
      <c r="A198" s="1161" t="s">
        <v>17</v>
      </c>
      <c r="B198" s="1162"/>
      <c r="C198" s="1162"/>
      <c r="D198" s="415"/>
      <c r="E198" s="1180"/>
      <c r="F198" s="1181"/>
      <c r="G198" s="1182"/>
    </row>
    <row r="199" spans="1:7" x14ac:dyDescent="0.2">
      <c r="A199" s="1161" t="s">
        <v>38</v>
      </c>
      <c r="B199" s="1162"/>
      <c r="C199" s="1162"/>
      <c r="D199" s="58" t="s">
        <v>654</v>
      </c>
      <c r="E199" s="1139" t="s">
        <v>69</v>
      </c>
      <c r="F199" s="1139"/>
      <c r="G199" s="1140"/>
    </row>
    <row r="200" spans="1:7" ht="13.5" thickBot="1" x14ac:dyDescent="0.25">
      <c r="A200" s="1163" t="s">
        <v>39</v>
      </c>
      <c r="B200" s="1164"/>
      <c r="C200" s="1164"/>
      <c r="D200" s="356" t="s">
        <v>655</v>
      </c>
      <c r="E200" s="1236" t="s">
        <v>33</v>
      </c>
      <c r="F200" s="1165"/>
      <c r="G200" s="1166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83" t="s">
        <v>49</v>
      </c>
      <c r="B203" s="1184"/>
      <c r="C203" s="1184"/>
      <c r="D203" s="1184"/>
      <c r="E203" s="1184"/>
      <c r="F203" s="1184"/>
      <c r="G203" s="1185"/>
    </row>
    <row r="204" spans="1:7" x14ac:dyDescent="0.2">
      <c r="A204" s="368"/>
      <c r="B204" s="369"/>
      <c r="C204" s="370"/>
      <c r="D204" s="371"/>
      <c r="E204" s="369"/>
      <c r="F204" s="372"/>
      <c r="G204" s="373" t="s">
        <v>20</v>
      </c>
    </row>
    <row r="205" spans="1:7" x14ac:dyDescent="0.2">
      <c r="A205" s="374" t="s">
        <v>1</v>
      </c>
      <c r="B205" s="375"/>
      <c r="C205" s="14" t="s">
        <v>653</v>
      </c>
      <c r="D205" s="375"/>
      <c r="E205" s="343" t="s">
        <v>2890</v>
      </c>
      <c r="F205" s="376"/>
      <c r="G205" s="344" t="s">
        <v>2870</v>
      </c>
    </row>
    <row r="206" spans="1:7" x14ac:dyDescent="0.2">
      <c r="A206" s="342" t="s">
        <v>8</v>
      </c>
      <c r="B206" s="377"/>
      <c r="C206" s="19"/>
      <c r="D206" s="367"/>
      <c r="E206" s="1167"/>
      <c r="F206" s="1168"/>
      <c r="G206" s="378"/>
    </row>
    <row r="207" spans="1:7" x14ac:dyDescent="0.2">
      <c r="A207" s="354" t="s">
        <v>37</v>
      </c>
      <c r="B207" s="358"/>
      <c r="C207" s="358"/>
      <c r="D207" s="358"/>
      <c r="E207" s="379" t="s">
        <v>46</v>
      </c>
      <c r="F207" s="380"/>
      <c r="G207" s="378" t="s">
        <v>50</v>
      </c>
    </row>
    <row r="208" spans="1:7" x14ac:dyDescent="0.2">
      <c r="A208" s="368"/>
      <c r="B208" s="369"/>
      <c r="C208" s="370"/>
      <c r="D208" s="370"/>
      <c r="E208" s="1169"/>
      <c r="F208" s="1170"/>
      <c r="G208" s="381"/>
    </row>
    <row r="209" spans="1:7" ht="26.25" thickBot="1" x14ac:dyDescent="0.25">
      <c r="A209" s="26" t="s">
        <v>47</v>
      </c>
      <c r="B209" s="26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345">
        <v>1</v>
      </c>
      <c r="B210" s="382"/>
      <c r="C210" s="352" t="s">
        <v>153</v>
      </c>
      <c r="D210" s="357" t="s">
        <v>2306</v>
      </c>
      <c r="E210" s="383">
        <v>1</v>
      </c>
      <c r="F210" s="384">
        <v>6000</v>
      </c>
      <c r="G210" s="353">
        <f>F210*E210</f>
        <v>6000</v>
      </c>
    </row>
    <row r="211" spans="1:7" x14ac:dyDescent="0.2">
      <c r="A211" s="345"/>
      <c r="B211" s="382"/>
      <c r="C211" s="352"/>
      <c r="D211" s="351" t="s">
        <v>2505</v>
      </c>
      <c r="E211" s="388"/>
      <c r="F211" s="384"/>
      <c r="G211" s="353"/>
    </row>
    <row r="212" spans="1:7" x14ac:dyDescent="0.2">
      <c r="A212" s="345"/>
      <c r="B212" s="382"/>
      <c r="C212" s="352"/>
      <c r="D212" s="351" t="s">
        <v>2506</v>
      </c>
      <c r="E212" s="388"/>
      <c r="F212" s="387"/>
      <c r="G212" s="353"/>
    </row>
    <row r="213" spans="1:7" x14ac:dyDescent="0.2">
      <c r="A213" s="345"/>
      <c r="B213" s="382"/>
      <c r="C213" s="352"/>
      <c r="D213" s="351"/>
      <c r="E213" s="388"/>
      <c r="F213" s="384"/>
      <c r="G213" s="353"/>
    </row>
    <row r="214" spans="1:7" x14ac:dyDescent="0.2">
      <c r="A214" s="345"/>
      <c r="B214" s="389"/>
      <c r="C214" s="352"/>
      <c r="D214" s="357"/>
      <c r="E214" s="390"/>
      <c r="F214" s="384"/>
      <c r="G214" s="353"/>
    </row>
    <row r="215" spans="1:7" x14ac:dyDescent="0.2">
      <c r="A215" s="345"/>
      <c r="B215" s="389"/>
      <c r="C215" s="352"/>
      <c r="D215" s="357"/>
      <c r="E215" s="390"/>
      <c r="F215" s="384"/>
      <c r="G215" s="353"/>
    </row>
    <row r="216" spans="1:7" x14ac:dyDescent="0.2">
      <c r="A216" s="345"/>
      <c r="B216" s="391"/>
      <c r="C216" s="366"/>
      <c r="D216" s="357"/>
      <c r="E216" s="388"/>
      <c r="F216" s="392"/>
      <c r="G216" s="353"/>
    </row>
    <row r="217" spans="1:7" x14ac:dyDescent="0.2">
      <c r="A217" s="345"/>
      <c r="B217" s="391"/>
      <c r="C217" s="366"/>
      <c r="D217" s="364"/>
      <c r="E217" s="388"/>
      <c r="F217" s="392"/>
      <c r="G217" s="353"/>
    </row>
    <row r="218" spans="1:7" x14ac:dyDescent="0.2">
      <c r="A218" s="345"/>
      <c r="B218" s="382"/>
      <c r="C218" s="352"/>
      <c r="D218" s="364"/>
      <c r="E218" s="393"/>
      <c r="F218" s="384"/>
      <c r="G218" s="353"/>
    </row>
    <row r="219" spans="1:7" x14ac:dyDescent="0.2">
      <c r="A219" s="345"/>
      <c r="B219" s="394"/>
      <c r="C219" s="352"/>
      <c r="D219" s="357"/>
      <c r="E219" s="395"/>
      <c r="F219" s="384"/>
      <c r="G219" s="353"/>
    </row>
    <row r="220" spans="1:7" x14ac:dyDescent="0.2">
      <c r="A220" s="345"/>
      <c r="B220" s="389"/>
      <c r="C220" s="352"/>
      <c r="D220" s="357"/>
      <c r="E220" s="388"/>
      <c r="F220" s="396"/>
      <c r="G220" s="353"/>
    </row>
    <row r="221" spans="1:7" x14ac:dyDescent="0.2">
      <c r="A221" s="345"/>
      <c r="B221" s="397"/>
      <c r="C221" s="352"/>
      <c r="D221" s="357"/>
      <c r="E221" s="398"/>
      <c r="F221" s="384"/>
      <c r="G221" s="353"/>
    </row>
    <row r="222" spans="1:7" x14ac:dyDescent="0.2">
      <c r="A222" s="345"/>
      <c r="B222" s="397"/>
      <c r="C222" s="352"/>
      <c r="D222" s="365"/>
      <c r="E222" s="398"/>
      <c r="F222" s="384"/>
      <c r="G222" s="353"/>
    </row>
    <row r="223" spans="1:7" x14ac:dyDescent="0.2">
      <c r="A223" s="345"/>
      <c r="B223" s="382"/>
      <c r="C223" s="352"/>
      <c r="D223" s="365"/>
      <c r="E223" s="388"/>
      <c r="F223" s="384"/>
      <c r="G223" s="353"/>
    </row>
    <row r="224" spans="1:7" x14ac:dyDescent="0.2">
      <c r="A224" s="345"/>
      <c r="B224" s="382"/>
      <c r="C224" s="352"/>
      <c r="D224" s="365"/>
      <c r="E224" s="398"/>
      <c r="F224" s="384"/>
      <c r="G224" s="353"/>
    </row>
    <row r="225" spans="1:7" x14ac:dyDescent="0.2">
      <c r="A225" s="345"/>
      <c r="B225" s="394"/>
      <c r="C225" s="352"/>
      <c r="D225" s="365"/>
      <c r="E225" s="395"/>
      <c r="F225" s="399"/>
      <c r="G225" s="353"/>
    </row>
    <row r="226" spans="1:7" x14ac:dyDescent="0.2">
      <c r="A226" s="345"/>
      <c r="B226" s="389"/>
      <c r="C226" s="352"/>
      <c r="D226" s="400"/>
      <c r="E226" s="395"/>
      <c r="F226" s="399"/>
      <c r="G226" s="353"/>
    </row>
    <row r="227" spans="1:7" x14ac:dyDescent="0.2">
      <c r="A227" s="345"/>
      <c r="B227" s="389"/>
      <c r="C227" s="352"/>
      <c r="D227" s="365"/>
      <c r="E227" s="395"/>
      <c r="F227" s="399"/>
      <c r="G227" s="353"/>
    </row>
    <row r="228" spans="1:7" x14ac:dyDescent="0.2">
      <c r="A228" s="345"/>
      <c r="B228" s="382"/>
      <c r="C228" s="352"/>
      <c r="D228" s="365"/>
      <c r="E228" s="395"/>
      <c r="F228" s="399"/>
      <c r="G228" s="353"/>
    </row>
    <row r="229" spans="1:7" x14ac:dyDescent="0.2">
      <c r="A229" s="345"/>
      <c r="B229" s="382"/>
      <c r="C229" s="352"/>
      <c r="D229" s="357"/>
      <c r="E229" s="395"/>
      <c r="F229" s="399"/>
      <c r="G229" s="353"/>
    </row>
    <row r="230" spans="1:7" x14ac:dyDescent="0.2">
      <c r="A230" s="345"/>
      <c r="B230" s="382"/>
      <c r="C230" s="352"/>
      <c r="D230" s="357" t="s">
        <v>543</v>
      </c>
      <c r="E230" s="395"/>
      <c r="F230" s="399"/>
      <c r="G230" s="353"/>
    </row>
    <row r="231" spans="1:7" x14ac:dyDescent="0.2">
      <c r="A231" s="345"/>
      <c r="B231" s="382"/>
      <c r="C231" s="352"/>
      <c r="D231" s="401"/>
      <c r="E231" s="395"/>
      <c r="F231" s="399"/>
      <c r="G231" s="353"/>
    </row>
    <row r="232" spans="1:7" x14ac:dyDescent="0.2">
      <c r="A232" s="345"/>
      <c r="B232" s="382"/>
      <c r="C232" s="352"/>
      <c r="D232" s="365"/>
      <c r="E232" s="395"/>
      <c r="F232" s="399"/>
      <c r="G232" s="353"/>
    </row>
    <row r="233" spans="1:7" x14ac:dyDescent="0.2">
      <c r="A233" s="345"/>
      <c r="B233" s="382"/>
      <c r="C233" s="352"/>
      <c r="D233" s="402"/>
      <c r="E233" s="395"/>
      <c r="F233" s="399"/>
      <c r="G233" s="353"/>
    </row>
    <row r="234" spans="1:7" x14ac:dyDescent="0.2">
      <c r="A234" s="345"/>
      <c r="B234" s="382"/>
      <c r="C234" s="352"/>
      <c r="D234" s="160"/>
      <c r="E234" s="388"/>
      <c r="F234" s="384"/>
      <c r="G234" s="353"/>
    </row>
    <row r="235" spans="1:7" x14ac:dyDescent="0.2">
      <c r="A235" s="345"/>
      <c r="B235" s="382"/>
      <c r="C235" s="352"/>
      <c r="D235" s="160"/>
      <c r="E235" s="388"/>
      <c r="F235" s="384"/>
      <c r="G235" s="353"/>
    </row>
    <row r="236" spans="1:7" x14ac:dyDescent="0.2">
      <c r="A236" s="345"/>
      <c r="B236" s="382"/>
      <c r="C236" s="352"/>
      <c r="D236" s="160"/>
      <c r="E236" s="388"/>
      <c r="F236" s="384"/>
      <c r="G236" s="353"/>
    </row>
    <row r="237" spans="1:7" x14ac:dyDescent="0.2">
      <c r="A237" s="345"/>
      <c r="B237" s="382"/>
      <c r="C237" s="352"/>
      <c r="D237" s="160"/>
      <c r="E237" s="388"/>
      <c r="F237" s="384"/>
      <c r="G237" s="353"/>
    </row>
    <row r="238" spans="1:7" x14ac:dyDescent="0.2">
      <c r="A238" s="345"/>
      <c r="B238" s="382"/>
      <c r="C238" s="352"/>
      <c r="D238" s="160"/>
      <c r="E238" s="388"/>
      <c r="F238" s="384"/>
      <c r="G238" s="353"/>
    </row>
    <row r="239" spans="1:7" x14ac:dyDescent="0.2">
      <c r="A239" s="345"/>
      <c r="B239" s="382"/>
      <c r="C239" s="352"/>
      <c r="D239" s="357"/>
      <c r="E239" s="398"/>
      <c r="F239" s="384"/>
      <c r="G239" s="353"/>
    </row>
    <row r="240" spans="1:7" x14ac:dyDescent="0.2">
      <c r="A240" s="345"/>
      <c r="B240" s="382"/>
      <c r="C240" s="352"/>
      <c r="D240" s="357"/>
      <c r="E240" s="390"/>
      <c r="F240" s="384"/>
      <c r="G240" s="353"/>
    </row>
    <row r="241" spans="1:7" x14ac:dyDescent="0.2">
      <c r="A241" s="345"/>
      <c r="B241" s="382"/>
      <c r="C241" s="403"/>
      <c r="D241" s="365"/>
      <c r="E241" s="404"/>
      <c r="F241" s="405"/>
      <c r="G241" s="353"/>
    </row>
    <row r="242" spans="1:7" x14ac:dyDescent="0.2">
      <c r="A242" s="345"/>
      <c r="B242" s="382"/>
      <c r="C242" s="352"/>
      <c r="D242" s="406"/>
      <c r="E242" s="388"/>
      <c r="F242" s="387"/>
      <c r="G242" s="353"/>
    </row>
    <row r="243" spans="1:7" x14ac:dyDescent="0.2">
      <c r="A243" s="345"/>
      <c r="B243" s="382"/>
      <c r="C243" s="352"/>
      <c r="D243" s="364"/>
      <c r="E243" s="388"/>
      <c r="F243" s="387"/>
      <c r="G243" s="353"/>
    </row>
    <row r="244" spans="1:7" ht="13.5" thickBot="1" x14ac:dyDescent="0.25">
      <c r="A244" s="407"/>
      <c r="B244" s="408"/>
      <c r="C244" s="409"/>
      <c r="D244" s="409"/>
      <c r="E244" s="408"/>
      <c r="F244" s="49" t="s">
        <v>15</v>
      </c>
      <c r="G244" s="50">
        <f>SUM(G210:G243)</f>
        <v>6000</v>
      </c>
    </row>
    <row r="245" spans="1:7" ht="13.5" thickTop="1" x14ac:dyDescent="0.2">
      <c r="A245" s="1149" t="s">
        <v>2873</v>
      </c>
      <c r="B245" s="1186"/>
      <c r="C245" s="1186"/>
      <c r="D245" s="1186"/>
      <c r="E245" s="1186"/>
      <c r="F245" s="1186"/>
      <c r="G245" s="1187"/>
    </row>
    <row r="246" spans="1:7" ht="13.5" thickBot="1" x14ac:dyDescent="0.25">
      <c r="A246" s="359"/>
      <c r="B246" s="355"/>
      <c r="C246" s="355" t="s">
        <v>8</v>
      </c>
      <c r="D246" s="360"/>
      <c r="E246" s="355"/>
      <c r="F246" s="361"/>
      <c r="G246" s="362"/>
    </row>
    <row r="247" spans="1:7" ht="13.5" thickTop="1" x14ac:dyDescent="0.2">
      <c r="A247" s="1176"/>
      <c r="B247" s="1177"/>
      <c r="C247" s="1177"/>
      <c r="D247" s="414" t="s">
        <v>11</v>
      </c>
      <c r="E247" s="1178" t="s">
        <v>12</v>
      </c>
      <c r="F247" s="1178"/>
      <c r="G247" s="1179"/>
    </row>
    <row r="248" spans="1:7" x14ac:dyDescent="0.2">
      <c r="A248" s="1161" t="s">
        <v>17</v>
      </c>
      <c r="B248" s="1162"/>
      <c r="C248" s="1162"/>
      <c r="D248" s="415"/>
      <c r="E248" s="1180"/>
      <c r="F248" s="1181"/>
      <c r="G248" s="1182"/>
    </row>
    <row r="249" spans="1:7" x14ac:dyDescent="0.2">
      <c r="A249" s="1161" t="s">
        <v>38</v>
      </c>
      <c r="B249" s="1162"/>
      <c r="C249" s="1162"/>
      <c r="D249" s="58" t="s">
        <v>654</v>
      </c>
      <c r="E249" s="1139" t="s">
        <v>69</v>
      </c>
      <c r="F249" s="1139"/>
      <c r="G249" s="1140"/>
    </row>
    <row r="250" spans="1:7" ht="13.5" thickBot="1" x14ac:dyDescent="0.25">
      <c r="A250" s="1163" t="s">
        <v>39</v>
      </c>
      <c r="B250" s="1164"/>
      <c r="C250" s="1164"/>
      <c r="D250" s="356" t="s">
        <v>655</v>
      </c>
      <c r="E250" s="1236" t="s">
        <v>33</v>
      </c>
      <c r="F250" s="1165"/>
      <c r="G250" s="1166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83" t="s">
        <v>49</v>
      </c>
      <c r="B253" s="1184"/>
      <c r="C253" s="1184"/>
      <c r="D253" s="1184"/>
      <c r="E253" s="1184"/>
      <c r="F253" s="1184"/>
      <c r="G253" s="1185"/>
    </row>
    <row r="254" spans="1:7" x14ac:dyDescent="0.2">
      <c r="A254" s="368"/>
      <c r="B254" s="369"/>
      <c r="C254" s="370"/>
      <c r="D254" s="371"/>
      <c r="E254" s="369"/>
      <c r="F254" s="372"/>
      <c r="G254" s="373" t="s">
        <v>20</v>
      </c>
    </row>
    <row r="255" spans="1:7" x14ac:dyDescent="0.2">
      <c r="A255" s="374" t="s">
        <v>1</v>
      </c>
      <c r="B255" s="375"/>
      <c r="C255" s="14" t="s">
        <v>653</v>
      </c>
      <c r="D255" s="375"/>
      <c r="E255" s="343" t="s">
        <v>3302</v>
      </c>
      <c r="F255" s="376"/>
      <c r="G255" s="344" t="s">
        <v>3291</v>
      </c>
    </row>
    <row r="256" spans="1:7" x14ac:dyDescent="0.2">
      <c r="A256" s="342" t="s">
        <v>8</v>
      </c>
      <c r="B256" s="377"/>
      <c r="C256" s="19"/>
      <c r="D256" s="367"/>
      <c r="E256" s="1167"/>
      <c r="F256" s="1168"/>
      <c r="G256" s="378"/>
    </row>
    <row r="257" spans="1:7" x14ac:dyDescent="0.2">
      <c r="A257" s="354" t="s">
        <v>37</v>
      </c>
      <c r="B257" s="358"/>
      <c r="C257" s="358"/>
      <c r="D257" s="358"/>
      <c r="E257" s="379" t="s">
        <v>46</v>
      </c>
      <c r="F257" s="380"/>
      <c r="G257" s="378" t="s">
        <v>50</v>
      </c>
    </row>
    <row r="258" spans="1:7" x14ac:dyDescent="0.2">
      <c r="A258" s="368"/>
      <c r="B258" s="369"/>
      <c r="C258" s="370"/>
      <c r="D258" s="370"/>
      <c r="E258" s="1169"/>
      <c r="F258" s="1170"/>
      <c r="G258" s="381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345">
        <v>1</v>
      </c>
      <c r="B260" s="382"/>
      <c r="C260" s="352" t="s">
        <v>2733</v>
      </c>
      <c r="D260" s="357" t="s">
        <v>2871</v>
      </c>
      <c r="E260" s="383">
        <v>19</v>
      </c>
      <c r="F260" s="384">
        <v>40</v>
      </c>
      <c r="G260" s="353">
        <f>F260*E260</f>
        <v>760</v>
      </c>
    </row>
    <row r="261" spans="1:7" x14ac:dyDescent="0.2">
      <c r="A261" s="345">
        <v>2</v>
      </c>
      <c r="B261" s="382"/>
      <c r="C261" s="352" t="s">
        <v>2733</v>
      </c>
      <c r="D261" s="351" t="s">
        <v>2875</v>
      </c>
      <c r="E261" s="388">
        <v>19</v>
      </c>
      <c r="F261" s="384">
        <v>35</v>
      </c>
      <c r="G261" s="353">
        <f>F261*E261</f>
        <v>665</v>
      </c>
    </row>
    <row r="262" spans="1:7" x14ac:dyDescent="0.2">
      <c r="A262" s="345"/>
      <c r="B262" s="382"/>
      <c r="C262" s="352"/>
      <c r="D262" s="351"/>
      <c r="E262" s="388"/>
      <c r="F262" s="387"/>
      <c r="G262" s="353"/>
    </row>
    <row r="263" spans="1:7" x14ac:dyDescent="0.2">
      <c r="A263" s="345"/>
      <c r="B263" s="382"/>
      <c r="C263" s="352"/>
      <c r="D263" s="351"/>
      <c r="E263" s="388"/>
      <c r="F263" s="384"/>
      <c r="G263" s="353"/>
    </row>
    <row r="264" spans="1:7" x14ac:dyDescent="0.2">
      <c r="A264" s="345"/>
      <c r="B264" s="389"/>
      <c r="C264" s="352"/>
      <c r="D264" s="357"/>
      <c r="E264" s="390"/>
      <c r="F264" s="384"/>
      <c r="G264" s="353"/>
    </row>
    <row r="265" spans="1:7" x14ac:dyDescent="0.2">
      <c r="A265" s="345"/>
      <c r="B265" s="389"/>
      <c r="C265" s="352"/>
      <c r="D265" s="357"/>
      <c r="E265" s="390"/>
      <c r="F265" s="384"/>
      <c r="G265" s="353"/>
    </row>
    <row r="266" spans="1:7" x14ac:dyDescent="0.2">
      <c r="A266" s="345"/>
      <c r="B266" s="391"/>
      <c r="C266" s="366"/>
      <c r="D266" s="357"/>
      <c r="E266" s="388"/>
      <c r="F266" s="392"/>
      <c r="G266" s="353"/>
    </row>
    <row r="267" spans="1:7" x14ac:dyDescent="0.2">
      <c r="A267" s="345"/>
      <c r="B267" s="391"/>
      <c r="C267" s="366"/>
      <c r="D267" s="364"/>
      <c r="E267" s="388"/>
      <c r="F267" s="392"/>
      <c r="G267" s="353"/>
    </row>
    <row r="268" spans="1:7" x14ac:dyDescent="0.2">
      <c r="A268" s="345"/>
      <c r="B268" s="382"/>
      <c r="C268" s="352"/>
      <c r="D268" s="364"/>
      <c r="E268" s="393"/>
      <c r="F268" s="384"/>
      <c r="G268" s="353"/>
    </row>
    <row r="269" spans="1:7" x14ac:dyDescent="0.2">
      <c r="A269" s="345"/>
      <c r="B269" s="394"/>
      <c r="C269" s="352"/>
      <c r="D269" s="357"/>
      <c r="E269" s="395"/>
      <c r="F269" s="384"/>
      <c r="G269" s="353"/>
    </row>
    <row r="270" spans="1:7" x14ac:dyDescent="0.2">
      <c r="A270" s="345"/>
      <c r="B270" s="389"/>
      <c r="C270" s="352"/>
      <c r="D270" s="357"/>
      <c r="E270" s="388"/>
      <c r="F270" s="396"/>
      <c r="G270" s="353"/>
    </row>
    <row r="271" spans="1:7" x14ac:dyDescent="0.2">
      <c r="A271" s="345"/>
      <c r="B271" s="397"/>
      <c r="C271" s="352"/>
      <c r="D271" s="357"/>
      <c r="E271" s="398"/>
      <c r="F271" s="384"/>
      <c r="G271" s="353"/>
    </row>
    <row r="272" spans="1:7" x14ac:dyDescent="0.2">
      <c r="A272" s="345"/>
      <c r="B272" s="397"/>
      <c r="C272" s="352"/>
      <c r="D272" s="365"/>
      <c r="E272" s="398"/>
      <c r="F272" s="384"/>
      <c r="G272" s="353"/>
    </row>
    <row r="273" spans="1:7" x14ac:dyDescent="0.2">
      <c r="A273" s="345"/>
      <c r="B273" s="382"/>
      <c r="C273" s="352"/>
      <c r="D273" s="365"/>
      <c r="E273" s="388"/>
      <c r="F273" s="384"/>
      <c r="G273" s="353"/>
    </row>
    <row r="274" spans="1:7" x14ac:dyDescent="0.2">
      <c r="A274" s="345"/>
      <c r="B274" s="382"/>
      <c r="C274" s="352"/>
      <c r="D274" s="365"/>
      <c r="E274" s="398"/>
      <c r="F274" s="384"/>
      <c r="G274" s="353"/>
    </row>
    <row r="275" spans="1:7" x14ac:dyDescent="0.2">
      <c r="A275" s="345"/>
      <c r="B275" s="394"/>
      <c r="C275" s="352"/>
      <c r="D275" s="365"/>
      <c r="E275" s="395"/>
      <c r="F275" s="399"/>
      <c r="G275" s="353"/>
    </row>
    <row r="276" spans="1:7" x14ac:dyDescent="0.2">
      <c r="A276" s="345"/>
      <c r="B276" s="389"/>
      <c r="C276" s="352"/>
      <c r="D276" s="400"/>
      <c r="E276" s="395"/>
      <c r="F276" s="399"/>
      <c r="G276" s="353"/>
    </row>
    <row r="277" spans="1:7" x14ac:dyDescent="0.2">
      <c r="A277" s="345"/>
      <c r="B277" s="389"/>
      <c r="C277" s="352"/>
      <c r="D277" s="365"/>
      <c r="E277" s="395"/>
      <c r="F277" s="399"/>
      <c r="G277" s="353"/>
    </row>
    <row r="278" spans="1:7" x14ac:dyDescent="0.2">
      <c r="A278" s="345"/>
      <c r="B278" s="382"/>
      <c r="C278" s="352"/>
      <c r="D278" s="365"/>
      <c r="E278" s="395"/>
      <c r="F278" s="399"/>
      <c r="G278" s="353"/>
    </row>
    <row r="279" spans="1:7" x14ac:dyDescent="0.2">
      <c r="A279" s="345"/>
      <c r="B279" s="382"/>
      <c r="C279" s="352"/>
      <c r="D279" s="357"/>
      <c r="E279" s="395"/>
      <c r="F279" s="399"/>
      <c r="G279" s="353"/>
    </row>
    <row r="280" spans="1:7" x14ac:dyDescent="0.2">
      <c r="A280" s="345"/>
      <c r="B280" s="382"/>
      <c r="C280" s="352"/>
      <c r="D280" s="357" t="s">
        <v>543</v>
      </c>
      <c r="E280" s="395"/>
      <c r="F280" s="399"/>
      <c r="G280" s="353"/>
    </row>
    <row r="281" spans="1:7" x14ac:dyDescent="0.2">
      <c r="A281" s="345"/>
      <c r="B281" s="382"/>
      <c r="C281" s="352"/>
      <c r="D281" s="401"/>
      <c r="E281" s="395"/>
      <c r="F281" s="399"/>
      <c r="G281" s="353"/>
    </row>
    <row r="282" spans="1:7" x14ac:dyDescent="0.2">
      <c r="A282" s="345"/>
      <c r="B282" s="382"/>
      <c r="C282" s="352"/>
      <c r="D282" s="365"/>
      <c r="E282" s="395"/>
      <c r="F282" s="399"/>
      <c r="G282" s="353"/>
    </row>
    <row r="283" spans="1:7" x14ac:dyDescent="0.2">
      <c r="A283" s="345"/>
      <c r="B283" s="382"/>
      <c r="C283" s="352"/>
      <c r="D283" s="402"/>
      <c r="E283" s="395"/>
      <c r="F283" s="399"/>
      <c r="G283" s="353"/>
    </row>
    <row r="284" spans="1:7" x14ac:dyDescent="0.2">
      <c r="A284" s="345"/>
      <c r="B284" s="382"/>
      <c r="C284" s="352"/>
      <c r="D284" s="160"/>
      <c r="E284" s="388"/>
      <c r="F284" s="384"/>
      <c r="G284" s="353"/>
    </row>
    <row r="285" spans="1:7" x14ac:dyDescent="0.2">
      <c r="A285" s="345"/>
      <c r="B285" s="382"/>
      <c r="C285" s="352"/>
      <c r="D285" s="160"/>
      <c r="E285" s="388"/>
      <c r="F285" s="384"/>
      <c r="G285" s="353"/>
    </row>
    <row r="286" spans="1:7" x14ac:dyDescent="0.2">
      <c r="A286" s="345"/>
      <c r="B286" s="382"/>
      <c r="C286" s="352"/>
      <c r="D286" s="160"/>
      <c r="E286" s="388"/>
      <c r="F286" s="384"/>
      <c r="G286" s="353"/>
    </row>
    <row r="287" spans="1:7" x14ac:dyDescent="0.2">
      <c r="A287" s="345"/>
      <c r="B287" s="382"/>
      <c r="C287" s="352"/>
      <c r="D287" s="160"/>
      <c r="E287" s="388"/>
      <c r="F287" s="384"/>
      <c r="G287" s="353"/>
    </row>
    <row r="288" spans="1:7" x14ac:dyDescent="0.2">
      <c r="A288" s="345"/>
      <c r="B288" s="382"/>
      <c r="C288" s="352"/>
      <c r="D288" s="160"/>
      <c r="E288" s="388"/>
      <c r="F288" s="384"/>
      <c r="G288" s="353"/>
    </row>
    <row r="289" spans="1:7" x14ac:dyDescent="0.2">
      <c r="A289" s="345"/>
      <c r="B289" s="382"/>
      <c r="C289" s="352"/>
      <c r="D289" s="357"/>
      <c r="E289" s="398"/>
      <c r="F289" s="384"/>
      <c r="G289" s="353"/>
    </row>
    <row r="290" spans="1:7" x14ac:dyDescent="0.2">
      <c r="A290" s="345"/>
      <c r="B290" s="382"/>
      <c r="C290" s="352"/>
      <c r="D290" s="357"/>
      <c r="E290" s="390"/>
      <c r="F290" s="384"/>
      <c r="G290" s="353"/>
    </row>
    <row r="291" spans="1:7" x14ac:dyDescent="0.2">
      <c r="A291" s="345"/>
      <c r="B291" s="382"/>
      <c r="C291" s="403"/>
      <c r="D291" s="365"/>
      <c r="E291" s="404"/>
      <c r="F291" s="405"/>
      <c r="G291" s="353"/>
    </row>
    <row r="292" spans="1:7" x14ac:dyDescent="0.2">
      <c r="A292" s="345"/>
      <c r="B292" s="382"/>
      <c r="C292" s="352"/>
      <c r="D292" s="406"/>
      <c r="E292" s="388"/>
      <c r="F292" s="387"/>
      <c r="G292" s="353"/>
    </row>
    <row r="293" spans="1:7" x14ac:dyDescent="0.2">
      <c r="A293" s="345"/>
      <c r="B293" s="382"/>
      <c r="C293" s="352"/>
      <c r="D293" s="364"/>
      <c r="E293" s="388"/>
      <c r="F293" s="387"/>
      <c r="G293" s="353"/>
    </row>
    <row r="294" spans="1:7" ht="13.5" thickBot="1" x14ac:dyDescent="0.25">
      <c r="A294" s="407"/>
      <c r="B294" s="408"/>
      <c r="C294" s="409"/>
      <c r="D294" s="409"/>
      <c r="E294" s="408"/>
      <c r="F294" s="49" t="s">
        <v>15</v>
      </c>
      <c r="G294" s="50">
        <f>SUM(G260:G293)</f>
        <v>1425</v>
      </c>
    </row>
    <row r="295" spans="1:7" ht="13.5" thickTop="1" x14ac:dyDescent="0.2">
      <c r="A295" s="1149" t="s">
        <v>2538</v>
      </c>
      <c r="B295" s="1186"/>
      <c r="C295" s="1186"/>
      <c r="D295" s="1186"/>
      <c r="E295" s="1186"/>
      <c r="F295" s="1186"/>
      <c r="G295" s="1187"/>
    </row>
    <row r="296" spans="1:7" ht="13.5" thickBot="1" x14ac:dyDescent="0.25">
      <c r="A296" s="359"/>
      <c r="B296" s="355"/>
      <c r="C296" s="355" t="s">
        <v>8</v>
      </c>
      <c r="D296" s="360"/>
      <c r="E296" s="355"/>
      <c r="F296" s="361"/>
      <c r="G296" s="362"/>
    </row>
    <row r="297" spans="1:7" ht="13.5" thickTop="1" x14ac:dyDescent="0.2">
      <c r="A297" s="1176"/>
      <c r="B297" s="1177"/>
      <c r="C297" s="1177"/>
      <c r="D297" s="414" t="s">
        <v>11</v>
      </c>
      <c r="E297" s="1178" t="s">
        <v>12</v>
      </c>
      <c r="F297" s="1178"/>
      <c r="G297" s="1179"/>
    </row>
    <row r="298" spans="1:7" x14ac:dyDescent="0.2">
      <c r="A298" s="1161" t="s">
        <v>17</v>
      </c>
      <c r="B298" s="1162"/>
      <c r="C298" s="1162"/>
      <c r="D298" s="415"/>
      <c r="E298" s="1180"/>
      <c r="F298" s="1181"/>
      <c r="G298" s="1182"/>
    </row>
    <row r="299" spans="1:7" x14ac:dyDescent="0.2">
      <c r="A299" s="1161" t="s">
        <v>38</v>
      </c>
      <c r="B299" s="1162"/>
      <c r="C299" s="1162"/>
      <c r="D299" s="58" t="s">
        <v>654</v>
      </c>
      <c r="E299" s="1139" t="s">
        <v>69</v>
      </c>
      <c r="F299" s="1139"/>
      <c r="G299" s="1140"/>
    </row>
    <row r="300" spans="1:7" ht="13.5" thickBot="1" x14ac:dyDescent="0.25">
      <c r="A300" s="1163" t="s">
        <v>39</v>
      </c>
      <c r="B300" s="1164"/>
      <c r="C300" s="1164"/>
      <c r="D300" s="356" t="s">
        <v>655</v>
      </c>
      <c r="E300" s="1236" t="s">
        <v>33</v>
      </c>
      <c r="F300" s="1165"/>
      <c r="G300" s="1166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83" t="s">
        <v>49</v>
      </c>
      <c r="B303" s="1184"/>
      <c r="C303" s="1184"/>
      <c r="D303" s="1184"/>
      <c r="E303" s="1184"/>
      <c r="F303" s="1184"/>
      <c r="G303" s="1185"/>
    </row>
    <row r="304" spans="1:7" x14ac:dyDescent="0.2">
      <c r="A304" s="368"/>
      <c r="B304" s="369"/>
      <c r="C304" s="370"/>
      <c r="D304" s="371"/>
      <c r="E304" s="369"/>
      <c r="F304" s="372"/>
      <c r="G304" s="373" t="s">
        <v>20</v>
      </c>
    </row>
    <row r="305" spans="1:7" x14ac:dyDescent="0.2">
      <c r="A305" s="374" t="s">
        <v>1</v>
      </c>
      <c r="B305" s="375"/>
      <c r="C305" s="14" t="s">
        <v>653</v>
      </c>
      <c r="D305" s="375"/>
      <c r="E305" s="343" t="s">
        <v>3303</v>
      </c>
      <c r="F305" s="376"/>
      <c r="G305" s="344" t="s">
        <v>3291</v>
      </c>
    </row>
    <row r="306" spans="1:7" x14ac:dyDescent="0.2">
      <c r="A306" s="342" t="s">
        <v>8</v>
      </c>
      <c r="B306" s="377"/>
      <c r="C306" s="19"/>
      <c r="D306" s="367"/>
      <c r="E306" s="1167"/>
      <c r="F306" s="1168"/>
      <c r="G306" s="378"/>
    </row>
    <row r="307" spans="1:7" x14ac:dyDescent="0.2">
      <c r="A307" s="354" t="s">
        <v>37</v>
      </c>
      <c r="B307" s="358"/>
      <c r="C307" s="358"/>
      <c r="D307" s="358"/>
      <c r="E307" s="379" t="s">
        <v>46</v>
      </c>
      <c r="F307" s="380"/>
      <c r="G307" s="378" t="s">
        <v>50</v>
      </c>
    </row>
    <row r="308" spans="1:7" x14ac:dyDescent="0.2">
      <c r="A308" s="368"/>
      <c r="B308" s="369"/>
      <c r="C308" s="370"/>
      <c r="D308" s="370"/>
      <c r="E308" s="1169"/>
      <c r="F308" s="1170"/>
      <c r="G308" s="381"/>
    </row>
    <row r="309" spans="1:7" ht="26.25" thickBot="1" x14ac:dyDescent="0.25">
      <c r="A309" s="26" t="s">
        <v>47</v>
      </c>
      <c r="B309" s="26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345">
        <v>1</v>
      </c>
      <c r="B310" s="382"/>
      <c r="C310" s="352" t="s">
        <v>153</v>
      </c>
      <c r="D310" s="357" t="s">
        <v>2306</v>
      </c>
      <c r="E310" s="383">
        <v>1</v>
      </c>
      <c r="F310" s="384">
        <v>6500</v>
      </c>
      <c r="G310" s="353">
        <f>F310*E310</f>
        <v>6500</v>
      </c>
    </row>
    <row r="311" spans="1:7" x14ac:dyDescent="0.2">
      <c r="A311" s="345"/>
      <c r="B311" s="382"/>
      <c r="C311" s="352"/>
      <c r="D311" s="351" t="s">
        <v>2505</v>
      </c>
      <c r="E311" s="388"/>
      <c r="F311" s="384"/>
      <c r="G311" s="353"/>
    </row>
    <row r="312" spans="1:7" x14ac:dyDescent="0.2">
      <c r="A312" s="345"/>
      <c r="B312" s="382"/>
      <c r="C312" s="352"/>
      <c r="D312" s="351" t="s">
        <v>2506</v>
      </c>
      <c r="E312" s="388"/>
      <c r="F312" s="387"/>
      <c r="G312" s="353"/>
    </row>
    <row r="313" spans="1:7" x14ac:dyDescent="0.2">
      <c r="A313" s="345"/>
      <c r="B313" s="382"/>
      <c r="C313" s="352"/>
      <c r="D313" s="351"/>
      <c r="E313" s="388"/>
      <c r="F313" s="384"/>
      <c r="G313" s="353"/>
    </row>
    <row r="314" spans="1:7" x14ac:dyDescent="0.2">
      <c r="A314" s="345"/>
      <c r="B314" s="389"/>
      <c r="C314" s="352"/>
      <c r="D314" s="357"/>
      <c r="E314" s="390"/>
      <c r="F314" s="384"/>
      <c r="G314" s="353"/>
    </row>
    <row r="315" spans="1:7" x14ac:dyDescent="0.2">
      <c r="A315" s="345"/>
      <c r="B315" s="389"/>
      <c r="C315" s="352"/>
      <c r="D315" s="357"/>
      <c r="E315" s="390"/>
      <c r="F315" s="384"/>
      <c r="G315" s="353"/>
    </row>
    <row r="316" spans="1:7" x14ac:dyDescent="0.2">
      <c r="A316" s="345"/>
      <c r="B316" s="391"/>
      <c r="C316" s="366"/>
      <c r="D316" s="357"/>
      <c r="E316" s="388"/>
      <c r="F316" s="392"/>
      <c r="G316" s="353"/>
    </row>
    <row r="317" spans="1:7" x14ac:dyDescent="0.2">
      <c r="A317" s="345"/>
      <c r="B317" s="391"/>
      <c r="C317" s="366"/>
      <c r="D317" s="364"/>
      <c r="E317" s="388"/>
      <c r="F317" s="392"/>
      <c r="G317" s="353"/>
    </row>
    <row r="318" spans="1:7" x14ac:dyDescent="0.2">
      <c r="A318" s="345"/>
      <c r="B318" s="382"/>
      <c r="C318" s="352"/>
      <c r="D318" s="364"/>
      <c r="E318" s="393"/>
      <c r="F318" s="384"/>
      <c r="G318" s="353"/>
    </row>
    <row r="319" spans="1:7" x14ac:dyDescent="0.2">
      <c r="A319" s="345"/>
      <c r="B319" s="394"/>
      <c r="C319" s="352"/>
      <c r="D319" s="357"/>
      <c r="E319" s="395"/>
      <c r="F319" s="384"/>
      <c r="G319" s="353"/>
    </row>
    <row r="320" spans="1:7" x14ac:dyDescent="0.2">
      <c r="A320" s="345"/>
      <c r="B320" s="389"/>
      <c r="C320" s="352"/>
      <c r="D320" s="357"/>
      <c r="E320" s="388"/>
      <c r="F320" s="396"/>
      <c r="G320" s="353"/>
    </row>
    <row r="321" spans="1:7" x14ac:dyDescent="0.2">
      <c r="A321" s="345"/>
      <c r="B321" s="397"/>
      <c r="C321" s="352"/>
      <c r="D321" s="357"/>
      <c r="E321" s="398"/>
      <c r="F321" s="384"/>
      <c r="G321" s="353"/>
    </row>
    <row r="322" spans="1:7" x14ac:dyDescent="0.2">
      <c r="A322" s="345"/>
      <c r="B322" s="397"/>
      <c r="C322" s="352"/>
      <c r="D322" s="365"/>
      <c r="E322" s="398"/>
      <c r="F322" s="384"/>
      <c r="G322" s="353"/>
    </row>
    <row r="323" spans="1:7" x14ac:dyDescent="0.2">
      <c r="A323" s="345"/>
      <c r="B323" s="382"/>
      <c r="C323" s="352"/>
      <c r="D323" s="365"/>
      <c r="E323" s="388"/>
      <c r="F323" s="384"/>
      <c r="G323" s="353"/>
    </row>
    <row r="324" spans="1:7" x14ac:dyDescent="0.2">
      <c r="A324" s="345"/>
      <c r="B324" s="382"/>
      <c r="C324" s="352"/>
      <c r="D324" s="365"/>
      <c r="E324" s="398"/>
      <c r="F324" s="384"/>
      <c r="G324" s="353"/>
    </row>
    <row r="325" spans="1:7" x14ac:dyDescent="0.2">
      <c r="A325" s="345"/>
      <c r="B325" s="394"/>
      <c r="C325" s="352"/>
      <c r="D325" s="365"/>
      <c r="E325" s="395"/>
      <c r="F325" s="399"/>
      <c r="G325" s="353"/>
    </row>
    <row r="326" spans="1:7" x14ac:dyDescent="0.2">
      <c r="A326" s="345"/>
      <c r="B326" s="389"/>
      <c r="C326" s="352"/>
      <c r="D326" s="400"/>
      <c r="E326" s="395"/>
      <c r="F326" s="399"/>
      <c r="G326" s="353"/>
    </row>
    <row r="327" spans="1:7" x14ac:dyDescent="0.2">
      <c r="A327" s="345"/>
      <c r="B327" s="389"/>
      <c r="C327" s="352"/>
      <c r="D327" s="365"/>
      <c r="E327" s="395"/>
      <c r="F327" s="399"/>
      <c r="G327" s="353"/>
    </row>
    <row r="328" spans="1:7" x14ac:dyDescent="0.2">
      <c r="A328" s="345"/>
      <c r="B328" s="382"/>
      <c r="C328" s="352"/>
      <c r="D328" s="365"/>
      <c r="E328" s="395"/>
      <c r="F328" s="399"/>
      <c r="G328" s="353"/>
    </row>
    <row r="329" spans="1:7" x14ac:dyDescent="0.2">
      <c r="A329" s="345"/>
      <c r="B329" s="382"/>
      <c r="C329" s="352"/>
      <c r="D329" s="357"/>
      <c r="E329" s="395"/>
      <c r="F329" s="399"/>
      <c r="G329" s="353"/>
    </row>
    <row r="330" spans="1:7" x14ac:dyDescent="0.2">
      <c r="A330" s="345"/>
      <c r="B330" s="382"/>
      <c r="C330" s="352"/>
      <c r="D330" s="357" t="s">
        <v>543</v>
      </c>
      <c r="E330" s="395"/>
      <c r="F330" s="399"/>
      <c r="G330" s="353"/>
    </row>
    <row r="331" spans="1:7" x14ac:dyDescent="0.2">
      <c r="A331" s="345"/>
      <c r="B331" s="382"/>
      <c r="C331" s="352"/>
      <c r="D331" s="401"/>
      <c r="E331" s="395"/>
      <c r="F331" s="399"/>
      <c r="G331" s="353"/>
    </row>
    <row r="332" spans="1:7" x14ac:dyDescent="0.2">
      <c r="A332" s="345"/>
      <c r="B332" s="382"/>
      <c r="C332" s="352"/>
      <c r="D332" s="365"/>
      <c r="E332" s="395"/>
      <c r="F332" s="399"/>
      <c r="G332" s="353"/>
    </row>
    <row r="333" spans="1:7" x14ac:dyDescent="0.2">
      <c r="A333" s="345"/>
      <c r="B333" s="382"/>
      <c r="C333" s="352"/>
      <c r="D333" s="402"/>
      <c r="E333" s="395"/>
      <c r="F333" s="399"/>
      <c r="G333" s="353"/>
    </row>
    <row r="334" spans="1:7" x14ac:dyDescent="0.2">
      <c r="A334" s="345"/>
      <c r="B334" s="382"/>
      <c r="C334" s="352"/>
      <c r="D334" s="160"/>
      <c r="E334" s="388"/>
      <c r="F334" s="384"/>
      <c r="G334" s="353"/>
    </row>
    <row r="335" spans="1:7" x14ac:dyDescent="0.2">
      <c r="A335" s="345"/>
      <c r="B335" s="382"/>
      <c r="C335" s="352"/>
      <c r="D335" s="160"/>
      <c r="E335" s="388"/>
      <c r="F335" s="384"/>
      <c r="G335" s="353"/>
    </row>
    <row r="336" spans="1:7" x14ac:dyDescent="0.2">
      <c r="A336" s="345"/>
      <c r="B336" s="382"/>
      <c r="C336" s="352"/>
      <c r="D336" s="160"/>
      <c r="E336" s="388"/>
      <c r="F336" s="384"/>
      <c r="G336" s="353"/>
    </row>
    <row r="337" spans="1:7" x14ac:dyDescent="0.2">
      <c r="A337" s="345"/>
      <c r="B337" s="382"/>
      <c r="C337" s="352"/>
      <c r="D337" s="160"/>
      <c r="E337" s="388"/>
      <c r="F337" s="384"/>
      <c r="G337" s="353"/>
    </row>
    <row r="338" spans="1:7" x14ac:dyDescent="0.2">
      <c r="A338" s="345"/>
      <c r="B338" s="382"/>
      <c r="C338" s="352"/>
      <c r="D338" s="160"/>
      <c r="E338" s="388"/>
      <c r="F338" s="384"/>
      <c r="G338" s="353"/>
    </row>
    <row r="339" spans="1:7" x14ac:dyDescent="0.2">
      <c r="A339" s="345"/>
      <c r="B339" s="382"/>
      <c r="C339" s="352"/>
      <c r="D339" s="357"/>
      <c r="E339" s="398"/>
      <c r="F339" s="384"/>
      <c r="G339" s="353"/>
    </row>
    <row r="340" spans="1:7" x14ac:dyDescent="0.2">
      <c r="A340" s="345"/>
      <c r="B340" s="382"/>
      <c r="C340" s="352"/>
      <c r="D340" s="357"/>
      <c r="E340" s="390"/>
      <c r="F340" s="384"/>
      <c r="G340" s="353"/>
    </row>
    <row r="341" spans="1:7" x14ac:dyDescent="0.2">
      <c r="A341" s="345"/>
      <c r="B341" s="382"/>
      <c r="C341" s="403"/>
      <c r="D341" s="365"/>
      <c r="E341" s="404"/>
      <c r="F341" s="405"/>
      <c r="G341" s="353"/>
    </row>
    <row r="342" spans="1:7" x14ac:dyDescent="0.2">
      <c r="A342" s="345"/>
      <c r="B342" s="382"/>
      <c r="C342" s="352"/>
      <c r="D342" s="406"/>
      <c r="E342" s="388"/>
      <c r="F342" s="387"/>
      <c r="G342" s="353"/>
    </row>
    <row r="343" spans="1:7" x14ac:dyDescent="0.2">
      <c r="A343" s="345"/>
      <c r="B343" s="382"/>
      <c r="C343" s="352"/>
      <c r="D343" s="364"/>
      <c r="E343" s="388"/>
      <c r="F343" s="387"/>
      <c r="G343" s="353"/>
    </row>
    <row r="344" spans="1:7" ht="13.5" thickBot="1" x14ac:dyDescent="0.25">
      <c r="A344" s="407"/>
      <c r="B344" s="408"/>
      <c r="C344" s="409"/>
      <c r="D344" s="409"/>
      <c r="E344" s="408"/>
      <c r="F344" s="49" t="s">
        <v>15</v>
      </c>
      <c r="G344" s="50">
        <f>SUM(G310:G343)</f>
        <v>6500</v>
      </c>
    </row>
    <row r="345" spans="1:7" ht="13.5" thickTop="1" x14ac:dyDescent="0.2">
      <c r="A345" s="1149" t="s">
        <v>3202</v>
      </c>
      <c r="B345" s="1186"/>
      <c r="C345" s="1186"/>
      <c r="D345" s="1186"/>
      <c r="E345" s="1186"/>
      <c r="F345" s="1186"/>
      <c r="G345" s="1187"/>
    </row>
    <row r="346" spans="1:7" ht="13.5" thickBot="1" x14ac:dyDescent="0.25">
      <c r="A346" s="359"/>
      <c r="B346" s="355"/>
      <c r="C346" s="355" t="s">
        <v>8</v>
      </c>
      <c r="D346" s="360"/>
      <c r="E346" s="355"/>
      <c r="F346" s="361"/>
      <c r="G346" s="362"/>
    </row>
    <row r="347" spans="1:7" ht="13.5" thickTop="1" x14ac:dyDescent="0.2">
      <c r="A347" s="1176"/>
      <c r="B347" s="1177"/>
      <c r="C347" s="1177"/>
      <c r="D347" s="414" t="s">
        <v>11</v>
      </c>
      <c r="E347" s="1178" t="s">
        <v>12</v>
      </c>
      <c r="F347" s="1178"/>
      <c r="G347" s="1179"/>
    </row>
    <row r="348" spans="1:7" x14ac:dyDescent="0.2">
      <c r="A348" s="1161" t="s">
        <v>17</v>
      </c>
      <c r="B348" s="1162"/>
      <c r="C348" s="1162"/>
      <c r="D348" s="415"/>
      <c r="E348" s="1180"/>
      <c r="F348" s="1181"/>
      <c r="G348" s="1182"/>
    </row>
    <row r="349" spans="1:7" x14ac:dyDescent="0.2">
      <c r="A349" s="1161" t="s">
        <v>38</v>
      </c>
      <c r="B349" s="1162"/>
      <c r="C349" s="1162"/>
      <c r="D349" s="58" t="s">
        <v>654</v>
      </c>
      <c r="E349" s="1139" t="s">
        <v>69</v>
      </c>
      <c r="F349" s="1139"/>
      <c r="G349" s="1140"/>
    </row>
    <row r="350" spans="1:7" ht="13.5" thickBot="1" x14ac:dyDescent="0.25">
      <c r="A350" s="1163" t="s">
        <v>39</v>
      </c>
      <c r="B350" s="1164"/>
      <c r="C350" s="1164"/>
      <c r="D350" s="356" t="s">
        <v>655</v>
      </c>
      <c r="E350" s="1236" t="s">
        <v>33</v>
      </c>
      <c r="F350" s="1165"/>
      <c r="G350" s="1166"/>
    </row>
    <row r="351" spans="1:7" ht="16.5" x14ac:dyDescent="0.25">
      <c r="A351" s="1152" t="s">
        <v>29</v>
      </c>
      <c r="B351" s="1153"/>
      <c r="C351" s="1153"/>
      <c r="D351" s="1153"/>
      <c r="E351" s="1153"/>
      <c r="F351" s="1153"/>
      <c r="G351" s="1154"/>
    </row>
    <row r="352" spans="1:7" x14ac:dyDescent="0.2">
      <c r="A352" s="1155" t="s">
        <v>48</v>
      </c>
      <c r="B352" s="1156"/>
      <c r="C352" s="1156"/>
      <c r="D352" s="1156"/>
      <c r="E352" s="1156"/>
      <c r="F352" s="1156"/>
      <c r="G352" s="1157"/>
    </row>
    <row r="353" spans="1:7" x14ac:dyDescent="0.2">
      <c r="A353" s="1183" t="s">
        <v>49</v>
      </c>
      <c r="B353" s="1184"/>
      <c r="C353" s="1184"/>
      <c r="D353" s="1184"/>
      <c r="E353" s="1184"/>
      <c r="F353" s="1184"/>
      <c r="G353" s="1185"/>
    </row>
    <row r="354" spans="1:7" x14ac:dyDescent="0.2">
      <c r="A354" s="368"/>
      <c r="B354" s="369"/>
      <c r="C354" s="370"/>
      <c r="D354" s="371"/>
      <c r="E354" s="369"/>
      <c r="F354" s="372"/>
      <c r="G354" s="373" t="s">
        <v>20</v>
      </c>
    </row>
    <row r="355" spans="1:7" x14ac:dyDescent="0.2">
      <c r="A355" s="374" t="s">
        <v>1</v>
      </c>
      <c r="B355" s="375"/>
      <c r="C355" s="14" t="s">
        <v>653</v>
      </c>
      <c r="D355" s="375"/>
      <c r="E355" s="343" t="s">
        <v>3642</v>
      </c>
      <c r="F355" s="376"/>
      <c r="G355" s="344" t="s">
        <v>3635</v>
      </c>
    </row>
    <row r="356" spans="1:7" x14ac:dyDescent="0.2">
      <c r="A356" s="342" t="s">
        <v>8</v>
      </c>
      <c r="B356" s="377"/>
      <c r="C356" s="19"/>
      <c r="D356" s="367"/>
      <c r="E356" s="1167"/>
      <c r="F356" s="1168"/>
      <c r="G356" s="378"/>
    </row>
    <row r="357" spans="1:7" x14ac:dyDescent="0.2">
      <c r="A357" s="354" t="s">
        <v>37</v>
      </c>
      <c r="B357" s="358"/>
      <c r="C357" s="358"/>
      <c r="D357" s="358"/>
      <c r="E357" s="379" t="s">
        <v>46</v>
      </c>
      <c r="F357" s="380"/>
      <c r="G357" s="378" t="s">
        <v>50</v>
      </c>
    </row>
    <row r="358" spans="1:7" x14ac:dyDescent="0.2">
      <c r="A358" s="368"/>
      <c r="B358" s="369"/>
      <c r="C358" s="370"/>
      <c r="D358" s="370"/>
      <c r="E358" s="1169"/>
      <c r="F358" s="1170"/>
      <c r="G358" s="381"/>
    </row>
    <row r="359" spans="1:7" ht="26.25" thickBot="1" x14ac:dyDescent="0.25">
      <c r="A359" s="26" t="s">
        <v>47</v>
      </c>
      <c r="B359" s="26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7" ht="13.5" thickTop="1" x14ac:dyDescent="0.2">
      <c r="A360" s="345">
        <v>1</v>
      </c>
      <c r="B360" s="382"/>
      <c r="C360" s="352" t="s">
        <v>153</v>
      </c>
      <c r="D360" s="357" t="s">
        <v>2306</v>
      </c>
      <c r="E360" s="383">
        <v>1</v>
      </c>
      <c r="F360" s="384">
        <v>3500</v>
      </c>
      <c r="G360" s="353">
        <f>F360*E360</f>
        <v>3500</v>
      </c>
    </row>
    <row r="361" spans="1:7" x14ac:dyDescent="0.2">
      <c r="A361" s="345"/>
      <c r="B361" s="382"/>
      <c r="C361" s="352"/>
      <c r="D361" s="351" t="s">
        <v>2505</v>
      </c>
      <c r="E361" s="388"/>
      <c r="F361" s="384"/>
      <c r="G361" s="353"/>
    </row>
    <row r="362" spans="1:7" x14ac:dyDescent="0.2">
      <c r="A362" s="345"/>
      <c r="B362" s="382"/>
      <c r="C362" s="352"/>
      <c r="D362" s="351" t="s">
        <v>2506</v>
      </c>
      <c r="E362" s="388"/>
      <c r="F362" s="387"/>
      <c r="G362" s="353"/>
    </row>
    <row r="363" spans="1:7" x14ac:dyDescent="0.2">
      <c r="A363" s="345"/>
      <c r="B363" s="382"/>
      <c r="C363" s="352"/>
      <c r="D363" s="351"/>
      <c r="E363" s="388"/>
      <c r="F363" s="384"/>
      <c r="G363" s="353"/>
    </row>
    <row r="364" spans="1:7" x14ac:dyDescent="0.2">
      <c r="A364" s="345"/>
      <c r="B364" s="389"/>
      <c r="C364" s="352"/>
      <c r="D364" s="357"/>
      <c r="E364" s="390"/>
      <c r="F364" s="384"/>
      <c r="G364" s="353"/>
    </row>
    <row r="365" spans="1:7" x14ac:dyDescent="0.2">
      <c r="A365" s="345"/>
      <c r="B365" s="389"/>
      <c r="C365" s="352"/>
      <c r="D365" s="357"/>
      <c r="E365" s="390"/>
      <c r="F365" s="384"/>
      <c r="G365" s="353"/>
    </row>
    <row r="366" spans="1:7" x14ac:dyDescent="0.2">
      <c r="A366" s="345"/>
      <c r="B366" s="391"/>
      <c r="C366" s="366"/>
      <c r="D366" s="357"/>
      <c r="E366" s="388"/>
      <c r="F366" s="392"/>
      <c r="G366" s="353"/>
    </row>
    <row r="367" spans="1:7" x14ac:dyDescent="0.2">
      <c r="A367" s="345"/>
      <c r="B367" s="391"/>
      <c r="C367" s="366"/>
      <c r="D367" s="364"/>
      <c r="E367" s="388"/>
      <c r="F367" s="392"/>
      <c r="G367" s="353"/>
    </row>
    <row r="368" spans="1:7" x14ac:dyDescent="0.2">
      <c r="A368" s="345"/>
      <c r="B368" s="382"/>
      <c r="C368" s="352"/>
      <c r="D368" s="364"/>
      <c r="E368" s="393"/>
      <c r="F368" s="384"/>
      <c r="G368" s="353"/>
    </row>
    <row r="369" spans="1:7" x14ac:dyDescent="0.2">
      <c r="A369" s="345"/>
      <c r="B369" s="394"/>
      <c r="C369" s="352"/>
      <c r="D369" s="357"/>
      <c r="E369" s="395"/>
      <c r="F369" s="384"/>
      <c r="G369" s="353"/>
    </row>
    <row r="370" spans="1:7" x14ac:dyDescent="0.2">
      <c r="A370" s="345"/>
      <c r="B370" s="389"/>
      <c r="C370" s="352"/>
      <c r="D370" s="357"/>
      <c r="E370" s="388"/>
      <c r="F370" s="396"/>
      <c r="G370" s="353"/>
    </row>
    <row r="371" spans="1:7" x14ac:dyDescent="0.2">
      <c r="A371" s="345"/>
      <c r="B371" s="397"/>
      <c r="C371" s="352"/>
      <c r="D371" s="357"/>
      <c r="E371" s="398"/>
      <c r="F371" s="384"/>
      <c r="G371" s="353"/>
    </row>
    <row r="372" spans="1:7" x14ac:dyDescent="0.2">
      <c r="A372" s="345"/>
      <c r="B372" s="397"/>
      <c r="C372" s="352"/>
      <c r="D372" s="365"/>
      <c r="E372" s="398"/>
      <c r="F372" s="384"/>
      <c r="G372" s="353"/>
    </row>
    <row r="373" spans="1:7" x14ac:dyDescent="0.2">
      <c r="A373" s="345"/>
      <c r="B373" s="382"/>
      <c r="C373" s="352"/>
      <c r="D373" s="365"/>
      <c r="E373" s="388"/>
      <c r="F373" s="384"/>
      <c r="G373" s="353"/>
    </row>
    <row r="374" spans="1:7" x14ac:dyDescent="0.2">
      <c r="A374" s="345"/>
      <c r="B374" s="382"/>
      <c r="C374" s="352"/>
      <c r="D374" s="365"/>
      <c r="E374" s="398"/>
      <c r="F374" s="384"/>
      <c r="G374" s="353"/>
    </row>
    <row r="375" spans="1:7" x14ac:dyDescent="0.2">
      <c r="A375" s="345"/>
      <c r="B375" s="394"/>
      <c r="C375" s="352"/>
      <c r="D375" s="365"/>
      <c r="E375" s="395"/>
      <c r="F375" s="399"/>
      <c r="G375" s="353"/>
    </row>
    <row r="376" spans="1:7" x14ac:dyDescent="0.2">
      <c r="A376" s="345"/>
      <c r="B376" s="389"/>
      <c r="C376" s="352"/>
      <c r="D376" s="400"/>
      <c r="E376" s="395"/>
      <c r="F376" s="399"/>
      <c r="G376" s="353"/>
    </row>
    <row r="377" spans="1:7" x14ac:dyDescent="0.2">
      <c r="A377" s="345"/>
      <c r="B377" s="389"/>
      <c r="C377" s="352"/>
      <c r="D377" s="365"/>
      <c r="E377" s="395"/>
      <c r="F377" s="399"/>
      <c r="G377" s="353"/>
    </row>
    <row r="378" spans="1:7" x14ac:dyDescent="0.2">
      <c r="A378" s="345"/>
      <c r="B378" s="382"/>
      <c r="C378" s="352"/>
      <c r="D378" s="365"/>
      <c r="E378" s="395"/>
      <c r="F378" s="399"/>
      <c r="G378" s="353"/>
    </row>
    <row r="379" spans="1:7" x14ac:dyDescent="0.2">
      <c r="A379" s="345"/>
      <c r="B379" s="382"/>
      <c r="C379" s="352"/>
      <c r="D379" s="357"/>
      <c r="E379" s="395"/>
      <c r="F379" s="399"/>
      <c r="G379" s="353"/>
    </row>
    <row r="380" spans="1:7" x14ac:dyDescent="0.2">
      <c r="A380" s="345"/>
      <c r="B380" s="382"/>
      <c r="C380" s="352"/>
      <c r="D380" s="357" t="s">
        <v>543</v>
      </c>
      <c r="E380" s="395"/>
      <c r="F380" s="399"/>
      <c r="G380" s="353"/>
    </row>
    <row r="381" spans="1:7" x14ac:dyDescent="0.2">
      <c r="A381" s="345"/>
      <c r="B381" s="382"/>
      <c r="C381" s="352"/>
      <c r="D381" s="401"/>
      <c r="E381" s="395"/>
      <c r="F381" s="399"/>
      <c r="G381" s="353"/>
    </row>
    <row r="382" spans="1:7" x14ac:dyDescent="0.2">
      <c r="A382" s="345"/>
      <c r="B382" s="382"/>
      <c r="C382" s="352"/>
      <c r="D382" s="365"/>
      <c r="E382" s="395"/>
      <c r="F382" s="399"/>
      <c r="G382" s="353"/>
    </row>
    <row r="383" spans="1:7" x14ac:dyDescent="0.2">
      <c r="A383" s="345"/>
      <c r="B383" s="382"/>
      <c r="C383" s="352"/>
      <c r="D383" s="402"/>
      <c r="E383" s="395"/>
      <c r="F383" s="399"/>
      <c r="G383" s="353"/>
    </row>
    <row r="384" spans="1:7" x14ac:dyDescent="0.2">
      <c r="A384" s="345"/>
      <c r="B384" s="382"/>
      <c r="C384" s="352"/>
      <c r="D384" s="160"/>
      <c r="E384" s="388"/>
      <c r="F384" s="384"/>
      <c r="G384" s="353"/>
    </row>
    <row r="385" spans="1:7" x14ac:dyDescent="0.2">
      <c r="A385" s="345"/>
      <c r="B385" s="382"/>
      <c r="C385" s="352"/>
      <c r="D385" s="160"/>
      <c r="E385" s="388"/>
      <c r="F385" s="384"/>
      <c r="G385" s="353"/>
    </row>
    <row r="386" spans="1:7" x14ac:dyDescent="0.2">
      <c r="A386" s="345"/>
      <c r="B386" s="382"/>
      <c r="C386" s="352"/>
      <c r="D386" s="160"/>
      <c r="E386" s="388"/>
      <c r="F386" s="384"/>
      <c r="G386" s="353"/>
    </row>
    <row r="387" spans="1:7" x14ac:dyDescent="0.2">
      <c r="A387" s="345"/>
      <c r="B387" s="382"/>
      <c r="C387" s="352"/>
      <c r="D387" s="160"/>
      <c r="E387" s="388"/>
      <c r="F387" s="384"/>
      <c r="G387" s="353"/>
    </row>
    <row r="388" spans="1:7" x14ac:dyDescent="0.2">
      <c r="A388" s="345"/>
      <c r="B388" s="382"/>
      <c r="C388" s="352"/>
      <c r="D388" s="160"/>
      <c r="E388" s="388"/>
      <c r="F388" s="384"/>
      <c r="G388" s="353"/>
    </row>
    <row r="389" spans="1:7" x14ac:dyDescent="0.2">
      <c r="A389" s="345"/>
      <c r="B389" s="382"/>
      <c r="C389" s="352"/>
      <c r="D389" s="357"/>
      <c r="E389" s="398"/>
      <c r="F389" s="384"/>
      <c r="G389" s="353"/>
    </row>
    <row r="390" spans="1:7" x14ac:dyDescent="0.2">
      <c r="A390" s="345"/>
      <c r="B390" s="382"/>
      <c r="C390" s="352"/>
      <c r="D390" s="357"/>
      <c r="E390" s="390"/>
      <c r="F390" s="384"/>
      <c r="G390" s="353"/>
    </row>
    <row r="391" spans="1:7" x14ac:dyDescent="0.2">
      <c r="A391" s="345"/>
      <c r="B391" s="382"/>
      <c r="C391" s="403"/>
      <c r="D391" s="365"/>
      <c r="E391" s="404"/>
      <c r="F391" s="405"/>
      <c r="G391" s="353"/>
    </row>
    <row r="392" spans="1:7" x14ac:dyDescent="0.2">
      <c r="A392" s="345"/>
      <c r="B392" s="382"/>
      <c r="C392" s="352"/>
      <c r="D392" s="406"/>
      <c r="E392" s="388"/>
      <c r="F392" s="387"/>
      <c r="G392" s="353"/>
    </row>
    <row r="393" spans="1:7" x14ac:dyDescent="0.2">
      <c r="A393" s="345"/>
      <c r="B393" s="382"/>
      <c r="C393" s="352"/>
      <c r="D393" s="364"/>
      <c r="E393" s="388"/>
      <c r="F393" s="387"/>
      <c r="G393" s="353"/>
    </row>
    <row r="394" spans="1:7" ht="13.5" thickBot="1" x14ac:dyDescent="0.25">
      <c r="A394" s="407"/>
      <c r="B394" s="408"/>
      <c r="C394" s="409"/>
      <c r="D394" s="409"/>
      <c r="E394" s="408"/>
      <c r="F394" s="49" t="s">
        <v>15</v>
      </c>
      <c r="G394" s="50">
        <f>SUM(G360:G393)</f>
        <v>3500</v>
      </c>
    </row>
    <row r="395" spans="1:7" ht="13.5" thickTop="1" x14ac:dyDescent="0.2">
      <c r="A395" s="1149" t="s">
        <v>3481</v>
      </c>
      <c r="B395" s="1186"/>
      <c r="C395" s="1186"/>
      <c r="D395" s="1186"/>
      <c r="E395" s="1186"/>
      <c r="F395" s="1186"/>
      <c r="G395" s="1187"/>
    </row>
    <row r="396" spans="1:7" ht="13.5" thickBot="1" x14ac:dyDescent="0.25">
      <c r="A396" s="359"/>
      <c r="B396" s="355"/>
      <c r="C396" s="355" t="s">
        <v>8</v>
      </c>
      <c r="D396" s="360"/>
      <c r="E396" s="355"/>
      <c r="F396" s="361"/>
      <c r="G396" s="362"/>
    </row>
    <row r="397" spans="1:7" ht="13.5" thickTop="1" x14ac:dyDescent="0.2">
      <c r="A397" s="1176"/>
      <c r="B397" s="1177"/>
      <c r="C397" s="1177"/>
      <c r="D397" s="414" t="s">
        <v>11</v>
      </c>
      <c r="E397" s="1178" t="s">
        <v>12</v>
      </c>
      <c r="F397" s="1178"/>
      <c r="G397" s="1179"/>
    </row>
    <row r="398" spans="1:7" x14ac:dyDescent="0.2">
      <c r="A398" s="1161" t="s">
        <v>17</v>
      </c>
      <c r="B398" s="1162"/>
      <c r="C398" s="1162"/>
      <c r="D398" s="415"/>
      <c r="E398" s="1180"/>
      <c r="F398" s="1181"/>
      <c r="G398" s="1182"/>
    </row>
    <row r="399" spans="1:7" x14ac:dyDescent="0.2">
      <c r="A399" s="1161" t="s">
        <v>38</v>
      </c>
      <c r="B399" s="1162"/>
      <c r="C399" s="1162"/>
      <c r="D399" s="58" t="s">
        <v>654</v>
      </c>
      <c r="E399" s="1139" t="s">
        <v>69</v>
      </c>
      <c r="F399" s="1139"/>
      <c r="G399" s="1140"/>
    </row>
    <row r="400" spans="1:7" ht="13.5" thickBot="1" x14ac:dyDescent="0.25">
      <c r="A400" s="1163" t="s">
        <v>39</v>
      </c>
      <c r="B400" s="1164"/>
      <c r="C400" s="1164"/>
      <c r="D400" s="356" t="s">
        <v>655</v>
      </c>
      <c r="E400" s="1236" t="s">
        <v>33</v>
      </c>
      <c r="F400" s="1165"/>
      <c r="G400" s="1166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83" t="s">
        <v>49</v>
      </c>
      <c r="B403" s="1184"/>
      <c r="C403" s="1184"/>
      <c r="D403" s="1184"/>
      <c r="E403" s="1184"/>
      <c r="F403" s="1184"/>
      <c r="G403" s="1185"/>
    </row>
    <row r="404" spans="1:7" x14ac:dyDescent="0.2">
      <c r="A404" s="368"/>
      <c r="B404" s="369"/>
      <c r="C404" s="370"/>
      <c r="D404" s="371"/>
      <c r="E404" s="369"/>
      <c r="F404" s="372"/>
      <c r="G404" s="373" t="s">
        <v>20</v>
      </c>
    </row>
    <row r="405" spans="1:7" x14ac:dyDescent="0.2">
      <c r="A405" s="374" t="s">
        <v>1</v>
      </c>
      <c r="B405" s="375"/>
      <c r="C405" s="14" t="s">
        <v>653</v>
      </c>
      <c r="D405" s="375"/>
      <c r="E405" s="343" t="s">
        <v>3785</v>
      </c>
      <c r="F405" s="376"/>
      <c r="G405" s="344" t="s">
        <v>3752</v>
      </c>
    </row>
    <row r="406" spans="1:7" x14ac:dyDescent="0.2">
      <c r="A406" s="342" t="s">
        <v>8</v>
      </c>
      <c r="B406" s="377"/>
      <c r="C406" s="19"/>
      <c r="D406" s="367"/>
      <c r="E406" s="1167"/>
      <c r="F406" s="1168"/>
      <c r="G406" s="378"/>
    </row>
    <row r="407" spans="1:7" x14ac:dyDescent="0.2">
      <c r="A407" s="354" t="s">
        <v>37</v>
      </c>
      <c r="B407" s="358"/>
      <c r="C407" s="358"/>
      <c r="D407" s="358"/>
      <c r="E407" s="379" t="s">
        <v>46</v>
      </c>
      <c r="F407" s="380"/>
      <c r="G407" s="378" t="s">
        <v>50</v>
      </c>
    </row>
    <row r="408" spans="1:7" x14ac:dyDescent="0.2">
      <c r="A408" s="368"/>
      <c r="B408" s="369"/>
      <c r="C408" s="370"/>
      <c r="D408" s="370"/>
      <c r="E408" s="1169"/>
      <c r="F408" s="1170"/>
      <c r="G408" s="381"/>
    </row>
    <row r="409" spans="1:7" ht="26.25" thickBot="1" x14ac:dyDescent="0.25">
      <c r="A409" s="26" t="s">
        <v>47</v>
      </c>
      <c r="B409" s="26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345">
        <v>1</v>
      </c>
      <c r="B410" s="382"/>
      <c r="C410" s="352" t="s">
        <v>153</v>
      </c>
      <c r="D410" s="357" t="s">
        <v>2306</v>
      </c>
      <c r="E410" s="383">
        <v>1</v>
      </c>
      <c r="F410" s="384">
        <v>5000</v>
      </c>
      <c r="G410" s="353">
        <f>F410*E410</f>
        <v>5000</v>
      </c>
    </row>
    <row r="411" spans="1:7" x14ac:dyDescent="0.2">
      <c r="A411" s="345"/>
      <c r="B411" s="382"/>
      <c r="C411" s="352"/>
      <c r="D411" s="351" t="s">
        <v>2505</v>
      </c>
      <c r="E411" s="388"/>
      <c r="F411" s="384"/>
      <c r="G411" s="353"/>
    </row>
    <row r="412" spans="1:7" x14ac:dyDescent="0.2">
      <c r="A412" s="345"/>
      <c r="B412" s="382"/>
      <c r="C412" s="352"/>
      <c r="D412" s="351" t="s">
        <v>2506</v>
      </c>
      <c r="E412" s="388"/>
      <c r="F412" s="387"/>
      <c r="G412" s="353"/>
    </row>
    <row r="413" spans="1:7" x14ac:dyDescent="0.2">
      <c r="A413" s="345"/>
      <c r="B413" s="382"/>
      <c r="C413" s="352"/>
      <c r="D413" s="351"/>
      <c r="E413" s="388"/>
      <c r="F413" s="384"/>
      <c r="G413" s="353"/>
    </row>
    <row r="414" spans="1:7" x14ac:dyDescent="0.2">
      <c r="A414" s="345"/>
      <c r="B414" s="389"/>
      <c r="C414" s="352"/>
      <c r="D414" s="357"/>
      <c r="E414" s="390"/>
      <c r="F414" s="384"/>
      <c r="G414" s="353"/>
    </row>
    <row r="415" spans="1:7" x14ac:dyDescent="0.2">
      <c r="A415" s="345"/>
      <c r="B415" s="389"/>
      <c r="C415" s="352"/>
      <c r="D415" s="357"/>
      <c r="E415" s="390"/>
      <c r="F415" s="384"/>
      <c r="G415" s="353"/>
    </row>
    <row r="416" spans="1:7" x14ac:dyDescent="0.2">
      <c r="A416" s="345"/>
      <c r="B416" s="391"/>
      <c r="C416" s="366"/>
      <c r="D416" s="357"/>
      <c r="E416" s="388"/>
      <c r="F416" s="392"/>
      <c r="G416" s="353"/>
    </row>
    <row r="417" spans="1:7" x14ac:dyDescent="0.2">
      <c r="A417" s="345"/>
      <c r="B417" s="391"/>
      <c r="C417" s="366"/>
      <c r="D417" s="364"/>
      <c r="E417" s="388"/>
      <c r="F417" s="392"/>
      <c r="G417" s="353"/>
    </row>
    <row r="418" spans="1:7" x14ac:dyDescent="0.2">
      <c r="A418" s="345"/>
      <c r="B418" s="382"/>
      <c r="C418" s="352"/>
      <c r="D418" s="364"/>
      <c r="E418" s="393"/>
      <c r="F418" s="384"/>
      <c r="G418" s="353"/>
    </row>
    <row r="419" spans="1:7" x14ac:dyDescent="0.2">
      <c r="A419" s="345"/>
      <c r="B419" s="394"/>
      <c r="C419" s="352"/>
      <c r="D419" s="357"/>
      <c r="E419" s="395"/>
      <c r="F419" s="384"/>
      <c r="G419" s="353"/>
    </row>
    <row r="420" spans="1:7" x14ac:dyDescent="0.2">
      <c r="A420" s="345"/>
      <c r="B420" s="389"/>
      <c r="C420" s="352"/>
      <c r="D420" s="357"/>
      <c r="E420" s="388"/>
      <c r="F420" s="396"/>
      <c r="G420" s="353"/>
    </row>
    <row r="421" spans="1:7" x14ac:dyDescent="0.2">
      <c r="A421" s="345"/>
      <c r="B421" s="397"/>
      <c r="C421" s="352"/>
      <c r="D421" s="357"/>
      <c r="E421" s="398"/>
      <c r="F421" s="384"/>
      <c r="G421" s="353"/>
    </row>
    <row r="422" spans="1:7" x14ac:dyDescent="0.2">
      <c r="A422" s="345"/>
      <c r="B422" s="397"/>
      <c r="C422" s="352"/>
      <c r="D422" s="365"/>
      <c r="E422" s="398"/>
      <c r="F422" s="384"/>
      <c r="G422" s="353"/>
    </row>
    <row r="423" spans="1:7" x14ac:dyDescent="0.2">
      <c r="A423" s="345"/>
      <c r="B423" s="382"/>
      <c r="C423" s="352"/>
      <c r="D423" s="365"/>
      <c r="E423" s="388"/>
      <c r="F423" s="384"/>
      <c r="G423" s="353"/>
    </row>
    <row r="424" spans="1:7" x14ac:dyDescent="0.2">
      <c r="A424" s="345"/>
      <c r="B424" s="382"/>
      <c r="C424" s="352"/>
      <c r="D424" s="365"/>
      <c r="E424" s="398"/>
      <c r="F424" s="384"/>
      <c r="G424" s="353"/>
    </row>
    <row r="425" spans="1:7" x14ac:dyDescent="0.2">
      <c r="A425" s="345"/>
      <c r="B425" s="394"/>
      <c r="C425" s="352"/>
      <c r="D425" s="365"/>
      <c r="E425" s="395"/>
      <c r="F425" s="399"/>
      <c r="G425" s="353"/>
    </row>
    <row r="426" spans="1:7" x14ac:dyDescent="0.2">
      <c r="A426" s="345"/>
      <c r="B426" s="389"/>
      <c r="C426" s="352"/>
      <c r="D426" s="400"/>
      <c r="E426" s="395"/>
      <c r="F426" s="399"/>
      <c r="G426" s="353"/>
    </row>
    <row r="427" spans="1:7" x14ac:dyDescent="0.2">
      <c r="A427" s="345"/>
      <c r="B427" s="389"/>
      <c r="C427" s="352"/>
      <c r="D427" s="365"/>
      <c r="E427" s="395"/>
      <c r="F427" s="399"/>
      <c r="G427" s="353"/>
    </row>
    <row r="428" spans="1:7" x14ac:dyDescent="0.2">
      <c r="A428" s="345"/>
      <c r="B428" s="382"/>
      <c r="C428" s="352"/>
      <c r="D428" s="365"/>
      <c r="E428" s="395"/>
      <c r="F428" s="399"/>
      <c r="G428" s="353"/>
    </row>
    <row r="429" spans="1:7" x14ac:dyDescent="0.2">
      <c r="A429" s="345"/>
      <c r="B429" s="382"/>
      <c r="C429" s="352"/>
      <c r="D429" s="357"/>
      <c r="E429" s="395"/>
      <c r="F429" s="399"/>
      <c r="G429" s="353"/>
    </row>
    <row r="430" spans="1:7" x14ac:dyDescent="0.2">
      <c r="A430" s="345"/>
      <c r="B430" s="382"/>
      <c r="C430" s="352"/>
      <c r="D430" s="357" t="s">
        <v>543</v>
      </c>
      <c r="E430" s="395"/>
      <c r="F430" s="399"/>
      <c r="G430" s="353"/>
    </row>
    <row r="431" spans="1:7" x14ac:dyDescent="0.2">
      <c r="A431" s="345"/>
      <c r="B431" s="382"/>
      <c r="C431" s="352"/>
      <c r="D431" s="401"/>
      <c r="E431" s="395"/>
      <c r="F431" s="399"/>
      <c r="G431" s="353"/>
    </row>
    <row r="432" spans="1:7" x14ac:dyDescent="0.2">
      <c r="A432" s="345"/>
      <c r="B432" s="382"/>
      <c r="C432" s="352"/>
      <c r="D432" s="365"/>
      <c r="E432" s="395"/>
      <c r="F432" s="399"/>
      <c r="G432" s="353"/>
    </row>
    <row r="433" spans="1:7" x14ac:dyDescent="0.2">
      <c r="A433" s="345"/>
      <c r="B433" s="382"/>
      <c r="C433" s="352"/>
      <c r="D433" s="402"/>
      <c r="E433" s="395"/>
      <c r="F433" s="399"/>
      <c r="G433" s="353"/>
    </row>
    <row r="434" spans="1:7" x14ac:dyDescent="0.2">
      <c r="A434" s="345"/>
      <c r="B434" s="382"/>
      <c r="C434" s="352"/>
      <c r="D434" s="160"/>
      <c r="E434" s="388"/>
      <c r="F434" s="384"/>
      <c r="G434" s="353"/>
    </row>
    <row r="435" spans="1:7" x14ac:dyDescent="0.2">
      <c r="A435" s="345"/>
      <c r="B435" s="382"/>
      <c r="C435" s="352"/>
      <c r="D435" s="160"/>
      <c r="E435" s="388"/>
      <c r="F435" s="384"/>
      <c r="G435" s="353"/>
    </row>
    <row r="436" spans="1:7" x14ac:dyDescent="0.2">
      <c r="A436" s="345"/>
      <c r="B436" s="382"/>
      <c r="C436" s="352"/>
      <c r="D436" s="160"/>
      <c r="E436" s="388"/>
      <c r="F436" s="384"/>
      <c r="G436" s="353"/>
    </row>
    <row r="437" spans="1:7" x14ac:dyDescent="0.2">
      <c r="A437" s="345"/>
      <c r="B437" s="382"/>
      <c r="C437" s="352"/>
      <c r="D437" s="160"/>
      <c r="E437" s="388"/>
      <c r="F437" s="384"/>
      <c r="G437" s="353"/>
    </row>
    <row r="438" spans="1:7" x14ac:dyDescent="0.2">
      <c r="A438" s="345"/>
      <c r="B438" s="382"/>
      <c r="C438" s="352"/>
      <c r="D438" s="160"/>
      <c r="E438" s="388"/>
      <c r="F438" s="384"/>
      <c r="G438" s="353"/>
    </row>
    <row r="439" spans="1:7" x14ac:dyDescent="0.2">
      <c r="A439" s="345"/>
      <c r="B439" s="382"/>
      <c r="C439" s="352"/>
      <c r="D439" s="357"/>
      <c r="E439" s="398"/>
      <c r="F439" s="384"/>
      <c r="G439" s="353"/>
    </row>
    <row r="440" spans="1:7" x14ac:dyDescent="0.2">
      <c r="A440" s="345"/>
      <c r="B440" s="382"/>
      <c r="C440" s="352"/>
      <c r="D440" s="357"/>
      <c r="E440" s="390"/>
      <c r="F440" s="384"/>
      <c r="G440" s="353"/>
    </row>
    <row r="441" spans="1:7" x14ac:dyDescent="0.2">
      <c r="A441" s="345"/>
      <c r="B441" s="382"/>
      <c r="C441" s="403"/>
      <c r="D441" s="365"/>
      <c r="E441" s="404"/>
      <c r="F441" s="405"/>
      <c r="G441" s="353"/>
    </row>
    <row r="442" spans="1:7" x14ac:dyDescent="0.2">
      <c r="A442" s="345"/>
      <c r="B442" s="382"/>
      <c r="C442" s="352"/>
      <c r="D442" s="406"/>
      <c r="E442" s="388"/>
      <c r="F442" s="387"/>
      <c r="G442" s="353"/>
    </row>
    <row r="443" spans="1:7" x14ac:dyDescent="0.2">
      <c r="A443" s="345"/>
      <c r="B443" s="382"/>
      <c r="C443" s="352"/>
      <c r="D443" s="364"/>
      <c r="E443" s="388"/>
      <c r="F443" s="387"/>
      <c r="G443" s="353"/>
    </row>
    <row r="444" spans="1:7" ht="13.5" thickBot="1" x14ac:dyDescent="0.25">
      <c r="A444" s="407"/>
      <c r="B444" s="408"/>
      <c r="C444" s="409"/>
      <c r="D444" s="409"/>
      <c r="E444" s="408"/>
      <c r="F444" s="49" t="s">
        <v>15</v>
      </c>
      <c r="G444" s="50">
        <f>SUM(G410:G443)</f>
        <v>5000</v>
      </c>
    </row>
    <row r="445" spans="1:7" ht="13.5" thickTop="1" x14ac:dyDescent="0.2">
      <c r="A445" s="1149" t="s">
        <v>3757</v>
      </c>
      <c r="B445" s="1186"/>
      <c r="C445" s="1186"/>
      <c r="D445" s="1186"/>
      <c r="E445" s="1186"/>
      <c r="F445" s="1186"/>
      <c r="G445" s="1187"/>
    </row>
    <row r="446" spans="1:7" ht="13.5" thickBot="1" x14ac:dyDescent="0.25">
      <c r="A446" s="359"/>
      <c r="B446" s="355"/>
      <c r="C446" s="355" t="s">
        <v>8</v>
      </c>
      <c r="D446" s="360"/>
      <c r="E446" s="355"/>
      <c r="F446" s="361"/>
      <c r="G446" s="362"/>
    </row>
    <row r="447" spans="1:7" ht="13.5" thickTop="1" x14ac:dyDescent="0.2">
      <c r="A447" s="1176"/>
      <c r="B447" s="1177"/>
      <c r="C447" s="1177"/>
      <c r="D447" s="414" t="s">
        <v>11</v>
      </c>
      <c r="E447" s="1178" t="s">
        <v>12</v>
      </c>
      <c r="F447" s="1178"/>
      <c r="G447" s="1179"/>
    </row>
    <row r="448" spans="1:7" x14ac:dyDescent="0.2">
      <c r="A448" s="1161" t="s">
        <v>17</v>
      </c>
      <c r="B448" s="1162"/>
      <c r="C448" s="1162"/>
      <c r="D448" s="415"/>
      <c r="E448" s="1180"/>
      <c r="F448" s="1181"/>
      <c r="G448" s="1182"/>
    </row>
    <row r="449" spans="1:7" x14ac:dyDescent="0.2">
      <c r="A449" s="1161" t="s">
        <v>38</v>
      </c>
      <c r="B449" s="1162"/>
      <c r="C449" s="1162"/>
      <c r="D449" s="58" t="s">
        <v>654</v>
      </c>
      <c r="E449" s="1139" t="s">
        <v>69</v>
      </c>
      <c r="F449" s="1139"/>
      <c r="G449" s="1140"/>
    </row>
    <row r="450" spans="1:7" ht="13.5" thickBot="1" x14ac:dyDescent="0.25">
      <c r="A450" s="1163" t="s">
        <v>39</v>
      </c>
      <c r="B450" s="1164"/>
      <c r="C450" s="1164"/>
      <c r="D450" s="356" t="s">
        <v>655</v>
      </c>
      <c r="E450" s="1236" t="s">
        <v>33</v>
      </c>
      <c r="F450" s="1165"/>
      <c r="G450" s="1166"/>
    </row>
    <row r="451" spans="1:7" ht="16.5" x14ac:dyDescent="0.25">
      <c r="A451" s="1152" t="s">
        <v>29</v>
      </c>
      <c r="B451" s="1153"/>
      <c r="C451" s="1153"/>
      <c r="D451" s="1153"/>
      <c r="E451" s="1153"/>
      <c r="F451" s="1153"/>
      <c r="G451" s="1154"/>
    </row>
    <row r="452" spans="1:7" x14ac:dyDescent="0.2">
      <c r="A452" s="1155" t="s">
        <v>48</v>
      </c>
      <c r="B452" s="1156"/>
      <c r="C452" s="1156"/>
      <c r="D452" s="1156"/>
      <c r="E452" s="1156"/>
      <c r="F452" s="1156"/>
      <c r="G452" s="1157"/>
    </row>
    <row r="453" spans="1:7" x14ac:dyDescent="0.2">
      <c r="A453" s="1183" t="s">
        <v>49</v>
      </c>
      <c r="B453" s="1184"/>
      <c r="C453" s="1184"/>
      <c r="D453" s="1184"/>
      <c r="E453" s="1184"/>
      <c r="F453" s="1184"/>
      <c r="G453" s="1185"/>
    </row>
    <row r="454" spans="1:7" x14ac:dyDescent="0.2">
      <c r="A454" s="368"/>
      <c r="B454" s="369"/>
      <c r="C454" s="370"/>
      <c r="D454" s="371"/>
      <c r="E454" s="369"/>
      <c r="F454" s="372"/>
      <c r="G454" s="373" t="s">
        <v>20</v>
      </c>
    </row>
    <row r="455" spans="1:7" x14ac:dyDescent="0.2">
      <c r="A455" s="374" t="s">
        <v>1</v>
      </c>
      <c r="B455" s="375"/>
      <c r="C455" s="14" t="s">
        <v>653</v>
      </c>
      <c r="D455" s="375"/>
      <c r="E455" s="343" t="s">
        <v>3786</v>
      </c>
      <c r="F455" s="376"/>
      <c r="G455" s="344" t="s">
        <v>3752</v>
      </c>
    </row>
    <row r="456" spans="1:7" x14ac:dyDescent="0.2">
      <c r="A456" s="342" t="s">
        <v>8</v>
      </c>
      <c r="B456" s="377"/>
      <c r="C456" s="19"/>
      <c r="D456" s="367"/>
      <c r="E456" s="1167"/>
      <c r="F456" s="1168"/>
      <c r="G456" s="378"/>
    </row>
    <row r="457" spans="1:7" x14ac:dyDescent="0.2">
      <c r="A457" s="354" t="s">
        <v>37</v>
      </c>
      <c r="B457" s="358"/>
      <c r="C457" s="358"/>
      <c r="D457" s="358"/>
      <c r="E457" s="379" t="s">
        <v>46</v>
      </c>
      <c r="F457" s="380"/>
      <c r="G457" s="378" t="s">
        <v>50</v>
      </c>
    </row>
    <row r="458" spans="1:7" x14ac:dyDescent="0.2">
      <c r="A458" s="368"/>
      <c r="B458" s="369"/>
      <c r="C458" s="370"/>
      <c r="D458" s="370"/>
      <c r="E458" s="1169"/>
      <c r="F458" s="1170"/>
      <c r="G458" s="381"/>
    </row>
    <row r="459" spans="1:7" ht="26.25" thickBot="1" x14ac:dyDescent="0.25">
      <c r="A459" s="210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7" ht="13.5" thickTop="1" x14ac:dyDescent="0.2">
      <c r="A460" s="345">
        <v>1</v>
      </c>
      <c r="B460" s="382"/>
      <c r="C460" s="352" t="s">
        <v>2311</v>
      </c>
      <c r="D460" s="357" t="s">
        <v>2310</v>
      </c>
      <c r="E460" s="383">
        <v>60</v>
      </c>
      <c r="F460" s="384">
        <v>40</v>
      </c>
      <c r="G460" s="353">
        <f>F460*E460</f>
        <v>2400</v>
      </c>
    </row>
    <row r="461" spans="1:7" x14ac:dyDescent="0.2">
      <c r="A461" s="345">
        <v>2</v>
      </c>
      <c r="B461" s="382"/>
      <c r="C461" s="352" t="s">
        <v>246</v>
      </c>
      <c r="D461" s="357" t="s">
        <v>3758</v>
      </c>
      <c r="E461" s="388">
        <v>100</v>
      </c>
      <c r="F461" s="384">
        <v>10</v>
      </c>
      <c r="G461" s="353">
        <f>F461*E461</f>
        <v>1000</v>
      </c>
    </row>
    <row r="462" spans="1:7" x14ac:dyDescent="0.2">
      <c r="A462" s="345"/>
      <c r="B462" s="382"/>
      <c r="C462" s="352"/>
      <c r="D462" s="351"/>
      <c r="E462" s="388"/>
      <c r="F462" s="387"/>
      <c r="G462" s="353"/>
    </row>
    <row r="463" spans="1:7" x14ac:dyDescent="0.2">
      <c r="A463" s="345"/>
      <c r="B463" s="382"/>
      <c r="C463" s="352"/>
      <c r="D463" s="351"/>
      <c r="E463" s="388"/>
      <c r="F463" s="384"/>
      <c r="G463" s="353"/>
    </row>
    <row r="464" spans="1:7" x14ac:dyDescent="0.2">
      <c r="A464" s="345"/>
      <c r="B464" s="389"/>
      <c r="C464" s="352"/>
      <c r="D464" s="357"/>
      <c r="E464" s="390"/>
      <c r="F464" s="384"/>
      <c r="G464" s="353"/>
    </row>
    <row r="465" spans="1:7" x14ac:dyDescent="0.2">
      <c r="A465" s="345"/>
      <c r="B465" s="389"/>
      <c r="C465" s="352"/>
      <c r="D465" s="357"/>
      <c r="E465" s="390"/>
      <c r="F465" s="384"/>
      <c r="G465" s="353"/>
    </row>
    <row r="466" spans="1:7" x14ac:dyDescent="0.2">
      <c r="A466" s="345"/>
      <c r="B466" s="391"/>
      <c r="C466" s="366"/>
      <c r="D466" s="357"/>
      <c r="E466" s="388"/>
      <c r="F466" s="392"/>
      <c r="G466" s="353"/>
    </row>
    <row r="467" spans="1:7" x14ac:dyDescent="0.2">
      <c r="A467" s="345"/>
      <c r="B467" s="391"/>
      <c r="C467" s="366"/>
      <c r="D467" s="364"/>
      <c r="E467" s="388"/>
      <c r="F467" s="392"/>
      <c r="G467" s="353"/>
    </row>
    <row r="468" spans="1:7" x14ac:dyDescent="0.2">
      <c r="A468" s="345"/>
      <c r="B468" s="382"/>
      <c r="C468" s="352"/>
      <c r="D468" s="364"/>
      <c r="E468" s="393"/>
      <c r="F468" s="384"/>
      <c r="G468" s="353"/>
    </row>
    <row r="469" spans="1:7" x14ac:dyDescent="0.2">
      <c r="A469" s="345"/>
      <c r="B469" s="394"/>
      <c r="C469" s="352"/>
      <c r="D469" s="357"/>
      <c r="E469" s="395"/>
      <c r="F469" s="384"/>
      <c r="G469" s="353"/>
    </row>
    <row r="470" spans="1:7" x14ac:dyDescent="0.2">
      <c r="A470" s="345"/>
      <c r="B470" s="389"/>
      <c r="C470" s="352"/>
      <c r="D470" s="357"/>
      <c r="E470" s="388"/>
      <c r="F470" s="396"/>
      <c r="G470" s="353"/>
    </row>
    <row r="471" spans="1:7" x14ac:dyDescent="0.2">
      <c r="A471" s="345"/>
      <c r="B471" s="397"/>
      <c r="C471" s="352"/>
      <c r="D471" s="357"/>
      <c r="E471" s="398"/>
      <c r="F471" s="384"/>
      <c r="G471" s="353"/>
    </row>
    <row r="472" spans="1:7" x14ac:dyDescent="0.2">
      <c r="A472" s="345"/>
      <c r="B472" s="397"/>
      <c r="C472" s="352"/>
      <c r="D472" s="365"/>
      <c r="E472" s="398"/>
      <c r="F472" s="384"/>
      <c r="G472" s="353"/>
    </row>
    <row r="473" spans="1:7" x14ac:dyDescent="0.2">
      <c r="A473" s="345"/>
      <c r="B473" s="382"/>
      <c r="C473" s="352"/>
      <c r="D473" s="365"/>
      <c r="E473" s="388"/>
      <c r="F473" s="384"/>
      <c r="G473" s="353"/>
    </row>
    <row r="474" spans="1:7" x14ac:dyDescent="0.2">
      <c r="A474" s="345"/>
      <c r="B474" s="382"/>
      <c r="C474" s="352"/>
      <c r="D474" s="365"/>
      <c r="E474" s="398"/>
      <c r="F474" s="384"/>
      <c r="G474" s="353"/>
    </row>
    <row r="475" spans="1:7" x14ac:dyDescent="0.2">
      <c r="A475" s="345"/>
      <c r="B475" s="394"/>
      <c r="C475" s="352"/>
      <c r="D475" s="365"/>
      <c r="E475" s="395"/>
      <c r="F475" s="399"/>
      <c r="G475" s="353"/>
    </row>
    <row r="476" spans="1:7" x14ac:dyDescent="0.2">
      <c r="A476" s="345"/>
      <c r="B476" s="389"/>
      <c r="C476" s="352"/>
      <c r="D476" s="400"/>
      <c r="E476" s="395"/>
      <c r="F476" s="399"/>
      <c r="G476" s="353"/>
    </row>
    <row r="477" spans="1:7" x14ac:dyDescent="0.2">
      <c r="A477" s="345"/>
      <c r="B477" s="389"/>
      <c r="C477" s="352"/>
      <c r="D477" s="365"/>
      <c r="E477" s="395"/>
      <c r="F477" s="399"/>
      <c r="G477" s="353"/>
    </row>
    <row r="478" spans="1:7" x14ac:dyDescent="0.2">
      <c r="A478" s="345"/>
      <c r="B478" s="382"/>
      <c r="C478" s="352"/>
      <c r="D478" s="365"/>
      <c r="E478" s="395"/>
      <c r="F478" s="399"/>
      <c r="G478" s="353"/>
    </row>
    <row r="479" spans="1:7" x14ac:dyDescent="0.2">
      <c r="A479" s="345"/>
      <c r="B479" s="382"/>
      <c r="C479" s="352"/>
      <c r="D479" s="357"/>
      <c r="E479" s="395"/>
      <c r="F479" s="399"/>
      <c r="G479" s="353"/>
    </row>
    <row r="480" spans="1:7" x14ac:dyDescent="0.2">
      <c r="A480" s="345"/>
      <c r="B480" s="382"/>
      <c r="C480" s="352"/>
      <c r="D480" s="357" t="s">
        <v>543</v>
      </c>
      <c r="E480" s="395"/>
      <c r="F480" s="399"/>
      <c r="G480" s="353"/>
    </row>
    <row r="481" spans="1:7" x14ac:dyDescent="0.2">
      <c r="A481" s="345"/>
      <c r="B481" s="382"/>
      <c r="C481" s="352"/>
      <c r="D481" s="401"/>
      <c r="E481" s="395"/>
      <c r="F481" s="399"/>
      <c r="G481" s="353"/>
    </row>
    <row r="482" spans="1:7" x14ac:dyDescent="0.2">
      <c r="A482" s="345"/>
      <c r="B482" s="382"/>
      <c r="C482" s="352"/>
      <c r="D482" s="365"/>
      <c r="E482" s="395"/>
      <c r="F482" s="399"/>
      <c r="G482" s="353"/>
    </row>
    <row r="483" spans="1:7" x14ac:dyDescent="0.2">
      <c r="A483" s="345"/>
      <c r="B483" s="382"/>
      <c r="C483" s="352"/>
      <c r="D483" s="402"/>
      <c r="E483" s="395"/>
      <c r="F483" s="399"/>
      <c r="G483" s="353"/>
    </row>
    <row r="484" spans="1:7" x14ac:dyDescent="0.2">
      <c r="A484" s="345"/>
      <c r="B484" s="382"/>
      <c r="C484" s="352"/>
      <c r="D484" s="160"/>
      <c r="E484" s="388"/>
      <c r="F484" s="384"/>
      <c r="G484" s="353"/>
    </row>
    <row r="485" spans="1:7" x14ac:dyDescent="0.2">
      <c r="A485" s="345"/>
      <c r="B485" s="382"/>
      <c r="C485" s="352"/>
      <c r="D485" s="160"/>
      <c r="E485" s="388"/>
      <c r="F485" s="384"/>
      <c r="G485" s="353"/>
    </row>
    <row r="486" spans="1:7" x14ac:dyDescent="0.2">
      <c r="A486" s="345"/>
      <c r="B486" s="382"/>
      <c r="C486" s="352"/>
      <c r="D486" s="160"/>
      <c r="E486" s="388"/>
      <c r="F486" s="384"/>
      <c r="G486" s="353"/>
    </row>
    <row r="487" spans="1:7" x14ac:dyDescent="0.2">
      <c r="A487" s="345"/>
      <c r="B487" s="382"/>
      <c r="C487" s="352"/>
      <c r="D487" s="160"/>
      <c r="E487" s="388"/>
      <c r="F487" s="384"/>
      <c r="G487" s="353"/>
    </row>
    <row r="488" spans="1:7" x14ac:dyDescent="0.2">
      <c r="A488" s="345"/>
      <c r="B488" s="382"/>
      <c r="C488" s="352"/>
      <c r="D488" s="160"/>
      <c r="E488" s="388"/>
      <c r="F488" s="384"/>
      <c r="G488" s="353"/>
    </row>
    <row r="489" spans="1:7" x14ac:dyDescent="0.2">
      <c r="A489" s="345"/>
      <c r="B489" s="382"/>
      <c r="C489" s="352"/>
      <c r="D489" s="357"/>
      <c r="E489" s="398"/>
      <c r="F489" s="384"/>
      <c r="G489" s="353"/>
    </row>
    <row r="490" spans="1:7" x14ac:dyDescent="0.2">
      <c r="A490" s="345"/>
      <c r="B490" s="382"/>
      <c r="C490" s="352"/>
      <c r="D490" s="357"/>
      <c r="E490" s="390"/>
      <c r="F490" s="384"/>
      <c r="G490" s="353"/>
    </row>
    <row r="491" spans="1:7" x14ac:dyDescent="0.2">
      <c r="A491" s="345"/>
      <c r="B491" s="382"/>
      <c r="C491" s="403"/>
      <c r="D491" s="365"/>
      <c r="E491" s="404"/>
      <c r="F491" s="405"/>
      <c r="G491" s="353"/>
    </row>
    <row r="492" spans="1:7" x14ac:dyDescent="0.2">
      <c r="A492" s="345"/>
      <c r="B492" s="382"/>
      <c r="C492" s="352"/>
      <c r="D492" s="406"/>
      <c r="E492" s="388"/>
      <c r="F492" s="387"/>
      <c r="G492" s="353"/>
    </row>
    <row r="493" spans="1:7" x14ac:dyDescent="0.2">
      <c r="A493" s="345"/>
      <c r="B493" s="382"/>
      <c r="C493" s="352"/>
      <c r="D493" s="364"/>
      <c r="E493" s="388"/>
      <c r="F493" s="387"/>
      <c r="G493" s="353"/>
    </row>
    <row r="494" spans="1:7" ht="13.5" thickBot="1" x14ac:dyDescent="0.25">
      <c r="A494" s="407"/>
      <c r="B494" s="408"/>
      <c r="C494" s="409"/>
      <c r="D494" s="409"/>
      <c r="E494" s="408"/>
      <c r="F494" s="49" t="s">
        <v>15</v>
      </c>
      <c r="G494" s="50">
        <f>SUM(G460:G493)</f>
        <v>3400</v>
      </c>
    </row>
    <row r="495" spans="1:7" ht="13.5" thickTop="1" x14ac:dyDescent="0.2">
      <c r="A495" s="1149" t="s">
        <v>3644</v>
      </c>
      <c r="B495" s="1186"/>
      <c r="C495" s="1186"/>
      <c r="D495" s="1186"/>
      <c r="E495" s="1186"/>
      <c r="F495" s="1186"/>
      <c r="G495" s="1187"/>
    </row>
    <row r="496" spans="1:7" ht="13.5" thickBot="1" x14ac:dyDescent="0.25">
      <c r="A496" s="359"/>
      <c r="B496" s="355"/>
      <c r="C496" s="355" t="s">
        <v>8</v>
      </c>
      <c r="D496" s="360"/>
      <c r="E496" s="355"/>
      <c r="F496" s="361"/>
      <c r="G496" s="362"/>
    </row>
    <row r="497" spans="1:7" ht="13.5" thickTop="1" x14ac:dyDescent="0.2">
      <c r="A497" s="1176"/>
      <c r="B497" s="1177"/>
      <c r="C497" s="1177"/>
      <c r="D497" s="414" t="s">
        <v>11</v>
      </c>
      <c r="E497" s="1178" t="s">
        <v>12</v>
      </c>
      <c r="F497" s="1178"/>
      <c r="G497" s="1179"/>
    </row>
    <row r="498" spans="1:7" x14ac:dyDescent="0.2">
      <c r="A498" s="1161" t="s">
        <v>17</v>
      </c>
      <c r="B498" s="1162"/>
      <c r="C498" s="1162"/>
      <c r="D498" s="415"/>
      <c r="E498" s="1180"/>
      <c r="F498" s="1181"/>
      <c r="G498" s="1182"/>
    </row>
    <row r="499" spans="1:7" x14ac:dyDescent="0.2">
      <c r="A499" s="1161" t="s">
        <v>38</v>
      </c>
      <c r="B499" s="1162"/>
      <c r="C499" s="1162"/>
      <c r="D499" s="58" t="s">
        <v>654</v>
      </c>
      <c r="E499" s="1139" t="s">
        <v>69</v>
      </c>
      <c r="F499" s="1139"/>
      <c r="G499" s="1140"/>
    </row>
    <row r="500" spans="1:7" ht="13.5" thickBot="1" x14ac:dyDescent="0.25">
      <c r="A500" s="1163" t="s">
        <v>39</v>
      </c>
      <c r="B500" s="1164"/>
      <c r="C500" s="1164"/>
      <c r="D500" s="356" t="s">
        <v>655</v>
      </c>
      <c r="E500" s="1236" t="s">
        <v>33</v>
      </c>
      <c r="F500" s="1165"/>
      <c r="G500" s="1166"/>
    </row>
    <row r="501" spans="1:7" ht="16.5" x14ac:dyDescent="0.25">
      <c r="A501" s="1152" t="s">
        <v>29</v>
      </c>
      <c r="B501" s="1153"/>
      <c r="C501" s="1153"/>
      <c r="D501" s="1153"/>
      <c r="E501" s="1153"/>
      <c r="F501" s="1153"/>
      <c r="G501" s="1154"/>
    </row>
    <row r="502" spans="1:7" x14ac:dyDescent="0.2">
      <c r="A502" s="1155" t="s">
        <v>48</v>
      </c>
      <c r="B502" s="1156"/>
      <c r="C502" s="1156"/>
      <c r="D502" s="1156"/>
      <c r="E502" s="1156"/>
      <c r="F502" s="1156"/>
      <c r="G502" s="1157"/>
    </row>
    <row r="503" spans="1:7" x14ac:dyDescent="0.2">
      <c r="A503" s="1183" t="s">
        <v>49</v>
      </c>
      <c r="B503" s="1184"/>
      <c r="C503" s="1184"/>
      <c r="D503" s="1184"/>
      <c r="E503" s="1184"/>
      <c r="F503" s="1184"/>
      <c r="G503" s="1185"/>
    </row>
    <row r="504" spans="1:7" x14ac:dyDescent="0.2">
      <c r="A504" s="368"/>
      <c r="B504" s="369"/>
      <c r="C504" s="370"/>
      <c r="D504" s="371"/>
      <c r="E504" s="369"/>
      <c r="F504" s="372"/>
      <c r="G504" s="373" t="s">
        <v>20</v>
      </c>
    </row>
    <row r="505" spans="1:7" x14ac:dyDescent="0.2">
      <c r="A505" s="374" t="s">
        <v>1</v>
      </c>
      <c r="B505" s="375"/>
      <c r="C505" s="14" t="s">
        <v>653</v>
      </c>
      <c r="D505" s="375"/>
      <c r="E505" s="343" t="s">
        <v>3787</v>
      </c>
      <c r="F505" s="376"/>
      <c r="G505" s="344" t="s">
        <v>3752</v>
      </c>
    </row>
    <row r="506" spans="1:7" x14ac:dyDescent="0.2">
      <c r="A506" s="342" t="s">
        <v>8</v>
      </c>
      <c r="B506" s="377"/>
      <c r="C506" s="19"/>
      <c r="D506" s="367"/>
      <c r="E506" s="1167"/>
      <c r="F506" s="1168"/>
      <c r="G506" s="378"/>
    </row>
    <row r="507" spans="1:7" x14ac:dyDescent="0.2">
      <c r="A507" s="354" t="s">
        <v>37</v>
      </c>
      <c r="B507" s="358"/>
      <c r="C507" s="358"/>
      <c r="D507" s="358"/>
      <c r="E507" s="379" t="s">
        <v>46</v>
      </c>
      <c r="F507" s="380"/>
      <c r="G507" s="378" t="s">
        <v>50</v>
      </c>
    </row>
    <row r="508" spans="1:7" x14ac:dyDescent="0.2">
      <c r="A508" s="368"/>
      <c r="B508" s="369"/>
      <c r="C508" s="370"/>
      <c r="D508" s="370"/>
      <c r="E508" s="1169"/>
      <c r="F508" s="1170"/>
      <c r="G508" s="381"/>
    </row>
    <row r="509" spans="1:7" ht="26.25" thickBot="1" x14ac:dyDescent="0.25">
      <c r="A509" s="26" t="s">
        <v>47</v>
      </c>
      <c r="B509" s="26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345">
        <v>1</v>
      </c>
      <c r="B510" s="382"/>
      <c r="C510" s="352" t="s">
        <v>153</v>
      </c>
      <c r="D510" s="357" t="s">
        <v>2306</v>
      </c>
      <c r="E510" s="383">
        <v>1</v>
      </c>
      <c r="F510" s="384">
        <v>5000</v>
      </c>
      <c r="G510" s="353">
        <f>F510*E510</f>
        <v>5000</v>
      </c>
    </row>
    <row r="511" spans="1:7" x14ac:dyDescent="0.2">
      <c r="A511" s="345"/>
      <c r="B511" s="382"/>
      <c r="C511" s="352"/>
      <c r="D511" s="351" t="s">
        <v>2505</v>
      </c>
      <c r="E511" s="388"/>
      <c r="F511" s="384"/>
      <c r="G511" s="353"/>
    </row>
    <row r="512" spans="1:7" x14ac:dyDescent="0.2">
      <c r="A512" s="345"/>
      <c r="B512" s="382"/>
      <c r="C512" s="352"/>
      <c r="D512" s="351" t="s">
        <v>2506</v>
      </c>
      <c r="E512" s="388"/>
      <c r="F512" s="387"/>
      <c r="G512" s="353"/>
    </row>
    <row r="513" spans="1:7" x14ac:dyDescent="0.2">
      <c r="A513" s="345"/>
      <c r="B513" s="382"/>
      <c r="C513" s="352"/>
      <c r="D513" s="351"/>
      <c r="E513" s="388"/>
      <c r="F513" s="384"/>
      <c r="G513" s="353"/>
    </row>
    <row r="514" spans="1:7" x14ac:dyDescent="0.2">
      <c r="A514" s="345"/>
      <c r="B514" s="389"/>
      <c r="C514" s="352"/>
      <c r="D514" s="357"/>
      <c r="E514" s="390"/>
      <c r="F514" s="384"/>
      <c r="G514" s="353"/>
    </row>
    <row r="515" spans="1:7" x14ac:dyDescent="0.2">
      <c r="A515" s="345"/>
      <c r="B515" s="389"/>
      <c r="C515" s="352"/>
      <c r="D515" s="357"/>
      <c r="E515" s="390"/>
      <c r="F515" s="384"/>
      <c r="G515" s="353"/>
    </row>
    <row r="516" spans="1:7" x14ac:dyDescent="0.2">
      <c r="A516" s="345"/>
      <c r="B516" s="391"/>
      <c r="C516" s="366"/>
      <c r="D516" s="357"/>
      <c r="E516" s="388"/>
      <c r="F516" s="392"/>
      <c r="G516" s="353"/>
    </row>
    <row r="517" spans="1:7" x14ac:dyDescent="0.2">
      <c r="A517" s="345"/>
      <c r="B517" s="391"/>
      <c r="C517" s="366"/>
      <c r="D517" s="364"/>
      <c r="E517" s="388"/>
      <c r="F517" s="392"/>
      <c r="G517" s="353"/>
    </row>
    <row r="518" spans="1:7" x14ac:dyDescent="0.2">
      <c r="A518" s="345"/>
      <c r="B518" s="382"/>
      <c r="C518" s="352"/>
      <c r="D518" s="364"/>
      <c r="E518" s="393"/>
      <c r="F518" s="384"/>
      <c r="G518" s="353"/>
    </row>
    <row r="519" spans="1:7" x14ac:dyDescent="0.2">
      <c r="A519" s="345"/>
      <c r="B519" s="394"/>
      <c r="C519" s="352"/>
      <c r="D519" s="357"/>
      <c r="E519" s="395"/>
      <c r="F519" s="384"/>
      <c r="G519" s="353"/>
    </row>
    <row r="520" spans="1:7" x14ac:dyDescent="0.2">
      <c r="A520" s="345"/>
      <c r="B520" s="389"/>
      <c r="C520" s="352"/>
      <c r="D520" s="357"/>
      <c r="E520" s="388"/>
      <c r="F520" s="396"/>
      <c r="G520" s="353"/>
    </row>
    <row r="521" spans="1:7" x14ac:dyDescent="0.2">
      <c r="A521" s="345"/>
      <c r="B521" s="397"/>
      <c r="C521" s="352"/>
      <c r="D521" s="357"/>
      <c r="E521" s="398"/>
      <c r="F521" s="384"/>
      <c r="G521" s="353"/>
    </row>
    <row r="522" spans="1:7" x14ac:dyDescent="0.2">
      <c r="A522" s="345"/>
      <c r="B522" s="397"/>
      <c r="C522" s="352"/>
      <c r="D522" s="365"/>
      <c r="E522" s="398"/>
      <c r="F522" s="384"/>
      <c r="G522" s="353"/>
    </row>
    <row r="523" spans="1:7" x14ac:dyDescent="0.2">
      <c r="A523" s="345"/>
      <c r="B523" s="382"/>
      <c r="C523" s="352"/>
      <c r="D523" s="365"/>
      <c r="E523" s="388"/>
      <c r="F523" s="384"/>
      <c r="G523" s="353"/>
    </row>
    <row r="524" spans="1:7" x14ac:dyDescent="0.2">
      <c r="A524" s="345"/>
      <c r="B524" s="382"/>
      <c r="C524" s="352"/>
      <c r="D524" s="365"/>
      <c r="E524" s="398"/>
      <c r="F524" s="384"/>
      <c r="G524" s="353"/>
    </row>
    <row r="525" spans="1:7" x14ac:dyDescent="0.2">
      <c r="A525" s="345"/>
      <c r="B525" s="394"/>
      <c r="C525" s="352"/>
      <c r="D525" s="365"/>
      <c r="E525" s="395"/>
      <c r="F525" s="399"/>
      <c r="G525" s="353"/>
    </row>
    <row r="526" spans="1:7" x14ac:dyDescent="0.2">
      <c r="A526" s="345"/>
      <c r="B526" s="389"/>
      <c r="C526" s="352"/>
      <c r="D526" s="400"/>
      <c r="E526" s="395"/>
      <c r="F526" s="399"/>
      <c r="G526" s="353"/>
    </row>
    <row r="527" spans="1:7" x14ac:dyDescent="0.2">
      <c r="A527" s="345"/>
      <c r="B527" s="389"/>
      <c r="C527" s="352"/>
      <c r="D527" s="365"/>
      <c r="E527" s="395"/>
      <c r="F527" s="399"/>
      <c r="G527" s="353"/>
    </row>
    <row r="528" spans="1:7" x14ac:dyDescent="0.2">
      <c r="A528" s="345"/>
      <c r="B528" s="382"/>
      <c r="C528" s="352"/>
      <c r="D528" s="365"/>
      <c r="E528" s="395"/>
      <c r="F528" s="399"/>
      <c r="G528" s="353"/>
    </row>
    <row r="529" spans="1:7" x14ac:dyDescent="0.2">
      <c r="A529" s="345"/>
      <c r="B529" s="382"/>
      <c r="C529" s="352"/>
      <c r="D529" s="357"/>
      <c r="E529" s="395"/>
      <c r="F529" s="399"/>
      <c r="G529" s="353"/>
    </row>
    <row r="530" spans="1:7" x14ac:dyDescent="0.2">
      <c r="A530" s="345"/>
      <c r="B530" s="382"/>
      <c r="C530" s="352"/>
      <c r="D530" s="357" t="s">
        <v>543</v>
      </c>
      <c r="E530" s="395"/>
      <c r="F530" s="399"/>
      <c r="G530" s="353"/>
    </row>
    <row r="531" spans="1:7" x14ac:dyDescent="0.2">
      <c r="A531" s="345"/>
      <c r="B531" s="382"/>
      <c r="C531" s="352"/>
      <c r="D531" s="401"/>
      <c r="E531" s="395"/>
      <c r="F531" s="399"/>
      <c r="G531" s="353"/>
    </row>
    <row r="532" spans="1:7" x14ac:dyDescent="0.2">
      <c r="A532" s="345"/>
      <c r="B532" s="382"/>
      <c r="C532" s="352"/>
      <c r="D532" s="365"/>
      <c r="E532" s="395"/>
      <c r="F532" s="399"/>
      <c r="G532" s="353"/>
    </row>
    <row r="533" spans="1:7" x14ac:dyDescent="0.2">
      <c r="A533" s="345"/>
      <c r="B533" s="382"/>
      <c r="C533" s="352"/>
      <c r="D533" s="402"/>
      <c r="E533" s="395"/>
      <c r="F533" s="399"/>
      <c r="G533" s="353"/>
    </row>
    <row r="534" spans="1:7" x14ac:dyDescent="0.2">
      <c r="A534" s="345"/>
      <c r="B534" s="382"/>
      <c r="C534" s="352"/>
      <c r="D534" s="160"/>
      <c r="E534" s="388"/>
      <c r="F534" s="384"/>
      <c r="G534" s="353"/>
    </row>
    <row r="535" spans="1:7" x14ac:dyDescent="0.2">
      <c r="A535" s="345"/>
      <c r="B535" s="382"/>
      <c r="C535" s="352"/>
      <c r="D535" s="160"/>
      <c r="E535" s="388"/>
      <c r="F535" s="384"/>
      <c r="G535" s="353"/>
    </row>
    <row r="536" spans="1:7" x14ac:dyDescent="0.2">
      <c r="A536" s="345"/>
      <c r="B536" s="382"/>
      <c r="C536" s="352"/>
      <c r="D536" s="160"/>
      <c r="E536" s="388"/>
      <c r="F536" s="384"/>
      <c r="G536" s="353"/>
    </row>
    <row r="537" spans="1:7" x14ac:dyDescent="0.2">
      <c r="A537" s="345"/>
      <c r="B537" s="382"/>
      <c r="C537" s="352"/>
      <c r="D537" s="160"/>
      <c r="E537" s="388"/>
      <c r="F537" s="384"/>
      <c r="G537" s="353"/>
    </row>
    <row r="538" spans="1:7" x14ac:dyDescent="0.2">
      <c r="A538" s="345"/>
      <c r="B538" s="382"/>
      <c r="C538" s="352"/>
      <c r="D538" s="160"/>
      <c r="E538" s="388"/>
      <c r="F538" s="384"/>
      <c r="G538" s="353"/>
    </row>
    <row r="539" spans="1:7" x14ac:dyDescent="0.2">
      <c r="A539" s="345"/>
      <c r="B539" s="382"/>
      <c r="C539" s="352"/>
      <c r="D539" s="357"/>
      <c r="E539" s="398"/>
      <c r="F539" s="384"/>
      <c r="G539" s="353"/>
    </row>
    <row r="540" spans="1:7" x14ac:dyDescent="0.2">
      <c r="A540" s="345"/>
      <c r="B540" s="382"/>
      <c r="C540" s="352"/>
      <c r="D540" s="357"/>
      <c r="E540" s="390"/>
      <c r="F540" s="384"/>
      <c r="G540" s="353"/>
    </row>
    <row r="541" spans="1:7" x14ac:dyDescent="0.2">
      <c r="A541" s="345"/>
      <c r="B541" s="382"/>
      <c r="C541" s="403"/>
      <c r="D541" s="365"/>
      <c r="E541" s="404"/>
      <c r="F541" s="405"/>
      <c r="G541" s="353"/>
    </row>
    <row r="542" spans="1:7" x14ac:dyDescent="0.2">
      <c r="A542" s="345"/>
      <c r="B542" s="382"/>
      <c r="C542" s="352"/>
      <c r="D542" s="406"/>
      <c r="E542" s="388"/>
      <c r="F542" s="387"/>
      <c r="G542" s="353"/>
    </row>
    <row r="543" spans="1:7" x14ac:dyDescent="0.2">
      <c r="A543" s="345"/>
      <c r="B543" s="382"/>
      <c r="C543" s="352"/>
      <c r="D543" s="364"/>
      <c r="E543" s="388"/>
      <c r="F543" s="387"/>
      <c r="G543" s="353"/>
    </row>
    <row r="544" spans="1:7" ht="13.5" thickBot="1" x14ac:dyDescent="0.25">
      <c r="A544" s="407"/>
      <c r="B544" s="408"/>
      <c r="C544" s="409"/>
      <c r="D544" s="409"/>
      <c r="E544" s="408"/>
      <c r="F544" s="49" t="s">
        <v>15</v>
      </c>
      <c r="G544" s="50">
        <f>SUM(G510:G543)</f>
        <v>5000</v>
      </c>
    </row>
    <row r="545" spans="1:7" ht="13.5" thickTop="1" x14ac:dyDescent="0.2">
      <c r="A545" s="1149" t="s">
        <v>3759</v>
      </c>
      <c r="B545" s="1186"/>
      <c r="C545" s="1186"/>
      <c r="D545" s="1186"/>
      <c r="E545" s="1186"/>
      <c r="F545" s="1186"/>
      <c r="G545" s="1187"/>
    </row>
    <row r="546" spans="1:7" ht="13.5" thickBot="1" x14ac:dyDescent="0.25">
      <c r="A546" s="359"/>
      <c r="B546" s="355"/>
      <c r="C546" s="355" t="s">
        <v>3760</v>
      </c>
      <c r="D546" s="360"/>
      <c r="E546" s="355"/>
      <c r="F546" s="361"/>
      <c r="G546" s="362"/>
    </row>
    <row r="547" spans="1:7" ht="13.5" thickTop="1" x14ac:dyDescent="0.2">
      <c r="A547" s="1176"/>
      <c r="B547" s="1177"/>
      <c r="C547" s="1177"/>
      <c r="D547" s="414" t="s">
        <v>11</v>
      </c>
      <c r="E547" s="1178" t="s">
        <v>12</v>
      </c>
      <c r="F547" s="1178"/>
      <c r="G547" s="1179"/>
    </row>
    <row r="548" spans="1:7" x14ac:dyDescent="0.2">
      <c r="A548" s="1161" t="s">
        <v>17</v>
      </c>
      <c r="B548" s="1162"/>
      <c r="C548" s="1162"/>
      <c r="D548" s="415"/>
      <c r="E548" s="1180"/>
      <c r="F548" s="1181"/>
      <c r="G548" s="1182"/>
    </row>
    <row r="549" spans="1:7" x14ac:dyDescent="0.2">
      <c r="A549" s="1161" t="s">
        <v>38</v>
      </c>
      <c r="B549" s="1162"/>
      <c r="C549" s="1162"/>
      <c r="D549" s="58" t="s">
        <v>654</v>
      </c>
      <c r="E549" s="1139" t="s">
        <v>69</v>
      </c>
      <c r="F549" s="1139"/>
      <c r="G549" s="1140"/>
    </row>
    <row r="550" spans="1:7" ht="13.5" thickBot="1" x14ac:dyDescent="0.25">
      <c r="A550" s="1163" t="s">
        <v>39</v>
      </c>
      <c r="B550" s="1164"/>
      <c r="C550" s="1164"/>
      <c r="D550" s="356" t="s">
        <v>655</v>
      </c>
      <c r="E550" s="1236" t="s">
        <v>33</v>
      </c>
      <c r="F550" s="1165"/>
      <c r="G550" s="1166"/>
    </row>
    <row r="551" spans="1:7" ht="16.5" x14ac:dyDescent="0.25">
      <c r="A551" s="1152" t="s">
        <v>29</v>
      </c>
      <c r="B551" s="1153"/>
      <c r="C551" s="1153"/>
      <c r="D551" s="1153"/>
      <c r="E551" s="1153"/>
      <c r="F551" s="1153"/>
      <c r="G551" s="1154"/>
    </row>
    <row r="552" spans="1:7" x14ac:dyDescent="0.2">
      <c r="A552" s="1155" t="s">
        <v>48</v>
      </c>
      <c r="B552" s="1156"/>
      <c r="C552" s="1156"/>
      <c r="D552" s="1156"/>
      <c r="E552" s="1156"/>
      <c r="F552" s="1156"/>
      <c r="G552" s="1157"/>
    </row>
    <row r="553" spans="1:7" x14ac:dyDescent="0.2">
      <c r="A553" s="1183" t="s">
        <v>49</v>
      </c>
      <c r="B553" s="1184"/>
      <c r="C553" s="1184"/>
      <c r="D553" s="1184"/>
      <c r="E553" s="1184"/>
      <c r="F553" s="1184"/>
      <c r="G553" s="1185"/>
    </row>
    <row r="554" spans="1:7" x14ac:dyDescent="0.2">
      <c r="A554" s="368"/>
      <c r="B554" s="369"/>
      <c r="C554" s="370"/>
      <c r="D554" s="371"/>
      <c r="E554" s="369"/>
      <c r="F554" s="372"/>
      <c r="G554" s="373" t="s">
        <v>20</v>
      </c>
    </row>
    <row r="555" spans="1:7" x14ac:dyDescent="0.2">
      <c r="A555" s="374" t="s">
        <v>1</v>
      </c>
      <c r="B555" s="375"/>
      <c r="C555" s="14" t="s">
        <v>653</v>
      </c>
      <c r="D555" s="375"/>
      <c r="E555" s="343" t="s">
        <v>3788</v>
      </c>
      <c r="F555" s="376"/>
      <c r="G555" s="344" t="s">
        <v>3752</v>
      </c>
    </row>
    <row r="556" spans="1:7" x14ac:dyDescent="0.2">
      <c r="A556" s="342" t="s">
        <v>8</v>
      </c>
      <c r="B556" s="377"/>
      <c r="C556" s="19"/>
      <c r="D556" s="367"/>
      <c r="E556" s="1167"/>
      <c r="F556" s="1168"/>
      <c r="G556" s="378"/>
    </row>
    <row r="557" spans="1:7" x14ac:dyDescent="0.2">
      <c r="A557" s="354" t="s">
        <v>37</v>
      </c>
      <c r="B557" s="358"/>
      <c r="C557" s="358"/>
      <c r="D557" s="358"/>
      <c r="E557" s="379" t="s">
        <v>46</v>
      </c>
      <c r="F557" s="380"/>
      <c r="G557" s="378" t="s">
        <v>50</v>
      </c>
    </row>
    <row r="558" spans="1:7" x14ac:dyDescent="0.2">
      <c r="A558" s="368"/>
      <c r="B558" s="369"/>
      <c r="C558" s="370"/>
      <c r="D558" s="370"/>
      <c r="E558" s="1169"/>
      <c r="F558" s="1170"/>
      <c r="G558" s="381"/>
    </row>
    <row r="559" spans="1:7" ht="26.25" thickBot="1" x14ac:dyDescent="0.25">
      <c r="A559" s="26" t="s">
        <v>47</v>
      </c>
      <c r="B559" s="26" t="s">
        <v>23</v>
      </c>
      <c r="C559" s="28" t="s">
        <v>34</v>
      </c>
      <c r="D559" s="110" t="s">
        <v>53</v>
      </c>
      <c r="E559" s="114" t="s">
        <v>54</v>
      </c>
      <c r="F559" s="111" t="s">
        <v>55</v>
      </c>
      <c r="G559" s="112" t="s">
        <v>35</v>
      </c>
    </row>
    <row r="560" spans="1:7" ht="13.5" thickTop="1" x14ac:dyDescent="0.2">
      <c r="A560" s="345">
        <v>1</v>
      </c>
      <c r="B560" s="382"/>
      <c r="C560" s="352" t="s">
        <v>153</v>
      </c>
      <c r="D560" s="357" t="s">
        <v>2306</v>
      </c>
      <c r="E560" s="383">
        <v>1</v>
      </c>
      <c r="F560" s="384">
        <v>5000</v>
      </c>
      <c r="G560" s="353">
        <f>F560*E560</f>
        <v>5000</v>
      </c>
    </row>
    <row r="561" spans="1:7" x14ac:dyDescent="0.2">
      <c r="A561" s="345"/>
      <c r="B561" s="382"/>
      <c r="C561" s="352"/>
      <c r="D561" s="351" t="s">
        <v>2505</v>
      </c>
      <c r="E561" s="388"/>
      <c r="F561" s="384"/>
      <c r="G561" s="353"/>
    </row>
    <row r="562" spans="1:7" x14ac:dyDescent="0.2">
      <c r="A562" s="345"/>
      <c r="B562" s="382"/>
      <c r="C562" s="352"/>
      <c r="D562" s="351" t="s">
        <v>2506</v>
      </c>
      <c r="E562" s="388"/>
      <c r="F562" s="387"/>
      <c r="G562" s="353"/>
    </row>
    <row r="563" spans="1:7" x14ac:dyDescent="0.2">
      <c r="A563" s="345"/>
      <c r="B563" s="382"/>
      <c r="C563" s="352"/>
      <c r="D563" s="351"/>
      <c r="E563" s="388"/>
      <c r="F563" s="384"/>
      <c r="G563" s="353"/>
    </row>
    <row r="564" spans="1:7" x14ac:dyDescent="0.2">
      <c r="A564" s="345"/>
      <c r="B564" s="389"/>
      <c r="C564" s="352"/>
      <c r="D564" s="357"/>
      <c r="E564" s="390"/>
      <c r="F564" s="384"/>
      <c r="G564" s="353"/>
    </row>
    <row r="565" spans="1:7" x14ac:dyDescent="0.2">
      <c r="A565" s="345"/>
      <c r="B565" s="389"/>
      <c r="C565" s="352"/>
      <c r="D565" s="357"/>
      <c r="E565" s="390"/>
      <c r="F565" s="384"/>
      <c r="G565" s="353"/>
    </row>
    <row r="566" spans="1:7" x14ac:dyDescent="0.2">
      <c r="A566" s="345"/>
      <c r="B566" s="391"/>
      <c r="C566" s="366"/>
      <c r="D566" s="357"/>
      <c r="E566" s="388"/>
      <c r="F566" s="392"/>
      <c r="G566" s="353"/>
    </row>
    <row r="567" spans="1:7" x14ac:dyDescent="0.2">
      <c r="A567" s="345"/>
      <c r="B567" s="391"/>
      <c r="C567" s="366"/>
      <c r="D567" s="364"/>
      <c r="E567" s="388"/>
      <c r="F567" s="392"/>
      <c r="G567" s="353"/>
    </row>
    <row r="568" spans="1:7" x14ac:dyDescent="0.2">
      <c r="A568" s="345"/>
      <c r="B568" s="382"/>
      <c r="C568" s="352"/>
      <c r="D568" s="364"/>
      <c r="E568" s="393"/>
      <c r="F568" s="384"/>
      <c r="G568" s="353"/>
    </row>
    <row r="569" spans="1:7" x14ac:dyDescent="0.2">
      <c r="A569" s="345"/>
      <c r="B569" s="394"/>
      <c r="C569" s="352"/>
      <c r="D569" s="357"/>
      <c r="E569" s="395"/>
      <c r="F569" s="384"/>
      <c r="G569" s="353"/>
    </row>
    <row r="570" spans="1:7" x14ac:dyDescent="0.2">
      <c r="A570" s="345"/>
      <c r="B570" s="389"/>
      <c r="C570" s="352"/>
      <c r="D570" s="357"/>
      <c r="E570" s="388"/>
      <c r="F570" s="396"/>
      <c r="G570" s="353"/>
    </row>
    <row r="571" spans="1:7" x14ac:dyDescent="0.2">
      <c r="A571" s="345"/>
      <c r="B571" s="397"/>
      <c r="C571" s="352"/>
      <c r="D571" s="357"/>
      <c r="E571" s="398"/>
      <c r="F571" s="384"/>
      <c r="G571" s="353"/>
    </row>
    <row r="572" spans="1:7" x14ac:dyDescent="0.2">
      <c r="A572" s="345"/>
      <c r="B572" s="397"/>
      <c r="C572" s="352"/>
      <c r="D572" s="365"/>
      <c r="E572" s="398"/>
      <c r="F572" s="384"/>
      <c r="G572" s="353"/>
    </row>
    <row r="573" spans="1:7" x14ac:dyDescent="0.2">
      <c r="A573" s="345"/>
      <c r="B573" s="382"/>
      <c r="C573" s="352"/>
      <c r="D573" s="365"/>
      <c r="E573" s="388"/>
      <c r="F573" s="384"/>
      <c r="G573" s="353"/>
    </row>
    <row r="574" spans="1:7" x14ac:dyDescent="0.2">
      <c r="A574" s="345"/>
      <c r="B574" s="382"/>
      <c r="C574" s="352"/>
      <c r="D574" s="365"/>
      <c r="E574" s="398"/>
      <c r="F574" s="384"/>
      <c r="G574" s="353"/>
    </row>
    <row r="575" spans="1:7" x14ac:dyDescent="0.2">
      <c r="A575" s="345"/>
      <c r="B575" s="394"/>
      <c r="C575" s="352"/>
      <c r="D575" s="365"/>
      <c r="E575" s="395"/>
      <c r="F575" s="399"/>
      <c r="G575" s="353"/>
    </row>
    <row r="576" spans="1:7" x14ac:dyDescent="0.2">
      <c r="A576" s="345"/>
      <c r="B576" s="389"/>
      <c r="C576" s="352"/>
      <c r="D576" s="400"/>
      <c r="E576" s="395"/>
      <c r="F576" s="399"/>
      <c r="G576" s="353"/>
    </row>
    <row r="577" spans="1:7" x14ac:dyDescent="0.2">
      <c r="A577" s="345"/>
      <c r="B577" s="389"/>
      <c r="C577" s="352"/>
      <c r="D577" s="365"/>
      <c r="E577" s="395"/>
      <c r="F577" s="399"/>
      <c r="G577" s="353"/>
    </row>
    <row r="578" spans="1:7" x14ac:dyDescent="0.2">
      <c r="A578" s="345"/>
      <c r="B578" s="382"/>
      <c r="C578" s="352"/>
      <c r="D578" s="365"/>
      <c r="E578" s="395"/>
      <c r="F578" s="399"/>
      <c r="G578" s="353"/>
    </row>
    <row r="579" spans="1:7" x14ac:dyDescent="0.2">
      <c r="A579" s="345"/>
      <c r="B579" s="382"/>
      <c r="C579" s="352"/>
      <c r="D579" s="357"/>
      <c r="E579" s="395"/>
      <c r="F579" s="399"/>
      <c r="G579" s="353"/>
    </row>
    <row r="580" spans="1:7" x14ac:dyDescent="0.2">
      <c r="A580" s="345"/>
      <c r="B580" s="382"/>
      <c r="C580" s="352"/>
      <c r="D580" s="357" t="s">
        <v>543</v>
      </c>
      <c r="E580" s="395"/>
      <c r="F580" s="399"/>
      <c r="G580" s="353"/>
    </row>
    <row r="581" spans="1:7" x14ac:dyDescent="0.2">
      <c r="A581" s="345"/>
      <c r="B581" s="382"/>
      <c r="C581" s="352"/>
      <c r="D581" s="401"/>
      <c r="E581" s="395"/>
      <c r="F581" s="399"/>
      <c r="G581" s="353"/>
    </row>
    <row r="582" spans="1:7" x14ac:dyDescent="0.2">
      <c r="A582" s="345"/>
      <c r="B582" s="382"/>
      <c r="C582" s="352"/>
      <c r="D582" s="365"/>
      <c r="E582" s="395"/>
      <c r="F582" s="399"/>
      <c r="G582" s="353"/>
    </row>
    <row r="583" spans="1:7" x14ac:dyDescent="0.2">
      <c r="A583" s="345"/>
      <c r="B583" s="382"/>
      <c r="C583" s="352"/>
      <c r="D583" s="402"/>
      <c r="E583" s="395"/>
      <c r="F583" s="399"/>
      <c r="G583" s="353"/>
    </row>
    <row r="584" spans="1:7" x14ac:dyDescent="0.2">
      <c r="A584" s="345"/>
      <c r="B584" s="382"/>
      <c r="C584" s="352"/>
      <c r="D584" s="160"/>
      <c r="E584" s="388"/>
      <c r="F584" s="384"/>
      <c r="G584" s="353"/>
    </row>
    <row r="585" spans="1:7" x14ac:dyDescent="0.2">
      <c r="A585" s="345"/>
      <c r="B585" s="382"/>
      <c r="C585" s="352"/>
      <c r="D585" s="160"/>
      <c r="E585" s="388"/>
      <c r="F585" s="384"/>
      <c r="G585" s="353"/>
    </row>
    <row r="586" spans="1:7" x14ac:dyDescent="0.2">
      <c r="A586" s="345"/>
      <c r="B586" s="382"/>
      <c r="C586" s="352"/>
      <c r="D586" s="160"/>
      <c r="E586" s="388"/>
      <c r="F586" s="384"/>
      <c r="G586" s="353"/>
    </row>
    <row r="587" spans="1:7" x14ac:dyDescent="0.2">
      <c r="A587" s="345"/>
      <c r="B587" s="382"/>
      <c r="C587" s="352"/>
      <c r="D587" s="160"/>
      <c r="E587" s="388"/>
      <c r="F587" s="384"/>
      <c r="G587" s="353"/>
    </row>
    <row r="588" spans="1:7" x14ac:dyDescent="0.2">
      <c r="A588" s="345"/>
      <c r="B588" s="382"/>
      <c r="C588" s="352"/>
      <c r="D588" s="160"/>
      <c r="E588" s="388"/>
      <c r="F588" s="384"/>
      <c r="G588" s="353"/>
    </row>
    <row r="589" spans="1:7" x14ac:dyDescent="0.2">
      <c r="A589" s="345"/>
      <c r="B589" s="382"/>
      <c r="C589" s="352"/>
      <c r="D589" s="357"/>
      <c r="E589" s="398"/>
      <c r="F589" s="384"/>
      <c r="G589" s="353"/>
    </row>
    <row r="590" spans="1:7" x14ac:dyDescent="0.2">
      <c r="A590" s="345"/>
      <c r="B590" s="382"/>
      <c r="C590" s="352"/>
      <c r="D590" s="357"/>
      <c r="E590" s="390"/>
      <c r="F590" s="384"/>
      <c r="G590" s="353"/>
    </row>
    <row r="591" spans="1:7" x14ac:dyDescent="0.2">
      <c r="A591" s="345"/>
      <c r="B591" s="382"/>
      <c r="C591" s="403"/>
      <c r="D591" s="365"/>
      <c r="E591" s="404"/>
      <c r="F591" s="405"/>
      <c r="G591" s="353"/>
    </row>
    <row r="592" spans="1:7" x14ac:dyDescent="0.2">
      <c r="A592" s="345"/>
      <c r="B592" s="382"/>
      <c r="C592" s="352"/>
      <c r="D592" s="406"/>
      <c r="E592" s="388"/>
      <c r="F592" s="387"/>
      <c r="G592" s="353"/>
    </row>
    <row r="593" spans="1:7" x14ac:dyDescent="0.2">
      <c r="A593" s="345"/>
      <c r="B593" s="382"/>
      <c r="C593" s="352"/>
      <c r="D593" s="364"/>
      <c r="E593" s="388"/>
      <c r="F593" s="387"/>
      <c r="G593" s="353"/>
    </row>
    <row r="594" spans="1:7" ht="13.5" thickBot="1" x14ac:dyDescent="0.25">
      <c r="A594" s="407"/>
      <c r="B594" s="408"/>
      <c r="C594" s="409"/>
      <c r="D594" s="409"/>
      <c r="E594" s="408"/>
      <c r="F594" s="49" t="s">
        <v>15</v>
      </c>
      <c r="G594" s="50">
        <f>SUM(G560:G593)</f>
        <v>5000</v>
      </c>
    </row>
    <row r="595" spans="1:7" ht="13.5" thickTop="1" x14ac:dyDescent="0.2">
      <c r="A595" s="1149" t="s">
        <v>3761</v>
      </c>
      <c r="B595" s="1186"/>
      <c r="C595" s="1186"/>
      <c r="D595" s="1186"/>
      <c r="E595" s="1186"/>
      <c r="F595" s="1186"/>
      <c r="G595" s="1187"/>
    </row>
    <row r="596" spans="1:7" ht="13.5" thickBot="1" x14ac:dyDescent="0.25">
      <c r="A596" s="359"/>
      <c r="B596" s="355"/>
      <c r="C596" s="355" t="s">
        <v>3762</v>
      </c>
      <c r="D596" s="360"/>
      <c r="E596" s="355"/>
      <c r="F596" s="361"/>
      <c r="G596" s="362"/>
    </row>
    <row r="597" spans="1:7" ht="13.5" thickTop="1" x14ac:dyDescent="0.2">
      <c r="A597" s="1176"/>
      <c r="B597" s="1177"/>
      <c r="C597" s="1177"/>
      <c r="D597" s="414" t="s">
        <v>11</v>
      </c>
      <c r="E597" s="1178" t="s">
        <v>12</v>
      </c>
      <c r="F597" s="1178"/>
      <c r="G597" s="1179"/>
    </row>
    <row r="598" spans="1:7" x14ac:dyDescent="0.2">
      <c r="A598" s="1161" t="s">
        <v>17</v>
      </c>
      <c r="B598" s="1162"/>
      <c r="C598" s="1162"/>
      <c r="D598" s="415"/>
      <c r="E598" s="1180"/>
      <c r="F598" s="1181"/>
      <c r="G598" s="1182"/>
    </row>
    <row r="599" spans="1:7" x14ac:dyDescent="0.2">
      <c r="A599" s="1161" t="s">
        <v>38</v>
      </c>
      <c r="B599" s="1162"/>
      <c r="C599" s="1162"/>
      <c r="D599" s="58" t="s">
        <v>654</v>
      </c>
      <c r="E599" s="1139" t="s">
        <v>69</v>
      </c>
      <c r="F599" s="1139"/>
      <c r="G599" s="1140"/>
    </row>
    <row r="600" spans="1:7" ht="13.5" thickBot="1" x14ac:dyDescent="0.25">
      <c r="A600" s="1163" t="s">
        <v>39</v>
      </c>
      <c r="B600" s="1164"/>
      <c r="C600" s="1164"/>
      <c r="D600" s="356" t="s">
        <v>655</v>
      </c>
      <c r="E600" s="1236" t="s">
        <v>33</v>
      </c>
      <c r="F600" s="1165"/>
      <c r="G600" s="1166"/>
    </row>
    <row r="601" spans="1:7" ht="16.5" x14ac:dyDescent="0.25">
      <c r="A601" s="1152" t="s">
        <v>29</v>
      </c>
      <c r="B601" s="1153"/>
      <c r="C601" s="1153"/>
      <c r="D601" s="1153"/>
      <c r="E601" s="1153"/>
      <c r="F601" s="1153"/>
      <c r="G601" s="1154"/>
    </row>
    <row r="602" spans="1:7" x14ac:dyDescent="0.2">
      <c r="A602" s="1155" t="s">
        <v>48</v>
      </c>
      <c r="B602" s="1156"/>
      <c r="C602" s="1156"/>
      <c r="D602" s="1156"/>
      <c r="E602" s="1156"/>
      <c r="F602" s="1156"/>
      <c r="G602" s="1157"/>
    </row>
    <row r="603" spans="1:7" x14ac:dyDescent="0.2">
      <c r="A603" s="1183" t="s">
        <v>49</v>
      </c>
      <c r="B603" s="1184"/>
      <c r="C603" s="1184"/>
      <c r="D603" s="1184"/>
      <c r="E603" s="1184"/>
      <c r="F603" s="1184"/>
      <c r="G603" s="1185"/>
    </row>
    <row r="604" spans="1:7" x14ac:dyDescent="0.2">
      <c r="A604" s="368"/>
      <c r="B604" s="369"/>
      <c r="C604" s="370"/>
      <c r="D604" s="371"/>
      <c r="E604" s="369"/>
      <c r="F604" s="372"/>
      <c r="G604" s="373" t="s">
        <v>20</v>
      </c>
    </row>
    <row r="605" spans="1:7" x14ac:dyDescent="0.2">
      <c r="A605" s="374" t="s">
        <v>1</v>
      </c>
      <c r="B605" s="375"/>
      <c r="C605" s="14" t="s">
        <v>653</v>
      </c>
      <c r="D605" s="375"/>
      <c r="E605" s="343" t="s">
        <v>3789</v>
      </c>
      <c r="F605" s="376"/>
      <c r="G605" s="344" t="s">
        <v>3752</v>
      </c>
    </row>
    <row r="606" spans="1:7" x14ac:dyDescent="0.2">
      <c r="A606" s="342" t="s">
        <v>8</v>
      </c>
      <c r="B606" s="377"/>
      <c r="C606" s="19"/>
      <c r="D606" s="367"/>
      <c r="E606" s="1167"/>
      <c r="F606" s="1168"/>
      <c r="G606" s="378"/>
    </row>
    <row r="607" spans="1:7" x14ac:dyDescent="0.2">
      <c r="A607" s="354" t="s">
        <v>37</v>
      </c>
      <c r="B607" s="358"/>
      <c r="C607" s="358"/>
      <c r="D607" s="358"/>
      <c r="E607" s="379" t="s">
        <v>46</v>
      </c>
      <c r="F607" s="380"/>
      <c r="G607" s="378" t="s">
        <v>50</v>
      </c>
    </row>
    <row r="608" spans="1:7" x14ac:dyDescent="0.2">
      <c r="A608" s="368"/>
      <c r="B608" s="369"/>
      <c r="C608" s="370"/>
      <c r="D608" s="370"/>
      <c r="E608" s="1169"/>
      <c r="F608" s="1170"/>
      <c r="G608" s="381"/>
    </row>
    <row r="609" spans="1:7" ht="26.25" thickBot="1" x14ac:dyDescent="0.25">
      <c r="A609" s="26" t="s">
        <v>47</v>
      </c>
      <c r="B609" s="26" t="s">
        <v>23</v>
      </c>
      <c r="C609" s="28" t="s">
        <v>34</v>
      </c>
      <c r="D609" s="110" t="s">
        <v>53</v>
      </c>
      <c r="E609" s="114" t="s">
        <v>54</v>
      </c>
      <c r="F609" s="111" t="s">
        <v>55</v>
      </c>
      <c r="G609" s="112" t="s">
        <v>35</v>
      </c>
    </row>
    <row r="610" spans="1:7" ht="13.5" thickTop="1" x14ac:dyDescent="0.2">
      <c r="A610" s="345">
        <v>1</v>
      </c>
      <c r="B610" s="382"/>
      <c r="C610" s="352" t="s">
        <v>153</v>
      </c>
      <c r="D610" s="357" t="s">
        <v>2306</v>
      </c>
      <c r="E610" s="383">
        <v>1</v>
      </c>
      <c r="F610" s="384">
        <v>5000</v>
      </c>
      <c r="G610" s="353">
        <f>F610*E610</f>
        <v>5000</v>
      </c>
    </row>
    <row r="611" spans="1:7" x14ac:dyDescent="0.2">
      <c r="A611" s="345"/>
      <c r="B611" s="382"/>
      <c r="C611" s="352"/>
      <c r="D611" s="351" t="s">
        <v>2505</v>
      </c>
      <c r="E611" s="388"/>
      <c r="F611" s="384"/>
      <c r="G611" s="353"/>
    </row>
    <row r="612" spans="1:7" x14ac:dyDescent="0.2">
      <c r="A612" s="345"/>
      <c r="B612" s="382"/>
      <c r="C612" s="352"/>
      <c r="D612" s="351" t="s">
        <v>2506</v>
      </c>
      <c r="E612" s="388"/>
      <c r="F612" s="387"/>
      <c r="G612" s="353"/>
    </row>
    <row r="613" spans="1:7" x14ac:dyDescent="0.2">
      <c r="A613" s="345"/>
      <c r="B613" s="382"/>
      <c r="C613" s="352"/>
      <c r="D613" s="351"/>
      <c r="E613" s="388"/>
      <c r="F613" s="384"/>
      <c r="G613" s="353"/>
    </row>
    <row r="614" spans="1:7" x14ac:dyDescent="0.2">
      <c r="A614" s="345"/>
      <c r="B614" s="389"/>
      <c r="C614" s="352"/>
      <c r="D614" s="357"/>
      <c r="E614" s="390"/>
      <c r="F614" s="384"/>
      <c r="G614" s="353"/>
    </row>
    <row r="615" spans="1:7" x14ac:dyDescent="0.2">
      <c r="A615" s="345"/>
      <c r="B615" s="389"/>
      <c r="C615" s="352"/>
      <c r="D615" s="357"/>
      <c r="E615" s="390"/>
      <c r="F615" s="384"/>
      <c r="G615" s="353"/>
    </row>
    <row r="616" spans="1:7" x14ac:dyDescent="0.2">
      <c r="A616" s="345"/>
      <c r="B616" s="391"/>
      <c r="C616" s="366"/>
      <c r="D616" s="357"/>
      <c r="E616" s="388"/>
      <c r="F616" s="392"/>
      <c r="G616" s="353"/>
    </row>
    <row r="617" spans="1:7" x14ac:dyDescent="0.2">
      <c r="A617" s="345"/>
      <c r="B617" s="391"/>
      <c r="C617" s="366"/>
      <c r="D617" s="364"/>
      <c r="E617" s="388"/>
      <c r="F617" s="392"/>
      <c r="G617" s="353"/>
    </row>
    <row r="618" spans="1:7" x14ac:dyDescent="0.2">
      <c r="A618" s="345"/>
      <c r="B618" s="382"/>
      <c r="C618" s="352"/>
      <c r="D618" s="364"/>
      <c r="E618" s="393"/>
      <c r="F618" s="384"/>
      <c r="G618" s="353"/>
    </row>
    <row r="619" spans="1:7" x14ac:dyDescent="0.2">
      <c r="A619" s="345"/>
      <c r="B619" s="394"/>
      <c r="C619" s="352"/>
      <c r="D619" s="357"/>
      <c r="E619" s="395"/>
      <c r="F619" s="384"/>
      <c r="G619" s="353"/>
    </row>
    <row r="620" spans="1:7" x14ac:dyDescent="0.2">
      <c r="A620" s="345"/>
      <c r="B620" s="389"/>
      <c r="C620" s="352"/>
      <c r="D620" s="357"/>
      <c r="E620" s="388"/>
      <c r="F620" s="396"/>
      <c r="G620" s="353"/>
    </row>
    <row r="621" spans="1:7" x14ac:dyDescent="0.2">
      <c r="A621" s="345"/>
      <c r="B621" s="397"/>
      <c r="C621" s="352"/>
      <c r="D621" s="357"/>
      <c r="E621" s="398"/>
      <c r="F621" s="384"/>
      <c r="G621" s="353"/>
    </row>
    <row r="622" spans="1:7" x14ac:dyDescent="0.2">
      <c r="A622" s="345"/>
      <c r="B622" s="397"/>
      <c r="C622" s="352"/>
      <c r="D622" s="365"/>
      <c r="E622" s="398"/>
      <c r="F622" s="384"/>
      <c r="G622" s="353"/>
    </row>
    <row r="623" spans="1:7" x14ac:dyDescent="0.2">
      <c r="A623" s="345"/>
      <c r="B623" s="382"/>
      <c r="C623" s="352"/>
      <c r="D623" s="365"/>
      <c r="E623" s="388"/>
      <c r="F623" s="384"/>
      <c r="G623" s="353"/>
    </row>
    <row r="624" spans="1:7" x14ac:dyDescent="0.2">
      <c r="A624" s="345"/>
      <c r="B624" s="382"/>
      <c r="C624" s="352"/>
      <c r="D624" s="365"/>
      <c r="E624" s="398"/>
      <c r="F624" s="384"/>
      <c r="G624" s="353"/>
    </row>
    <row r="625" spans="1:7" x14ac:dyDescent="0.2">
      <c r="A625" s="345"/>
      <c r="B625" s="394"/>
      <c r="C625" s="352"/>
      <c r="D625" s="365"/>
      <c r="E625" s="395"/>
      <c r="F625" s="399"/>
      <c r="G625" s="353"/>
    </row>
    <row r="626" spans="1:7" x14ac:dyDescent="0.2">
      <c r="A626" s="345"/>
      <c r="B626" s="389"/>
      <c r="C626" s="352"/>
      <c r="D626" s="400"/>
      <c r="E626" s="395"/>
      <c r="F626" s="399"/>
      <c r="G626" s="353"/>
    </row>
    <row r="627" spans="1:7" x14ac:dyDescent="0.2">
      <c r="A627" s="345"/>
      <c r="B627" s="389"/>
      <c r="C627" s="352"/>
      <c r="D627" s="365"/>
      <c r="E627" s="395"/>
      <c r="F627" s="399"/>
      <c r="G627" s="353"/>
    </row>
    <row r="628" spans="1:7" x14ac:dyDescent="0.2">
      <c r="A628" s="345"/>
      <c r="B628" s="382"/>
      <c r="C628" s="352"/>
      <c r="D628" s="365"/>
      <c r="E628" s="395"/>
      <c r="F628" s="399"/>
      <c r="G628" s="353"/>
    </row>
    <row r="629" spans="1:7" x14ac:dyDescent="0.2">
      <c r="A629" s="345"/>
      <c r="B629" s="382"/>
      <c r="C629" s="352"/>
      <c r="D629" s="357"/>
      <c r="E629" s="395"/>
      <c r="F629" s="399"/>
      <c r="G629" s="353"/>
    </row>
    <row r="630" spans="1:7" x14ac:dyDescent="0.2">
      <c r="A630" s="345"/>
      <c r="B630" s="382"/>
      <c r="C630" s="352"/>
      <c r="D630" s="357" t="s">
        <v>543</v>
      </c>
      <c r="E630" s="395"/>
      <c r="F630" s="399"/>
      <c r="G630" s="353"/>
    </row>
    <row r="631" spans="1:7" x14ac:dyDescent="0.2">
      <c r="A631" s="345"/>
      <c r="B631" s="382"/>
      <c r="C631" s="352"/>
      <c r="D631" s="401"/>
      <c r="E631" s="395"/>
      <c r="F631" s="399"/>
      <c r="G631" s="353"/>
    </row>
    <row r="632" spans="1:7" x14ac:dyDescent="0.2">
      <c r="A632" s="345"/>
      <c r="B632" s="382"/>
      <c r="C632" s="352"/>
      <c r="D632" s="365"/>
      <c r="E632" s="395"/>
      <c r="F632" s="399"/>
      <c r="G632" s="353"/>
    </row>
    <row r="633" spans="1:7" x14ac:dyDescent="0.2">
      <c r="A633" s="345"/>
      <c r="B633" s="382"/>
      <c r="C633" s="352"/>
      <c r="D633" s="402"/>
      <c r="E633" s="395"/>
      <c r="F633" s="399"/>
      <c r="G633" s="353"/>
    </row>
    <row r="634" spans="1:7" x14ac:dyDescent="0.2">
      <c r="A634" s="345"/>
      <c r="B634" s="382"/>
      <c r="C634" s="352"/>
      <c r="D634" s="160"/>
      <c r="E634" s="388"/>
      <c r="F634" s="384"/>
      <c r="G634" s="353"/>
    </row>
    <row r="635" spans="1:7" x14ac:dyDescent="0.2">
      <c r="A635" s="345"/>
      <c r="B635" s="382"/>
      <c r="C635" s="352"/>
      <c r="D635" s="160"/>
      <c r="E635" s="388"/>
      <c r="F635" s="384"/>
      <c r="G635" s="353"/>
    </row>
    <row r="636" spans="1:7" x14ac:dyDescent="0.2">
      <c r="A636" s="345"/>
      <c r="B636" s="382"/>
      <c r="C636" s="352"/>
      <c r="D636" s="160"/>
      <c r="E636" s="388"/>
      <c r="F636" s="384"/>
      <c r="G636" s="353"/>
    </row>
    <row r="637" spans="1:7" x14ac:dyDescent="0.2">
      <c r="A637" s="345"/>
      <c r="B637" s="382"/>
      <c r="C637" s="352"/>
      <c r="D637" s="160"/>
      <c r="E637" s="388"/>
      <c r="F637" s="384"/>
      <c r="G637" s="353"/>
    </row>
    <row r="638" spans="1:7" x14ac:dyDescent="0.2">
      <c r="A638" s="345"/>
      <c r="B638" s="382"/>
      <c r="C638" s="352"/>
      <c r="D638" s="160"/>
      <c r="E638" s="388"/>
      <c r="F638" s="384"/>
      <c r="G638" s="353"/>
    </row>
    <row r="639" spans="1:7" x14ac:dyDescent="0.2">
      <c r="A639" s="345"/>
      <c r="B639" s="382"/>
      <c r="C639" s="352"/>
      <c r="D639" s="357"/>
      <c r="E639" s="398"/>
      <c r="F639" s="384"/>
      <c r="G639" s="353"/>
    </row>
    <row r="640" spans="1:7" x14ac:dyDescent="0.2">
      <c r="A640" s="345"/>
      <c r="B640" s="382"/>
      <c r="C640" s="352"/>
      <c r="D640" s="357"/>
      <c r="E640" s="390"/>
      <c r="F640" s="384"/>
      <c r="G640" s="353"/>
    </row>
    <row r="641" spans="1:7" x14ac:dyDescent="0.2">
      <c r="A641" s="345"/>
      <c r="B641" s="382"/>
      <c r="C641" s="403"/>
      <c r="D641" s="365"/>
      <c r="E641" s="404"/>
      <c r="F641" s="405"/>
      <c r="G641" s="353"/>
    </row>
    <row r="642" spans="1:7" x14ac:dyDescent="0.2">
      <c r="A642" s="345"/>
      <c r="B642" s="382"/>
      <c r="C642" s="352"/>
      <c r="D642" s="406"/>
      <c r="E642" s="388"/>
      <c r="F642" s="387"/>
      <c r="G642" s="353"/>
    </row>
    <row r="643" spans="1:7" x14ac:dyDescent="0.2">
      <c r="A643" s="345"/>
      <c r="B643" s="382"/>
      <c r="C643" s="352"/>
      <c r="D643" s="364"/>
      <c r="E643" s="388"/>
      <c r="F643" s="387"/>
      <c r="G643" s="353"/>
    </row>
    <row r="644" spans="1:7" ht="13.5" thickBot="1" x14ac:dyDescent="0.25">
      <c r="A644" s="407"/>
      <c r="B644" s="408"/>
      <c r="C644" s="409"/>
      <c r="D644" s="409"/>
      <c r="E644" s="408"/>
      <c r="F644" s="49" t="s">
        <v>15</v>
      </c>
      <c r="G644" s="50">
        <f>SUM(G610:G643)</f>
        <v>5000</v>
      </c>
    </row>
    <row r="645" spans="1:7" ht="13.5" thickTop="1" x14ac:dyDescent="0.2">
      <c r="A645" s="1149" t="s">
        <v>3763</v>
      </c>
      <c r="B645" s="1186"/>
      <c r="C645" s="1186"/>
      <c r="D645" s="1186"/>
      <c r="E645" s="1186"/>
      <c r="F645" s="1186"/>
      <c r="G645" s="1187"/>
    </row>
    <row r="646" spans="1:7" ht="13.5" thickBot="1" x14ac:dyDescent="0.25">
      <c r="A646" s="359"/>
      <c r="B646" s="355"/>
      <c r="C646" s="355" t="s">
        <v>8</v>
      </c>
      <c r="D646" s="360"/>
      <c r="E646" s="355"/>
      <c r="F646" s="361"/>
      <c r="G646" s="362"/>
    </row>
    <row r="647" spans="1:7" ht="13.5" thickTop="1" x14ac:dyDescent="0.2">
      <c r="A647" s="1176"/>
      <c r="B647" s="1177"/>
      <c r="C647" s="1177"/>
      <c r="D647" s="414" t="s">
        <v>11</v>
      </c>
      <c r="E647" s="1178" t="s">
        <v>12</v>
      </c>
      <c r="F647" s="1178"/>
      <c r="G647" s="1179"/>
    </row>
    <row r="648" spans="1:7" x14ac:dyDescent="0.2">
      <c r="A648" s="1161" t="s">
        <v>17</v>
      </c>
      <c r="B648" s="1162"/>
      <c r="C648" s="1162"/>
      <c r="D648" s="415"/>
      <c r="E648" s="1180"/>
      <c r="F648" s="1181"/>
      <c r="G648" s="1182"/>
    </row>
    <row r="649" spans="1:7" x14ac:dyDescent="0.2">
      <c r="A649" s="1161" t="s">
        <v>38</v>
      </c>
      <c r="B649" s="1162"/>
      <c r="C649" s="1162"/>
      <c r="D649" s="58" t="s">
        <v>654</v>
      </c>
      <c r="E649" s="1139" t="s">
        <v>69</v>
      </c>
      <c r="F649" s="1139"/>
      <c r="G649" s="1140"/>
    </row>
    <row r="650" spans="1:7" ht="13.5" thickBot="1" x14ac:dyDescent="0.25">
      <c r="A650" s="1163" t="s">
        <v>39</v>
      </c>
      <c r="B650" s="1164"/>
      <c r="C650" s="1164"/>
      <c r="D650" s="356" t="s">
        <v>655</v>
      </c>
      <c r="E650" s="1236" t="s">
        <v>33</v>
      </c>
      <c r="F650" s="1165"/>
      <c r="G650" s="1166"/>
    </row>
    <row r="651" spans="1:7" ht="16.5" x14ac:dyDescent="0.25">
      <c r="A651" s="1152" t="s">
        <v>29</v>
      </c>
      <c r="B651" s="1153"/>
      <c r="C651" s="1153"/>
      <c r="D651" s="1153"/>
      <c r="E651" s="1153"/>
      <c r="F651" s="1153"/>
      <c r="G651" s="1154"/>
    </row>
    <row r="652" spans="1:7" x14ac:dyDescent="0.2">
      <c r="A652" s="1155" t="s">
        <v>48</v>
      </c>
      <c r="B652" s="1156"/>
      <c r="C652" s="1156"/>
      <c r="D652" s="1156"/>
      <c r="E652" s="1156"/>
      <c r="F652" s="1156"/>
      <c r="G652" s="1157"/>
    </row>
    <row r="653" spans="1:7" x14ac:dyDescent="0.2">
      <c r="A653" s="1183" t="s">
        <v>49</v>
      </c>
      <c r="B653" s="1184"/>
      <c r="C653" s="1184"/>
      <c r="D653" s="1184"/>
      <c r="E653" s="1184"/>
      <c r="F653" s="1184"/>
      <c r="G653" s="1185"/>
    </row>
    <row r="654" spans="1:7" x14ac:dyDescent="0.2">
      <c r="A654" s="368"/>
      <c r="B654" s="369"/>
      <c r="C654" s="370"/>
      <c r="D654" s="371"/>
      <c r="E654" s="369"/>
      <c r="F654" s="372"/>
      <c r="G654" s="373" t="s">
        <v>20</v>
      </c>
    </row>
    <row r="655" spans="1:7" x14ac:dyDescent="0.2">
      <c r="A655" s="374" t="s">
        <v>1</v>
      </c>
      <c r="B655" s="375"/>
      <c r="C655" s="14" t="s">
        <v>653</v>
      </c>
      <c r="D655" s="375"/>
      <c r="E655" s="343" t="s">
        <v>3790</v>
      </c>
      <c r="F655" s="376"/>
      <c r="G655" s="344" t="s">
        <v>3752</v>
      </c>
    </row>
    <row r="656" spans="1:7" x14ac:dyDescent="0.2">
      <c r="A656" s="342" t="s">
        <v>8</v>
      </c>
      <c r="B656" s="377"/>
      <c r="C656" s="19"/>
      <c r="D656" s="367"/>
      <c r="E656" s="1167"/>
      <c r="F656" s="1168"/>
      <c r="G656" s="378"/>
    </row>
    <row r="657" spans="1:7" x14ac:dyDescent="0.2">
      <c r="A657" s="354" t="s">
        <v>37</v>
      </c>
      <c r="B657" s="358"/>
      <c r="C657" s="358"/>
      <c r="D657" s="358"/>
      <c r="E657" s="379" t="s">
        <v>46</v>
      </c>
      <c r="F657" s="380"/>
      <c r="G657" s="378" t="s">
        <v>50</v>
      </c>
    </row>
    <row r="658" spans="1:7" x14ac:dyDescent="0.2">
      <c r="A658" s="368"/>
      <c r="B658" s="369"/>
      <c r="C658" s="370"/>
      <c r="D658" s="370"/>
      <c r="E658" s="1169"/>
      <c r="F658" s="1170"/>
      <c r="G658" s="381"/>
    </row>
    <row r="659" spans="1:7" ht="26.25" thickBot="1" x14ac:dyDescent="0.25">
      <c r="A659" s="26" t="s">
        <v>47</v>
      </c>
      <c r="B659" s="26" t="s">
        <v>23</v>
      </c>
      <c r="C659" s="28" t="s">
        <v>34</v>
      </c>
      <c r="D659" s="110" t="s">
        <v>53</v>
      </c>
      <c r="E659" s="114" t="s">
        <v>54</v>
      </c>
      <c r="F659" s="111" t="s">
        <v>55</v>
      </c>
      <c r="G659" s="112" t="s">
        <v>35</v>
      </c>
    </row>
    <row r="660" spans="1:7" ht="13.5" thickTop="1" x14ac:dyDescent="0.2">
      <c r="A660" s="345">
        <v>1</v>
      </c>
      <c r="B660" s="382"/>
      <c r="C660" s="352" t="s">
        <v>153</v>
      </c>
      <c r="D660" s="357" t="s">
        <v>2306</v>
      </c>
      <c r="E660" s="383">
        <v>1</v>
      </c>
      <c r="F660" s="384">
        <v>5000</v>
      </c>
      <c r="G660" s="353">
        <f>F660*E660</f>
        <v>5000</v>
      </c>
    </row>
    <row r="661" spans="1:7" x14ac:dyDescent="0.2">
      <c r="A661" s="345"/>
      <c r="B661" s="382"/>
      <c r="C661" s="352"/>
      <c r="D661" s="351" t="s">
        <v>2505</v>
      </c>
      <c r="E661" s="388"/>
      <c r="F661" s="384"/>
      <c r="G661" s="353"/>
    </row>
    <row r="662" spans="1:7" x14ac:dyDescent="0.2">
      <c r="A662" s="345"/>
      <c r="B662" s="382"/>
      <c r="C662" s="352"/>
      <c r="D662" s="351" t="s">
        <v>2506</v>
      </c>
      <c r="E662" s="388"/>
      <c r="F662" s="387"/>
      <c r="G662" s="353"/>
    </row>
    <row r="663" spans="1:7" x14ac:dyDescent="0.2">
      <c r="A663" s="345"/>
      <c r="B663" s="382"/>
      <c r="C663" s="352"/>
      <c r="D663" s="351"/>
      <c r="E663" s="388"/>
      <c r="F663" s="384"/>
      <c r="G663" s="353"/>
    </row>
    <row r="664" spans="1:7" x14ac:dyDescent="0.2">
      <c r="A664" s="345"/>
      <c r="B664" s="389"/>
      <c r="C664" s="352"/>
      <c r="D664" s="357"/>
      <c r="E664" s="390"/>
      <c r="F664" s="384"/>
      <c r="G664" s="353"/>
    </row>
    <row r="665" spans="1:7" x14ac:dyDescent="0.2">
      <c r="A665" s="345"/>
      <c r="B665" s="389"/>
      <c r="C665" s="352"/>
      <c r="D665" s="357"/>
      <c r="E665" s="390"/>
      <c r="F665" s="384"/>
      <c r="G665" s="353"/>
    </row>
    <row r="666" spans="1:7" x14ac:dyDescent="0.2">
      <c r="A666" s="345"/>
      <c r="B666" s="391"/>
      <c r="C666" s="366"/>
      <c r="D666" s="357"/>
      <c r="E666" s="388"/>
      <c r="F666" s="392"/>
      <c r="G666" s="353"/>
    </row>
    <row r="667" spans="1:7" x14ac:dyDescent="0.2">
      <c r="A667" s="345"/>
      <c r="B667" s="391"/>
      <c r="C667" s="366"/>
      <c r="D667" s="364"/>
      <c r="E667" s="388"/>
      <c r="F667" s="392"/>
      <c r="G667" s="353"/>
    </row>
    <row r="668" spans="1:7" x14ac:dyDescent="0.2">
      <c r="A668" s="345"/>
      <c r="B668" s="382"/>
      <c r="C668" s="352"/>
      <c r="D668" s="364"/>
      <c r="E668" s="393"/>
      <c r="F668" s="384"/>
      <c r="G668" s="353"/>
    </row>
    <row r="669" spans="1:7" x14ac:dyDescent="0.2">
      <c r="A669" s="345"/>
      <c r="B669" s="394"/>
      <c r="C669" s="352"/>
      <c r="D669" s="357"/>
      <c r="E669" s="395"/>
      <c r="F669" s="384"/>
      <c r="G669" s="353"/>
    </row>
    <row r="670" spans="1:7" x14ac:dyDescent="0.2">
      <c r="A670" s="345"/>
      <c r="B670" s="389"/>
      <c r="C670" s="352"/>
      <c r="D670" s="357"/>
      <c r="E670" s="388"/>
      <c r="F670" s="396"/>
      <c r="G670" s="353"/>
    </row>
    <row r="671" spans="1:7" x14ac:dyDescent="0.2">
      <c r="A671" s="345"/>
      <c r="B671" s="397"/>
      <c r="C671" s="352"/>
      <c r="D671" s="357"/>
      <c r="E671" s="398"/>
      <c r="F671" s="384"/>
      <c r="G671" s="353"/>
    </row>
    <row r="672" spans="1:7" x14ac:dyDescent="0.2">
      <c r="A672" s="345"/>
      <c r="B672" s="397"/>
      <c r="C672" s="352"/>
      <c r="D672" s="365"/>
      <c r="E672" s="398"/>
      <c r="F672" s="384"/>
      <c r="G672" s="353"/>
    </row>
    <row r="673" spans="1:7" x14ac:dyDescent="0.2">
      <c r="A673" s="345"/>
      <c r="B673" s="382"/>
      <c r="C673" s="352"/>
      <c r="D673" s="365"/>
      <c r="E673" s="388"/>
      <c r="F673" s="384"/>
      <c r="G673" s="353"/>
    </row>
    <row r="674" spans="1:7" x14ac:dyDescent="0.2">
      <c r="A674" s="345"/>
      <c r="B674" s="382"/>
      <c r="C674" s="352"/>
      <c r="D674" s="365"/>
      <c r="E674" s="398"/>
      <c r="F674" s="384"/>
      <c r="G674" s="353"/>
    </row>
    <row r="675" spans="1:7" x14ac:dyDescent="0.2">
      <c r="A675" s="345"/>
      <c r="B675" s="394"/>
      <c r="C675" s="352"/>
      <c r="D675" s="365"/>
      <c r="E675" s="395"/>
      <c r="F675" s="399"/>
      <c r="G675" s="353"/>
    </row>
    <row r="676" spans="1:7" x14ac:dyDescent="0.2">
      <c r="A676" s="345"/>
      <c r="B676" s="389"/>
      <c r="C676" s="352"/>
      <c r="D676" s="400"/>
      <c r="E676" s="395"/>
      <c r="F676" s="399"/>
      <c r="G676" s="353"/>
    </row>
    <row r="677" spans="1:7" x14ac:dyDescent="0.2">
      <c r="A677" s="345"/>
      <c r="B677" s="389"/>
      <c r="C677" s="352"/>
      <c r="D677" s="365"/>
      <c r="E677" s="395"/>
      <c r="F677" s="399"/>
      <c r="G677" s="353"/>
    </row>
    <row r="678" spans="1:7" x14ac:dyDescent="0.2">
      <c r="A678" s="345"/>
      <c r="B678" s="382"/>
      <c r="C678" s="352"/>
      <c r="D678" s="365"/>
      <c r="E678" s="395"/>
      <c r="F678" s="399"/>
      <c r="G678" s="353"/>
    </row>
    <row r="679" spans="1:7" x14ac:dyDescent="0.2">
      <c r="A679" s="345"/>
      <c r="B679" s="382"/>
      <c r="C679" s="352"/>
      <c r="D679" s="357"/>
      <c r="E679" s="395"/>
      <c r="F679" s="399"/>
      <c r="G679" s="353"/>
    </row>
    <row r="680" spans="1:7" x14ac:dyDescent="0.2">
      <c r="A680" s="345"/>
      <c r="B680" s="382"/>
      <c r="C680" s="352"/>
      <c r="D680" s="357" t="s">
        <v>543</v>
      </c>
      <c r="E680" s="395"/>
      <c r="F680" s="399"/>
      <c r="G680" s="353"/>
    </row>
    <row r="681" spans="1:7" x14ac:dyDescent="0.2">
      <c r="A681" s="345"/>
      <c r="B681" s="382"/>
      <c r="C681" s="352"/>
      <c r="D681" s="401"/>
      <c r="E681" s="395"/>
      <c r="F681" s="399"/>
      <c r="G681" s="353"/>
    </row>
    <row r="682" spans="1:7" x14ac:dyDescent="0.2">
      <c r="A682" s="345"/>
      <c r="B682" s="382"/>
      <c r="C682" s="352"/>
      <c r="D682" s="365"/>
      <c r="E682" s="395"/>
      <c r="F682" s="399"/>
      <c r="G682" s="353"/>
    </row>
    <row r="683" spans="1:7" x14ac:dyDescent="0.2">
      <c r="A683" s="345"/>
      <c r="B683" s="382"/>
      <c r="C683" s="352"/>
      <c r="D683" s="402"/>
      <c r="E683" s="395"/>
      <c r="F683" s="399"/>
      <c r="G683" s="353"/>
    </row>
    <row r="684" spans="1:7" x14ac:dyDescent="0.2">
      <c r="A684" s="345"/>
      <c r="B684" s="382"/>
      <c r="C684" s="352"/>
      <c r="D684" s="160"/>
      <c r="E684" s="388"/>
      <c r="F684" s="384"/>
      <c r="G684" s="353"/>
    </row>
    <row r="685" spans="1:7" x14ac:dyDescent="0.2">
      <c r="A685" s="345"/>
      <c r="B685" s="382"/>
      <c r="C685" s="352"/>
      <c r="D685" s="160"/>
      <c r="E685" s="388"/>
      <c r="F685" s="384"/>
      <c r="G685" s="353"/>
    </row>
    <row r="686" spans="1:7" x14ac:dyDescent="0.2">
      <c r="A686" s="345"/>
      <c r="B686" s="382"/>
      <c r="C686" s="352"/>
      <c r="D686" s="160"/>
      <c r="E686" s="388"/>
      <c r="F686" s="384"/>
      <c r="G686" s="353"/>
    </row>
    <row r="687" spans="1:7" x14ac:dyDescent="0.2">
      <c r="A687" s="345"/>
      <c r="B687" s="382"/>
      <c r="C687" s="352"/>
      <c r="D687" s="160"/>
      <c r="E687" s="388"/>
      <c r="F687" s="384"/>
      <c r="G687" s="353"/>
    </row>
    <row r="688" spans="1:7" x14ac:dyDescent="0.2">
      <c r="A688" s="345"/>
      <c r="B688" s="382"/>
      <c r="C688" s="352"/>
      <c r="D688" s="160"/>
      <c r="E688" s="388"/>
      <c r="F688" s="384"/>
      <c r="G688" s="353"/>
    </row>
    <row r="689" spans="1:7" x14ac:dyDescent="0.2">
      <c r="A689" s="345"/>
      <c r="B689" s="382"/>
      <c r="C689" s="352"/>
      <c r="D689" s="357"/>
      <c r="E689" s="398"/>
      <c r="F689" s="384"/>
      <c r="G689" s="353"/>
    </row>
    <row r="690" spans="1:7" x14ac:dyDescent="0.2">
      <c r="A690" s="345"/>
      <c r="B690" s="382"/>
      <c r="C690" s="352"/>
      <c r="D690" s="357"/>
      <c r="E690" s="390"/>
      <c r="F690" s="384"/>
      <c r="G690" s="353"/>
    </row>
    <row r="691" spans="1:7" x14ac:dyDescent="0.2">
      <c r="A691" s="345"/>
      <c r="B691" s="382"/>
      <c r="C691" s="403"/>
      <c r="D691" s="365"/>
      <c r="E691" s="404"/>
      <c r="F691" s="405"/>
      <c r="G691" s="353"/>
    </row>
    <row r="692" spans="1:7" x14ac:dyDescent="0.2">
      <c r="A692" s="345"/>
      <c r="B692" s="382"/>
      <c r="C692" s="352"/>
      <c r="D692" s="406"/>
      <c r="E692" s="388"/>
      <c r="F692" s="387"/>
      <c r="G692" s="353"/>
    </row>
    <row r="693" spans="1:7" x14ac:dyDescent="0.2">
      <c r="A693" s="345"/>
      <c r="B693" s="382"/>
      <c r="C693" s="352"/>
      <c r="D693" s="364"/>
      <c r="E693" s="388"/>
      <c r="F693" s="387"/>
      <c r="G693" s="353"/>
    </row>
    <row r="694" spans="1:7" ht="13.5" thickBot="1" x14ac:dyDescent="0.25">
      <c r="A694" s="407"/>
      <c r="B694" s="408"/>
      <c r="C694" s="409"/>
      <c r="D694" s="409"/>
      <c r="E694" s="408"/>
      <c r="F694" s="49" t="s">
        <v>15</v>
      </c>
      <c r="G694" s="50">
        <f>SUM(G660:G693)</f>
        <v>5000</v>
      </c>
    </row>
    <row r="695" spans="1:7" ht="13.5" thickTop="1" x14ac:dyDescent="0.2">
      <c r="A695" s="1149" t="s">
        <v>3764</v>
      </c>
      <c r="B695" s="1186"/>
      <c r="C695" s="1186"/>
      <c r="D695" s="1186"/>
      <c r="E695" s="1186"/>
      <c r="F695" s="1186"/>
      <c r="G695" s="1187"/>
    </row>
    <row r="696" spans="1:7" ht="13.5" thickBot="1" x14ac:dyDescent="0.25">
      <c r="A696" s="359"/>
      <c r="B696" s="355"/>
      <c r="C696" s="355" t="s">
        <v>3765</v>
      </c>
      <c r="D696" s="360"/>
      <c r="E696" s="355"/>
      <c r="F696" s="361"/>
      <c r="G696" s="362"/>
    </row>
    <row r="697" spans="1:7" ht="13.5" thickTop="1" x14ac:dyDescent="0.2">
      <c r="A697" s="1176"/>
      <c r="B697" s="1177"/>
      <c r="C697" s="1177"/>
      <c r="D697" s="414" t="s">
        <v>11</v>
      </c>
      <c r="E697" s="1178" t="s">
        <v>12</v>
      </c>
      <c r="F697" s="1178"/>
      <c r="G697" s="1179"/>
    </row>
    <row r="698" spans="1:7" x14ac:dyDescent="0.2">
      <c r="A698" s="1161" t="s">
        <v>17</v>
      </c>
      <c r="B698" s="1162"/>
      <c r="C698" s="1162"/>
      <c r="D698" s="415"/>
      <c r="E698" s="1180"/>
      <c r="F698" s="1181"/>
      <c r="G698" s="1182"/>
    </row>
    <row r="699" spans="1:7" x14ac:dyDescent="0.2">
      <c r="A699" s="1161" t="s">
        <v>38</v>
      </c>
      <c r="B699" s="1162"/>
      <c r="C699" s="1162"/>
      <c r="D699" s="58" t="s">
        <v>654</v>
      </c>
      <c r="E699" s="1139" t="s">
        <v>69</v>
      </c>
      <c r="F699" s="1139"/>
      <c r="G699" s="1140"/>
    </row>
    <row r="700" spans="1:7" ht="13.5" thickBot="1" x14ac:dyDescent="0.25">
      <c r="A700" s="1163" t="s">
        <v>39</v>
      </c>
      <c r="B700" s="1164"/>
      <c r="C700" s="1164"/>
      <c r="D700" s="356" t="s">
        <v>655</v>
      </c>
      <c r="E700" s="1236" t="s">
        <v>33</v>
      </c>
      <c r="F700" s="1165"/>
      <c r="G700" s="1166"/>
    </row>
    <row r="701" spans="1:7" ht="16.5" x14ac:dyDescent="0.25">
      <c r="A701" s="1152" t="s">
        <v>29</v>
      </c>
      <c r="B701" s="1153"/>
      <c r="C701" s="1153"/>
      <c r="D701" s="1153"/>
      <c r="E701" s="1153"/>
      <c r="F701" s="1153"/>
      <c r="G701" s="1154"/>
    </row>
    <row r="702" spans="1:7" x14ac:dyDescent="0.2">
      <c r="A702" s="1155" t="s">
        <v>48</v>
      </c>
      <c r="B702" s="1156"/>
      <c r="C702" s="1156"/>
      <c r="D702" s="1156"/>
      <c r="E702" s="1156"/>
      <c r="F702" s="1156"/>
      <c r="G702" s="1157"/>
    </row>
    <row r="703" spans="1:7" x14ac:dyDescent="0.2">
      <c r="A703" s="1183" t="s">
        <v>49</v>
      </c>
      <c r="B703" s="1184"/>
      <c r="C703" s="1184"/>
      <c r="D703" s="1184"/>
      <c r="E703" s="1184"/>
      <c r="F703" s="1184"/>
      <c r="G703" s="1185"/>
    </row>
    <row r="704" spans="1:7" x14ac:dyDescent="0.2">
      <c r="A704" s="368"/>
      <c r="B704" s="369"/>
      <c r="C704" s="370"/>
      <c r="D704" s="371"/>
      <c r="E704" s="369"/>
      <c r="F704" s="372"/>
      <c r="G704" s="373" t="s">
        <v>20</v>
      </c>
    </row>
    <row r="705" spans="1:7" x14ac:dyDescent="0.2">
      <c r="A705" s="374" t="s">
        <v>1</v>
      </c>
      <c r="B705" s="375"/>
      <c r="C705" s="14" t="s">
        <v>653</v>
      </c>
      <c r="D705" s="375"/>
      <c r="E705" s="343" t="s">
        <v>3791</v>
      </c>
      <c r="F705" s="376"/>
      <c r="G705" s="344" t="s">
        <v>3752</v>
      </c>
    </row>
    <row r="706" spans="1:7" x14ac:dyDescent="0.2">
      <c r="A706" s="342" t="s">
        <v>8</v>
      </c>
      <c r="B706" s="377"/>
      <c r="C706" s="19"/>
      <c r="D706" s="367"/>
      <c r="E706" s="1167"/>
      <c r="F706" s="1168"/>
      <c r="G706" s="378"/>
    </row>
    <row r="707" spans="1:7" x14ac:dyDescent="0.2">
      <c r="A707" s="354" t="s">
        <v>37</v>
      </c>
      <c r="B707" s="358"/>
      <c r="C707" s="358"/>
      <c r="D707" s="358"/>
      <c r="E707" s="379" t="s">
        <v>46</v>
      </c>
      <c r="F707" s="380"/>
      <c r="G707" s="378" t="s">
        <v>50</v>
      </c>
    </row>
    <row r="708" spans="1:7" x14ac:dyDescent="0.2">
      <c r="A708" s="368"/>
      <c r="B708" s="369"/>
      <c r="C708" s="370"/>
      <c r="D708" s="370"/>
      <c r="E708" s="1169"/>
      <c r="F708" s="1170"/>
      <c r="G708" s="381"/>
    </row>
    <row r="709" spans="1:7" ht="26.25" thickBot="1" x14ac:dyDescent="0.25">
      <c r="A709" s="26" t="s">
        <v>47</v>
      </c>
      <c r="B709" s="26" t="s">
        <v>23</v>
      </c>
      <c r="C709" s="28" t="s">
        <v>34</v>
      </c>
      <c r="D709" s="110" t="s">
        <v>53</v>
      </c>
      <c r="E709" s="114" t="s">
        <v>54</v>
      </c>
      <c r="F709" s="111" t="s">
        <v>55</v>
      </c>
      <c r="G709" s="112" t="s">
        <v>35</v>
      </c>
    </row>
    <row r="710" spans="1:7" ht="13.5" thickTop="1" x14ac:dyDescent="0.2">
      <c r="A710" s="345">
        <v>1</v>
      </c>
      <c r="B710" s="382"/>
      <c r="C710" s="352" t="s">
        <v>153</v>
      </c>
      <c r="D710" s="357" t="s">
        <v>2306</v>
      </c>
      <c r="E710" s="383">
        <v>1</v>
      </c>
      <c r="F710" s="384">
        <v>4000</v>
      </c>
      <c r="G710" s="353">
        <f>F710*E710</f>
        <v>4000</v>
      </c>
    </row>
    <row r="711" spans="1:7" x14ac:dyDescent="0.2">
      <c r="A711" s="345"/>
      <c r="B711" s="382"/>
      <c r="C711" s="352"/>
      <c r="D711" s="351" t="s">
        <v>3767</v>
      </c>
      <c r="E711" s="388"/>
      <c r="F711" s="384"/>
      <c r="G711" s="353"/>
    </row>
    <row r="712" spans="1:7" x14ac:dyDescent="0.2">
      <c r="A712" s="345"/>
      <c r="B712" s="382"/>
      <c r="C712" s="352"/>
      <c r="D712" s="351" t="s">
        <v>3766</v>
      </c>
      <c r="E712" s="388"/>
      <c r="F712" s="387"/>
      <c r="G712" s="353"/>
    </row>
    <row r="713" spans="1:7" x14ac:dyDescent="0.2">
      <c r="A713" s="345"/>
      <c r="B713" s="382"/>
      <c r="C713" s="352"/>
      <c r="D713" s="351"/>
      <c r="E713" s="388"/>
      <c r="F713" s="384"/>
      <c r="G713" s="353"/>
    </row>
    <row r="714" spans="1:7" x14ac:dyDescent="0.2">
      <c r="A714" s="345"/>
      <c r="B714" s="389"/>
      <c r="C714" s="352"/>
      <c r="D714" s="357"/>
      <c r="E714" s="390"/>
      <c r="F714" s="384"/>
      <c r="G714" s="353"/>
    </row>
    <row r="715" spans="1:7" x14ac:dyDescent="0.2">
      <c r="A715" s="345"/>
      <c r="B715" s="389"/>
      <c r="C715" s="352"/>
      <c r="D715" s="357"/>
      <c r="E715" s="390"/>
      <c r="F715" s="384"/>
      <c r="G715" s="353"/>
    </row>
    <row r="716" spans="1:7" x14ac:dyDescent="0.2">
      <c r="A716" s="345"/>
      <c r="B716" s="391"/>
      <c r="C716" s="366"/>
      <c r="D716" s="357"/>
      <c r="E716" s="388"/>
      <c r="F716" s="392"/>
      <c r="G716" s="353"/>
    </row>
    <row r="717" spans="1:7" x14ac:dyDescent="0.2">
      <c r="A717" s="345"/>
      <c r="B717" s="391"/>
      <c r="C717" s="366"/>
      <c r="D717" s="364"/>
      <c r="E717" s="388"/>
      <c r="F717" s="392"/>
      <c r="G717" s="353"/>
    </row>
    <row r="718" spans="1:7" x14ac:dyDescent="0.2">
      <c r="A718" s="345"/>
      <c r="B718" s="382"/>
      <c r="C718" s="352"/>
      <c r="D718" s="364"/>
      <c r="E718" s="393"/>
      <c r="F718" s="384"/>
      <c r="G718" s="353"/>
    </row>
    <row r="719" spans="1:7" x14ac:dyDescent="0.2">
      <c r="A719" s="345"/>
      <c r="B719" s="394"/>
      <c r="C719" s="352"/>
      <c r="D719" s="357"/>
      <c r="E719" s="395"/>
      <c r="F719" s="384"/>
      <c r="G719" s="353"/>
    </row>
    <row r="720" spans="1:7" x14ac:dyDescent="0.2">
      <c r="A720" s="345"/>
      <c r="B720" s="389"/>
      <c r="C720" s="352"/>
      <c r="D720" s="357"/>
      <c r="E720" s="388"/>
      <c r="F720" s="396"/>
      <c r="G720" s="353"/>
    </row>
    <row r="721" spans="1:7" x14ac:dyDescent="0.2">
      <c r="A721" s="345"/>
      <c r="B721" s="397"/>
      <c r="C721" s="352"/>
      <c r="D721" s="357"/>
      <c r="E721" s="398"/>
      <c r="F721" s="384"/>
      <c r="G721" s="353"/>
    </row>
    <row r="722" spans="1:7" x14ac:dyDescent="0.2">
      <c r="A722" s="345"/>
      <c r="B722" s="397"/>
      <c r="C722" s="352"/>
      <c r="D722" s="365"/>
      <c r="E722" s="398"/>
      <c r="F722" s="384"/>
      <c r="G722" s="353"/>
    </row>
    <row r="723" spans="1:7" x14ac:dyDescent="0.2">
      <c r="A723" s="345"/>
      <c r="B723" s="382"/>
      <c r="C723" s="352"/>
      <c r="D723" s="365"/>
      <c r="E723" s="388"/>
      <c r="F723" s="384"/>
      <c r="G723" s="353"/>
    </row>
    <row r="724" spans="1:7" x14ac:dyDescent="0.2">
      <c r="A724" s="345"/>
      <c r="B724" s="382"/>
      <c r="C724" s="352"/>
      <c r="D724" s="365"/>
      <c r="E724" s="398"/>
      <c r="F724" s="384"/>
      <c r="G724" s="353"/>
    </row>
    <row r="725" spans="1:7" x14ac:dyDescent="0.2">
      <c r="A725" s="345"/>
      <c r="B725" s="394"/>
      <c r="C725" s="352"/>
      <c r="D725" s="365"/>
      <c r="E725" s="395"/>
      <c r="F725" s="399"/>
      <c r="G725" s="353"/>
    </row>
    <row r="726" spans="1:7" x14ac:dyDescent="0.2">
      <c r="A726" s="345"/>
      <c r="B726" s="389"/>
      <c r="C726" s="352"/>
      <c r="D726" s="400"/>
      <c r="E726" s="395"/>
      <c r="F726" s="399"/>
      <c r="G726" s="353"/>
    </row>
    <row r="727" spans="1:7" x14ac:dyDescent="0.2">
      <c r="A727" s="345"/>
      <c r="B727" s="389"/>
      <c r="C727" s="352"/>
      <c r="D727" s="365"/>
      <c r="E727" s="395"/>
      <c r="F727" s="399"/>
      <c r="G727" s="353"/>
    </row>
    <row r="728" spans="1:7" x14ac:dyDescent="0.2">
      <c r="A728" s="345"/>
      <c r="B728" s="382"/>
      <c r="C728" s="352"/>
      <c r="D728" s="365"/>
      <c r="E728" s="395"/>
      <c r="F728" s="399"/>
      <c r="G728" s="353"/>
    </row>
    <row r="729" spans="1:7" x14ac:dyDescent="0.2">
      <c r="A729" s="345"/>
      <c r="B729" s="382"/>
      <c r="C729" s="352"/>
      <c r="D729" s="357"/>
      <c r="E729" s="395"/>
      <c r="F729" s="399"/>
      <c r="G729" s="353"/>
    </row>
    <row r="730" spans="1:7" x14ac:dyDescent="0.2">
      <c r="A730" s="345"/>
      <c r="B730" s="382"/>
      <c r="C730" s="352"/>
      <c r="D730" s="357" t="s">
        <v>543</v>
      </c>
      <c r="E730" s="395"/>
      <c r="F730" s="399"/>
      <c r="G730" s="353"/>
    </row>
    <row r="731" spans="1:7" x14ac:dyDescent="0.2">
      <c r="A731" s="345"/>
      <c r="B731" s="382"/>
      <c r="C731" s="352"/>
      <c r="D731" s="401"/>
      <c r="E731" s="395"/>
      <c r="F731" s="399"/>
      <c r="G731" s="353"/>
    </row>
    <row r="732" spans="1:7" x14ac:dyDescent="0.2">
      <c r="A732" s="345"/>
      <c r="B732" s="382"/>
      <c r="C732" s="352"/>
      <c r="D732" s="365"/>
      <c r="E732" s="395"/>
      <c r="F732" s="399"/>
      <c r="G732" s="353"/>
    </row>
    <row r="733" spans="1:7" x14ac:dyDescent="0.2">
      <c r="A733" s="345"/>
      <c r="B733" s="382"/>
      <c r="C733" s="352"/>
      <c r="D733" s="402"/>
      <c r="E733" s="395"/>
      <c r="F733" s="399"/>
      <c r="G733" s="353"/>
    </row>
    <row r="734" spans="1:7" x14ac:dyDescent="0.2">
      <c r="A734" s="345"/>
      <c r="B734" s="382"/>
      <c r="C734" s="352"/>
      <c r="D734" s="160"/>
      <c r="E734" s="388"/>
      <c r="F734" s="384"/>
      <c r="G734" s="353"/>
    </row>
    <row r="735" spans="1:7" x14ac:dyDescent="0.2">
      <c r="A735" s="345"/>
      <c r="B735" s="382"/>
      <c r="C735" s="352"/>
      <c r="D735" s="160"/>
      <c r="E735" s="388"/>
      <c r="F735" s="384"/>
      <c r="G735" s="353"/>
    </row>
    <row r="736" spans="1:7" x14ac:dyDescent="0.2">
      <c r="A736" s="345"/>
      <c r="B736" s="382"/>
      <c r="C736" s="352"/>
      <c r="D736" s="160"/>
      <c r="E736" s="388"/>
      <c r="F736" s="384"/>
      <c r="G736" s="353"/>
    </row>
    <row r="737" spans="1:7" x14ac:dyDescent="0.2">
      <c r="A737" s="345"/>
      <c r="B737" s="382"/>
      <c r="C737" s="352"/>
      <c r="D737" s="160"/>
      <c r="E737" s="388"/>
      <c r="F737" s="384"/>
      <c r="G737" s="353"/>
    </row>
    <row r="738" spans="1:7" x14ac:dyDescent="0.2">
      <c r="A738" s="345"/>
      <c r="B738" s="382"/>
      <c r="C738" s="352"/>
      <c r="D738" s="160"/>
      <c r="E738" s="388"/>
      <c r="F738" s="384"/>
      <c r="G738" s="353"/>
    </row>
    <row r="739" spans="1:7" x14ac:dyDescent="0.2">
      <c r="A739" s="345"/>
      <c r="B739" s="382"/>
      <c r="C739" s="352"/>
      <c r="D739" s="357"/>
      <c r="E739" s="398"/>
      <c r="F739" s="384"/>
      <c r="G739" s="353"/>
    </row>
    <row r="740" spans="1:7" x14ac:dyDescent="0.2">
      <c r="A740" s="345"/>
      <c r="B740" s="382"/>
      <c r="C740" s="352"/>
      <c r="D740" s="357"/>
      <c r="E740" s="390"/>
      <c r="F740" s="384"/>
      <c r="G740" s="353"/>
    </row>
    <row r="741" spans="1:7" x14ac:dyDescent="0.2">
      <c r="A741" s="345"/>
      <c r="B741" s="382"/>
      <c r="C741" s="403"/>
      <c r="D741" s="365"/>
      <c r="E741" s="404"/>
      <c r="F741" s="405"/>
      <c r="G741" s="353"/>
    </row>
    <row r="742" spans="1:7" x14ac:dyDescent="0.2">
      <c r="A742" s="345"/>
      <c r="B742" s="382"/>
      <c r="C742" s="352"/>
      <c r="D742" s="406"/>
      <c r="E742" s="388"/>
      <c r="F742" s="387"/>
      <c r="G742" s="353"/>
    </row>
    <row r="743" spans="1:7" x14ac:dyDescent="0.2">
      <c r="A743" s="345"/>
      <c r="B743" s="382"/>
      <c r="C743" s="352"/>
      <c r="D743" s="364"/>
      <c r="E743" s="388"/>
      <c r="F743" s="387"/>
      <c r="G743" s="353"/>
    </row>
    <row r="744" spans="1:7" ht="13.5" thickBot="1" x14ac:dyDescent="0.25">
      <c r="A744" s="407"/>
      <c r="B744" s="408"/>
      <c r="C744" s="409"/>
      <c r="D744" s="409"/>
      <c r="E744" s="408"/>
      <c r="F744" s="49" t="s">
        <v>15</v>
      </c>
      <c r="G744" s="50">
        <f>SUM(G710:G743)</f>
        <v>4000</v>
      </c>
    </row>
    <row r="745" spans="1:7" ht="13.5" thickTop="1" x14ac:dyDescent="0.2">
      <c r="A745" s="1149" t="s">
        <v>3768</v>
      </c>
      <c r="B745" s="1186"/>
      <c r="C745" s="1186"/>
      <c r="D745" s="1186"/>
      <c r="E745" s="1186"/>
      <c r="F745" s="1186"/>
      <c r="G745" s="1187"/>
    </row>
    <row r="746" spans="1:7" ht="13.5" thickBot="1" x14ac:dyDescent="0.25">
      <c r="A746" s="359"/>
      <c r="B746" s="355"/>
      <c r="C746" s="355" t="s">
        <v>8</v>
      </c>
      <c r="D746" s="360"/>
      <c r="E746" s="355"/>
      <c r="F746" s="361"/>
      <c r="G746" s="362"/>
    </row>
    <row r="747" spans="1:7" ht="13.5" thickTop="1" x14ac:dyDescent="0.2">
      <c r="A747" s="1176"/>
      <c r="B747" s="1177"/>
      <c r="C747" s="1177"/>
      <c r="D747" s="414" t="s">
        <v>11</v>
      </c>
      <c r="E747" s="1178" t="s">
        <v>12</v>
      </c>
      <c r="F747" s="1178"/>
      <c r="G747" s="1179"/>
    </row>
    <row r="748" spans="1:7" x14ac:dyDescent="0.2">
      <c r="A748" s="1161" t="s">
        <v>17</v>
      </c>
      <c r="B748" s="1162"/>
      <c r="C748" s="1162"/>
      <c r="D748" s="415"/>
      <c r="E748" s="1180"/>
      <c r="F748" s="1181"/>
      <c r="G748" s="1182"/>
    </row>
    <row r="749" spans="1:7" x14ac:dyDescent="0.2">
      <c r="A749" s="1161" t="s">
        <v>38</v>
      </c>
      <c r="B749" s="1162"/>
      <c r="C749" s="1162"/>
      <c r="D749" s="58" t="s">
        <v>654</v>
      </c>
      <c r="E749" s="1139" t="s">
        <v>69</v>
      </c>
      <c r="F749" s="1139"/>
      <c r="G749" s="1140"/>
    </row>
    <row r="750" spans="1:7" ht="13.5" thickBot="1" x14ac:dyDescent="0.25">
      <c r="A750" s="1163" t="s">
        <v>39</v>
      </c>
      <c r="B750" s="1164"/>
      <c r="C750" s="1164"/>
      <c r="D750" s="356" t="s">
        <v>655</v>
      </c>
      <c r="E750" s="1236" t="s">
        <v>33</v>
      </c>
      <c r="F750" s="1165"/>
      <c r="G750" s="1166"/>
    </row>
    <row r="751" spans="1:7" ht="16.5" x14ac:dyDescent="0.25">
      <c r="A751" s="1152" t="s">
        <v>29</v>
      </c>
      <c r="B751" s="1153"/>
      <c r="C751" s="1153"/>
      <c r="D751" s="1153"/>
      <c r="E751" s="1153"/>
      <c r="F751" s="1153"/>
      <c r="G751" s="1154"/>
    </row>
    <row r="752" spans="1:7" x14ac:dyDescent="0.2">
      <c r="A752" s="1155" t="s">
        <v>48</v>
      </c>
      <c r="B752" s="1156"/>
      <c r="C752" s="1156"/>
      <c r="D752" s="1156"/>
      <c r="E752" s="1156"/>
      <c r="F752" s="1156"/>
      <c r="G752" s="1157"/>
    </row>
    <row r="753" spans="1:7" x14ac:dyDescent="0.2">
      <c r="A753" s="1183" t="s">
        <v>49</v>
      </c>
      <c r="B753" s="1184"/>
      <c r="C753" s="1184"/>
      <c r="D753" s="1184"/>
      <c r="E753" s="1184"/>
      <c r="F753" s="1184"/>
      <c r="G753" s="1185"/>
    </row>
    <row r="754" spans="1:7" x14ac:dyDescent="0.2">
      <c r="A754" s="368"/>
      <c r="B754" s="369"/>
      <c r="C754" s="370"/>
      <c r="D754" s="371"/>
      <c r="E754" s="369"/>
      <c r="F754" s="372"/>
      <c r="G754" s="373" t="s">
        <v>20</v>
      </c>
    </row>
    <row r="755" spans="1:7" x14ac:dyDescent="0.2">
      <c r="A755" s="374" t="s">
        <v>1</v>
      </c>
      <c r="B755" s="375"/>
      <c r="C755" s="14" t="s">
        <v>653</v>
      </c>
      <c r="D755" s="375"/>
      <c r="E755" s="343" t="s">
        <v>4386</v>
      </c>
      <c r="F755" s="376"/>
      <c r="G755" s="344" t="s">
        <v>4361</v>
      </c>
    </row>
    <row r="756" spans="1:7" x14ac:dyDescent="0.2">
      <c r="A756" s="342" t="s">
        <v>8</v>
      </c>
      <c r="B756" s="377"/>
      <c r="C756" s="19"/>
      <c r="D756" s="367"/>
      <c r="E756" s="1167"/>
      <c r="F756" s="1168"/>
      <c r="G756" s="378"/>
    </row>
    <row r="757" spans="1:7" x14ac:dyDescent="0.2">
      <c r="A757" s="354" t="s">
        <v>37</v>
      </c>
      <c r="B757" s="358"/>
      <c r="C757" s="358"/>
      <c r="D757" s="358"/>
      <c r="E757" s="379" t="s">
        <v>46</v>
      </c>
      <c r="F757" s="380"/>
      <c r="G757" s="378" t="s">
        <v>50</v>
      </c>
    </row>
    <row r="758" spans="1:7" x14ac:dyDescent="0.2">
      <c r="A758" s="368"/>
      <c r="B758" s="369"/>
      <c r="C758" s="370"/>
      <c r="D758" s="370"/>
      <c r="E758" s="1169"/>
      <c r="F758" s="1170"/>
      <c r="G758" s="381"/>
    </row>
    <row r="759" spans="1:7" ht="26.25" thickBot="1" x14ac:dyDescent="0.25">
      <c r="A759" s="26" t="s">
        <v>47</v>
      </c>
      <c r="B759" s="26" t="s">
        <v>23</v>
      </c>
      <c r="C759" s="28" t="s">
        <v>34</v>
      </c>
      <c r="D759" s="110" t="s">
        <v>53</v>
      </c>
      <c r="E759" s="114" t="s">
        <v>54</v>
      </c>
      <c r="F759" s="111" t="s">
        <v>55</v>
      </c>
      <c r="G759" s="112" t="s">
        <v>35</v>
      </c>
    </row>
    <row r="760" spans="1:7" ht="13.5" thickTop="1" x14ac:dyDescent="0.2">
      <c r="A760" s="345">
        <v>1</v>
      </c>
      <c r="B760" s="382"/>
      <c r="C760" s="352" t="s">
        <v>153</v>
      </c>
      <c r="D760" s="357" t="s">
        <v>2306</v>
      </c>
      <c r="E760" s="383">
        <v>1</v>
      </c>
      <c r="F760" s="384">
        <v>5000</v>
      </c>
      <c r="G760" s="353">
        <f>F760*E760</f>
        <v>5000</v>
      </c>
    </row>
    <row r="761" spans="1:7" x14ac:dyDescent="0.2">
      <c r="A761" s="345"/>
      <c r="B761" s="382"/>
      <c r="C761" s="352"/>
      <c r="D761" s="351" t="s">
        <v>3767</v>
      </c>
      <c r="E761" s="388"/>
      <c r="F761" s="384"/>
      <c r="G761" s="353"/>
    </row>
    <row r="762" spans="1:7" x14ac:dyDescent="0.2">
      <c r="A762" s="345"/>
      <c r="B762" s="382"/>
      <c r="C762" s="352"/>
      <c r="D762" s="351" t="s">
        <v>3766</v>
      </c>
      <c r="E762" s="388"/>
      <c r="F762" s="387"/>
      <c r="G762" s="353"/>
    </row>
    <row r="763" spans="1:7" x14ac:dyDescent="0.2">
      <c r="A763" s="345"/>
      <c r="B763" s="382"/>
      <c r="C763" s="352"/>
      <c r="D763" s="351"/>
      <c r="E763" s="388"/>
      <c r="F763" s="384"/>
      <c r="G763" s="353"/>
    </row>
    <row r="764" spans="1:7" x14ac:dyDescent="0.2">
      <c r="A764" s="345"/>
      <c r="B764" s="389"/>
      <c r="C764" s="352"/>
      <c r="D764" s="357"/>
      <c r="E764" s="390"/>
      <c r="F764" s="384"/>
      <c r="G764" s="353"/>
    </row>
    <row r="765" spans="1:7" x14ac:dyDescent="0.2">
      <c r="A765" s="345"/>
      <c r="B765" s="389"/>
      <c r="C765" s="352"/>
      <c r="D765" s="357"/>
      <c r="E765" s="390"/>
      <c r="F765" s="384"/>
      <c r="G765" s="353"/>
    </row>
    <row r="766" spans="1:7" x14ac:dyDescent="0.2">
      <c r="A766" s="345"/>
      <c r="B766" s="391"/>
      <c r="C766" s="366"/>
      <c r="D766" s="357"/>
      <c r="E766" s="388"/>
      <c r="F766" s="392"/>
      <c r="G766" s="353"/>
    </row>
    <row r="767" spans="1:7" x14ac:dyDescent="0.2">
      <c r="A767" s="345"/>
      <c r="B767" s="391"/>
      <c r="C767" s="366"/>
      <c r="D767" s="364"/>
      <c r="E767" s="388"/>
      <c r="F767" s="392"/>
      <c r="G767" s="353"/>
    </row>
    <row r="768" spans="1:7" x14ac:dyDescent="0.2">
      <c r="A768" s="345"/>
      <c r="B768" s="382"/>
      <c r="C768" s="352"/>
      <c r="D768" s="364"/>
      <c r="E768" s="393"/>
      <c r="F768" s="384"/>
      <c r="G768" s="353"/>
    </row>
    <row r="769" spans="1:7" x14ac:dyDescent="0.2">
      <c r="A769" s="345"/>
      <c r="B769" s="394"/>
      <c r="C769" s="352"/>
      <c r="D769" s="357"/>
      <c r="E769" s="395"/>
      <c r="F769" s="384"/>
      <c r="G769" s="353"/>
    </row>
    <row r="770" spans="1:7" x14ac:dyDescent="0.2">
      <c r="A770" s="345"/>
      <c r="B770" s="389"/>
      <c r="C770" s="352"/>
      <c r="D770" s="357"/>
      <c r="E770" s="388"/>
      <c r="F770" s="396"/>
      <c r="G770" s="353"/>
    </row>
    <row r="771" spans="1:7" x14ac:dyDescent="0.2">
      <c r="A771" s="345"/>
      <c r="B771" s="397"/>
      <c r="C771" s="352"/>
      <c r="D771" s="357"/>
      <c r="E771" s="398"/>
      <c r="F771" s="384"/>
      <c r="G771" s="353"/>
    </row>
    <row r="772" spans="1:7" x14ac:dyDescent="0.2">
      <c r="A772" s="345"/>
      <c r="B772" s="397"/>
      <c r="C772" s="352"/>
      <c r="D772" s="365"/>
      <c r="E772" s="398"/>
      <c r="F772" s="384"/>
      <c r="G772" s="353"/>
    </row>
    <row r="773" spans="1:7" x14ac:dyDescent="0.2">
      <c r="A773" s="345"/>
      <c r="B773" s="382"/>
      <c r="C773" s="352"/>
      <c r="D773" s="365"/>
      <c r="E773" s="388"/>
      <c r="F773" s="384"/>
      <c r="G773" s="353"/>
    </row>
    <row r="774" spans="1:7" x14ac:dyDescent="0.2">
      <c r="A774" s="345"/>
      <c r="B774" s="382"/>
      <c r="C774" s="352"/>
      <c r="D774" s="365"/>
      <c r="E774" s="398"/>
      <c r="F774" s="384"/>
      <c r="G774" s="353"/>
    </row>
    <row r="775" spans="1:7" x14ac:dyDescent="0.2">
      <c r="A775" s="345"/>
      <c r="B775" s="394"/>
      <c r="C775" s="352"/>
      <c r="D775" s="365"/>
      <c r="E775" s="395"/>
      <c r="F775" s="399"/>
      <c r="G775" s="353"/>
    </row>
    <row r="776" spans="1:7" x14ac:dyDescent="0.2">
      <c r="A776" s="345"/>
      <c r="B776" s="389"/>
      <c r="C776" s="352"/>
      <c r="D776" s="400"/>
      <c r="E776" s="395"/>
      <c r="F776" s="399"/>
      <c r="G776" s="353"/>
    </row>
    <row r="777" spans="1:7" x14ac:dyDescent="0.2">
      <c r="A777" s="345"/>
      <c r="B777" s="389"/>
      <c r="C777" s="352"/>
      <c r="D777" s="365"/>
      <c r="E777" s="395"/>
      <c r="F777" s="399"/>
      <c r="G777" s="353"/>
    </row>
    <row r="778" spans="1:7" x14ac:dyDescent="0.2">
      <c r="A778" s="345"/>
      <c r="B778" s="382"/>
      <c r="C778" s="352"/>
      <c r="D778" s="365"/>
      <c r="E778" s="395"/>
      <c r="F778" s="399"/>
      <c r="G778" s="353"/>
    </row>
    <row r="779" spans="1:7" x14ac:dyDescent="0.2">
      <c r="A779" s="345"/>
      <c r="B779" s="382"/>
      <c r="C779" s="352"/>
      <c r="D779" s="357"/>
      <c r="E779" s="395"/>
      <c r="F779" s="399"/>
      <c r="G779" s="353"/>
    </row>
    <row r="780" spans="1:7" x14ac:dyDescent="0.2">
      <c r="A780" s="345"/>
      <c r="B780" s="382"/>
      <c r="C780" s="352"/>
      <c r="D780" s="357" t="s">
        <v>543</v>
      </c>
      <c r="E780" s="395"/>
      <c r="F780" s="399"/>
      <c r="G780" s="353"/>
    </row>
    <row r="781" spans="1:7" x14ac:dyDescent="0.2">
      <c r="A781" s="345"/>
      <c r="B781" s="382"/>
      <c r="C781" s="352"/>
      <c r="D781" s="401"/>
      <c r="E781" s="395"/>
      <c r="F781" s="399"/>
      <c r="G781" s="353"/>
    </row>
    <row r="782" spans="1:7" x14ac:dyDescent="0.2">
      <c r="A782" s="345"/>
      <c r="B782" s="382"/>
      <c r="C782" s="352"/>
      <c r="D782" s="365"/>
      <c r="E782" s="395"/>
      <c r="F782" s="399"/>
      <c r="G782" s="353"/>
    </row>
    <row r="783" spans="1:7" x14ac:dyDescent="0.2">
      <c r="A783" s="345"/>
      <c r="B783" s="382"/>
      <c r="C783" s="352"/>
      <c r="D783" s="402"/>
      <c r="E783" s="395"/>
      <c r="F783" s="399"/>
      <c r="G783" s="353"/>
    </row>
    <row r="784" spans="1:7" x14ac:dyDescent="0.2">
      <c r="A784" s="345"/>
      <c r="B784" s="382"/>
      <c r="C784" s="352"/>
      <c r="D784" s="160"/>
      <c r="E784" s="388"/>
      <c r="F784" s="384"/>
      <c r="G784" s="353"/>
    </row>
    <row r="785" spans="1:7" x14ac:dyDescent="0.2">
      <c r="A785" s="345"/>
      <c r="B785" s="382"/>
      <c r="C785" s="352"/>
      <c r="D785" s="160"/>
      <c r="E785" s="388"/>
      <c r="F785" s="384"/>
      <c r="G785" s="353"/>
    </row>
    <row r="786" spans="1:7" x14ac:dyDescent="0.2">
      <c r="A786" s="345"/>
      <c r="B786" s="382"/>
      <c r="C786" s="352"/>
      <c r="D786" s="160"/>
      <c r="E786" s="388"/>
      <c r="F786" s="384"/>
      <c r="G786" s="353"/>
    </row>
    <row r="787" spans="1:7" x14ac:dyDescent="0.2">
      <c r="A787" s="345"/>
      <c r="B787" s="382"/>
      <c r="C787" s="352"/>
      <c r="D787" s="160"/>
      <c r="E787" s="388"/>
      <c r="F787" s="384"/>
      <c r="G787" s="353"/>
    </row>
    <row r="788" spans="1:7" x14ac:dyDescent="0.2">
      <c r="A788" s="345"/>
      <c r="B788" s="382"/>
      <c r="C788" s="352"/>
      <c r="D788" s="160"/>
      <c r="E788" s="388"/>
      <c r="F788" s="384"/>
      <c r="G788" s="353"/>
    </row>
    <row r="789" spans="1:7" x14ac:dyDescent="0.2">
      <c r="A789" s="345"/>
      <c r="B789" s="382"/>
      <c r="C789" s="352"/>
      <c r="D789" s="357"/>
      <c r="E789" s="398"/>
      <c r="F789" s="384"/>
      <c r="G789" s="353"/>
    </row>
    <row r="790" spans="1:7" x14ac:dyDescent="0.2">
      <c r="A790" s="345"/>
      <c r="B790" s="382"/>
      <c r="C790" s="352"/>
      <c r="D790" s="357"/>
      <c r="E790" s="390"/>
      <c r="F790" s="384"/>
      <c r="G790" s="353"/>
    </row>
    <row r="791" spans="1:7" x14ac:dyDescent="0.2">
      <c r="A791" s="345"/>
      <c r="B791" s="382"/>
      <c r="C791" s="403"/>
      <c r="D791" s="365"/>
      <c r="E791" s="404"/>
      <c r="F791" s="405"/>
      <c r="G791" s="353"/>
    </row>
    <row r="792" spans="1:7" x14ac:dyDescent="0.2">
      <c r="A792" s="345"/>
      <c r="B792" s="382"/>
      <c r="C792" s="352"/>
      <c r="D792" s="406"/>
      <c r="E792" s="388"/>
      <c r="F792" s="387"/>
      <c r="G792" s="353"/>
    </row>
    <row r="793" spans="1:7" x14ac:dyDescent="0.2">
      <c r="A793" s="345"/>
      <c r="B793" s="382"/>
      <c r="C793" s="352"/>
      <c r="D793" s="364"/>
      <c r="E793" s="388"/>
      <c r="F793" s="387"/>
      <c r="G793" s="353"/>
    </row>
    <row r="794" spans="1:7" ht="13.5" thickBot="1" x14ac:dyDescent="0.25">
      <c r="A794" s="407"/>
      <c r="B794" s="408"/>
      <c r="C794" s="409"/>
      <c r="D794" s="409"/>
      <c r="E794" s="408"/>
      <c r="F794" s="49" t="s">
        <v>15</v>
      </c>
      <c r="G794" s="50">
        <f>SUM(G760:G793)</f>
        <v>5000</v>
      </c>
    </row>
    <row r="795" spans="1:7" ht="13.5" thickTop="1" x14ac:dyDescent="0.2">
      <c r="A795" s="1149" t="s">
        <v>4270</v>
      </c>
      <c r="B795" s="1186"/>
      <c r="C795" s="1186"/>
      <c r="D795" s="1186"/>
      <c r="E795" s="1186"/>
      <c r="F795" s="1186"/>
      <c r="G795" s="1187"/>
    </row>
    <row r="796" spans="1:7" ht="13.5" thickBot="1" x14ac:dyDescent="0.25">
      <c r="A796" s="359"/>
      <c r="B796" s="355"/>
      <c r="C796" s="355" t="s">
        <v>8</v>
      </c>
      <c r="D796" s="360"/>
      <c r="E796" s="355"/>
      <c r="F796" s="361"/>
      <c r="G796" s="362"/>
    </row>
    <row r="797" spans="1:7" ht="13.5" thickTop="1" x14ac:dyDescent="0.2">
      <c r="A797" s="1176"/>
      <c r="B797" s="1177"/>
      <c r="C797" s="1177"/>
      <c r="D797" s="414" t="s">
        <v>11</v>
      </c>
      <c r="E797" s="1178" t="s">
        <v>12</v>
      </c>
      <c r="F797" s="1178"/>
      <c r="G797" s="1179"/>
    </row>
    <row r="798" spans="1:7" x14ac:dyDescent="0.2">
      <c r="A798" s="1161" t="s">
        <v>17</v>
      </c>
      <c r="B798" s="1162"/>
      <c r="C798" s="1162"/>
      <c r="D798" s="415"/>
      <c r="E798" s="1180"/>
      <c r="F798" s="1181"/>
      <c r="G798" s="1182"/>
    </row>
    <row r="799" spans="1:7" x14ac:dyDescent="0.2">
      <c r="A799" s="1161" t="s">
        <v>38</v>
      </c>
      <c r="B799" s="1162"/>
      <c r="C799" s="1162"/>
      <c r="D799" s="58" t="s">
        <v>654</v>
      </c>
      <c r="E799" s="1139" t="s">
        <v>69</v>
      </c>
      <c r="F799" s="1139"/>
      <c r="G799" s="1140"/>
    </row>
    <row r="800" spans="1:7" ht="13.5" thickBot="1" x14ac:dyDescent="0.25">
      <c r="A800" s="1163" t="s">
        <v>39</v>
      </c>
      <c r="B800" s="1164"/>
      <c r="C800" s="1164"/>
      <c r="D800" s="356" t="s">
        <v>655</v>
      </c>
      <c r="E800" s="1236" t="s">
        <v>33</v>
      </c>
      <c r="F800" s="1165"/>
      <c r="G800" s="1166"/>
    </row>
    <row r="801" spans="1:7" ht="16.5" x14ac:dyDescent="0.25">
      <c r="A801" s="1152" t="s">
        <v>29</v>
      </c>
      <c r="B801" s="1153"/>
      <c r="C801" s="1153"/>
      <c r="D801" s="1153"/>
      <c r="E801" s="1153"/>
      <c r="F801" s="1153"/>
      <c r="G801" s="1154"/>
    </row>
    <row r="802" spans="1:7" x14ac:dyDescent="0.2">
      <c r="A802" s="1155" t="s">
        <v>48</v>
      </c>
      <c r="B802" s="1156"/>
      <c r="C802" s="1156"/>
      <c r="D802" s="1156"/>
      <c r="E802" s="1156"/>
      <c r="F802" s="1156"/>
      <c r="G802" s="1157"/>
    </row>
    <row r="803" spans="1:7" x14ac:dyDescent="0.2">
      <c r="A803" s="1183" t="s">
        <v>49</v>
      </c>
      <c r="B803" s="1184"/>
      <c r="C803" s="1184"/>
      <c r="D803" s="1184"/>
      <c r="E803" s="1184"/>
      <c r="F803" s="1184"/>
      <c r="G803" s="1185"/>
    </row>
    <row r="804" spans="1:7" x14ac:dyDescent="0.2">
      <c r="A804" s="368"/>
      <c r="B804" s="369"/>
      <c r="C804" s="370"/>
      <c r="D804" s="371"/>
      <c r="E804" s="369"/>
      <c r="F804" s="372"/>
      <c r="G804" s="373" t="s">
        <v>20</v>
      </c>
    </row>
    <row r="805" spans="1:7" x14ac:dyDescent="0.2">
      <c r="A805" s="374" t="s">
        <v>1</v>
      </c>
      <c r="B805" s="375"/>
      <c r="C805" s="14" t="s">
        <v>653</v>
      </c>
      <c r="D805" s="375"/>
      <c r="E805" s="343" t="s">
        <v>4387</v>
      </c>
      <c r="F805" s="376"/>
      <c r="G805" s="344" t="s">
        <v>4361</v>
      </c>
    </row>
    <row r="806" spans="1:7" x14ac:dyDescent="0.2">
      <c r="A806" s="342" t="s">
        <v>8</v>
      </c>
      <c r="B806" s="377"/>
      <c r="C806" s="19"/>
      <c r="D806" s="367"/>
      <c r="E806" s="1167"/>
      <c r="F806" s="1168"/>
      <c r="G806" s="378"/>
    </row>
    <row r="807" spans="1:7" x14ac:dyDescent="0.2">
      <c r="A807" s="354" t="s">
        <v>37</v>
      </c>
      <c r="B807" s="358"/>
      <c r="C807" s="358"/>
      <c r="D807" s="358"/>
      <c r="E807" s="379" t="s">
        <v>46</v>
      </c>
      <c r="F807" s="380"/>
      <c r="G807" s="378" t="s">
        <v>50</v>
      </c>
    </row>
    <row r="808" spans="1:7" x14ac:dyDescent="0.2">
      <c r="A808" s="368"/>
      <c r="B808" s="369"/>
      <c r="C808" s="370"/>
      <c r="D808" s="370"/>
      <c r="E808" s="1169"/>
      <c r="F808" s="1170"/>
      <c r="G808" s="381"/>
    </row>
    <row r="809" spans="1:7" ht="26.25" thickBot="1" x14ac:dyDescent="0.25">
      <c r="A809" s="26" t="s">
        <v>47</v>
      </c>
      <c r="B809" s="26" t="s">
        <v>23</v>
      </c>
      <c r="C809" s="28" t="s">
        <v>34</v>
      </c>
      <c r="D809" s="110" t="s">
        <v>53</v>
      </c>
      <c r="E809" s="114" t="s">
        <v>54</v>
      </c>
      <c r="F809" s="111" t="s">
        <v>55</v>
      </c>
      <c r="G809" s="112" t="s">
        <v>35</v>
      </c>
    </row>
    <row r="810" spans="1:7" ht="13.5" thickTop="1" x14ac:dyDescent="0.2">
      <c r="A810" s="345">
        <v>1</v>
      </c>
      <c r="B810" s="382"/>
      <c r="C810" s="352" t="s">
        <v>153</v>
      </c>
      <c r="D810" s="357" t="s">
        <v>2306</v>
      </c>
      <c r="E810" s="383">
        <v>1</v>
      </c>
      <c r="F810" s="384">
        <v>5800</v>
      </c>
      <c r="G810" s="353">
        <f>F810*E810</f>
        <v>5800</v>
      </c>
    </row>
    <row r="811" spans="1:7" x14ac:dyDescent="0.2">
      <c r="A811" s="345"/>
      <c r="B811" s="382"/>
      <c r="C811" s="352"/>
      <c r="D811" s="351" t="s">
        <v>2505</v>
      </c>
      <c r="E811" s="388"/>
      <c r="F811" s="384"/>
      <c r="G811" s="353"/>
    </row>
    <row r="812" spans="1:7" x14ac:dyDescent="0.2">
      <c r="A812" s="345"/>
      <c r="B812" s="382"/>
      <c r="C812" s="352"/>
      <c r="D812" s="351" t="s">
        <v>4271</v>
      </c>
      <c r="E812" s="388"/>
      <c r="F812" s="387"/>
      <c r="G812" s="353"/>
    </row>
    <row r="813" spans="1:7" x14ac:dyDescent="0.2">
      <c r="A813" s="345"/>
      <c r="B813" s="382"/>
      <c r="C813" s="352"/>
      <c r="D813" s="351"/>
      <c r="E813" s="388"/>
      <c r="F813" s="384"/>
      <c r="G813" s="353"/>
    </row>
    <row r="814" spans="1:7" x14ac:dyDescent="0.2">
      <c r="A814" s="345"/>
      <c r="B814" s="389"/>
      <c r="C814" s="352"/>
      <c r="D814" s="357"/>
      <c r="E814" s="390"/>
      <c r="F814" s="384"/>
      <c r="G814" s="353"/>
    </row>
    <row r="815" spans="1:7" x14ac:dyDescent="0.2">
      <c r="A815" s="345"/>
      <c r="B815" s="389"/>
      <c r="C815" s="352"/>
      <c r="D815" s="357"/>
      <c r="E815" s="390"/>
      <c r="F815" s="384"/>
      <c r="G815" s="353"/>
    </row>
    <row r="816" spans="1:7" x14ac:dyDescent="0.2">
      <c r="A816" s="345"/>
      <c r="B816" s="391"/>
      <c r="C816" s="366"/>
      <c r="D816" s="357"/>
      <c r="E816" s="388"/>
      <c r="F816" s="392"/>
      <c r="G816" s="353"/>
    </row>
    <row r="817" spans="1:7" x14ac:dyDescent="0.2">
      <c r="A817" s="345"/>
      <c r="B817" s="391"/>
      <c r="C817" s="366"/>
      <c r="D817" s="364"/>
      <c r="E817" s="388"/>
      <c r="F817" s="392"/>
      <c r="G817" s="353"/>
    </row>
    <row r="818" spans="1:7" x14ac:dyDescent="0.2">
      <c r="A818" s="345"/>
      <c r="B818" s="382"/>
      <c r="C818" s="352"/>
      <c r="D818" s="364"/>
      <c r="E818" s="393"/>
      <c r="F818" s="384"/>
      <c r="G818" s="353"/>
    </row>
    <row r="819" spans="1:7" x14ac:dyDescent="0.2">
      <c r="A819" s="345"/>
      <c r="B819" s="394"/>
      <c r="C819" s="352"/>
      <c r="D819" s="357"/>
      <c r="E819" s="395"/>
      <c r="F819" s="384"/>
      <c r="G819" s="353"/>
    </row>
    <row r="820" spans="1:7" x14ac:dyDescent="0.2">
      <c r="A820" s="345"/>
      <c r="B820" s="389"/>
      <c r="C820" s="352"/>
      <c r="D820" s="357"/>
      <c r="E820" s="388"/>
      <c r="F820" s="396"/>
      <c r="G820" s="353"/>
    </row>
    <row r="821" spans="1:7" x14ac:dyDescent="0.2">
      <c r="A821" s="345"/>
      <c r="B821" s="397"/>
      <c r="C821" s="352"/>
      <c r="D821" s="357"/>
      <c r="E821" s="398"/>
      <c r="F821" s="384"/>
      <c r="G821" s="353"/>
    </row>
    <row r="822" spans="1:7" x14ac:dyDescent="0.2">
      <c r="A822" s="345"/>
      <c r="B822" s="397"/>
      <c r="C822" s="352"/>
      <c r="D822" s="365"/>
      <c r="E822" s="398"/>
      <c r="F822" s="384"/>
      <c r="G822" s="353"/>
    </row>
    <row r="823" spans="1:7" x14ac:dyDescent="0.2">
      <c r="A823" s="345"/>
      <c r="B823" s="382"/>
      <c r="C823" s="352"/>
      <c r="D823" s="365"/>
      <c r="E823" s="388"/>
      <c r="F823" s="384"/>
      <c r="G823" s="353"/>
    </row>
    <row r="824" spans="1:7" x14ac:dyDescent="0.2">
      <c r="A824" s="345"/>
      <c r="B824" s="382"/>
      <c r="C824" s="352"/>
      <c r="D824" s="365"/>
      <c r="E824" s="398"/>
      <c r="F824" s="384"/>
      <c r="G824" s="353"/>
    </row>
    <row r="825" spans="1:7" x14ac:dyDescent="0.2">
      <c r="A825" s="345"/>
      <c r="B825" s="394"/>
      <c r="C825" s="352"/>
      <c r="D825" s="365"/>
      <c r="E825" s="395"/>
      <c r="F825" s="399"/>
      <c r="G825" s="353"/>
    </row>
    <row r="826" spans="1:7" x14ac:dyDescent="0.2">
      <c r="A826" s="345"/>
      <c r="B826" s="389"/>
      <c r="C826" s="352"/>
      <c r="D826" s="400"/>
      <c r="E826" s="395"/>
      <c r="F826" s="399"/>
      <c r="G826" s="353"/>
    </row>
    <row r="827" spans="1:7" x14ac:dyDescent="0.2">
      <c r="A827" s="345"/>
      <c r="B827" s="389"/>
      <c r="C827" s="352"/>
      <c r="D827" s="365"/>
      <c r="E827" s="395"/>
      <c r="F827" s="399"/>
      <c r="G827" s="353"/>
    </row>
    <row r="828" spans="1:7" x14ac:dyDescent="0.2">
      <c r="A828" s="345"/>
      <c r="B828" s="382"/>
      <c r="C828" s="352"/>
      <c r="D828" s="365"/>
      <c r="E828" s="395"/>
      <c r="F828" s="399"/>
      <c r="G828" s="353"/>
    </row>
    <row r="829" spans="1:7" x14ac:dyDescent="0.2">
      <c r="A829" s="345"/>
      <c r="B829" s="382"/>
      <c r="C829" s="352"/>
      <c r="D829" s="357"/>
      <c r="E829" s="395"/>
      <c r="F829" s="399"/>
      <c r="G829" s="353"/>
    </row>
    <row r="830" spans="1:7" x14ac:dyDescent="0.2">
      <c r="A830" s="345"/>
      <c r="B830" s="382"/>
      <c r="C830" s="352"/>
      <c r="D830" s="357" t="s">
        <v>543</v>
      </c>
      <c r="E830" s="395"/>
      <c r="F830" s="399"/>
      <c r="G830" s="353"/>
    </row>
    <row r="831" spans="1:7" x14ac:dyDescent="0.2">
      <c r="A831" s="345"/>
      <c r="B831" s="382"/>
      <c r="C831" s="352"/>
      <c r="D831" s="401"/>
      <c r="E831" s="395"/>
      <c r="F831" s="399"/>
      <c r="G831" s="353"/>
    </row>
    <row r="832" spans="1:7" x14ac:dyDescent="0.2">
      <c r="A832" s="345"/>
      <c r="B832" s="382"/>
      <c r="C832" s="352"/>
      <c r="D832" s="365"/>
      <c r="E832" s="395"/>
      <c r="F832" s="399"/>
      <c r="G832" s="353"/>
    </row>
    <row r="833" spans="1:7" x14ac:dyDescent="0.2">
      <c r="A833" s="345"/>
      <c r="B833" s="382"/>
      <c r="C833" s="352"/>
      <c r="D833" s="402"/>
      <c r="E833" s="395"/>
      <c r="F833" s="399"/>
      <c r="G833" s="353"/>
    </row>
    <row r="834" spans="1:7" x14ac:dyDescent="0.2">
      <c r="A834" s="345"/>
      <c r="B834" s="382"/>
      <c r="C834" s="352"/>
      <c r="D834" s="160"/>
      <c r="E834" s="388"/>
      <c r="F834" s="384"/>
      <c r="G834" s="353"/>
    </row>
    <row r="835" spans="1:7" x14ac:dyDescent="0.2">
      <c r="A835" s="345"/>
      <c r="B835" s="382"/>
      <c r="C835" s="352"/>
      <c r="D835" s="160"/>
      <c r="E835" s="388"/>
      <c r="F835" s="384"/>
      <c r="G835" s="353"/>
    </row>
    <row r="836" spans="1:7" x14ac:dyDescent="0.2">
      <c r="A836" s="345"/>
      <c r="B836" s="382"/>
      <c r="C836" s="352"/>
      <c r="D836" s="160"/>
      <c r="E836" s="388"/>
      <c r="F836" s="384"/>
      <c r="G836" s="353"/>
    </row>
    <row r="837" spans="1:7" x14ac:dyDescent="0.2">
      <c r="A837" s="345"/>
      <c r="B837" s="382"/>
      <c r="C837" s="352"/>
      <c r="D837" s="160"/>
      <c r="E837" s="388"/>
      <c r="F837" s="384"/>
      <c r="G837" s="353"/>
    </row>
    <row r="838" spans="1:7" x14ac:dyDescent="0.2">
      <c r="A838" s="345"/>
      <c r="B838" s="382"/>
      <c r="C838" s="352"/>
      <c r="D838" s="160"/>
      <c r="E838" s="388"/>
      <c r="F838" s="384"/>
      <c r="G838" s="353"/>
    </row>
    <row r="839" spans="1:7" x14ac:dyDescent="0.2">
      <c r="A839" s="345"/>
      <c r="B839" s="382"/>
      <c r="C839" s="352"/>
      <c r="D839" s="357"/>
      <c r="E839" s="398"/>
      <c r="F839" s="384"/>
      <c r="G839" s="353"/>
    </row>
    <row r="840" spans="1:7" x14ac:dyDescent="0.2">
      <c r="A840" s="345"/>
      <c r="B840" s="382"/>
      <c r="C840" s="352"/>
      <c r="D840" s="357"/>
      <c r="E840" s="390"/>
      <c r="F840" s="384"/>
      <c r="G840" s="353"/>
    </row>
    <row r="841" spans="1:7" x14ac:dyDescent="0.2">
      <c r="A841" s="345"/>
      <c r="B841" s="382"/>
      <c r="C841" s="403"/>
      <c r="D841" s="365"/>
      <c r="E841" s="404"/>
      <c r="F841" s="405"/>
      <c r="G841" s="353"/>
    </row>
    <row r="842" spans="1:7" x14ac:dyDescent="0.2">
      <c r="A842" s="345"/>
      <c r="B842" s="382"/>
      <c r="C842" s="352"/>
      <c r="D842" s="406"/>
      <c r="E842" s="388"/>
      <c r="F842" s="387"/>
      <c r="G842" s="353"/>
    </row>
    <row r="843" spans="1:7" x14ac:dyDescent="0.2">
      <c r="A843" s="345"/>
      <c r="B843" s="382"/>
      <c r="C843" s="352"/>
      <c r="D843" s="364"/>
      <c r="E843" s="388"/>
      <c r="F843" s="387"/>
      <c r="G843" s="353"/>
    </row>
    <row r="844" spans="1:7" ht="13.5" thickBot="1" x14ac:dyDescent="0.25">
      <c r="A844" s="407"/>
      <c r="B844" s="408"/>
      <c r="C844" s="409"/>
      <c r="D844" s="409"/>
      <c r="E844" s="408"/>
      <c r="F844" s="49" t="s">
        <v>15</v>
      </c>
      <c r="G844" s="50">
        <f>SUM(G810:G843)</f>
        <v>5800</v>
      </c>
    </row>
    <row r="845" spans="1:7" ht="13.5" thickTop="1" x14ac:dyDescent="0.2">
      <c r="A845" s="1149" t="s">
        <v>4272</v>
      </c>
      <c r="B845" s="1186"/>
      <c r="C845" s="1186"/>
      <c r="D845" s="1186"/>
      <c r="E845" s="1186"/>
      <c r="F845" s="1186"/>
      <c r="G845" s="1187"/>
    </row>
    <row r="846" spans="1:7" ht="13.5" thickBot="1" x14ac:dyDescent="0.25">
      <c r="A846" s="359"/>
      <c r="B846" s="355"/>
      <c r="C846" s="355" t="s">
        <v>8</v>
      </c>
      <c r="D846" s="360"/>
      <c r="E846" s="355"/>
      <c r="F846" s="361"/>
      <c r="G846" s="362"/>
    </row>
    <row r="847" spans="1:7" ht="13.5" thickTop="1" x14ac:dyDescent="0.2">
      <c r="A847" s="1176"/>
      <c r="B847" s="1177"/>
      <c r="C847" s="1177"/>
      <c r="D847" s="414" t="s">
        <v>11</v>
      </c>
      <c r="E847" s="1178" t="s">
        <v>12</v>
      </c>
      <c r="F847" s="1178"/>
      <c r="G847" s="1179"/>
    </row>
    <row r="848" spans="1:7" x14ac:dyDescent="0.2">
      <c r="A848" s="1161" t="s">
        <v>17</v>
      </c>
      <c r="B848" s="1162"/>
      <c r="C848" s="1162"/>
      <c r="D848" s="415"/>
      <c r="E848" s="1180"/>
      <c r="F848" s="1181"/>
      <c r="G848" s="1182"/>
    </row>
    <row r="849" spans="1:7" x14ac:dyDescent="0.2">
      <c r="A849" s="1161" t="s">
        <v>38</v>
      </c>
      <c r="B849" s="1162"/>
      <c r="C849" s="1162"/>
      <c r="D849" s="58" t="s">
        <v>654</v>
      </c>
      <c r="E849" s="1139" t="s">
        <v>69</v>
      </c>
      <c r="F849" s="1139"/>
      <c r="G849" s="1140"/>
    </row>
    <row r="850" spans="1:7" ht="13.5" thickBot="1" x14ac:dyDescent="0.25">
      <c r="A850" s="1163" t="s">
        <v>39</v>
      </c>
      <c r="B850" s="1164"/>
      <c r="C850" s="1164"/>
      <c r="D850" s="356" t="s">
        <v>655</v>
      </c>
      <c r="E850" s="1236" t="s">
        <v>33</v>
      </c>
      <c r="F850" s="1165"/>
      <c r="G850" s="1166"/>
    </row>
    <row r="851" spans="1:7" ht="16.5" x14ac:dyDescent="0.25">
      <c r="A851" s="1152" t="s">
        <v>29</v>
      </c>
      <c r="B851" s="1153"/>
      <c r="C851" s="1153"/>
      <c r="D851" s="1153"/>
      <c r="E851" s="1153"/>
      <c r="F851" s="1153"/>
      <c r="G851" s="1154"/>
    </row>
    <row r="852" spans="1:7" x14ac:dyDescent="0.2">
      <c r="A852" s="1155" t="s">
        <v>48</v>
      </c>
      <c r="B852" s="1156"/>
      <c r="C852" s="1156"/>
      <c r="D852" s="1156"/>
      <c r="E852" s="1156"/>
      <c r="F852" s="1156"/>
      <c r="G852" s="1157"/>
    </row>
    <row r="853" spans="1:7" x14ac:dyDescent="0.2">
      <c r="A853" s="1183" t="s">
        <v>49</v>
      </c>
      <c r="B853" s="1184"/>
      <c r="C853" s="1184"/>
      <c r="D853" s="1184"/>
      <c r="E853" s="1184"/>
      <c r="F853" s="1184"/>
      <c r="G853" s="1185"/>
    </row>
    <row r="854" spans="1:7" x14ac:dyDescent="0.2">
      <c r="A854" s="368"/>
      <c r="B854" s="369"/>
      <c r="C854" s="370"/>
      <c r="D854" s="371"/>
      <c r="E854" s="369"/>
      <c r="F854" s="372"/>
      <c r="G854" s="373" t="s">
        <v>20</v>
      </c>
    </row>
    <row r="855" spans="1:7" x14ac:dyDescent="0.2">
      <c r="A855" s="374" t="s">
        <v>1</v>
      </c>
      <c r="B855" s="375"/>
      <c r="C855" s="14" t="s">
        <v>653</v>
      </c>
      <c r="D855" s="375"/>
      <c r="E855" s="343" t="s">
        <v>4388</v>
      </c>
      <c r="F855" s="376"/>
      <c r="G855" s="344" t="s">
        <v>4361</v>
      </c>
    </row>
    <row r="856" spans="1:7" x14ac:dyDescent="0.2">
      <c r="A856" s="342" t="s">
        <v>8</v>
      </c>
      <c r="B856" s="377"/>
      <c r="C856" s="19"/>
      <c r="D856" s="367"/>
      <c r="E856" s="1167"/>
      <c r="F856" s="1168"/>
      <c r="G856" s="378"/>
    </row>
    <row r="857" spans="1:7" x14ac:dyDescent="0.2">
      <c r="A857" s="354" t="s">
        <v>37</v>
      </c>
      <c r="B857" s="358"/>
      <c r="C857" s="358"/>
      <c r="D857" s="358"/>
      <c r="E857" s="379" t="s">
        <v>46</v>
      </c>
      <c r="F857" s="380"/>
      <c r="G857" s="378" t="s">
        <v>50</v>
      </c>
    </row>
    <row r="858" spans="1:7" x14ac:dyDescent="0.2">
      <c r="A858" s="368"/>
      <c r="B858" s="369"/>
      <c r="C858" s="370"/>
      <c r="D858" s="370"/>
      <c r="E858" s="1169"/>
      <c r="F858" s="1170"/>
      <c r="G858" s="381"/>
    </row>
    <row r="859" spans="1:7" ht="26.25" thickBot="1" x14ac:dyDescent="0.25">
      <c r="A859" s="26" t="s">
        <v>47</v>
      </c>
      <c r="B859" s="26" t="s">
        <v>23</v>
      </c>
      <c r="C859" s="28" t="s">
        <v>34</v>
      </c>
      <c r="D859" s="110" t="s">
        <v>53</v>
      </c>
      <c r="E859" s="114" t="s">
        <v>54</v>
      </c>
      <c r="F859" s="111" t="s">
        <v>55</v>
      </c>
      <c r="G859" s="112" t="s">
        <v>35</v>
      </c>
    </row>
    <row r="860" spans="1:7" ht="13.5" thickTop="1" x14ac:dyDescent="0.2">
      <c r="A860" s="345">
        <v>1</v>
      </c>
      <c r="B860" s="382"/>
      <c r="C860" s="352" t="s">
        <v>153</v>
      </c>
      <c r="D860" s="357" t="s">
        <v>2306</v>
      </c>
      <c r="E860" s="383">
        <v>1</v>
      </c>
      <c r="F860" s="384">
        <v>5000</v>
      </c>
      <c r="G860" s="353">
        <f>F860*E860</f>
        <v>5000</v>
      </c>
    </row>
    <row r="861" spans="1:7" x14ac:dyDescent="0.2">
      <c r="A861" s="345"/>
      <c r="B861" s="382"/>
      <c r="C861" s="352"/>
      <c r="D861" s="351" t="s">
        <v>2505</v>
      </c>
      <c r="E861" s="388"/>
      <c r="F861" s="384"/>
      <c r="G861" s="353"/>
    </row>
    <row r="862" spans="1:7" x14ac:dyDescent="0.2">
      <c r="A862" s="345"/>
      <c r="B862" s="382"/>
      <c r="C862" s="352"/>
      <c r="D862" s="351" t="s">
        <v>2506</v>
      </c>
      <c r="E862" s="388"/>
      <c r="F862" s="387"/>
      <c r="G862" s="353"/>
    </row>
    <row r="863" spans="1:7" x14ac:dyDescent="0.2">
      <c r="A863" s="345"/>
      <c r="B863" s="382"/>
      <c r="C863" s="352"/>
      <c r="D863" s="351"/>
      <c r="E863" s="388"/>
      <c r="F863" s="384"/>
      <c r="G863" s="353"/>
    </row>
    <row r="864" spans="1:7" x14ac:dyDescent="0.2">
      <c r="A864" s="345"/>
      <c r="B864" s="389"/>
      <c r="C864" s="352"/>
      <c r="D864" s="357"/>
      <c r="E864" s="390"/>
      <c r="F864" s="384"/>
      <c r="G864" s="353"/>
    </row>
    <row r="865" spans="1:7" x14ac:dyDescent="0.2">
      <c r="A865" s="345"/>
      <c r="B865" s="389"/>
      <c r="C865" s="352"/>
      <c r="D865" s="357"/>
      <c r="E865" s="390"/>
      <c r="F865" s="384"/>
      <c r="G865" s="353"/>
    </row>
    <row r="866" spans="1:7" x14ac:dyDescent="0.2">
      <c r="A866" s="345"/>
      <c r="B866" s="391"/>
      <c r="C866" s="366"/>
      <c r="D866" s="357"/>
      <c r="E866" s="388"/>
      <c r="F866" s="392"/>
      <c r="G866" s="353"/>
    </row>
    <row r="867" spans="1:7" x14ac:dyDescent="0.2">
      <c r="A867" s="345"/>
      <c r="B867" s="391"/>
      <c r="C867" s="366"/>
      <c r="D867" s="364"/>
      <c r="E867" s="388"/>
      <c r="F867" s="392"/>
      <c r="G867" s="353"/>
    </row>
    <row r="868" spans="1:7" x14ac:dyDescent="0.2">
      <c r="A868" s="345"/>
      <c r="B868" s="382"/>
      <c r="C868" s="352"/>
      <c r="D868" s="364"/>
      <c r="E868" s="393"/>
      <c r="F868" s="384"/>
      <c r="G868" s="353"/>
    </row>
    <row r="869" spans="1:7" x14ac:dyDescent="0.2">
      <c r="A869" s="345"/>
      <c r="B869" s="394"/>
      <c r="C869" s="352"/>
      <c r="D869" s="357"/>
      <c r="E869" s="395"/>
      <c r="F869" s="384"/>
      <c r="G869" s="353"/>
    </row>
    <row r="870" spans="1:7" x14ac:dyDescent="0.2">
      <c r="A870" s="345"/>
      <c r="B870" s="389"/>
      <c r="C870" s="352"/>
      <c r="D870" s="357"/>
      <c r="E870" s="388"/>
      <c r="F870" s="396"/>
      <c r="G870" s="353"/>
    </row>
    <row r="871" spans="1:7" x14ac:dyDescent="0.2">
      <c r="A871" s="345"/>
      <c r="B871" s="397"/>
      <c r="C871" s="352"/>
      <c r="D871" s="357"/>
      <c r="E871" s="398"/>
      <c r="F871" s="384"/>
      <c r="G871" s="353"/>
    </row>
    <row r="872" spans="1:7" x14ac:dyDescent="0.2">
      <c r="A872" s="345"/>
      <c r="B872" s="397"/>
      <c r="C872" s="352"/>
      <c r="D872" s="365"/>
      <c r="E872" s="398"/>
      <c r="F872" s="384"/>
      <c r="G872" s="353"/>
    </row>
    <row r="873" spans="1:7" x14ac:dyDescent="0.2">
      <c r="A873" s="345"/>
      <c r="B873" s="382"/>
      <c r="C873" s="352"/>
      <c r="D873" s="365"/>
      <c r="E873" s="388"/>
      <c r="F873" s="384"/>
      <c r="G873" s="353"/>
    </row>
    <row r="874" spans="1:7" x14ac:dyDescent="0.2">
      <c r="A874" s="345"/>
      <c r="B874" s="382"/>
      <c r="C874" s="352"/>
      <c r="D874" s="365"/>
      <c r="E874" s="398"/>
      <c r="F874" s="384"/>
      <c r="G874" s="353"/>
    </row>
    <row r="875" spans="1:7" x14ac:dyDescent="0.2">
      <c r="A875" s="345"/>
      <c r="B875" s="394"/>
      <c r="C875" s="352"/>
      <c r="D875" s="365"/>
      <c r="E875" s="395"/>
      <c r="F875" s="399"/>
      <c r="G875" s="353"/>
    </row>
    <row r="876" spans="1:7" x14ac:dyDescent="0.2">
      <c r="A876" s="345"/>
      <c r="B876" s="389"/>
      <c r="C876" s="352"/>
      <c r="D876" s="400"/>
      <c r="E876" s="395"/>
      <c r="F876" s="399"/>
      <c r="G876" s="353"/>
    </row>
    <row r="877" spans="1:7" x14ac:dyDescent="0.2">
      <c r="A877" s="345"/>
      <c r="B877" s="389"/>
      <c r="C877" s="352"/>
      <c r="D877" s="365"/>
      <c r="E877" s="395"/>
      <c r="F877" s="399"/>
      <c r="G877" s="353"/>
    </row>
    <row r="878" spans="1:7" x14ac:dyDescent="0.2">
      <c r="A878" s="345"/>
      <c r="B878" s="382"/>
      <c r="C878" s="352"/>
      <c r="D878" s="365"/>
      <c r="E878" s="395"/>
      <c r="F878" s="399"/>
      <c r="G878" s="353"/>
    </row>
    <row r="879" spans="1:7" x14ac:dyDescent="0.2">
      <c r="A879" s="345"/>
      <c r="B879" s="382"/>
      <c r="C879" s="352"/>
      <c r="D879" s="357"/>
      <c r="E879" s="395"/>
      <c r="F879" s="399"/>
      <c r="G879" s="353"/>
    </row>
    <row r="880" spans="1:7" x14ac:dyDescent="0.2">
      <c r="A880" s="345"/>
      <c r="B880" s="382"/>
      <c r="C880" s="352"/>
      <c r="D880" s="357" t="s">
        <v>543</v>
      </c>
      <c r="E880" s="395"/>
      <c r="F880" s="399"/>
      <c r="G880" s="353"/>
    </row>
    <row r="881" spans="1:7" x14ac:dyDescent="0.2">
      <c r="A881" s="345"/>
      <c r="B881" s="382"/>
      <c r="C881" s="352"/>
      <c r="D881" s="401"/>
      <c r="E881" s="395"/>
      <c r="F881" s="399"/>
      <c r="G881" s="353"/>
    </row>
    <row r="882" spans="1:7" x14ac:dyDescent="0.2">
      <c r="A882" s="345"/>
      <c r="B882" s="382"/>
      <c r="C882" s="352"/>
      <c r="D882" s="365"/>
      <c r="E882" s="395"/>
      <c r="F882" s="399"/>
      <c r="G882" s="353"/>
    </row>
    <row r="883" spans="1:7" x14ac:dyDescent="0.2">
      <c r="A883" s="345"/>
      <c r="B883" s="382"/>
      <c r="C883" s="352"/>
      <c r="D883" s="402"/>
      <c r="E883" s="395"/>
      <c r="F883" s="399"/>
      <c r="G883" s="353"/>
    </row>
    <row r="884" spans="1:7" x14ac:dyDescent="0.2">
      <c r="A884" s="345"/>
      <c r="B884" s="382"/>
      <c r="C884" s="352"/>
      <c r="D884" s="160"/>
      <c r="E884" s="388"/>
      <c r="F884" s="384"/>
      <c r="G884" s="353"/>
    </row>
    <row r="885" spans="1:7" x14ac:dyDescent="0.2">
      <c r="A885" s="345"/>
      <c r="B885" s="382"/>
      <c r="C885" s="352"/>
      <c r="D885" s="160"/>
      <c r="E885" s="388"/>
      <c r="F885" s="384"/>
      <c r="G885" s="353"/>
    </row>
    <row r="886" spans="1:7" x14ac:dyDescent="0.2">
      <c r="A886" s="345"/>
      <c r="B886" s="382"/>
      <c r="C886" s="352"/>
      <c r="D886" s="160"/>
      <c r="E886" s="388"/>
      <c r="F886" s="384"/>
      <c r="G886" s="353"/>
    </row>
    <row r="887" spans="1:7" x14ac:dyDescent="0.2">
      <c r="A887" s="345"/>
      <c r="B887" s="382"/>
      <c r="C887" s="352"/>
      <c r="D887" s="160"/>
      <c r="E887" s="388"/>
      <c r="F887" s="384"/>
      <c r="G887" s="353"/>
    </row>
    <row r="888" spans="1:7" x14ac:dyDescent="0.2">
      <c r="A888" s="345"/>
      <c r="B888" s="382"/>
      <c r="C888" s="352"/>
      <c r="D888" s="160"/>
      <c r="E888" s="388"/>
      <c r="F888" s="384"/>
      <c r="G888" s="353"/>
    </row>
    <row r="889" spans="1:7" x14ac:dyDescent="0.2">
      <c r="A889" s="345"/>
      <c r="B889" s="382"/>
      <c r="C889" s="352"/>
      <c r="D889" s="357"/>
      <c r="E889" s="398"/>
      <c r="F889" s="384"/>
      <c r="G889" s="353"/>
    </row>
    <row r="890" spans="1:7" x14ac:dyDescent="0.2">
      <c r="A890" s="345"/>
      <c r="B890" s="382"/>
      <c r="C890" s="352"/>
      <c r="D890" s="357"/>
      <c r="E890" s="390"/>
      <c r="F890" s="384"/>
      <c r="G890" s="353"/>
    </row>
    <row r="891" spans="1:7" x14ac:dyDescent="0.2">
      <c r="A891" s="345"/>
      <c r="B891" s="382"/>
      <c r="C891" s="403"/>
      <c r="D891" s="365"/>
      <c r="E891" s="404"/>
      <c r="F891" s="405"/>
      <c r="G891" s="353"/>
    </row>
    <row r="892" spans="1:7" x14ac:dyDescent="0.2">
      <c r="A892" s="345"/>
      <c r="B892" s="382"/>
      <c r="C892" s="352"/>
      <c r="D892" s="406"/>
      <c r="E892" s="388"/>
      <c r="F892" s="387"/>
      <c r="G892" s="353"/>
    </row>
    <row r="893" spans="1:7" x14ac:dyDescent="0.2">
      <c r="A893" s="345"/>
      <c r="B893" s="382"/>
      <c r="C893" s="352"/>
      <c r="D893" s="364"/>
      <c r="E893" s="388"/>
      <c r="F893" s="387"/>
      <c r="G893" s="353"/>
    </row>
    <row r="894" spans="1:7" ht="13.5" thickBot="1" x14ac:dyDescent="0.25">
      <c r="A894" s="407"/>
      <c r="B894" s="408"/>
      <c r="C894" s="409"/>
      <c r="D894" s="409"/>
      <c r="E894" s="408"/>
      <c r="F894" s="49" t="s">
        <v>15</v>
      </c>
      <c r="G894" s="50">
        <f>SUM(G860:G893)</f>
        <v>5000</v>
      </c>
    </row>
    <row r="895" spans="1:7" ht="13.5" thickTop="1" x14ac:dyDescent="0.2">
      <c r="A895" s="1149" t="s">
        <v>4273</v>
      </c>
      <c r="B895" s="1186"/>
      <c r="C895" s="1186"/>
      <c r="D895" s="1186"/>
      <c r="E895" s="1186"/>
      <c r="F895" s="1186"/>
      <c r="G895" s="1187"/>
    </row>
    <row r="896" spans="1:7" ht="13.5" thickBot="1" x14ac:dyDescent="0.25">
      <c r="A896" s="359"/>
      <c r="B896" s="355"/>
      <c r="C896" s="355" t="s">
        <v>8</v>
      </c>
      <c r="D896" s="360"/>
      <c r="E896" s="355"/>
      <c r="F896" s="361"/>
      <c r="G896" s="362"/>
    </row>
    <row r="897" spans="1:7" ht="13.5" thickTop="1" x14ac:dyDescent="0.2">
      <c r="A897" s="1176"/>
      <c r="B897" s="1177"/>
      <c r="C897" s="1177"/>
      <c r="D897" s="414" t="s">
        <v>11</v>
      </c>
      <c r="E897" s="1178" t="s">
        <v>12</v>
      </c>
      <c r="F897" s="1178"/>
      <c r="G897" s="1179"/>
    </row>
    <row r="898" spans="1:7" x14ac:dyDescent="0.2">
      <c r="A898" s="1161" t="s">
        <v>17</v>
      </c>
      <c r="B898" s="1162"/>
      <c r="C898" s="1162"/>
      <c r="D898" s="415"/>
      <c r="E898" s="1180"/>
      <c r="F898" s="1181"/>
      <c r="G898" s="1182"/>
    </row>
    <row r="899" spans="1:7" x14ac:dyDescent="0.2">
      <c r="A899" s="1161" t="s">
        <v>38</v>
      </c>
      <c r="B899" s="1162"/>
      <c r="C899" s="1162"/>
      <c r="D899" s="58" t="s">
        <v>654</v>
      </c>
      <c r="E899" s="1139" t="s">
        <v>69</v>
      </c>
      <c r="F899" s="1139"/>
      <c r="G899" s="1140"/>
    </row>
    <row r="900" spans="1:7" ht="13.5" thickBot="1" x14ac:dyDescent="0.25">
      <c r="A900" s="1163" t="s">
        <v>39</v>
      </c>
      <c r="B900" s="1164"/>
      <c r="C900" s="1164"/>
      <c r="D900" s="356" t="s">
        <v>655</v>
      </c>
      <c r="E900" s="1236" t="s">
        <v>33</v>
      </c>
      <c r="F900" s="1165"/>
      <c r="G900" s="1166"/>
    </row>
    <row r="901" spans="1:7" ht="16.5" x14ac:dyDescent="0.25">
      <c r="A901" s="1152" t="s">
        <v>29</v>
      </c>
      <c r="B901" s="1153"/>
      <c r="C901" s="1153"/>
      <c r="D901" s="1153"/>
      <c r="E901" s="1153"/>
      <c r="F901" s="1153"/>
      <c r="G901" s="1154"/>
    </row>
    <row r="902" spans="1:7" x14ac:dyDescent="0.2">
      <c r="A902" s="1155" t="s">
        <v>48</v>
      </c>
      <c r="B902" s="1156"/>
      <c r="C902" s="1156"/>
      <c r="D902" s="1156"/>
      <c r="E902" s="1156"/>
      <c r="F902" s="1156"/>
      <c r="G902" s="1157"/>
    </row>
    <row r="903" spans="1:7" x14ac:dyDescent="0.2">
      <c r="A903" s="1183" t="s">
        <v>49</v>
      </c>
      <c r="B903" s="1184"/>
      <c r="C903" s="1184"/>
      <c r="D903" s="1184"/>
      <c r="E903" s="1184"/>
      <c r="F903" s="1184"/>
      <c r="G903" s="1185"/>
    </row>
    <row r="904" spans="1:7" x14ac:dyDescent="0.2">
      <c r="A904" s="368"/>
      <c r="B904" s="369"/>
      <c r="C904" s="370"/>
      <c r="D904" s="371"/>
      <c r="E904" s="369"/>
      <c r="F904" s="372"/>
      <c r="G904" s="373" t="s">
        <v>20</v>
      </c>
    </row>
    <row r="905" spans="1:7" x14ac:dyDescent="0.2">
      <c r="A905" s="374" t="s">
        <v>1</v>
      </c>
      <c r="B905" s="375"/>
      <c r="C905" s="14" t="s">
        <v>653</v>
      </c>
      <c r="D905" s="375"/>
      <c r="E905" s="343" t="s">
        <v>4377</v>
      </c>
      <c r="F905" s="376"/>
      <c r="G905" s="344" t="s">
        <v>4361</v>
      </c>
    </row>
    <row r="906" spans="1:7" x14ac:dyDescent="0.2">
      <c r="A906" s="342" t="s">
        <v>8</v>
      </c>
      <c r="B906" s="377"/>
      <c r="C906" s="19"/>
      <c r="D906" s="367"/>
      <c r="E906" s="1167"/>
      <c r="F906" s="1168"/>
      <c r="G906" s="378"/>
    </row>
    <row r="907" spans="1:7" x14ac:dyDescent="0.2">
      <c r="A907" s="354" t="s">
        <v>37</v>
      </c>
      <c r="B907" s="358"/>
      <c r="C907" s="358"/>
      <c r="D907" s="358"/>
      <c r="E907" s="379" t="s">
        <v>46</v>
      </c>
      <c r="F907" s="380"/>
      <c r="G907" s="378" t="s">
        <v>50</v>
      </c>
    </row>
    <row r="908" spans="1:7" x14ac:dyDescent="0.2">
      <c r="A908" s="368"/>
      <c r="B908" s="369"/>
      <c r="C908" s="370"/>
      <c r="D908" s="370"/>
      <c r="E908" s="1169"/>
      <c r="F908" s="1170"/>
      <c r="G908" s="381"/>
    </row>
    <row r="909" spans="1:7" ht="26.25" thickBot="1" x14ac:dyDescent="0.25">
      <c r="A909" s="210" t="s">
        <v>47</v>
      </c>
      <c r="B909" s="28" t="s">
        <v>23</v>
      </c>
      <c r="C909" s="28" t="s">
        <v>34</v>
      </c>
      <c r="D909" s="110" t="s">
        <v>53</v>
      </c>
      <c r="E909" s="114" t="s">
        <v>54</v>
      </c>
      <c r="F909" s="111" t="s">
        <v>55</v>
      </c>
      <c r="G909" s="112" t="s">
        <v>35</v>
      </c>
    </row>
    <row r="910" spans="1:7" ht="13.5" thickTop="1" x14ac:dyDescent="0.2">
      <c r="A910" s="345">
        <v>1</v>
      </c>
      <c r="B910" s="382"/>
      <c r="C910" s="352" t="s">
        <v>2311</v>
      </c>
      <c r="D910" s="357" t="s">
        <v>2310</v>
      </c>
      <c r="E910" s="383">
        <v>60</v>
      </c>
      <c r="F910" s="384">
        <v>40</v>
      </c>
      <c r="G910" s="353">
        <f>F910*E910</f>
        <v>2400</v>
      </c>
    </row>
    <row r="911" spans="1:7" x14ac:dyDescent="0.2">
      <c r="A911" s="345">
        <v>2</v>
      </c>
      <c r="B911" s="382"/>
      <c r="C911" s="352" t="s">
        <v>246</v>
      </c>
      <c r="D911" s="351" t="s">
        <v>2310</v>
      </c>
      <c r="E911" s="388">
        <v>100</v>
      </c>
      <c r="F911" s="384">
        <v>10</v>
      </c>
      <c r="G911" s="353">
        <f>F911*E911</f>
        <v>1000</v>
      </c>
    </row>
    <row r="912" spans="1:7" x14ac:dyDescent="0.2">
      <c r="A912" s="345"/>
      <c r="B912" s="382"/>
      <c r="C912" s="352"/>
      <c r="D912" s="351"/>
      <c r="E912" s="388"/>
      <c r="F912" s="387"/>
      <c r="G912" s="353"/>
    </row>
    <row r="913" spans="1:7" x14ac:dyDescent="0.2">
      <c r="A913" s="345"/>
      <c r="B913" s="382"/>
      <c r="C913" s="352"/>
      <c r="D913" s="351"/>
      <c r="E913" s="388"/>
      <c r="F913" s="384"/>
      <c r="G913" s="353"/>
    </row>
    <row r="914" spans="1:7" x14ac:dyDescent="0.2">
      <c r="A914" s="345"/>
      <c r="B914" s="389"/>
      <c r="C914" s="352"/>
      <c r="D914" s="357"/>
      <c r="E914" s="390"/>
      <c r="F914" s="384"/>
      <c r="G914" s="353"/>
    </row>
    <row r="915" spans="1:7" x14ac:dyDescent="0.2">
      <c r="A915" s="345"/>
      <c r="B915" s="389"/>
      <c r="C915" s="352"/>
      <c r="D915" s="357"/>
      <c r="E915" s="390"/>
      <c r="F915" s="384"/>
      <c r="G915" s="353"/>
    </row>
    <row r="916" spans="1:7" x14ac:dyDescent="0.2">
      <c r="A916" s="345"/>
      <c r="B916" s="391"/>
      <c r="C916" s="366"/>
      <c r="D916" s="357"/>
      <c r="E916" s="388"/>
      <c r="F916" s="392"/>
      <c r="G916" s="353"/>
    </row>
    <row r="917" spans="1:7" x14ac:dyDescent="0.2">
      <c r="A917" s="345"/>
      <c r="B917" s="391"/>
      <c r="C917" s="366"/>
      <c r="D917" s="364"/>
      <c r="E917" s="388"/>
      <c r="F917" s="392"/>
      <c r="G917" s="353"/>
    </row>
    <row r="918" spans="1:7" x14ac:dyDescent="0.2">
      <c r="A918" s="345"/>
      <c r="B918" s="382"/>
      <c r="C918" s="352"/>
      <c r="D918" s="364"/>
      <c r="E918" s="393"/>
      <c r="F918" s="384"/>
      <c r="G918" s="353"/>
    </row>
    <row r="919" spans="1:7" x14ac:dyDescent="0.2">
      <c r="A919" s="345"/>
      <c r="B919" s="394"/>
      <c r="C919" s="352"/>
      <c r="D919" s="357"/>
      <c r="E919" s="395"/>
      <c r="F919" s="384"/>
      <c r="G919" s="353"/>
    </row>
    <row r="920" spans="1:7" x14ac:dyDescent="0.2">
      <c r="A920" s="345"/>
      <c r="B920" s="389"/>
      <c r="C920" s="352"/>
      <c r="D920" s="357"/>
      <c r="E920" s="388"/>
      <c r="F920" s="396"/>
      <c r="G920" s="353"/>
    </row>
    <row r="921" spans="1:7" x14ac:dyDescent="0.2">
      <c r="A921" s="345"/>
      <c r="B921" s="397"/>
      <c r="C921" s="352"/>
      <c r="D921" s="357"/>
      <c r="E921" s="398"/>
      <c r="F921" s="384"/>
      <c r="G921" s="353"/>
    </row>
    <row r="922" spans="1:7" x14ac:dyDescent="0.2">
      <c r="A922" s="345"/>
      <c r="B922" s="397"/>
      <c r="C922" s="352"/>
      <c r="D922" s="365"/>
      <c r="E922" s="398"/>
      <c r="F922" s="384"/>
      <c r="G922" s="353"/>
    </row>
    <row r="923" spans="1:7" x14ac:dyDescent="0.2">
      <c r="A923" s="345"/>
      <c r="B923" s="382"/>
      <c r="C923" s="352"/>
      <c r="D923" s="365"/>
      <c r="E923" s="388"/>
      <c r="F923" s="384"/>
      <c r="G923" s="353"/>
    </row>
    <row r="924" spans="1:7" x14ac:dyDescent="0.2">
      <c r="A924" s="345"/>
      <c r="B924" s="382"/>
      <c r="C924" s="352"/>
      <c r="D924" s="365"/>
      <c r="E924" s="398"/>
      <c r="F924" s="384"/>
      <c r="G924" s="353"/>
    </row>
    <row r="925" spans="1:7" x14ac:dyDescent="0.2">
      <c r="A925" s="345"/>
      <c r="B925" s="394"/>
      <c r="C925" s="352"/>
      <c r="D925" s="365"/>
      <c r="E925" s="395"/>
      <c r="F925" s="399"/>
      <c r="G925" s="353"/>
    </row>
    <row r="926" spans="1:7" x14ac:dyDescent="0.2">
      <c r="A926" s="345"/>
      <c r="B926" s="389"/>
      <c r="C926" s="352"/>
      <c r="D926" s="400"/>
      <c r="E926" s="395"/>
      <c r="F926" s="399"/>
      <c r="G926" s="353"/>
    </row>
    <row r="927" spans="1:7" x14ac:dyDescent="0.2">
      <c r="A927" s="345"/>
      <c r="B927" s="389"/>
      <c r="C927" s="352"/>
      <c r="D927" s="365"/>
      <c r="E927" s="395"/>
      <c r="F927" s="399"/>
      <c r="G927" s="353"/>
    </row>
    <row r="928" spans="1:7" x14ac:dyDescent="0.2">
      <c r="A928" s="345"/>
      <c r="B928" s="382"/>
      <c r="C928" s="352"/>
      <c r="D928" s="365"/>
      <c r="E928" s="395"/>
      <c r="F928" s="399"/>
      <c r="G928" s="353"/>
    </row>
    <row r="929" spans="1:14" x14ac:dyDescent="0.2">
      <c r="A929" s="345"/>
      <c r="B929" s="382"/>
      <c r="C929" s="352"/>
      <c r="D929" s="357"/>
      <c r="E929" s="395"/>
      <c r="F929" s="399"/>
      <c r="G929" s="353"/>
    </row>
    <row r="930" spans="1:14" x14ac:dyDescent="0.2">
      <c r="A930" s="345"/>
      <c r="B930" s="382"/>
      <c r="C930" s="352"/>
      <c r="D930" s="357" t="s">
        <v>543</v>
      </c>
      <c r="E930" s="395"/>
      <c r="F930" s="399"/>
      <c r="G930" s="353"/>
    </row>
    <row r="931" spans="1:14" x14ac:dyDescent="0.2">
      <c r="A931" s="345"/>
      <c r="B931" s="382"/>
      <c r="C931" s="352"/>
      <c r="D931" s="401"/>
      <c r="E931" s="395"/>
      <c r="F931" s="399"/>
      <c r="G931" s="353"/>
    </row>
    <row r="932" spans="1:14" x14ac:dyDescent="0.2">
      <c r="A932" s="345"/>
      <c r="B932" s="382"/>
      <c r="C932" s="352"/>
      <c r="D932" s="365"/>
      <c r="E932" s="395"/>
      <c r="F932" s="399"/>
      <c r="G932" s="353"/>
    </row>
    <row r="933" spans="1:14" x14ac:dyDescent="0.2">
      <c r="A933" s="345"/>
      <c r="B933" s="382"/>
      <c r="C933" s="352"/>
      <c r="D933" s="402"/>
      <c r="E933" s="395"/>
      <c r="F933" s="399"/>
      <c r="G933" s="353"/>
      <c r="L933" s="411" t="s">
        <v>8</v>
      </c>
      <c r="M933" s="411" t="s">
        <v>8</v>
      </c>
      <c r="N933" s="411" t="s">
        <v>8</v>
      </c>
    </row>
    <row r="934" spans="1:14" x14ac:dyDescent="0.2">
      <c r="A934" s="345"/>
      <c r="B934" s="382"/>
      <c r="C934" s="352"/>
      <c r="D934" s="160"/>
      <c r="E934" s="388"/>
      <c r="F934" s="384"/>
      <c r="G934" s="353"/>
      <c r="J934" s="411" t="s">
        <v>4274</v>
      </c>
      <c r="K934" s="411">
        <v>2</v>
      </c>
      <c r="L934" s="411">
        <v>4798</v>
      </c>
      <c r="M934" s="411">
        <f>L934*K934</f>
        <v>9596</v>
      </c>
    </row>
    <row r="935" spans="1:14" x14ac:dyDescent="0.2">
      <c r="A935" s="345"/>
      <c r="B935" s="382"/>
      <c r="C935" s="352"/>
      <c r="D935" s="160"/>
      <c r="E935" s="388"/>
      <c r="F935" s="384"/>
      <c r="G935" s="353"/>
      <c r="J935" s="411" t="s">
        <v>8</v>
      </c>
    </row>
    <row r="936" spans="1:14" x14ac:dyDescent="0.2">
      <c r="A936" s="345"/>
      <c r="B936" s="382"/>
      <c r="C936" s="352"/>
      <c r="D936" s="160"/>
      <c r="E936" s="388"/>
      <c r="F936" s="384"/>
      <c r="G936" s="353"/>
      <c r="J936" s="411" t="s">
        <v>8</v>
      </c>
    </row>
    <row r="937" spans="1:14" x14ac:dyDescent="0.2">
      <c r="A937" s="345"/>
      <c r="B937" s="382"/>
      <c r="C937" s="352"/>
      <c r="D937" s="160"/>
      <c r="E937" s="388"/>
      <c r="F937" s="384"/>
      <c r="G937" s="353"/>
    </row>
    <row r="938" spans="1:14" x14ac:dyDescent="0.2">
      <c r="A938" s="345"/>
      <c r="B938" s="382"/>
      <c r="C938" s="352"/>
      <c r="D938" s="160"/>
      <c r="E938" s="388"/>
      <c r="F938" s="384"/>
      <c r="G938" s="353"/>
    </row>
    <row r="939" spans="1:14" x14ac:dyDescent="0.2">
      <c r="A939" s="345"/>
      <c r="B939" s="382"/>
      <c r="C939" s="352"/>
      <c r="D939" s="357"/>
      <c r="E939" s="398"/>
      <c r="F939" s="384"/>
      <c r="G939" s="353"/>
    </row>
    <row r="940" spans="1:14" x14ac:dyDescent="0.2">
      <c r="A940" s="345"/>
      <c r="B940" s="382"/>
      <c r="C940" s="352"/>
      <c r="D940" s="357"/>
      <c r="E940" s="390"/>
      <c r="F940" s="384"/>
      <c r="G940" s="353"/>
    </row>
    <row r="941" spans="1:14" x14ac:dyDescent="0.2">
      <c r="A941" s="345"/>
      <c r="B941" s="382"/>
      <c r="C941" s="403"/>
      <c r="D941" s="365"/>
      <c r="E941" s="404"/>
      <c r="F941" s="405"/>
      <c r="G941" s="353"/>
    </row>
    <row r="942" spans="1:14" x14ac:dyDescent="0.2">
      <c r="A942" s="345"/>
      <c r="B942" s="382"/>
      <c r="C942" s="352"/>
      <c r="D942" s="406"/>
      <c r="E942" s="388"/>
      <c r="F942" s="387"/>
      <c r="G942" s="353"/>
    </row>
    <row r="943" spans="1:14" x14ac:dyDescent="0.2">
      <c r="A943" s="345"/>
      <c r="B943" s="382"/>
      <c r="C943" s="352"/>
      <c r="D943" s="364"/>
      <c r="E943" s="388"/>
      <c r="F943" s="387"/>
      <c r="G943" s="353"/>
    </row>
    <row r="944" spans="1:14" ht="13.5" thickBot="1" x14ac:dyDescent="0.25">
      <c r="A944" s="407"/>
      <c r="B944" s="408"/>
      <c r="C944" s="409"/>
      <c r="D944" s="409"/>
      <c r="E944" s="408"/>
      <c r="F944" s="49" t="s">
        <v>15</v>
      </c>
      <c r="G944" s="50">
        <f>SUM(G910:G943)</f>
        <v>3400</v>
      </c>
    </row>
    <row r="945" spans="1:7" ht="13.5" thickTop="1" x14ac:dyDescent="0.2">
      <c r="A945" s="1149" t="s">
        <v>4131</v>
      </c>
      <c r="B945" s="1186"/>
      <c r="C945" s="1186"/>
      <c r="D945" s="1186"/>
      <c r="E945" s="1186"/>
      <c r="F945" s="1186"/>
      <c r="G945" s="1187"/>
    </row>
    <row r="946" spans="1:7" ht="13.5" thickBot="1" x14ac:dyDescent="0.25">
      <c r="A946" s="359"/>
      <c r="B946" s="355"/>
      <c r="C946" s="355" t="s">
        <v>8</v>
      </c>
      <c r="D946" s="360"/>
      <c r="E946" s="355"/>
      <c r="F946" s="361"/>
      <c r="G946" s="362"/>
    </row>
    <row r="947" spans="1:7" ht="13.5" thickTop="1" x14ac:dyDescent="0.2">
      <c r="A947" s="1176"/>
      <c r="B947" s="1177"/>
      <c r="C947" s="1177"/>
      <c r="D947" s="414" t="s">
        <v>11</v>
      </c>
      <c r="E947" s="1178" t="s">
        <v>12</v>
      </c>
      <c r="F947" s="1178"/>
      <c r="G947" s="1179"/>
    </row>
    <row r="948" spans="1:7" x14ac:dyDescent="0.2">
      <c r="A948" s="1161" t="s">
        <v>17</v>
      </c>
      <c r="B948" s="1162"/>
      <c r="C948" s="1162"/>
      <c r="D948" s="415"/>
      <c r="E948" s="1180"/>
      <c r="F948" s="1181"/>
      <c r="G948" s="1182"/>
    </row>
    <row r="949" spans="1:7" x14ac:dyDescent="0.2">
      <c r="A949" s="1161" t="s">
        <v>38</v>
      </c>
      <c r="B949" s="1162"/>
      <c r="C949" s="1162"/>
      <c r="D949" s="58" t="s">
        <v>654</v>
      </c>
      <c r="E949" s="1139" t="s">
        <v>69</v>
      </c>
      <c r="F949" s="1139"/>
      <c r="G949" s="1140"/>
    </row>
    <row r="950" spans="1:7" ht="13.5" thickBot="1" x14ac:dyDescent="0.25">
      <c r="A950" s="1163" t="s">
        <v>39</v>
      </c>
      <c r="B950" s="1164"/>
      <c r="C950" s="1164"/>
      <c r="D950" s="356" t="s">
        <v>655</v>
      </c>
      <c r="E950" s="1236" t="s">
        <v>33</v>
      </c>
      <c r="F950" s="1165"/>
      <c r="G950" s="1166"/>
    </row>
    <row r="951" spans="1:7" ht="16.5" x14ac:dyDescent="0.25">
      <c r="A951" s="1152" t="s">
        <v>29</v>
      </c>
      <c r="B951" s="1153"/>
      <c r="C951" s="1153"/>
      <c r="D951" s="1153"/>
      <c r="E951" s="1153"/>
      <c r="F951" s="1153"/>
      <c r="G951" s="1154"/>
    </row>
    <row r="952" spans="1:7" x14ac:dyDescent="0.2">
      <c r="A952" s="1155" t="s">
        <v>48</v>
      </c>
      <c r="B952" s="1156"/>
      <c r="C952" s="1156"/>
      <c r="D952" s="1156"/>
      <c r="E952" s="1156"/>
      <c r="F952" s="1156"/>
      <c r="G952" s="1157"/>
    </row>
    <row r="953" spans="1:7" x14ac:dyDescent="0.2">
      <c r="A953" s="1183" t="s">
        <v>49</v>
      </c>
      <c r="B953" s="1184"/>
      <c r="C953" s="1184"/>
      <c r="D953" s="1184"/>
      <c r="E953" s="1184"/>
      <c r="F953" s="1184"/>
      <c r="G953" s="1185"/>
    </row>
    <row r="954" spans="1:7" x14ac:dyDescent="0.2">
      <c r="A954" s="368"/>
      <c r="B954" s="369"/>
      <c r="C954" s="370"/>
      <c r="D954" s="371"/>
      <c r="E954" s="369"/>
      <c r="F954" s="372"/>
      <c r="G954" s="373" t="s">
        <v>20</v>
      </c>
    </row>
    <row r="955" spans="1:7" x14ac:dyDescent="0.2">
      <c r="A955" s="374" t="s">
        <v>1</v>
      </c>
      <c r="B955" s="375"/>
      <c r="C955" s="14" t="s">
        <v>653</v>
      </c>
      <c r="D955" s="375"/>
      <c r="E955" s="343" t="s">
        <v>4132</v>
      </c>
      <c r="F955" s="376"/>
      <c r="G955" s="344" t="s">
        <v>4830</v>
      </c>
    </row>
    <row r="956" spans="1:7" x14ac:dyDescent="0.2">
      <c r="A956" s="342" t="s">
        <v>8</v>
      </c>
      <c r="B956" s="377"/>
      <c r="C956" s="19"/>
      <c r="D956" s="367"/>
      <c r="E956" s="1167"/>
      <c r="F956" s="1168"/>
      <c r="G956" s="378"/>
    </row>
    <row r="957" spans="1:7" x14ac:dyDescent="0.2">
      <c r="A957" s="354" t="s">
        <v>37</v>
      </c>
      <c r="B957" s="358"/>
      <c r="C957" s="358"/>
      <c r="D957" s="358"/>
      <c r="E957" s="379" t="s">
        <v>46</v>
      </c>
      <c r="F957" s="380"/>
      <c r="G957" s="378" t="s">
        <v>50</v>
      </c>
    </row>
    <row r="958" spans="1:7" x14ac:dyDescent="0.2">
      <c r="A958" s="368"/>
      <c r="B958" s="369"/>
      <c r="C958" s="370"/>
      <c r="D958" s="370"/>
      <c r="E958" s="1169"/>
      <c r="F958" s="1170"/>
      <c r="G958" s="381"/>
    </row>
    <row r="959" spans="1:7" ht="26.25" thickBot="1" x14ac:dyDescent="0.25">
      <c r="A959" s="210" t="s">
        <v>47</v>
      </c>
      <c r="B959" s="28" t="s">
        <v>23</v>
      </c>
      <c r="C959" s="28" t="s">
        <v>34</v>
      </c>
      <c r="D959" s="110" t="s">
        <v>53</v>
      </c>
      <c r="E959" s="114" t="s">
        <v>54</v>
      </c>
      <c r="F959" s="111" t="s">
        <v>55</v>
      </c>
      <c r="G959" s="112" t="s">
        <v>35</v>
      </c>
    </row>
    <row r="960" spans="1:7" ht="13.5" thickTop="1" x14ac:dyDescent="0.2">
      <c r="A960" s="345">
        <v>1</v>
      </c>
      <c r="B960" s="382"/>
      <c r="C960" s="352" t="s">
        <v>2733</v>
      </c>
      <c r="D960" s="357" t="s">
        <v>2871</v>
      </c>
      <c r="E960" s="383">
        <v>31</v>
      </c>
      <c r="F960" s="384">
        <v>40</v>
      </c>
      <c r="G960" s="353">
        <f>F960*E960</f>
        <v>1240</v>
      </c>
    </row>
    <row r="961" spans="1:10" x14ac:dyDescent="0.2">
      <c r="A961" s="345">
        <v>2</v>
      </c>
      <c r="B961" s="382"/>
      <c r="C961" s="352" t="s">
        <v>2733</v>
      </c>
      <c r="D961" s="351" t="s">
        <v>2875</v>
      </c>
      <c r="E961" s="388">
        <v>31</v>
      </c>
      <c r="F961" s="384">
        <v>40</v>
      </c>
      <c r="G961" s="353">
        <f>F961*E961</f>
        <v>1240</v>
      </c>
    </row>
    <row r="962" spans="1:10" x14ac:dyDescent="0.2">
      <c r="A962" s="345"/>
      <c r="B962" s="382"/>
      <c r="C962" s="352"/>
      <c r="D962" s="351"/>
      <c r="E962" s="388"/>
      <c r="F962" s="387"/>
      <c r="G962" s="353"/>
    </row>
    <row r="963" spans="1:10" x14ac:dyDescent="0.2">
      <c r="A963" s="345"/>
      <c r="B963" s="382"/>
      <c r="C963" s="352"/>
      <c r="D963" s="351"/>
      <c r="E963" s="388"/>
      <c r="F963" s="384"/>
      <c r="G963" s="353"/>
    </row>
    <row r="964" spans="1:10" x14ac:dyDescent="0.2">
      <c r="A964" s="345"/>
      <c r="B964" s="389"/>
      <c r="C964" s="352"/>
      <c r="D964" s="357"/>
      <c r="E964" s="390"/>
      <c r="F964" s="384"/>
      <c r="G964" s="353"/>
    </row>
    <row r="965" spans="1:10" x14ac:dyDescent="0.2">
      <c r="A965" s="345"/>
      <c r="B965" s="389"/>
      <c r="C965" s="352"/>
      <c r="D965" s="357"/>
      <c r="E965" s="390"/>
      <c r="F965" s="384"/>
      <c r="G965" s="353"/>
    </row>
    <row r="966" spans="1:10" x14ac:dyDescent="0.2">
      <c r="A966" s="345"/>
      <c r="B966" s="391"/>
      <c r="C966" s="366"/>
      <c r="D966" s="357"/>
      <c r="E966" s="388"/>
      <c r="F966" s="392"/>
      <c r="G966" s="353"/>
    </row>
    <row r="967" spans="1:10" x14ac:dyDescent="0.2">
      <c r="A967" s="345"/>
      <c r="B967" s="391"/>
      <c r="C967" s="366"/>
      <c r="D967" s="364"/>
      <c r="E967" s="388"/>
      <c r="F967" s="392"/>
      <c r="G967" s="353"/>
    </row>
    <row r="968" spans="1:10" x14ac:dyDescent="0.2">
      <c r="A968" s="345"/>
      <c r="B968" s="382"/>
      <c r="C968" s="352"/>
      <c r="D968" s="364"/>
      <c r="E968" s="393"/>
      <c r="F968" s="384"/>
      <c r="G968" s="353"/>
    </row>
    <row r="969" spans="1:10" x14ac:dyDescent="0.2">
      <c r="A969" s="345"/>
      <c r="B969" s="394"/>
      <c r="C969" s="352"/>
      <c r="D969" s="357"/>
      <c r="E969" s="395"/>
      <c r="F969" s="384"/>
      <c r="G969" s="353"/>
    </row>
    <row r="970" spans="1:10" x14ac:dyDescent="0.2">
      <c r="A970" s="345"/>
      <c r="B970" s="389"/>
      <c r="C970" s="352"/>
      <c r="D970" s="357"/>
      <c r="E970" s="388"/>
      <c r="F970" s="396"/>
      <c r="G970" s="353"/>
      <c r="J970" s="411" t="s">
        <v>8</v>
      </c>
    </row>
    <row r="971" spans="1:10" x14ac:dyDescent="0.2">
      <c r="A971" s="345"/>
      <c r="B971" s="397"/>
      <c r="C971" s="352"/>
      <c r="D971" s="357"/>
      <c r="E971" s="398"/>
      <c r="F971" s="384"/>
      <c r="G971" s="353"/>
    </row>
    <row r="972" spans="1:10" x14ac:dyDescent="0.2">
      <c r="A972" s="345"/>
      <c r="B972" s="397"/>
      <c r="C972" s="352"/>
      <c r="D972" s="365"/>
      <c r="E972" s="398"/>
      <c r="F972" s="384"/>
      <c r="G972" s="353"/>
    </row>
    <row r="973" spans="1:10" x14ac:dyDescent="0.2">
      <c r="A973" s="345"/>
      <c r="B973" s="382"/>
      <c r="C973" s="352"/>
      <c r="D973" s="365"/>
      <c r="E973" s="388"/>
      <c r="F973" s="384"/>
      <c r="G973" s="353"/>
    </row>
    <row r="974" spans="1:10" x14ac:dyDescent="0.2">
      <c r="A974" s="345"/>
      <c r="B974" s="382"/>
      <c r="C974" s="352"/>
      <c r="D974" s="365"/>
      <c r="E974" s="398"/>
      <c r="F974" s="384"/>
      <c r="G974" s="353"/>
    </row>
    <row r="975" spans="1:10" x14ac:dyDescent="0.2">
      <c r="A975" s="345"/>
      <c r="B975" s="394"/>
      <c r="C975" s="352"/>
      <c r="D975" s="365"/>
      <c r="E975" s="395"/>
      <c r="F975" s="399"/>
      <c r="G975" s="353"/>
    </row>
    <row r="976" spans="1:10" x14ac:dyDescent="0.2">
      <c r="A976" s="345"/>
      <c r="B976" s="389"/>
      <c r="C976" s="352"/>
      <c r="D976" s="400"/>
      <c r="E976" s="395"/>
      <c r="F976" s="399"/>
      <c r="G976" s="353"/>
    </row>
    <row r="977" spans="1:7" x14ac:dyDescent="0.2">
      <c r="A977" s="345"/>
      <c r="B977" s="389"/>
      <c r="C977" s="352"/>
      <c r="D977" s="365"/>
      <c r="E977" s="395"/>
      <c r="F977" s="399"/>
      <c r="G977" s="353"/>
    </row>
    <row r="978" spans="1:7" x14ac:dyDescent="0.2">
      <c r="A978" s="345"/>
      <c r="B978" s="382"/>
      <c r="C978" s="352"/>
      <c r="D978" s="365"/>
      <c r="E978" s="395"/>
      <c r="F978" s="399"/>
      <c r="G978" s="353"/>
    </row>
    <row r="979" spans="1:7" x14ac:dyDescent="0.2">
      <c r="A979" s="345"/>
      <c r="B979" s="382"/>
      <c r="C979" s="352"/>
      <c r="D979" s="357"/>
      <c r="E979" s="395"/>
      <c r="F979" s="399"/>
      <c r="G979" s="353"/>
    </row>
    <row r="980" spans="1:7" x14ac:dyDescent="0.2">
      <c r="A980" s="345"/>
      <c r="B980" s="382"/>
      <c r="C980" s="352"/>
      <c r="D980" s="357" t="s">
        <v>543</v>
      </c>
      <c r="E980" s="395"/>
      <c r="F980" s="399"/>
      <c r="G980" s="353"/>
    </row>
    <row r="981" spans="1:7" x14ac:dyDescent="0.2">
      <c r="A981" s="345"/>
      <c r="B981" s="382"/>
      <c r="C981" s="352"/>
      <c r="D981" s="401"/>
      <c r="E981" s="395"/>
      <c r="F981" s="399"/>
      <c r="G981" s="353"/>
    </row>
    <row r="982" spans="1:7" x14ac:dyDescent="0.2">
      <c r="A982" s="345"/>
      <c r="B982" s="382"/>
      <c r="C982" s="352"/>
      <c r="D982" s="365"/>
      <c r="E982" s="395"/>
      <c r="F982" s="399"/>
      <c r="G982" s="353"/>
    </row>
    <row r="983" spans="1:7" x14ac:dyDescent="0.2">
      <c r="A983" s="345"/>
      <c r="B983" s="382"/>
      <c r="C983" s="352"/>
      <c r="D983" s="402"/>
      <c r="E983" s="395"/>
      <c r="F983" s="399"/>
      <c r="G983" s="353"/>
    </row>
    <row r="984" spans="1:7" x14ac:dyDescent="0.2">
      <c r="A984" s="345"/>
      <c r="B984" s="382"/>
      <c r="C984" s="352"/>
      <c r="D984" s="160"/>
      <c r="E984" s="388"/>
      <c r="F984" s="384"/>
      <c r="G984" s="353"/>
    </row>
    <row r="985" spans="1:7" x14ac:dyDescent="0.2">
      <c r="A985" s="345"/>
      <c r="B985" s="382"/>
      <c r="C985" s="352"/>
      <c r="D985" s="160"/>
      <c r="E985" s="388"/>
      <c r="F985" s="384"/>
      <c r="G985" s="353"/>
    </row>
    <row r="986" spans="1:7" x14ac:dyDescent="0.2">
      <c r="A986" s="345"/>
      <c r="B986" s="382"/>
      <c r="C986" s="352"/>
      <c r="D986" s="160"/>
      <c r="E986" s="388"/>
      <c r="F986" s="384"/>
      <c r="G986" s="353"/>
    </row>
    <row r="987" spans="1:7" x14ac:dyDescent="0.2">
      <c r="A987" s="345"/>
      <c r="B987" s="382"/>
      <c r="C987" s="352"/>
      <c r="D987" s="160"/>
      <c r="E987" s="388"/>
      <c r="F987" s="384"/>
      <c r="G987" s="353"/>
    </row>
    <row r="988" spans="1:7" x14ac:dyDescent="0.2">
      <c r="A988" s="345"/>
      <c r="B988" s="382"/>
      <c r="C988" s="352"/>
      <c r="D988" s="160"/>
      <c r="E988" s="388"/>
      <c r="F988" s="384"/>
      <c r="G988" s="353"/>
    </row>
    <row r="989" spans="1:7" x14ac:dyDescent="0.2">
      <c r="A989" s="345"/>
      <c r="B989" s="382"/>
      <c r="C989" s="352"/>
      <c r="D989" s="357"/>
      <c r="E989" s="398"/>
      <c r="F989" s="384"/>
      <c r="G989" s="353"/>
    </row>
    <row r="990" spans="1:7" x14ac:dyDescent="0.2">
      <c r="A990" s="345"/>
      <c r="B990" s="382"/>
      <c r="C990" s="352"/>
      <c r="D990" s="357"/>
      <c r="E990" s="390"/>
      <c r="F990" s="384"/>
      <c r="G990" s="353"/>
    </row>
    <row r="991" spans="1:7" x14ac:dyDescent="0.2">
      <c r="A991" s="345"/>
      <c r="B991" s="382"/>
      <c r="C991" s="403"/>
      <c r="D991" s="365"/>
      <c r="E991" s="404"/>
      <c r="F991" s="405"/>
      <c r="G991" s="353"/>
    </row>
    <row r="992" spans="1:7" x14ac:dyDescent="0.2">
      <c r="A992" s="345"/>
      <c r="B992" s="382"/>
      <c r="C992" s="352"/>
      <c r="D992" s="406"/>
      <c r="E992" s="388"/>
      <c r="F992" s="387"/>
      <c r="G992" s="353"/>
    </row>
    <row r="993" spans="1:7" x14ac:dyDescent="0.2">
      <c r="A993" s="345"/>
      <c r="B993" s="382"/>
      <c r="C993" s="352"/>
      <c r="D993" s="364"/>
      <c r="E993" s="388"/>
      <c r="F993" s="387"/>
      <c r="G993" s="353"/>
    </row>
    <row r="994" spans="1:7" ht="13.5" thickBot="1" x14ac:dyDescent="0.25">
      <c r="A994" s="407"/>
      <c r="B994" s="408"/>
      <c r="C994" s="409"/>
      <c r="D994" s="409"/>
      <c r="E994" s="408"/>
      <c r="F994" s="49" t="s">
        <v>15</v>
      </c>
      <c r="G994" s="50">
        <f>SUM(G960:G993)</f>
        <v>2480</v>
      </c>
    </row>
    <row r="995" spans="1:7" ht="13.5" thickTop="1" x14ac:dyDescent="0.2">
      <c r="A995" s="1149" t="s">
        <v>4831</v>
      </c>
      <c r="B995" s="1186"/>
      <c r="C995" s="1186"/>
      <c r="D995" s="1186"/>
      <c r="E995" s="1186"/>
      <c r="F995" s="1186"/>
      <c r="G995" s="1187"/>
    </row>
    <row r="996" spans="1:7" ht="13.5" thickBot="1" x14ac:dyDescent="0.25">
      <c r="A996" s="359"/>
      <c r="B996" s="355"/>
      <c r="C996" s="355" t="s">
        <v>8</v>
      </c>
      <c r="D996" s="360"/>
      <c r="E996" s="355"/>
      <c r="F996" s="361"/>
      <c r="G996" s="362"/>
    </row>
    <row r="997" spans="1:7" ht="13.5" thickTop="1" x14ac:dyDescent="0.2">
      <c r="A997" s="1176"/>
      <c r="B997" s="1177"/>
      <c r="C997" s="1177"/>
      <c r="D997" s="414" t="s">
        <v>11</v>
      </c>
      <c r="E997" s="1178" t="s">
        <v>12</v>
      </c>
      <c r="F997" s="1178"/>
      <c r="G997" s="1179"/>
    </row>
    <row r="998" spans="1:7" x14ac:dyDescent="0.2">
      <c r="A998" s="1161" t="s">
        <v>17</v>
      </c>
      <c r="B998" s="1162"/>
      <c r="C998" s="1162"/>
      <c r="D998" s="415"/>
      <c r="E998" s="1180"/>
      <c r="F998" s="1181"/>
      <c r="G998" s="1182"/>
    </row>
    <row r="999" spans="1:7" x14ac:dyDescent="0.2">
      <c r="A999" s="1161" t="s">
        <v>38</v>
      </c>
      <c r="B999" s="1162"/>
      <c r="C999" s="1162"/>
      <c r="D999" s="58" t="s">
        <v>654</v>
      </c>
      <c r="E999" s="1139" t="s">
        <v>69</v>
      </c>
      <c r="F999" s="1139"/>
      <c r="G999" s="1140"/>
    </row>
    <row r="1000" spans="1:7" ht="13.5" thickBot="1" x14ac:dyDescent="0.25">
      <c r="A1000" s="1163" t="s">
        <v>39</v>
      </c>
      <c r="B1000" s="1164"/>
      <c r="C1000" s="1164"/>
      <c r="D1000" s="356" t="s">
        <v>655</v>
      </c>
      <c r="E1000" s="1236" t="s">
        <v>33</v>
      </c>
      <c r="F1000" s="1165"/>
      <c r="G1000" s="1166"/>
    </row>
  </sheetData>
  <mergeCells count="280">
    <mergeCell ref="A999:C999"/>
    <mergeCell ref="E999:G999"/>
    <mergeCell ref="A1000:C1000"/>
    <mergeCell ref="E1000:G1000"/>
    <mergeCell ref="A951:G951"/>
    <mergeCell ref="A952:G952"/>
    <mergeCell ref="A953:G953"/>
    <mergeCell ref="E956:F956"/>
    <mergeCell ref="E958:F958"/>
    <mergeCell ref="A995:G995"/>
    <mergeCell ref="A997:C997"/>
    <mergeCell ref="E997:G997"/>
    <mergeCell ref="A998:C998"/>
    <mergeCell ref="E998:G998"/>
    <mergeCell ref="A945:G945"/>
    <mergeCell ref="A947:C947"/>
    <mergeCell ref="E947:G947"/>
    <mergeCell ref="A948:C948"/>
    <mergeCell ref="E948:G948"/>
    <mergeCell ref="A949:C949"/>
    <mergeCell ref="E949:G949"/>
    <mergeCell ref="A950:C950"/>
    <mergeCell ref="E950:G950"/>
    <mergeCell ref="A899:C899"/>
    <mergeCell ref="E899:G899"/>
    <mergeCell ref="A900:C900"/>
    <mergeCell ref="E900:G900"/>
    <mergeCell ref="A901:G901"/>
    <mergeCell ref="A902:G902"/>
    <mergeCell ref="A903:G903"/>
    <mergeCell ref="E906:F906"/>
    <mergeCell ref="E908:F908"/>
    <mergeCell ref="A851:G851"/>
    <mergeCell ref="A852:G852"/>
    <mergeCell ref="A853:G853"/>
    <mergeCell ref="E856:F856"/>
    <mergeCell ref="E858:F858"/>
    <mergeCell ref="A895:G895"/>
    <mergeCell ref="A897:C897"/>
    <mergeCell ref="E897:G897"/>
    <mergeCell ref="A898:C898"/>
    <mergeCell ref="E898:G898"/>
    <mergeCell ref="A845:G845"/>
    <mergeCell ref="A847:C847"/>
    <mergeCell ref="E847:G847"/>
    <mergeCell ref="A848:C848"/>
    <mergeCell ref="E848:G848"/>
    <mergeCell ref="A849:C849"/>
    <mergeCell ref="E849:G849"/>
    <mergeCell ref="A850:C850"/>
    <mergeCell ref="E850:G850"/>
    <mergeCell ref="A799:C799"/>
    <mergeCell ref="E799:G799"/>
    <mergeCell ref="A800:C800"/>
    <mergeCell ref="E800:G800"/>
    <mergeCell ref="A801:G801"/>
    <mergeCell ref="A802:G802"/>
    <mergeCell ref="A803:G803"/>
    <mergeCell ref="E806:F806"/>
    <mergeCell ref="E808:F808"/>
    <mergeCell ref="A751:G751"/>
    <mergeCell ref="A752:G752"/>
    <mergeCell ref="A753:G753"/>
    <mergeCell ref="E756:F756"/>
    <mergeCell ref="E758:F758"/>
    <mergeCell ref="A795:G795"/>
    <mergeCell ref="A797:C797"/>
    <mergeCell ref="E797:G797"/>
    <mergeCell ref="A798:C798"/>
    <mergeCell ref="E798:G798"/>
    <mergeCell ref="A749:C749"/>
    <mergeCell ref="E749:G749"/>
    <mergeCell ref="A750:C750"/>
    <mergeCell ref="E750:G750"/>
    <mergeCell ref="A701:G701"/>
    <mergeCell ref="A702:G702"/>
    <mergeCell ref="A703:G703"/>
    <mergeCell ref="E706:F706"/>
    <mergeCell ref="E708:F708"/>
    <mergeCell ref="A745:G745"/>
    <mergeCell ref="A747:C747"/>
    <mergeCell ref="E747:G747"/>
    <mergeCell ref="A748:C748"/>
    <mergeCell ref="E748:G748"/>
    <mergeCell ref="A695:G695"/>
    <mergeCell ref="A697:C697"/>
    <mergeCell ref="E697:G697"/>
    <mergeCell ref="A698:C698"/>
    <mergeCell ref="E698:G698"/>
    <mergeCell ref="A699:C699"/>
    <mergeCell ref="E699:G699"/>
    <mergeCell ref="A700:C700"/>
    <mergeCell ref="E700:G700"/>
    <mergeCell ref="A649:C649"/>
    <mergeCell ref="E649:G649"/>
    <mergeCell ref="A650:C650"/>
    <mergeCell ref="E650:G650"/>
    <mergeCell ref="A651:G651"/>
    <mergeCell ref="A652:G652"/>
    <mergeCell ref="A653:G653"/>
    <mergeCell ref="E656:F656"/>
    <mergeCell ref="E658:F658"/>
    <mergeCell ref="A601:G601"/>
    <mergeCell ref="A602:G602"/>
    <mergeCell ref="A603:G603"/>
    <mergeCell ref="E606:F606"/>
    <mergeCell ref="E608:F608"/>
    <mergeCell ref="A645:G645"/>
    <mergeCell ref="A647:C647"/>
    <mergeCell ref="E647:G647"/>
    <mergeCell ref="A648:C648"/>
    <mergeCell ref="E648:G648"/>
    <mergeCell ref="A595:G595"/>
    <mergeCell ref="A597:C597"/>
    <mergeCell ref="E597:G597"/>
    <mergeCell ref="A598:C598"/>
    <mergeCell ref="E598:G598"/>
    <mergeCell ref="A599:C599"/>
    <mergeCell ref="E599:G599"/>
    <mergeCell ref="A600:C600"/>
    <mergeCell ref="E600:G600"/>
    <mergeCell ref="A549:C549"/>
    <mergeCell ref="E549:G549"/>
    <mergeCell ref="A550:C550"/>
    <mergeCell ref="E550:G550"/>
    <mergeCell ref="A551:G551"/>
    <mergeCell ref="A552:G552"/>
    <mergeCell ref="A553:G553"/>
    <mergeCell ref="E556:F556"/>
    <mergeCell ref="E558:F558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495:G495"/>
    <mergeCell ref="A497:C497"/>
    <mergeCell ref="E497:G497"/>
    <mergeCell ref="A498:C498"/>
    <mergeCell ref="E498:G498"/>
    <mergeCell ref="A499:C499"/>
    <mergeCell ref="E499:G499"/>
    <mergeCell ref="A500:C500"/>
    <mergeCell ref="E500:G500"/>
    <mergeCell ref="A449:C449"/>
    <mergeCell ref="E449:G449"/>
    <mergeCell ref="A450:C450"/>
    <mergeCell ref="E450:G450"/>
    <mergeCell ref="A451:G451"/>
    <mergeCell ref="A452:G452"/>
    <mergeCell ref="A453:G453"/>
    <mergeCell ref="E456:F456"/>
    <mergeCell ref="E458:F458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399:C399"/>
    <mergeCell ref="E399:G399"/>
    <mergeCell ref="A400:C400"/>
    <mergeCell ref="E400:G400"/>
    <mergeCell ref="A395:G395"/>
    <mergeCell ref="A397:C397"/>
    <mergeCell ref="E397:G397"/>
    <mergeCell ref="A398:C398"/>
    <mergeCell ref="E398:G398"/>
    <mergeCell ref="A351:G351"/>
    <mergeCell ref="A352:G352"/>
    <mergeCell ref="A353:G353"/>
    <mergeCell ref="E356:F356"/>
    <mergeCell ref="E358:F358"/>
    <mergeCell ref="A350:C350"/>
    <mergeCell ref="E350:G350"/>
    <mergeCell ref="A347:C347"/>
    <mergeCell ref="E347:G347"/>
    <mergeCell ref="A348:C348"/>
    <mergeCell ref="E348:G348"/>
    <mergeCell ref="A349:C349"/>
    <mergeCell ref="E349:G349"/>
    <mergeCell ref="A302:G302"/>
    <mergeCell ref="A303:G303"/>
    <mergeCell ref="E306:F306"/>
    <mergeCell ref="E308:F308"/>
    <mergeCell ref="A345:G345"/>
    <mergeCell ref="A299:C299"/>
    <mergeCell ref="E299:G299"/>
    <mergeCell ref="A300:C300"/>
    <mergeCell ref="E300:G300"/>
    <mergeCell ref="A301:G301"/>
    <mergeCell ref="A295:G295"/>
    <mergeCell ref="A297:C297"/>
    <mergeCell ref="E297:G297"/>
    <mergeCell ref="A298:C298"/>
    <mergeCell ref="E298:G298"/>
    <mergeCell ref="A251:G251"/>
    <mergeCell ref="A252:G252"/>
    <mergeCell ref="A253:G253"/>
    <mergeCell ref="E256:F256"/>
    <mergeCell ref="E258:F258"/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201:G201"/>
    <mergeCell ref="A202:G202"/>
    <mergeCell ref="A203:G203"/>
    <mergeCell ref="E206:F206"/>
    <mergeCell ref="E208:F208"/>
    <mergeCell ref="A1:G1"/>
    <mergeCell ref="A2:G2"/>
    <mergeCell ref="A3:G3"/>
    <mergeCell ref="E6:F6"/>
    <mergeCell ref="E8:F8"/>
    <mergeCell ref="A50:C50"/>
    <mergeCell ref="E50:G50"/>
    <mergeCell ref="A45:G45"/>
    <mergeCell ref="A47:C47"/>
    <mergeCell ref="E47:G47"/>
    <mergeCell ref="A48:C48"/>
    <mergeCell ref="E48:G48"/>
    <mergeCell ref="A49:C49"/>
    <mergeCell ref="E49:G49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51:G151"/>
    <mergeCell ref="A152:G152"/>
    <mergeCell ref="A153:G153"/>
    <mergeCell ref="E156:F156"/>
    <mergeCell ref="E158:F158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</mergeCells>
  <phoneticPr fontId="3" type="noConversion"/>
  <pageMargins left="0.5" right="0.5" top="1" bottom="1" header="0.3" footer="0.3"/>
  <pageSetup fitToWidth="0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A3CC4"/>
  </sheetPr>
  <dimension ref="A1:M1247"/>
  <sheetViews>
    <sheetView topLeftCell="A1213" zoomScale="115" zoomScaleNormal="115" workbookViewId="0">
      <selection activeCell="A1198" sqref="A1198:G124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83" t="s">
        <v>49</v>
      </c>
      <c r="B3" s="1184"/>
      <c r="C3" s="1184"/>
      <c r="D3" s="1184"/>
      <c r="E3" s="1184"/>
      <c r="F3" s="1184"/>
      <c r="G3" s="1185"/>
    </row>
    <row r="4" spans="1:7" x14ac:dyDescent="0.2">
      <c r="A4" s="368"/>
      <c r="B4" s="369"/>
      <c r="C4" s="370"/>
      <c r="D4" s="371"/>
      <c r="E4" s="369"/>
      <c r="F4" s="372"/>
      <c r="G4" s="373" t="s">
        <v>20</v>
      </c>
    </row>
    <row r="5" spans="1:7" x14ac:dyDescent="0.2">
      <c r="A5" s="374" t="s">
        <v>1</v>
      </c>
      <c r="B5" s="375"/>
      <c r="C5" s="14" t="s">
        <v>32</v>
      </c>
      <c r="D5" s="375"/>
      <c r="E5" s="343" t="s">
        <v>625</v>
      </c>
      <c r="F5" s="376"/>
      <c r="G5" s="344" t="s">
        <v>602</v>
      </c>
    </row>
    <row r="6" spans="1:7" x14ac:dyDescent="0.2">
      <c r="A6" s="342" t="s">
        <v>8</v>
      </c>
      <c r="B6" s="377"/>
      <c r="C6" s="19"/>
      <c r="D6" s="367"/>
      <c r="E6" s="1167"/>
      <c r="F6" s="1168"/>
      <c r="G6" s="378"/>
    </row>
    <row r="7" spans="1:7" x14ac:dyDescent="0.2">
      <c r="A7" s="354" t="s">
        <v>37</v>
      </c>
      <c r="B7" s="358"/>
      <c r="C7" s="358"/>
      <c r="D7" s="358"/>
      <c r="E7" s="379" t="s">
        <v>46</v>
      </c>
      <c r="F7" s="380"/>
      <c r="G7" s="378" t="s">
        <v>50</v>
      </c>
    </row>
    <row r="8" spans="1:7" x14ac:dyDescent="0.2">
      <c r="A8" s="368"/>
      <c r="B8" s="369"/>
      <c r="C8" s="370"/>
      <c r="D8" s="370"/>
      <c r="E8" s="1169"/>
      <c r="F8" s="1170"/>
      <c r="G8" s="381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345">
        <v>1</v>
      </c>
      <c r="B10" s="382"/>
      <c r="C10" s="352" t="s">
        <v>300</v>
      </c>
      <c r="D10" s="357" t="s">
        <v>612</v>
      </c>
      <c r="E10" s="383">
        <v>25</v>
      </c>
      <c r="F10" s="384">
        <v>450</v>
      </c>
      <c r="G10" s="353">
        <f>F10*E10</f>
        <v>11250</v>
      </c>
    </row>
    <row r="11" spans="1:7" x14ac:dyDescent="0.2">
      <c r="A11" s="345"/>
      <c r="B11" s="382"/>
      <c r="C11" s="352"/>
      <c r="D11" s="351" t="s">
        <v>613</v>
      </c>
      <c r="E11" s="385"/>
      <c r="F11" s="384"/>
      <c r="G11" s="353"/>
    </row>
    <row r="12" spans="1:7" x14ac:dyDescent="0.2">
      <c r="A12" s="345"/>
      <c r="B12" s="382"/>
      <c r="C12" s="352"/>
      <c r="D12" s="351"/>
      <c r="E12" s="386"/>
      <c r="F12" s="387"/>
      <c r="G12" s="353"/>
    </row>
    <row r="13" spans="1:7" x14ac:dyDescent="0.2">
      <c r="A13" s="345"/>
      <c r="B13" s="382"/>
      <c r="C13" s="352"/>
      <c r="D13" s="351"/>
      <c r="E13" s="388"/>
      <c r="F13" s="384"/>
      <c r="G13" s="353"/>
    </row>
    <row r="14" spans="1:7" x14ac:dyDescent="0.2">
      <c r="A14" s="345"/>
      <c r="B14" s="389"/>
      <c r="C14" s="352"/>
      <c r="D14" s="357"/>
      <c r="E14" s="390"/>
      <c r="F14" s="384"/>
      <c r="G14" s="353"/>
    </row>
    <row r="15" spans="1:7" x14ac:dyDescent="0.2">
      <c r="A15" s="345"/>
      <c r="B15" s="389"/>
      <c r="C15" s="352"/>
      <c r="D15" s="357"/>
      <c r="E15" s="390"/>
      <c r="F15" s="384"/>
      <c r="G15" s="353"/>
    </row>
    <row r="16" spans="1:7" x14ac:dyDescent="0.2">
      <c r="A16" s="345"/>
      <c r="B16" s="391"/>
      <c r="C16" s="366"/>
      <c r="D16" s="357"/>
      <c r="E16" s="388"/>
      <c r="F16" s="392"/>
      <c r="G16" s="353"/>
    </row>
    <row r="17" spans="1:7" x14ac:dyDescent="0.2">
      <c r="A17" s="345"/>
      <c r="B17" s="391"/>
      <c r="C17" s="366"/>
      <c r="D17" s="364"/>
      <c r="E17" s="388"/>
      <c r="F17" s="392"/>
      <c r="G17" s="353"/>
    </row>
    <row r="18" spans="1:7" x14ac:dyDescent="0.2">
      <c r="A18" s="345"/>
      <c r="B18" s="382"/>
      <c r="C18" s="352"/>
      <c r="D18" s="364"/>
      <c r="E18" s="393"/>
      <c r="F18" s="384"/>
      <c r="G18" s="353"/>
    </row>
    <row r="19" spans="1:7" x14ac:dyDescent="0.2">
      <c r="A19" s="345"/>
      <c r="B19" s="394"/>
      <c r="C19" s="352"/>
      <c r="D19" s="357"/>
      <c r="E19" s="395"/>
      <c r="F19" s="384"/>
      <c r="G19" s="353"/>
    </row>
    <row r="20" spans="1:7" x14ac:dyDescent="0.2">
      <c r="A20" s="345"/>
      <c r="B20" s="389"/>
      <c r="C20" s="352"/>
      <c r="D20" s="357"/>
      <c r="E20" s="388"/>
      <c r="F20" s="396"/>
      <c r="G20" s="353"/>
    </row>
    <row r="21" spans="1:7" x14ac:dyDescent="0.2">
      <c r="A21" s="345"/>
      <c r="B21" s="397"/>
      <c r="C21" s="352"/>
      <c r="D21" s="357"/>
      <c r="E21" s="398"/>
      <c r="F21" s="384"/>
      <c r="G21" s="353"/>
    </row>
    <row r="22" spans="1:7" x14ac:dyDescent="0.2">
      <c r="A22" s="345"/>
      <c r="B22" s="397"/>
      <c r="C22" s="352"/>
      <c r="D22" s="365"/>
      <c r="E22" s="398"/>
      <c r="F22" s="384"/>
      <c r="G22" s="353"/>
    </row>
    <row r="23" spans="1:7" x14ac:dyDescent="0.2">
      <c r="A23" s="345"/>
      <c r="B23" s="382"/>
      <c r="C23" s="352"/>
      <c r="D23" s="365"/>
      <c r="E23" s="388"/>
      <c r="F23" s="384"/>
      <c r="G23" s="353"/>
    </row>
    <row r="24" spans="1:7" x14ac:dyDescent="0.2">
      <c r="A24" s="345"/>
      <c r="B24" s="382"/>
      <c r="C24" s="352"/>
      <c r="D24" s="365"/>
      <c r="E24" s="398"/>
      <c r="F24" s="384"/>
      <c r="G24" s="353"/>
    </row>
    <row r="25" spans="1:7" x14ac:dyDescent="0.2">
      <c r="A25" s="345"/>
      <c r="B25" s="394"/>
      <c r="C25" s="352"/>
      <c r="D25" s="365"/>
      <c r="E25" s="395"/>
      <c r="F25" s="399"/>
      <c r="G25" s="353"/>
    </row>
    <row r="26" spans="1:7" x14ac:dyDescent="0.2">
      <c r="A26" s="345"/>
      <c r="B26" s="389"/>
      <c r="C26" s="352"/>
      <c r="D26" s="400"/>
      <c r="E26" s="395"/>
      <c r="F26" s="399"/>
      <c r="G26" s="353"/>
    </row>
    <row r="27" spans="1:7" x14ac:dyDescent="0.2">
      <c r="A27" s="345"/>
      <c r="B27" s="389"/>
      <c r="C27" s="352"/>
      <c r="D27" s="365"/>
      <c r="E27" s="395"/>
      <c r="F27" s="399"/>
      <c r="G27" s="353"/>
    </row>
    <row r="28" spans="1:7" x14ac:dyDescent="0.2">
      <c r="A28" s="345"/>
      <c r="B28" s="382"/>
      <c r="C28" s="352"/>
      <c r="D28" s="365"/>
      <c r="E28" s="395"/>
      <c r="F28" s="399"/>
      <c r="G28" s="353"/>
    </row>
    <row r="29" spans="1:7" x14ac:dyDescent="0.2">
      <c r="A29" s="345"/>
      <c r="B29" s="382"/>
      <c r="C29" s="352"/>
      <c r="D29" s="365"/>
      <c r="E29" s="395"/>
      <c r="F29" s="399"/>
      <c r="G29" s="353"/>
    </row>
    <row r="30" spans="1:7" x14ac:dyDescent="0.2">
      <c r="A30" s="345"/>
      <c r="B30" s="382"/>
      <c r="C30" s="352"/>
      <c r="D30" s="365"/>
      <c r="E30" s="395"/>
      <c r="F30" s="399"/>
      <c r="G30" s="353"/>
    </row>
    <row r="31" spans="1:7" x14ac:dyDescent="0.2">
      <c r="A31" s="345"/>
      <c r="B31" s="382"/>
      <c r="C31" s="352"/>
      <c r="D31" s="357"/>
      <c r="E31" s="395"/>
      <c r="F31" s="399"/>
      <c r="G31" s="353"/>
    </row>
    <row r="32" spans="1:7" x14ac:dyDescent="0.2">
      <c r="A32" s="345"/>
      <c r="B32" s="382"/>
      <c r="C32" s="352"/>
      <c r="D32" s="357"/>
      <c r="E32" s="395"/>
      <c r="F32" s="399"/>
      <c r="G32" s="353"/>
    </row>
    <row r="33" spans="1:13" x14ac:dyDescent="0.2">
      <c r="A33" s="345"/>
      <c r="B33" s="382"/>
      <c r="C33" s="352"/>
      <c r="D33" s="401"/>
      <c r="E33" s="395"/>
      <c r="F33" s="399"/>
      <c r="G33" s="353"/>
    </row>
    <row r="34" spans="1:13" x14ac:dyDescent="0.2">
      <c r="A34" s="345"/>
      <c r="B34" s="382"/>
      <c r="C34" s="352"/>
      <c r="D34" s="365"/>
      <c r="E34" s="395"/>
      <c r="F34" s="399"/>
      <c r="G34" s="353"/>
    </row>
    <row r="35" spans="1:13" x14ac:dyDescent="0.2">
      <c r="A35" s="345"/>
      <c r="B35" s="382"/>
      <c r="C35" s="352"/>
      <c r="D35" s="402"/>
      <c r="E35" s="395"/>
      <c r="F35" s="399"/>
      <c r="G35" s="353"/>
    </row>
    <row r="36" spans="1:13" x14ac:dyDescent="0.2">
      <c r="A36" s="345"/>
      <c r="B36" s="382"/>
      <c r="C36" s="352"/>
      <c r="D36" s="402"/>
      <c r="E36" s="395"/>
      <c r="F36" s="399"/>
      <c r="G36" s="353"/>
    </row>
    <row r="37" spans="1:13" x14ac:dyDescent="0.2">
      <c r="A37" s="345"/>
      <c r="B37" s="382"/>
      <c r="C37" s="352"/>
      <c r="D37" s="160"/>
      <c r="E37" s="388"/>
      <c r="F37" s="384"/>
      <c r="G37" s="353"/>
      <c r="M37" s="214"/>
    </row>
    <row r="38" spans="1:13" x14ac:dyDescent="0.2">
      <c r="A38" s="345"/>
      <c r="B38" s="382"/>
      <c r="C38" s="352"/>
      <c r="D38" s="357"/>
      <c r="E38" s="398"/>
      <c r="F38" s="384"/>
      <c r="G38" s="353"/>
      <c r="M38" s="214"/>
    </row>
    <row r="39" spans="1:13" x14ac:dyDescent="0.2">
      <c r="A39" s="345"/>
      <c r="B39" s="382"/>
      <c r="C39" s="352"/>
      <c r="D39" s="357"/>
      <c r="E39" s="390"/>
      <c r="F39" s="384"/>
      <c r="G39" s="353"/>
      <c r="M39" s="214"/>
    </row>
    <row r="40" spans="1:13" x14ac:dyDescent="0.2">
      <c r="A40" s="345"/>
      <c r="B40" s="382"/>
      <c r="C40" s="403"/>
      <c r="D40" s="365"/>
      <c r="E40" s="404"/>
      <c r="F40" s="405"/>
      <c r="G40" s="353"/>
    </row>
    <row r="41" spans="1:13" x14ac:dyDescent="0.2">
      <c r="A41" s="345"/>
      <c r="B41" s="382"/>
      <c r="C41" s="352"/>
      <c r="D41" s="406"/>
      <c r="E41" s="388"/>
      <c r="F41" s="387"/>
      <c r="G41" s="353"/>
      <c r="M41" s="215"/>
    </row>
    <row r="42" spans="1:13" x14ac:dyDescent="0.2">
      <c r="A42" s="345"/>
      <c r="B42" s="382"/>
      <c r="C42" s="352"/>
      <c r="D42" s="364"/>
      <c r="E42" s="388"/>
      <c r="F42" s="387"/>
      <c r="G42" s="353"/>
    </row>
    <row r="43" spans="1:13" ht="13.5" thickBot="1" x14ac:dyDescent="0.25">
      <c r="A43" s="407"/>
      <c r="B43" s="408"/>
      <c r="C43" s="409"/>
      <c r="D43" s="409"/>
      <c r="E43" s="408"/>
      <c r="F43" s="49" t="s">
        <v>15</v>
      </c>
      <c r="G43" s="50">
        <f>SUM(G10:G42)</f>
        <v>11250</v>
      </c>
      <c r="K43" s="214"/>
    </row>
    <row r="44" spans="1:13" ht="13.5" thickTop="1" x14ac:dyDescent="0.2">
      <c r="A44" s="342" t="s">
        <v>614</v>
      </c>
      <c r="B44" s="410"/>
      <c r="C44" s="367"/>
      <c r="D44" s="411"/>
      <c r="E44" s="410"/>
      <c r="F44" s="412"/>
      <c r="G44" s="378"/>
      <c r="K44" s="214"/>
    </row>
    <row r="45" spans="1:13" ht="13.5" thickBot="1" x14ac:dyDescent="0.25">
      <c r="A45" s="359"/>
      <c r="B45" s="413"/>
      <c r="C45" s="413" t="s">
        <v>624</v>
      </c>
      <c r="D45" s="360"/>
      <c r="E45" s="413"/>
      <c r="F45" s="361"/>
      <c r="G45" s="362"/>
      <c r="K45" s="214"/>
    </row>
    <row r="46" spans="1:13" ht="13.5" thickTop="1" x14ac:dyDescent="0.2">
      <c r="A46" s="1176"/>
      <c r="B46" s="1177"/>
      <c r="C46" s="1177"/>
      <c r="D46" s="414" t="s">
        <v>11</v>
      </c>
      <c r="E46" s="1178" t="s">
        <v>12</v>
      </c>
      <c r="F46" s="1178"/>
      <c r="G46" s="1179"/>
    </row>
    <row r="47" spans="1:13" x14ac:dyDescent="0.2">
      <c r="A47" s="1161" t="s">
        <v>17</v>
      </c>
      <c r="B47" s="1162"/>
      <c r="C47" s="1162"/>
      <c r="D47" s="415"/>
      <c r="E47" s="1180"/>
      <c r="F47" s="1181"/>
      <c r="G47" s="1182"/>
      <c r="K47" s="215"/>
    </row>
    <row r="48" spans="1:13" x14ac:dyDescent="0.2">
      <c r="A48" s="1161" t="s">
        <v>38</v>
      </c>
      <c r="B48" s="1162"/>
      <c r="C48" s="1162"/>
      <c r="D48" s="58" t="s">
        <v>356</v>
      </c>
      <c r="E48" s="1139" t="s">
        <v>69</v>
      </c>
      <c r="F48" s="1139"/>
      <c r="G48" s="1140"/>
    </row>
    <row r="49" spans="1:7" ht="13.5" thickBot="1" x14ac:dyDescent="0.25">
      <c r="A49" s="1163" t="s">
        <v>39</v>
      </c>
      <c r="B49" s="1164"/>
      <c r="C49" s="1164"/>
      <c r="D49" s="356" t="s">
        <v>357</v>
      </c>
      <c r="E49" s="1236" t="s">
        <v>33</v>
      </c>
      <c r="F49" s="1165"/>
      <c r="G49" s="1166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83" t="s">
        <v>49</v>
      </c>
      <c r="B52" s="1184"/>
      <c r="C52" s="1184"/>
      <c r="D52" s="1184"/>
      <c r="E52" s="1184"/>
      <c r="F52" s="1184"/>
      <c r="G52" s="1185"/>
    </row>
    <row r="53" spans="1:7" x14ac:dyDescent="0.2">
      <c r="A53" s="368"/>
      <c r="B53" s="369"/>
      <c r="C53" s="370"/>
      <c r="D53" s="371"/>
      <c r="E53" s="369"/>
      <c r="F53" s="372"/>
      <c r="G53" s="373" t="s">
        <v>20</v>
      </c>
    </row>
    <row r="54" spans="1:7" x14ac:dyDescent="0.2">
      <c r="A54" s="374" t="s">
        <v>1</v>
      </c>
      <c r="B54" s="375"/>
      <c r="C54" s="14" t="s">
        <v>32</v>
      </c>
      <c r="D54" s="375"/>
      <c r="E54" s="343" t="s">
        <v>686</v>
      </c>
      <c r="F54" s="376"/>
      <c r="G54" s="344" t="s">
        <v>656</v>
      </c>
    </row>
    <row r="55" spans="1:7" x14ac:dyDescent="0.2">
      <c r="A55" s="342" t="s">
        <v>8</v>
      </c>
      <c r="B55" s="377"/>
      <c r="C55" s="19"/>
      <c r="D55" s="367"/>
      <c r="E55" s="1167"/>
      <c r="F55" s="1168"/>
      <c r="G55" s="378"/>
    </row>
    <row r="56" spans="1:7" x14ac:dyDescent="0.2">
      <c r="A56" s="354" t="s">
        <v>37</v>
      </c>
      <c r="B56" s="358"/>
      <c r="C56" s="358"/>
      <c r="D56" s="358"/>
      <c r="E56" s="379" t="s">
        <v>46</v>
      </c>
      <c r="F56" s="380"/>
      <c r="G56" s="378" t="s">
        <v>50</v>
      </c>
    </row>
    <row r="57" spans="1:7" x14ac:dyDescent="0.2">
      <c r="A57" s="368"/>
      <c r="B57" s="369"/>
      <c r="C57" s="370"/>
      <c r="D57" s="370"/>
      <c r="E57" s="1169"/>
      <c r="F57" s="1170"/>
      <c r="G57" s="381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345">
        <v>1</v>
      </c>
      <c r="B59" s="382"/>
      <c r="C59" s="352" t="s">
        <v>300</v>
      </c>
      <c r="D59" s="357" t="s">
        <v>612</v>
      </c>
      <c r="E59" s="383">
        <v>25</v>
      </c>
      <c r="F59" s="384">
        <v>450</v>
      </c>
      <c r="G59" s="353">
        <f>F59*E59</f>
        <v>11250</v>
      </c>
    </row>
    <row r="60" spans="1:7" x14ac:dyDescent="0.2">
      <c r="A60" s="345"/>
      <c r="B60" s="382"/>
      <c r="C60" s="352"/>
      <c r="D60" s="351" t="s">
        <v>613</v>
      </c>
      <c r="E60" s="385"/>
      <c r="F60" s="384"/>
      <c r="G60" s="353"/>
    </row>
    <row r="61" spans="1:7" x14ac:dyDescent="0.2">
      <c r="A61" s="345"/>
      <c r="B61" s="382"/>
      <c r="C61" s="352"/>
      <c r="D61" s="351"/>
      <c r="E61" s="386"/>
      <c r="F61" s="387"/>
      <c r="G61" s="353"/>
    </row>
    <row r="62" spans="1:7" x14ac:dyDescent="0.2">
      <c r="A62" s="345"/>
      <c r="B62" s="382"/>
      <c r="C62" s="352"/>
      <c r="D62" s="351"/>
      <c r="E62" s="388"/>
      <c r="F62" s="384"/>
      <c r="G62" s="353"/>
    </row>
    <row r="63" spans="1:7" x14ac:dyDescent="0.2">
      <c r="A63" s="345"/>
      <c r="B63" s="389"/>
      <c r="C63" s="352"/>
      <c r="D63" s="357"/>
      <c r="E63" s="390"/>
      <c r="F63" s="384"/>
      <c r="G63" s="353"/>
    </row>
    <row r="64" spans="1:7" x14ac:dyDescent="0.2">
      <c r="A64" s="345"/>
      <c r="B64" s="389"/>
      <c r="C64" s="352"/>
      <c r="D64" s="357"/>
      <c r="E64" s="390"/>
      <c r="F64" s="384"/>
      <c r="G64" s="353"/>
    </row>
    <row r="65" spans="1:7" x14ac:dyDescent="0.2">
      <c r="A65" s="345"/>
      <c r="B65" s="391"/>
      <c r="C65" s="366"/>
      <c r="D65" s="357"/>
      <c r="E65" s="388"/>
      <c r="F65" s="392"/>
      <c r="G65" s="353"/>
    </row>
    <row r="66" spans="1:7" x14ac:dyDescent="0.2">
      <c r="A66" s="345"/>
      <c r="B66" s="391"/>
      <c r="C66" s="366"/>
      <c r="D66" s="364"/>
      <c r="E66" s="388"/>
      <c r="F66" s="392"/>
      <c r="G66" s="353"/>
    </row>
    <row r="67" spans="1:7" x14ac:dyDescent="0.2">
      <c r="A67" s="345"/>
      <c r="B67" s="382"/>
      <c r="C67" s="352"/>
      <c r="D67" s="364"/>
      <c r="E67" s="393"/>
      <c r="F67" s="384"/>
      <c r="G67" s="353"/>
    </row>
    <row r="68" spans="1:7" x14ac:dyDescent="0.2">
      <c r="A68" s="345"/>
      <c r="B68" s="394"/>
      <c r="C68" s="352"/>
      <c r="D68" s="357"/>
      <c r="E68" s="395"/>
      <c r="F68" s="384"/>
      <c r="G68" s="353"/>
    </row>
    <row r="69" spans="1:7" x14ac:dyDescent="0.2">
      <c r="A69" s="345"/>
      <c r="B69" s="389"/>
      <c r="C69" s="352"/>
      <c r="D69" s="357"/>
      <c r="E69" s="388"/>
      <c r="F69" s="396"/>
      <c r="G69" s="353"/>
    </row>
    <row r="70" spans="1:7" x14ac:dyDescent="0.2">
      <c r="A70" s="345"/>
      <c r="B70" s="397"/>
      <c r="C70" s="352"/>
      <c r="D70" s="357"/>
      <c r="E70" s="398"/>
      <c r="F70" s="384"/>
      <c r="G70" s="353"/>
    </row>
    <row r="71" spans="1:7" x14ac:dyDescent="0.2">
      <c r="A71" s="345"/>
      <c r="B71" s="397"/>
      <c r="C71" s="352"/>
      <c r="D71" s="365"/>
      <c r="E71" s="398"/>
      <c r="F71" s="384"/>
      <c r="G71" s="353"/>
    </row>
    <row r="72" spans="1:7" x14ac:dyDescent="0.2">
      <c r="A72" s="345"/>
      <c r="B72" s="382"/>
      <c r="C72" s="352"/>
      <c r="D72" s="365"/>
      <c r="E72" s="388"/>
      <c r="F72" s="384"/>
      <c r="G72" s="353"/>
    </row>
    <row r="73" spans="1:7" x14ac:dyDescent="0.2">
      <c r="A73" s="345"/>
      <c r="B73" s="382"/>
      <c r="C73" s="352"/>
      <c r="D73" s="365"/>
      <c r="E73" s="398"/>
      <c r="F73" s="384"/>
      <c r="G73" s="353"/>
    </row>
    <row r="74" spans="1:7" x14ac:dyDescent="0.2">
      <c r="A74" s="345"/>
      <c r="B74" s="394"/>
      <c r="C74" s="352"/>
      <c r="D74" s="365"/>
      <c r="E74" s="395"/>
      <c r="F74" s="399"/>
      <c r="G74" s="353"/>
    </row>
    <row r="75" spans="1:7" x14ac:dyDescent="0.2">
      <c r="A75" s="345"/>
      <c r="B75" s="389"/>
      <c r="C75" s="352"/>
      <c r="D75" s="400"/>
      <c r="E75" s="395"/>
      <c r="F75" s="399"/>
      <c r="G75" s="353"/>
    </row>
    <row r="76" spans="1:7" x14ac:dyDescent="0.2">
      <c r="A76" s="345"/>
      <c r="B76" s="389"/>
      <c r="C76" s="352"/>
      <c r="D76" s="365"/>
      <c r="E76" s="395"/>
      <c r="F76" s="399"/>
      <c r="G76" s="353"/>
    </row>
    <row r="77" spans="1:7" x14ac:dyDescent="0.2">
      <c r="A77" s="345"/>
      <c r="B77" s="382"/>
      <c r="C77" s="352"/>
      <c r="D77" s="365"/>
      <c r="E77" s="395"/>
      <c r="F77" s="399"/>
      <c r="G77" s="353"/>
    </row>
    <row r="78" spans="1:7" x14ac:dyDescent="0.2">
      <c r="A78" s="345"/>
      <c r="B78" s="382"/>
      <c r="C78" s="352"/>
      <c r="D78" s="365"/>
      <c r="E78" s="395"/>
      <c r="F78" s="399"/>
      <c r="G78" s="353"/>
    </row>
    <row r="79" spans="1:7" x14ac:dyDescent="0.2">
      <c r="A79" s="345"/>
      <c r="B79" s="382"/>
      <c r="C79" s="352"/>
      <c r="D79" s="365"/>
      <c r="E79" s="395"/>
      <c r="F79" s="399"/>
      <c r="G79" s="353"/>
    </row>
    <row r="80" spans="1:7" x14ac:dyDescent="0.2">
      <c r="A80" s="345"/>
      <c r="B80" s="382"/>
      <c r="C80" s="352"/>
      <c r="D80" s="357"/>
      <c r="E80" s="395"/>
      <c r="F80" s="399"/>
      <c r="G80" s="353"/>
    </row>
    <row r="81" spans="1:7" x14ac:dyDescent="0.2">
      <c r="A81" s="345"/>
      <c r="B81" s="382"/>
      <c r="C81" s="352"/>
      <c r="D81" s="357"/>
      <c r="E81" s="395"/>
      <c r="F81" s="399"/>
      <c r="G81" s="353"/>
    </row>
    <row r="82" spans="1:7" x14ac:dyDescent="0.2">
      <c r="A82" s="345"/>
      <c r="B82" s="382"/>
      <c r="C82" s="352"/>
      <c r="D82" s="401"/>
      <c r="E82" s="395"/>
      <c r="F82" s="399"/>
      <c r="G82" s="353"/>
    </row>
    <row r="83" spans="1:7" x14ac:dyDescent="0.2">
      <c r="A83" s="345"/>
      <c r="B83" s="382"/>
      <c r="C83" s="352"/>
      <c r="D83" s="365"/>
      <c r="E83" s="395"/>
      <c r="F83" s="399"/>
      <c r="G83" s="353"/>
    </row>
    <row r="84" spans="1:7" x14ac:dyDescent="0.2">
      <c r="A84" s="345"/>
      <c r="B84" s="382"/>
      <c r="C84" s="352"/>
      <c r="D84" s="365"/>
      <c r="E84" s="395"/>
      <c r="F84" s="399"/>
      <c r="G84" s="353"/>
    </row>
    <row r="85" spans="1:7" x14ac:dyDescent="0.2">
      <c r="A85" s="345"/>
      <c r="B85" s="382"/>
      <c r="C85" s="352"/>
      <c r="D85" s="402"/>
      <c r="E85" s="395"/>
      <c r="F85" s="399"/>
      <c r="G85" s="353"/>
    </row>
    <row r="86" spans="1:7" x14ac:dyDescent="0.2">
      <c r="A86" s="345"/>
      <c r="B86" s="382"/>
      <c r="C86" s="352"/>
      <c r="D86" s="160"/>
      <c r="E86" s="388"/>
      <c r="F86" s="384"/>
      <c r="G86" s="353"/>
    </row>
    <row r="87" spans="1:7" x14ac:dyDescent="0.2">
      <c r="A87" s="345"/>
      <c r="B87" s="382"/>
      <c r="C87" s="352"/>
      <c r="D87" s="357"/>
      <c r="E87" s="398"/>
      <c r="F87" s="384"/>
      <c r="G87" s="353"/>
    </row>
    <row r="88" spans="1:7" x14ac:dyDescent="0.2">
      <c r="A88" s="345"/>
      <c r="B88" s="382"/>
      <c r="C88" s="352"/>
      <c r="D88" s="357"/>
      <c r="E88" s="390"/>
      <c r="F88" s="384"/>
      <c r="G88" s="353"/>
    </row>
    <row r="89" spans="1:7" x14ac:dyDescent="0.2">
      <c r="A89" s="345"/>
      <c r="B89" s="382"/>
      <c r="C89" s="403"/>
      <c r="D89" s="365"/>
      <c r="E89" s="404"/>
      <c r="F89" s="405"/>
      <c r="G89" s="353"/>
    </row>
    <row r="90" spans="1:7" x14ac:dyDescent="0.2">
      <c r="A90" s="345"/>
      <c r="B90" s="382"/>
      <c r="C90" s="352"/>
      <c r="D90" s="406"/>
      <c r="E90" s="388"/>
      <c r="F90" s="387"/>
      <c r="G90" s="353"/>
    </row>
    <row r="91" spans="1:7" x14ac:dyDescent="0.2">
      <c r="A91" s="345"/>
      <c r="B91" s="382"/>
      <c r="C91" s="352"/>
      <c r="D91" s="364"/>
      <c r="E91" s="388"/>
      <c r="F91" s="387"/>
      <c r="G91" s="353"/>
    </row>
    <row r="92" spans="1:7" ht="13.5" thickBot="1" x14ac:dyDescent="0.25">
      <c r="A92" s="407"/>
      <c r="B92" s="408"/>
      <c r="C92" s="409"/>
      <c r="D92" s="409"/>
      <c r="E92" s="408"/>
      <c r="F92" s="49" t="s">
        <v>15</v>
      </c>
      <c r="G92" s="50">
        <f>SUM(G59:G91)</f>
        <v>11250</v>
      </c>
    </row>
    <row r="93" spans="1:7" ht="13.5" thickTop="1" x14ac:dyDescent="0.2">
      <c r="A93" s="342" t="s">
        <v>614</v>
      </c>
      <c r="B93" s="410"/>
      <c r="C93" s="367"/>
      <c r="D93" s="411"/>
      <c r="E93" s="410"/>
      <c r="F93" s="412"/>
      <c r="G93" s="378"/>
    </row>
    <row r="94" spans="1:7" ht="13.5" thickBot="1" x14ac:dyDescent="0.25">
      <c r="A94" s="359"/>
      <c r="B94" s="413"/>
      <c r="C94" s="413" t="s">
        <v>623</v>
      </c>
      <c r="D94" s="360"/>
      <c r="E94" s="413"/>
      <c r="F94" s="361"/>
      <c r="G94" s="362"/>
    </row>
    <row r="95" spans="1:7" ht="13.5" thickTop="1" x14ac:dyDescent="0.2">
      <c r="A95" s="1176"/>
      <c r="B95" s="1177"/>
      <c r="C95" s="1177"/>
      <c r="D95" s="414" t="s">
        <v>11</v>
      </c>
      <c r="E95" s="1178" t="s">
        <v>12</v>
      </c>
      <c r="F95" s="1178"/>
      <c r="G95" s="1179"/>
    </row>
    <row r="96" spans="1:7" x14ac:dyDescent="0.2">
      <c r="A96" s="1161" t="s">
        <v>17</v>
      </c>
      <c r="B96" s="1162"/>
      <c r="C96" s="1162"/>
      <c r="D96" s="415"/>
      <c r="E96" s="1180"/>
      <c r="F96" s="1181"/>
      <c r="G96" s="1182"/>
    </row>
    <row r="97" spans="1:7" x14ac:dyDescent="0.2">
      <c r="A97" s="1161" t="s">
        <v>38</v>
      </c>
      <c r="B97" s="1162"/>
      <c r="C97" s="1162"/>
      <c r="D97" s="58" t="s">
        <v>356</v>
      </c>
      <c r="E97" s="1139" t="s">
        <v>69</v>
      </c>
      <c r="F97" s="1139"/>
      <c r="G97" s="1140"/>
    </row>
    <row r="98" spans="1:7" ht="13.5" thickBot="1" x14ac:dyDescent="0.25">
      <c r="A98" s="1163" t="s">
        <v>39</v>
      </c>
      <c r="B98" s="1164"/>
      <c r="C98" s="1164"/>
      <c r="D98" s="356" t="s">
        <v>357</v>
      </c>
      <c r="E98" s="1236" t="s">
        <v>33</v>
      </c>
      <c r="F98" s="1165"/>
      <c r="G98" s="1166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83" t="s">
        <v>49</v>
      </c>
      <c r="B101" s="1184"/>
      <c r="C101" s="1184"/>
      <c r="D101" s="1184"/>
      <c r="E101" s="1184"/>
      <c r="F101" s="1184"/>
      <c r="G101" s="1185"/>
    </row>
    <row r="102" spans="1:7" x14ac:dyDescent="0.2">
      <c r="A102" s="368"/>
      <c r="B102" s="369"/>
      <c r="C102" s="370"/>
      <c r="D102" s="371"/>
      <c r="E102" s="369"/>
      <c r="F102" s="372"/>
      <c r="G102" s="373" t="s">
        <v>20</v>
      </c>
    </row>
    <row r="103" spans="1:7" x14ac:dyDescent="0.2">
      <c r="A103" s="374" t="s">
        <v>1</v>
      </c>
      <c r="B103" s="375"/>
      <c r="C103" s="14" t="s">
        <v>32</v>
      </c>
      <c r="D103" s="375"/>
      <c r="E103" s="343" t="s">
        <v>687</v>
      </c>
      <c r="F103" s="376"/>
      <c r="G103" s="344" t="s">
        <v>656</v>
      </c>
    </row>
    <row r="104" spans="1:7" x14ac:dyDescent="0.2">
      <c r="A104" s="342" t="s">
        <v>8</v>
      </c>
      <c r="B104" s="377"/>
      <c r="C104" s="19"/>
      <c r="D104" s="367"/>
      <c r="E104" s="1167"/>
      <c r="F104" s="1168"/>
      <c r="G104" s="378"/>
    </row>
    <row r="105" spans="1:7" x14ac:dyDescent="0.2">
      <c r="A105" s="354" t="s">
        <v>37</v>
      </c>
      <c r="B105" s="358"/>
      <c r="C105" s="358"/>
      <c r="D105" s="358"/>
      <c r="E105" s="379" t="s">
        <v>46</v>
      </c>
      <c r="F105" s="380"/>
      <c r="G105" s="378" t="s">
        <v>50</v>
      </c>
    </row>
    <row r="106" spans="1:7" x14ac:dyDescent="0.2">
      <c r="A106" s="368"/>
      <c r="B106" s="369"/>
      <c r="C106" s="370"/>
      <c r="D106" s="370"/>
      <c r="E106" s="1169"/>
      <c r="F106" s="1170"/>
      <c r="G106" s="381"/>
    </row>
    <row r="107" spans="1:7" ht="26.25" thickBot="1" x14ac:dyDescent="0.25">
      <c r="A107" s="26" t="s">
        <v>47</v>
      </c>
      <c r="B107" s="26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345">
        <v>1</v>
      </c>
      <c r="B108" s="382"/>
      <c r="C108" s="352" t="s">
        <v>300</v>
      </c>
      <c r="D108" s="357" t="s">
        <v>612</v>
      </c>
      <c r="E108" s="383">
        <v>25</v>
      </c>
      <c r="F108" s="384">
        <v>450</v>
      </c>
      <c r="G108" s="353">
        <f>F108*E108</f>
        <v>11250</v>
      </c>
    </row>
    <row r="109" spans="1:7" x14ac:dyDescent="0.2">
      <c r="A109" s="345"/>
      <c r="B109" s="382"/>
      <c r="C109" s="352"/>
      <c r="D109" s="351" t="s">
        <v>613</v>
      </c>
      <c r="E109" s="385"/>
      <c r="F109" s="384"/>
      <c r="G109" s="353"/>
    </row>
    <row r="110" spans="1:7" x14ac:dyDescent="0.2">
      <c r="A110" s="345"/>
      <c r="B110" s="382"/>
      <c r="C110" s="352"/>
      <c r="D110" s="351"/>
      <c r="E110" s="386"/>
      <c r="F110" s="387"/>
      <c r="G110" s="353"/>
    </row>
    <row r="111" spans="1:7" x14ac:dyDescent="0.2">
      <c r="A111" s="345"/>
      <c r="B111" s="382"/>
      <c r="C111" s="352"/>
      <c r="D111" s="351"/>
      <c r="E111" s="388"/>
      <c r="F111" s="384"/>
      <c r="G111" s="353"/>
    </row>
    <row r="112" spans="1:7" x14ac:dyDescent="0.2">
      <c r="A112" s="345"/>
      <c r="B112" s="389"/>
      <c r="C112" s="352"/>
      <c r="D112" s="357"/>
      <c r="E112" s="390"/>
      <c r="F112" s="384"/>
      <c r="G112" s="353"/>
    </row>
    <row r="113" spans="1:7" x14ac:dyDescent="0.2">
      <c r="A113" s="345"/>
      <c r="B113" s="389"/>
      <c r="C113" s="352"/>
      <c r="D113" s="357"/>
      <c r="E113" s="390"/>
      <c r="F113" s="384"/>
      <c r="G113" s="353"/>
    </row>
    <row r="114" spans="1:7" x14ac:dyDescent="0.2">
      <c r="A114" s="345"/>
      <c r="B114" s="391"/>
      <c r="C114" s="366"/>
      <c r="D114" s="357"/>
      <c r="E114" s="388"/>
      <c r="F114" s="392"/>
      <c r="G114" s="353"/>
    </row>
    <row r="115" spans="1:7" x14ac:dyDescent="0.2">
      <c r="A115" s="345"/>
      <c r="B115" s="391"/>
      <c r="C115" s="366"/>
      <c r="D115" s="364"/>
      <c r="E115" s="388"/>
      <c r="F115" s="392"/>
      <c r="G115" s="353"/>
    </row>
    <row r="116" spans="1:7" x14ac:dyDescent="0.2">
      <c r="A116" s="345"/>
      <c r="B116" s="382"/>
      <c r="C116" s="352"/>
      <c r="D116" s="364"/>
      <c r="E116" s="393"/>
      <c r="F116" s="384"/>
      <c r="G116" s="353"/>
    </row>
    <row r="117" spans="1:7" x14ac:dyDescent="0.2">
      <c r="A117" s="345"/>
      <c r="B117" s="394"/>
      <c r="C117" s="352"/>
      <c r="D117" s="357"/>
      <c r="E117" s="395"/>
      <c r="F117" s="384"/>
      <c r="G117" s="353"/>
    </row>
    <row r="118" spans="1:7" x14ac:dyDescent="0.2">
      <c r="A118" s="345"/>
      <c r="B118" s="389"/>
      <c r="C118" s="352"/>
      <c r="D118" s="357"/>
      <c r="E118" s="388"/>
      <c r="F118" s="396"/>
      <c r="G118" s="353"/>
    </row>
    <row r="119" spans="1:7" x14ac:dyDescent="0.2">
      <c r="A119" s="345"/>
      <c r="B119" s="397"/>
      <c r="C119" s="352"/>
      <c r="D119" s="357"/>
      <c r="E119" s="398"/>
      <c r="F119" s="384"/>
      <c r="G119" s="353"/>
    </row>
    <row r="120" spans="1:7" x14ac:dyDescent="0.2">
      <c r="A120" s="345"/>
      <c r="B120" s="397"/>
      <c r="C120" s="352"/>
      <c r="D120" s="365"/>
      <c r="E120" s="398"/>
      <c r="F120" s="384"/>
      <c r="G120" s="353"/>
    </row>
    <row r="121" spans="1:7" x14ac:dyDescent="0.2">
      <c r="A121" s="345"/>
      <c r="B121" s="382"/>
      <c r="C121" s="352"/>
      <c r="D121" s="365"/>
      <c r="E121" s="388"/>
      <c r="F121" s="384"/>
      <c r="G121" s="353"/>
    </row>
    <row r="122" spans="1:7" x14ac:dyDescent="0.2">
      <c r="A122" s="345"/>
      <c r="B122" s="382"/>
      <c r="C122" s="352"/>
      <c r="D122" s="365"/>
      <c r="E122" s="398"/>
      <c r="F122" s="384"/>
      <c r="G122" s="353"/>
    </row>
    <row r="123" spans="1:7" x14ac:dyDescent="0.2">
      <c r="A123" s="345"/>
      <c r="B123" s="394"/>
      <c r="C123" s="352"/>
      <c r="D123" s="365"/>
      <c r="E123" s="395"/>
      <c r="F123" s="399"/>
      <c r="G123" s="353"/>
    </row>
    <row r="124" spans="1:7" x14ac:dyDescent="0.2">
      <c r="A124" s="345"/>
      <c r="B124" s="389"/>
      <c r="C124" s="352"/>
      <c r="D124" s="400"/>
      <c r="E124" s="395"/>
      <c r="F124" s="399"/>
      <c r="G124" s="353"/>
    </row>
    <row r="125" spans="1:7" x14ac:dyDescent="0.2">
      <c r="A125" s="345"/>
      <c r="B125" s="389"/>
      <c r="C125" s="352"/>
      <c r="D125" s="365"/>
      <c r="E125" s="395"/>
      <c r="F125" s="399"/>
      <c r="G125" s="353"/>
    </row>
    <row r="126" spans="1:7" x14ac:dyDescent="0.2">
      <c r="A126" s="345"/>
      <c r="B126" s="382"/>
      <c r="C126" s="352"/>
      <c r="D126" s="365"/>
      <c r="E126" s="395"/>
      <c r="F126" s="399"/>
      <c r="G126" s="353"/>
    </row>
    <row r="127" spans="1:7" x14ac:dyDescent="0.2">
      <c r="A127" s="345"/>
      <c r="B127" s="382"/>
      <c r="C127" s="352"/>
      <c r="D127" s="365"/>
      <c r="E127" s="395"/>
      <c r="F127" s="399"/>
      <c r="G127" s="353"/>
    </row>
    <row r="128" spans="1:7" x14ac:dyDescent="0.2">
      <c r="A128" s="345"/>
      <c r="B128" s="382"/>
      <c r="C128" s="352"/>
      <c r="D128" s="365"/>
      <c r="E128" s="395"/>
      <c r="F128" s="399"/>
      <c r="G128" s="353"/>
    </row>
    <row r="129" spans="1:7" x14ac:dyDescent="0.2">
      <c r="A129" s="345"/>
      <c r="B129" s="382"/>
      <c r="C129" s="352"/>
      <c r="D129" s="357"/>
      <c r="E129" s="395"/>
      <c r="F129" s="399"/>
      <c r="G129" s="353"/>
    </row>
    <row r="130" spans="1:7" x14ac:dyDescent="0.2">
      <c r="A130" s="345"/>
      <c r="B130" s="382"/>
      <c r="C130" s="352"/>
      <c r="D130" s="357"/>
      <c r="E130" s="395"/>
      <c r="F130" s="399"/>
      <c r="G130" s="353"/>
    </row>
    <row r="131" spans="1:7" x14ac:dyDescent="0.2">
      <c r="A131" s="345"/>
      <c r="B131" s="382"/>
      <c r="C131" s="352"/>
      <c r="D131" s="401"/>
      <c r="E131" s="395"/>
      <c r="F131" s="399"/>
      <c r="G131" s="353"/>
    </row>
    <row r="132" spans="1:7" x14ac:dyDescent="0.2">
      <c r="A132" s="345"/>
      <c r="B132" s="382"/>
      <c r="C132" s="352"/>
      <c r="D132" s="401"/>
      <c r="E132" s="395"/>
      <c r="F132" s="399"/>
      <c r="G132" s="353"/>
    </row>
    <row r="133" spans="1:7" x14ac:dyDescent="0.2">
      <c r="A133" s="345"/>
      <c r="B133" s="382"/>
      <c r="C133" s="352"/>
      <c r="D133" s="365"/>
      <c r="E133" s="395"/>
      <c r="F133" s="399"/>
      <c r="G133" s="353"/>
    </row>
    <row r="134" spans="1:7" x14ac:dyDescent="0.2">
      <c r="A134" s="345"/>
      <c r="B134" s="382"/>
      <c r="C134" s="352"/>
      <c r="D134" s="402"/>
      <c r="E134" s="395"/>
      <c r="F134" s="399"/>
      <c r="G134" s="353"/>
    </row>
    <row r="135" spans="1:7" x14ac:dyDescent="0.2">
      <c r="A135" s="345"/>
      <c r="B135" s="382"/>
      <c r="C135" s="352"/>
      <c r="D135" s="160"/>
      <c r="E135" s="388"/>
      <c r="F135" s="384"/>
      <c r="G135" s="353"/>
    </row>
    <row r="136" spans="1:7" x14ac:dyDescent="0.2">
      <c r="A136" s="345"/>
      <c r="B136" s="382"/>
      <c r="C136" s="352"/>
      <c r="D136" s="357"/>
      <c r="E136" s="398"/>
      <c r="F136" s="384"/>
      <c r="G136" s="353"/>
    </row>
    <row r="137" spans="1:7" x14ac:dyDescent="0.2">
      <c r="A137" s="345"/>
      <c r="B137" s="382"/>
      <c r="C137" s="352"/>
      <c r="D137" s="357"/>
      <c r="E137" s="390"/>
      <c r="F137" s="384"/>
      <c r="G137" s="353"/>
    </row>
    <row r="138" spans="1:7" x14ac:dyDescent="0.2">
      <c r="A138" s="345"/>
      <c r="B138" s="382"/>
      <c r="C138" s="403"/>
      <c r="D138" s="365"/>
      <c r="E138" s="404"/>
      <c r="F138" s="405"/>
      <c r="G138" s="353"/>
    </row>
    <row r="139" spans="1:7" x14ac:dyDescent="0.2">
      <c r="A139" s="345"/>
      <c r="B139" s="382"/>
      <c r="C139" s="352"/>
      <c r="D139" s="406"/>
      <c r="E139" s="388"/>
      <c r="F139" s="387"/>
      <c r="G139" s="353"/>
    </row>
    <row r="140" spans="1:7" x14ac:dyDescent="0.2">
      <c r="A140" s="345"/>
      <c r="B140" s="382"/>
      <c r="C140" s="352"/>
      <c r="D140" s="364"/>
      <c r="E140" s="388"/>
      <c r="F140" s="387"/>
      <c r="G140" s="353"/>
    </row>
    <row r="141" spans="1:7" ht="13.5" thickBot="1" x14ac:dyDescent="0.25">
      <c r="A141" s="407"/>
      <c r="B141" s="408"/>
      <c r="C141" s="409"/>
      <c r="D141" s="409"/>
      <c r="E141" s="408"/>
      <c r="F141" s="49" t="s">
        <v>15</v>
      </c>
      <c r="G141" s="50">
        <f>SUM(G108:G140)</f>
        <v>11250</v>
      </c>
    </row>
    <row r="142" spans="1:7" ht="13.5" thickTop="1" x14ac:dyDescent="0.2">
      <c r="A142" s="342" t="s">
        <v>614</v>
      </c>
      <c r="B142" s="410"/>
      <c r="C142" s="367"/>
      <c r="D142" s="411"/>
      <c r="E142" s="410"/>
      <c r="F142" s="412"/>
      <c r="G142" s="378"/>
    </row>
    <row r="143" spans="1:7" ht="13.5" thickBot="1" x14ac:dyDescent="0.25">
      <c r="A143" s="359"/>
      <c r="B143" s="413"/>
      <c r="C143" s="413" t="s">
        <v>622</v>
      </c>
      <c r="D143" s="360"/>
      <c r="E143" s="413"/>
      <c r="F143" s="361"/>
      <c r="G143" s="362"/>
    </row>
    <row r="144" spans="1:7" ht="13.5" thickTop="1" x14ac:dyDescent="0.2">
      <c r="A144" s="1176"/>
      <c r="B144" s="1177"/>
      <c r="C144" s="1177"/>
      <c r="D144" s="414" t="s">
        <v>11</v>
      </c>
      <c r="E144" s="1178" t="s">
        <v>12</v>
      </c>
      <c r="F144" s="1178"/>
      <c r="G144" s="1179"/>
    </row>
    <row r="145" spans="1:7" x14ac:dyDescent="0.2">
      <c r="A145" s="1161" t="s">
        <v>17</v>
      </c>
      <c r="B145" s="1162"/>
      <c r="C145" s="1162"/>
      <c r="D145" s="415"/>
      <c r="E145" s="1180"/>
      <c r="F145" s="1181"/>
      <c r="G145" s="1182"/>
    </row>
    <row r="146" spans="1:7" x14ac:dyDescent="0.2">
      <c r="A146" s="1161" t="s">
        <v>38</v>
      </c>
      <c r="B146" s="1162"/>
      <c r="C146" s="1162"/>
      <c r="D146" s="58" t="s">
        <v>356</v>
      </c>
      <c r="E146" s="1139" t="s">
        <v>69</v>
      </c>
      <c r="F146" s="1139"/>
      <c r="G146" s="1140"/>
    </row>
    <row r="147" spans="1:7" ht="13.5" thickBot="1" x14ac:dyDescent="0.25">
      <c r="A147" s="1163" t="s">
        <v>39</v>
      </c>
      <c r="B147" s="1164"/>
      <c r="C147" s="1164"/>
      <c r="D147" s="356" t="s">
        <v>357</v>
      </c>
      <c r="E147" s="1236" t="s">
        <v>33</v>
      </c>
      <c r="F147" s="1165"/>
      <c r="G147" s="1166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83" t="s">
        <v>49</v>
      </c>
      <c r="B150" s="1184"/>
      <c r="C150" s="1184"/>
      <c r="D150" s="1184"/>
      <c r="E150" s="1184"/>
      <c r="F150" s="1184"/>
      <c r="G150" s="1185"/>
    </row>
    <row r="151" spans="1:7" x14ac:dyDescent="0.2">
      <c r="A151" s="368"/>
      <c r="B151" s="369"/>
      <c r="C151" s="370"/>
      <c r="D151" s="371"/>
      <c r="E151" s="369"/>
      <c r="F151" s="372"/>
      <c r="G151" s="373" t="s">
        <v>20</v>
      </c>
    </row>
    <row r="152" spans="1:7" x14ac:dyDescent="0.2">
      <c r="A152" s="374" t="s">
        <v>1</v>
      </c>
      <c r="B152" s="375"/>
      <c r="C152" s="14" t="s">
        <v>32</v>
      </c>
      <c r="D152" s="375"/>
      <c r="E152" s="343" t="s">
        <v>692</v>
      </c>
      <c r="F152" s="376"/>
      <c r="G152" s="344" t="s">
        <v>656</v>
      </c>
    </row>
    <row r="153" spans="1:7" x14ac:dyDescent="0.2">
      <c r="A153" s="342" t="s">
        <v>8</v>
      </c>
      <c r="B153" s="377"/>
      <c r="C153" s="19"/>
      <c r="D153" s="367"/>
      <c r="E153" s="1167"/>
      <c r="F153" s="1168"/>
      <c r="G153" s="378"/>
    </row>
    <row r="154" spans="1:7" x14ac:dyDescent="0.2">
      <c r="A154" s="354" t="s">
        <v>37</v>
      </c>
      <c r="B154" s="358"/>
      <c r="C154" s="358"/>
      <c r="D154" s="358"/>
      <c r="E154" s="379" t="s">
        <v>46</v>
      </c>
      <c r="F154" s="380"/>
      <c r="G154" s="378" t="s">
        <v>50</v>
      </c>
    </row>
    <row r="155" spans="1:7" x14ac:dyDescent="0.2">
      <c r="A155" s="368"/>
      <c r="B155" s="369"/>
      <c r="C155" s="370"/>
      <c r="D155" s="370"/>
      <c r="E155" s="1169"/>
      <c r="F155" s="1170"/>
      <c r="G155" s="381"/>
    </row>
    <row r="156" spans="1:7" ht="26.25" thickBot="1" x14ac:dyDescent="0.25">
      <c r="A156" s="26" t="s">
        <v>47</v>
      </c>
      <c r="B156" s="26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345">
        <v>1</v>
      </c>
      <c r="B157" s="382"/>
      <c r="C157" s="352" t="s">
        <v>300</v>
      </c>
      <c r="D157" s="357" t="s">
        <v>612</v>
      </c>
      <c r="E157" s="383">
        <v>25</v>
      </c>
      <c r="F157" s="384">
        <v>450</v>
      </c>
      <c r="G157" s="353">
        <f>F157*E157</f>
        <v>11250</v>
      </c>
    </row>
    <row r="158" spans="1:7" x14ac:dyDescent="0.2">
      <c r="A158" s="345"/>
      <c r="B158" s="382"/>
      <c r="C158" s="352"/>
      <c r="D158" s="351" t="s">
        <v>613</v>
      </c>
      <c r="E158" s="385"/>
      <c r="F158" s="384"/>
      <c r="G158" s="353"/>
    </row>
    <row r="159" spans="1:7" x14ac:dyDescent="0.2">
      <c r="A159" s="345"/>
      <c r="B159" s="382"/>
      <c r="C159" s="352"/>
      <c r="D159" s="351"/>
      <c r="E159" s="386"/>
      <c r="F159" s="387"/>
      <c r="G159" s="353"/>
    </row>
    <row r="160" spans="1:7" x14ac:dyDescent="0.2">
      <c r="A160" s="345"/>
      <c r="B160" s="382"/>
      <c r="C160" s="352"/>
      <c r="D160" s="351"/>
      <c r="E160" s="388"/>
      <c r="F160" s="384"/>
      <c r="G160" s="353"/>
    </row>
    <row r="161" spans="1:7" x14ac:dyDescent="0.2">
      <c r="A161" s="345"/>
      <c r="B161" s="389"/>
      <c r="C161" s="352"/>
      <c r="D161" s="357"/>
      <c r="E161" s="390"/>
      <c r="F161" s="384"/>
      <c r="G161" s="353"/>
    </row>
    <row r="162" spans="1:7" x14ac:dyDescent="0.2">
      <c r="A162" s="345"/>
      <c r="B162" s="389"/>
      <c r="C162" s="352"/>
      <c r="D162" s="357"/>
      <c r="E162" s="390"/>
      <c r="F162" s="384"/>
      <c r="G162" s="353"/>
    </row>
    <row r="163" spans="1:7" x14ac:dyDescent="0.2">
      <c r="A163" s="345"/>
      <c r="B163" s="391"/>
      <c r="C163" s="366"/>
      <c r="D163" s="357"/>
      <c r="E163" s="388"/>
      <c r="F163" s="392"/>
      <c r="G163" s="353"/>
    </row>
    <row r="164" spans="1:7" x14ac:dyDescent="0.2">
      <c r="A164" s="345"/>
      <c r="B164" s="391"/>
      <c r="C164" s="366"/>
      <c r="D164" s="364"/>
      <c r="E164" s="388"/>
      <c r="F164" s="392"/>
      <c r="G164" s="353"/>
    </row>
    <row r="165" spans="1:7" x14ac:dyDescent="0.2">
      <c r="A165" s="345"/>
      <c r="B165" s="382"/>
      <c r="C165" s="352"/>
      <c r="D165" s="364"/>
      <c r="E165" s="393"/>
      <c r="F165" s="384"/>
      <c r="G165" s="353"/>
    </row>
    <row r="166" spans="1:7" x14ac:dyDescent="0.2">
      <c r="A166" s="345"/>
      <c r="B166" s="394"/>
      <c r="C166" s="352"/>
      <c r="D166" s="357"/>
      <c r="E166" s="395"/>
      <c r="F166" s="384"/>
      <c r="G166" s="353"/>
    </row>
    <row r="167" spans="1:7" x14ac:dyDescent="0.2">
      <c r="A167" s="345"/>
      <c r="B167" s="389"/>
      <c r="C167" s="352"/>
      <c r="D167" s="357"/>
      <c r="E167" s="388"/>
      <c r="F167" s="396"/>
      <c r="G167" s="353"/>
    </row>
    <row r="168" spans="1:7" x14ac:dyDescent="0.2">
      <c r="A168" s="345"/>
      <c r="B168" s="397"/>
      <c r="C168" s="352"/>
      <c r="D168" s="357"/>
      <c r="E168" s="398"/>
      <c r="F168" s="384"/>
      <c r="G168" s="353"/>
    </row>
    <row r="169" spans="1:7" x14ac:dyDescent="0.2">
      <c r="A169" s="345"/>
      <c r="B169" s="397"/>
      <c r="C169" s="352"/>
      <c r="D169" s="365"/>
      <c r="E169" s="398"/>
      <c r="F169" s="384"/>
      <c r="G169" s="353"/>
    </row>
    <row r="170" spans="1:7" x14ac:dyDescent="0.2">
      <c r="A170" s="345"/>
      <c r="B170" s="382"/>
      <c r="C170" s="352"/>
      <c r="D170" s="365"/>
      <c r="E170" s="388"/>
      <c r="F170" s="384"/>
      <c r="G170" s="353"/>
    </row>
    <row r="171" spans="1:7" x14ac:dyDescent="0.2">
      <c r="A171" s="345"/>
      <c r="B171" s="382"/>
      <c r="C171" s="352"/>
      <c r="D171" s="365"/>
      <c r="E171" s="398"/>
      <c r="F171" s="384"/>
      <c r="G171" s="353"/>
    </row>
    <row r="172" spans="1:7" x14ac:dyDescent="0.2">
      <c r="A172" s="345"/>
      <c r="B172" s="394"/>
      <c r="C172" s="352"/>
      <c r="D172" s="365"/>
      <c r="E172" s="395"/>
      <c r="F172" s="399"/>
      <c r="G172" s="353"/>
    </row>
    <row r="173" spans="1:7" x14ac:dyDescent="0.2">
      <c r="A173" s="345"/>
      <c r="B173" s="389"/>
      <c r="C173" s="352"/>
      <c r="D173" s="400"/>
      <c r="E173" s="395"/>
      <c r="F173" s="399"/>
      <c r="G173" s="353"/>
    </row>
    <row r="174" spans="1:7" x14ac:dyDescent="0.2">
      <c r="A174" s="345"/>
      <c r="B174" s="389"/>
      <c r="C174" s="352"/>
      <c r="D174" s="365"/>
      <c r="E174" s="395"/>
      <c r="F174" s="399"/>
      <c r="G174" s="353"/>
    </row>
    <row r="175" spans="1:7" x14ac:dyDescent="0.2">
      <c r="A175" s="345"/>
      <c r="B175" s="382"/>
      <c r="C175" s="352"/>
      <c r="D175" s="365"/>
      <c r="E175" s="395"/>
      <c r="F175" s="399"/>
      <c r="G175" s="353"/>
    </row>
    <row r="176" spans="1:7" x14ac:dyDescent="0.2">
      <c r="A176" s="345"/>
      <c r="B176" s="382"/>
      <c r="C176" s="352"/>
      <c r="D176" s="365"/>
      <c r="E176" s="395"/>
      <c r="F176" s="399"/>
      <c r="G176" s="353"/>
    </row>
    <row r="177" spans="1:7" x14ac:dyDescent="0.2">
      <c r="A177" s="345"/>
      <c r="B177" s="382"/>
      <c r="C177" s="352"/>
      <c r="D177" s="365"/>
      <c r="E177" s="395"/>
      <c r="F177" s="399"/>
      <c r="G177" s="353"/>
    </row>
    <row r="178" spans="1:7" x14ac:dyDescent="0.2">
      <c r="A178" s="345"/>
      <c r="B178" s="382"/>
      <c r="C178" s="352"/>
      <c r="D178" s="357"/>
      <c r="E178" s="395"/>
      <c r="F178" s="399"/>
      <c r="G178" s="353"/>
    </row>
    <row r="179" spans="1:7" x14ac:dyDescent="0.2">
      <c r="A179" s="345"/>
      <c r="B179" s="382"/>
      <c r="C179" s="352"/>
      <c r="D179" s="357"/>
      <c r="E179" s="395"/>
      <c r="F179" s="399"/>
      <c r="G179" s="353"/>
    </row>
    <row r="180" spans="1:7" x14ac:dyDescent="0.2">
      <c r="A180" s="345"/>
      <c r="B180" s="382"/>
      <c r="C180" s="352"/>
      <c r="D180" s="401"/>
      <c r="E180" s="395"/>
      <c r="F180" s="399"/>
      <c r="G180" s="353"/>
    </row>
    <row r="181" spans="1:7" x14ac:dyDescent="0.2">
      <c r="A181" s="345"/>
      <c r="B181" s="382"/>
      <c r="C181" s="352"/>
      <c r="D181" s="365"/>
      <c r="E181" s="395"/>
      <c r="F181" s="399"/>
      <c r="G181" s="353"/>
    </row>
    <row r="182" spans="1:7" x14ac:dyDescent="0.2">
      <c r="A182" s="345"/>
      <c r="B182" s="382"/>
      <c r="C182" s="352"/>
      <c r="D182" s="365"/>
      <c r="E182" s="395"/>
      <c r="F182" s="399"/>
      <c r="G182" s="353"/>
    </row>
    <row r="183" spans="1:7" x14ac:dyDescent="0.2">
      <c r="A183" s="345"/>
      <c r="B183" s="382"/>
      <c r="C183" s="352"/>
      <c r="D183" s="365"/>
      <c r="E183" s="395"/>
      <c r="F183" s="399"/>
      <c r="G183" s="353"/>
    </row>
    <row r="184" spans="1:7" x14ac:dyDescent="0.2">
      <c r="A184" s="345"/>
      <c r="B184" s="382"/>
      <c r="C184" s="352"/>
      <c r="D184" s="402"/>
      <c r="E184" s="395"/>
      <c r="F184" s="399"/>
      <c r="G184" s="353"/>
    </row>
    <row r="185" spans="1:7" x14ac:dyDescent="0.2">
      <c r="A185" s="345"/>
      <c r="B185" s="382"/>
      <c r="C185" s="352"/>
      <c r="D185" s="160"/>
      <c r="E185" s="388"/>
      <c r="F185" s="384"/>
      <c r="G185" s="353"/>
    </row>
    <row r="186" spans="1:7" x14ac:dyDescent="0.2">
      <c r="A186" s="345"/>
      <c r="B186" s="382"/>
      <c r="C186" s="352"/>
      <c r="D186" s="357"/>
      <c r="E186" s="398"/>
      <c r="F186" s="384"/>
      <c r="G186" s="353"/>
    </row>
    <row r="187" spans="1:7" x14ac:dyDescent="0.2">
      <c r="A187" s="345"/>
      <c r="B187" s="382"/>
      <c r="C187" s="352"/>
      <c r="D187" s="357"/>
      <c r="E187" s="390"/>
      <c r="F187" s="384"/>
      <c r="G187" s="353"/>
    </row>
    <row r="188" spans="1:7" x14ac:dyDescent="0.2">
      <c r="A188" s="345"/>
      <c r="B188" s="382"/>
      <c r="C188" s="403"/>
      <c r="D188" s="365"/>
      <c r="E188" s="404"/>
      <c r="F188" s="405"/>
      <c r="G188" s="353"/>
    </row>
    <row r="189" spans="1:7" x14ac:dyDescent="0.2">
      <c r="A189" s="345"/>
      <c r="B189" s="382"/>
      <c r="C189" s="352"/>
      <c r="D189" s="406"/>
      <c r="E189" s="388"/>
      <c r="F189" s="387"/>
      <c r="G189" s="353"/>
    </row>
    <row r="190" spans="1:7" x14ac:dyDescent="0.2">
      <c r="A190" s="345"/>
      <c r="B190" s="382"/>
      <c r="C190" s="352"/>
      <c r="D190" s="364"/>
      <c r="E190" s="388"/>
      <c r="F190" s="387"/>
      <c r="G190" s="353"/>
    </row>
    <row r="191" spans="1:7" ht="13.5" thickBot="1" x14ac:dyDescent="0.25">
      <c r="A191" s="407"/>
      <c r="B191" s="408"/>
      <c r="C191" s="409"/>
      <c r="D191" s="409"/>
      <c r="E191" s="408"/>
      <c r="F191" s="49" t="s">
        <v>15</v>
      </c>
      <c r="G191" s="50">
        <f>SUM(G157:G190)</f>
        <v>11250</v>
      </c>
    </row>
    <row r="192" spans="1:7" ht="13.5" thickTop="1" x14ac:dyDescent="0.2">
      <c r="A192" s="342" t="s">
        <v>614</v>
      </c>
      <c r="B192" s="410"/>
      <c r="C192" s="367"/>
      <c r="D192" s="411"/>
      <c r="E192" s="410"/>
      <c r="F192" s="412"/>
      <c r="G192" s="378"/>
    </row>
    <row r="193" spans="1:7" ht="13.5" thickBot="1" x14ac:dyDescent="0.25">
      <c r="A193" s="359"/>
      <c r="B193" s="413"/>
      <c r="C193" s="413" t="s">
        <v>621</v>
      </c>
      <c r="D193" s="360"/>
      <c r="E193" s="413"/>
      <c r="F193" s="361"/>
      <c r="G193" s="362"/>
    </row>
    <row r="194" spans="1:7" ht="13.5" thickTop="1" x14ac:dyDescent="0.2">
      <c r="A194" s="1176"/>
      <c r="B194" s="1177"/>
      <c r="C194" s="1177"/>
      <c r="D194" s="414" t="s">
        <v>11</v>
      </c>
      <c r="E194" s="1178" t="s">
        <v>12</v>
      </c>
      <c r="F194" s="1178"/>
      <c r="G194" s="1179"/>
    </row>
    <row r="195" spans="1:7" x14ac:dyDescent="0.2">
      <c r="A195" s="1161" t="s">
        <v>17</v>
      </c>
      <c r="B195" s="1162"/>
      <c r="C195" s="1162"/>
      <c r="D195" s="415"/>
      <c r="E195" s="1180"/>
      <c r="F195" s="1181"/>
      <c r="G195" s="1182"/>
    </row>
    <row r="196" spans="1:7" x14ac:dyDescent="0.2">
      <c r="A196" s="1161" t="s">
        <v>38</v>
      </c>
      <c r="B196" s="1162"/>
      <c r="C196" s="1162"/>
      <c r="D196" s="58" t="s">
        <v>356</v>
      </c>
      <c r="E196" s="1139" t="s">
        <v>69</v>
      </c>
      <c r="F196" s="1139"/>
      <c r="G196" s="1140"/>
    </row>
    <row r="197" spans="1:7" ht="13.5" thickBot="1" x14ac:dyDescent="0.25">
      <c r="A197" s="1163" t="s">
        <v>39</v>
      </c>
      <c r="B197" s="1164"/>
      <c r="C197" s="1164"/>
      <c r="D197" s="356" t="s">
        <v>357</v>
      </c>
      <c r="E197" s="1236" t="s">
        <v>33</v>
      </c>
      <c r="F197" s="1165"/>
      <c r="G197" s="1166"/>
    </row>
    <row r="198" spans="1:7" ht="16.5" x14ac:dyDescent="0.25">
      <c r="A198" s="1152" t="s">
        <v>29</v>
      </c>
      <c r="B198" s="1153"/>
      <c r="C198" s="1153"/>
      <c r="D198" s="1153"/>
      <c r="E198" s="1153"/>
      <c r="F198" s="1153"/>
      <c r="G198" s="1154"/>
    </row>
    <row r="199" spans="1:7" x14ac:dyDescent="0.2">
      <c r="A199" s="1155" t="s">
        <v>48</v>
      </c>
      <c r="B199" s="1156"/>
      <c r="C199" s="1156"/>
      <c r="D199" s="1156"/>
      <c r="E199" s="1156"/>
      <c r="F199" s="1156"/>
      <c r="G199" s="1157"/>
    </row>
    <row r="200" spans="1:7" x14ac:dyDescent="0.2">
      <c r="A200" s="1183" t="s">
        <v>49</v>
      </c>
      <c r="B200" s="1184"/>
      <c r="C200" s="1184"/>
      <c r="D200" s="1184"/>
      <c r="E200" s="1184"/>
      <c r="F200" s="1184"/>
      <c r="G200" s="1185"/>
    </row>
    <row r="201" spans="1:7" x14ac:dyDescent="0.2">
      <c r="A201" s="368"/>
      <c r="B201" s="369"/>
      <c r="C201" s="370"/>
      <c r="D201" s="371"/>
      <c r="E201" s="369"/>
      <c r="F201" s="372"/>
      <c r="G201" s="373" t="s">
        <v>20</v>
      </c>
    </row>
    <row r="202" spans="1:7" x14ac:dyDescent="0.2">
      <c r="A202" s="374" t="s">
        <v>1</v>
      </c>
      <c r="B202" s="375"/>
      <c r="C202" s="14" t="s">
        <v>32</v>
      </c>
      <c r="D202" s="375"/>
      <c r="E202" s="343" t="s">
        <v>1859</v>
      </c>
      <c r="F202" s="376"/>
      <c r="G202" s="344" t="s">
        <v>1846</v>
      </c>
    </row>
    <row r="203" spans="1:7" x14ac:dyDescent="0.2">
      <c r="A203" s="342" t="s">
        <v>8</v>
      </c>
      <c r="B203" s="377"/>
      <c r="C203" s="19"/>
      <c r="D203" s="367"/>
      <c r="E203" s="1167"/>
      <c r="F203" s="1168"/>
      <c r="G203" s="378"/>
    </row>
    <row r="204" spans="1:7" x14ac:dyDescent="0.2">
      <c r="A204" s="354" t="s">
        <v>37</v>
      </c>
      <c r="B204" s="358"/>
      <c r="C204" s="358"/>
      <c r="D204" s="358"/>
      <c r="E204" s="379" t="s">
        <v>46</v>
      </c>
      <c r="F204" s="380"/>
      <c r="G204" s="378" t="s">
        <v>50</v>
      </c>
    </row>
    <row r="205" spans="1:7" x14ac:dyDescent="0.2">
      <c r="A205" s="368"/>
      <c r="B205" s="369"/>
      <c r="C205" s="370"/>
      <c r="D205" s="370"/>
      <c r="E205" s="1169"/>
      <c r="F205" s="1170"/>
      <c r="G205" s="381"/>
    </row>
    <row r="206" spans="1:7" ht="26.25" thickBot="1" x14ac:dyDescent="0.25">
      <c r="A206" s="26" t="s">
        <v>47</v>
      </c>
      <c r="B206" s="26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7" ht="13.5" thickTop="1" x14ac:dyDescent="0.2">
      <c r="A207" s="345">
        <v>1</v>
      </c>
      <c r="B207" s="382"/>
      <c r="C207" s="352" t="s">
        <v>300</v>
      </c>
      <c r="D207" s="357" t="s">
        <v>612</v>
      </c>
      <c r="E207" s="383">
        <v>25</v>
      </c>
      <c r="F207" s="384">
        <v>450</v>
      </c>
      <c r="G207" s="353">
        <f>F207*E207</f>
        <v>11250</v>
      </c>
    </row>
    <row r="208" spans="1:7" x14ac:dyDescent="0.2">
      <c r="A208" s="345"/>
      <c r="B208" s="382"/>
      <c r="C208" s="352"/>
      <c r="D208" s="351" t="s">
        <v>613</v>
      </c>
      <c r="E208" s="385"/>
      <c r="F208" s="384"/>
      <c r="G208" s="353"/>
    </row>
    <row r="209" spans="1:7" x14ac:dyDescent="0.2">
      <c r="A209" s="345"/>
      <c r="B209" s="382"/>
      <c r="C209" s="352"/>
      <c r="D209" s="351"/>
      <c r="E209" s="386"/>
      <c r="F209" s="387"/>
      <c r="G209" s="353"/>
    </row>
    <row r="210" spans="1:7" x14ac:dyDescent="0.2">
      <c r="A210" s="345"/>
      <c r="B210" s="382"/>
      <c r="C210" s="352"/>
      <c r="D210" s="351"/>
      <c r="E210" s="388"/>
      <c r="F210" s="384"/>
      <c r="G210" s="353"/>
    </row>
    <row r="211" spans="1:7" x14ac:dyDescent="0.2">
      <c r="A211" s="345"/>
      <c r="B211" s="389"/>
      <c r="C211" s="352"/>
      <c r="D211" s="357"/>
      <c r="E211" s="390"/>
      <c r="F211" s="384"/>
      <c r="G211" s="353"/>
    </row>
    <row r="212" spans="1:7" x14ac:dyDescent="0.2">
      <c r="A212" s="345"/>
      <c r="B212" s="389"/>
      <c r="C212" s="352"/>
      <c r="D212" s="357"/>
      <c r="E212" s="390"/>
      <c r="F212" s="384"/>
      <c r="G212" s="353"/>
    </row>
    <row r="213" spans="1:7" x14ac:dyDescent="0.2">
      <c r="A213" s="345"/>
      <c r="B213" s="391"/>
      <c r="C213" s="366"/>
      <c r="D213" s="357"/>
      <c r="E213" s="388"/>
      <c r="F213" s="392"/>
      <c r="G213" s="353"/>
    </row>
    <row r="214" spans="1:7" x14ac:dyDescent="0.2">
      <c r="A214" s="345"/>
      <c r="B214" s="391"/>
      <c r="C214" s="366"/>
      <c r="D214" s="364"/>
      <c r="E214" s="388"/>
      <c r="F214" s="392"/>
      <c r="G214" s="353"/>
    </row>
    <row r="215" spans="1:7" x14ac:dyDescent="0.2">
      <c r="A215" s="345"/>
      <c r="B215" s="382"/>
      <c r="C215" s="352"/>
      <c r="D215" s="364"/>
      <c r="E215" s="393"/>
      <c r="F215" s="384"/>
      <c r="G215" s="353"/>
    </row>
    <row r="216" spans="1:7" x14ac:dyDescent="0.2">
      <c r="A216" s="345"/>
      <c r="B216" s="394"/>
      <c r="C216" s="352"/>
      <c r="D216" s="357"/>
      <c r="E216" s="395"/>
      <c r="F216" s="384"/>
      <c r="G216" s="353"/>
    </row>
    <row r="217" spans="1:7" x14ac:dyDescent="0.2">
      <c r="A217" s="345"/>
      <c r="B217" s="389"/>
      <c r="C217" s="352"/>
      <c r="D217" s="357"/>
      <c r="E217" s="388"/>
      <c r="F217" s="396"/>
      <c r="G217" s="353"/>
    </row>
    <row r="218" spans="1:7" x14ac:dyDescent="0.2">
      <c r="A218" s="345"/>
      <c r="B218" s="397"/>
      <c r="C218" s="352"/>
      <c r="D218" s="357"/>
      <c r="E218" s="398"/>
      <c r="F218" s="384"/>
      <c r="G218" s="353"/>
    </row>
    <row r="219" spans="1:7" x14ac:dyDescent="0.2">
      <c r="A219" s="345"/>
      <c r="B219" s="397"/>
      <c r="C219" s="352"/>
      <c r="D219" s="365"/>
      <c r="E219" s="398"/>
      <c r="F219" s="384"/>
      <c r="G219" s="353"/>
    </row>
    <row r="220" spans="1:7" x14ac:dyDescent="0.2">
      <c r="A220" s="345"/>
      <c r="B220" s="382"/>
      <c r="C220" s="352"/>
      <c r="D220" s="365"/>
      <c r="E220" s="388"/>
      <c r="F220" s="384"/>
      <c r="G220" s="353"/>
    </row>
    <row r="221" spans="1:7" x14ac:dyDescent="0.2">
      <c r="A221" s="345"/>
      <c r="B221" s="382"/>
      <c r="C221" s="352"/>
      <c r="D221" s="365"/>
      <c r="E221" s="398"/>
      <c r="F221" s="384"/>
      <c r="G221" s="353"/>
    </row>
    <row r="222" spans="1:7" x14ac:dyDescent="0.2">
      <c r="A222" s="345"/>
      <c r="B222" s="394"/>
      <c r="C222" s="352"/>
      <c r="D222" s="365"/>
      <c r="E222" s="395"/>
      <c r="F222" s="399"/>
      <c r="G222" s="353"/>
    </row>
    <row r="223" spans="1:7" x14ac:dyDescent="0.2">
      <c r="A223" s="345"/>
      <c r="B223" s="389"/>
      <c r="C223" s="352"/>
      <c r="D223" s="400"/>
      <c r="E223" s="395"/>
      <c r="F223" s="399"/>
      <c r="G223" s="353"/>
    </row>
    <row r="224" spans="1:7" x14ac:dyDescent="0.2">
      <c r="A224" s="345"/>
      <c r="B224" s="389"/>
      <c r="C224" s="352"/>
      <c r="D224" s="365"/>
      <c r="E224" s="395"/>
      <c r="F224" s="399"/>
      <c r="G224" s="353"/>
    </row>
    <row r="225" spans="1:7" x14ac:dyDescent="0.2">
      <c r="A225" s="345"/>
      <c r="B225" s="382"/>
      <c r="C225" s="352"/>
      <c r="D225" s="365"/>
      <c r="E225" s="395"/>
      <c r="F225" s="399"/>
      <c r="G225" s="353"/>
    </row>
    <row r="226" spans="1:7" x14ac:dyDescent="0.2">
      <c r="A226" s="345"/>
      <c r="B226" s="382"/>
      <c r="C226" s="352"/>
      <c r="D226" s="365"/>
      <c r="E226" s="395"/>
      <c r="F226" s="399"/>
      <c r="G226" s="353"/>
    </row>
    <row r="227" spans="1:7" x14ac:dyDescent="0.2">
      <c r="A227" s="345"/>
      <c r="B227" s="382"/>
      <c r="C227" s="352"/>
      <c r="D227" s="365"/>
      <c r="E227" s="395"/>
      <c r="F227" s="399"/>
      <c r="G227" s="353"/>
    </row>
    <row r="228" spans="1:7" x14ac:dyDescent="0.2">
      <c r="A228" s="345"/>
      <c r="B228" s="382"/>
      <c r="C228" s="352"/>
      <c r="D228" s="357"/>
      <c r="E228" s="395"/>
      <c r="F228" s="399"/>
      <c r="G228" s="353"/>
    </row>
    <row r="229" spans="1:7" x14ac:dyDescent="0.2">
      <c r="A229" s="345"/>
      <c r="B229" s="382"/>
      <c r="C229" s="352"/>
      <c r="D229" s="357"/>
      <c r="E229" s="395"/>
      <c r="F229" s="399"/>
      <c r="G229" s="353"/>
    </row>
    <row r="230" spans="1:7" x14ac:dyDescent="0.2">
      <c r="A230" s="345"/>
      <c r="B230" s="382"/>
      <c r="C230" s="352"/>
      <c r="D230" s="401"/>
      <c r="E230" s="395"/>
      <c r="F230" s="399"/>
      <c r="G230" s="353"/>
    </row>
    <row r="231" spans="1:7" x14ac:dyDescent="0.2">
      <c r="A231" s="345"/>
      <c r="B231" s="382"/>
      <c r="C231" s="352"/>
      <c r="D231" s="365"/>
      <c r="E231" s="395"/>
      <c r="F231" s="399"/>
      <c r="G231" s="353"/>
    </row>
    <row r="232" spans="1:7" x14ac:dyDescent="0.2">
      <c r="A232" s="345"/>
      <c r="B232" s="382"/>
      <c r="C232" s="352"/>
      <c r="D232" s="365"/>
      <c r="E232" s="395"/>
      <c r="F232" s="399"/>
      <c r="G232" s="353"/>
    </row>
    <row r="233" spans="1:7" x14ac:dyDescent="0.2">
      <c r="A233" s="345"/>
      <c r="B233" s="382"/>
      <c r="C233" s="352"/>
      <c r="D233" s="365"/>
      <c r="E233" s="395"/>
      <c r="F233" s="399"/>
      <c r="G233" s="353"/>
    </row>
    <row r="234" spans="1:7" x14ac:dyDescent="0.2">
      <c r="A234" s="345"/>
      <c r="B234" s="382"/>
      <c r="C234" s="352"/>
      <c r="D234" s="402"/>
      <c r="E234" s="395"/>
      <c r="F234" s="399"/>
      <c r="G234" s="353"/>
    </row>
    <row r="235" spans="1:7" x14ac:dyDescent="0.2">
      <c r="A235" s="345"/>
      <c r="B235" s="382"/>
      <c r="C235" s="352"/>
      <c r="D235" s="160"/>
      <c r="E235" s="388"/>
      <c r="F235" s="384"/>
      <c r="G235" s="353"/>
    </row>
    <row r="236" spans="1:7" x14ac:dyDescent="0.2">
      <c r="A236" s="345"/>
      <c r="B236" s="382"/>
      <c r="C236" s="352"/>
      <c r="D236" s="357"/>
      <c r="E236" s="398"/>
      <c r="F236" s="384"/>
      <c r="G236" s="353"/>
    </row>
    <row r="237" spans="1:7" x14ac:dyDescent="0.2">
      <c r="A237" s="345"/>
      <c r="B237" s="382"/>
      <c r="C237" s="352"/>
      <c r="D237" s="357"/>
      <c r="E237" s="390"/>
      <c r="F237" s="384"/>
      <c r="G237" s="353"/>
    </row>
    <row r="238" spans="1:7" x14ac:dyDescent="0.2">
      <c r="A238" s="345"/>
      <c r="B238" s="382"/>
      <c r="C238" s="403"/>
      <c r="D238" s="365"/>
      <c r="E238" s="404"/>
      <c r="F238" s="405"/>
      <c r="G238" s="353"/>
    </row>
    <row r="239" spans="1:7" x14ac:dyDescent="0.2">
      <c r="A239" s="345"/>
      <c r="B239" s="382"/>
      <c r="C239" s="352"/>
      <c r="D239" s="406"/>
      <c r="E239" s="388"/>
      <c r="F239" s="387"/>
      <c r="G239" s="353"/>
    </row>
    <row r="240" spans="1:7" x14ac:dyDescent="0.2">
      <c r="A240" s="345"/>
      <c r="B240" s="382"/>
      <c r="C240" s="352"/>
      <c r="D240" s="364"/>
      <c r="E240" s="388"/>
      <c r="F240" s="387"/>
      <c r="G240" s="353"/>
    </row>
    <row r="241" spans="1:7" ht="13.5" thickBot="1" x14ac:dyDescent="0.25">
      <c r="A241" s="407"/>
      <c r="B241" s="408"/>
      <c r="C241" s="409"/>
      <c r="D241" s="409"/>
      <c r="E241" s="408"/>
      <c r="F241" s="49" t="s">
        <v>15</v>
      </c>
      <c r="G241" s="50">
        <f>SUM(G207:G240)</f>
        <v>11250</v>
      </c>
    </row>
    <row r="242" spans="1:7" ht="13.5" thickTop="1" x14ac:dyDescent="0.2">
      <c r="A242" s="342" t="s">
        <v>614</v>
      </c>
      <c r="B242" s="410"/>
      <c r="C242" s="367"/>
      <c r="D242" s="411"/>
      <c r="E242" s="410"/>
      <c r="F242" s="412"/>
      <c r="G242" s="378"/>
    </row>
    <row r="243" spans="1:7" ht="13.5" thickBot="1" x14ac:dyDescent="0.25">
      <c r="A243" s="359"/>
      <c r="B243" s="413"/>
      <c r="C243" s="413" t="s">
        <v>1847</v>
      </c>
      <c r="D243" s="360"/>
      <c r="E243" s="413"/>
      <c r="F243" s="361"/>
      <c r="G243" s="362"/>
    </row>
    <row r="244" spans="1:7" ht="13.5" thickTop="1" x14ac:dyDescent="0.2">
      <c r="A244" s="1176"/>
      <c r="B244" s="1177"/>
      <c r="C244" s="1177"/>
      <c r="D244" s="414" t="s">
        <v>11</v>
      </c>
      <c r="E244" s="1178" t="s">
        <v>12</v>
      </c>
      <c r="F244" s="1178"/>
      <c r="G244" s="1179"/>
    </row>
    <row r="245" spans="1:7" x14ac:dyDescent="0.2">
      <c r="A245" s="1161" t="s">
        <v>17</v>
      </c>
      <c r="B245" s="1162"/>
      <c r="C245" s="1162"/>
      <c r="D245" s="415"/>
      <c r="E245" s="1180"/>
      <c r="F245" s="1181"/>
      <c r="G245" s="1182"/>
    </row>
    <row r="246" spans="1:7" x14ac:dyDescent="0.2">
      <c r="A246" s="1161" t="s">
        <v>38</v>
      </c>
      <c r="B246" s="1162"/>
      <c r="C246" s="1162"/>
      <c r="D246" s="58" t="s">
        <v>356</v>
      </c>
      <c r="E246" s="1139" t="s">
        <v>69</v>
      </c>
      <c r="F246" s="1139"/>
      <c r="G246" s="1140"/>
    </row>
    <row r="247" spans="1:7" ht="13.5" thickBot="1" x14ac:dyDescent="0.25">
      <c r="A247" s="1163" t="s">
        <v>39</v>
      </c>
      <c r="B247" s="1164"/>
      <c r="C247" s="1164"/>
      <c r="D247" s="356" t="s">
        <v>357</v>
      </c>
      <c r="E247" s="1236" t="s">
        <v>33</v>
      </c>
      <c r="F247" s="1165"/>
      <c r="G247" s="1166"/>
    </row>
    <row r="248" spans="1:7" ht="16.5" x14ac:dyDescent="0.25">
      <c r="A248" s="1152" t="s">
        <v>29</v>
      </c>
      <c r="B248" s="1153"/>
      <c r="C248" s="1153"/>
      <c r="D248" s="1153"/>
      <c r="E248" s="1153"/>
      <c r="F248" s="1153"/>
      <c r="G248" s="1154"/>
    </row>
    <row r="249" spans="1:7" x14ac:dyDescent="0.2">
      <c r="A249" s="1155" t="s">
        <v>48</v>
      </c>
      <c r="B249" s="1156"/>
      <c r="C249" s="1156"/>
      <c r="D249" s="1156"/>
      <c r="E249" s="1156"/>
      <c r="F249" s="1156"/>
      <c r="G249" s="1157"/>
    </row>
    <row r="250" spans="1:7" x14ac:dyDescent="0.2">
      <c r="A250" s="1183" t="s">
        <v>49</v>
      </c>
      <c r="B250" s="1184"/>
      <c r="C250" s="1184"/>
      <c r="D250" s="1184"/>
      <c r="E250" s="1184"/>
      <c r="F250" s="1184"/>
      <c r="G250" s="1185"/>
    </row>
    <row r="251" spans="1:7" x14ac:dyDescent="0.2">
      <c r="A251" s="368"/>
      <c r="B251" s="369"/>
      <c r="C251" s="370"/>
      <c r="D251" s="371"/>
      <c r="E251" s="369"/>
      <c r="F251" s="372"/>
      <c r="G251" s="373" t="s">
        <v>20</v>
      </c>
    </row>
    <row r="252" spans="1:7" x14ac:dyDescent="0.2">
      <c r="A252" s="374" t="s">
        <v>1</v>
      </c>
      <c r="B252" s="375"/>
      <c r="C252" s="14" t="s">
        <v>32</v>
      </c>
      <c r="D252" s="375"/>
      <c r="E252" s="343" t="s">
        <v>1860</v>
      </c>
      <c r="F252" s="376"/>
      <c r="G252" s="344" t="s">
        <v>1846</v>
      </c>
    </row>
    <row r="253" spans="1:7" x14ac:dyDescent="0.2">
      <c r="A253" s="342" t="s">
        <v>8</v>
      </c>
      <c r="B253" s="377"/>
      <c r="C253" s="19"/>
      <c r="D253" s="367"/>
      <c r="E253" s="1167"/>
      <c r="F253" s="1168"/>
      <c r="G253" s="378"/>
    </row>
    <row r="254" spans="1:7" x14ac:dyDescent="0.2">
      <c r="A254" s="354" t="s">
        <v>37</v>
      </c>
      <c r="B254" s="358"/>
      <c r="C254" s="358"/>
      <c r="D254" s="358"/>
      <c r="E254" s="379" t="s">
        <v>46</v>
      </c>
      <c r="F254" s="380"/>
      <c r="G254" s="378" t="s">
        <v>50</v>
      </c>
    </row>
    <row r="255" spans="1:7" x14ac:dyDescent="0.2">
      <c r="A255" s="368"/>
      <c r="B255" s="369"/>
      <c r="C255" s="370"/>
      <c r="D255" s="370"/>
      <c r="E255" s="1169"/>
      <c r="F255" s="1170"/>
      <c r="G255" s="381"/>
    </row>
    <row r="256" spans="1:7" ht="26.25" thickBot="1" x14ac:dyDescent="0.25">
      <c r="A256" s="26" t="s">
        <v>47</v>
      </c>
      <c r="B256" s="26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</row>
    <row r="257" spans="1:7" ht="13.5" thickTop="1" x14ac:dyDescent="0.2">
      <c r="A257" s="345">
        <v>1</v>
      </c>
      <c r="B257" s="382"/>
      <c r="C257" s="352" t="s">
        <v>300</v>
      </c>
      <c r="D257" s="357" t="s">
        <v>612</v>
      </c>
      <c r="E257" s="383">
        <v>25</v>
      </c>
      <c r="F257" s="384">
        <v>450</v>
      </c>
      <c r="G257" s="353">
        <f>F257*E257</f>
        <v>11250</v>
      </c>
    </row>
    <row r="258" spans="1:7" x14ac:dyDescent="0.2">
      <c r="A258" s="345"/>
      <c r="B258" s="382"/>
      <c r="C258" s="352"/>
      <c r="D258" s="351" t="s">
        <v>613</v>
      </c>
      <c r="E258" s="385"/>
      <c r="F258" s="384"/>
      <c r="G258" s="353"/>
    </row>
    <row r="259" spans="1:7" x14ac:dyDescent="0.2">
      <c r="A259" s="345"/>
      <c r="B259" s="382"/>
      <c r="C259" s="352"/>
      <c r="D259" s="351"/>
      <c r="E259" s="386"/>
      <c r="F259" s="387"/>
      <c r="G259" s="353"/>
    </row>
    <row r="260" spans="1:7" x14ac:dyDescent="0.2">
      <c r="A260" s="345"/>
      <c r="B260" s="382"/>
      <c r="C260" s="352"/>
      <c r="D260" s="351"/>
      <c r="E260" s="388"/>
      <c r="F260" s="384"/>
      <c r="G260" s="353"/>
    </row>
    <row r="261" spans="1:7" x14ac:dyDescent="0.2">
      <c r="A261" s="345"/>
      <c r="B261" s="389"/>
      <c r="C261" s="352"/>
      <c r="D261" s="357"/>
      <c r="E261" s="390"/>
      <c r="F261" s="384"/>
      <c r="G261" s="353"/>
    </row>
    <row r="262" spans="1:7" x14ac:dyDescent="0.2">
      <c r="A262" s="345"/>
      <c r="B262" s="389"/>
      <c r="C262" s="352"/>
      <c r="D262" s="357"/>
      <c r="E262" s="390"/>
      <c r="F262" s="384"/>
      <c r="G262" s="353"/>
    </row>
    <row r="263" spans="1:7" x14ac:dyDescent="0.2">
      <c r="A263" s="345"/>
      <c r="B263" s="391"/>
      <c r="C263" s="366"/>
      <c r="D263" s="357"/>
      <c r="E263" s="388"/>
      <c r="F263" s="392"/>
      <c r="G263" s="353"/>
    </row>
    <row r="264" spans="1:7" x14ac:dyDescent="0.2">
      <c r="A264" s="345"/>
      <c r="B264" s="391"/>
      <c r="C264" s="366"/>
      <c r="D264" s="364"/>
      <c r="E264" s="388"/>
      <c r="F264" s="392"/>
      <c r="G264" s="353"/>
    </row>
    <row r="265" spans="1:7" x14ac:dyDescent="0.2">
      <c r="A265" s="345"/>
      <c r="B265" s="382"/>
      <c r="C265" s="352"/>
      <c r="D265" s="364"/>
      <c r="E265" s="393"/>
      <c r="F265" s="384"/>
      <c r="G265" s="353"/>
    </row>
    <row r="266" spans="1:7" x14ac:dyDescent="0.2">
      <c r="A266" s="345"/>
      <c r="B266" s="394"/>
      <c r="C266" s="352"/>
      <c r="D266" s="357"/>
      <c r="E266" s="395"/>
      <c r="F266" s="384"/>
      <c r="G266" s="353"/>
    </row>
    <row r="267" spans="1:7" x14ac:dyDescent="0.2">
      <c r="A267" s="345"/>
      <c r="B267" s="389"/>
      <c r="C267" s="352"/>
      <c r="D267" s="357"/>
      <c r="E267" s="388"/>
      <c r="F267" s="396"/>
      <c r="G267" s="353"/>
    </row>
    <row r="268" spans="1:7" x14ac:dyDescent="0.2">
      <c r="A268" s="345"/>
      <c r="B268" s="397"/>
      <c r="C268" s="352"/>
      <c r="D268" s="357"/>
      <c r="E268" s="398"/>
      <c r="F268" s="384"/>
      <c r="G268" s="353"/>
    </row>
    <row r="269" spans="1:7" x14ac:dyDescent="0.2">
      <c r="A269" s="345"/>
      <c r="B269" s="397"/>
      <c r="C269" s="352"/>
      <c r="D269" s="365"/>
      <c r="E269" s="398"/>
      <c r="F269" s="384"/>
      <c r="G269" s="353"/>
    </row>
    <row r="270" spans="1:7" x14ac:dyDescent="0.2">
      <c r="A270" s="345"/>
      <c r="B270" s="382"/>
      <c r="C270" s="352"/>
      <c r="D270" s="365"/>
      <c r="E270" s="388"/>
      <c r="F270" s="384"/>
      <c r="G270" s="353"/>
    </row>
    <row r="271" spans="1:7" x14ac:dyDescent="0.2">
      <c r="A271" s="345"/>
      <c r="B271" s="382"/>
      <c r="C271" s="352"/>
      <c r="D271" s="365"/>
      <c r="E271" s="398"/>
      <c r="F271" s="384"/>
      <c r="G271" s="353"/>
    </row>
    <row r="272" spans="1:7" x14ac:dyDescent="0.2">
      <c r="A272" s="345"/>
      <c r="B272" s="394"/>
      <c r="C272" s="352"/>
      <c r="D272" s="365"/>
      <c r="E272" s="395"/>
      <c r="F272" s="399"/>
      <c r="G272" s="353"/>
    </row>
    <row r="273" spans="1:7" x14ac:dyDescent="0.2">
      <c r="A273" s="345"/>
      <c r="B273" s="389"/>
      <c r="C273" s="352"/>
      <c r="D273" s="400"/>
      <c r="E273" s="395"/>
      <c r="F273" s="399"/>
      <c r="G273" s="353"/>
    </row>
    <row r="274" spans="1:7" x14ac:dyDescent="0.2">
      <c r="A274" s="345"/>
      <c r="B274" s="389"/>
      <c r="C274" s="352"/>
      <c r="D274" s="365"/>
      <c r="E274" s="395"/>
      <c r="F274" s="399"/>
      <c r="G274" s="353"/>
    </row>
    <row r="275" spans="1:7" x14ac:dyDescent="0.2">
      <c r="A275" s="345"/>
      <c r="B275" s="382"/>
      <c r="C275" s="352"/>
      <c r="D275" s="365"/>
      <c r="E275" s="395"/>
      <c r="F275" s="399"/>
      <c r="G275" s="353"/>
    </row>
    <row r="276" spans="1:7" x14ac:dyDescent="0.2">
      <c r="A276" s="345"/>
      <c r="B276" s="382"/>
      <c r="C276" s="352"/>
      <c r="D276" s="365"/>
      <c r="E276" s="395"/>
      <c r="F276" s="399"/>
      <c r="G276" s="353"/>
    </row>
    <row r="277" spans="1:7" x14ac:dyDescent="0.2">
      <c r="A277" s="345"/>
      <c r="B277" s="382"/>
      <c r="C277" s="352"/>
      <c r="D277" s="365"/>
      <c r="E277" s="395"/>
      <c r="F277" s="399"/>
      <c r="G277" s="353"/>
    </row>
    <row r="278" spans="1:7" x14ac:dyDescent="0.2">
      <c r="A278" s="345"/>
      <c r="B278" s="382"/>
      <c r="C278" s="352"/>
      <c r="D278" s="357"/>
      <c r="E278" s="395"/>
      <c r="F278" s="399"/>
      <c r="G278" s="353"/>
    </row>
    <row r="279" spans="1:7" x14ac:dyDescent="0.2">
      <c r="A279" s="345"/>
      <c r="B279" s="382"/>
      <c r="C279" s="352"/>
      <c r="D279" s="357"/>
      <c r="E279" s="395"/>
      <c r="F279" s="399"/>
      <c r="G279" s="353"/>
    </row>
    <row r="280" spans="1:7" x14ac:dyDescent="0.2">
      <c r="A280" s="345"/>
      <c r="B280" s="382"/>
      <c r="C280" s="352"/>
      <c r="D280" s="401"/>
      <c r="E280" s="395"/>
      <c r="F280" s="399"/>
      <c r="G280" s="353"/>
    </row>
    <row r="281" spans="1:7" x14ac:dyDescent="0.2">
      <c r="A281" s="345"/>
      <c r="B281" s="382"/>
      <c r="C281" s="352"/>
      <c r="D281" s="365"/>
      <c r="E281" s="395"/>
      <c r="F281" s="399"/>
      <c r="G281" s="353"/>
    </row>
    <row r="282" spans="1:7" x14ac:dyDescent="0.2">
      <c r="A282" s="345"/>
      <c r="B282" s="382"/>
      <c r="C282" s="352"/>
      <c r="D282" s="365"/>
      <c r="E282" s="395"/>
      <c r="F282" s="399"/>
      <c r="G282" s="353"/>
    </row>
    <row r="283" spans="1:7" x14ac:dyDescent="0.2">
      <c r="A283" s="345"/>
      <c r="B283" s="382"/>
      <c r="C283" s="352"/>
      <c r="D283" s="365"/>
      <c r="E283" s="395"/>
      <c r="F283" s="399"/>
      <c r="G283" s="353"/>
    </row>
    <row r="284" spans="1:7" x14ac:dyDescent="0.2">
      <c r="A284" s="345"/>
      <c r="B284" s="382"/>
      <c r="C284" s="352"/>
      <c r="D284" s="402"/>
      <c r="E284" s="395"/>
      <c r="F284" s="399"/>
      <c r="G284" s="353"/>
    </row>
    <row r="285" spans="1:7" x14ac:dyDescent="0.2">
      <c r="A285" s="345"/>
      <c r="B285" s="382"/>
      <c r="C285" s="352"/>
      <c r="D285" s="160"/>
      <c r="E285" s="388"/>
      <c r="F285" s="384"/>
      <c r="G285" s="353"/>
    </row>
    <row r="286" spans="1:7" x14ac:dyDescent="0.2">
      <c r="A286" s="345"/>
      <c r="B286" s="382"/>
      <c r="C286" s="352"/>
      <c r="D286" s="357"/>
      <c r="E286" s="398"/>
      <c r="F286" s="384"/>
      <c r="G286" s="353"/>
    </row>
    <row r="287" spans="1:7" x14ac:dyDescent="0.2">
      <c r="A287" s="345"/>
      <c r="B287" s="382"/>
      <c r="C287" s="352"/>
      <c r="D287" s="357"/>
      <c r="E287" s="390"/>
      <c r="F287" s="384"/>
      <c r="G287" s="353"/>
    </row>
    <row r="288" spans="1:7" x14ac:dyDescent="0.2">
      <c r="A288" s="345"/>
      <c r="B288" s="382"/>
      <c r="C288" s="403"/>
      <c r="D288" s="365"/>
      <c r="E288" s="404"/>
      <c r="F288" s="405"/>
      <c r="G288" s="353"/>
    </row>
    <row r="289" spans="1:7" x14ac:dyDescent="0.2">
      <c r="A289" s="345"/>
      <c r="B289" s="382"/>
      <c r="C289" s="352"/>
      <c r="D289" s="406"/>
      <c r="E289" s="388"/>
      <c r="F289" s="387"/>
      <c r="G289" s="353"/>
    </row>
    <row r="290" spans="1:7" x14ac:dyDescent="0.2">
      <c r="A290" s="345"/>
      <c r="B290" s="382"/>
      <c r="C290" s="352"/>
      <c r="D290" s="364"/>
      <c r="E290" s="388"/>
      <c r="F290" s="387"/>
      <c r="G290" s="353"/>
    </row>
    <row r="291" spans="1:7" ht="13.5" thickBot="1" x14ac:dyDescent="0.25">
      <c r="A291" s="407"/>
      <c r="B291" s="408"/>
      <c r="C291" s="409"/>
      <c r="D291" s="409"/>
      <c r="E291" s="408"/>
      <c r="F291" s="49" t="s">
        <v>15</v>
      </c>
      <c r="G291" s="50">
        <f>SUM(G257:G290)</f>
        <v>11250</v>
      </c>
    </row>
    <row r="292" spans="1:7" ht="13.5" thickTop="1" x14ac:dyDescent="0.2">
      <c r="A292" s="342" t="s">
        <v>614</v>
      </c>
      <c r="B292" s="410"/>
      <c r="C292" s="367"/>
      <c r="D292" s="411"/>
      <c r="E292" s="410"/>
      <c r="F292" s="412"/>
      <c r="G292" s="378"/>
    </row>
    <row r="293" spans="1:7" ht="13.5" thickBot="1" x14ac:dyDescent="0.25">
      <c r="A293" s="359"/>
      <c r="B293" s="413"/>
      <c r="C293" s="413" t="s">
        <v>1848</v>
      </c>
      <c r="D293" s="360"/>
      <c r="E293" s="413"/>
      <c r="F293" s="361"/>
      <c r="G293" s="362"/>
    </row>
    <row r="294" spans="1:7" ht="13.5" thickTop="1" x14ac:dyDescent="0.2">
      <c r="A294" s="1176"/>
      <c r="B294" s="1177"/>
      <c r="C294" s="1177"/>
      <c r="D294" s="414" t="s">
        <v>11</v>
      </c>
      <c r="E294" s="1178" t="s">
        <v>12</v>
      </c>
      <c r="F294" s="1178"/>
      <c r="G294" s="1179"/>
    </row>
    <row r="295" spans="1:7" x14ac:dyDescent="0.2">
      <c r="A295" s="1161" t="s">
        <v>17</v>
      </c>
      <c r="B295" s="1162"/>
      <c r="C295" s="1162"/>
      <c r="D295" s="415"/>
      <c r="E295" s="1180"/>
      <c r="F295" s="1181"/>
      <c r="G295" s="1182"/>
    </row>
    <row r="296" spans="1:7" x14ac:dyDescent="0.2">
      <c r="A296" s="1161" t="s">
        <v>38</v>
      </c>
      <c r="B296" s="1162"/>
      <c r="C296" s="1162"/>
      <c r="D296" s="58" t="s">
        <v>356</v>
      </c>
      <c r="E296" s="1139" t="s">
        <v>69</v>
      </c>
      <c r="F296" s="1139"/>
      <c r="G296" s="1140"/>
    </row>
    <row r="297" spans="1:7" ht="13.5" thickBot="1" x14ac:dyDescent="0.25">
      <c r="A297" s="1163" t="s">
        <v>39</v>
      </c>
      <c r="B297" s="1164"/>
      <c r="C297" s="1164"/>
      <c r="D297" s="356" t="s">
        <v>357</v>
      </c>
      <c r="E297" s="1236" t="s">
        <v>33</v>
      </c>
      <c r="F297" s="1165"/>
      <c r="G297" s="1166"/>
    </row>
    <row r="298" spans="1:7" ht="16.5" x14ac:dyDescent="0.25">
      <c r="A298" s="1152" t="s">
        <v>29</v>
      </c>
      <c r="B298" s="1153"/>
      <c r="C298" s="1153"/>
      <c r="D298" s="1153"/>
      <c r="E298" s="1153"/>
      <c r="F298" s="1153"/>
      <c r="G298" s="1154"/>
    </row>
    <row r="299" spans="1:7" x14ac:dyDescent="0.2">
      <c r="A299" s="1155" t="s">
        <v>48</v>
      </c>
      <c r="B299" s="1156"/>
      <c r="C299" s="1156"/>
      <c r="D299" s="1156"/>
      <c r="E299" s="1156"/>
      <c r="F299" s="1156"/>
      <c r="G299" s="1157"/>
    </row>
    <row r="300" spans="1:7" x14ac:dyDescent="0.2">
      <c r="A300" s="1183" t="s">
        <v>49</v>
      </c>
      <c r="B300" s="1184"/>
      <c r="C300" s="1184"/>
      <c r="D300" s="1184"/>
      <c r="E300" s="1184"/>
      <c r="F300" s="1184"/>
      <c r="G300" s="1185"/>
    </row>
    <row r="301" spans="1:7" x14ac:dyDescent="0.2">
      <c r="A301" s="368"/>
      <c r="B301" s="369"/>
      <c r="C301" s="370"/>
      <c r="D301" s="371"/>
      <c r="E301" s="369"/>
      <c r="F301" s="372"/>
      <c r="G301" s="373" t="s">
        <v>20</v>
      </c>
    </row>
    <row r="302" spans="1:7" x14ac:dyDescent="0.2">
      <c r="A302" s="374" t="s">
        <v>1</v>
      </c>
      <c r="B302" s="375"/>
      <c r="C302" s="14" t="s">
        <v>32</v>
      </c>
      <c r="D302" s="375"/>
      <c r="E302" s="343" t="s">
        <v>1861</v>
      </c>
      <c r="F302" s="376"/>
      <c r="G302" s="344" t="s">
        <v>1846</v>
      </c>
    </row>
    <row r="303" spans="1:7" x14ac:dyDescent="0.2">
      <c r="A303" s="342" t="s">
        <v>8</v>
      </c>
      <c r="B303" s="377"/>
      <c r="C303" s="19"/>
      <c r="D303" s="367"/>
      <c r="E303" s="1167"/>
      <c r="F303" s="1168"/>
      <c r="G303" s="378"/>
    </row>
    <row r="304" spans="1:7" x14ac:dyDescent="0.2">
      <c r="A304" s="354" t="s">
        <v>37</v>
      </c>
      <c r="B304" s="358"/>
      <c r="C304" s="358"/>
      <c r="D304" s="358"/>
      <c r="E304" s="379" t="s">
        <v>46</v>
      </c>
      <c r="F304" s="380"/>
      <c r="G304" s="378" t="s">
        <v>50</v>
      </c>
    </row>
    <row r="305" spans="1:7" x14ac:dyDescent="0.2">
      <c r="A305" s="368"/>
      <c r="B305" s="369"/>
      <c r="C305" s="370"/>
      <c r="D305" s="370"/>
      <c r="E305" s="1169"/>
      <c r="F305" s="1170"/>
      <c r="G305" s="381"/>
    </row>
    <row r="306" spans="1:7" ht="26.25" thickBot="1" x14ac:dyDescent="0.25">
      <c r="A306" s="26" t="s">
        <v>47</v>
      </c>
      <c r="B306" s="26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345">
        <v>1</v>
      </c>
      <c r="B307" s="382"/>
      <c r="C307" s="352" t="s">
        <v>300</v>
      </c>
      <c r="D307" s="357" t="s">
        <v>612</v>
      </c>
      <c r="E307" s="383">
        <v>25</v>
      </c>
      <c r="F307" s="384">
        <v>450</v>
      </c>
      <c r="G307" s="353">
        <f>F307*E307</f>
        <v>11250</v>
      </c>
    </row>
    <row r="308" spans="1:7" x14ac:dyDescent="0.2">
      <c r="A308" s="345"/>
      <c r="B308" s="382"/>
      <c r="C308" s="352"/>
      <c r="D308" s="351" t="s">
        <v>613</v>
      </c>
      <c r="E308" s="385"/>
      <c r="F308" s="384"/>
      <c r="G308" s="353"/>
    </row>
    <row r="309" spans="1:7" x14ac:dyDescent="0.2">
      <c r="A309" s="345"/>
      <c r="B309" s="382"/>
      <c r="C309" s="352"/>
      <c r="D309" s="351"/>
      <c r="E309" s="386"/>
      <c r="F309" s="387"/>
      <c r="G309" s="353"/>
    </row>
    <row r="310" spans="1:7" x14ac:dyDescent="0.2">
      <c r="A310" s="345"/>
      <c r="B310" s="382"/>
      <c r="C310" s="352"/>
      <c r="D310" s="351"/>
      <c r="E310" s="388"/>
      <c r="F310" s="384"/>
      <c r="G310" s="353"/>
    </row>
    <row r="311" spans="1:7" x14ac:dyDescent="0.2">
      <c r="A311" s="345"/>
      <c r="B311" s="389"/>
      <c r="C311" s="352"/>
      <c r="D311" s="357"/>
      <c r="E311" s="390"/>
      <c r="F311" s="384"/>
      <c r="G311" s="353"/>
    </row>
    <row r="312" spans="1:7" x14ac:dyDescent="0.2">
      <c r="A312" s="345"/>
      <c r="B312" s="389"/>
      <c r="C312" s="352"/>
      <c r="D312" s="357"/>
      <c r="E312" s="390"/>
      <c r="F312" s="384"/>
      <c r="G312" s="353"/>
    </row>
    <row r="313" spans="1:7" x14ac:dyDescent="0.2">
      <c r="A313" s="345"/>
      <c r="B313" s="391"/>
      <c r="C313" s="366"/>
      <c r="D313" s="357"/>
      <c r="E313" s="388"/>
      <c r="F313" s="392"/>
      <c r="G313" s="353"/>
    </row>
    <row r="314" spans="1:7" x14ac:dyDescent="0.2">
      <c r="A314" s="345"/>
      <c r="B314" s="391"/>
      <c r="C314" s="366"/>
      <c r="D314" s="364"/>
      <c r="E314" s="388"/>
      <c r="F314" s="392"/>
      <c r="G314" s="353"/>
    </row>
    <row r="315" spans="1:7" x14ac:dyDescent="0.2">
      <c r="A315" s="345"/>
      <c r="B315" s="382"/>
      <c r="C315" s="352"/>
      <c r="D315" s="364"/>
      <c r="E315" s="393"/>
      <c r="F315" s="384"/>
      <c r="G315" s="353"/>
    </row>
    <row r="316" spans="1:7" x14ac:dyDescent="0.2">
      <c r="A316" s="345"/>
      <c r="B316" s="394"/>
      <c r="C316" s="352"/>
      <c r="D316" s="357"/>
      <c r="E316" s="395"/>
      <c r="F316" s="384"/>
      <c r="G316" s="353"/>
    </row>
    <row r="317" spans="1:7" x14ac:dyDescent="0.2">
      <c r="A317" s="345"/>
      <c r="B317" s="389"/>
      <c r="C317" s="352"/>
      <c r="D317" s="357"/>
      <c r="E317" s="388"/>
      <c r="F317" s="396"/>
      <c r="G317" s="353"/>
    </row>
    <row r="318" spans="1:7" x14ac:dyDescent="0.2">
      <c r="A318" s="345"/>
      <c r="B318" s="397"/>
      <c r="C318" s="352"/>
      <c r="D318" s="357"/>
      <c r="E318" s="398"/>
      <c r="F318" s="384"/>
      <c r="G318" s="353"/>
    </row>
    <row r="319" spans="1:7" x14ac:dyDescent="0.2">
      <c r="A319" s="345"/>
      <c r="B319" s="397"/>
      <c r="C319" s="352"/>
      <c r="D319" s="365"/>
      <c r="E319" s="398"/>
      <c r="F319" s="384"/>
      <c r="G319" s="353"/>
    </row>
    <row r="320" spans="1:7" x14ac:dyDescent="0.2">
      <c r="A320" s="345"/>
      <c r="B320" s="382"/>
      <c r="C320" s="352"/>
      <c r="D320" s="365"/>
      <c r="E320" s="388"/>
      <c r="F320" s="384"/>
      <c r="G320" s="353"/>
    </row>
    <row r="321" spans="1:7" x14ac:dyDescent="0.2">
      <c r="A321" s="345"/>
      <c r="B321" s="382"/>
      <c r="C321" s="352"/>
      <c r="D321" s="365"/>
      <c r="E321" s="398"/>
      <c r="F321" s="384"/>
      <c r="G321" s="353"/>
    </row>
    <row r="322" spans="1:7" x14ac:dyDescent="0.2">
      <c r="A322" s="345"/>
      <c r="B322" s="394"/>
      <c r="C322" s="352"/>
      <c r="D322" s="365"/>
      <c r="E322" s="395"/>
      <c r="F322" s="399"/>
      <c r="G322" s="353"/>
    </row>
    <row r="323" spans="1:7" x14ac:dyDescent="0.2">
      <c r="A323" s="345"/>
      <c r="B323" s="389"/>
      <c r="C323" s="352"/>
      <c r="D323" s="400"/>
      <c r="E323" s="395"/>
      <c r="F323" s="399"/>
      <c r="G323" s="353"/>
    </row>
    <row r="324" spans="1:7" x14ac:dyDescent="0.2">
      <c r="A324" s="345"/>
      <c r="B324" s="389"/>
      <c r="C324" s="352"/>
      <c r="D324" s="365"/>
      <c r="E324" s="395"/>
      <c r="F324" s="399"/>
      <c r="G324" s="353"/>
    </row>
    <row r="325" spans="1:7" x14ac:dyDescent="0.2">
      <c r="A325" s="345"/>
      <c r="B325" s="382"/>
      <c r="C325" s="352"/>
      <c r="D325" s="365"/>
      <c r="E325" s="395"/>
      <c r="F325" s="399"/>
      <c r="G325" s="353"/>
    </row>
    <row r="326" spans="1:7" x14ac:dyDescent="0.2">
      <c r="A326" s="345"/>
      <c r="B326" s="382"/>
      <c r="C326" s="352"/>
      <c r="D326" s="365"/>
      <c r="E326" s="395"/>
      <c r="F326" s="399"/>
      <c r="G326" s="353"/>
    </row>
    <row r="327" spans="1:7" x14ac:dyDescent="0.2">
      <c r="A327" s="345"/>
      <c r="B327" s="382"/>
      <c r="C327" s="352"/>
      <c r="D327" s="365"/>
      <c r="E327" s="395"/>
      <c r="F327" s="399"/>
      <c r="G327" s="353"/>
    </row>
    <row r="328" spans="1:7" x14ac:dyDescent="0.2">
      <c r="A328" s="345"/>
      <c r="B328" s="382"/>
      <c r="C328" s="352"/>
      <c r="D328" s="357"/>
      <c r="E328" s="395"/>
      <c r="F328" s="399"/>
      <c r="G328" s="353"/>
    </row>
    <row r="329" spans="1:7" x14ac:dyDescent="0.2">
      <c r="A329" s="345"/>
      <c r="B329" s="382"/>
      <c r="C329" s="352"/>
      <c r="D329" s="357"/>
      <c r="E329" s="395"/>
      <c r="F329" s="399"/>
      <c r="G329" s="353"/>
    </row>
    <row r="330" spans="1:7" x14ac:dyDescent="0.2">
      <c r="A330" s="345"/>
      <c r="B330" s="382"/>
      <c r="C330" s="352"/>
      <c r="D330" s="401"/>
      <c r="E330" s="395"/>
      <c r="F330" s="399"/>
      <c r="G330" s="353"/>
    </row>
    <row r="331" spans="1:7" x14ac:dyDescent="0.2">
      <c r="A331" s="345"/>
      <c r="B331" s="382"/>
      <c r="C331" s="352"/>
      <c r="D331" s="365"/>
      <c r="E331" s="395"/>
      <c r="F331" s="399"/>
      <c r="G331" s="353"/>
    </row>
    <row r="332" spans="1:7" x14ac:dyDescent="0.2">
      <c r="A332" s="345"/>
      <c r="B332" s="382"/>
      <c r="C332" s="352"/>
      <c r="D332" s="365"/>
      <c r="E332" s="395"/>
      <c r="F332" s="399"/>
      <c r="G332" s="353"/>
    </row>
    <row r="333" spans="1:7" x14ac:dyDescent="0.2">
      <c r="A333" s="345"/>
      <c r="B333" s="382"/>
      <c r="C333" s="352"/>
      <c r="D333" s="365"/>
      <c r="E333" s="395"/>
      <c r="F333" s="399"/>
      <c r="G333" s="353"/>
    </row>
    <row r="334" spans="1:7" x14ac:dyDescent="0.2">
      <c r="A334" s="345"/>
      <c r="B334" s="382"/>
      <c r="C334" s="352"/>
      <c r="D334" s="402"/>
      <c r="E334" s="395"/>
      <c r="F334" s="399"/>
      <c r="G334" s="353"/>
    </row>
    <row r="335" spans="1:7" x14ac:dyDescent="0.2">
      <c r="A335" s="345"/>
      <c r="B335" s="382"/>
      <c r="C335" s="352"/>
      <c r="D335" s="160"/>
      <c r="E335" s="388"/>
      <c r="F335" s="384"/>
      <c r="G335" s="353"/>
    </row>
    <row r="336" spans="1:7" x14ac:dyDescent="0.2">
      <c r="A336" s="345"/>
      <c r="B336" s="382"/>
      <c r="C336" s="352"/>
      <c r="D336" s="357"/>
      <c r="E336" s="398"/>
      <c r="F336" s="384"/>
      <c r="G336" s="353"/>
    </row>
    <row r="337" spans="1:7" x14ac:dyDescent="0.2">
      <c r="A337" s="345"/>
      <c r="B337" s="382"/>
      <c r="C337" s="352"/>
      <c r="D337" s="357"/>
      <c r="E337" s="390"/>
      <c r="F337" s="384"/>
      <c r="G337" s="353"/>
    </row>
    <row r="338" spans="1:7" x14ac:dyDescent="0.2">
      <c r="A338" s="345"/>
      <c r="B338" s="382"/>
      <c r="C338" s="403"/>
      <c r="D338" s="365"/>
      <c r="E338" s="404"/>
      <c r="F338" s="405"/>
      <c r="G338" s="353"/>
    </row>
    <row r="339" spans="1:7" x14ac:dyDescent="0.2">
      <c r="A339" s="345"/>
      <c r="B339" s="382"/>
      <c r="C339" s="352"/>
      <c r="D339" s="406"/>
      <c r="E339" s="388"/>
      <c r="F339" s="387"/>
      <c r="G339" s="353"/>
    </row>
    <row r="340" spans="1:7" x14ac:dyDescent="0.2">
      <c r="A340" s="345"/>
      <c r="B340" s="382"/>
      <c r="C340" s="352"/>
      <c r="D340" s="364"/>
      <c r="E340" s="388"/>
      <c r="F340" s="387"/>
      <c r="G340" s="353"/>
    </row>
    <row r="341" spans="1:7" ht="13.5" thickBot="1" x14ac:dyDescent="0.25">
      <c r="A341" s="407"/>
      <c r="B341" s="408"/>
      <c r="C341" s="409"/>
      <c r="D341" s="409"/>
      <c r="E341" s="408"/>
      <c r="F341" s="49" t="s">
        <v>15</v>
      </c>
      <c r="G341" s="50">
        <f>SUM(G307:G340)</f>
        <v>11250</v>
      </c>
    </row>
    <row r="342" spans="1:7" ht="13.5" thickTop="1" x14ac:dyDescent="0.2">
      <c r="A342" s="342" t="s">
        <v>614</v>
      </c>
      <c r="B342" s="410"/>
      <c r="C342" s="367"/>
      <c r="D342" s="411"/>
      <c r="E342" s="410"/>
      <c r="F342" s="412"/>
      <c r="G342" s="378"/>
    </row>
    <row r="343" spans="1:7" ht="13.5" thickBot="1" x14ac:dyDescent="0.25">
      <c r="A343" s="359"/>
      <c r="B343" s="413"/>
      <c r="C343" s="413" t="s">
        <v>1850</v>
      </c>
      <c r="D343" s="360"/>
      <c r="E343" s="413"/>
      <c r="F343" s="361"/>
      <c r="G343" s="362"/>
    </row>
    <row r="344" spans="1:7" ht="13.5" thickTop="1" x14ac:dyDescent="0.2">
      <c r="A344" s="1176"/>
      <c r="B344" s="1177"/>
      <c r="C344" s="1177"/>
      <c r="D344" s="414" t="s">
        <v>11</v>
      </c>
      <c r="E344" s="1178" t="s">
        <v>12</v>
      </c>
      <c r="F344" s="1178"/>
      <c r="G344" s="1179"/>
    </row>
    <row r="345" spans="1:7" x14ac:dyDescent="0.2">
      <c r="A345" s="1161" t="s">
        <v>17</v>
      </c>
      <c r="B345" s="1162"/>
      <c r="C345" s="1162"/>
      <c r="D345" s="415"/>
      <c r="E345" s="1180"/>
      <c r="F345" s="1181"/>
      <c r="G345" s="1182"/>
    </row>
    <row r="346" spans="1:7" x14ac:dyDescent="0.2">
      <c r="A346" s="1161" t="s">
        <v>38</v>
      </c>
      <c r="B346" s="1162"/>
      <c r="C346" s="1162"/>
      <c r="D346" s="58" t="s">
        <v>356</v>
      </c>
      <c r="E346" s="1139" t="s">
        <v>69</v>
      </c>
      <c r="F346" s="1139"/>
      <c r="G346" s="1140"/>
    </row>
    <row r="347" spans="1:7" ht="13.5" thickBot="1" x14ac:dyDescent="0.25">
      <c r="A347" s="1163" t="s">
        <v>39</v>
      </c>
      <c r="B347" s="1164"/>
      <c r="C347" s="1164"/>
      <c r="D347" s="356" t="s">
        <v>357</v>
      </c>
      <c r="E347" s="1236" t="s">
        <v>33</v>
      </c>
      <c r="F347" s="1165"/>
      <c r="G347" s="1166"/>
    </row>
    <row r="348" spans="1:7" ht="16.5" x14ac:dyDescent="0.25">
      <c r="A348" s="1152" t="s">
        <v>29</v>
      </c>
      <c r="B348" s="1153"/>
      <c r="C348" s="1153"/>
      <c r="D348" s="1153"/>
      <c r="E348" s="1153"/>
      <c r="F348" s="1153"/>
      <c r="G348" s="1154"/>
    </row>
    <row r="349" spans="1:7" x14ac:dyDescent="0.2">
      <c r="A349" s="1155" t="s">
        <v>48</v>
      </c>
      <c r="B349" s="1156"/>
      <c r="C349" s="1156"/>
      <c r="D349" s="1156"/>
      <c r="E349" s="1156"/>
      <c r="F349" s="1156"/>
      <c r="G349" s="1157"/>
    </row>
    <row r="350" spans="1:7" x14ac:dyDescent="0.2">
      <c r="A350" s="1183" t="s">
        <v>49</v>
      </c>
      <c r="B350" s="1184"/>
      <c r="C350" s="1184"/>
      <c r="D350" s="1184"/>
      <c r="E350" s="1184"/>
      <c r="F350" s="1184"/>
      <c r="G350" s="1185"/>
    </row>
    <row r="351" spans="1:7" x14ac:dyDescent="0.2">
      <c r="A351" s="368"/>
      <c r="B351" s="369"/>
      <c r="C351" s="370"/>
      <c r="D351" s="371"/>
      <c r="E351" s="369"/>
      <c r="F351" s="372"/>
      <c r="G351" s="373" t="s">
        <v>20</v>
      </c>
    </row>
    <row r="352" spans="1:7" x14ac:dyDescent="0.2">
      <c r="A352" s="374" t="s">
        <v>1</v>
      </c>
      <c r="B352" s="375"/>
      <c r="C352" s="14" t="s">
        <v>32</v>
      </c>
      <c r="D352" s="375"/>
      <c r="E352" s="343" t="s">
        <v>1862</v>
      </c>
      <c r="F352" s="376"/>
      <c r="G352" s="344" t="s">
        <v>1846</v>
      </c>
    </row>
    <row r="353" spans="1:7" x14ac:dyDescent="0.2">
      <c r="A353" s="342" t="s">
        <v>8</v>
      </c>
      <c r="B353" s="377"/>
      <c r="C353" s="19"/>
      <c r="D353" s="367"/>
      <c r="E353" s="1167"/>
      <c r="F353" s="1168"/>
      <c r="G353" s="378"/>
    </row>
    <row r="354" spans="1:7" x14ac:dyDescent="0.2">
      <c r="A354" s="354" t="s">
        <v>37</v>
      </c>
      <c r="B354" s="358"/>
      <c r="C354" s="358"/>
      <c r="D354" s="358"/>
      <c r="E354" s="379" t="s">
        <v>46</v>
      </c>
      <c r="F354" s="380"/>
      <c r="G354" s="378" t="s">
        <v>50</v>
      </c>
    </row>
    <row r="355" spans="1:7" x14ac:dyDescent="0.2">
      <c r="A355" s="368"/>
      <c r="B355" s="369"/>
      <c r="C355" s="370"/>
      <c r="D355" s="370"/>
      <c r="E355" s="1169"/>
      <c r="F355" s="1170"/>
      <c r="G355" s="381"/>
    </row>
    <row r="356" spans="1:7" ht="26.25" thickBot="1" x14ac:dyDescent="0.25">
      <c r="A356" s="26" t="s">
        <v>47</v>
      </c>
      <c r="B356" s="26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345">
        <v>1</v>
      </c>
      <c r="B357" s="382"/>
      <c r="C357" s="352" t="s">
        <v>300</v>
      </c>
      <c r="D357" s="357" t="s">
        <v>612</v>
      </c>
      <c r="E357" s="383">
        <v>25</v>
      </c>
      <c r="F357" s="384">
        <v>450</v>
      </c>
      <c r="G357" s="353">
        <f>F357*E357</f>
        <v>11250</v>
      </c>
    </row>
    <row r="358" spans="1:7" x14ac:dyDescent="0.2">
      <c r="A358" s="345"/>
      <c r="B358" s="382"/>
      <c r="C358" s="352"/>
      <c r="D358" s="351" t="s">
        <v>613</v>
      </c>
      <c r="E358" s="385"/>
      <c r="F358" s="384"/>
      <c r="G358" s="353"/>
    </row>
    <row r="359" spans="1:7" x14ac:dyDescent="0.2">
      <c r="A359" s="345"/>
      <c r="B359" s="382"/>
      <c r="C359" s="352"/>
      <c r="D359" s="351"/>
      <c r="E359" s="386"/>
      <c r="F359" s="387"/>
      <c r="G359" s="353"/>
    </row>
    <row r="360" spans="1:7" x14ac:dyDescent="0.2">
      <c r="A360" s="345"/>
      <c r="B360" s="382"/>
      <c r="C360" s="352"/>
      <c r="D360" s="351"/>
      <c r="E360" s="388"/>
      <c r="F360" s="384"/>
      <c r="G360" s="353"/>
    </row>
    <row r="361" spans="1:7" x14ac:dyDescent="0.2">
      <c r="A361" s="345"/>
      <c r="B361" s="389"/>
      <c r="C361" s="352"/>
      <c r="D361" s="357"/>
      <c r="E361" s="390"/>
      <c r="F361" s="384"/>
      <c r="G361" s="353"/>
    </row>
    <row r="362" spans="1:7" x14ac:dyDescent="0.2">
      <c r="A362" s="345"/>
      <c r="B362" s="389"/>
      <c r="C362" s="352"/>
      <c r="D362" s="357"/>
      <c r="E362" s="390"/>
      <c r="F362" s="384"/>
      <c r="G362" s="353"/>
    </row>
    <row r="363" spans="1:7" x14ac:dyDescent="0.2">
      <c r="A363" s="345"/>
      <c r="B363" s="391"/>
      <c r="C363" s="366"/>
      <c r="D363" s="357"/>
      <c r="E363" s="388"/>
      <c r="F363" s="392"/>
      <c r="G363" s="353"/>
    </row>
    <row r="364" spans="1:7" x14ac:dyDescent="0.2">
      <c r="A364" s="345"/>
      <c r="B364" s="391"/>
      <c r="C364" s="366"/>
      <c r="D364" s="364"/>
      <c r="E364" s="388"/>
      <c r="F364" s="392"/>
      <c r="G364" s="353"/>
    </row>
    <row r="365" spans="1:7" x14ac:dyDescent="0.2">
      <c r="A365" s="345"/>
      <c r="B365" s="382"/>
      <c r="C365" s="352"/>
      <c r="D365" s="364"/>
      <c r="E365" s="393"/>
      <c r="F365" s="384"/>
      <c r="G365" s="353"/>
    </row>
    <row r="366" spans="1:7" x14ac:dyDescent="0.2">
      <c r="A366" s="345"/>
      <c r="B366" s="394"/>
      <c r="C366" s="352"/>
      <c r="D366" s="357"/>
      <c r="E366" s="395"/>
      <c r="F366" s="384"/>
      <c r="G366" s="353"/>
    </row>
    <row r="367" spans="1:7" x14ac:dyDescent="0.2">
      <c r="A367" s="345"/>
      <c r="B367" s="389"/>
      <c r="C367" s="352"/>
      <c r="D367" s="357"/>
      <c r="E367" s="388"/>
      <c r="F367" s="396"/>
      <c r="G367" s="353"/>
    </row>
    <row r="368" spans="1:7" x14ac:dyDescent="0.2">
      <c r="A368" s="345"/>
      <c r="B368" s="397"/>
      <c r="C368" s="352"/>
      <c r="D368" s="357"/>
      <c r="E368" s="398"/>
      <c r="F368" s="384"/>
      <c r="G368" s="353"/>
    </row>
    <row r="369" spans="1:7" x14ac:dyDescent="0.2">
      <c r="A369" s="345"/>
      <c r="B369" s="397"/>
      <c r="C369" s="352"/>
      <c r="D369" s="365"/>
      <c r="E369" s="398"/>
      <c r="F369" s="384"/>
      <c r="G369" s="353"/>
    </row>
    <row r="370" spans="1:7" x14ac:dyDescent="0.2">
      <c r="A370" s="345"/>
      <c r="B370" s="382"/>
      <c r="C370" s="352"/>
      <c r="D370" s="365"/>
      <c r="E370" s="388"/>
      <c r="F370" s="384"/>
      <c r="G370" s="353"/>
    </row>
    <row r="371" spans="1:7" x14ac:dyDescent="0.2">
      <c r="A371" s="345"/>
      <c r="B371" s="382"/>
      <c r="C371" s="352"/>
      <c r="D371" s="365"/>
      <c r="E371" s="398"/>
      <c r="F371" s="384"/>
      <c r="G371" s="353"/>
    </row>
    <row r="372" spans="1:7" x14ac:dyDescent="0.2">
      <c r="A372" s="345"/>
      <c r="B372" s="394"/>
      <c r="C372" s="352"/>
      <c r="D372" s="365"/>
      <c r="E372" s="395"/>
      <c r="F372" s="399"/>
      <c r="G372" s="353"/>
    </row>
    <row r="373" spans="1:7" x14ac:dyDescent="0.2">
      <c r="A373" s="345"/>
      <c r="B373" s="389"/>
      <c r="C373" s="352"/>
      <c r="D373" s="400"/>
      <c r="E373" s="395"/>
      <c r="F373" s="399"/>
      <c r="G373" s="353"/>
    </row>
    <row r="374" spans="1:7" x14ac:dyDescent="0.2">
      <c r="A374" s="345"/>
      <c r="B374" s="389"/>
      <c r="C374" s="352"/>
      <c r="D374" s="365"/>
      <c r="E374" s="395"/>
      <c r="F374" s="399"/>
      <c r="G374" s="353"/>
    </row>
    <row r="375" spans="1:7" x14ac:dyDescent="0.2">
      <c r="A375" s="345"/>
      <c r="B375" s="382"/>
      <c r="C375" s="352"/>
      <c r="D375" s="365"/>
      <c r="E375" s="395"/>
      <c r="F375" s="399"/>
      <c r="G375" s="353"/>
    </row>
    <row r="376" spans="1:7" x14ac:dyDescent="0.2">
      <c r="A376" s="345"/>
      <c r="B376" s="382"/>
      <c r="C376" s="352"/>
      <c r="D376" s="365"/>
      <c r="E376" s="395"/>
      <c r="F376" s="399"/>
      <c r="G376" s="353"/>
    </row>
    <row r="377" spans="1:7" x14ac:dyDescent="0.2">
      <c r="A377" s="345"/>
      <c r="B377" s="382"/>
      <c r="C377" s="352"/>
      <c r="D377" s="365"/>
      <c r="E377" s="395"/>
      <c r="F377" s="399"/>
      <c r="G377" s="353"/>
    </row>
    <row r="378" spans="1:7" x14ac:dyDescent="0.2">
      <c r="A378" s="345"/>
      <c r="B378" s="382"/>
      <c r="C378" s="352"/>
      <c r="D378" s="357"/>
      <c r="E378" s="395"/>
      <c r="F378" s="399"/>
      <c r="G378" s="353"/>
    </row>
    <row r="379" spans="1:7" x14ac:dyDescent="0.2">
      <c r="A379" s="345"/>
      <c r="B379" s="382"/>
      <c r="C379" s="352"/>
      <c r="D379" s="357"/>
      <c r="E379" s="395"/>
      <c r="F379" s="399"/>
      <c r="G379" s="353"/>
    </row>
    <row r="380" spans="1:7" x14ac:dyDescent="0.2">
      <c r="A380" s="345"/>
      <c r="B380" s="382"/>
      <c r="C380" s="352"/>
      <c r="D380" s="401"/>
      <c r="E380" s="395"/>
      <c r="F380" s="399"/>
      <c r="G380" s="353"/>
    </row>
    <row r="381" spans="1:7" x14ac:dyDescent="0.2">
      <c r="A381" s="345"/>
      <c r="B381" s="382"/>
      <c r="C381" s="352"/>
      <c r="D381" s="365"/>
      <c r="E381" s="395"/>
      <c r="F381" s="399"/>
      <c r="G381" s="353"/>
    </row>
    <row r="382" spans="1:7" x14ac:dyDescent="0.2">
      <c r="A382" s="345"/>
      <c r="B382" s="382"/>
      <c r="C382" s="352"/>
      <c r="D382" s="365"/>
      <c r="E382" s="395"/>
      <c r="F382" s="399"/>
      <c r="G382" s="353"/>
    </row>
    <row r="383" spans="1:7" x14ac:dyDescent="0.2">
      <c r="A383" s="345"/>
      <c r="B383" s="382"/>
      <c r="C383" s="352"/>
      <c r="D383" s="365"/>
      <c r="E383" s="395"/>
      <c r="F383" s="399"/>
      <c r="G383" s="353"/>
    </row>
    <row r="384" spans="1:7" x14ac:dyDescent="0.2">
      <c r="A384" s="345"/>
      <c r="B384" s="382"/>
      <c r="C384" s="352"/>
      <c r="D384" s="402"/>
      <c r="E384" s="395"/>
      <c r="F384" s="399"/>
      <c r="G384" s="353"/>
    </row>
    <row r="385" spans="1:7" x14ac:dyDescent="0.2">
      <c r="A385" s="345"/>
      <c r="B385" s="382"/>
      <c r="C385" s="352"/>
      <c r="D385" s="160"/>
      <c r="E385" s="388"/>
      <c r="F385" s="384"/>
      <c r="G385" s="353"/>
    </row>
    <row r="386" spans="1:7" x14ac:dyDescent="0.2">
      <c r="A386" s="345"/>
      <c r="B386" s="382"/>
      <c r="C386" s="352"/>
      <c r="D386" s="357"/>
      <c r="E386" s="398"/>
      <c r="F386" s="384"/>
      <c r="G386" s="353"/>
    </row>
    <row r="387" spans="1:7" x14ac:dyDescent="0.2">
      <c r="A387" s="345"/>
      <c r="B387" s="382"/>
      <c r="C387" s="352"/>
      <c r="D387" s="357"/>
      <c r="E387" s="390"/>
      <c r="F387" s="384"/>
      <c r="G387" s="353"/>
    </row>
    <row r="388" spans="1:7" x14ac:dyDescent="0.2">
      <c r="A388" s="345"/>
      <c r="B388" s="382"/>
      <c r="C388" s="403"/>
      <c r="D388" s="365"/>
      <c r="E388" s="404"/>
      <c r="F388" s="405"/>
      <c r="G388" s="353"/>
    </row>
    <row r="389" spans="1:7" x14ac:dyDescent="0.2">
      <c r="A389" s="345"/>
      <c r="B389" s="382"/>
      <c r="C389" s="352"/>
      <c r="D389" s="406"/>
      <c r="E389" s="388"/>
      <c r="F389" s="387"/>
      <c r="G389" s="353"/>
    </row>
    <row r="390" spans="1:7" x14ac:dyDescent="0.2">
      <c r="A390" s="345"/>
      <c r="B390" s="382"/>
      <c r="C390" s="352"/>
      <c r="D390" s="364"/>
      <c r="E390" s="388"/>
      <c r="F390" s="387"/>
      <c r="G390" s="353"/>
    </row>
    <row r="391" spans="1:7" ht="13.5" thickBot="1" x14ac:dyDescent="0.25">
      <c r="A391" s="407"/>
      <c r="B391" s="408"/>
      <c r="C391" s="409"/>
      <c r="D391" s="409"/>
      <c r="E391" s="408"/>
      <c r="F391" s="49" t="s">
        <v>15</v>
      </c>
      <c r="G391" s="50">
        <f>SUM(G357:G390)</f>
        <v>11250</v>
      </c>
    </row>
    <row r="392" spans="1:7" ht="13.5" thickTop="1" x14ac:dyDescent="0.2">
      <c r="A392" s="342" t="s">
        <v>614</v>
      </c>
      <c r="B392" s="410"/>
      <c r="C392" s="367"/>
      <c r="D392" s="411"/>
      <c r="E392" s="410"/>
      <c r="F392" s="412"/>
      <c r="G392" s="378"/>
    </row>
    <row r="393" spans="1:7" ht="13.5" thickBot="1" x14ac:dyDescent="0.25">
      <c r="A393" s="359"/>
      <c r="B393" s="413"/>
      <c r="C393" s="413" t="s">
        <v>1849</v>
      </c>
      <c r="D393" s="360"/>
      <c r="E393" s="413"/>
      <c r="F393" s="361"/>
      <c r="G393" s="362"/>
    </row>
    <row r="394" spans="1:7" ht="13.5" thickTop="1" x14ac:dyDescent="0.2">
      <c r="A394" s="1176"/>
      <c r="B394" s="1177"/>
      <c r="C394" s="1177"/>
      <c r="D394" s="414" t="s">
        <v>11</v>
      </c>
      <c r="E394" s="1178" t="s">
        <v>12</v>
      </c>
      <c r="F394" s="1178"/>
      <c r="G394" s="1179"/>
    </row>
    <row r="395" spans="1:7" x14ac:dyDescent="0.2">
      <c r="A395" s="1161" t="s">
        <v>17</v>
      </c>
      <c r="B395" s="1162"/>
      <c r="C395" s="1162"/>
      <c r="D395" s="415"/>
      <c r="E395" s="1180"/>
      <c r="F395" s="1181"/>
      <c r="G395" s="1182"/>
    </row>
    <row r="396" spans="1:7" x14ac:dyDescent="0.2">
      <c r="A396" s="1161" t="s">
        <v>38</v>
      </c>
      <c r="B396" s="1162"/>
      <c r="C396" s="1162"/>
      <c r="D396" s="58" t="s">
        <v>356</v>
      </c>
      <c r="E396" s="1139" t="s">
        <v>69</v>
      </c>
      <c r="F396" s="1139"/>
      <c r="G396" s="1140"/>
    </row>
    <row r="397" spans="1:7" ht="13.5" thickBot="1" x14ac:dyDescent="0.25">
      <c r="A397" s="1163" t="s">
        <v>39</v>
      </c>
      <c r="B397" s="1164"/>
      <c r="C397" s="1164"/>
      <c r="D397" s="356" t="s">
        <v>357</v>
      </c>
      <c r="E397" s="1236" t="s">
        <v>33</v>
      </c>
      <c r="F397" s="1165"/>
      <c r="G397" s="1166"/>
    </row>
    <row r="398" spans="1:7" ht="16.5" x14ac:dyDescent="0.25">
      <c r="A398" s="1152" t="s">
        <v>29</v>
      </c>
      <c r="B398" s="1153"/>
      <c r="C398" s="1153"/>
      <c r="D398" s="1153"/>
      <c r="E398" s="1153"/>
      <c r="F398" s="1153"/>
      <c r="G398" s="1154"/>
    </row>
    <row r="399" spans="1:7" x14ac:dyDescent="0.2">
      <c r="A399" s="1155" t="s">
        <v>48</v>
      </c>
      <c r="B399" s="1156"/>
      <c r="C399" s="1156"/>
      <c r="D399" s="1156"/>
      <c r="E399" s="1156"/>
      <c r="F399" s="1156"/>
      <c r="G399" s="1157"/>
    </row>
    <row r="400" spans="1:7" x14ac:dyDescent="0.2">
      <c r="A400" s="1183" t="s">
        <v>49</v>
      </c>
      <c r="B400" s="1184"/>
      <c r="C400" s="1184"/>
      <c r="D400" s="1184"/>
      <c r="E400" s="1184"/>
      <c r="F400" s="1184"/>
      <c r="G400" s="1185"/>
    </row>
    <row r="401" spans="1:7" x14ac:dyDescent="0.2">
      <c r="A401" s="368"/>
      <c r="B401" s="369"/>
      <c r="C401" s="370"/>
      <c r="D401" s="371"/>
      <c r="E401" s="369"/>
      <c r="F401" s="372"/>
      <c r="G401" s="373" t="s">
        <v>20</v>
      </c>
    </row>
    <row r="402" spans="1:7" x14ac:dyDescent="0.2">
      <c r="A402" s="374" t="s">
        <v>1</v>
      </c>
      <c r="B402" s="375"/>
      <c r="C402" s="14" t="s">
        <v>32</v>
      </c>
      <c r="D402" s="375"/>
      <c r="E402" s="343" t="s">
        <v>1863</v>
      </c>
      <c r="F402" s="376"/>
      <c r="G402" s="344" t="s">
        <v>1846</v>
      </c>
    </row>
    <row r="403" spans="1:7" x14ac:dyDescent="0.2">
      <c r="A403" s="342" t="s">
        <v>8</v>
      </c>
      <c r="B403" s="377"/>
      <c r="C403" s="19"/>
      <c r="D403" s="367"/>
      <c r="E403" s="1167"/>
      <c r="F403" s="1168"/>
      <c r="G403" s="378"/>
    </row>
    <row r="404" spans="1:7" x14ac:dyDescent="0.2">
      <c r="A404" s="354" t="s">
        <v>37</v>
      </c>
      <c r="B404" s="358"/>
      <c r="C404" s="358"/>
      <c r="D404" s="358"/>
      <c r="E404" s="379" t="s">
        <v>46</v>
      </c>
      <c r="F404" s="380"/>
      <c r="G404" s="378" t="s">
        <v>50</v>
      </c>
    </row>
    <row r="405" spans="1:7" x14ac:dyDescent="0.2">
      <c r="A405" s="368"/>
      <c r="B405" s="369"/>
      <c r="C405" s="370"/>
      <c r="D405" s="370"/>
      <c r="E405" s="1169"/>
      <c r="F405" s="1170"/>
      <c r="G405" s="381"/>
    </row>
    <row r="406" spans="1:7" ht="26.25" thickBot="1" x14ac:dyDescent="0.25">
      <c r="A406" s="26" t="s">
        <v>47</v>
      </c>
      <c r="B406" s="26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3.5" thickTop="1" x14ac:dyDescent="0.2">
      <c r="A407" s="345">
        <v>1</v>
      </c>
      <c r="B407" s="382"/>
      <c r="C407" s="352" t="s">
        <v>300</v>
      </c>
      <c r="D407" s="357" t="s">
        <v>612</v>
      </c>
      <c r="E407" s="383">
        <v>25</v>
      </c>
      <c r="F407" s="384">
        <v>450</v>
      </c>
      <c r="G407" s="353">
        <f>F407*E407</f>
        <v>11250</v>
      </c>
    </row>
    <row r="408" spans="1:7" x14ac:dyDescent="0.2">
      <c r="A408" s="345"/>
      <c r="B408" s="382"/>
      <c r="C408" s="352"/>
      <c r="D408" s="351" t="s">
        <v>613</v>
      </c>
      <c r="E408" s="385"/>
      <c r="F408" s="384"/>
      <c r="G408" s="353"/>
    </row>
    <row r="409" spans="1:7" x14ac:dyDescent="0.2">
      <c r="A409" s="345"/>
      <c r="B409" s="382"/>
      <c r="C409" s="352"/>
      <c r="D409" s="351"/>
      <c r="E409" s="386"/>
      <c r="F409" s="387"/>
      <c r="G409" s="353"/>
    </row>
    <row r="410" spans="1:7" x14ac:dyDescent="0.2">
      <c r="A410" s="345"/>
      <c r="B410" s="382"/>
      <c r="C410" s="352"/>
      <c r="D410" s="351"/>
      <c r="E410" s="388"/>
      <c r="F410" s="384"/>
      <c r="G410" s="353"/>
    </row>
    <row r="411" spans="1:7" x14ac:dyDescent="0.2">
      <c r="A411" s="345"/>
      <c r="B411" s="389"/>
      <c r="C411" s="352"/>
      <c r="D411" s="357"/>
      <c r="E411" s="390"/>
      <c r="F411" s="384"/>
      <c r="G411" s="353"/>
    </row>
    <row r="412" spans="1:7" x14ac:dyDescent="0.2">
      <c r="A412" s="345"/>
      <c r="B412" s="389"/>
      <c r="C412" s="352"/>
      <c r="D412" s="357"/>
      <c r="E412" s="390"/>
      <c r="F412" s="384"/>
      <c r="G412" s="353"/>
    </row>
    <row r="413" spans="1:7" x14ac:dyDescent="0.2">
      <c r="A413" s="345"/>
      <c r="B413" s="391"/>
      <c r="C413" s="366"/>
      <c r="D413" s="357"/>
      <c r="E413" s="388"/>
      <c r="F413" s="392"/>
      <c r="G413" s="353"/>
    </row>
    <row r="414" spans="1:7" x14ac:dyDescent="0.2">
      <c r="A414" s="345"/>
      <c r="B414" s="391"/>
      <c r="C414" s="366"/>
      <c r="D414" s="364"/>
      <c r="E414" s="388"/>
      <c r="F414" s="392"/>
      <c r="G414" s="353"/>
    </row>
    <row r="415" spans="1:7" x14ac:dyDescent="0.2">
      <c r="A415" s="345"/>
      <c r="B415" s="382"/>
      <c r="C415" s="352"/>
      <c r="D415" s="364"/>
      <c r="E415" s="393"/>
      <c r="F415" s="384"/>
      <c r="G415" s="353"/>
    </row>
    <row r="416" spans="1:7" x14ac:dyDescent="0.2">
      <c r="A416" s="345"/>
      <c r="B416" s="394"/>
      <c r="C416" s="352"/>
      <c r="D416" s="357"/>
      <c r="E416" s="395"/>
      <c r="F416" s="384"/>
      <c r="G416" s="353"/>
    </row>
    <row r="417" spans="1:7" x14ac:dyDescent="0.2">
      <c r="A417" s="345"/>
      <c r="B417" s="389"/>
      <c r="C417" s="352"/>
      <c r="D417" s="357"/>
      <c r="E417" s="388"/>
      <c r="F417" s="396"/>
      <c r="G417" s="353"/>
    </row>
    <row r="418" spans="1:7" x14ac:dyDescent="0.2">
      <c r="A418" s="345"/>
      <c r="B418" s="397"/>
      <c r="C418" s="352"/>
      <c r="D418" s="357"/>
      <c r="E418" s="398"/>
      <c r="F418" s="384"/>
      <c r="G418" s="353"/>
    </row>
    <row r="419" spans="1:7" x14ac:dyDescent="0.2">
      <c r="A419" s="345"/>
      <c r="B419" s="397"/>
      <c r="C419" s="352"/>
      <c r="D419" s="365"/>
      <c r="E419" s="398"/>
      <c r="F419" s="384"/>
      <c r="G419" s="353"/>
    </row>
    <row r="420" spans="1:7" x14ac:dyDescent="0.2">
      <c r="A420" s="345"/>
      <c r="B420" s="382"/>
      <c r="C420" s="352"/>
      <c r="D420" s="365"/>
      <c r="E420" s="388"/>
      <c r="F420" s="384"/>
      <c r="G420" s="353"/>
    </row>
    <row r="421" spans="1:7" x14ac:dyDescent="0.2">
      <c r="A421" s="345"/>
      <c r="B421" s="382"/>
      <c r="C421" s="352"/>
      <c r="D421" s="365"/>
      <c r="E421" s="398"/>
      <c r="F421" s="384"/>
      <c r="G421" s="353"/>
    </row>
    <row r="422" spans="1:7" x14ac:dyDescent="0.2">
      <c r="A422" s="345"/>
      <c r="B422" s="394"/>
      <c r="C422" s="352"/>
      <c r="D422" s="365"/>
      <c r="E422" s="395"/>
      <c r="F422" s="399"/>
      <c r="G422" s="353"/>
    </row>
    <row r="423" spans="1:7" x14ac:dyDescent="0.2">
      <c r="A423" s="345"/>
      <c r="B423" s="389"/>
      <c r="C423" s="352"/>
      <c r="D423" s="400"/>
      <c r="E423" s="395"/>
      <c r="F423" s="399"/>
      <c r="G423" s="353"/>
    </row>
    <row r="424" spans="1:7" x14ac:dyDescent="0.2">
      <c r="A424" s="345"/>
      <c r="B424" s="389"/>
      <c r="C424" s="352"/>
      <c r="D424" s="365"/>
      <c r="E424" s="395"/>
      <c r="F424" s="399"/>
      <c r="G424" s="353"/>
    </row>
    <row r="425" spans="1:7" x14ac:dyDescent="0.2">
      <c r="A425" s="345"/>
      <c r="B425" s="382"/>
      <c r="C425" s="352"/>
      <c r="D425" s="365"/>
      <c r="E425" s="395"/>
      <c r="F425" s="399"/>
      <c r="G425" s="353"/>
    </row>
    <row r="426" spans="1:7" x14ac:dyDescent="0.2">
      <c r="A426" s="345"/>
      <c r="B426" s="382"/>
      <c r="C426" s="352"/>
      <c r="D426" s="365"/>
      <c r="E426" s="395"/>
      <c r="F426" s="399"/>
      <c r="G426" s="353"/>
    </row>
    <row r="427" spans="1:7" x14ac:dyDescent="0.2">
      <c r="A427" s="345"/>
      <c r="B427" s="382"/>
      <c r="C427" s="352"/>
      <c r="D427" s="365"/>
      <c r="E427" s="395"/>
      <c r="F427" s="399"/>
      <c r="G427" s="353"/>
    </row>
    <row r="428" spans="1:7" x14ac:dyDescent="0.2">
      <c r="A428" s="345"/>
      <c r="B428" s="382"/>
      <c r="C428" s="352"/>
      <c r="D428" s="357"/>
      <c r="E428" s="395"/>
      <c r="F428" s="399"/>
      <c r="G428" s="353"/>
    </row>
    <row r="429" spans="1:7" x14ac:dyDescent="0.2">
      <c r="A429" s="345"/>
      <c r="B429" s="382"/>
      <c r="C429" s="352"/>
      <c r="D429" s="357"/>
      <c r="E429" s="395"/>
      <c r="F429" s="399"/>
      <c r="G429" s="353"/>
    </row>
    <row r="430" spans="1:7" x14ac:dyDescent="0.2">
      <c r="A430" s="345"/>
      <c r="B430" s="382"/>
      <c r="C430" s="352"/>
      <c r="D430" s="401"/>
      <c r="E430" s="395"/>
      <c r="F430" s="399"/>
      <c r="G430" s="353"/>
    </row>
    <row r="431" spans="1:7" x14ac:dyDescent="0.2">
      <c r="A431" s="345"/>
      <c r="B431" s="382"/>
      <c r="C431" s="352"/>
      <c r="D431" s="365"/>
      <c r="E431" s="395"/>
      <c r="F431" s="399"/>
      <c r="G431" s="353"/>
    </row>
    <row r="432" spans="1:7" x14ac:dyDescent="0.2">
      <c r="A432" s="345"/>
      <c r="B432" s="382"/>
      <c r="C432" s="352"/>
      <c r="D432" s="365"/>
      <c r="E432" s="395"/>
      <c r="F432" s="399"/>
      <c r="G432" s="353"/>
    </row>
    <row r="433" spans="1:7" x14ac:dyDescent="0.2">
      <c r="A433" s="345"/>
      <c r="B433" s="382"/>
      <c r="C433" s="352"/>
      <c r="D433" s="365"/>
      <c r="E433" s="395"/>
      <c r="F433" s="399"/>
      <c r="G433" s="353"/>
    </row>
    <row r="434" spans="1:7" x14ac:dyDescent="0.2">
      <c r="A434" s="345"/>
      <c r="B434" s="382"/>
      <c r="C434" s="352"/>
      <c r="D434" s="402"/>
      <c r="E434" s="395"/>
      <c r="F434" s="399"/>
      <c r="G434" s="353"/>
    </row>
    <row r="435" spans="1:7" x14ac:dyDescent="0.2">
      <c r="A435" s="345"/>
      <c r="B435" s="382"/>
      <c r="C435" s="352"/>
      <c r="D435" s="160"/>
      <c r="E435" s="388"/>
      <c r="F435" s="384"/>
      <c r="G435" s="353"/>
    </row>
    <row r="436" spans="1:7" x14ac:dyDescent="0.2">
      <c r="A436" s="345"/>
      <c r="B436" s="382"/>
      <c r="C436" s="352"/>
      <c r="D436" s="357"/>
      <c r="E436" s="398"/>
      <c r="F436" s="384"/>
      <c r="G436" s="353"/>
    </row>
    <row r="437" spans="1:7" x14ac:dyDescent="0.2">
      <c r="A437" s="345"/>
      <c r="B437" s="382"/>
      <c r="C437" s="352"/>
      <c r="D437" s="357"/>
      <c r="E437" s="390"/>
      <c r="F437" s="384"/>
      <c r="G437" s="353"/>
    </row>
    <row r="438" spans="1:7" x14ac:dyDescent="0.2">
      <c r="A438" s="345"/>
      <c r="B438" s="382"/>
      <c r="C438" s="403"/>
      <c r="D438" s="365"/>
      <c r="E438" s="404"/>
      <c r="F438" s="405"/>
      <c r="G438" s="353"/>
    </row>
    <row r="439" spans="1:7" x14ac:dyDescent="0.2">
      <c r="A439" s="345"/>
      <c r="B439" s="382"/>
      <c r="C439" s="352"/>
      <c r="D439" s="406"/>
      <c r="E439" s="388"/>
      <c r="F439" s="387"/>
      <c r="G439" s="353"/>
    </row>
    <row r="440" spans="1:7" x14ac:dyDescent="0.2">
      <c r="A440" s="345"/>
      <c r="B440" s="382"/>
      <c r="C440" s="352"/>
      <c r="D440" s="364"/>
      <c r="E440" s="388"/>
      <c r="F440" s="387"/>
      <c r="G440" s="353"/>
    </row>
    <row r="441" spans="1:7" ht="13.5" thickBot="1" x14ac:dyDescent="0.25">
      <c r="A441" s="407"/>
      <c r="B441" s="408"/>
      <c r="C441" s="409"/>
      <c r="D441" s="409"/>
      <c r="E441" s="408"/>
      <c r="F441" s="49" t="s">
        <v>15</v>
      </c>
      <c r="G441" s="50">
        <f>SUM(G407:G440)</f>
        <v>11250</v>
      </c>
    </row>
    <row r="442" spans="1:7" ht="13.5" thickTop="1" x14ac:dyDescent="0.2">
      <c r="A442" s="342" t="s">
        <v>614</v>
      </c>
      <c r="B442" s="410"/>
      <c r="C442" s="367"/>
      <c r="D442" s="411"/>
      <c r="E442" s="410"/>
      <c r="F442" s="412"/>
      <c r="G442" s="378"/>
    </row>
    <row r="443" spans="1:7" ht="13.5" thickBot="1" x14ac:dyDescent="0.25">
      <c r="A443" s="359"/>
      <c r="B443" s="413"/>
      <c r="C443" s="413" t="s">
        <v>1851</v>
      </c>
      <c r="D443" s="360"/>
      <c r="E443" s="413"/>
      <c r="F443" s="361"/>
      <c r="G443" s="362"/>
    </row>
    <row r="444" spans="1:7" ht="13.5" thickTop="1" x14ac:dyDescent="0.2">
      <c r="A444" s="1176"/>
      <c r="B444" s="1177"/>
      <c r="C444" s="1177"/>
      <c r="D444" s="414" t="s">
        <v>11</v>
      </c>
      <c r="E444" s="1178" t="s">
        <v>12</v>
      </c>
      <c r="F444" s="1178"/>
      <c r="G444" s="1179"/>
    </row>
    <row r="445" spans="1:7" x14ac:dyDescent="0.2">
      <c r="A445" s="1161" t="s">
        <v>17</v>
      </c>
      <c r="B445" s="1162"/>
      <c r="C445" s="1162"/>
      <c r="D445" s="415"/>
      <c r="E445" s="1180"/>
      <c r="F445" s="1181"/>
      <c r="G445" s="1182"/>
    </row>
    <row r="446" spans="1:7" x14ac:dyDescent="0.2">
      <c r="A446" s="1161" t="s">
        <v>38</v>
      </c>
      <c r="B446" s="1162"/>
      <c r="C446" s="1162"/>
      <c r="D446" s="58" t="s">
        <v>356</v>
      </c>
      <c r="E446" s="1139" t="s">
        <v>69</v>
      </c>
      <c r="F446" s="1139"/>
      <c r="G446" s="1140"/>
    </row>
    <row r="447" spans="1:7" ht="13.5" thickBot="1" x14ac:dyDescent="0.25">
      <c r="A447" s="1163" t="s">
        <v>39</v>
      </c>
      <c r="B447" s="1164"/>
      <c r="C447" s="1164"/>
      <c r="D447" s="356" t="s">
        <v>357</v>
      </c>
      <c r="E447" s="1236" t="s">
        <v>33</v>
      </c>
      <c r="F447" s="1165"/>
      <c r="G447" s="1166"/>
    </row>
    <row r="448" spans="1:7" ht="16.5" x14ac:dyDescent="0.25">
      <c r="A448" s="1152" t="s">
        <v>29</v>
      </c>
      <c r="B448" s="1153"/>
      <c r="C448" s="1153"/>
      <c r="D448" s="1153"/>
      <c r="E448" s="1153"/>
      <c r="F448" s="1153"/>
      <c r="G448" s="1154"/>
    </row>
    <row r="449" spans="1:7" x14ac:dyDescent="0.2">
      <c r="A449" s="1155" t="s">
        <v>48</v>
      </c>
      <c r="B449" s="1156"/>
      <c r="C449" s="1156"/>
      <c r="D449" s="1156"/>
      <c r="E449" s="1156"/>
      <c r="F449" s="1156"/>
      <c r="G449" s="1157"/>
    </row>
    <row r="450" spans="1:7" x14ac:dyDescent="0.2">
      <c r="A450" s="1183" t="s">
        <v>49</v>
      </c>
      <c r="B450" s="1184"/>
      <c r="C450" s="1184"/>
      <c r="D450" s="1184"/>
      <c r="E450" s="1184"/>
      <c r="F450" s="1184"/>
      <c r="G450" s="1185"/>
    </row>
    <row r="451" spans="1:7" x14ac:dyDescent="0.2">
      <c r="A451" s="368"/>
      <c r="B451" s="369"/>
      <c r="C451" s="370"/>
      <c r="D451" s="371"/>
      <c r="E451" s="369"/>
      <c r="F451" s="372"/>
      <c r="G451" s="373" t="s">
        <v>20</v>
      </c>
    </row>
    <row r="452" spans="1:7" x14ac:dyDescent="0.2">
      <c r="A452" s="374" t="s">
        <v>1</v>
      </c>
      <c r="B452" s="375"/>
      <c r="C452" s="14" t="s">
        <v>32</v>
      </c>
      <c r="D452" s="375"/>
      <c r="E452" s="343" t="s">
        <v>2094</v>
      </c>
      <c r="F452" s="376"/>
      <c r="G452" s="344" t="s">
        <v>2090</v>
      </c>
    </row>
    <row r="453" spans="1:7" x14ac:dyDescent="0.2">
      <c r="A453" s="342" t="s">
        <v>8</v>
      </c>
      <c r="B453" s="377"/>
      <c r="C453" s="19"/>
      <c r="D453" s="367"/>
      <c r="E453" s="1167"/>
      <c r="F453" s="1168"/>
      <c r="G453" s="378"/>
    </row>
    <row r="454" spans="1:7" x14ac:dyDescent="0.2">
      <c r="A454" s="354" t="s">
        <v>37</v>
      </c>
      <c r="B454" s="358"/>
      <c r="C454" s="358"/>
      <c r="D454" s="358"/>
      <c r="E454" s="379" t="s">
        <v>46</v>
      </c>
      <c r="F454" s="380"/>
      <c r="G454" s="378" t="s">
        <v>50</v>
      </c>
    </row>
    <row r="455" spans="1:7" x14ac:dyDescent="0.2">
      <c r="A455" s="368"/>
      <c r="B455" s="369"/>
      <c r="C455" s="370"/>
      <c r="D455" s="370"/>
      <c r="E455" s="1169"/>
      <c r="F455" s="1170"/>
      <c r="G455" s="381"/>
    </row>
    <row r="456" spans="1:7" ht="26.25" thickBot="1" x14ac:dyDescent="0.25">
      <c r="A456" s="26" t="s">
        <v>47</v>
      </c>
      <c r="B456" s="26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</row>
    <row r="457" spans="1:7" ht="13.5" thickTop="1" x14ac:dyDescent="0.2">
      <c r="A457" s="345">
        <v>1</v>
      </c>
      <c r="B457" s="382"/>
      <c r="C457" s="352" t="s">
        <v>300</v>
      </c>
      <c r="D457" s="357" t="s">
        <v>612</v>
      </c>
      <c r="E457" s="383">
        <v>25</v>
      </c>
      <c r="F457" s="384">
        <v>450</v>
      </c>
      <c r="G457" s="353">
        <f>F457*E457</f>
        <v>11250</v>
      </c>
    </row>
    <row r="458" spans="1:7" x14ac:dyDescent="0.2">
      <c r="A458" s="345"/>
      <c r="B458" s="382"/>
      <c r="C458" s="352"/>
      <c r="D458" s="351" t="s">
        <v>613</v>
      </c>
      <c r="E458" s="385"/>
      <c r="F458" s="384"/>
      <c r="G458" s="353"/>
    </row>
    <row r="459" spans="1:7" x14ac:dyDescent="0.2">
      <c r="A459" s="345"/>
      <c r="B459" s="382"/>
      <c r="C459" s="352"/>
      <c r="D459" s="351"/>
      <c r="E459" s="386"/>
      <c r="F459" s="387"/>
      <c r="G459" s="353"/>
    </row>
    <row r="460" spans="1:7" x14ac:dyDescent="0.2">
      <c r="A460" s="345"/>
      <c r="B460" s="382"/>
      <c r="C460" s="352"/>
      <c r="D460" s="351"/>
      <c r="E460" s="388"/>
      <c r="F460" s="384"/>
      <c r="G460" s="353"/>
    </row>
    <row r="461" spans="1:7" x14ac:dyDescent="0.2">
      <c r="A461" s="345"/>
      <c r="B461" s="389"/>
      <c r="C461" s="352"/>
      <c r="D461" s="357"/>
      <c r="E461" s="390"/>
      <c r="F461" s="384"/>
      <c r="G461" s="353"/>
    </row>
    <row r="462" spans="1:7" x14ac:dyDescent="0.2">
      <c r="A462" s="345"/>
      <c r="B462" s="389"/>
      <c r="C462" s="352"/>
      <c r="D462" s="357"/>
      <c r="E462" s="390"/>
      <c r="F462" s="384"/>
      <c r="G462" s="353"/>
    </row>
    <row r="463" spans="1:7" x14ac:dyDescent="0.2">
      <c r="A463" s="345"/>
      <c r="B463" s="391"/>
      <c r="C463" s="366"/>
      <c r="D463" s="357"/>
      <c r="E463" s="388"/>
      <c r="F463" s="392"/>
      <c r="G463" s="353"/>
    </row>
    <row r="464" spans="1:7" x14ac:dyDescent="0.2">
      <c r="A464" s="345"/>
      <c r="B464" s="391"/>
      <c r="C464" s="366"/>
      <c r="D464" s="364"/>
      <c r="E464" s="388"/>
      <c r="F464" s="392"/>
      <c r="G464" s="353"/>
    </row>
    <row r="465" spans="1:7" x14ac:dyDescent="0.2">
      <c r="A465" s="345"/>
      <c r="B465" s="382"/>
      <c r="C465" s="352"/>
      <c r="D465" s="364"/>
      <c r="E465" s="393"/>
      <c r="F465" s="384"/>
      <c r="G465" s="353"/>
    </row>
    <row r="466" spans="1:7" x14ac:dyDescent="0.2">
      <c r="A466" s="345"/>
      <c r="B466" s="394"/>
      <c r="C466" s="352"/>
      <c r="D466" s="357"/>
      <c r="E466" s="395"/>
      <c r="F466" s="384"/>
      <c r="G466" s="353"/>
    </row>
    <row r="467" spans="1:7" x14ac:dyDescent="0.2">
      <c r="A467" s="345"/>
      <c r="B467" s="389"/>
      <c r="C467" s="352"/>
      <c r="D467" s="357"/>
      <c r="E467" s="388"/>
      <c r="F467" s="396"/>
      <c r="G467" s="353"/>
    </row>
    <row r="468" spans="1:7" x14ac:dyDescent="0.2">
      <c r="A468" s="345"/>
      <c r="B468" s="397"/>
      <c r="C468" s="352"/>
      <c r="D468" s="357"/>
      <c r="E468" s="398"/>
      <c r="F468" s="384"/>
      <c r="G468" s="353"/>
    </row>
    <row r="469" spans="1:7" x14ac:dyDescent="0.2">
      <c r="A469" s="345"/>
      <c r="B469" s="397"/>
      <c r="C469" s="352"/>
      <c r="D469" s="365"/>
      <c r="E469" s="398"/>
      <c r="F469" s="384"/>
      <c r="G469" s="353"/>
    </row>
    <row r="470" spans="1:7" x14ac:dyDescent="0.2">
      <c r="A470" s="345"/>
      <c r="B470" s="382"/>
      <c r="C470" s="352"/>
      <c r="D470" s="365"/>
      <c r="E470" s="388"/>
      <c r="F470" s="384"/>
      <c r="G470" s="353"/>
    </row>
    <row r="471" spans="1:7" x14ac:dyDescent="0.2">
      <c r="A471" s="345"/>
      <c r="B471" s="382"/>
      <c r="C471" s="352"/>
      <c r="D471" s="365"/>
      <c r="E471" s="398"/>
      <c r="F471" s="384"/>
      <c r="G471" s="353"/>
    </row>
    <row r="472" spans="1:7" x14ac:dyDescent="0.2">
      <c r="A472" s="345"/>
      <c r="B472" s="394"/>
      <c r="C472" s="352"/>
      <c r="D472" s="365"/>
      <c r="E472" s="395"/>
      <c r="F472" s="399"/>
      <c r="G472" s="353"/>
    </row>
    <row r="473" spans="1:7" x14ac:dyDescent="0.2">
      <c r="A473" s="345"/>
      <c r="B473" s="389"/>
      <c r="C473" s="352"/>
      <c r="D473" s="400"/>
      <c r="E473" s="395"/>
      <c r="F473" s="399"/>
      <c r="G473" s="353"/>
    </row>
    <row r="474" spans="1:7" x14ac:dyDescent="0.2">
      <c r="A474" s="345"/>
      <c r="B474" s="389"/>
      <c r="C474" s="352"/>
      <c r="D474" s="365"/>
      <c r="E474" s="395"/>
      <c r="F474" s="399"/>
      <c r="G474" s="353"/>
    </row>
    <row r="475" spans="1:7" x14ac:dyDescent="0.2">
      <c r="A475" s="345"/>
      <c r="B475" s="382"/>
      <c r="C475" s="352"/>
      <c r="D475" s="365"/>
      <c r="E475" s="395"/>
      <c r="F475" s="399"/>
      <c r="G475" s="353"/>
    </row>
    <row r="476" spans="1:7" x14ac:dyDescent="0.2">
      <c r="A476" s="345"/>
      <c r="B476" s="382"/>
      <c r="C476" s="352"/>
      <c r="D476" s="365"/>
      <c r="E476" s="395"/>
      <c r="F476" s="399"/>
      <c r="G476" s="353"/>
    </row>
    <row r="477" spans="1:7" x14ac:dyDescent="0.2">
      <c r="A477" s="345"/>
      <c r="B477" s="382"/>
      <c r="C477" s="352"/>
      <c r="D477" s="365"/>
      <c r="E477" s="395"/>
      <c r="F477" s="399"/>
      <c r="G477" s="353"/>
    </row>
    <row r="478" spans="1:7" x14ac:dyDescent="0.2">
      <c r="A478" s="345"/>
      <c r="B478" s="382"/>
      <c r="C478" s="352"/>
      <c r="D478" s="357"/>
      <c r="E478" s="395"/>
      <c r="F478" s="399"/>
      <c r="G478" s="353"/>
    </row>
    <row r="479" spans="1:7" x14ac:dyDescent="0.2">
      <c r="A479" s="345"/>
      <c r="B479" s="382"/>
      <c r="C479" s="352"/>
      <c r="D479" s="357"/>
      <c r="E479" s="395"/>
      <c r="F479" s="399"/>
      <c r="G479" s="353"/>
    </row>
    <row r="480" spans="1:7" x14ac:dyDescent="0.2">
      <c r="A480" s="345"/>
      <c r="B480" s="382"/>
      <c r="C480" s="352"/>
      <c r="D480" s="401"/>
      <c r="E480" s="395"/>
      <c r="F480" s="399"/>
      <c r="G480" s="353"/>
    </row>
    <row r="481" spans="1:7" x14ac:dyDescent="0.2">
      <c r="A481" s="345"/>
      <c r="B481" s="382"/>
      <c r="C481" s="352"/>
      <c r="D481" s="365"/>
      <c r="E481" s="395"/>
      <c r="F481" s="399"/>
      <c r="G481" s="353"/>
    </row>
    <row r="482" spans="1:7" x14ac:dyDescent="0.2">
      <c r="A482" s="345"/>
      <c r="B482" s="382"/>
      <c r="C482" s="352"/>
      <c r="D482" s="365"/>
      <c r="E482" s="395"/>
      <c r="F482" s="399"/>
      <c r="G482" s="353"/>
    </row>
    <row r="483" spans="1:7" x14ac:dyDescent="0.2">
      <c r="A483" s="345"/>
      <c r="B483" s="382"/>
      <c r="C483" s="352"/>
      <c r="D483" s="365"/>
      <c r="E483" s="395"/>
      <c r="F483" s="399"/>
      <c r="G483" s="353"/>
    </row>
    <row r="484" spans="1:7" x14ac:dyDescent="0.2">
      <c r="A484" s="345"/>
      <c r="B484" s="382"/>
      <c r="C484" s="352"/>
      <c r="D484" s="402"/>
      <c r="E484" s="395"/>
      <c r="F484" s="399"/>
      <c r="G484" s="353"/>
    </row>
    <row r="485" spans="1:7" x14ac:dyDescent="0.2">
      <c r="A485" s="345"/>
      <c r="B485" s="382"/>
      <c r="C485" s="352"/>
      <c r="D485" s="160"/>
      <c r="E485" s="388"/>
      <c r="F485" s="384"/>
      <c r="G485" s="353"/>
    </row>
    <row r="486" spans="1:7" x14ac:dyDescent="0.2">
      <c r="A486" s="345"/>
      <c r="B486" s="382"/>
      <c r="C486" s="352"/>
      <c r="D486" s="357"/>
      <c r="E486" s="398"/>
      <c r="F486" s="384"/>
      <c r="G486" s="353"/>
    </row>
    <row r="487" spans="1:7" x14ac:dyDescent="0.2">
      <c r="A487" s="345"/>
      <c r="B487" s="382"/>
      <c r="C487" s="352"/>
      <c r="D487" s="357"/>
      <c r="E487" s="390"/>
      <c r="F487" s="384"/>
      <c r="G487" s="353"/>
    </row>
    <row r="488" spans="1:7" x14ac:dyDescent="0.2">
      <c r="A488" s="345"/>
      <c r="B488" s="382"/>
      <c r="C488" s="403"/>
      <c r="D488" s="365"/>
      <c r="E488" s="404"/>
      <c r="F488" s="405"/>
      <c r="G488" s="353"/>
    </row>
    <row r="489" spans="1:7" x14ac:dyDescent="0.2">
      <c r="A489" s="345"/>
      <c r="B489" s="382"/>
      <c r="C489" s="352"/>
      <c r="D489" s="406"/>
      <c r="E489" s="388"/>
      <c r="F489" s="387"/>
      <c r="G489" s="353"/>
    </row>
    <row r="490" spans="1:7" x14ac:dyDescent="0.2">
      <c r="A490" s="345"/>
      <c r="B490" s="382"/>
      <c r="C490" s="352"/>
      <c r="D490" s="364"/>
      <c r="E490" s="388"/>
      <c r="F490" s="387"/>
      <c r="G490" s="353"/>
    </row>
    <row r="491" spans="1:7" ht="13.5" thickBot="1" x14ac:dyDescent="0.25">
      <c r="A491" s="407"/>
      <c r="B491" s="408"/>
      <c r="C491" s="409"/>
      <c r="D491" s="409"/>
      <c r="E491" s="408"/>
      <c r="F491" s="49" t="s">
        <v>15</v>
      </c>
      <c r="G491" s="50">
        <f>SUM(G457:G490)</f>
        <v>11250</v>
      </c>
    </row>
    <row r="492" spans="1:7" ht="13.5" thickTop="1" x14ac:dyDescent="0.2">
      <c r="A492" s="342" t="s">
        <v>614</v>
      </c>
      <c r="B492" s="410"/>
      <c r="C492" s="367"/>
      <c r="D492" s="411"/>
      <c r="E492" s="410"/>
      <c r="F492" s="412"/>
      <c r="G492" s="378"/>
    </row>
    <row r="493" spans="1:7" ht="13.5" thickBot="1" x14ac:dyDescent="0.25">
      <c r="A493" s="359"/>
      <c r="B493" s="413"/>
      <c r="C493" s="413" t="s">
        <v>2095</v>
      </c>
      <c r="D493" s="360"/>
      <c r="E493" s="413"/>
      <c r="F493" s="361"/>
      <c r="G493" s="362"/>
    </row>
    <row r="494" spans="1:7" ht="13.5" thickTop="1" x14ac:dyDescent="0.2">
      <c r="A494" s="1176"/>
      <c r="B494" s="1177"/>
      <c r="C494" s="1177"/>
      <c r="D494" s="414" t="s">
        <v>11</v>
      </c>
      <c r="E494" s="1178" t="s">
        <v>12</v>
      </c>
      <c r="F494" s="1178"/>
      <c r="G494" s="1179"/>
    </row>
    <row r="495" spans="1:7" x14ac:dyDescent="0.2">
      <c r="A495" s="1161" t="s">
        <v>17</v>
      </c>
      <c r="B495" s="1162"/>
      <c r="C495" s="1162"/>
      <c r="D495" s="415"/>
      <c r="E495" s="1180"/>
      <c r="F495" s="1181"/>
      <c r="G495" s="1182"/>
    </row>
    <row r="496" spans="1:7" x14ac:dyDescent="0.2">
      <c r="A496" s="1161" t="s">
        <v>38</v>
      </c>
      <c r="B496" s="1162"/>
      <c r="C496" s="1162"/>
      <c r="D496" s="58" t="s">
        <v>356</v>
      </c>
      <c r="E496" s="1139" t="s">
        <v>69</v>
      </c>
      <c r="F496" s="1139"/>
      <c r="G496" s="1140"/>
    </row>
    <row r="497" spans="1:7" ht="13.5" thickBot="1" x14ac:dyDescent="0.25">
      <c r="A497" s="1163" t="s">
        <v>39</v>
      </c>
      <c r="B497" s="1164"/>
      <c r="C497" s="1164"/>
      <c r="D497" s="356" t="s">
        <v>357</v>
      </c>
      <c r="E497" s="1236" t="s">
        <v>33</v>
      </c>
      <c r="F497" s="1165"/>
      <c r="G497" s="1166"/>
    </row>
    <row r="498" spans="1:7" ht="16.5" x14ac:dyDescent="0.25">
      <c r="A498" s="1152" t="s">
        <v>29</v>
      </c>
      <c r="B498" s="1153"/>
      <c r="C498" s="1153"/>
      <c r="D498" s="1153"/>
      <c r="E498" s="1153"/>
      <c r="F498" s="1153"/>
      <c r="G498" s="1154"/>
    </row>
    <row r="499" spans="1:7" x14ac:dyDescent="0.2">
      <c r="A499" s="1155" t="s">
        <v>48</v>
      </c>
      <c r="B499" s="1156"/>
      <c r="C499" s="1156"/>
      <c r="D499" s="1156"/>
      <c r="E499" s="1156"/>
      <c r="F499" s="1156"/>
      <c r="G499" s="1157"/>
    </row>
    <row r="500" spans="1:7" x14ac:dyDescent="0.2">
      <c r="A500" s="1183" t="s">
        <v>49</v>
      </c>
      <c r="B500" s="1184"/>
      <c r="C500" s="1184"/>
      <c r="D500" s="1184"/>
      <c r="E500" s="1184"/>
      <c r="F500" s="1184"/>
      <c r="G500" s="1185"/>
    </row>
    <row r="501" spans="1:7" x14ac:dyDescent="0.2">
      <c r="A501" s="368"/>
      <c r="B501" s="369"/>
      <c r="C501" s="370"/>
      <c r="D501" s="371"/>
      <c r="E501" s="369"/>
      <c r="F501" s="372"/>
      <c r="G501" s="373" t="s">
        <v>20</v>
      </c>
    </row>
    <row r="502" spans="1:7" x14ac:dyDescent="0.2">
      <c r="A502" s="374" t="s">
        <v>1</v>
      </c>
      <c r="B502" s="375"/>
      <c r="C502" s="14" t="s">
        <v>32</v>
      </c>
      <c r="D502" s="375"/>
      <c r="E502" s="343" t="s">
        <v>2101</v>
      </c>
      <c r="F502" s="376"/>
      <c r="G502" s="344" t="s">
        <v>2090</v>
      </c>
    </row>
    <row r="503" spans="1:7" x14ac:dyDescent="0.2">
      <c r="A503" s="342" t="s">
        <v>8</v>
      </c>
      <c r="B503" s="377"/>
      <c r="C503" s="19"/>
      <c r="D503" s="367"/>
      <c r="E503" s="1167"/>
      <c r="F503" s="1168"/>
      <c r="G503" s="378"/>
    </row>
    <row r="504" spans="1:7" x14ac:dyDescent="0.2">
      <c r="A504" s="354" t="s">
        <v>37</v>
      </c>
      <c r="B504" s="358"/>
      <c r="C504" s="358"/>
      <c r="D504" s="358"/>
      <c r="E504" s="379" t="s">
        <v>46</v>
      </c>
      <c r="F504" s="380"/>
      <c r="G504" s="378" t="s">
        <v>50</v>
      </c>
    </row>
    <row r="505" spans="1:7" x14ac:dyDescent="0.2">
      <c r="A505" s="368"/>
      <c r="B505" s="369"/>
      <c r="C505" s="370"/>
      <c r="D505" s="370"/>
      <c r="E505" s="1169"/>
      <c r="F505" s="1170"/>
      <c r="G505" s="381"/>
    </row>
    <row r="506" spans="1:7" ht="26.25" thickBot="1" x14ac:dyDescent="0.25">
      <c r="A506" s="26" t="s">
        <v>47</v>
      </c>
      <c r="B506" s="26" t="s">
        <v>23</v>
      </c>
      <c r="C506" s="28" t="s">
        <v>34</v>
      </c>
      <c r="D506" s="110" t="s">
        <v>53</v>
      </c>
      <c r="E506" s="114" t="s">
        <v>54</v>
      </c>
      <c r="F506" s="111" t="s">
        <v>55</v>
      </c>
      <c r="G506" s="112" t="s">
        <v>35</v>
      </c>
    </row>
    <row r="507" spans="1:7" ht="13.5" thickTop="1" x14ac:dyDescent="0.2">
      <c r="A507" s="345">
        <v>1</v>
      </c>
      <c r="B507" s="382"/>
      <c r="C507" s="352" t="s">
        <v>300</v>
      </c>
      <c r="D507" s="357" t="s">
        <v>612</v>
      </c>
      <c r="E507" s="383">
        <v>25</v>
      </c>
      <c r="F507" s="384">
        <v>450</v>
      </c>
      <c r="G507" s="353">
        <f>F507*E507</f>
        <v>11250</v>
      </c>
    </row>
    <row r="508" spans="1:7" x14ac:dyDescent="0.2">
      <c r="A508" s="345"/>
      <c r="B508" s="382"/>
      <c r="C508" s="352"/>
      <c r="D508" s="351" t="s">
        <v>613</v>
      </c>
      <c r="E508" s="385"/>
      <c r="F508" s="384"/>
      <c r="G508" s="353"/>
    </row>
    <row r="509" spans="1:7" x14ac:dyDescent="0.2">
      <c r="A509" s="345"/>
      <c r="B509" s="382"/>
      <c r="C509" s="352"/>
      <c r="D509" s="351"/>
      <c r="E509" s="386"/>
      <c r="F509" s="387"/>
      <c r="G509" s="353"/>
    </row>
    <row r="510" spans="1:7" x14ac:dyDescent="0.2">
      <c r="A510" s="345"/>
      <c r="B510" s="382"/>
      <c r="C510" s="352"/>
      <c r="D510" s="351"/>
      <c r="E510" s="388"/>
      <c r="F510" s="384"/>
      <c r="G510" s="353"/>
    </row>
    <row r="511" spans="1:7" x14ac:dyDescent="0.2">
      <c r="A511" s="345"/>
      <c r="B511" s="389"/>
      <c r="C511" s="352"/>
      <c r="D511" s="357"/>
      <c r="E511" s="390"/>
      <c r="F511" s="384"/>
      <c r="G511" s="353"/>
    </row>
    <row r="512" spans="1:7" x14ac:dyDescent="0.2">
      <c r="A512" s="345"/>
      <c r="B512" s="389"/>
      <c r="C512" s="352"/>
      <c r="D512" s="357"/>
      <c r="E512" s="390"/>
      <c r="F512" s="384"/>
      <c r="G512" s="353"/>
    </row>
    <row r="513" spans="1:7" x14ac:dyDescent="0.2">
      <c r="A513" s="345"/>
      <c r="B513" s="391"/>
      <c r="C513" s="366"/>
      <c r="D513" s="357"/>
      <c r="E513" s="388"/>
      <c r="F513" s="392"/>
      <c r="G513" s="353"/>
    </row>
    <row r="514" spans="1:7" x14ac:dyDescent="0.2">
      <c r="A514" s="345"/>
      <c r="B514" s="391"/>
      <c r="C514" s="366"/>
      <c r="D514" s="364"/>
      <c r="E514" s="388"/>
      <c r="F514" s="392"/>
      <c r="G514" s="353"/>
    </row>
    <row r="515" spans="1:7" x14ac:dyDescent="0.2">
      <c r="A515" s="345"/>
      <c r="B515" s="382"/>
      <c r="C515" s="352"/>
      <c r="D515" s="364"/>
      <c r="E515" s="393"/>
      <c r="F515" s="384"/>
      <c r="G515" s="353"/>
    </row>
    <row r="516" spans="1:7" x14ac:dyDescent="0.2">
      <c r="A516" s="345"/>
      <c r="B516" s="394"/>
      <c r="C516" s="352"/>
      <c r="D516" s="357"/>
      <c r="E516" s="395"/>
      <c r="F516" s="384"/>
      <c r="G516" s="353"/>
    </row>
    <row r="517" spans="1:7" x14ac:dyDescent="0.2">
      <c r="A517" s="345"/>
      <c r="B517" s="389"/>
      <c r="C517" s="352"/>
      <c r="D517" s="357"/>
      <c r="E517" s="388"/>
      <c r="F517" s="396"/>
      <c r="G517" s="353"/>
    </row>
    <row r="518" spans="1:7" x14ac:dyDescent="0.2">
      <c r="A518" s="345"/>
      <c r="B518" s="397"/>
      <c r="C518" s="352"/>
      <c r="D518" s="357"/>
      <c r="E518" s="398"/>
      <c r="F518" s="384"/>
      <c r="G518" s="353"/>
    </row>
    <row r="519" spans="1:7" x14ac:dyDescent="0.2">
      <c r="A519" s="345"/>
      <c r="B519" s="397"/>
      <c r="C519" s="352"/>
      <c r="D519" s="365"/>
      <c r="E519" s="398"/>
      <c r="F519" s="384"/>
      <c r="G519" s="353"/>
    </row>
    <row r="520" spans="1:7" x14ac:dyDescent="0.2">
      <c r="A520" s="345"/>
      <c r="B520" s="382"/>
      <c r="C520" s="352"/>
      <c r="D520" s="365"/>
      <c r="E520" s="388"/>
      <c r="F520" s="384"/>
      <c r="G520" s="353"/>
    </row>
    <row r="521" spans="1:7" x14ac:dyDescent="0.2">
      <c r="A521" s="345"/>
      <c r="B521" s="382"/>
      <c r="C521" s="352"/>
      <c r="D521" s="365"/>
      <c r="E521" s="398"/>
      <c r="F521" s="384"/>
      <c r="G521" s="353"/>
    </row>
    <row r="522" spans="1:7" x14ac:dyDescent="0.2">
      <c r="A522" s="345"/>
      <c r="B522" s="394"/>
      <c r="C522" s="352"/>
      <c r="D522" s="365"/>
      <c r="E522" s="395"/>
      <c r="F522" s="399"/>
      <c r="G522" s="353"/>
    </row>
    <row r="523" spans="1:7" x14ac:dyDescent="0.2">
      <c r="A523" s="345"/>
      <c r="B523" s="389"/>
      <c r="C523" s="352"/>
      <c r="D523" s="400"/>
      <c r="E523" s="395"/>
      <c r="F523" s="399"/>
      <c r="G523" s="353"/>
    </row>
    <row r="524" spans="1:7" x14ac:dyDescent="0.2">
      <c r="A524" s="345"/>
      <c r="B524" s="389"/>
      <c r="C524" s="352"/>
      <c r="D524" s="365"/>
      <c r="E524" s="395"/>
      <c r="F524" s="399"/>
      <c r="G524" s="353"/>
    </row>
    <row r="525" spans="1:7" x14ac:dyDescent="0.2">
      <c r="A525" s="345"/>
      <c r="B525" s="382"/>
      <c r="C525" s="352"/>
      <c r="D525" s="365"/>
      <c r="E525" s="395"/>
      <c r="F525" s="399"/>
      <c r="G525" s="353"/>
    </row>
    <row r="526" spans="1:7" x14ac:dyDescent="0.2">
      <c r="A526" s="345"/>
      <c r="B526" s="382"/>
      <c r="C526" s="352"/>
      <c r="D526" s="365"/>
      <c r="E526" s="395"/>
      <c r="F526" s="399"/>
      <c r="G526" s="353"/>
    </row>
    <row r="527" spans="1:7" x14ac:dyDescent="0.2">
      <c r="A527" s="345"/>
      <c r="B527" s="382"/>
      <c r="C527" s="352"/>
      <c r="D527" s="365"/>
      <c r="E527" s="395"/>
      <c r="F527" s="399"/>
      <c r="G527" s="353"/>
    </row>
    <row r="528" spans="1:7" x14ac:dyDescent="0.2">
      <c r="A528" s="345"/>
      <c r="B528" s="382"/>
      <c r="C528" s="352"/>
      <c r="D528" s="357"/>
      <c r="E528" s="395"/>
      <c r="F528" s="399"/>
      <c r="G528" s="353"/>
    </row>
    <row r="529" spans="1:7" x14ac:dyDescent="0.2">
      <c r="A529" s="345"/>
      <c r="B529" s="382"/>
      <c r="C529" s="352"/>
      <c r="D529" s="357"/>
      <c r="E529" s="395"/>
      <c r="F529" s="399"/>
      <c r="G529" s="353"/>
    </row>
    <row r="530" spans="1:7" x14ac:dyDescent="0.2">
      <c r="A530" s="345"/>
      <c r="B530" s="382"/>
      <c r="C530" s="352"/>
      <c r="D530" s="401"/>
      <c r="E530" s="395"/>
      <c r="F530" s="399"/>
      <c r="G530" s="353"/>
    </row>
    <row r="531" spans="1:7" x14ac:dyDescent="0.2">
      <c r="A531" s="345"/>
      <c r="B531" s="382"/>
      <c r="C531" s="352"/>
      <c r="D531" s="365"/>
      <c r="E531" s="395"/>
      <c r="F531" s="399"/>
      <c r="G531" s="353"/>
    </row>
    <row r="532" spans="1:7" x14ac:dyDescent="0.2">
      <c r="A532" s="345"/>
      <c r="B532" s="382"/>
      <c r="C532" s="352"/>
      <c r="D532" s="365"/>
      <c r="E532" s="395"/>
      <c r="F532" s="399"/>
      <c r="G532" s="353"/>
    </row>
    <row r="533" spans="1:7" x14ac:dyDescent="0.2">
      <c r="A533" s="345"/>
      <c r="B533" s="382"/>
      <c r="C533" s="352"/>
      <c r="D533" s="365"/>
      <c r="E533" s="395"/>
      <c r="F533" s="399"/>
      <c r="G533" s="353"/>
    </row>
    <row r="534" spans="1:7" x14ac:dyDescent="0.2">
      <c r="A534" s="345"/>
      <c r="B534" s="382"/>
      <c r="C534" s="352"/>
      <c r="D534" s="402"/>
      <c r="E534" s="395"/>
      <c r="F534" s="399"/>
      <c r="G534" s="353"/>
    </row>
    <row r="535" spans="1:7" x14ac:dyDescent="0.2">
      <c r="A535" s="345"/>
      <c r="B535" s="382"/>
      <c r="C535" s="352"/>
      <c r="D535" s="160"/>
      <c r="E535" s="388"/>
      <c r="F535" s="384"/>
      <c r="G535" s="353"/>
    </row>
    <row r="536" spans="1:7" x14ac:dyDescent="0.2">
      <c r="A536" s="345"/>
      <c r="B536" s="382"/>
      <c r="C536" s="352"/>
      <c r="D536" s="357"/>
      <c r="E536" s="398"/>
      <c r="F536" s="384"/>
      <c r="G536" s="353"/>
    </row>
    <row r="537" spans="1:7" x14ac:dyDescent="0.2">
      <c r="A537" s="345"/>
      <c r="B537" s="382"/>
      <c r="C537" s="352"/>
      <c r="D537" s="357"/>
      <c r="E537" s="390"/>
      <c r="F537" s="384"/>
      <c r="G537" s="353"/>
    </row>
    <row r="538" spans="1:7" x14ac:dyDescent="0.2">
      <c r="A538" s="345"/>
      <c r="B538" s="382"/>
      <c r="C538" s="403"/>
      <c r="D538" s="365"/>
      <c r="E538" s="404"/>
      <c r="F538" s="405"/>
      <c r="G538" s="353"/>
    </row>
    <row r="539" spans="1:7" x14ac:dyDescent="0.2">
      <c r="A539" s="345"/>
      <c r="B539" s="382"/>
      <c r="C539" s="352"/>
      <c r="D539" s="406"/>
      <c r="E539" s="388"/>
      <c r="F539" s="387"/>
      <c r="G539" s="353"/>
    </row>
    <row r="540" spans="1:7" x14ac:dyDescent="0.2">
      <c r="A540" s="345"/>
      <c r="B540" s="382"/>
      <c r="C540" s="352"/>
      <c r="D540" s="364"/>
      <c r="E540" s="388"/>
      <c r="F540" s="387"/>
      <c r="G540" s="353"/>
    </row>
    <row r="541" spans="1:7" ht="13.5" thickBot="1" x14ac:dyDescent="0.25">
      <c r="A541" s="407"/>
      <c r="B541" s="408"/>
      <c r="C541" s="409"/>
      <c r="D541" s="409"/>
      <c r="E541" s="408"/>
      <c r="F541" s="49" t="s">
        <v>15</v>
      </c>
      <c r="G541" s="50">
        <f>SUM(G507:G540)</f>
        <v>11250</v>
      </c>
    </row>
    <row r="542" spans="1:7" ht="13.5" thickTop="1" x14ac:dyDescent="0.2">
      <c r="A542" s="342" t="s">
        <v>614</v>
      </c>
      <c r="B542" s="410"/>
      <c r="C542" s="367"/>
      <c r="D542" s="411"/>
      <c r="E542" s="410"/>
      <c r="F542" s="412"/>
      <c r="G542" s="378"/>
    </row>
    <row r="543" spans="1:7" ht="13.5" thickBot="1" x14ac:dyDescent="0.25">
      <c r="A543" s="359"/>
      <c r="B543" s="413"/>
      <c r="C543" s="413" t="s">
        <v>2098</v>
      </c>
      <c r="D543" s="360"/>
      <c r="E543" s="413"/>
      <c r="F543" s="361"/>
      <c r="G543" s="362"/>
    </row>
    <row r="544" spans="1:7" ht="13.5" thickTop="1" x14ac:dyDescent="0.2">
      <c r="A544" s="1176"/>
      <c r="B544" s="1177"/>
      <c r="C544" s="1177"/>
      <c r="D544" s="414" t="s">
        <v>11</v>
      </c>
      <c r="E544" s="1178" t="s">
        <v>12</v>
      </c>
      <c r="F544" s="1178"/>
      <c r="G544" s="1179"/>
    </row>
    <row r="545" spans="1:7" x14ac:dyDescent="0.2">
      <c r="A545" s="1161" t="s">
        <v>17</v>
      </c>
      <c r="B545" s="1162"/>
      <c r="C545" s="1162"/>
      <c r="D545" s="415"/>
      <c r="E545" s="1180"/>
      <c r="F545" s="1181"/>
      <c r="G545" s="1182"/>
    </row>
    <row r="546" spans="1:7" x14ac:dyDescent="0.2">
      <c r="A546" s="1161" t="s">
        <v>38</v>
      </c>
      <c r="B546" s="1162"/>
      <c r="C546" s="1162"/>
      <c r="D546" s="58" t="s">
        <v>356</v>
      </c>
      <c r="E546" s="1139" t="s">
        <v>69</v>
      </c>
      <c r="F546" s="1139"/>
      <c r="G546" s="1140"/>
    </row>
    <row r="547" spans="1:7" ht="13.5" thickBot="1" x14ac:dyDescent="0.25">
      <c r="A547" s="1163" t="s">
        <v>39</v>
      </c>
      <c r="B547" s="1164"/>
      <c r="C547" s="1164"/>
      <c r="D547" s="356" t="s">
        <v>357</v>
      </c>
      <c r="E547" s="1236" t="s">
        <v>33</v>
      </c>
      <c r="F547" s="1165"/>
      <c r="G547" s="1166"/>
    </row>
    <row r="548" spans="1:7" ht="16.5" x14ac:dyDescent="0.25">
      <c r="A548" s="1152" t="s">
        <v>29</v>
      </c>
      <c r="B548" s="1153"/>
      <c r="C548" s="1153"/>
      <c r="D548" s="1153"/>
      <c r="E548" s="1153"/>
      <c r="F548" s="1153"/>
      <c r="G548" s="1154"/>
    </row>
    <row r="549" spans="1:7" x14ac:dyDescent="0.2">
      <c r="A549" s="1155" t="s">
        <v>48</v>
      </c>
      <c r="B549" s="1156"/>
      <c r="C549" s="1156"/>
      <c r="D549" s="1156"/>
      <c r="E549" s="1156"/>
      <c r="F549" s="1156"/>
      <c r="G549" s="1157"/>
    </row>
    <row r="550" spans="1:7" x14ac:dyDescent="0.2">
      <c r="A550" s="1183" t="s">
        <v>49</v>
      </c>
      <c r="B550" s="1184"/>
      <c r="C550" s="1184"/>
      <c r="D550" s="1184"/>
      <c r="E550" s="1184"/>
      <c r="F550" s="1184"/>
      <c r="G550" s="1185"/>
    </row>
    <row r="551" spans="1:7" x14ac:dyDescent="0.2">
      <c r="A551" s="368"/>
      <c r="B551" s="369"/>
      <c r="C551" s="370"/>
      <c r="D551" s="371"/>
      <c r="E551" s="369"/>
      <c r="F551" s="372"/>
      <c r="G551" s="373" t="s">
        <v>20</v>
      </c>
    </row>
    <row r="552" spans="1:7" x14ac:dyDescent="0.2">
      <c r="A552" s="374" t="s">
        <v>1</v>
      </c>
      <c r="B552" s="375"/>
      <c r="C552" s="14" t="s">
        <v>32</v>
      </c>
      <c r="D552" s="375"/>
      <c r="E552" s="343" t="s">
        <v>2102</v>
      </c>
      <c r="F552" s="376"/>
      <c r="G552" s="344" t="s">
        <v>2090</v>
      </c>
    </row>
    <row r="553" spans="1:7" x14ac:dyDescent="0.2">
      <c r="A553" s="342" t="s">
        <v>8</v>
      </c>
      <c r="B553" s="377"/>
      <c r="C553" s="19"/>
      <c r="D553" s="367"/>
      <c r="E553" s="1167"/>
      <c r="F553" s="1168"/>
      <c r="G553" s="378"/>
    </row>
    <row r="554" spans="1:7" x14ac:dyDescent="0.2">
      <c r="A554" s="354" t="s">
        <v>37</v>
      </c>
      <c r="B554" s="358"/>
      <c r="C554" s="358"/>
      <c r="D554" s="358"/>
      <c r="E554" s="379" t="s">
        <v>46</v>
      </c>
      <c r="F554" s="380"/>
      <c r="G554" s="378" t="s">
        <v>50</v>
      </c>
    </row>
    <row r="555" spans="1:7" x14ac:dyDescent="0.2">
      <c r="A555" s="368"/>
      <c r="B555" s="369"/>
      <c r="C555" s="370"/>
      <c r="D555" s="370"/>
      <c r="E555" s="1169"/>
      <c r="F555" s="1170"/>
      <c r="G555" s="381"/>
    </row>
    <row r="556" spans="1:7" ht="26.25" thickBot="1" x14ac:dyDescent="0.25">
      <c r="A556" s="26" t="s">
        <v>47</v>
      </c>
      <c r="B556" s="26" t="s">
        <v>23</v>
      </c>
      <c r="C556" s="28" t="s">
        <v>34</v>
      </c>
      <c r="D556" s="110" t="s">
        <v>53</v>
      </c>
      <c r="E556" s="114" t="s">
        <v>54</v>
      </c>
      <c r="F556" s="111" t="s">
        <v>55</v>
      </c>
      <c r="G556" s="112" t="s">
        <v>35</v>
      </c>
    </row>
    <row r="557" spans="1:7" ht="13.5" thickTop="1" x14ac:dyDescent="0.2">
      <c r="A557" s="345">
        <v>1</v>
      </c>
      <c r="B557" s="382"/>
      <c r="C557" s="352" t="s">
        <v>300</v>
      </c>
      <c r="D557" s="357" t="s">
        <v>612</v>
      </c>
      <c r="E557" s="383">
        <v>25</v>
      </c>
      <c r="F557" s="384">
        <v>450</v>
      </c>
      <c r="G557" s="353">
        <f>F557*E557</f>
        <v>11250</v>
      </c>
    </row>
    <row r="558" spans="1:7" x14ac:dyDescent="0.2">
      <c r="A558" s="345"/>
      <c r="B558" s="382"/>
      <c r="C558" s="352"/>
      <c r="D558" s="351" t="s">
        <v>613</v>
      </c>
      <c r="E558" s="385"/>
      <c r="F558" s="384"/>
      <c r="G558" s="353"/>
    </row>
    <row r="559" spans="1:7" x14ac:dyDescent="0.2">
      <c r="A559" s="345"/>
      <c r="B559" s="382"/>
      <c r="C559" s="352"/>
      <c r="D559" s="351"/>
      <c r="E559" s="386"/>
      <c r="F559" s="387"/>
      <c r="G559" s="353"/>
    </row>
    <row r="560" spans="1:7" x14ac:dyDescent="0.2">
      <c r="A560" s="345"/>
      <c r="B560" s="382"/>
      <c r="C560" s="352"/>
      <c r="D560" s="351"/>
      <c r="E560" s="388"/>
      <c r="F560" s="384"/>
      <c r="G560" s="353"/>
    </row>
    <row r="561" spans="1:7" x14ac:dyDescent="0.2">
      <c r="A561" s="345"/>
      <c r="B561" s="389"/>
      <c r="C561" s="352"/>
      <c r="D561" s="357"/>
      <c r="E561" s="390"/>
      <c r="F561" s="384"/>
      <c r="G561" s="353"/>
    </row>
    <row r="562" spans="1:7" x14ac:dyDescent="0.2">
      <c r="A562" s="345"/>
      <c r="B562" s="389"/>
      <c r="C562" s="352"/>
      <c r="D562" s="357"/>
      <c r="E562" s="390"/>
      <c r="F562" s="384"/>
      <c r="G562" s="353"/>
    </row>
    <row r="563" spans="1:7" x14ac:dyDescent="0.2">
      <c r="A563" s="345"/>
      <c r="B563" s="391"/>
      <c r="C563" s="366"/>
      <c r="D563" s="357"/>
      <c r="E563" s="388"/>
      <c r="F563" s="392"/>
      <c r="G563" s="353"/>
    </row>
    <row r="564" spans="1:7" x14ac:dyDescent="0.2">
      <c r="A564" s="345"/>
      <c r="B564" s="391"/>
      <c r="C564" s="366"/>
      <c r="D564" s="364"/>
      <c r="E564" s="388"/>
      <c r="F564" s="392"/>
      <c r="G564" s="353"/>
    </row>
    <row r="565" spans="1:7" x14ac:dyDescent="0.2">
      <c r="A565" s="345"/>
      <c r="B565" s="382"/>
      <c r="C565" s="352"/>
      <c r="D565" s="364"/>
      <c r="E565" s="393"/>
      <c r="F565" s="384"/>
      <c r="G565" s="353"/>
    </row>
    <row r="566" spans="1:7" x14ac:dyDescent="0.2">
      <c r="A566" s="345"/>
      <c r="B566" s="394"/>
      <c r="C566" s="352"/>
      <c r="D566" s="357"/>
      <c r="E566" s="395"/>
      <c r="F566" s="384"/>
      <c r="G566" s="353"/>
    </row>
    <row r="567" spans="1:7" x14ac:dyDescent="0.2">
      <c r="A567" s="345"/>
      <c r="B567" s="389"/>
      <c r="C567" s="352"/>
      <c r="D567" s="357"/>
      <c r="E567" s="388"/>
      <c r="F567" s="396"/>
      <c r="G567" s="353"/>
    </row>
    <row r="568" spans="1:7" x14ac:dyDescent="0.2">
      <c r="A568" s="345"/>
      <c r="B568" s="397"/>
      <c r="C568" s="352"/>
      <c r="D568" s="357"/>
      <c r="E568" s="398"/>
      <c r="F568" s="384"/>
      <c r="G568" s="353"/>
    </row>
    <row r="569" spans="1:7" x14ac:dyDescent="0.2">
      <c r="A569" s="345"/>
      <c r="B569" s="397"/>
      <c r="C569" s="352"/>
      <c r="D569" s="365"/>
      <c r="E569" s="398"/>
      <c r="F569" s="384"/>
      <c r="G569" s="353"/>
    </row>
    <row r="570" spans="1:7" x14ac:dyDescent="0.2">
      <c r="A570" s="345"/>
      <c r="B570" s="382"/>
      <c r="C570" s="352"/>
      <c r="D570" s="365"/>
      <c r="E570" s="388"/>
      <c r="F570" s="384"/>
      <c r="G570" s="353"/>
    </row>
    <row r="571" spans="1:7" x14ac:dyDescent="0.2">
      <c r="A571" s="345"/>
      <c r="B571" s="382"/>
      <c r="C571" s="352"/>
      <c r="D571" s="365"/>
      <c r="E571" s="398"/>
      <c r="F571" s="384"/>
      <c r="G571" s="353"/>
    </row>
    <row r="572" spans="1:7" x14ac:dyDescent="0.2">
      <c r="A572" s="345"/>
      <c r="B572" s="394"/>
      <c r="C572" s="352"/>
      <c r="D572" s="365"/>
      <c r="E572" s="395"/>
      <c r="F572" s="399"/>
      <c r="G572" s="353"/>
    </row>
    <row r="573" spans="1:7" x14ac:dyDescent="0.2">
      <c r="A573" s="345"/>
      <c r="B573" s="389"/>
      <c r="C573" s="352"/>
      <c r="D573" s="400"/>
      <c r="E573" s="395"/>
      <c r="F573" s="399"/>
      <c r="G573" s="353"/>
    </row>
    <row r="574" spans="1:7" x14ac:dyDescent="0.2">
      <c r="A574" s="345"/>
      <c r="B574" s="389"/>
      <c r="C574" s="352"/>
      <c r="D574" s="365"/>
      <c r="E574" s="395"/>
      <c r="F574" s="399"/>
      <c r="G574" s="353"/>
    </row>
    <row r="575" spans="1:7" x14ac:dyDescent="0.2">
      <c r="A575" s="345"/>
      <c r="B575" s="382"/>
      <c r="C575" s="352"/>
      <c r="D575" s="365"/>
      <c r="E575" s="395"/>
      <c r="F575" s="399"/>
      <c r="G575" s="353"/>
    </row>
    <row r="576" spans="1:7" x14ac:dyDescent="0.2">
      <c r="A576" s="345"/>
      <c r="B576" s="382"/>
      <c r="C576" s="352"/>
      <c r="D576" s="365"/>
      <c r="E576" s="395"/>
      <c r="F576" s="399"/>
      <c r="G576" s="353"/>
    </row>
    <row r="577" spans="1:7" x14ac:dyDescent="0.2">
      <c r="A577" s="345"/>
      <c r="B577" s="382"/>
      <c r="C577" s="352"/>
      <c r="D577" s="365"/>
      <c r="E577" s="395"/>
      <c r="F577" s="399"/>
      <c r="G577" s="353"/>
    </row>
    <row r="578" spans="1:7" x14ac:dyDescent="0.2">
      <c r="A578" s="345"/>
      <c r="B578" s="382"/>
      <c r="C578" s="352"/>
      <c r="D578" s="357"/>
      <c r="E578" s="395"/>
      <c r="F578" s="399"/>
      <c r="G578" s="353"/>
    </row>
    <row r="579" spans="1:7" x14ac:dyDescent="0.2">
      <c r="A579" s="345"/>
      <c r="B579" s="382"/>
      <c r="C579" s="352"/>
      <c r="D579" s="357"/>
      <c r="E579" s="395"/>
      <c r="F579" s="399"/>
      <c r="G579" s="353"/>
    </row>
    <row r="580" spans="1:7" x14ac:dyDescent="0.2">
      <c r="A580" s="345"/>
      <c r="B580" s="382"/>
      <c r="C580" s="352"/>
      <c r="D580" s="401"/>
      <c r="E580" s="395"/>
      <c r="F580" s="399"/>
      <c r="G580" s="353"/>
    </row>
    <row r="581" spans="1:7" x14ac:dyDescent="0.2">
      <c r="A581" s="345"/>
      <c r="B581" s="382"/>
      <c r="C581" s="352"/>
      <c r="D581" s="365"/>
      <c r="E581" s="395"/>
      <c r="F581" s="399"/>
      <c r="G581" s="353"/>
    </row>
    <row r="582" spans="1:7" x14ac:dyDescent="0.2">
      <c r="A582" s="345"/>
      <c r="B582" s="382"/>
      <c r="C582" s="352"/>
      <c r="D582" s="365"/>
      <c r="E582" s="395"/>
      <c r="F582" s="399"/>
      <c r="G582" s="353"/>
    </row>
    <row r="583" spans="1:7" x14ac:dyDescent="0.2">
      <c r="A583" s="345"/>
      <c r="B583" s="382"/>
      <c r="C583" s="352"/>
      <c r="D583" s="365"/>
      <c r="E583" s="395"/>
      <c r="F583" s="399"/>
      <c r="G583" s="353"/>
    </row>
    <row r="584" spans="1:7" x14ac:dyDescent="0.2">
      <c r="A584" s="345"/>
      <c r="B584" s="382"/>
      <c r="C584" s="352"/>
      <c r="D584" s="402"/>
      <c r="E584" s="395"/>
      <c r="F584" s="399"/>
      <c r="G584" s="353"/>
    </row>
    <row r="585" spans="1:7" x14ac:dyDescent="0.2">
      <c r="A585" s="345"/>
      <c r="B585" s="382"/>
      <c r="C585" s="352"/>
      <c r="D585" s="160"/>
      <c r="E585" s="388"/>
      <c r="F585" s="384"/>
      <c r="G585" s="353"/>
    </row>
    <row r="586" spans="1:7" x14ac:dyDescent="0.2">
      <c r="A586" s="345"/>
      <c r="B586" s="382"/>
      <c r="C586" s="352"/>
      <c r="D586" s="357"/>
      <c r="E586" s="398"/>
      <c r="F586" s="384"/>
      <c r="G586" s="353"/>
    </row>
    <row r="587" spans="1:7" x14ac:dyDescent="0.2">
      <c r="A587" s="345"/>
      <c r="B587" s="382"/>
      <c r="C587" s="352"/>
      <c r="D587" s="357"/>
      <c r="E587" s="390"/>
      <c r="F587" s="384"/>
      <c r="G587" s="353"/>
    </row>
    <row r="588" spans="1:7" x14ac:dyDescent="0.2">
      <c r="A588" s="345"/>
      <c r="B588" s="382"/>
      <c r="C588" s="403"/>
      <c r="D588" s="365"/>
      <c r="E588" s="404"/>
      <c r="F588" s="405"/>
      <c r="G588" s="353"/>
    </row>
    <row r="589" spans="1:7" x14ac:dyDescent="0.2">
      <c r="A589" s="345"/>
      <c r="B589" s="382"/>
      <c r="C589" s="352"/>
      <c r="D589" s="406"/>
      <c r="E589" s="388"/>
      <c r="F589" s="387"/>
      <c r="G589" s="353"/>
    </row>
    <row r="590" spans="1:7" x14ac:dyDescent="0.2">
      <c r="A590" s="345"/>
      <c r="B590" s="382"/>
      <c r="C590" s="352"/>
      <c r="D590" s="364"/>
      <c r="E590" s="388"/>
      <c r="F590" s="387"/>
      <c r="G590" s="353"/>
    </row>
    <row r="591" spans="1:7" ht="13.5" thickBot="1" x14ac:dyDescent="0.25">
      <c r="A591" s="407"/>
      <c r="B591" s="408"/>
      <c r="C591" s="409"/>
      <c r="D591" s="409"/>
      <c r="E591" s="408"/>
      <c r="F591" s="49" t="s">
        <v>15</v>
      </c>
      <c r="G591" s="50">
        <f>SUM(G557:G590)</f>
        <v>11250</v>
      </c>
    </row>
    <row r="592" spans="1:7" ht="13.5" thickTop="1" x14ac:dyDescent="0.2">
      <c r="A592" s="342" t="s">
        <v>614</v>
      </c>
      <c r="B592" s="410"/>
      <c r="C592" s="367"/>
      <c r="D592" s="411"/>
      <c r="E592" s="410"/>
      <c r="F592" s="412"/>
      <c r="G592" s="378"/>
    </row>
    <row r="593" spans="1:7" ht="13.5" thickBot="1" x14ac:dyDescent="0.25">
      <c r="A593" s="359"/>
      <c r="B593" s="413"/>
      <c r="C593" s="413" t="s">
        <v>2099</v>
      </c>
      <c r="D593" s="360"/>
      <c r="E593" s="413"/>
      <c r="F593" s="361"/>
      <c r="G593" s="362"/>
    </row>
    <row r="594" spans="1:7" ht="13.5" thickTop="1" x14ac:dyDescent="0.2">
      <c r="A594" s="1176"/>
      <c r="B594" s="1177"/>
      <c r="C594" s="1177"/>
      <c r="D594" s="414" t="s">
        <v>11</v>
      </c>
      <c r="E594" s="1178" t="s">
        <v>12</v>
      </c>
      <c r="F594" s="1178"/>
      <c r="G594" s="1179"/>
    </row>
    <row r="595" spans="1:7" x14ac:dyDescent="0.2">
      <c r="A595" s="1161" t="s">
        <v>17</v>
      </c>
      <c r="B595" s="1162"/>
      <c r="C595" s="1162"/>
      <c r="D595" s="415"/>
      <c r="E595" s="1180"/>
      <c r="F595" s="1181"/>
      <c r="G595" s="1182"/>
    </row>
    <row r="596" spans="1:7" x14ac:dyDescent="0.2">
      <c r="A596" s="1161" t="s">
        <v>38</v>
      </c>
      <c r="B596" s="1162"/>
      <c r="C596" s="1162"/>
      <c r="D596" s="58" t="s">
        <v>356</v>
      </c>
      <c r="E596" s="1139" t="s">
        <v>69</v>
      </c>
      <c r="F596" s="1139"/>
      <c r="G596" s="1140"/>
    </row>
    <row r="597" spans="1:7" ht="13.5" thickBot="1" x14ac:dyDescent="0.25">
      <c r="A597" s="1163" t="s">
        <v>39</v>
      </c>
      <c r="B597" s="1164"/>
      <c r="C597" s="1164"/>
      <c r="D597" s="356" t="s">
        <v>357</v>
      </c>
      <c r="E597" s="1236" t="s">
        <v>33</v>
      </c>
      <c r="F597" s="1165"/>
      <c r="G597" s="1166"/>
    </row>
    <row r="598" spans="1:7" ht="16.5" x14ac:dyDescent="0.25">
      <c r="A598" s="1152" t="s">
        <v>29</v>
      </c>
      <c r="B598" s="1153"/>
      <c r="C598" s="1153"/>
      <c r="D598" s="1153"/>
      <c r="E598" s="1153"/>
      <c r="F598" s="1153"/>
      <c r="G598" s="1154"/>
    </row>
    <row r="599" spans="1:7" x14ac:dyDescent="0.2">
      <c r="A599" s="1155" t="s">
        <v>48</v>
      </c>
      <c r="B599" s="1156"/>
      <c r="C599" s="1156"/>
      <c r="D599" s="1156"/>
      <c r="E599" s="1156"/>
      <c r="F599" s="1156"/>
      <c r="G599" s="1157"/>
    </row>
    <row r="600" spans="1:7" x14ac:dyDescent="0.2">
      <c r="A600" s="1183" t="s">
        <v>49</v>
      </c>
      <c r="B600" s="1184"/>
      <c r="C600" s="1184"/>
      <c r="D600" s="1184"/>
      <c r="E600" s="1184"/>
      <c r="F600" s="1184"/>
      <c r="G600" s="1185"/>
    </row>
    <row r="601" spans="1:7" x14ac:dyDescent="0.2">
      <c r="A601" s="368"/>
      <c r="B601" s="369"/>
      <c r="C601" s="370"/>
      <c r="D601" s="371"/>
      <c r="E601" s="369"/>
      <c r="F601" s="372"/>
      <c r="G601" s="373" t="s">
        <v>20</v>
      </c>
    </row>
    <row r="602" spans="1:7" x14ac:dyDescent="0.2">
      <c r="A602" s="374" t="s">
        <v>1</v>
      </c>
      <c r="B602" s="375"/>
      <c r="C602" s="14" t="s">
        <v>32</v>
      </c>
      <c r="D602" s="375"/>
      <c r="E602" s="343" t="s">
        <v>2103</v>
      </c>
      <c r="F602" s="376"/>
      <c r="G602" s="344" t="s">
        <v>2090</v>
      </c>
    </row>
    <row r="603" spans="1:7" x14ac:dyDescent="0.2">
      <c r="A603" s="342" t="s">
        <v>8</v>
      </c>
      <c r="B603" s="377"/>
      <c r="C603" s="19"/>
      <c r="D603" s="367"/>
      <c r="E603" s="1167"/>
      <c r="F603" s="1168"/>
      <c r="G603" s="378"/>
    </row>
    <row r="604" spans="1:7" x14ac:dyDescent="0.2">
      <c r="A604" s="354" t="s">
        <v>37</v>
      </c>
      <c r="B604" s="358"/>
      <c r="C604" s="358"/>
      <c r="D604" s="358"/>
      <c r="E604" s="379" t="s">
        <v>46</v>
      </c>
      <c r="F604" s="380"/>
      <c r="G604" s="378" t="s">
        <v>50</v>
      </c>
    </row>
    <row r="605" spans="1:7" x14ac:dyDescent="0.2">
      <c r="A605" s="368"/>
      <c r="B605" s="369"/>
      <c r="C605" s="370"/>
      <c r="D605" s="370"/>
      <c r="E605" s="1169"/>
      <c r="F605" s="1170"/>
      <c r="G605" s="381"/>
    </row>
    <row r="606" spans="1:7" ht="26.25" thickBot="1" x14ac:dyDescent="0.25">
      <c r="A606" s="26" t="s">
        <v>47</v>
      </c>
      <c r="B606" s="26" t="s">
        <v>23</v>
      </c>
      <c r="C606" s="28" t="s">
        <v>34</v>
      </c>
      <c r="D606" s="110" t="s">
        <v>53</v>
      </c>
      <c r="E606" s="114" t="s">
        <v>54</v>
      </c>
      <c r="F606" s="111" t="s">
        <v>55</v>
      </c>
      <c r="G606" s="112" t="s">
        <v>35</v>
      </c>
    </row>
    <row r="607" spans="1:7" ht="13.5" thickTop="1" x14ac:dyDescent="0.2">
      <c r="A607" s="345">
        <v>1</v>
      </c>
      <c r="B607" s="382"/>
      <c r="C607" s="352" t="s">
        <v>300</v>
      </c>
      <c r="D607" s="357" t="s">
        <v>612</v>
      </c>
      <c r="E607" s="383">
        <v>25</v>
      </c>
      <c r="F607" s="384">
        <v>450</v>
      </c>
      <c r="G607" s="353">
        <f>F607*E607</f>
        <v>11250</v>
      </c>
    </row>
    <row r="608" spans="1:7" x14ac:dyDescent="0.2">
      <c r="A608" s="345"/>
      <c r="B608" s="382"/>
      <c r="C608" s="352"/>
      <c r="D608" s="351" t="s">
        <v>613</v>
      </c>
      <c r="E608" s="385"/>
      <c r="F608" s="384"/>
      <c r="G608" s="353"/>
    </row>
    <row r="609" spans="1:7" x14ac:dyDescent="0.2">
      <c r="A609" s="345"/>
      <c r="B609" s="382"/>
      <c r="C609" s="352"/>
      <c r="D609" s="351"/>
      <c r="E609" s="386"/>
      <c r="F609" s="387"/>
      <c r="G609" s="353"/>
    </row>
    <row r="610" spans="1:7" x14ac:dyDescent="0.2">
      <c r="A610" s="345"/>
      <c r="B610" s="382"/>
      <c r="C610" s="352"/>
      <c r="D610" s="351"/>
      <c r="E610" s="388"/>
      <c r="F610" s="384"/>
      <c r="G610" s="353"/>
    </row>
    <row r="611" spans="1:7" x14ac:dyDescent="0.2">
      <c r="A611" s="345"/>
      <c r="B611" s="389"/>
      <c r="C611" s="352"/>
      <c r="D611" s="357"/>
      <c r="E611" s="390"/>
      <c r="F611" s="384"/>
      <c r="G611" s="353"/>
    </row>
    <row r="612" spans="1:7" x14ac:dyDescent="0.2">
      <c r="A612" s="345"/>
      <c r="B612" s="389"/>
      <c r="C612" s="352"/>
      <c r="D612" s="357"/>
      <c r="E612" s="390"/>
      <c r="F612" s="384"/>
      <c r="G612" s="353"/>
    </row>
    <row r="613" spans="1:7" x14ac:dyDescent="0.2">
      <c r="A613" s="345"/>
      <c r="B613" s="391"/>
      <c r="C613" s="366"/>
      <c r="D613" s="357"/>
      <c r="E613" s="388"/>
      <c r="F613" s="392"/>
      <c r="G613" s="353"/>
    </row>
    <row r="614" spans="1:7" x14ac:dyDescent="0.2">
      <c r="A614" s="345"/>
      <c r="B614" s="391"/>
      <c r="C614" s="366"/>
      <c r="D614" s="364"/>
      <c r="E614" s="388"/>
      <c r="F614" s="392"/>
      <c r="G614" s="353"/>
    </row>
    <row r="615" spans="1:7" x14ac:dyDescent="0.2">
      <c r="A615" s="345"/>
      <c r="B615" s="382"/>
      <c r="C615" s="352"/>
      <c r="D615" s="364"/>
      <c r="E615" s="393"/>
      <c r="F615" s="384"/>
      <c r="G615" s="353"/>
    </row>
    <row r="616" spans="1:7" x14ac:dyDescent="0.2">
      <c r="A616" s="345"/>
      <c r="B616" s="394"/>
      <c r="C616" s="352"/>
      <c r="D616" s="357"/>
      <c r="E616" s="395"/>
      <c r="F616" s="384"/>
      <c r="G616" s="353"/>
    </row>
    <row r="617" spans="1:7" x14ac:dyDescent="0.2">
      <c r="A617" s="345"/>
      <c r="B617" s="389"/>
      <c r="C617" s="352"/>
      <c r="D617" s="357"/>
      <c r="E617" s="388"/>
      <c r="F617" s="396"/>
      <c r="G617" s="353"/>
    </row>
    <row r="618" spans="1:7" x14ac:dyDescent="0.2">
      <c r="A618" s="345"/>
      <c r="B618" s="397"/>
      <c r="C618" s="352"/>
      <c r="D618" s="357"/>
      <c r="E618" s="398"/>
      <c r="F618" s="384"/>
      <c r="G618" s="353"/>
    </row>
    <row r="619" spans="1:7" x14ac:dyDescent="0.2">
      <c r="A619" s="345"/>
      <c r="B619" s="397"/>
      <c r="C619" s="352"/>
      <c r="D619" s="365"/>
      <c r="E619" s="398"/>
      <c r="F619" s="384"/>
      <c r="G619" s="353"/>
    </row>
    <row r="620" spans="1:7" x14ac:dyDescent="0.2">
      <c r="A620" s="345"/>
      <c r="B620" s="382"/>
      <c r="C620" s="352"/>
      <c r="D620" s="365"/>
      <c r="E620" s="388"/>
      <c r="F620" s="384"/>
      <c r="G620" s="353"/>
    </row>
    <row r="621" spans="1:7" x14ac:dyDescent="0.2">
      <c r="A621" s="345"/>
      <c r="B621" s="382"/>
      <c r="C621" s="352"/>
      <c r="D621" s="365"/>
      <c r="E621" s="398"/>
      <c r="F621" s="384"/>
      <c r="G621" s="353"/>
    </row>
    <row r="622" spans="1:7" x14ac:dyDescent="0.2">
      <c r="A622" s="345"/>
      <c r="B622" s="394"/>
      <c r="C622" s="352"/>
      <c r="D622" s="365"/>
      <c r="E622" s="395"/>
      <c r="F622" s="399"/>
      <c r="G622" s="353"/>
    </row>
    <row r="623" spans="1:7" x14ac:dyDescent="0.2">
      <c r="A623" s="345"/>
      <c r="B623" s="389"/>
      <c r="C623" s="352"/>
      <c r="D623" s="400"/>
      <c r="E623" s="395"/>
      <c r="F623" s="399"/>
      <c r="G623" s="353"/>
    </row>
    <row r="624" spans="1:7" x14ac:dyDescent="0.2">
      <c r="A624" s="345"/>
      <c r="B624" s="389"/>
      <c r="C624" s="352"/>
      <c r="D624" s="365"/>
      <c r="E624" s="395"/>
      <c r="F624" s="399"/>
      <c r="G624" s="353"/>
    </row>
    <row r="625" spans="1:7" x14ac:dyDescent="0.2">
      <c r="A625" s="345"/>
      <c r="B625" s="382"/>
      <c r="C625" s="352"/>
      <c r="D625" s="365"/>
      <c r="E625" s="395"/>
      <c r="F625" s="399"/>
      <c r="G625" s="353"/>
    </row>
    <row r="626" spans="1:7" x14ac:dyDescent="0.2">
      <c r="A626" s="345"/>
      <c r="B626" s="382"/>
      <c r="C626" s="352"/>
      <c r="D626" s="365"/>
      <c r="E626" s="395"/>
      <c r="F626" s="399"/>
      <c r="G626" s="353"/>
    </row>
    <row r="627" spans="1:7" x14ac:dyDescent="0.2">
      <c r="A627" s="345"/>
      <c r="B627" s="382"/>
      <c r="C627" s="352"/>
      <c r="D627" s="365"/>
      <c r="E627" s="395"/>
      <c r="F627" s="399"/>
      <c r="G627" s="353"/>
    </row>
    <row r="628" spans="1:7" x14ac:dyDescent="0.2">
      <c r="A628" s="345"/>
      <c r="B628" s="382"/>
      <c r="C628" s="352"/>
      <c r="D628" s="357"/>
      <c r="E628" s="395"/>
      <c r="F628" s="399"/>
      <c r="G628" s="353"/>
    </row>
    <row r="629" spans="1:7" x14ac:dyDescent="0.2">
      <c r="A629" s="345"/>
      <c r="B629" s="382"/>
      <c r="C629" s="352"/>
      <c r="D629" s="357"/>
      <c r="E629" s="395"/>
      <c r="F629" s="399"/>
      <c r="G629" s="353"/>
    </row>
    <row r="630" spans="1:7" x14ac:dyDescent="0.2">
      <c r="A630" s="345"/>
      <c r="B630" s="382"/>
      <c r="C630" s="352"/>
      <c r="D630" s="401"/>
      <c r="E630" s="395"/>
      <c r="F630" s="399"/>
      <c r="G630" s="353"/>
    </row>
    <row r="631" spans="1:7" x14ac:dyDescent="0.2">
      <c r="A631" s="345"/>
      <c r="B631" s="382"/>
      <c r="C631" s="352"/>
      <c r="D631" s="365"/>
      <c r="E631" s="395"/>
      <c r="F631" s="399"/>
      <c r="G631" s="353"/>
    </row>
    <row r="632" spans="1:7" x14ac:dyDescent="0.2">
      <c r="A632" s="345"/>
      <c r="B632" s="382"/>
      <c r="C632" s="352"/>
      <c r="D632" s="365"/>
      <c r="E632" s="395"/>
      <c r="F632" s="399"/>
      <c r="G632" s="353"/>
    </row>
    <row r="633" spans="1:7" x14ac:dyDescent="0.2">
      <c r="A633" s="345"/>
      <c r="B633" s="382"/>
      <c r="C633" s="352"/>
      <c r="D633" s="365"/>
      <c r="E633" s="395"/>
      <c r="F633" s="399"/>
      <c r="G633" s="353"/>
    </row>
    <row r="634" spans="1:7" x14ac:dyDescent="0.2">
      <c r="A634" s="345"/>
      <c r="B634" s="382"/>
      <c r="C634" s="352"/>
      <c r="D634" s="402"/>
      <c r="E634" s="395"/>
      <c r="F634" s="399"/>
      <c r="G634" s="353"/>
    </row>
    <row r="635" spans="1:7" x14ac:dyDescent="0.2">
      <c r="A635" s="345"/>
      <c r="B635" s="382"/>
      <c r="C635" s="352"/>
      <c r="D635" s="160"/>
      <c r="E635" s="388"/>
      <c r="F635" s="384"/>
      <c r="G635" s="353"/>
    </row>
    <row r="636" spans="1:7" x14ac:dyDescent="0.2">
      <c r="A636" s="345"/>
      <c r="B636" s="382"/>
      <c r="C636" s="352"/>
      <c r="D636" s="357"/>
      <c r="E636" s="398"/>
      <c r="F636" s="384"/>
      <c r="G636" s="353"/>
    </row>
    <row r="637" spans="1:7" x14ac:dyDescent="0.2">
      <c r="A637" s="345"/>
      <c r="B637" s="382"/>
      <c r="C637" s="352"/>
      <c r="D637" s="357"/>
      <c r="E637" s="390"/>
      <c r="F637" s="384"/>
      <c r="G637" s="353"/>
    </row>
    <row r="638" spans="1:7" x14ac:dyDescent="0.2">
      <c r="A638" s="345"/>
      <c r="B638" s="382"/>
      <c r="C638" s="403"/>
      <c r="D638" s="365"/>
      <c r="E638" s="404"/>
      <c r="F638" s="405"/>
      <c r="G638" s="353"/>
    </row>
    <row r="639" spans="1:7" x14ac:dyDescent="0.2">
      <c r="A639" s="345"/>
      <c r="B639" s="382"/>
      <c r="C639" s="352"/>
      <c r="D639" s="406"/>
      <c r="E639" s="388"/>
      <c r="F639" s="387"/>
      <c r="G639" s="353"/>
    </row>
    <row r="640" spans="1:7" x14ac:dyDescent="0.2">
      <c r="A640" s="345"/>
      <c r="B640" s="382"/>
      <c r="C640" s="352"/>
      <c r="D640" s="364"/>
      <c r="E640" s="388"/>
      <c r="F640" s="387"/>
      <c r="G640" s="353"/>
    </row>
    <row r="641" spans="1:7" ht="13.5" thickBot="1" x14ac:dyDescent="0.25">
      <c r="A641" s="407"/>
      <c r="B641" s="408"/>
      <c r="C641" s="409"/>
      <c r="D641" s="409"/>
      <c r="E641" s="408"/>
      <c r="F641" s="49" t="s">
        <v>15</v>
      </c>
      <c r="G641" s="50">
        <f>SUM(G607:G640)</f>
        <v>11250</v>
      </c>
    </row>
    <row r="642" spans="1:7" ht="13.5" thickTop="1" x14ac:dyDescent="0.2">
      <c r="A642" s="342" t="s">
        <v>614</v>
      </c>
      <c r="B642" s="410"/>
      <c r="C642" s="367"/>
      <c r="D642" s="411"/>
      <c r="E642" s="410"/>
      <c r="F642" s="412"/>
      <c r="G642" s="378"/>
    </row>
    <row r="643" spans="1:7" ht="13.5" thickBot="1" x14ac:dyDescent="0.25">
      <c r="A643" s="359"/>
      <c r="B643" s="413"/>
      <c r="C643" s="413" t="s">
        <v>2100</v>
      </c>
      <c r="D643" s="360"/>
      <c r="E643" s="413"/>
      <c r="F643" s="361"/>
      <c r="G643" s="362"/>
    </row>
    <row r="644" spans="1:7" ht="13.5" thickTop="1" x14ac:dyDescent="0.2">
      <c r="A644" s="1176"/>
      <c r="B644" s="1177"/>
      <c r="C644" s="1177"/>
      <c r="D644" s="414" t="s">
        <v>11</v>
      </c>
      <c r="E644" s="1178" t="s">
        <v>12</v>
      </c>
      <c r="F644" s="1178"/>
      <c r="G644" s="1179"/>
    </row>
    <row r="645" spans="1:7" x14ac:dyDescent="0.2">
      <c r="A645" s="1161" t="s">
        <v>17</v>
      </c>
      <c r="B645" s="1162"/>
      <c r="C645" s="1162"/>
      <c r="D645" s="415"/>
      <c r="E645" s="1180"/>
      <c r="F645" s="1181"/>
      <c r="G645" s="1182"/>
    </row>
    <row r="646" spans="1:7" x14ac:dyDescent="0.2">
      <c r="A646" s="1161" t="s">
        <v>38</v>
      </c>
      <c r="B646" s="1162"/>
      <c r="C646" s="1162"/>
      <c r="D646" s="58" t="s">
        <v>356</v>
      </c>
      <c r="E646" s="1139" t="s">
        <v>69</v>
      </c>
      <c r="F646" s="1139"/>
      <c r="G646" s="1140"/>
    </row>
    <row r="647" spans="1:7" ht="13.5" thickBot="1" x14ac:dyDescent="0.25">
      <c r="A647" s="1163" t="s">
        <v>39</v>
      </c>
      <c r="B647" s="1164"/>
      <c r="C647" s="1164"/>
      <c r="D647" s="356" t="s">
        <v>357</v>
      </c>
      <c r="E647" s="1236" t="s">
        <v>33</v>
      </c>
      <c r="F647" s="1165"/>
      <c r="G647" s="1166"/>
    </row>
    <row r="648" spans="1:7" ht="16.5" x14ac:dyDescent="0.25">
      <c r="A648" s="1152" t="s">
        <v>29</v>
      </c>
      <c r="B648" s="1153"/>
      <c r="C648" s="1153"/>
      <c r="D648" s="1153"/>
      <c r="E648" s="1153"/>
      <c r="F648" s="1153"/>
      <c r="G648" s="1154"/>
    </row>
    <row r="649" spans="1:7" x14ac:dyDescent="0.2">
      <c r="A649" s="1155" t="s">
        <v>48</v>
      </c>
      <c r="B649" s="1156"/>
      <c r="C649" s="1156"/>
      <c r="D649" s="1156"/>
      <c r="E649" s="1156"/>
      <c r="F649" s="1156"/>
      <c r="G649" s="1157"/>
    </row>
    <row r="650" spans="1:7" x14ac:dyDescent="0.2">
      <c r="A650" s="1183" t="s">
        <v>49</v>
      </c>
      <c r="B650" s="1184"/>
      <c r="C650" s="1184"/>
      <c r="D650" s="1184"/>
      <c r="E650" s="1184"/>
      <c r="F650" s="1184"/>
      <c r="G650" s="1185"/>
    </row>
    <row r="651" spans="1:7" x14ac:dyDescent="0.2">
      <c r="A651" s="368"/>
      <c r="B651" s="369"/>
      <c r="C651" s="370"/>
      <c r="D651" s="371"/>
      <c r="E651" s="369"/>
      <c r="F651" s="372"/>
      <c r="G651" s="373" t="s">
        <v>20</v>
      </c>
    </row>
    <row r="652" spans="1:7" x14ac:dyDescent="0.2">
      <c r="A652" s="374" t="s">
        <v>1</v>
      </c>
      <c r="B652" s="375"/>
      <c r="C652" s="14" t="s">
        <v>32</v>
      </c>
      <c r="D652" s="375"/>
      <c r="E652" s="343" t="s">
        <v>2834</v>
      </c>
      <c r="F652" s="376"/>
      <c r="G652" s="344" t="s">
        <v>2761</v>
      </c>
    </row>
    <row r="653" spans="1:7" x14ac:dyDescent="0.2">
      <c r="A653" s="342" t="s">
        <v>8</v>
      </c>
      <c r="B653" s="377"/>
      <c r="C653" s="19"/>
      <c r="D653" s="367"/>
      <c r="E653" s="1167"/>
      <c r="F653" s="1168"/>
      <c r="G653" s="378"/>
    </row>
    <row r="654" spans="1:7" x14ac:dyDescent="0.2">
      <c r="A654" s="354" t="s">
        <v>37</v>
      </c>
      <c r="B654" s="358"/>
      <c r="C654" s="358"/>
      <c r="D654" s="358"/>
      <c r="E654" s="379" t="s">
        <v>46</v>
      </c>
      <c r="F654" s="380"/>
      <c r="G654" s="378" t="s">
        <v>50</v>
      </c>
    </row>
    <row r="655" spans="1:7" x14ac:dyDescent="0.2">
      <c r="A655" s="368"/>
      <c r="B655" s="369"/>
      <c r="C655" s="370"/>
      <c r="D655" s="370"/>
      <c r="E655" s="1169"/>
      <c r="F655" s="1170"/>
      <c r="G655" s="381"/>
    </row>
    <row r="656" spans="1:7" ht="26.25" thickBot="1" x14ac:dyDescent="0.25">
      <c r="A656" s="26" t="s">
        <v>47</v>
      </c>
      <c r="B656" s="26" t="s">
        <v>23</v>
      </c>
      <c r="C656" s="28" t="s">
        <v>34</v>
      </c>
      <c r="D656" s="110" t="s">
        <v>53</v>
      </c>
      <c r="E656" s="114" t="s">
        <v>54</v>
      </c>
      <c r="F656" s="111" t="s">
        <v>55</v>
      </c>
      <c r="G656" s="112" t="s">
        <v>35</v>
      </c>
    </row>
    <row r="657" spans="1:7" ht="13.5" thickTop="1" x14ac:dyDescent="0.2">
      <c r="A657" s="345">
        <v>1</v>
      </c>
      <c r="B657" s="382"/>
      <c r="C657" s="352" t="s">
        <v>300</v>
      </c>
      <c r="D657" s="357" t="s">
        <v>612</v>
      </c>
      <c r="E657" s="383">
        <v>25</v>
      </c>
      <c r="F657" s="384">
        <v>450</v>
      </c>
      <c r="G657" s="353">
        <f>F657*E657</f>
        <v>11250</v>
      </c>
    </row>
    <row r="658" spans="1:7" x14ac:dyDescent="0.2">
      <c r="A658" s="345"/>
      <c r="B658" s="382"/>
      <c r="C658" s="352"/>
      <c r="D658" s="351" t="s">
        <v>613</v>
      </c>
      <c r="E658" s="385"/>
      <c r="F658" s="384"/>
      <c r="G658" s="353"/>
    </row>
    <row r="659" spans="1:7" x14ac:dyDescent="0.2">
      <c r="A659" s="345"/>
      <c r="B659" s="382"/>
      <c r="C659" s="352"/>
      <c r="D659" s="351"/>
      <c r="E659" s="386"/>
      <c r="F659" s="387"/>
      <c r="G659" s="353"/>
    </row>
    <row r="660" spans="1:7" x14ac:dyDescent="0.2">
      <c r="A660" s="345"/>
      <c r="B660" s="382"/>
      <c r="C660" s="352"/>
      <c r="D660" s="351"/>
      <c r="E660" s="388"/>
      <c r="F660" s="384"/>
      <c r="G660" s="353"/>
    </row>
    <row r="661" spans="1:7" x14ac:dyDescent="0.2">
      <c r="A661" s="345"/>
      <c r="B661" s="389"/>
      <c r="C661" s="352"/>
      <c r="D661" s="357"/>
      <c r="E661" s="390"/>
      <c r="F661" s="384"/>
      <c r="G661" s="353"/>
    </row>
    <row r="662" spans="1:7" x14ac:dyDescent="0.2">
      <c r="A662" s="345"/>
      <c r="B662" s="389"/>
      <c r="C662" s="352"/>
      <c r="D662" s="357"/>
      <c r="E662" s="390"/>
      <c r="F662" s="384"/>
      <c r="G662" s="353"/>
    </row>
    <row r="663" spans="1:7" x14ac:dyDescent="0.2">
      <c r="A663" s="345"/>
      <c r="B663" s="391"/>
      <c r="C663" s="366"/>
      <c r="D663" s="357"/>
      <c r="E663" s="388"/>
      <c r="F663" s="392"/>
      <c r="G663" s="353"/>
    </row>
    <row r="664" spans="1:7" x14ac:dyDescent="0.2">
      <c r="A664" s="345"/>
      <c r="B664" s="391"/>
      <c r="C664" s="366"/>
      <c r="D664" s="364"/>
      <c r="E664" s="388"/>
      <c r="F664" s="392"/>
      <c r="G664" s="353"/>
    </row>
    <row r="665" spans="1:7" x14ac:dyDescent="0.2">
      <c r="A665" s="345"/>
      <c r="B665" s="382"/>
      <c r="C665" s="352"/>
      <c r="D665" s="364"/>
      <c r="E665" s="393"/>
      <c r="F665" s="384"/>
      <c r="G665" s="353"/>
    </row>
    <row r="666" spans="1:7" x14ac:dyDescent="0.2">
      <c r="A666" s="345"/>
      <c r="B666" s="394"/>
      <c r="C666" s="352"/>
      <c r="D666" s="357"/>
      <c r="E666" s="395"/>
      <c r="F666" s="384"/>
      <c r="G666" s="353"/>
    </row>
    <row r="667" spans="1:7" x14ac:dyDescent="0.2">
      <c r="A667" s="345"/>
      <c r="B667" s="389"/>
      <c r="C667" s="352"/>
      <c r="D667" s="357"/>
      <c r="E667" s="388"/>
      <c r="F667" s="396"/>
      <c r="G667" s="353"/>
    </row>
    <row r="668" spans="1:7" x14ac:dyDescent="0.2">
      <c r="A668" s="345"/>
      <c r="B668" s="397"/>
      <c r="C668" s="352"/>
      <c r="D668" s="357"/>
      <c r="E668" s="398"/>
      <c r="F668" s="384"/>
      <c r="G668" s="353"/>
    </row>
    <row r="669" spans="1:7" x14ac:dyDescent="0.2">
      <c r="A669" s="345"/>
      <c r="B669" s="397"/>
      <c r="C669" s="352"/>
      <c r="D669" s="365"/>
      <c r="E669" s="398"/>
      <c r="F669" s="384"/>
      <c r="G669" s="353"/>
    </row>
    <row r="670" spans="1:7" x14ac:dyDescent="0.2">
      <c r="A670" s="345"/>
      <c r="B670" s="382"/>
      <c r="C670" s="352"/>
      <c r="D670" s="365"/>
      <c r="E670" s="388"/>
      <c r="F670" s="384"/>
      <c r="G670" s="353"/>
    </row>
    <row r="671" spans="1:7" x14ac:dyDescent="0.2">
      <c r="A671" s="345"/>
      <c r="B671" s="382"/>
      <c r="C671" s="352"/>
      <c r="D671" s="365"/>
      <c r="E671" s="398"/>
      <c r="F671" s="384"/>
      <c r="G671" s="353"/>
    </row>
    <row r="672" spans="1:7" x14ac:dyDescent="0.2">
      <c r="A672" s="345"/>
      <c r="B672" s="394"/>
      <c r="C672" s="352"/>
      <c r="D672" s="365"/>
      <c r="E672" s="395"/>
      <c r="F672" s="399"/>
      <c r="G672" s="353"/>
    </row>
    <row r="673" spans="1:7" x14ac:dyDescent="0.2">
      <c r="A673" s="345"/>
      <c r="B673" s="389"/>
      <c r="C673" s="352"/>
      <c r="D673" s="400"/>
      <c r="E673" s="395"/>
      <c r="F673" s="399"/>
      <c r="G673" s="353"/>
    </row>
    <row r="674" spans="1:7" x14ac:dyDescent="0.2">
      <c r="A674" s="345"/>
      <c r="B674" s="389"/>
      <c r="C674" s="352"/>
      <c r="D674" s="365"/>
      <c r="E674" s="395"/>
      <c r="F674" s="399"/>
      <c r="G674" s="353"/>
    </row>
    <row r="675" spans="1:7" x14ac:dyDescent="0.2">
      <c r="A675" s="345"/>
      <c r="B675" s="382"/>
      <c r="C675" s="352"/>
      <c r="D675" s="365"/>
      <c r="E675" s="395"/>
      <c r="F675" s="399"/>
      <c r="G675" s="353"/>
    </row>
    <row r="676" spans="1:7" x14ac:dyDescent="0.2">
      <c r="A676" s="345"/>
      <c r="B676" s="382"/>
      <c r="C676" s="352"/>
      <c r="D676" s="365"/>
      <c r="E676" s="395"/>
      <c r="F676" s="399"/>
      <c r="G676" s="353"/>
    </row>
    <row r="677" spans="1:7" x14ac:dyDescent="0.2">
      <c r="A677" s="345"/>
      <c r="B677" s="382"/>
      <c r="C677" s="352"/>
      <c r="D677" s="365"/>
      <c r="E677" s="395"/>
      <c r="F677" s="399"/>
      <c r="G677" s="353"/>
    </row>
    <row r="678" spans="1:7" x14ac:dyDescent="0.2">
      <c r="A678" s="345"/>
      <c r="B678" s="382"/>
      <c r="C678" s="352"/>
      <c r="D678" s="357"/>
      <c r="E678" s="395"/>
      <c r="F678" s="399"/>
      <c r="G678" s="353"/>
    </row>
    <row r="679" spans="1:7" x14ac:dyDescent="0.2">
      <c r="A679" s="345"/>
      <c r="B679" s="382"/>
      <c r="C679" s="352"/>
      <c r="D679" s="357"/>
      <c r="E679" s="395"/>
      <c r="F679" s="399"/>
      <c r="G679" s="353"/>
    </row>
    <row r="680" spans="1:7" x14ac:dyDescent="0.2">
      <c r="A680" s="345"/>
      <c r="B680" s="382"/>
      <c r="C680" s="352"/>
      <c r="D680" s="401"/>
      <c r="E680" s="395"/>
      <c r="F680" s="399"/>
      <c r="G680" s="353"/>
    </row>
    <row r="681" spans="1:7" x14ac:dyDescent="0.2">
      <c r="A681" s="345"/>
      <c r="B681" s="382"/>
      <c r="C681" s="352"/>
      <c r="D681" s="365"/>
      <c r="E681" s="395"/>
      <c r="F681" s="399"/>
      <c r="G681" s="353"/>
    </row>
    <row r="682" spans="1:7" x14ac:dyDescent="0.2">
      <c r="A682" s="345"/>
      <c r="B682" s="382"/>
      <c r="C682" s="352"/>
      <c r="D682" s="365"/>
      <c r="E682" s="395"/>
      <c r="F682" s="399"/>
      <c r="G682" s="353"/>
    </row>
    <row r="683" spans="1:7" x14ac:dyDescent="0.2">
      <c r="A683" s="345"/>
      <c r="B683" s="382"/>
      <c r="C683" s="352"/>
      <c r="D683" s="365"/>
      <c r="E683" s="395"/>
      <c r="F683" s="399"/>
      <c r="G683" s="353"/>
    </row>
    <row r="684" spans="1:7" x14ac:dyDescent="0.2">
      <c r="A684" s="345"/>
      <c r="B684" s="382"/>
      <c r="C684" s="352"/>
      <c r="D684" s="402"/>
      <c r="E684" s="395"/>
      <c r="F684" s="399"/>
      <c r="G684" s="353"/>
    </row>
    <row r="685" spans="1:7" x14ac:dyDescent="0.2">
      <c r="A685" s="345"/>
      <c r="B685" s="382"/>
      <c r="C685" s="352"/>
      <c r="D685" s="160"/>
      <c r="E685" s="388"/>
      <c r="F685" s="384"/>
      <c r="G685" s="353"/>
    </row>
    <row r="686" spans="1:7" x14ac:dyDescent="0.2">
      <c r="A686" s="345"/>
      <c r="B686" s="382"/>
      <c r="C686" s="352"/>
      <c r="D686" s="357"/>
      <c r="E686" s="398"/>
      <c r="F686" s="384"/>
      <c r="G686" s="353"/>
    </row>
    <row r="687" spans="1:7" x14ac:dyDescent="0.2">
      <c r="A687" s="345"/>
      <c r="B687" s="382"/>
      <c r="C687" s="352"/>
      <c r="D687" s="357"/>
      <c r="E687" s="390"/>
      <c r="F687" s="384"/>
      <c r="G687" s="353"/>
    </row>
    <row r="688" spans="1:7" x14ac:dyDescent="0.2">
      <c r="A688" s="345"/>
      <c r="B688" s="382"/>
      <c r="C688" s="403"/>
      <c r="D688" s="365"/>
      <c r="E688" s="404"/>
      <c r="F688" s="405"/>
      <c r="G688" s="353"/>
    </row>
    <row r="689" spans="1:7" x14ac:dyDescent="0.2">
      <c r="A689" s="345"/>
      <c r="B689" s="382"/>
      <c r="C689" s="352"/>
      <c r="D689" s="406"/>
      <c r="E689" s="388"/>
      <c r="F689" s="387"/>
      <c r="G689" s="353"/>
    </row>
    <row r="690" spans="1:7" x14ac:dyDescent="0.2">
      <c r="A690" s="345"/>
      <c r="B690" s="382"/>
      <c r="C690" s="352"/>
      <c r="D690" s="364"/>
      <c r="E690" s="388"/>
      <c r="F690" s="387"/>
      <c r="G690" s="353"/>
    </row>
    <row r="691" spans="1:7" ht="13.5" thickBot="1" x14ac:dyDescent="0.25">
      <c r="A691" s="407"/>
      <c r="B691" s="408"/>
      <c r="C691" s="409"/>
      <c r="D691" s="409"/>
      <c r="E691" s="408"/>
      <c r="F691" s="49" t="s">
        <v>15</v>
      </c>
      <c r="G691" s="50">
        <f>SUM(G657:G690)</f>
        <v>11250</v>
      </c>
    </row>
    <row r="692" spans="1:7" ht="13.5" thickTop="1" x14ac:dyDescent="0.2">
      <c r="A692" s="342" t="s">
        <v>614</v>
      </c>
      <c r="B692" s="410"/>
      <c r="C692" s="367"/>
      <c r="D692" s="411"/>
      <c r="E692" s="410"/>
      <c r="F692" s="412"/>
      <c r="G692" s="378"/>
    </row>
    <row r="693" spans="1:7" ht="13.5" thickBot="1" x14ac:dyDescent="0.25">
      <c r="A693" s="359"/>
      <c r="B693" s="413"/>
      <c r="C693" s="413" t="s">
        <v>2762</v>
      </c>
      <c r="D693" s="360"/>
      <c r="E693" s="413"/>
      <c r="F693" s="361"/>
      <c r="G693" s="362"/>
    </row>
    <row r="694" spans="1:7" ht="13.5" thickTop="1" x14ac:dyDescent="0.2">
      <c r="A694" s="1176"/>
      <c r="B694" s="1177"/>
      <c r="C694" s="1177"/>
      <c r="D694" s="414" t="s">
        <v>11</v>
      </c>
      <c r="E694" s="1178" t="s">
        <v>12</v>
      </c>
      <c r="F694" s="1178"/>
      <c r="G694" s="1179"/>
    </row>
    <row r="695" spans="1:7" x14ac:dyDescent="0.2">
      <c r="A695" s="1161" t="s">
        <v>17</v>
      </c>
      <c r="B695" s="1162"/>
      <c r="C695" s="1162"/>
      <c r="D695" s="415"/>
      <c r="E695" s="1180"/>
      <c r="F695" s="1181"/>
      <c r="G695" s="1182"/>
    </row>
    <row r="696" spans="1:7" x14ac:dyDescent="0.2">
      <c r="A696" s="1161" t="s">
        <v>38</v>
      </c>
      <c r="B696" s="1162"/>
      <c r="C696" s="1162"/>
      <c r="D696" s="58" t="s">
        <v>356</v>
      </c>
      <c r="E696" s="1139" t="s">
        <v>69</v>
      </c>
      <c r="F696" s="1139"/>
      <c r="G696" s="1140"/>
    </row>
    <row r="697" spans="1:7" ht="13.5" thickBot="1" x14ac:dyDescent="0.25">
      <c r="A697" s="1163" t="s">
        <v>39</v>
      </c>
      <c r="B697" s="1164"/>
      <c r="C697" s="1164"/>
      <c r="D697" s="356" t="s">
        <v>357</v>
      </c>
      <c r="E697" s="1236" t="s">
        <v>33</v>
      </c>
      <c r="F697" s="1165"/>
      <c r="G697" s="1166"/>
    </row>
    <row r="698" spans="1:7" ht="16.5" x14ac:dyDescent="0.25">
      <c r="A698" s="1152" t="s">
        <v>29</v>
      </c>
      <c r="B698" s="1153"/>
      <c r="C698" s="1153"/>
      <c r="D698" s="1153"/>
      <c r="E698" s="1153"/>
      <c r="F698" s="1153"/>
      <c r="G698" s="1154"/>
    </row>
    <row r="699" spans="1:7" x14ac:dyDescent="0.2">
      <c r="A699" s="1155" t="s">
        <v>48</v>
      </c>
      <c r="B699" s="1156"/>
      <c r="C699" s="1156"/>
      <c r="D699" s="1156"/>
      <c r="E699" s="1156"/>
      <c r="F699" s="1156"/>
      <c r="G699" s="1157"/>
    </row>
    <row r="700" spans="1:7" x14ac:dyDescent="0.2">
      <c r="A700" s="1183" t="s">
        <v>49</v>
      </c>
      <c r="B700" s="1184"/>
      <c r="C700" s="1184"/>
      <c r="D700" s="1184"/>
      <c r="E700" s="1184"/>
      <c r="F700" s="1184"/>
      <c r="G700" s="1185"/>
    </row>
    <row r="701" spans="1:7" x14ac:dyDescent="0.2">
      <c r="A701" s="368"/>
      <c r="B701" s="369"/>
      <c r="C701" s="370"/>
      <c r="D701" s="371"/>
      <c r="E701" s="369"/>
      <c r="F701" s="372"/>
      <c r="G701" s="373" t="s">
        <v>20</v>
      </c>
    </row>
    <row r="702" spans="1:7" x14ac:dyDescent="0.2">
      <c r="A702" s="374" t="s">
        <v>1</v>
      </c>
      <c r="B702" s="375"/>
      <c r="C702" s="14" t="s">
        <v>32</v>
      </c>
      <c r="D702" s="375"/>
      <c r="E702" s="343" t="s">
        <v>2835</v>
      </c>
      <c r="F702" s="376"/>
      <c r="G702" s="344" t="s">
        <v>2761</v>
      </c>
    </row>
    <row r="703" spans="1:7" x14ac:dyDescent="0.2">
      <c r="A703" s="342" t="s">
        <v>8</v>
      </c>
      <c r="B703" s="377"/>
      <c r="C703" s="19"/>
      <c r="D703" s="367"/>
      <c r="E703" s="1167"/>
      <c r="F703" s="1168"/>
      <c r="G703" s="378"/>
    </row>
    <row r="704" spans="1:7" x14ac:dyDescent="0.2">
      <c r="A704" s="354" t="s">
        <v>37</v>
      </c>
      <c r="B704" s="358"/>
      <c r="C704" s="358"/>
      <c r="D704" s="358"/>
      <c r="E704" s="379" t="s">
        <v>46</v>
      </c>
      <c r="F704" s="380"/>
      <c r="G704" s="378" t="s">
        <v>50</v>
      </c>
    </row>
    <row r="705" spans="1:7" x14ac:dyDescent="0.2">
      <c r="A705" s="368"/>
      <c r="B705" s="369"/>
      <c r="C705" s="370"/>
      <c r="D705" s="370"/>
      <c r="E705" s="1169"/>
      <c r="F705" s="1170"/>
      <c r="G705" s="381"/>
    </row>
    <row r="706" spans="1:7" ht="26.25" thickBot="1" x14ac:dyDescent="0.25">
      <c r="A706" s="26" t="s">
        <v>47</v>
      </c>
      <c r="B706" s="26" t="s">
        <v>23</v>
      </c>
      <c r="C706" s="28" t="s">
        <v>34</v>
      </c>
      <c r="D706" s="110" t="s">
        <v>53</v>
      </c>
      <c r="E706" s="114" t="s">
        <v>54</v>
      </c>
      <c r="F706" s="111" t="s">
        <v>55</v>
      </c>
      <c r="G706" s="112" t="s">
        <v>35</v>
      </c>
    </row>
    <row r="707" spans="1:7" ht="13.5" thickTop="1" x14ac:dyDescent="0.2">
      <c r="A707" s="345">
        <v>1</v>
      </c>
      <c r="B707" s="382"/>
      <c r="C707" s="352" t="s">
        <v>300</v>
      </c>
      <c r="D707" s="357" t="s">
        <v>612</v>
      </c>
      <c r="E707" s="383">
        <v>25</v>
      </c>
      <c r="F707" s="384">
        <v>450</v>
      </c>
      <c r="G707" s="353">
        <f>F707*E707</f>
        <v>11250</v>
      </c>
    </row>
    <row r="708" spans="1:7" x14ac:dyDescent="0.2">
      <c r="A708" s="345"/>
      <c r="B708" s="382"/>
      <c r="C708" s="352"/>
      <c r="D708" s="351" t="s">
        <v>613</v>
      </c>
      <c r="E708" s="385"/>
      <c r="F708" s="384"/>
      <c r="G708" s="353"/>
    </row>
    <row r="709" spans="1:7" x14ac:dyDescent="0.2">
      <c r="A709" s="345"/>
      <c r="B709" s="382"/>
      <c r="C709" s="352"/>
      <c r="D709" s="351"/>
      <c r="E709" s="386"/>
      <c r="F709" s="387"/>
      <c r="G709" s="353"/>
    </row>
    <row r="710" spans="1:7" x14ac:dyDescent="0.2">
      <c r="A710" s="345"/>
      <c r="B710" s="382"/>
      <c r="C710" s="352"/>
      <c r="D710" s="351"/>
      <c r="E710" s="388"/>
      <c r="F710" s="384"/>
      <c r="G710" s="353"/>
    </row>
    <row r="711" spans="1:7" x14ac:dyDescent="0.2">
      <c r="A711" s="345"/>
      <c r="B711" s="389"/>
      <c r="C711" s="352"/>
      <c r="D711" s="357"/>
      <c r="E711" s="390"/>
      <c r="F711" s="384"/>
      <c r="G711" s="353"/>
    </row>
    <row r="712" spans="1:7" x14ac:dyDescent="0.2">
      <c r="A712" s="345"/>
      <c r="B712" s="389"/>
      <c r="C712" s="352"/>
      <c r="D712" s="357"/>
      <c r="E712" s="390"/>
      <c r="F712" s="384"/>
      <c r="G712" s="353"/>
    </row>
    <row r="713" spans="1:7" x14ac:dyDescent="0.2">
      <c r="A713" s="345"/>
      <c r="B713" s="391"/>
      <c r="C713" s="366"/>
      <c r="D713" s="357"/>
      <c r="E713" s="388"/>
      <c r="F713" s="392"/>
      <c r="G713" s="353"/>
    </row>
    <row r="714" spans="1:7" x14ac:dyDescent="0.2">
      <c r="A714" s="345"/>
      <c r="B714" s="391"/>
      <c r="C714" s="366"/>
      <c r="D714" s="364"/>
      <c r="E714" s="388"/>
      <c r="F714" s="392"/>
      <c r="G714" s="353"/>
    </row>
    <row r="715" spans="1:7" x14ac:dyDescent="0.2">
      <c r="A715" s="345"/>
      <c r="B715" s="382"/>
      <c r="C715" s="352"/>
      <c r="D715" s="364"/>
      <c r="E715" s="393"/>
      <c r="F715" s="384"/>
      <c r="G715" s="353"/>
    </row>
    <row r="716" spans="1:7" x14ac:dyDescent="0.2">
      <c r="A716" s="345"/>
      <c r="B716" s="394"/>
      <c r="C716" s="352"/>
      <c r="D716" s="357"/>
      <c r="E716" s="395"/>
      <c r="F716" s="384"/>
      <c r="G716" s="353"/>
    </row>
    <row r="717" spans="1:7" x14ac:dyDescent="0.2">
      <c r="A717" s="345"/>
      <c r="B717" s="389"/>
      <c r="C717" s="352"/>
      <c r="D717" s="357"/>
      <c r="E717" s="388"/>
      <c r="F717" s="396"/>
      <c r="G717" s="353"/>
    </row>
    <row r="718" spans="1:7" x14ac:dyDescent="0.2">
      <c r="A718" s="345"/>
      <c r="B718" s="397"/>
      <c r="C718" s="352"/>
      <c r="D718" s="357"/>
      <c r="E718" s="398"/>
      <c r="F718" s="384"/>
      <c r="G718" s="353"/>
    </row>
    <row r="719" spans="1:7" x14ac:dyDescent="0.2">
      <c r="A719" s="345"/>
      <c r="B719" s="397"/>
      <c r="C719" s="352"/>
      <c r="D719" s="365"/>
      <c r="E719" s="398"/>
      <c r="F719" s="384"/>
      <c r="G719" s="353"/>
    </row>
    <row r="720" spans="1:7" x14ac:dyDescent="0.2">
      <c r="A720" s="345"/>
      <c r="B720" s="382"/>
      <c r="C720" s="352"/>
      <c r="D720" s="365"/>
      <c r="E720" s="388"/>
      <c r="F720" s="384"/>
      <c r="G720" s="353"/>
    </row>
    <row r="721" spans="1:7" x14ac:dyDescent="0.2">
      <c r="A721" s="345"/>
      <c r="B721" s="382"/>
      <c r="C721" s="352"/>
      <c r="D721" s="365"/>
      <c r="E721" s="398"/>
      <c r="F721" s="384"/>
      <c r="G721" s="353"/>
    </row>
    <row r="722" spans="1:7" x14ac:dyDescent="0.2">
      <c r="A722" s="345"/>
      <c r="B722" s="394"/>
      <c r="C722" s="352"/>
      <c r="D722" s="365"/>
      <c r="E722" s="395"/>
      <c r="F722" s="399"/>
      <c r="G722" s="353"/>
    </row>
    <row r="723" spans="1:7" x14ac:dyDescent="0.2">
      <c r="A723" s="345"/>
      <c r="B723" s="389"/>
      <c r="C723" s="352"/>
      <c r="D723" s="400"/>
      <c r="E723" s="395"/>
      <c r="F723" s="399"/>
      <c r="G723" s="353"/>
    </row>
    <row r="724" spans="1:7" x14ac:dyDescent="0.2">
      <c r="A724" s="345"/>
      <c r="B724" s="389"/>
      <c r="C724" s="352"/>
      <c r="D724" s="365"/>
      <c r="E724" s="395"/>
      <c r="F724" s="399"/>
      <c r="G724" s="353"/>
    </row>
    <row r="725" spans="1:7" x14ac:dyDescent="0.2">
      <c r="A725" s="345"/>
      <c r="B725" s="382"/>
      <c r="C725" s="352"/>
      <c r="D725" s="365"/>
      <c r="E725" s="395"/>
      <c r="F725" s="399"/>
      <c r="G725" s="353"/>
    </row>
    <row r="726" spans="1:7" x14ac:dyDescent="0.2">
      <c r="A726" s="345"/>
      <c r="B726" s="382"/>
      <c r="C726" s="352"/>
      <c r="D726" s="365"/>
      <c r="E726" s="395"/>
      <c r="F726" s="399"/>
      <c r="G726" s="353"/>
    </row>
    <row r="727" spans="1:7" x14ac:dyDescent="0.2">
      <c r="A727" s="345"/>
      <c r="B727" s="382"/>
      <c r="C727" s="352"/>
      <c r="D727" s="365"/>
      <c r="E727" s="395"/>
      <c r="F727" s="399"/>
      <c r="G727" s="353"/>
    </row>
    <row r="728" spans="1:7" x14ac:dyDescent="0.2">
      <c r="A728" s="345"/>
      <c r="B728" s="382"/>
      <c r="C728" s="352"/>
      <c r="D728" s="357"/>
      <c r="E728" s="395"/>
      <c r="F728" s="399"/>
      <c r="G728" s="353"/>
    </row>
    <row r="729" spans="1:7" x14ac:dyDescent="0.2">
      <c r="A729" s="345"/>
      <c r="B729" s="382"/>
      <c r="C729" s="352"/>
      <c r="D729" s="357"/>
      <c r="E729" s="395"/>
      <c r="F729" s="399"/>
      <c r="G729" s="353"/>
    </row>
    <row r="730" spans="1:7" x14ac:dyDescent="0.2">
      <c r="A730" s="345"/>
      <c r="B730" s="382"/>
      <c r="C730" s="352"/>
      <c r="D730" s="401"/>
      <c r="E730" s="395"/>
      <c r="F730" s="399"/>
      <c r="G730" s="353"/>
    </row>
    <row r="731" spans="1:7" x14ac:dyDescent="0.2">
      <c r="A731" s="345"/>
      <c r="B731" s="382"/>
      <c r="C731" s="352"/>
      <c r="D731" s="365"/>
      <c r="E731" s="395"/>
      <c r="F731" s="399"/>
      <c r="G731" s="353"/>
    </row>
    <row r="732" spans="1:7" x14ac:dyDescent="0.2">
      <c r="A732" s="345"/>
      <c r="B732" s="382"/>
      <c r="C732" s="352"/>
      <c r="D732" s="365"/>
      <c r="E732" s="395"/>
      <c r="F732" s="399"/>
      <c r="G732" s="353"/>
    </row>
    <row r="733" spans="1:7" x14ac:dyDescent="0.2">
      <c r="A733" s="345"/>
      <c r="B733" s="382"/>
      <c r="C733" s="352"/>
      <c r="D733" s="365"/>
      <c r="E733" s="395"/>
      <c r="F733" s="399"/>
      <c r="G733" s="353"/>
    </row>
    <row r="734" spans="1:7" x14ac:dyDescent="0.2">
      <c r="A734" s="345"/>
      <c r="B734" s="382"/>
      <c r="C734" s="352"/>
      <c r="D734" s="402"/>
      <c r="E734" s="395"/>
      <c r="F734" s="399"/>
      <c r="G734" s="353"/>
    </row>
    <row r="735" spans="1:7" x14ac:dyDescent="0.2">
      <c r="A735" s="345"/>
      <c r="B735" s="382"/>
      <c r="C735" s="352"/>
      <c r="D735" s="160"/>
      <c r="E735" s="388"/>
      <c r="F735" s="384"/>
      <c r="G735" s="353"/>
    </row>
    <row r="736" spans="1:7" x14ac:dyDescent="0.2">
      <c r="A736" s="345"/>
      <c r="B736" s="382"/>
      <c r="C736" s="352"/>
      <c r="D736" s="357"/>
      <c r="E736" s="398"/>
      <c r="F736" s="384"/>
      <c r="G736" s="353"/>
    </row>
    <row r="737" spans="1:7" x14ac:dyDescent="0.2">
      <c r="A737" s="345"/>
      <c r="B737" s="382"/>
      <c r="C737" s="352"/>
      <c r="D737" s="357"/>
      <c r="E737" s="390"/>
      <c r="F737" s="384"/>
      <c r="G737" s="353"/>
    </row>
    <row r="738" spans="1:7" x14ac:dyDescent="0.2">
      <c r="A738" s="345"/>
      <c r="B738" s="382"/>
      <c r="C738" s="403"/>
      <c r="D738" s="365"/>
      <c r="E738" s="404"/>
      <c r="F738" s="405"/>
      <c r="G738" s="353"/>
    </row>
    <row r="739" spans="1:7" x14ac:dyDescent="0.2">
      <c r="A739" s="345"/>
      <c r="B739" s="382"/>
      <c r="C739" s="352"/>
      <c r="D739" s="406"/>
      <c r="E739" s="388"/>
      <c r="F739" s="387"/>
      <c r="G739" s="353"/>
    </row>
    <row r="740" spans="1:7" x14ac:dyDescent="0.2">
      <c r="A740" s="345"/>
      <c r="B740" s="382"/>
      <c r="C740" s="352"/>
      <c r="D740" s="364"/>
      <c r="E740" s="388"/>
      <c r="F740" s="387"/>
      <c r="G740" s="353"/>
    </row>
    <row r="741" spans="1:7" ht="13.5" thickBot="1" x14ac:dyDescent="0.25">
      <c r="A741" s="407"/>
      <c r="B741" s="408"/>
      <c r="C741" s="409"/>
      <c r="D741" s="409"/>
      <c r="E741" s="408"/>
      <c r="F741" s="49" t="s">
        <v>15</v>
      </c>
      <c r="G741" s="50">
        <f>SUM(G707:G740)</f>
        <v>11250</v>
      </c>
    </row>
    <row r="742" spans="1:7" ht="13.5" thickTop="1" x14ac:dyDescent="0.2">
      <c r="A742" s="342" t="s">
        <v>614</v>
      </c>
      <c r="B742" s="410"/>
      <c r="C742" s="367"/>
      <c r="D742" s="411"/>
      <c r="E742" s="410"/>
      <c r="F742" s="412"/>
      <c r="G742" s="378"/>
    </row>
    <row r="743" spans="1:7" ht="13.5" thickBot="1" x14ac:dyDescent="0.25">
      <c r="A743" s="359"/>
      <c r="B743" s="413"/>
      <c r="C743" s="413" t="s">
        <v>2763</v>
      </c>
      <c r="D743" s="360"/>
      <c r="E743" s="413"/>
      <c r="F743" s="361"/>
      <c r="G743" s="362"/>
    </row>
    <row r="744" spans="1:7" ht="13.5" thickTop="1" x14ac:dyDescent="0.2">
      <c r="A744" s="1176"/>
      <c r="B744" s="1177"/>
      <c r="C744" s="1177"/>
      <c r="D744" s="414" t="s">
        <v>11</v>
      </c>
      <c r="E744" s="1178" t="s">
        <v>12</v>
      </c>
      <c r="F744" s="1178"/>
      <c r="G744" s="1179"/>
    </row>
    <row r="745" spans="1:7" x14ac:dyDescent="0.2">
      <c r="A745" s="1161" t="s">
        <v>17</v>
      </c>
      <c r="B745" s="1162"/>
      <c r="C745" s="1162"/>
      <c r="D745" s="415"/>
      <c r="E745" s="1180"/>
      <c r="F745" s="1181"/>
      <c r="G745" s="1182"/>
    </row>
    <row r="746" spans="1:7" x14ac:dyDescent="0.2">
      <c r="A746" s="1161" t="s">
        <v>38</v>
      </c>
      <c r="B746" s="1162"/>
      <c r="C746" s="1162"/>
      <c r="D746" s="58" t="s">
        <v>356</v>
      </c>
      <c r="E746" s="1139" t="s">
        <v>69</v>
      </c>
      <c r="F746" s="1139"/>
      <c r="G746" s="1140"/>
    </row>
    <row r="747" spans="1:7" ht="13.5" thickBot="1" x14ac:dyDescent="0.25">
      <c r="A747" s="1163" t="s">
        <v>39</v>
      </c>
      <c r="B747" s="1164"/>
      <c r="C747" s="1164"/>
      <c r="D747" s="356" t="s">
        <v>357</v>
      </c>
      <c r="E747" s="1236" t="s">
        <v>33</v>
      </c>
      <c r="F747" s="1165"/>
      <c r="G747" s="1166"/>
    </row>
    <row r="748" spans="1:7" ht="16.5" x14ac:dyDescent="0.25">
      <c r="A748" s="1152" t="s">
        <v>29</v>
      </c>
      <c r="B748" s="1153"/>
      <c r="C748" s="1153"/>
      <c r="D748" s="1153"/>
      <c r="E748" s="1153"/>
      <c r="F748" s="1153"/>
      <c r="G748" s="1154"/>
    </row>
    <row r="749" spans="1:7" x14ac:dyDescent="0.2">
      <c r="A749" s="1155" t="s">
        <v>48</v>
      </c>
      <c r="B749" s="1156"/>
      <c r="C749" s="1156"/>
      <c r="D749" s="1156"/>
      <c r="E749" s="1156"/>
      <c r="F749" s="1156"/>
      <c r="G749" s="1157"/>
    </row>
    <row r="750" spans="1:7" x14ac:dyDescent="0.2">
      <c r="A750" s="1183" t="s">
        <v>49</v>
      </c>
      <c r="B750" s="1184"/>
      <c r="C750" s="1184"/>
      <c r="D750" s="1184"/>
      <c r="E750" s="1184"/>
      <c r="F750" s="1184"/>
      <c r="G750" s="1185"/>
    </row>
    <row r="751" spans="1:7" x14ac:dyDescent="0.2">
      <c r="A751" s="368"/>
      <c r="B751" s="369"/>
      <c r="C751" s="370"/>
      <c r="D751" s="371"/>
      <c r="E751" s="369"/>
      <c r="F751" s="372"/>
      <c r="G751" s="373" t="s">
        <v>20</v>
      </c>
    </row>
    <row r="752" spans="1:7" x14ac:dyDescent="0.2">
      <c r="A752" s="374" t="s">
        <v>1</v>
      </c>
      <c r="B752" s="375"/>
      <c r="C752" s="14" t="s">
        <v>32</v>
      </c>
      <c r="D752" s="375"/>
      <c r="E752" s="343" t="s">
        <v>2836</v>
      </c>
      <c r="F752" s="376"/>
      <c r="G752" s="344" t="s">
        <v>2761</v>
      </c>
    </row>
    <row r="753" spans="1:7" x14ac:dyDescent="0.2">
      <c r="A753" s="342" t="s">
        <v>8</v>
      </c>
      <c r="B753" s="377"/>
      <c r="C753" s="19"/>
      <c r="D753" s="367"/>
      <c r="E753" s="1167"/>
      <c r="F753" s="1168"/>
      <c r="G753" s="378"/>
    </row>
    <row r="754" spans="1:7" x14ac:dyDescent="0.2">
      <c r="A754" s="354" t="s">
        <v>37</v>
      </c>
      <c r="B754" s="358"/>
      <c r="C754" s="358"/>
      <c r="D754" s="358"/>
      <c r="E754" s="379" t="s">
        <v>46</v>
      </c>
      <c r="F754" s="380"/>
      <c r="G754" s="378" t="s">
        <v>50</v>
      </c>
    </row>
    <row r="755" spans="1:7" x14ac:dyDescent="0.2">
      <c r="A755" s="368"/>
      <c r="B755" s="369"/>
      <c r="C755" s="370"/>
      <c r="D755" s="370"/>
      <c r="E755" s="1169"/>
      <c r="F755" s="1170"/>
      <c r="G755" s="381"/>
    </row>
    <row r="756" spans="1:7" ht="26.25" thickBot="1" x14ac:dyDescent="0.25">
      <c r="A756" s="26" t="s">
        <v>47</v>
      </c>
      <c r="B756" s="26" t="s">
        <v>23</v>
      </c>
      <c r="C756" s="28" t="s">
        <v>34</v>
      </c>
      <c r="D756" s="110" t="s">
        <v>53</v>
      </c>
      <c r="E756" s="114" t="s">
        <v>54</v>
      </c>
      <c r="F756" s="111" t="s">
        <v>55</v>
      </c>
      <c r="G756" s="112" t="s">
        <v>35</v>
      </c>
    </row>
    <row r="757" spans="1:7" ht="13.5" thickTop="1" x14ac:dyDescent="0.2">
      <c r="A757" s="345">
        <v>1</v>
      </c>
      <c r="B757" s="382"/>
      <c r="C757" s="352" t="s">
        <v>300</v>
      </c>
      <c r="D757" s="357" t="s">
        <v>612</v>
      </c>
      <c r="E757" s="383">
        <v>25</v>
      </c>
      <c r="F757" s="384">
        <v>450</v>
      </c>
      <c r="G757" s="353">
        <f>F757*E757</f>
        <v>11250</v>
      </c>
    </row>
    <row r="758" spans="1:7" x14ac:dyDescent="0.2">
      <c r="A758" s="345"/>
      <c r="B758" s="382"/>
      <c r="C758" s="352"/>
      <c r="D758" s="351" t="s">
        <v>613</v>
      </c>
      <c r="E758" s="385"/>
      <c r="F758" s="384"/>
      <c r="G758" s="353"/>
    </row>
    <row r="759" spans="1:7" x14ac:dyDescent="0.2">
      <c r="A759" s="345"/>
      <c r="B759" s="382"/>
      <c r="C759" s="352"/>
      <c r="D759" s="351"/>
      <c r="E759" s="386"/>
      <c r="F759" s="387"/>
      <c r="G759" s="353"/>
    </row>
    <row r="760" spans="1:7" x14ac:dyDescent="0.2">
      <c r="A760" s="345"/>
      <c r="B760" s="382"/>
      <c r="C760" s="352"/>
      <c r="D760" s="351"/>
      <c r="E760" s="388"/>
      <c r="F760" s="384"/>
      <c r="G760" s="353"/>
    </row>
    <row r="761" spans="1:7" x14ac:dyDescent="0.2">
      <c r="A761" s="345"/>
      <c r="B761" s="389"/>
      <c r="C761" s="352"/>
      <c r="D761" s="357"/>
      <c r="E761" s="390"/>
      <c r="F761" s="384"/>
      <c r="G761" s="353"/>
    </row>
    <row r="762" spans="1:7" x14ac:dyDescent="0.2">
      <c r="A762" s="345"/>
      <c r="B762" s="389"/>
      <c r="C762" s="352"/>
      <c r="D762" s="357"/>
      <c r="E762" s="390"/>
      <c r="F762" s="384"/>
      <c r="G762" s="353"/>
    </row>
    <row r="763" spans="1:7" x14ac:dyDescent="0.2">
      <c r="A763" s="345"/>
      <c r="B763" s="391"/>
      <c r="C763" s="366"/>
      <c r="D763" s="357"/>
      <c r="E763" s="388"/>
      <c r="F763" s="392"/>
      <c r="G763" s="353"/>
    </row>
    <row r="764" spans="1:7" x14ac:dyDescent="0.2">
      <c r="A764" s="345"/>
      <c r="B764" s="391"/>
      <c r="C764" s="366"/>
      <c r="D764" s="364"/>
      <c r="E764" s="388"/>
      <c r="F764" s="392"/>
      <c r="G764" s="353"/>
    </row>
    <row r="765" spans="1:7" x14ac:dyDescent="0.2">
      <c r="A765" s="345"/>
      <c r="B765" s="382"/>
      <c r="C765" s="352"/>
      <c r="D765" s="364"/>
      <c r="E765" s="393"/>
      <c r="F765" s="384"/>
      <c r="G765" s="353"/>
    </row>
    <row r="766" spans="1:7" x14ac:dyDescent="0.2">
      <c r="A766" s="345"/>
      <c r="B766" s="394"/>
      <c r="C766" s="352"/>
      <c r="D766" s="357"/>
      <c r="E766" s="395"/>
      <c r="F766" s="384"/>
      <c r="G766" s="353"/>
    </row>
    <row r="767" spans="1:7" x14ac:dyDescent="0.2">
      <c r="A767" s="345"/>
      <c r="B767" s="389"/>
      <c r="C767" s="352"/>
      <c r="D767" s="357"/>
      <c r="E767" s="388"/>
      <c r="F767" s="396"/>
      <c r="G767" s="353"/>
    </row>
    <row r="768" spans="1:7" x14ac:dyDescent="0.2">
      <c r="A768" s="345"/>
      <c r="B768" s="397"/>
      <c r="C768" s="352"/>
      <c r="D768" s="357"/>
      <c r="E768" s="398"/>
      <c r="F768" s="384"/>
      <c r="G768" s="353"/>
    </row>
    <row r="769" spans="1:7" x14ac:dyDescent="0.2">
      <c r="A769" s="345"/>
      <c r="B769" s="397"/>
      <c r="C769" s="352"/>
      <c r="D769" s="365"/>
      <c r="E769" s="398"/>
      <c r="F769" s="384"/>
      <c r="G769" s="353"/>
    </row>
    <row r="770" spans="1:7" x14ac:dyDescent="0.2">
      <c r="A770" s="345"/>
      <c r="B770" s="382"/>
      <c r="C770" s="352"/>
      <c r="D770" s="365"/>
      <c r="E770" s="388"/>
      <c r="F770" s="384"/>
      <c r="G770" s="353"/>
    </row>
    <row r="771" spans="1:7" x14ac:dyDescent="0.2">
      <c r="A771" s="345"/>
      <c r="B771" s="382"/>
      <c r="C771" s="352"/>
      <c r="D771" s="365"/>
      <c r="E771" s="398"/>
      <c r="F771" s="384"/>
      <c r="G771" s="353"/>
    </row>
    <row r="772" spans="1:7" x14ac:dyDescent="0.2">
      <c r="A772" s="345"/>
      <c r="B772" s="394"/>
      <c r="C772" s="352"/>
      <c r="D772" s="365"/>
      <c r="E772" s="395"/>
      <c r="F772" s="399"/>
      <c r="G772" s="353"/>
    </row>
    <row r="773" spans="1:7" x14ac:dyDescent="0.2">
      <c r="A773" s="345"/>
      <c r="B773" s="389"/>
      <c r="C773" s="352"/>
      <c r="D773" s="400"/>
      <c r="E773" s="395"/>
      <c r="F773" s="399"/>
      <c r="G773" s="353"/>
    </row>
    <row r="774" spans="1:7" x14ac:dyDescent="0.2">
      <c r="A774" s="345"/>
      <c r="B774" s="389"/>
      <c r="C774" s="352"/>
      <c r="D774" s="365"/>
      <c r="E774" s="395"/>
      <c r="F774" s="399"/>
      <c r="G774" s="353"/>
    </row>
    <row r="775" spans="1:7" x14ac:dyDescent="0.2">
      <c r="A775" s="345"/>
      <c r="B775" s="382"/>
      <c r="C775" s="352"/>
      <c r="D775" s="365"/>
      <c r="E775" s="395"/>
      <c r="F775" s="399"/>
      <c r="G775" s="353"/>
    </row>
    <row r="776" spans="1:7" x14ac:dyDescent="0.2">
      <c r="A776" s="345"/>
      <c r="B776" s="382"/>
      <c r="C776" s="352"/>
      <c r="D776" s="365"/>
      <c r="E776" s="395"/>
      <c r="F776" s="399"/>
      <c r="G776" s="353"/>
    </row>
    <row r="777" spans="1:7" x14ac:dyDescent="0.2">
      <c r="A777" s="345"/>
      <c r="B777" s="382"/>
      <c r="C777" s="352"/>
      <c r="D777" s="365"/>
      <c r="E777" s="395"/>
      <c r="F777" s="399"/>
      <c r="G777" s="353"/>
    </row>
    <row r="778" spans="1:7" x14ac:dyDescent="0.2">
      <c r="A778" s="345"/>
      <c r="B778" s="382"/>
      <c r="C778" s="352"/>
      <c r="D778" s="357"/>
      <c r="E778" s="395"/>
      <c r="F778" s="399"/>
      <c r="G778" s="353"/>
    </row>
    <row r="779" spans="1:7" x14ac:dyDescent="0.2">
      <c r="A779" s="345"/>
      <c r="B779" s="382"/>
      <c r="C779" s="352"/>
      <c r="D779" s="357"/>
      <c r="E779" s="395"/>
      <c r="F779" s="399"/>
      <c r="G779" s="353"/>
    </row>
    <row r="780" spans="1:7" x14ac:dyDescent="0.2">
      <c r="A780" s="345"/>
      <c r="B780" s="382"/>
      <c r="C780" s="352"/>
      <c r="D780" s="401"/>
      <c r="E780" s="395"/>
      <c r="F780" s="399"/>
      <c r="G780" s="353"/>
    </row>
    <row r="781" spans="1:7" x14ac:dyDescent="0.2">
      <c r="A781" s="345"/>
      <c r="B781" s="382"/>
      <c r="C781" s="352"/>
      <c r="D781" s="365"/>
      <c r="E781" s="395"/>
      <c r="F781" s="399"/>
      <c r="G781" s="353"/>
    </row>
    <row r="782" spans="1:7" x14ac:dyDescent="0.2">
      <c r="A782" s="345"/>
      <c r="B782" s="382"/>
      <c r="C782" s="352"/>
      <c r="D782" s="365"/>
      <c r="E782" s="395"/>
      <c r="F782" s="399"/>
      <c r="G782" s="353"/>
    </row>
    <row r="783" spans="1:7" x14ac:dyDescent="0.2">
      <c r="A783" s="345"/>
      <c r="B783" s="382"/>
      <c r="C783" s="352"/>
      <c r="D783" s="365"/>
      <c r="E783" s="395"/>
      <c r="F783" s="399"/>
      <c r="G783" s="353"/>
    </row>
    <row r="784" spans="1:7" x14ac:dyDescent="0.2">
      <c r="A784" s="345"/>
      <c r="B784" s="382"/>
      <c r="C784" s="352"/>
      <c r="D784" s="402"/>
      <c r="E784" s="395"/>
      <c r="F784" s="399"/>
      <c r="G784" s="353"/>
    </row>
    <row r="785" spans="1:7" x14ac:dyDescent="0.2">
      <c r="A785" s="345"/>
      <c r="B785" s="382"/>
      <c r="C785" s="352"/>
      <c r="D785" s="160"/>
      <c r="E785" s="388"/>
      <c r="F785" s="384"/>
      <c r="G785" s="353"/>
    </row>
    <row r="786" spans="1:7" x14ac:dyDescent="0.2">
      <c r="A786" s="345"/>
      <c r="B786" s="382"/>
      <c r="C786" s="352"/>
      <c r="D786" s="357"/>
      <c r="E786" s="398"/>
      <c r="F786" s="384"/>
      <c r="G786" s="353"/>
    </row>
    <row r="787" spans="1:7" x14ac:dyDescent="0.2">
      <c r="A787" s="345"/>
      <c r="B787" s="382"/>
      <c r="C787" s="352"/>
      <c r="D787" s="357"/>
      <c r="E787" s="390"/>
      <c r="F787" s="384"/>
      <c r="G787" s="353"/>
    </row>
    <row r="788" spans="1:7" x14ac:dyDescent="0.2">
      <c r="A788" s="345"/>
      <c r="B788" s="382"/>
      <c r="C788" s="403"/>
      <c r="D788" s="365"/>
      <c r="E788" s="404"/>
      <c r="F788" s="405"/>
      <c r="G788" s="353"/>
    </row>
    <row r="789" spans="1:7" x14ac:dyDescent="0.2">
      <c r="A789" s="345"/>
      <c r="B789" s="382"/>
      <c r="C789" s="352"/>
      <c r="D789" s="406"/>
      <c r="E789" s="388"/>
      <c r="F789" s="387"/>
      <c r="G789" s="353"/>
    </row>
    <row r="790" spans="1:7" x14ac:dyDescent="0.2">
      <c r="A790" s="345"/>
      <c r="B790" s="382"/>
      <c r="C790" s="352"/>
      <c r="D790" s="364"/>
      <c r="E790" s="388"/>
      <c r="F790" s="387"/>
      <c r="G790" s="353"/>
    </row>
    <row r="791" spans="1:7" ht="13.5" thickBot="1" x14ac:dyDescent="0.25">
      <c r="A791" s="407"/>
      <c r="B791" s="408"/>
      <c r="C791" s="409"/>
      <c r="D791" s="409"/>
      <c r="E791" s="408"/>
      <c r="F791" s="49" t="s">
        <v>15</v>
      </c>
      <c r="G791" s="50">
        <f>SUM(G757:G790)</f>
        <v>11250</v>
      </c>
    </row>
    <row r="792" spans="1:7" x14ac:dyDescent="0.2">
      <c r="A792" s="342" t="s">
        <v>614</v>
      </c>
      <c r="B792" s="410"/>
      <c r="C792" s="367"/>
      <c r="D792" s="411"/>
      <c r="E792" s="410"/>
      <c r="F792" s="412"/>
      <c r="G792" s="378"/>
    </row>
    <row r="793" spans="1:7" ht="13.5" thickBot="1" x14ac:dyDescent="0.25">
      <c r="A793" s="359"/>
      <c r="B793" s="413"/>
      <c r="C793" s="413" t="s">
        <v>2764</v>
      </c>
      <c r="D793" s="360"/>
      <c r="E793" s="413"/>
      <c r="F793" s="361"/>
      <c r="G793" s="362"/>
    </row>
    <row r="794" spans="1:7" ht="13.5" thickTop="1" x14ac:dyDescent="0.2">
      <c r="A794" s="1176"/>
      <c r="B794" s="1177"/>
      <c r="C794" s="1177"/>
      <c r="D794" s="414" t="s">
        <v>11</v>
      </c>
      <c r="E794" s="1178" t="s">
        <v>12</v>
      </c>
      <c r="F794" s="1178"/>
      <c r="G794" s="1179"/>
    </row>
    <row r="795" spans="1:7" x14ac:dyDescent="0.2">
      <c r="A795" s="1161" t="s">
        <v>17</v>
      </c>
      <c r="B795" s="1162"/>
      <c r="C795" s="1162"/>
      <c r="D795" s="415"/>
      <c r="E795" s="1180"/>
      <c r="F795" s="1181"/>
      <c r="G795" s="1182"/>
    </row>
    <row r="796" spans="1:7" x14ac:dyDescent="0.2">
      <c r="A796" s="1161" t="s">
        <v>38</v>
      </c>
      <c r="B796" s="1162"/>
      <c r="C796" s="1162"/>
      <c r="D796" s="58" t="s">
        <v>356</v>
      </c>
      <c r="E796" s="1139" t="s">
        <v>69</v>
      </c>
      <c r="F796" s="1139"/>
      <c r="G796" s="1140"/>
    </row>
    <row r="797" spans="1:7" ht="13.5" thickBot="1" x14ac:dyDescent="0.25">
      <c r="A797" s="1163" t="s">
        <v>39</v>
      </c>
      <c r="B797" s="1164"/>
      <c r="C797" s="1164"/>
      <c r="D797" s="356" t="s">
        <v>357</v>
      </c>
      <c r="E797" s="1236" t="s">
        <v>33</v>
      </c>
      <c r="F797" s="1165"/>
      <c r="G797" s="1166"/>
    </row>
    <row r="798" spans="1:7" ht="16.5" x14ac:dyDescent="0.25">
      <c r="A798" s="1152" t="s">
        <v>29</v>
      </c>
      <c r="B798" s="1153"/>
      <c r="C798" s="1153"/>
      <c r="D798" s="1153"/>
      <c r="E798" s="1153"/>
      <c r="F798" s="1153"/>
      <c r="G798" s="1154"/>
    </row>
    <row r="799" spans="1:7" x14ac:dyDescent="0.2">
      <c r="A799" s="1155" t="s">
        <v>48</v>
      </c>
      <c r="B799" s="1156"/>
      <c r="C799" s="1156"/>
      <c r="D799" s="1156"/>
      <c r="E799" s="1156"/>
      <c r="F799" s="1156"/>
      <c r="G799" s="1157"/>
    </row>
    <row r="800" spans="1:7" x14ac:dyDescent="0.2">
      <c r="A800" s="1183" t="s">
        <v>49</v>
      </c>
      <c r="B800" s="1184"/>
      <c r="C800" s="1184"/>
      <c r="D800" s="1184"/>
      <c r="E800" s="1184"/>
      <c r="F800" s="1184"/>
      <c r="G800" s="1185"/>
    </row>
    <row r="801" spans="1:7" x14ac:dyDescent="0.2">
      <c r="A801" s="368"/>
      <c r="B801" s="369"/>
      <c r="C801" s="370"/>
      <c r="D801" s="371"/>
      <c r="E801" s="369"/>
      <c r="F801" s="372"/>
      <c r="G801" s="373" t="s">
        <v>20</v>
      </c>
    </row>
    <row r="802" spans="1:7" x14ac:dyDescent="0.2">
      <c r="A802" s="374" t="s">
        <v>1</v>
      </c>
      <c r="B802" s="375"/>
      <c r="C802" s="14" t="s">
        <v>32</v>
      </c>
      <c r="D802" s="375"/>
      <c r="E802" s="343" t="s">
        <v>2837</v>
      </c>
      <c r="F802" s="376"/>
      <c r="G802" s="344" t="s">
        <v>2761</v>
      </c>
    </row>
    <row r="803" spans="1:7" x14ac:dyDescent="0.2">
      <c r="A803" s="342" t="s">
        <v>8</v>
      </c>
      <c r="B803" s="377"/>
      <c r="C803" s="19"/>
      <c r="D803" s="367"/>
      <c r="E803" s="1167"/>
      <c r="F803" s="1168"/>
      <c r="G803" s="378"/>
    </row>
    <row r="804" spans="1:7" x14ac:dyDescent="0.2">
      <c r="A804" s="354" t="s">
        <v>37</v>
      </c>
      <c r="B804" s="358"/>
      <c r="C804" s="358"/>
      <c r="D804" s="358"/>
      <c r="E804" s="379" t="s">
        <v>46</v>
      </c>
      <c r="F804" s="380"/>
      <c r="G804" s="378" t="s">
        <v>50</v>
      </c>
    </row>
    <row r="805" spans="1:7" x14ac:dyDescent="0.2">
      <c r="A805" s="368"/>
      <c r="B805" s="369"/>
      <c r="C805" s="370"/>
      <c r="D805" s="370"/>
      <c r="E805" s="1169"/>
      <c r="F805" s="1170"/>
      <c r="G805" s="381"/>
    </row>
    <row r="806" spans="1:7" ht="26.25" thickBot="1" x14ac:dyDescent="0.25">
      <c r="A806" s="26" t="s">
        <v>47</v>
      </c>
      <c r="B806" s="26" t="s">
        <v>23</v>
      </c>
      <c r="C806" s="28" t="s">
        <v>34</v>
      </c>
      <c r="D806" s="110" t="s">
        <v>53</v>
      </c>
      <c r="E806" s="114" t="s">
        <v>54</v>
      </c>
      <c r="F806" s="111" t="s">
        <v>55</v>
      </c>
      <c r="G806" s="112" t="s">
        <v>35</v>
      </c>
    </row>
    <row r="807" spans="1:7" ht="13.5" thickTop="1" x14ac:dyDescent="0.2">
      <c r="A807" s="345">
        <v>1</v>
      </c>
      <c r="B807" s="382"/>
      <c r="C807" s="352" t="s">
        <v>300</v>
      </c>
      <c r="D807" s="357" t="s">
        <v>612</v>
      </c>
      <c r="E807" s="383">
        <v>25</v>
      </c>
      <c r="F807" s="384">
        <v>450</v>
      </c>
      <c r="G807" s="353">
        <f>F807*E807</f>
        <v>11250</v>
      </c>
    </row>
    <row r="808" spans="1:7" x14ac:dyDescent="0.2">
      <c r="A808" s="345"/>
      <c r="B808" s="382"/>
      <c r="C808" s="352"/>
      <c r="D808" s="351" t="s">
        <v>613</v>
      </c>
      <c r="E808" s="385"/>
      <c r="F808" s="384"/>
      <c r="G808" s="353"/>
    </row>
    <row r="809" spans="1:7" x14ac:dyDescent="0.2">
      <c r="A809" s="345"/>
      <c r="B809" s="382"/>
      <c r="C809" s="352"/>
      <c r="D809" s="351"/>
      <c r="E809" s="386"/>
      <c r="F809" s="387"/>
      <c r="G809" s="353"/>
    </row>
    <row r="810" spans="1:7" x14ac:dyDescent="0.2">
      <c r="A810" s="345"/>
      <c r="B810" s="382"/>
      <c r="C810" s="352"/>
      <c r="D810" s="351"/>
      <c r="E810" s="388"/>
      <c r="F810" s="384"/>
      <c r="G810" s="353"/>
    </row>
    <row r="811" spans="1:7" x14ac:dyDescent="0.2">
      <c r="A811" s="345"/>
      <c r="B811" s="389"/>
      <c r="C811" s="352"/>
      <c r="D811" s="357"/>
      <c r="E811" s="390"/>
      <c r="F811" s="384"/>
      <c r="G811" s="353"/>
    </row>
    <row r="812" spans="1:7" x14ac:dyDescent="0.2">
      <c r="A812" s="345"/>
      <c r="B812" s="389"/>
      <c r="C812" s="352"/>
      <c r="D812" s="357"/>
      <c r="E812" s="390"/>
      <c r="F812" s="384"/>
      <c r="G812" s="353"/>
    </row>
    <row r="813" spans="1:7" x14ac:dyDescent="0.2">
      <c r="A813" s="345"/>
      <c r="B813" s="391"/>
      <c r="C813" s="366"/>
      <c r="D813" s="357"/>
      <c r="E813" s="388"/>
      <c r="F813" s="392"/>
      <c r="G813" s="353"/>
    </row>
    <row r="814" spans="1:7" x14ac:dyDescent="0.2">
      <c r="A814" s="345"/>
      <c r="B814" s="391"/>
      <c r="C814" s="366"/>
      <c r="D814" s="364"/>
      <c r="E814" s="388"/>
      <c r="F814" s="392"/>
      <c r="G814" s="353"/>
    </row>
    <row r="815" spans="1:7" x14ac:dyDescent="0.2">
      <c r="A815" s="345"/>
      <c r="B815" s="382"/>
      <c r="C815" s="352"/>
      <c r="D815" s="364"/>
      <c r="E815" s="393"/>
      <c r="F815" s="384"/>
      <c r="G815" s="353"/>
    </row>
    <row r="816" spans="1:7" x14ac:dyDescent="0.2">
      <c r="A816" s="345"/>
      <c r="B816" s="394"/>
      <c r="C816" s="352"/>
      <c r="D816" s="357"/>
      <c r="E816" s="395"/>
      <c r="F816" s="384"/>
      <c r="G816" s="353"/>
    </row>
    <row r="817" spans="1:7" x14ac:dyDescent="0.2">
      <c r="A817" s="345"/>
      <c r="B817" s="389"/>
      <c r="C817" s="352"/>
      <c r="D817" s="357"/>
      <c r="E817" s="388"/>
      <c r="F817" s="396"/>
      <c r="G817" s="353"/>
    </row>
    <row r="818" spans="1:7" x14ac:dyDescent="0.2">
      <c r="A818" s="345"/>
      <c r="B818" s="397"/>
      <c r="C818" s="352"/>
      <c r="D818" s="357"/>
      <c r="E818" s="398"/>
      <c r="F818" s="384"/>
      <c r="G818" s="353"/>
    </row>
    <row r="819" spans="1:7" x14ac:dyDescent="0.2">
      <c r="A819" s="345"/>
      <c r="B819" s="397"/>
      <c r="C819" s="352"/>
      <c r="D819" s="365"/>
      <c r="E819" s="398"/>
      <c r="F819" s="384"/>
      <c r="G819" s="353"/>
    </row>
    <row r="820" spans="1:7" x14ac:dyDescent="0.2">
      <c r="A820" s="345"/>
      <c r="B820" s="382"/>
      <c r="C820" s="352"/>
      <c r="D820" s="365"/>
      <c r="E820" s="388"/>
      <c r="F820" s="384"/>
      <c r="G820" s="353"/>
    </row>
    <row r="821" spans="1:7" x14ac:dyDescent="0.2">
      <c r="A821" s="345"/>
      <c r="B821" s="382"/>
      <c r="C821" s="352"/>
      <c r="D821" s="365"/>
      <c r="E821" s="398"/>
      <c r="F821" s="384"/>
      <c r="G821" s="353"/>
    </row>
    <row r="822" spans="1:7" x14ac:dyDescent="0.2">
      <c r="A822" s="345"/>
      <c r="B822" s="394"/>
      <c r="C822" s="352"/>
      <c r="D822" s="365"/>
      <c r="E822" s="395"/>
      <c r="F822" s="399"/>
      <c r="G822" s="353"/>
    </row>
    <row r="823" spans="1:7" x14ac:dyDescent="0.2">
      <c r="A823" s="345"/>
      <c r="B823" s="389"/>
      <c r="C823" s="352"/>
      <c r="D823" s="400"/>
      <c r="E823" s="395"/>
      <c r="F823" s="399"/>
      <c r="G823" s="353"/>
    </row>
    <row r="824" spans="1:7" x14ac:dyDescent="0.2">
      <c r="A824" s="345"/>
      <c r="B824" s="389"/>
      <c r="C824" s="352"/>
      <c r="D824" s="365"/>
      <c r="E824" s="395"/>
      <c r="F824" s="399"/>
      <c r="G824" s="353"/>
    </row>
    <row r="825" spans="1:7" x14ac:dyDescent="0.2">
      <c r="A825" s="345"/>
      <c r="B825" s="382"/>
      <c r="C825" s="352"/>
      <c r="D825" s="365"/>
      <c r="E825" s="395"/>
      <c r="F825" s="399"/>
      <c r="G825" s="353"/>
    </row>
    <row r="826" spans="1:7" x14ac:dyDescent="0.2">
      <c r="A826" s="345"/>
      <c r="B826" s="382"/>
      <c r="C826" s="352"/>
      <c r="D826" s="365"/>
      <c r="E826" s="395"/>
      <c r="F826" s="399"/>
      <c r="G826" s="353"/>
    </row>
    <row r="827" spans="1:7" x14ac:dyDescent="0.2">
      <c r="A827" s="345"/>
      <c r="B827" s="382"/>
      <c r="C827" s="352"/>
      <c r="D827" s="365"/>
      <c r="E827" s="395"/>
      <c r="F827" s="399"/>
      <c r="G827" s="353"/>
    </row>
    <row r="828" spans="1:7" x14ac:dyDescent="0.2">
      <c r="A828" s="345"/>
      <c r="B828" s="382"/>
      <c r="C828" s="352"/>
      <c r="D828" s="357"/>
      <c r="E828" s="395"/>
      <c r="F828" s="399"/>
      <c r="G828" s="353"/>
    </row>
    <row r="829" spans="1:7" x14ac:dyDescent="0.2">
      <c r="A829" s="345"/>
      <c r="B829" s="382"/>
      <c r="C829" s="352"/>
      <c r="D829" s="357"/>
      <c r="E829" s="395"/>
      <c r="F829" s="399"/>
      <c r="G829" s="353"/>
    </row>
    <row r="830" spans="1:7" x14ac:dyDescent="0.2">
      <c r="A830" s="345"/>
      <c r="B830" s="382"/>
      <c r="C830" s="352"/>
      <c r="D830" s="401"/>
      <c r="E830" s="395"/>
      <c r="F830" s="399"/>
      <c r="G830" s="353"/>
    </row>
    <row r="831" spans="1:7" x14ac:dyDescent="0.2">
      <c r="A831" s="345"/>
      <c r="B831" s="382"/>
      <c r="C831" s="352"/>
      <c r="D831" s="365"/>
      <c r="E831" s="395"/>
      <c r="F831" s="399"/>
      <c r="G831" s="353"/>
    </row>
    <row r="832" spans="1:7" x14ac:dyDescent="0.2">
      <c r="A832" s="345"/>
      <c r="B832" s="382"/>
      <c r="C832" s="352"/>
      <c r="D832" s="365"/>
      <c r="E832" s="395"/>
      <c r="F832" s="399"/>
      <c r="G832" s="353"/>
    </row>
    <row r="833" spans="1:7" x14ac:dyDescent="0.2">
      <c r="A833" s="345"/>
      <c r="B833" s="382"/>
      <c r="C833" s="352"/>
      <c r="D833" s="365"/>
      <c r="E833" s="395"/>
      <c r="F833" s="399"/>
      <c r="G833" s="353"/>
    </row>
    <row r="834" spans="1:7" x14ac:dyDescent="0.2">
      <c r="A834" s="345"/>
      <c r="B834" s="382"/>
      <c r="C834" s="352"/>
      <c r="D834" s="402"/>
      <c r="E834" s="395"/>
      <c r="F834" s="399"/>
      <c r="G834" s="353"/>
    </row>
    <row r="835" spans="1:7" x14ac:dyDescent="0.2">
      <c r="A835" s="345"/>
      <c r="B835" s="382"/>
      <c r="C835" s="352"/>
      <c r="D835" s="160"/>
      <c r="E835" s="388"/>
      <c r="F835" s="384"/>
      <c r="G835" s="353"/>
    </row>
    <row r="836" spans="1:7" x14ac:dyDescent="0.2">
      <c r="A836" s="345"/>
      <c r="B836" s="382"/>
      <c r="C836" s="352"/>
      <c r="D836" s="357"/>
      <c r="E836" s="398"/>
      <c r="F836" s="384"/>
      <c r="G836" s="353"/>
    </row>
    <row r="837" spans="1:7" x14ac:dyDescent="0.2">
      <c r="A837" s="345"/>
      <c r="B837" s="382"/>
      <c r="C837" s="352"/>
      <c r="D837" s="357"/>
      <c r="E837" s="390"/>
      <c r="F837" s="384"/>
      <c r="G837" s="353"/>
    </row>
    <row r="838" spans="1:7" x14ac:dyDescent="0.2">
      <c r="A838" s="345"/>
      <c r="B838" s="382"/>
      <c r="C838" s="403"/>
      <c r="D838" s="365"/>
      <c r="E838" s="404"/>
      <c r="F838" s="405"/>
      <c r="G838" s="353"/>
    </row>
    <row r="839" spans="1:7" x14ac:dyDescent="0.2">
      <c r="A839" s="345"/>
      <c r="B839" s="382"/>
      <c r="C839" s="352"/>
      <c r="D839" s="406"/>
      <c r="E839" s="388"/>
      <c r="F839" s="387"/>
      <c r="G839" s="353"/>
    </row>
    <row r="840" spans="1:7" x14ac:dyDescent="0.2">
      <c r="A840" s="345"/>
      <c r="B840" s="382"/>
      <c r="C840" s="352"/>
      <c r="D840" s="364"/>
      <c r="E840" s="388"/>
      <c r="F840" s="387"/>
      <c r="G840" s="353"/>
    </row>
    <row r="841" spans="1:7" ht="13.5" thickBot="1" x14ac:dyDescent="0.25">
      <c r="A841" s="407"/>
      <c r="B841" s="408"/>
      <c r="C841" s="409"/>
      <c r="D841" s="409"/>
      <c r="E841" s="408"/>
      <c r="F841" s="49" t="s">
        <v>15</v>
      </c>
      <c r="G841" s="50">
        <f>SUM(G807:G840)</f>
        <v>11250</v>
      </c>
    </row>
    <row r="842" spans="1:7" ht="13.5" thickTop="1" x14ac:dyDescent="0.2">
      <c r="A842" s="342" t="s">
        <v>614</v>
      </c>
      <c r="B842" s="410"/>
      <c r="C842" s="367"/>
      <c r="D842" s="411"/>
      <c r="E842" s="410"/>
      <c r="F842" s="412"/>
      <c r="G842" s="378"/>
    </row>
    <row r="843" spans="1:7" ht="13.5" thickBot="1" x14ac:dyDescent="0.25">
      <c r="A843" s="359"/>
      <c r="B843" s="413"/>
      <c r="C843" s="413" t="s">
        <v>2765</v>
      </c>
      <c r="D843" s="360"/>
      <c r="E843" s="413"/>
      <c r="F843" s="361"/>
      <c r="G843" s="362"/>
    </row>
    <row r="844" spans="1:7" ht="13.5" thickTop="1" x14ac:dyDescent="0.2">
      <c r="A844" s="1176"/>
      <c r="B844" s="1177"/>
      <c r="C844" s="1177"/>
      <c r="D844" s="414" t="s">
        <v>11</v>
      </c>
      <c r="E844" s="1178" t="s">
        <v>12</v>
      </c>
      <c r="F844" s="1178"/>
      <c r="G844" s="1179"/>
    </row>
    <row r="845" spans="1:7" x14ac:dyDescent="0.2">
      <c r="A845" s="1161" t="s">
        <v>17</v>
      </c>
      <c r="B845" s="1162"/>
      <c r="C845" s="1162"/>
      <c r="D845" s="415"/>
      <c r="E845" s="1180"/>
      <c r="F845" s="1181"/>
      <c r="G845" s="1182"/>
    </row>
    <row r="846" spans="1:7" x14ac:dyDescent="0.2">
      <c r="A846" s="1161" t="s">
        <v>38</v>
      </c>
      <c r="B846" s="1162"/>
      <c r="C846" s="1162"/>
      <c r="D846" s="58" t="s">
        <v>356</v>
      </c>
      <c r="E846" s="1139" t="s">
        <v>69</v>
      </c>
      <c r="F846" s="1139"/>
      <c r="G846" s="1140"/>
    </row>
    <row r="847" spans="1:7" ht="13.5" thickBot="1" x14ac:dyDescent="0.25">
      <c r="A847" s="1163" t="s">
        <v>39</v>
      </c>
      <c r="B847" s="1164"/>
      <c r="C847" s="1164"/>
      <c r="D847" s="356" t="s">
        <v>357</v>
      </c>
      <c r="E847" s="1236" t="s">
        <v>33</v>
      </c>
      <c r="F847" s="1165"/>
      <c r="G847" s="1166"/>
    </row>
    <row r="848" spans="1:7" ht="16.5" x14ac:dyDescent="0.25">
      <c r="A848" s="1152" t="s">
        <v>29</v>
      </c>
      <c r="B848" s="1153"/>
      <c r="C848" s="1153"/>
      <c r="D848" s="1153"/>
      <c r="E848" s="1153"/>
      <c r="F848" s="1153"/>
      <c r="G848" s="1154"/>
    </row>
    <row r="849" spans="1:7" x14ac:dyDescent="0.2">
      <c r="A849" s="1155" t="s">
        <v>48</v>
      </c>
      <c r="B849" s="1156"/>
      <c r="C849" s="1156"/>
      <c r="D849" s="1156"/>
      <c r="E849" s="1156"/>
      <c r="F849" s="1156"/>
      <c r="G849" s="1157"/>
    </row>
    <row r="850" spans="1:7" x14ac:dyDescent="0.2">
      <c r="A850" s="1183" t="s">
        <v>49</v>
      </c>
      <c r="B850" s="1184"/>
      <c r="C850" s="1184"/>
      <c r="D850" s="1184"/>
      <c r="E850" s="1184"/>
      <c r="F850" s="1184"/>
      <c r="G850" s="1185"/>
    </row>
    <row r="851" spans="1:7" x14ac:dyDescent="0.2">
      <c r="A851" s="368"/>
      <c r="B851" s="369"/>
      <c r="C851" s="370"/>
      <c r="D851" s="371"/>
      <c r="E851" s="369"/>
      <c r="F851" s="372"/>
      <c r="G851" s="373" t="s">
        <v>20</v>
      </c>
    </row>
    <row r="852" spans="1:7" x14ac:dyDescent="0.2">
      <c r="A852" s="374" t="s">
        <v>1</v>
      </c>
      <c r="B852" s="375"/>
      <c r="C852" s="14" t="s">
        <v>32</v>
      </c>
      <c r="D852" s="375"/>
      <c r="E852" s="343" t="s">
        <v>2900</v>
      </c>
      <c r="F852" s="376"/>
      <c r="G852" s="344" t="s">
        <v>2870</v>
      </c>
    </row>
    <row r="853" spans="1:7" x14ac:dyDescent="0.2">
      <c r="A853" s="342" t="s">
        <v>8</v>
      </c>
      <c r="B853" s="377"/>
      <c r="C853" s="19"/>
      <c r="D853" s="367"/>
      <c r="E853" s="1167"/>
      <c r="F853" s="1168"/>
      <c r="G853" s="378"/>
    </row>
    <row r="854" spans="1:7" x14ac:dyDescent="0.2">
      <c r="A854" s="354" t="s">
        <v>37</v>
      </c>
      <c r="B854" s="358"/>
      <c r="C854" s="358"/>
      <c r="D854" s="358"/>
      <c r="E854" s="379" t="s">
        <v>46</v>
      </c>
      <c r="F854" s="380"/>
      <c r="G854" s="378" t="s">
        <v>50</v>
      </c>
    </row>
    <row r="855" spans="1:7" x14ac:dyDescent="0.2">
      <c r="A855" s="368"/>
      <c r="B855" s="369"/>
      <c r="C855" s="370"/>
      <c r="D855" s="370"/>
      <c r="E855" s="1169"/>
      <c r="F855" s="1170"/>
      <c r="G855" s="381"/>
    </row>
    <row r="856" spans="1:7" ht="26.25" thickBot="1" x14ac:dyDescent="0.25">
      <c r="A856" s="210" t="s">
        <v>47</v>
      </c>
      <c r="B856" s="28" t="s">
        <v>23</v>
      </c>
      <c r="C856" s="28" t="s">
        <v>34</v>
      </c>
      <c r="D856" s="110" t="s">
        <v>53</v>
      </c>
      <c r="E856" s="114" t="s">
        <v>54</v>
      </c>
      <c r="F856" s="111" t="s">
        <v>55</v>
      </c>
      <c r="G856" s="112" t="s">
        <v>35</v>
      </c>
    </row>
    <row r="857" spans="1:7" ht="13.5" thickTop="1" x14ac:dyDescent="0.2">
      <c r="A857" s="345">
        <v>1</v>
      </c>
      <c r="B857" s="382"/>
      <c r="C857" s="352" t="s">
        <v>2733</v>
      </c>
      <c r="D857" s="357" t="s">
        <v>2875</v>
      </c>
      <c r="E857" s="383">
        <v>190</v>
      </c>
      <c r="F857" s="384">
        <v>35</v>
      </c>
      <c r="G857" s="353">
        <f>F857*E857</f>
        <v>6650</v>
      </c>
    </row>
    <row r="858" spans="1:7" x14ac:dyDescent="0.2">
      <c r="A858" s="345">
        <v>2</v>
      </c>
      <c r="B858" s="382"/>
      <c r="C858" s="352" t="s">
        <v>2733</v>
      </c>
      <c r="D858" s="351" t="s">
        <v>2871</v>
      </c>
      <c r="E858" s="388">
        <v>114</v>
      </c>
      <c r="F858" s="384">
        <v>40</v>
      </c>
      <c r="G858" s="353">
        <f>F858*E858</f>
        <v>4560</v>
      </c>
    </row>
    <row r="859" spans="1:7" x14ac:dyDescent="0.2">
      <c r="A859" s="345"/>
      <c r="B859" s="382"/>
      <c r="C859" s="352"/>
      <c r="D859" s="351"/>
      <c r="E859" s="386"/>
      <c r="F859" s="387"/>
      <c r="G859" s="353"/>
    </row>
    <row r="860" spans="1:7" x14ac:dyDescent="0.2">
      <c r="A860" s="345"/>
      <c r="B860" s="382"/>
      <c r="C860" s="352"/>
      <c r="D860" s="351"/>
      <c r="E860" s="388"/>
      <c r="F860" s="384"/>
      <c r="G860" s="353"/>
    </row>
    <row r="861" spans="1:7" x14ac:dyDescent="0.2">
      <c r="A861" s="345"/>
      <c r="B861" s="389"/>
      <c r="C861" s="352"/>
      <c r="D861" s="357"/>
      <c r="E861" s="390"/>
      <c r="F861" s="384"/>
      <c r="G861" s="353"/>
    </row>
    <row r="862" spans="1:7" x14ac:dyDescent="0.2">
      <c r="A862" s="345"/>
      <c r="B862" s="389"/>
      <c r="C862" s="352"/>
      <c r="D862" s="357"/>
      <c r="E862" s="390"/>
      <c r="F862" s="384"/>
      <c r="G862" s="353"/>
    </row>
    <row r="863" spans="1:7" x14ac:dyDescent="0.2">
      <c r="A863" s="345"/>
      <c r="B863" s="391"/>
      <c r="C863" s="366"/>
      <c r="D863" s="357"/>
      <c r="E863" s="388"/>
      <c r="F863" s="392"/>
      <c r="G863" s="353"/>
    </row>
    <row r="864" spans="1:7" x14ac:dyDescent="0.2">
      <c r="A864" s="345"/>
      <c r="B864" s="391"/>
      <c r="C864" s="366"/>
      <c r="D864" s="364"/>
      <c r="E864" s="388"/>
      <c r="F864" s="392"/>
      <c r="G864" s="353"/>
    </row>
    <row r="865" spans="1:7" x14ac:dyDescent="0.2">
      <c r="A865" s="345"/>
      <c r="B865" s="382"/>
      <c r="C865" s="352"/>
      <c r="D865" s="364"/>
      <c r="E865" s="393"/>
      <c r="F865" s="384"/>
      <c r="G865" s="353"/>
    </row>
    <row r="866" spans="1:7" x14ac:dyDescent="0.2">
      <c r="A866" s="345"/>
      <c r="B866" s="394"/>
      <c r="C866" s="352"/>
      <c r="D866" s="357"/>
      <c r="E866" s="395"/>
      <c r="F866" s="384"/>
      <c r="G866" s="353"/>
    </row>
    <row r="867" spans="1:7" x14ac:dyDescent="0.2">
      <c r="A867" s="345"/>
      <c r="B867" s="389"/>
      <c r="C867" s="352"/>
      <c r="D867" s="357"/>
      <c r="E867" s="388"/>
      <c r="F867" s="396"/>
      <c r="G867" s="353"/>
    </row>
    <row r="868" spans="1:7" x14ac:dyDescent="0.2">
      <c r="A868" s="345"/>
      <c r="B868" s="397"/>
      <c r="C868" s="352"/>
      <c r="D868" s="357"/>
      <c r="E868" s="398"/>
      <c r="F868" s="384"/>
      <c r="G868" s="353"/>
    </row>
    <row r="869" spans="1:7" x14ac:dyDescent="0.2">
      <c r="A869" s="345"/>
      <c r="B869" s="397"/>
      <c r="C869" s="352"/>
      <c r="D869" s="365"/>
      <c r="E869" s="398"/>
      <c r="F869" s="384"/>
      <c r="G869" s="353"/>
    </row>
    <row r="870" spans="1:7" x14ac:dyDescent="0.2">
      <c r="A870" s="345"/>
      <c r="B870" s="382"/>
      <c r="C870" s="352"/>
      <c r="D870" s="365"/>
      <c r="E870" s="388"/>
      <c r="F870" s="384"/>
      <c r="G870" s="353"/>
    </row>
    <row r="871" spans="1:7" x14ac:dyDescent="0.2">
      <c r="A871" s="345"/>
      <c r="B871" s="382"/>
      <c r="C871" s="352"/>
      <c r="D871" s="365"/>
      <c r="E871" s="398"/>
      <c r="F871" s="384"/>
      <c r="G871" s="353"/>
    </row>
    <row r="872" spans="1:7" x14ac:dyDescent="0.2">
      <c r="A872" s="345"/>
      <c r="B872" s="394"/>
      <c r="C872" s="352"/>
      <c r="D872" s="365"/>
      <c r="E872" s="395"/>
      <c r="F872" s="399"/>
      <c r="G872" s="353"/>
    </row>
    <row r="873" spans="1:7" x14ac:dyDescent="0.2">
      <c r="A873" s="345"/>
      <c r="B873" s="389"/>
      <c r="C873" s="352"/>
      <c r="D873" s="400"/>
      <c r="E873" s="395"/>
      <c r="F873" s="399"/>
      <c r="G873" s="353"/>
    </row>
    <row r="874" spans="1:7" x14ac:dyDescent="0.2">
      <c r="A874" s="345"/>
      <c r="B874" s="389"/>
      <c r="C874" s="352"/>
      <c r="D874" s="365"/>
      <c r="E874" s="395"/>
      <c r="F874" s="399"/>
      <c r="G874" s="353"/>
    </row>
    <row r="875" spans="1:7" x14ac:dyDescent="0.2">
      <c r="A875" s="345"/>
      <c r="B875" s="382"/>
      <c r="C875" s="352"/>
      <c r="D875" s="365"/>
      <c r="E875" s="395"/>
      <c r="F875" s="399"/>
      <c r="G875" s="353"/>
    </row>
    <row r="876" spans="1:7" x14ac:dyDescent="0.2">
      <c r="A876" s="345"/>
      <c r="B876" s="382"/>
      <c r="C876" s="352"/>
      <c r="D876" s="365"/>
      <c r="E876" s="395"/>
      <c r="F876" s="399"/>
      <c r="G876" s="353"/>
    </row>
    <row r="877" spans="1:7" x14ac:dyDescent="0.2">
      <c r="A877" s="345"/>
      <c r="B877" s="382"/>
      <c r="C877" s="352"/>
      <c r="D877" s="365"/>
      <c r="E877" s="395"/>
      <c r="F877" s="399"/>
      <c r="G877" s="353"/>
    </row>
    <row r="878" spans="1:7" x14ac:dyDescent="0.2">
      <c r="A878" s="345"/>
      <c r="B878" s="382"/>
      <c r="C878" s="352"/>
      <c r="D878" s="357"/>
      <c r="E878" s="395"/>
      <c r="F878" s="399"/>
      <c r="G878" s="353"/>
    </row>
    <row r="879" spans="1:7" x14ac:dyDescent="0.2">
      <c r="A879" s="345"/>
      <c r="B879" s="382"/>
      <c r="C879" s="352"/>
      <c r="D879" s="357"/>
      <c r="E879" s="395"/>
      <c r="F879" s="399"/>
      <c r="G879" s="353"/>
    </row>
    <row r="880" spans="1:7" x14ac:dyDescent="0.2">
      <c r="A880" s="345"/>
      <c r="B880" s="382"/>
      <c r="C880" s="352"/>
      <c r="D880" s="401"/>
      <c r="E880" s="395"/>
      <c r="F880" s="399"/>
      <c r="G880" s="353"/>
    </row>
    <row r="881" spans="1:9" x14ac:dyDescent="0.2">
      <c r="A881" s="345"/>
      <c r="B881" s="382"/>
      <c r="C881" s="352"/>
      <c r="D881" s="365"/>
      <c r="E881" s="395"/>
      <c r="F881" s="399"/>
      <c r="G881" s="353"/>
    </row>
    <row r="882" spans="1:9" x14ac:dyDescent="0.2">
      <c r="A882" s="345"/>
      <c r="B882" s="382"/>
      <c r="C882" s="352"/>
      <c r="D882" s="365"/>
      <c r="E882" s="395"/>
      <c r="F882" s="399"/>
      <c r="G882" s="353"/>
    </row>
    <row r="883" spans="1:9" x14ac:dyDescent="0.2">
      <c r="A883" s="345"/>
      <c r="B883" s="382"/>
      <c r="C883" s="352"/>
      <c r="D883" s="365"/>
      <c r="E883" s="395"/>
      <c r="F883" s="399"/>
      <c r="G883" s="353"/>
    </row>
    <row r="884" spans="1:9" x14ac:dyDescent="0.2">
      <c r="A884" s="345"/>
      <c r="B884" s="382"/>
      <c r="C884" s="352"/>
      <c r="D884" s="402"/>
      <c r="E884" s="395"/>
      <c r="F884" s="399"/>
      <c r="G884" s="353"/>
    </row>
    <row r="885" spans="1:9" x14ac:dyDescent="0.2">
      <c r="A885" s="345"/>
      <c r="B885" s="382"/>
      <c r="C885" s="352"/>
      <c r="D885" s="160"/>
      <c r="E885" s="388"/>
      <c r="F885" s="384"/>
      <c r="G885" s="353"/>
    </row>
    <row r="886" spans="1:9" x14ac:dyDescent="0.2">
      <c r="A886" s="345"/>
      <c r="B886" s="382"/>
      <c r="C886" s="352"/>
      <c r="D886" s="357"/>
      <c r="E886" s="398"/>
      <c r="F886" s="384"/>
      <c r="G886" s="353"/>
    </row>
    <row r="887" spans="1:9" x14ac:dyDescent="0.2">
      <c r="A887" s="345"/>
      <c r="B887" s="382"/>
      <c r="C887" s="352"/>
      <c r="D887" s="357"/>
      <c r="E887" s="390"/>
      <c r="F887" s="384"/>
      <c r="G887" s="353"/>
    </row>
    <row r="888" spans="1:9" x14ac:dyDescent="0.2">
      <c r="A888" s="345"/>
      <c r="B888" s="382"/>
      <c r="C888" s="403"/>
      <c r="D888" s="365"/>
      <c r="E888" s="404"/>
      <c r="F888" s="405"/>
      <c r="G888" s="353"/>
      <c r="I888" s="411" t="s">
        <v>150</v>
      </c>
    </row>
    <row r="889" spans="1:9" x14ac:dyDescent="0.2">
      <c r="A889" s="345"/>
      <c r="B889" s="382"/>
      <c r="C889" s="352"/>
      <c r="D889" s="406"/>
      <c r="E889" s="388"/>
      <c r="F889" s="387"/>
      <c r="G889" s="353"/>
      <c r="I889" s="411" t="s">
        <v>8</v>
      </c>
    </row>
    <row r="890" spans="1:9" x14ac:dyDescent="0.2">
      <c r="A890" s="345"/>
      <c r="B890" s="382"/>
      <c r="C890" s="352"/>
      <c r="D890" s="364"/>
      <c r="E890" s="388"/>
      <c r="F890" s="387"/>
      <c r="G890" s="353"/>
    </row>
    <row r="891" spans="1:9" ht="13.5" thickBot="1" x14ac:dyDescent="0.25">
      <c r="A891" s="407"/>
      <c r="B891" s="408"/>
      <c r="C891" s="409"/>
      <c r="D891" s="409"/>
      <c r="E891" s="408"/>
      <c r="F891" s="49" t="s">
        <v>15</v>
      </c>
      <c r="G891" s="50">
        <f>SUM(G857:G890)</f>
        <v>11210</v>
      </c>
    </row>
    <row r="892" spans="1:9" ht="13.5" thickTop="1" x14ac:dyDescent="0.2">
      <c r="A892" s="342" t="s">
        <v>2538</v>
      </c>
      <c r="B892" s="410"/>
      <c r="C892" s="367"/>
      <c r="D892" s="411"/>
      <c r="E892" s="410"/>
      <c r="F892" s="412"/>
      <c r="G892" s="378"/>
    </row>
    <row r="893" spans="1:9" ht="13.5" thickBot="1" x14ac:dyDescent="0.25">
      <c r="A893" s="359"/>
      <c r="B893" s="413"/>
      <c r="C893" s="413" t="s">
        <v>8</v>
      </c>
      <c r="D893" s="360"/>
      <c r="E893" s="413"/>
      <c r="F893" s="361"/>
      <c r="G893" s="362"/>
    </row>
    <row r="894" spans="1:9" ht="13.5" thickTop="1" x14ac:dyDescent="0.2">
      <c r="A894" s="1176"/>
      <c r="B894" s="1177"/>
      <c r="C894" s="1177"/>
      <c r="D894" s="414" t="s">
        <v>11</v>
      </c>
      <c r="E894" s="1178" t="s">
        <v>12</v>
      </c>
      <c r="F894" s="1178"/>
      <c r="G894" s="1179"/>
    </row>
    <row r="895" spans="1:9" x14ac:dyDescent="0.2">
      <c r="A895" s="1161" t="s">
        <v>17</v>
      </c>
      <c r="B895" s="1162"/>
      <c r="C895" s="1162"/>
      <c r="D895" s="415"/>
      <c r="E895" s="1180"/>
      <c r="F895" s="1181"/>
      <c r="G895" s="1182"/>
    </row>
    <row r="896" spans="1:9" x14ac:dyDescent="0.2">
      <c r="A896" s="1161" t="s">
        <v>38</v>
      </c>
      <c r="B896" s="1162"/>
      <c r="C896" s="1162"/>
      <c r="D896" s="58" t="s">
        <v>356</v>
      </c>
      <c r="E896" s="1139" t="s">
        <v>69</v>
      </c>
      <c r="F896" s="1139"/>
      <c r="G896" s="1140"/>
    </row>
    <row r="897" spans="1:7" ht="13.5" thickBot="1" x14ac:dyDescent="0.25">
      <c r="A897" s="1163" t="s">
        <v>39</v>
      </c>
      <c r="B897" s="1164"/>
      <c r="C897" s="1164"/>
      <c r="D897" s="356" t="s">
        <v>357</v>
      </c>
      <c r="E897" s="1236" t="s">
        <v>33</v>
      </c>
      <c r="F897" s="1165"/>
      <c r="G897" s="1166"/>
    </row>
    <row r="898" spans="1:7" ht="16.5" x14ac:dyDescent="0.25">
      <c r="A898" s="1152" t="s">
        <v>29</v>
      </c>
      <c r="B898" s="1153"/>
      <c r="C898" s="1153"/>
      <c r="D898" s="1153"/>
      <c r="E898" s="1153"/>
      <c r="F898" s="1153"/>
      <c r="G898" s="1154"/>
    </row>
    <row r="899" spans="1:7" x14ac:dyDescent="0.2">
      <c r="A899" s="1155" t="s">
        <v>48</v>
      </c>
      <c r="B899" s="1156"/>
      <c r="C899" s="1156"/>
      <c r="D899" s="1156"/>
      <c r="E899" s="1156"/>
      <c r="F899" s="1156"/>
      <c r="G899" s="1157"/>
    </row>
    <row r="900" spans="1:7" x14ac:dyDescent="0.2">
      <c r="A900" s="1183" t="s">
        <v>49</v>
      </c>
      <c r="B900" s="1184"/>
      <c r="C900" s="1184"/>
      <c r="D900" s="1184"/>
      <c r="E900" s="1184"/>
      <c r="F900" s="1184"/>
      <c r="G900" s="1185"/>
    </row>
    <row r="901" spans="1:7" x14ac:dyDescent="0.2">
      <c r="A901" s="368"/>
      <c r="B901" s="369"/>
      <c r="C901" s="370"/>
      <c r="D901" s="371"/>
      <c r="E901" s="369"/>
      <c r="F901" s="372"/>
      <c r="G901" s="373" t="s">
        <v>20</v>
      </c>
    </row>
    <row r="902" spans="1:7" x14ac:dyDescent="0.2">
      <c r="A902" s="374" t="s">
        <v>1</v>
      </c>
      <c r="B902" s="375"/>
      <c r="C902" s="14" t="s">
        <v>32</v>
      </c>
      <c r="D902" s="375"/>
      <c r="E902" s="343" t="s">
        <v>3709</v>
      </c>
      <c r="F902" s="376"/>
      <c r="G902" s="344" t="s">
        <v>3708</v>
      </c>
    </row>
    <row r="903" spans="1:7" x14ac:dyDescent="0.2">
      <c r="A903" s="342" t="s">
        <v>8</v>
      </c>
      <c r="B903" s="377"/>
      <c r="C903" s="19"/>
      <c r="D903" s="367"/>
      <c r="E903" s="1167"/>
      <c r="F903" s="1168"/>
      <c r="G903" s="378"/>
    </row>
    <row r="904" spans="1:7" x14ac:dyDescent="0.2">
      <c r="A904" s="354" t="s">
        <v>37</v>
      </c>
      <c r="B904" s="358"/>
      <c r="C904" s="358"/>
      <c r="D904" s="358"/>
      <c r="E904" s="379" t="s">
        <v>46</v>
      </c>
      <c r="F904" s="380"/>
      <c r="G904" s="378" t="s">
        <v>50</v>
      </c>
    </row>
    <row r="905" spans="1:7" x14ac:dyDescent="0.2">
      <c r="A905" s="368"/>
      <c r="B905" s="369"/>
      <c r="C905" s="370"/>
      <c r="D905" s="370"/>
      <c r="E905" s="1169"/>
      <c r="F905" s="1170"/>
      <c r="G905" s="381"/>
    </row>
    <row r="906" spans="1:7" ht="26.25" thickBot="1" x14ac:dyDescent="0.25">
      <c r="A906" s="210" t="s">
        <v>47</v>
      </c>
      <c r="B906" s="28" t="s">
        <v>23</v>
      </c>
      <c r="C906" s="28" t="s">
        <v>34</v>
      </c>
      <c r="D906" s="110" t="s">
        <v>53</v>
      </c>
      <c r="E906" s="114" t="s">
        <v>54</v>
      </c>
      <c r="F906" s="111" t="s">
        <v>55</v>
      </c>
      <c r="G906" s="112" t="s">
        <v>35</v>
      </c>
    </row>
    <row r="907" spans="1:7" ht="13.5" thickTop="1" x14ac:dyDescent="0.2">
      <c r="A907" s="345"/>
      <c r="B907" s="382"/>
      <c r="C907" s="352"/>
      <c r="D907" s="357" t="s">
        <v>3834</v>
      </c>
      <c r="E907" s="383"/>
      <c r="F907" s="384"/>
      <c r="G907" s="353"/>
    </row>
    <row r="908" spans="1:7" x14ac:dyDescent="0.2">
      <c r="A908" s="345">
        <v>1</v>
      </c>
      <c r="B908" s="382"/>
      <c r="C908" s="352" t="s">
        <v>300</v>
      </c>
      <c r="D908" s="357" t="s">
        <v>612</v>
      </c>
      <c r="E908" s="383">
        <v>25</v>
      </c>
      <c r="F908" s="384">
        <v>450</v>
      </c>
      <c r="G908" s="353">
        <f>F908*E908</f>
        <v>11250</v>
      </c>
    </row>
    <row r="909" spans="1:7" x14ac:dyDescent="0.2">
      <c r="A909" s="345"/>
      <c r="B909" s="382"/>
      <c r="C909" s="352"/>
      <c r="D909" s="351" t="s">
        <v>613</v>
      </c>
      <c r="E909" s="385"/>
      <c r="F909" s="384"/>
      <c r="G909" s="353"/>
    </row>
    <row r="910" spans="1:7" x14ac:dyDescent="0.2">
      <c r="A910" s="345"/>
      <c r="B910" s="382"/>
      <c r="C910" s="352"/>
      <c r="D910" s="1063" t="s">
        <v>3835</v>
      </c>
      <c r="E910" s="388"/>
      <c r="F910" s="384"/>
      <c r="G910" s="353"/>
    </row>
    <row r="911" spans="1:7" x14ac:dyDescent="0.2">
      <c r="A911" s="345">
        <v>2</v>
      </c>
      <c r="B911" s="382"/>
      <c r="C911" s="352" t="s">
        <v>300</v>
      </c>
      <c r="D911" s="357" t="s">
        <v>612</v>
      </c>
      <c r="E911" s="383">
        <v>25</v>
      </c>
      <c r="F911" s="384">
        <v>450</v>
      </c>
      <c r="G911" s="353">
        <f>F911*E911</f>
        <v>11250</v>
      </c>
    </row>
    <row r="912" spans="1:7" x14ac:dyDescent="0.2">
      <c r="A912" s="345"/>
      <c r="B912" s="382"/>
      <c r="C912" s="352"/>
      <c r="D912" s="351" t="s">
        <v>613</v>
      </c>
      <c r="E912" s="385"/>
      <c r="F912" s="384"/>
      <c r="G912" s="353"/>
    </row>
    <row r="913" spans="1:7" x14ac:dyDescent="0.2">
      <c r="A913" s="345"/>
      <c r="B913" s="391"/>
      <c r="C913" s="366"/>
      <c r="D913" s="998" t="s">
        <v>3836</v>
      </c>
      <c r="E913" s="388"/>
      <c r="F913" s="392"/>
      <c r="G913" s="353"/>
    </row>
    <row r="914" spans="1:7" x14ac:dyDescent="0.2">
      <c r="A914" s="345">
        <v>3</v>
      </c>
      <c r="B914" s="382"/>
      <c r="C914" s="352" t="s">
        <v>300</v>
      </c>
      <c r="D914" s="357" t="s">
        <v>612</v>
      </c>
      <c r="E914" s="383">
        <v>25</v>
      </c>
      <c r="F914" s="384">
        <v>450</v>
      </c>
      <c r="G914" s="353">
        <f>F914*E914</f>
        <v>11250</v>
      </c>
    </row>
    <row r="915" spans="1:7" x14ac:dyDescent="0.2">
      <c r="A915" s="345"/>
      <c r="B915" s="382"/>
      <c r="C915" s="352"/>
      <c r="D915" s="351" t="s">
        <v>613</v>
      </c>
      <c r="E915" s="385"/>
      <c r="F915" s="384"/>
      <c r="G915" s="353"/>
    </row>
    <row r="916" spans="1:7" x14ac:dyDescent="0.2">
      <c r="A916" s="345"/>
      <c r="B916" s="394"/>
      <c r="C916" s="352"/>
      <c r="D916" s="998" t="s">
        <v>3837</v>
      </c>
      <c r="E916" s="395"/>
      <c r="F916" s="384"/>
      <c r="G916" s="353"/>
    </row>
    <row r="917" spans="1:7" x14ac:dyDescent="0.2">
      <c r="A917" s="345">
        <v>4</v>
      </c>
      <c r="B917" s="382"/>
      <c r="C917" s="352" t="s">
        <v>300</v>
      </c>
      <c r="D917" s="357" t="s">
        <v>612</v>
      </c>
      <c r="E917" s="383">
        <v>25</v>
      </c>
      <c r="F917" s="384">
        <v>450</v>
      </c>
      <c r="G917" s="353">
        <f>F917*E917</f>
        <v>11250</v>
      </c>
    </row>
    <row r="918" spans="1:7" x14ac:dyDescent="0.2">
      <c r="A918" s="345"/>
      <c r="B918" s="382"/>
      <c r="C918" s="352"/>
      <c r="D918" s="351" t="s">
        <v>613</v>
      </c>
      <c r="E918" s="385"/>
      <c r="F918" s="384"/>
      <c r="G918" s="353"/>
    </row>
    <row r="919" spans="1:7" x14ac:dyDescent="0.2">
      <c r="A919" s="345"/>
      <c r="B919" s="397"/>
      <c r="C919" s="352"/>
      <c r="D919" s="1064" t="s">
        <v>3838</v>
      </c>
      <c r="E919" s="398"/>
      <c r="F919" s="384"/>
      <c r="G919" s="353"/>
    </row>
    <row r="920" spans="1:7" x14ac:dyDescent="0.2">
      <c r="A920" s="345">
        <v>5</v>
      </c>
      <c r="B920" s="382"/>
      <c r="C920" s="352" t="s">
        <v>300</v>
      </c>
      <c r="D920" s="357" t="s">
        <v>612</v>
      </c>
      <c r="E920" s="383">
        <v>25</v>
      </c>
      <c r="F920" s="384">
        <v>450</v>
      </c>
      <c r="G920" s="353">
        <f>F920*E920</f>
        <v>11250</v>
      </c>
    </row>
    <row r="921" spans="1:7" x14ac:dyDescent="0.2">
      <c r="A921" s="345"/>
      <c r="B921" s="382"/>
      <c r="C921" s="352"/>
      <c r="D921" s="351" t="s">
        <v>613</v>
      </c>
      <c r="E921" s="385"/>
      <c r="F921" s="384"/>
      <c r="G921" s="353"/>
    </row>
    <row r="922" spans="1:7" x14ac:dyDescent="0.2">
      <c r="A922" s="345"/>
      <c r="B922" s="394"/>
      <c r="C922" s="352"/>
      <c r="D922" s="365"/>
      <c r="E922" s="395"/>
      <c r="F922" s="399"/>
      <c r="G922" s="353"/>
    </row>
    <row r="923" spans="1:7" x14ac:dyDescent="0.2">
      <c r="A923" s="345"/>
      <c r="B923" s="389"/>
      <c r="C923" s="352"/>
      <c r="D923" s="400"/>
      <c r="E923" s="395"/>
      <c r="F923" s="399"/>
      <c r="G923" s="353"/>
    </row>
    <row r="924" spans="1:7" x14ac:dyDescent="0.2">
      <c r="A924" s="345"/>
      <c r="B924" s="389"/>
      <c r="C924" s="352"/>
      <c r="D924" s="365"/>
      <c r="E924" s="395"/>
      <c r="F924" s="399"/>
      <c r="G924" s="353"/>
    </row>
    <row r="925" spans="1:7" x14ac:dyDescent="0.2">
      <c r="A925" s="345"/>
      <c r="B925" s="382"/>
      <c r="C925" s="352"/>
      <c r="D925" s="365"/>
      <c r="E925" s="395"/>
      <c r="F925" s="399"/>
      <c r="G925" s="353"/>
    </row>
    <row r="926" spans="1:7" x14ac:dyDescent="0.2">
      <c r="A926" s="345"/>
      <c r="B926" s="382"/>
      <c r="C926" s="352"/>
      <c r="D926" s="365"/>
      <c r="E926" s="395"/>
      <c r="F926" s="399"/>
      <c r="G926" s="353"/>
    </row>
    <row r="927" spans="1:7" x14ac:dyDescent="0.2">
      <c r="A927" s="345"/>
      <c r="B927" s="382"/>
      <c r="C927" s="352"/>
      <c r="D927" s="365"/>
      <c r="E927" s="395"/>
      <c r="F927" s="399"/>
      <c r="G927" s="353"/>
    </row>
    <row r="928" spans="1:7" x14ac:dyDescent="0.2">
      <c r="A928" s="345"/>
      <c r="B928" s="382"/>
      <c r="C928" s="352"/>
      <c r="D928" s="357"/>
      <c r="E928" s="395"/>
      <c r="F928" s="399"/>
      <c r="G928" s="353"/>
    </row>
    <row r="929" spans="1:7" x14ac:dyDescent="0.2">
      <c r="A929" s="345"/>
      <c r="B929" s="382"/>
      <c r="C929" s="352"/>
      <c r="D929" s="357"/>
      <c r="E929" s="395"/>
      <c r="F929" s="399"/>
      <c r="G929" s="353"/>
    </row>
    <row r="930" spans="1:7" x14ac:dyDescent="0.2">
      <c r="A930" s="345"/>
      <c r="B930" s="382"/>
      <c r="C930" s="352"/>
      <c r="D930" s="401"/>
      <c r="E930" s="395"/>
      <c r="F930" s="399"/>
      <c r="G930" s="353"/>
    </row>
    <row r="931" spans="1:7" x14ac:dyDescent="0.2">
      <c r="A931" s="345"/>
      <c r="B931" s="382"/>
      <c r="C931" s="352"/>
      <c r="D931" s="365"/>
      <c r="E931" s="395"/>
      <c r="F931" s="399"/>
      <c r="G931" s="353"/>
    </row>
    <row r="932" spans="1:7" x14ac:dyDescent="0.2">
      <c r="A932" s="345"/>
      <c r="B932" s="382"/>
      <c r="C932" s="352"/>
      <c r="D932" s="365"/>
      <c r="E932" s="395"/>
      <c r="F932" s="399"/>
      <c r="G932" s="353"/>
    </row>
    <row r="933" spans="1:7" x14ac:dyDescent="0.2">
      <c r="A933" s="345"/>
      <c r="B933" s="382"/>
      <c r="C933" s="352"/>
      <c r="D933" s="365"/>
      <c r="E933" s="395"/>
      <c r="F933" s="399"/>
      <c r="G933" s="353"/>
    </row>
    <row r="934" spans="1:7" x14ac:dyDescent="0.2">
      <c r="A934" s="345"/>
      <c r="B934" s="382"/>
      <c r="C934" s="352"/>
      <c r="D934" s="402"/>
      <c r="E934" s="395"/>
      <c r="F934" s="399"/>
      <c r="G934" s="353"/>
    </row>
    <row r="935" spans="1:7" x14ac:dyDescent="0.2">
      <c r="A935" s="345"/>
      <c r="B935" s="382"/>
      <c r="C935" s="352"/>
      <c r="D935" s="160"/>
      <c r="E935" s="388"/>
      <c r="F935" s="384"/>
      <c r="G935" s="353"/>
    </row>
    <row r="936" spans="1:7" x14ac:dyDescent="0.2">
      <c r="A936" s="345"/>
      <c r="B936" s="382"/>
      <c r="C936" s="352"/>
      <c r="D936" s="357"/>
      <c r="E936" s="398"/>
      <c r="F936" s="384"/>
      <c r="G936" s="353"/>
    </row>
    <row r="937" spans="1:7" x14ac:dyDescent="0.2">
      <c r="A937" s="345"/>
      <c r="B937" s="382"/>
      <c r="C937" s="352"/>
      <c r="D937" s="357"/>
      <c r="E937" s="390"/>
      <c r="F937" s="384"/>
      <c r="G937" s="353"/>
    </row>
    <row r="938" spans="1:7" x14ac:dyDescent="0.2">
      <c r="A938" s="345"/>
      <c r="B938" s="382"/>
      <c r="C938" s="403"/>
      <c r="D938" s="365"/>
      <c r="E938" s="404"/>
      <c r="F938" s="405"/>
      <c r="G938" s="353"/>
    </row>
    <row r="939" spans="1:7" x14ac:dyDescent="0.2">
      <c r="A939" s="345"/>
      <c r="B939" s="382"/>
      <c r="C939" s="352"/>
      <c r="D939" s="406"/>
      <c r="E939" s="388"/>
      <c r="F939" s="387"/>
      <c r="G939" s="353"/>
    </row>
    <row r="940" spans="1:7" x14ac:dyDescent="0.2">
      <c r="A940" s="345"/>
      <c r="B940" s="382"/>
      <c r="C940" s="352"/>
      <c r="D940" s="364"/>
      <c r="E940" s="388"/>
      <c r="F940" s="387"/>
      <c r="G940" s="353"/>
    </row>
    <row r="941" spans="1:7" ht="13.5" thickBot="1" x14ac:dyDescent="0.25">
      <c r="A941" s="407"/>
      <c r="B941" s="408"/>
      <c r="C941" s="409"/>
      <c r="D941" s="409"/>
      <c r="E941" s="408"/>
      <c r="F941" s="49" t="s">
        <v>15</v>
      </c>
      <c r="G941" s="50">
        <f>SUM(G908:G940)</f>
        <v>56250</v>
      </c>
    </row>
    <row r="942" spans="1:7" ht="13.5" thickTop="1" x14ac:dyDescent="0.2">
      <c r="A942" s="342" t="s">
        <v>3833</v>
      </c>
      <c r="B942" s="410"/>
      <c r="C942" s="367"/>
      <c r="D942" s="411"/>
      <c r="E942" s="410"/>
      <c r="F942" s="412"/>
      <c r="G942" s="378"/>
    </row>
    <row r="943" spans="1:7" ht="13.5" thickBot="1" x14ac:dyDescent="0.25">
      <c r="A943" s="359"/>
      <c r="B943" s="413"/>
      <c r="C943" s="413" t="s">
        <v>1906</v>
      </c>
      <c r="D943" s="360"/>
      <c r="E943" s="413"/>
      <c r="F943" s="361"/>
      <c r="G943" s="362"/>
    </row>
    <row r="944" spans="1:7" ht="13.5" thickTop="1" x14ac:dyDescent="0.2">
      <c r="A944" s="1176"/>
      <c r="B944" s="1177"/>
      <c r="C944" s="1177"/>
      <c r="D944" s="414" t="s">
        <v>11</v>
      </c>
      <c r="E944" s="1178" t="s">
        <v>12</v>
      </c>
      <c r="F944" s="1178"/>
      <c r="G944" s="1179"/>
    </row>
    <row r="945" spans="1:7" x14ac:dyDescent="0.2">
      <c r="A945" s="1161" t="s">
        <v>17</v>
      </c>
      <c r="B945" s="1162"/>
      <c r="C945" s="1162"/>
      <c r="D945" s="415"/>
      <c r="E945" s="1180"/>
      <c r="F945" s="1181"/>
      <c r="G945" s="1182"/>
    </row>
    <row r="946" spans="1:7" x14ac:dyDescent="0.2">
      <c r="A946" s="1161" t="s">
        <v>38</v>
      </c>
      <c r="B946" s="1162"/>
      <c r="C946" s="1162"/>
      <c r="D946" s="58" t="s">
        <v>356</v>
      </c>
      <c r="E946" s="1139" t="s">
        <v>69</v>
      </c>
      <c r="F946" s="1139"/>
      <c r="G946" s="1140"/>
    </row>
    <row r="947" spans="1:7" ht="13.5" thickBot="1" x14ac:dyDescent="0.25">
      <c r="A947" s="1163" t="s">
        <v>39</v>
      </c>
      <c r="B947" s="1164"/>
      <c r="C947" s="1164"/>
      <c r="D947" s="356" t="s">
        <v>357</v>
      </c>
      <c r="E947" s="1236" t="s">
        <v>33</v>
      </c>
      <c r="F947" s="1165"/>
      <c r="G947" s="1166"/>
    </row>
    <row r="948" spans="1:7" ht="16.5" x14ac:dyDescent="0.25">
      <c r="A948" s="1152" t="s">
        <v>29</v>
      </c>
      <c r="B948" s="1153"/>
      <c r="C948" s="1153"/>
      <c r="D948" s="1153"/>
      <c r="E948" s="1153"/>
      <c r="F948" s="1153"/>
      <c r="G948" s="1154"/>
    </row>
    <row r="949" spans="1:7" x14ac:dyDescent="0.2">
      <c r="A949" s="1155" t="s">
        <v>48</v>
      </c>
      <c r="B949" s="1156"/>
      <c r="C949" s="1156"/>
      <c r="D949" s="1156"/>
      <c r="E949" s="1156"/>
      <c r="F949" s="1156"/>
      <c r="G949" s="1157"/>
    </row>
    <row r="950" spans="1:7" x14ac:dyDescent="0.2">
      <c r="A950" s="1183" t="s">
        <v>49</v>
      </c>
      <c r="B950" s="1184"/>
      <c r="C950" s="1184"/>
      <c r="D950" s="1184"/>
      <c r="E950" s="1184"/>
      <c r="F950" s="1184"/>
      <c r="G950" s="1185"/>
    </row>
    <row r="951" spans="1:7" x14ac:dyDescent="0.2">
      <c r="A951" s="368"/>
      <c r="B951" s="369"/>
      <c r="C951" s="370"/>
      <c r="D951" s="371"/>
      <c r="E951" s="369"/>
      <c r="F951" s="372"/>
      <c r="G951" s="373" t="s">
        <v>20</v>
      </c>
    </row>
    <row r="952" spans="1:7" x14ac:dyDescent="0.2">
      <c r="A952" s="374" t="s">
        <v>1</v>
      </c>
      <c r="B952" s="375"/>
      <c r="C952" s="14" t="s">
        <v>32</v>
      </c>
      <c r="D952" s="375"/>
      <c r="E952" s="343" t="s">
        <v>3783</v>
      </c>
      <c r="F952" s="376"/>
      <c r="G952" s="344" t="s">
        <v>3752</v>
      </c>
    </row>
    <row r="953" spans="1:7" x14ac:dyDescent="0.2">
      <c r="A953" s="342" t="s">
        <v>8</v>
      </c>
      <c r="B953" s="377"/>
      <c r="C953" s="19"/>
      <c r="D953" s="367"/>
      <c r="E953" s="1167"/>
      <c r="F953" s="1168"/>
      <c r="G953" s="378"/>
    </row>
    <row r="954" spans="1:7" x14ac:dyDescent="0.2">
      <c r="A954" s="354" t="s">
        <v>37</v>
      </c>
      <c r="B954" s="358"/>
      <c r="C954" s="358"/>
      <c r="D954" s="358"/>
      <c r="E954" s="379" t="s">
        <v>46</v>
      </c>
      <c r="F954" s="380"/>
      <c r="G954" s="378" t="s">
        <v>50</v>
      </c>
    </row>
    <row r="955" spans="1:7" x14ac:dyDescent="0.2">
      <c r="A955" s="368"/>
      <c r="B955" s="369"/>
      <c r="C955" s="370"/>
      <c r="D955" s="370"/>
      <c r="E955" s="1169"/>
      <c r="F955" s="1170"/>
      <c r="G955" s="381"/>
    </row>
    <row r="956" spans="1:7" ht="26.25" thickBot="1" x14ac:dyDescent="0.25">
      <c r="A956" s="26" t="s">
        <v>47</v>
      </c>
      <c r="B956" s="26" t="s">
        <v>23</v>
      </c>
      <c r="C956" s="28" t="s">
        <v>34</v>
      </c>
      <c r="D956" s="110" t="s">
        <v>53</v>
      </c>
      <c r="E956" s="114" t="s">
        <v>54</v>
      </c>
      <c r="F956" s="111" t="s">
        <v>55</v>
      </c>
      <c r="G956" s="112" t="s">
        <v>35</v>
      </c>
    </row>
    <row r="957" spans="1:7" ht="13.5" thickTop="1" x14ac:dyDescent="0.2">
      <c r="A957" s="345">
        <v>1</v>
      </c>
      <c r="B957" s="382"/>
      <c r="C957" s="352" t="s">
        <v>2311</v>
      </c>
      <c r="D957" s="357" t="s">
        <v>2310</v>
      </c>
      <c r="E957" s="383">
        <v>150</v>
      </c>
      <c r="F957" s="384">
        <v>40</v>
      </c>
      <c r="G957" s="353">
        <f>F957*E957</f>
        <v>6000</v>
      </c>
    </row>
    <row r="958" spans="1:7" x14ac:dyDescent="0.2">
      <c r="A958" s="345"/>
      <c r="B958" s="382"/>
      <c r="C958" s="352"/>
      <c r="D958" s="351"/>
      <c r="E958" s="385"/>
      <c r="F958" s="384"/>
      <c r="G958" s="353"/>
    </row>
    <row r="959" spans="1:7" x14ac:dyDescent="0.2">
      <c r="A959" s="345"/>
      <c r="B959" s="382"/>
      <c r="C959" s="352"/>
      <c r="D959" s="351"/>
      <c r="E959" s="386"/>
      <c r="F959" s="387"/>
      <c r="G959" s="353"/>
    </row>
    <row r="960" spans="1:7" x14ac:dyDescent="0.2">
      <c r="A960" s="345"/>
      <c r="B960" s="382"/>
      <c r="C960" s="352"/>
      <c r="D960" s="351"/>
      <c r="E960" s="388"/>
      <c r="F960" s="384"/>
      <c r="G960" s="353"/>
    </row>
    <row r="961" spans="1:7" x14ac:dyDescent="0.2">
      <c r="A961" s="345"/>
      <c r="B961" s="389"/>
      <c r="C961" s="352"/>
      <c r="D961" s="357"/>
      <c r="E961" s="390"/>
      <c r="F961" s="384"/>
      <c r="G961" s="353"/>
    </row>
    <row r="962" spans="1:7" x14ac:dyDescent="0.2">
      <c r="A962" s="345"/>
      <c r="B962" s="389"/>
      <c r="C962" s="352"/>
      <c r="D962" s="357"/>
      <c r="E962" s="390"/>
      <c r="F962" s="384"/>
      <c r="G962" s="353"/>
    </row>
    <row r="963" spans="1:7" x14ac:dyDescent="0.2">
      <c r="A963" s="345"/>
      <c r="B963" s="391"/>
      <c r="C963" s="366"/>
      <c r="D963" s="357"/>
      <c r="E963" s="388"/>
      <c r="F963" s="392"/>
      <c r="G963" s="353"/>
    </row>
    <row r="964" spans="1:7" x14ac:dyDescent="0.2">
      <c r="A964" s="345"/>
      <c r="B964" s="391"/>
      <c r="C964" s="366"/>
      <c r="D964" s="364"/>
      <c r="E964" s="388"/>
      <c r="F964" s="392"/>
      <c r="G964" s="353"/>
    </row>
    <row r="965" spans="1:7" x14ac:dyDescent="0.2">
      <c r="A965" s="345"/>
      <c r="B965" s="382"/>
      <c r="C965" s="352"/>
      <c r="D965" s="364"/>
      <c r="E965" s="393"/>
      <c r="F965" s="384"/>
      <c r="G965" s="353"/>
    </row>
    <row r="966" spans="1:7" x14ac:dyDescent="0.2">
      <c r="A966" s="345"/>
      <c r="B966" s="394"/>
      <c r="C966" s="352"/>
      <c r="D966" s="357"/>
      <c r="E966" s="395"/>
      <c r="F966" s="384"/>
      <c r="G966" s="353"/>
    </row>
    <row r="967" spans="1:7" x14ac:dyDescent="0.2">
      <c r="A967" s="345"/>
      <c r="B967" s="389"/>
      <c r="C967" s="352"/>
      <c r="D967" s="357"/>
      <c r="E967" s="388"/>
      <c r="F967" s="396"/>
      <c r="G967" s="353"/>
    </row>
    <row r="968" spans="1:7" x14ac:dyDescent="0.2">
      <c r="A968" s="345"/>
      <c r="B968" s="397"/>
      <c r="C968" s="352"/>
      <c r="D968" s="357"/>
      <c r="E968" s="398"/>
      <c r="F968" s="384"/>
      <c r="G968" s="353"/>
    </row>
    <row r="969" spans="1:7" x14ac:dyDescent="0.2">
      <c r="A969" s="345"/>
      <c r="B969" s="397"/>
      <c r="C969" s="352"/>
      <c r="D969" s="365"/>
      <c r="E969" s="398"/>
      <c r="F969" s="384"/>
      <c r="G969" s="353"/>
    </row>
    <row r="970" spans="1:7" x14ac:dyDescent="0.2">
      <c r="A970" s="345"/>
      <c r="B970" s="382"/>
      <c r="C970" s="352"/>
      <c r="D970" s="365"/>
      <c r="E970" s="388"/>
      <c r="F970" s="384"/>
      <c r="G970" s="353"/>
    </row>
    <row r="971" spans="1:7" x14ac:dyDescent="0.2">
      <c r="A971" s="345"/>
      <c r="B971" s="382"/>
      <c r="C971" s="352"/>
      <c r="D971" s="365"/>
      <c r="E971" s="398"/>
      <c r="F971" s="384"/>
      <c r="G971" s="353"/>
    </row>
    <row r="972" spans="1:7" x14ac:dyDescent="0.2">
      <c r="A972" s="345"/>
      <c r="B972" s="394"/>
      <c r="C972" s="352"/>
      <c r="D972" s="365"/>
      <c r="E972" s="395"/>
      <c r="F972" s="399"/>
      <c r="G972" s="353"/>
    </row>
    <row r="973" spans="1:7" x14ac:dyDescent="0.2">
      <c r="A973" s="345"/>
      <c r="B973" s="389"/>
      <c r="C973" s="352"/>
      <c r="D973" s="400"/>
      <c r="E973" s="395"/>
      <c r="F973" s="399"/>
      <c r="G973" s="353"/>
    </row>
    <row r="974" spans="1:7" x14ac:dyDescent="0.2">
      <c r="A974" s="345"/>
      <c r="B974" s="389"/>
      <c r="C974" s="352"/>
      <c r="D974" s="365"/>
      <c r="E974" s="395"/>
      <c r="F974" s="399"/>
      <c r="G974" s="353"/>
    </row>
    <row r="975" spans="1:7" x14ac:dyDescent="0.2">
      <c r="A975" s="345"/>
      <c r="B975" s="382"/>
      <c r="C975" s="352"/>
      <c r="D975" s="365"/>
      <c r="E975" s="395"/>
      <c r="F975" s="399"/>
      <c r="G975" s="353"/>
    </row>
    <row r="976" spans="1:7" x14ac:dyDescent="0.2">
      <c r="A976" s="345"/>
      <c r="B976" s="382"/>
      <c r="C976" s="352"/>
      <c r="D976" s="365"/>
      <c r="E976" s="395"/>
      <c r="F976" s="399"/>
      <c r="G976" s="353"/>
    </row>
    <row r="977" spans="1:7" x14ac:dyDescent="0.2">
      <c r="A977" s="345"/>
      <c r="B977" s="382"/>
      <c r="C977" s="352"/>
      <c r="D977" s="365"/>
      <c r="E977" s="395"/>
      <c r="F977" s="399"/>
      <c r="G977" s="353"/>
    </row>
    <row r="978" spans="1:7" x14ac:dyDescent="0.2">
      <c r="A978" s="345"/>
      <c r="B978" s="382"/>
      <c r="C978" s="352"/>
      <c r="D978" s="357"/>
      <c r="E978" s="395"/>
      <c r="F978" s="399"/>
      <c r="G978" s="353"/>
    </row>
    <row r="979" spans="1:7" x14ac:dyDescent="0.2">
      <c r="A979" s="345"/>
      <c r="B979" s="382"/>
      <c r="C979" s="352"/>
      <c r="D979" s="357"/>
      <c r="E979" s="395"/>
      <c r="F979" s="399"/>
      <c r="G979" s="353"/>
    </row>
    <row r="980" spans="1:7" x14ac:dyDescent="0.2">
      <c r="A980" s="345"/>
      <c r="B980" s="382"/>
      <c r="C980" s="352"/>
      <c r="D980" s="401"/>
      <c r="E980" s="395"/>
      <c r="F980" s="399"/>
      <c r="G980" s="353"/>
    </row>
    <row r="981" spans="1:7" x14ac:dyDescent="0.2">
      <c r="A981" s="345"/>
      <c r="B981" s="382"/>
      <c r="C981" s="352"/>
      <c r="D981" s="365"/>
      <c r="E981" s="395"/>
      <c r="F981" s="399"/>
      <c r="G981" s="353"/>
    </row>
    <row r="982" spans="1:7" x14ac:dyDescent="0.2">
      <c r="A982" s="345"/>
      <c r="B982" s="382"/>
      <c r="C982" s="352"/>
      <c r="D982" s="365"/>
      <c r="E982" s="395"/>
      <c r="F982" s="399"/>
      <c r="G982" s="353"/>
    </row>
    <row r="983" spans="1:7" x14ac:dyDescent="0.2">
      <c r="A983" s="345"/>
      <c r="B983" s="382"/>
      <c r="C983" s="352"/>
      <c r="D983" s="365"/>
      <c r="E983" s="395"/>
      <c r="F983" s="399"/>
      <c r="G983" s="353"/>
    </row>
    <row r="984" spans="1:7" x14ac:dyDescent="0.2">
      <c r="A984" s="345"/>
      <c r="B984" s="382"/>
      <c r="C984" s="352"/>
      <c r="D984" s="402"/>
      <c r="E984" s="395"/>
      <c r="F984" s="399"/>
      <c r="G984" s="353"/>
    </row>
    <row r="985" spans="1:7" x14ac:dyDescent="0.2">
      <c r="A985" s="345"/>
      <c r="B985" s="382"/>
      <c r="C985" s="352"/>
      <c r="D985" s="160"/>
      <c r="E985" s="388"/>
      <c r="F985" s="384"/>
      <c r="G985" s="353"/>
    </row>
    <row r="986" spans="1:7" x14ac:dyDescent="0.2">
      <c r="A986" s="345"/>
      <c r="B986" s="382"/>
      <c r="C986" s="352"/>
      <c r="D986" s="357"/>
      <c r="E986" s="398"/>
      <c r="F986" s="384"/>
      <c r="G986" s="353"/>
    </row>
    <row r="987" spans="1:7" x14ac:dyDescent="0.2">
      <c r="A987" s="345"/>
      <c r="B987" s="382"/>
      <c r="C987" s="352"/>
      <c r="D987" s="357"/>
      <c r="E987" s="390"/>
      <c r="F987" s="384"/>
      <c r="G987" s="353"/>
    </row>
    <row r="988" spans="1:7" x14ac:dyDescent="0.2">
      <c r="A988" s="345"/>
      <c r="B988" s="382"/>
      <c r="C988" s="403"/>
      <c r="D988" s="365"/>
      <c r="E988" s="404"/>
      <c r="F988" s="405"/>
      <c r="G988" s="353"/>
    </row>
    <row r="989" spans="1:7" x14ac:dyDescent="0.2">
      <c r="A989" s="345"/>
      <c r="B989" s="382"/>
      <c r="C989" s="352"/>
      <c r="D989" s="406"/>
      <c r="E989" s="388"/>
      <c r="F989" s="387"/>
      <c r="G989" s="353"/>
    </row>
    <row r="990" spans="1:7" x14ac:dyDescent="0.2">
      <c r="A990" s="345"/>
      <c r="B990" s="382"/>
      <c r="C990" s="352"/>
      <c r="D990" s="364"/>
      <c r="E990" s="388"/>
      <c r="F990" s="387"/>
      <c r="G990" s="353"/>
    </row>
    <row r="991" spans="1:7" ht="13.5" thickBot="1" x14ac:dyDescent="0.25">
      <c r="A991" s="407"/>
      <c r="B991" s="408"/>
      <c r="C991" s="409"/>
      <c r="D991" s="409"/>
      <c r="E991" s="408"/>
      <c r="F991" s="49" t="s">
        <v>15</v>
      </c>
      <c r="G991" s="50">
        <f>SUM(G957:G990)</f>
        <v>6000</v>
      </c>
    </row>
    <row r="992" spans="1:7" ht="13.5" thickTop="1" x14ac:dyDescent="0.2">
      <c r="A992" s="342" t="s">
        <v>3644</v>
      </c>
      <c r="B992" s="410"/>
      <c r="C992" s="367"/>
      <c r="D992" s="411"/>
      <c r="E992" s="410"/>
      <c r="F992" s="412"/>
      <c r="G992" s="378"/>
    </row>
    <row r="993" spans="1:7" ht="13.5" thickBot="1" x14ac:dyDescent="0.25">
      <c r="A993" s="359"/>
      <c r="B993" s="413"/>
      <c r="C993" s="413" t="s">
        <v>8</v>
      </c>
      <c r="D993" s="360"/>
      <c r="E993" s="413"/>
      <c r="F993" s="361"/>
      <c r="G993" s="362"/>
    </row>
    <row r="994" spans="1:7" ht="13.5" thickTop="1" x14ac:dyDescent="0.2">
      <c r="A994" s="1176"/>
      <c r="B994" s="1177"/>
      <c r="C994" s="1177"/>
      <c r="D994" s="414" t="s">
        <v>11</v>
      </c>
      <c r="E994" s="1178" t="s">
        <v>12</v>
      </c>
      <c r="F994" s="1178"/>
      <c r="G994" s="1179"/>
    </row>
    <row r="995" spans="1:7" x14ac:dyDescent="0.2">
      <c r="A995" s="1161" t="s">
        <v>17</v>
      </c>
      <c r="B995" s="1162"/>
      <c r="C995" s="1162"/>
      <c r="D995" s="415"/>
      <c r="E995" s="1180"/>
      <c r="F995" s="1181"/>
      <c r="G995" s="1182"/>
    </row>
    <row r="996" spans="1:7" x14ac:dyDescent="0.2">
      <c r="A996" s="1161" t="s">
        <v>38</v>
      </c>
      <c r="B996" s="1162"/>
      <c r="C996" s="1162"/>
      <c r="D996" s="58" t="s">
        <v>356</v>
      </c>
      <c r="E996" s="1139" t="s">
        <v>69</v>
      </c>
      <c r="F996" s="1139"/>
      <c r="G996" s="1140"/>
    </row>
    <row r="997" spans="1:7" ht="13.5" thickBot="1" x14ac:dyDescent="0.25">
      <c r="A997" s="1163" t="s">
        <v>39</v>
      </c>
      <c r="B997" s="1164"/>
      <c r="C997" s="1164"/>
      <c r="D997" s="356" t="s">
        <v>357</v>
      </c>
      <c r="E997" s="1236" t="s">
        <v>33</v>
      </c>
      <c r="F997" s="1165"/>
      <c r="G997" s="1166"/>
    </row>
    <row r="998" spans="1:7" ht="16.5" x14ac:dyDescent="0.25">
      <c r="A998" s="1152" t="s">
        <v>29</v>
      </c>
      <c r="B998" s="1153"/>
      <c r="C998" s="1153"/>
      <c r="D998" s="1153"/>
      <c r="E998" s="1153"/>
      <c r="F998" s="1153"/>
      <c r="G998" s="1154"/>
    </row>
    <row r="999" spans="1:7" x14ac:dyDescent="0.2">
      <c r="A999" s="1155" t="s">
        <v>48</v>
      </c>
      <c r="B999" s="1156"/>
      <c r="C999" s="1156"/>
      <c r="D999" s="1156"/>
      <c r="E999" s="1156"/>
      <c r="F999" s="1156"/>
      <c r="G999" s="1157"/>
    </row>
    <row r="1000" spans="1:7" x14ac:dyDescent="0.2">
      <c r="A1000" s="1183" t="s">
        <v>49</v>
      </c>
      <c r="B1000" s="1184"/>
      <c r="C1000" s="1184"/>
      <c r="D1000" s="1184"/>
      <c r="E1000" s="1184"/>
      <c r="F1000" s="1184"/>
      <c r="G1000" s="1185"/>
    </row>
    <row r="1001" spans="1:7" x14ac:dyDescent="0.2">
      <c r="A1001" s="368"/>
      <c r="B1001" s="369"/>
      <c r="C1001" s="370"/>
      <c r="D1001" s="371"/>
      <c r="E1001" s="369"/>
      <c r="F1001" s="372"/>
      <c r="G1001" s="373" t="s">
        <v>20</v>
      </c>
    </row>
    <row r="1002" spans="1:7" x14ac:dyDescent="0.2">
      <c r="A1002" s="374" t="s">
        <v>1</v>
      </c>
      <c r="B1002" s="375"/>
      <c r="C1002" s="14" t="s">
        <v>32</v>
      </c>
      <c r="D1002" s="375"/>
      <c r="E1002" s="343" t="s">
        <v>3879</v>
      </c>
      <c r="F1002" s="376"/>
      <c r="G1002" s="344" t="s">
        <v>3869</v>
      </c>
    </row>
    <row r="1003" spans="1:7" x14ac:dyDescent="0.2">
      <c r="A1003" s="342" t="s">
        <v>8</v>
      </c>
      <c r="B1003" s="377"/>
      <c r="C1003" s="19"/>
      <c r="D1003" s="367"/>
      <c r="E1003" s="1167"/>
      <c r="F1003" s="1168"/>
      <c r="G1003" s="378"/>
    </row>
    <row r="1004" spans="1:7" x14ac:dyDescent="0.2">
      <c r="A1004" s="354" t="s">
        <v>37</v>
      </c>
      <c r="B1004" s="358"/>
      <c r="C1004" s="358"/>
      <c r="D1004" s="358"/>
      <c r="E1004" s="379" t="s">
        <v>46</v>
      </c>
      <c r="F1004" s="380"/>
      <c r="G1004" s="378" t="s">
        <v>50</v>
      </c>
    </row>
    <row r="1005" spans="1:7" x14ac:dyDescent="0.2">
      <c r="A1005" s="368"/>
      <c r="B1005" s="369"/>
      <c r="C1005" s="370"/>
      <c r="D1005" s="370"/>
      <c r="E1005" s="1169"/>
      <c r="F1005" s="1170"/>
      <c r="G1005" s="381"/>
    </row>
    <row r="1006" spans="1:7" ht="26.25" thickBot="1" x14ac:dyDescent="0.25">
      <c r="A1006" s="210" t="s">
        <v>47</v>
      </c>
      <c r="B1006" s="28" t="s">
        <v>23</v>
      </c>
      <c r="C1006" s="28" t="s">
        <v>34</v>
      </c>
      <c r="D1006" s="110" t="s">
        <v>53</v>
      </c>
      <c r="E1006" s="114" t="s">
        <v>54</v>
      </c>
      <c r="F1006" s="111" t="s">
        <v>55</v>
      </c>
      <c r="G1006" s="112" t="s">
        <v>35</v>
      </c>
    </row>
    <row r="1007" spans="1:7" ht="13.5" thickTop="1" x14ac:dyDescent="0.2">
      <c r="A1007" s="345">
        <v>1</v>
      </c>
      <c r="B1007" s="382"/>
      <c r="C1007" s="352" t="s">
        <v>149</v>
      </c>
      <c r="D1007" s="357" t="s">
        <v>3877</v>
      </c>
      <c r="E1007" s="383">
        <v>40</v>
      </c>
      <c r="F1007" s="384">
        <v>250</v>
      </c>
      <c r="G1007" s="353">
        <f>F1007*E1007</f>
        <v>10000</v>
      </c>
    </row>
    <row r="1008" spans="1:7" x14ac:dyDescent="0.2">
      <c r="A1008" s="345"/>
      <c r="B1008" s="382"/>
      <c r="C1008" s="352"/>
      <c r="D1008" s="351" t="s">
        <v>1417</v>
      </c>
      <c r="E1008" s="388"/>
      <c r="F1008" s="384"/>
      <c r="G1008" s="353"/>
    </row>
    <row r="1009" spans="1:12" x14ac:dyDescent="0.2">
      <c r="A1009" s="345"/>
      <c r="B1009" s="382"/>
      <c r="C1009" s="352"/>
      <c r="D1009" s="351"/>
      <c r="E1009" s="386"/>
      <c r="F1009" s="387"/>
      <c r="G1009" s="353"/>
      <c r="K1009" s="214"/>
      <c r="L1009" s="164"/>
    </row>
    <row r="1010" spans="1:12" x14ac:dyDescent="0.2">
      <c r="A1010" s="345"/>
      <c r="B1010" s="382"/>
      <c r="C1010" s="352"/>
      <c r="D1010" s="351"/>
      <c r="E1010" s="388"/>
      <c r="F1010" s="384"/>
      <c r="G1010" s="353"/>
      <c r="K1010" s="214"/>
      <c r="L1010" s="164"/>
    </row>
    <row r="1011" spans="1:12" x14ac:dyDescent="0.2">
      <c r="A1011" s="345"/>
      <c r="B1011" s="389"/>
      <c r="C1011" s="352"/>
      <c r="D1011" s="357"/>
      <c r="E1011" s="390"/>
      <c r="F1011" s="384"/>
      <c r="G1011" s="353"/>
      <c r="K1011" s="214"/>
      <c r="L1011" s="164"/>
    </row>
    <row r="1012" spans="1:12" x14ac:dyDescent="0.2">
      <c r="A1012" s="345"/>
      <c r="B1012" s="389"/>
      <c r="C1012" s="352"/>
      <c r="D1012" s="357"/>
      <c r="E1012" s="390"/>
      <c r="F1012" s="384"/>
      <c r="G1012" s="353"/>
      <c r="J1012" s="411"/>
      <c r="K1012" s="418"/>
      <c r="L1012" s="164"/>
    </row>
    <row r="1013" spans="1:12" x14ac:dyDescent="0.2">
      <c r="A1013" s="345"/>
      <c r="B1013" s="391"/>
      <c r="C1013" s="366"/>
      <c r="D1013" s="357"/>
      <c r="E1013" s="388"/>
      <c r="F1013" s="392"/>
      <c r="G1013" s="353"/>
      <c r="L1013" s="164"/>
    </row>
    <row r="1014" spans="1:12" x14ac:dyDescent="0.2">
      <c r="A1014" s="345"/>
      <c r="B1014" s="391"/>
      <c r="C1014" s="366"/>
      <c r="D1014" s="364"/>
      <c r="E1014" s="388"/>
      <c r="F1014" s="392"/>
      <c r="G1014" s="353"/>
    </row>
    <row r="1015" spans="1:12" x14ac:dyDescent="0.2">
      <c r="A1015" s="345"/>
      <c r="B1015" s="382"/>
      <c r="C1015" s="352"/>
      <c r="D1015" s="364"/>
      <c r="E1015" s="393"/>
      <c r="F1015" s="384"/>
      <c r="G1015" s="353"/>
      <c r="K1015" s="214"/>
      <c r="L1015" s="164"/>
    </row>
    <row r="1016" spans="1:12" x14ac:dyDescent="0.2">
      <c r="A1016" s="345"/>
      <c r="B1016" s="394"/>
      <c r="C1016" s="352"/>
      <c r="D1016" s="357"/>
      <c r="E1016" s="395"/>
      <c r="F1016" s="384"/>
      <c r="G1016" s="353"/>
      <c r="K1016" s="214"/>
      <c r="L1016" s="164"/>
    </row>
    <row r="1017" spans="1:12" x14ac:dyDescent="0.2">
      <c r="A1017" s="345"/>
      <c r="B1017" s="389"/>
      <c r="C1017" s="352"/>
      <c r="D1017" s="357"/>
      <c r="E1017" s="388"/>
      <c r="F1017" s="396"/>
      <c r="G1017" s="353"/>
      <c r="K1017" s="214"/>
      <c r="L1017" s="164"/>
    </row>
    <row r="1018" spans="1:12" x14ac:dyDescent="0.2">
      <c r="A1018" s="345"/>
      <c r="B1018" s="397"/>
      <c r="C1018" s="352"/>
      <c r="D1018" s="357"/>
      <c r="E1018" s="398"/>
      <c r="F1018" s="384"/>
      <c r="G1018" s="353"/>
      <c r="J1018" s="411"/>
      <c r="K1018" s="418"/>
      <c r="L1018" s="164"/>
    </row>
    <row r="1019" spans="1:12" x14ac:dyDescent="0.2">
      <c r="A1019" s="345"/>
      <c r="B1019" s="397"/>
      <c r="C1019" s="352"/>
      <c r="D1019" s="365"/>
      <c r="E1019" s="398"/>
      <c r="F1019" s="384"/>
      <c r="G1019" s="353"/>
      <c r="L1019" s="164"/>
    </row>
    <row r="1020" spans="1:12" x14ac:dyDescent="0.2">
      <c r="A1020" s="345"/>
      <c r="B1020" s="382"/>
      <c r="C1020" s="352"/>
      <c r="D1020" s="365"/>
      <c r="E1020" s="388"/>
      <c r="F1020" s="384"/>
      <c r="G1020" s="353"/>
    </row>
    <row r="1021" spans="1:12" x14ac:dyDescent="0.2">
      <c r="A1021" s="345"/>
      <c r="B1021" s="382"/>
      <c r="C1021" s="352"/>
      <c r="D1021" s="365"/>
      <c r="E1021" s="398"/>
      <c r="F1021" s="384"/>
      <c r="G1021" s="353"/>
      <c r="K1021" s="214"/>
      <c r="L1021" s="164"/>
    </row>
    <row r="1022" spans="1:12" x14ac:dyDescent="0.2">
      <c r="A1022" s="345"/>
      <c r="B1022" s="394"/>
      <c r="C1022" s="352"/>
      <c r="D1022" s="365"/>
      <c r="E1022" s="395"/>
      <c r="F1022" s="399"/>
      <c r="G1022" s="353"/>
      <c r="K1022" s="214"/>
      <c r="L1022" s="164"/>
    </row>
    <row r="1023" spans="1:12" x14ac:dyDescent="0.2">
      <c r="A1023" s="345"/>
      <c r="B1023" s="389"/>
      <c r="C1023" s="352"/>
      <c r="D1023" s="400"/>
      <c r="E1023" s="395"/>
      <c r="F1023" s="399"/>
      <c r="G1023" s="353"/>
      <c r="K1023" s="214"/>
      <c r="L1023" s="164"/>
    </row>
    <row r="1024" spans="1:12" x14ac:dyDescent="0.2">
      <c r="A1024" s="345"/>
      <c r="B1024" s="389"/>
      <c r="C1024" s="352"/>
      <c r="D1024" s="365"/>
      <c r="E1024" s="395"/>
      <c r="F1024" s="399"/>
      <c r="G1024" s="353"/>
      <c r="J1024" s="411"/>
      <c r="K1024" s="418"/>
      <c r="L1024" s="164"/>
    </row>
    <row r="1025" spans="1:12" x14ac:dyDescent="0.2">
      <c r="A1025" s="345"/>
      <c r="B1025" s="382"/>
      <c r="C1025" s="352"/>
      <c r="D1025" s="365"/>
      <c r="E1025" s="395"/>
      <c r="F1025" s="399"/>
      <c r="G1025" s="353"/>
      <c r="K1025" s="411"/>
      <c r="L1025" s="164"/>
    </row>
    <row r="1026" spans="1:12" x14ac:dyDescent="0.2">
      <c r="A1026" s="345"/>
      <c r="B1026" s="382"/>
      <c r="C1026" s="352"/>
      <c r="D1026" s="365"/>
      <c r="E1026" s="395"/>
      <c r="F1026" s="399"/>
      <c r="G1026" s="353"/>
    </row>
    <row r="1027" spans="1:12" x14ac:dyDescent="0.2">
      <c r="A1027" s="345"/>
      <c r="B1027" s="382"/>
      <c r="C1027" s="352"/>
      <c r="D1027" s="365"/>
      <c r="E1027" s="395"/>
      <c r="F1027" s="399"/>
      <c r="G1027" s="353"/>
    </row>
    <row r="1028" spans="1:12" x14ac:dyDescent="0.2">
      <c r="A1028" s="345"/>
      <c r="B1028" s="382"/>
      <c r="C1028" s="352"/>
      <c r="D1028" s="357"/>
      <c r="E1028" s="395"/>
      <c r="F1028" s="399"/>
      <c r="G1028" s="353"/>
    </row>
    <row r="1029" spans="1:12" x14ac:dyDescent="0.2">
      <c r="A1029" s="345"/>
      <c r="B1029" s="382"/>
      <c r="C1029" s="352"/>
      <c r="D1029" s="357"/>
      <c r="E1029" s="395"/>
      <c r="F1029" s="399"/>
      <c r="G1029" s="353"/>
      <c r="I1029" s="411" t="s">
        <v>152</v>
      </c>
    </row>
    <row r="1030" spans="1:12" x14ac:dyDescent="0.2">
      <c r="A1030" s="345"/>
      <c r="B1030" s="382"/>
      <c r="C1030" s="352"/>
      <c r="D1030" s="401"/>
      <c r="E1030" s="395"/>
      <c r="F1030" s="399"/>
      <c r="G1030" s="353"/>
    </row>
    <row r="1031" spans="1:12" x14ac:dyDescent="0.2">
      <c r="A1031" s="345"/>
      <c r="B1031" s="382"/>
      <c r="C1031" s="352"/>
      <c r="D1031" s="365"/>
      <c r="E1031" s="395"/>
      <c r="F1031" s="399"/>
      <c r="G1031" s="353"/>
    </row>
    <row r="1032" spans="1:12" x14ac:dyDescent="0.2">
      <c r="A1032" s="345"/>
      <c r="B1032" s="382"/>
      <c r="C1032" s="352"/>
      <c r="D1032" s="365"/>
      <c r="E1032" s="395"/>
      <c r="F1032" s="399"/>
      <c r="G1032" s="353"/>
    </row>
    <row r="1033" spans="1:12" x14ac:dyDescent="0.2">
      <c r="A1033" s="345"/>
      <c r="B1033" s="382"/>
      <c r="C1033" s="352"/>
      <c r="D1033" s="365"/>
      <c r="E1033" s="395"/>
      <c r="F1033" s="399"/>
      <c r="G1033" s="353"/>
    </row>
    <row r="1034" spans="1:12" x14ac:dyDescent="0.2">
      <c r="A1034" s="345"/>
      <c r="B1034" s="382"/>
      <c r="C1034" s="352"/>
      <c r="D1034" s="402"/>
      <c r="E1034" s="395"/>
      <c r="F1034" s="399"/>
      <c r="G1034" s="353"/>
    </row>
    <row r="1035" spans="1:12" x14ac:dyDescent="0.2">
      <c r="A1035" s="345"/>
      <c r="B1035" s="382"/>
      <c r="C1035" s="352"/>
      <c r="D1035" s="160"/>
      <c r="E1035" s="388"/>
      <c r="F1035" s="384"/>
      <c r="G1035" s="353"/>
    </row>
    <row r="1036" spans="1:12" x14ac:dyDescent="0.2">
      <c r="A1036" s="345"/>
      <c r="B1036" s="382"/>
      <c r="C1036" s="352"/>
      <c r="D1036" s="357"/>
      <c r="E1036" s="398"/>
      <c r="F1036" s="384"/>
      <c r="G1036" s="353"/>
    </row>
    <row r="1037" spans="1:12" x14ac:dyDescent="0.2">
      <c r="A1037" s="345"/>
      <c r="B1037" s="382"/>
      <c r="C1037" s="352"/>
      <c r="D1037" s="357"/>
      <c r="E1037" s="390"/>
      <c r="F1037" s="384"/>
      <c r="G1037" s="353"/>
    </row>
    <row r="1038" spans="1:12" x14ac:dyDescent="0.2">
      <c r="A1038" s="345"/>
      <c r="B1038" s="382"/>
      <c r="C1038" s="403"/>
      <c r="D1038" s="365"/>
      <c r="E1038" s="404"/>
      <c r="F1038" s="405"/>
      <c r="G1038" s="353"/>
    </row>
    <row r="1039" spans="1:12" x14ac:dyDescent="0.2">
      <c r="A1039" s="345"/>
      <c r="B1039" s="382"/>
      <c r="C1039" s="352"/>
      <c r="D1039" s="406"/>
      <c r="E1039" s="388"/>
      <c r="F1039" s="387"/>
      <c r="G1039" s="353"/>
    </row>
    <row r="1040" spans="1:12" x14ac:dyDescent="0.2">
      <c r="A1040" s="345"/>
      <c r="B1040" s="382"/>
      <c r="C1040" s="352"/>
      <c r="D1040" s="364"/>
      <c r="E1040" s="388"/>
      <c r="F1040" s="387"/>
      <c r="G1040" s="353"/>
    </row>
    <row r="1041" spans="1:9" ht="13.5" thickBot="1" x14ac:dyDescent="0.25">
      <c r="A1041" s="407"/>
      <c r="B1041" s="408"/>
      <c r="C1041" s="409"/>
      <c r="D1041" s="409"/>
      <c r="E1041" s="408"/>
      <c r="F1041" s="49" t="s">
        <v>15</v>
      </c>
      <c r="G1041" s="50">
        <f>SUM(G1007:G1040)</f>
        <v>10000</v>
      </c>
    </row>
    <row r="1042" spans="1:9" ht="13.5" thickTop="1" x14ac:dyDescent="0.2">
      <c r="A1042" s="342" t="s">
        <v>3878</v>
      </c>
      <c r="B1042" s="410"/>
      <c r="C1042" s="367"/>
      <c r="D1042" s="411"/>
      <c r="E1042" s="410"/>
      <c r="F1042" s="412"/>
      <c r="G1042" s="378"/>
    </row>
    <row r="1043" spans="1:9" ht="13.5" thickBot="1" x14ac:dyDescent="0.25">
      <c r="A1043" s="359"/>
      <c r="B1043" s="413"/>
      <c r="C1043" s="413" t="s">
        <v>3961</v>
      </c>
      <c r="D1043" s="360"/>
      <c r="E1043" s="413"/>
      <c r="F1043" s="361"/>
      <c r="G1043" s="362"/>
      <c r="I1043" s="289" t="s">
        <v>4115</v>
      </c>
    </row>
    <row r="1044" spans="1:9" ht="13.5" thickTop="1" x14ac:dyDescent="0.2">
      <c r="A1044" s="1176"/>
      <c r="B1044" s="1177"/>
      <c r="C1044" s="1177"/>
      <c r="D1044" s="414" t="s">
        <v>11</v>
      </c>
      <c r="E1044" s="1178" t="s">
        <v>12</v>
      </c>
      <c r="F1044" s="1178"/>
      <c r="G1044" s="1179"/>
    </row>
    <row r="1045" spans="1:9" x14ac:dyDescent="0.2">
      <c r="A1045" s="1161" t="s">
        <v>17</v>
      </c>
      <c r="B1045" s="1162"/>
      <c r="C1045" s="1162"/>
      <c r="D1045" s="415"/>
      <c r="E1045" s="1180"/>
      <c r="F1045" s="1181"/>
      <c r="G1045" s="1182"/>
    </row>
    <row r="1046" spans="1:9" x14ac:dyDescent="0.2">
      <c r="A1046" s="1161" t="s">
        <v>38</v>
      </c>
      <c r="B1046" s="1162"/>
      <c r="C1046" s="1162"/>
      <c r="D1046" s="58" t="s">
        <v>356</v>
      </c>
      <c r="E1046" s="1139" t="s">
        <v>69</v>
      </c>
      <c r="F1046" s="1139"/>
      <c r="G1046" s="1140"/>
    </row>
    <row r="1047" spans="1:9" ht="13.5" thickBot="1" x14ac:dyDescent="0.25">
      <c r="A1047" s="1163" t="s">
        <v>39</v>
      </c>
      <c r="B1047" s="1164"/>
      <c r="C1047" s="1164"/>
      <c r="D1047" s="356" t="s">
        <v>357</v>
      </c>
      <c r="E1047" s="1236" t="s">
        <v>33</v>
      </c>
      <c r="F1047" s="1165"/>
      <c r="G1047" s="1166"/>
    </row>
    <row r="1048" spans="1:9" ht="16.5" x14ac:dyDescent="0.25">
      <c r="A1048" s="1152" t="s">
        <v>29</v>
      </c>
      <c r="B1048" s="1153"/>
      <c r="C1048" s="1153"/>
      <c r="D1048" s="1153"/>
      <c r="E1048" s="1153"/>
      <c r="F1048" s="1153"/>
      <c r="G1048" s="1154"/>
    </row>
    <row r="1049" spans="1:9" x14ac:dyDescent="0.2">
      <c r="A1049" s="1155" t="s">
        <v>48</v>
      </c>
      <c r="B1049" s="1156"/>
      <c r="C1049" s="1156"/>
      <c r="D1049" s="1156"/>
      <c r="E1049" s="1156"/>
      <c r="F1049" s="1156"/>
      <c r="G1049" s="1157"/>
    </row>
    <row r="1050" spans="1:9" x14ac:dyDescent="0.2">
      <c r="A1050" s="1183" t="s">
        <v>49</v>
      </c>
      <c r="B1050" s="1184"/>
      <c r="C1050" s="1184"/>
      <c r="D1050" s="1184"/>
      <c r="E1050" s="1184"/>
      <c r="F1050" s="1184"/>
      <c r="G1050" s="1185"/>
    </row>
    <row r="1051" spans="1:9" x14ac:dyDescent="0.2">
      <c r="A1051" s="368"/>
      <c r="B1051" s="369"/>
      <c r="C1051" s="370"/>
      <c r="D1051" s="371"/>
      <c r="E1051" s="369"/>
      <c r="F1051" s="372"/>
      <c r="G1051" s="373" t="s">
        <v>20</v>
      </c>
    </row>
    <row r="1052" spans="1:9" x14ac:dyDescent="0.2">
      <c r="A1052" s="374" t="s">
        <v>1</v>
      </c>
      <c r="B1052" s="375"/>
      <c r="C1052" s="14" t="s">
        <v>32</v>
      </c>
      <c r="D1052" s="375"/>
      <c r="E1052" s="343" t="s">
        <v>4057</v>
      </c>
      <c r="F1052" s="376"/>
      <c r="G1052" s="344" t="s">
        <v>4054</v>
      </c>
    </row>
    <row r="1053" spans="1:9" x14ac:dyDescent="0.2">
      <c r="A1053" s="342" t="s">
        <v>8</v>
      </c>
      <c r="B1053" s="377"/>
      <c r="C1053" s="19"/>
      <c r="D1053" s="367"/>
      <c r="E1053" s="1167"/>
      <c r="F1053" s="1168"/>
      <c r="G1053" s="378"/>
    </row>
    <row r="1054" spans="1:9" x14ac:dyDescent="0.2">
      <c r="A1054" s="354" t="s">
        <v>37</v>
      </c>
      <c r="B1054" s="358"/>
      <c r="C1054" s="358"/>
      <c r="D1054" s="358"/>
      <c r="E1054" s="379" t="s">
        <v>46</v>
      </c>
      <c r="F1054" s="380"/>
      <c r="G1054" s="378" t="s">
        <v>50</v>
      </c>
    </row>
    <row r="1055" spans="1:9" x14ac:dyDescent="0.2">
      <c r="A1055" s="368"/>
      <c r="B1055" s="369"/>
      <c r="C1055" s="370"/>
      <c r="D1055" s="370"/>
      <c r="E1055" s="1169"/>
      <c r="F1055" s="1170"/>
      <c r="G1055" s="381"/>
    </row>
    <row r="1056" spans="1:9" ht="26.25" thickBot="1" x14ac:dyDescent="0.25">
      <c r="A1056" s="210" t="s">
        <v>47</v>
      </c>
      <c r="B1056" s="28" t="s">
        <v>23</v>
      </c>
      <c r="C1056" s="28" t="s">
        <v>34</v>
      </c>
      <c r="D1056" s="110" t="s">
        <v>53</v>
      </c>
      <c r="E1056" s="114" t="s">
        <v>54</v>
      </c>
      <c r="F1056" s="111" t="s">
        <v>55</v>
      </c>
      <c r="G1056" s="112" t="s">
        <v>35</v>
      </c>
    </row>
    <row r="1057" spans="1:9" ht="13.5" thickTop="1" x14ac:dyDescent="0.2">
      <c r="A1057" s="345">
        <v>1</v>
      </c>
      <c r="B1057" s="382"/>
      <c r="C1057" s="352" t="s">
        <v>2733</v>
      </c>
      <c r="D1057" s="357" t="s">
        <v>2875</v>
      </c>
      <c r="E1057" s="383">
        <v>160</v>
      </c>
      <c r="F1057" s="384">
        <v>40</v>
      </c>
      <c r="G1057" s="353">
        <f>F1057*E1057</f>
        <v>6400</v>
      </c>
    </row>
    <row r="1058" spans="1:9" x14ac:dyDescent="0.2">
      <c r="A1058" s="345">
        <v>2</v>
      </c>
      <c r="B1058" s="382"/>
      <c r="C1058" s="352" t="s">
        <v>2733</v>
      </c>
      <c r="D1058" s="351" t="s">
        <v>2871</v>
      </c>
      <c r="E1058" s="388">
        <v>96</v>
      </c>
      <c r="F1058" s="384">
        <v>40</v>
      </c>
      <c r="G1058" s="353">
        <f>F1058*E1058</f>
        <v>3840</v>
      </c>
    </row>
    <row r="1059" spans="1:9" x14ac:dyDescent="0.2">
      <c r="A1059" s="345"/>
      <c r="B1059" s="382"/>
      <c r="C1059" s="352"/>
      <c r="D1059" s="351"/>
      <c r="E1059" s="386"/>
      <c r="F1059" s="387"/>
      <c r="G1059" s="353"/>
    </row>
    <row r="1060" spans="1:9" x14ac:dyDescent="0.2">
      <c r="A1060" s="345"/>
      <c r="B1060" s="382"/>
      <c r="C1060" s="352"/>
      <c r="D1060" s="351"/>
      <c r="E1060" s="388"/>
      <c r="F1060" s="384"/>
      <c r="G1060" s="353"/>
    </row>
    <row r="1061" spans="1:9" x14ac:dyDescent="0.2">
      <c r="A1061" s="345"/>
      <c r="B1061" s="389"/>
      <c r="C1061" s="352"/>
      <c r="D1061" s="357"/>
      <c r="E1061" s="390"/>
      <c r="F1061" s="384"/>
      <c r="G1061" s="353"/>
    </row>
    <row r="1062" spans="1:9" x14ac:dyDescent="0.2">
      <c r="A1062" s="345"/>
      <c r="B1062" s="389"/>
      <c r="C1062" s="352"/>
      <c r="D1062" s="357"/>
      <c r="E1062" s="390"/>
      <c r="F1062" s="384"/>
      <c r="G1062" s="353"/>
    </row>
    <row r="1063" spans="1:9" x14ac:dyDescent="0.2">
      <c r="A1063" s="345"/>
      <c r="B1063" s="391"/>
      <c r="C1063" s="366"/>
      <c r="D1063" s="357"/>
      <c r="E1063" s="388"/>
      <c r="F1063" s="392"/>
      <c r="G1063" s="353"/>
      <c r="I1063" s="411" t="s">
        <v>8</v>
      </c>
    </row>
    <row r="1064" spans="1:9" x14ac:dyDescent="0.2">
      <c r="A1064" s="345"/>
      <c r="B1064" s="391"/>
      <c r="C1064" s="366"/>
      <c r="D1064" s="364"/>
      <c r="E1064" s="388"/>
      <c r="F1064" s="392"/>
      <c r="G1064" s="353" t="s">
        <v>152</v>
      </c>
    </row>
    <row r="1065" spans="1:9" x14ac:dyDescent="0.2">
      <c r="A1065" s="345"/>
      <c r="B1065" s="382"/>
      <c r="C1065" s="352"/>
      <c r="D1065" s="364"/>
      <c r="E1065" s="393"/>
      <c r="F1065" s="384"/>
      <c r="G1065" s="353"/>
    </row>
    <row r="1066" spans="1:9" x14ac:dyDescent="0.2">
      <c r="A1066" s="345"/>
      <c r="B1066" s="394"/>
      <c r="C1066" s="352"/>
      <c r="D1066" s="357"/>
      <c r="E1066" s="395"/>
      <c r="F1066" s="384"/>
      <c r="G1066" s="353"/>
    </row>
    <row r="1067" spans="1:9" x14ac:dyDescent="0.2">
      <c r="A1067" s="345"/>
      <c r="B1067" s="389"/>
      <c r="C1067" s="352"/>
      <c r="D1067" s="357"/>
      <c r="E1067" s="388"/>
      <c r="F1067" s="396"/>
      <c r="G1067" s="353"/>
    </row>
    <row r="1068" spans="1:9" x14ac:dyDescent="0.2">
      <c r="A1068" s="345"/>
      <c r="B1068" s="397"/>
      <c r="C1068" s="352"/>
      <c r="D1068" s="357"/>
      <c r="E1068" s="398"/>
      <c r="F1068" s="384"/>
      <c r="G1068" s="353"/>
    </row>
    <row r="1069" spans="1:9" x14ac:dyDescent="0.2">
      <c r="A1069" s="345"/>
      <c r="B1069" s="397"/>
      <c r="C1069" s="352"/>
      <c r="D1069" s="365"/>
      <c r="E1069" s="398"/>
      <c r="F1069" s="384"/>
      <c r="G1069" s="353"/>
    </row>
    <row r="1070" spans="1:9" x14ac:dyDescent="0.2">
      <c r="A1070" s="345"/>
      <c r="B1070" s="382"/>
      <c r="C1070" s="352"/>
      <c r="D1070" s="365"/>
      <c r="E1070" s="388"/>
      <c r="F1070" s="384"/>
      <c r="G1070" s="353"/>
    </row>
    <row r="1071" spans="1:9" x14ac:dyDescent="0.2">
      <c r="A1071" s="345"/>
      <c r="B1071" s="382"/>
      <c r="C1071" s="352"/>
      <c r="D1071" s="365"/>
      <c r="E1071" s="398"/>
      <c r="F1071" s="384"/>
      <c r="G1071" s="353"/>
    </row>
    <row r="1072" spans="1:9" x14ac:dyDescent="0.2">
      <c r="A1072" s="345"/>
      <c r="B1072" s="394"/>
      <c r="C1072" s="352"/>
      <c r="D1072" s="365"/>
      <c r="E1072" s="395"/>
      <c r="F1072" s="399"/>
      <c r="G1072" s="353"/>
    </row>
    <row r="1073" spans="1:7" x14ac:dyDescent="0.2">
      <c r="A1073" s="345"/>
      <c r="B1073" s="389"/>
      <c r="C1073" s="352"/>
      <c r="D1073" s="400"/>
      <c r="E1073" s="395"/>
      <c r="F1073" s="399"/>
      <c r="G1073" s="353"/>
    </row>
    <row r="1074" spans="1:7" x14ac:dyDescent="0.2">
      <c r="A1074" s="345"/>
      <c r="B1074" s="389"/>
      <c r="C1074" s="352"/>
      <c r="D1074" s="365"/>
      <c r="E1074" s="395"/>
      <c r="F1074" s="399"/>
      <c r="G1074" s="353"/>
    </row>
    <row r="1075" spans="1:7" x14ac:dyDescent="0.2">
      <c r="A1075" s="345"/>
      <c r="B1075" s="382"/>
      <c r="C1075" s="352"/>
      <c r="D1075" s="365" t="s">
        <v>151</v>
      </c>
      <c r="E1075" s="395"/>
      <c r="F1075" s="399"/>
      <c r="G1075" s="353"/>
    </row>
    <row r="1076" spans="1:7" x14ac:dyDescent="0.2">
      <c r="A1076" s="345"/>
      <c r="B1076" s="382"/>
      <c r="C1076" s="352"/>
      <c r="D1076" s="365"/>
      <c r="E1076" s="395"/>
      <c r="F1076" s="399"/>
      <c r="G1076" s="353"/>
    </row>
    <row r="1077" spans="1:7" x14ac:dyDescent="0.2">
      <c r="A1077" s="345"/>
      <c r="B1077" s="382"/>
      <c r="C1077" s="352"/>
      <c r="D1077" s="365"/>
      <c r="E1077" s="395"/>
      <c r="F1077" s="399"/>
      <c r="G1077" s="353"/>
    </row>
    <row r="1078" spans="1:7" x14ac:dyDescent="0.2">
      <c r="A1078" s="345"/>
      <c r="B1078" s="382"/>
      <c r="C1078" s="352"/>
      <c r="D1078" s="357"/>
      <c r="E1078" s="395"/>
      <c r="F1078" s="399"/>
      <c r="G1078" s="353"/>
    </row>
    <row r="1079" spans="1:7" x14ac:dyDescent="0.2">
      <c r="A1079" s="345"/>
      <c r="B1079" s="382"/>
      <c r="C1079" s="352"/>
      <c r="D1079" s="357"/>
      <c r="E1079" s="395"/>
      <c r="F1079" s="399"/>
      <c r="G1079" s="353"/>
    </row>
    <row r="1080" spans="1:7" x14ac:dyDescent="0.2">
      <c r="A1080" s="345"/>
      <c r="B1080" s="382"/>
      <c r="C1080" s="352"/>
      <c r="D1080" s="401"/>
      <c r="E1080" s="395"/>
      <c r="F1080" s="399"/>
      <c r="G1080" s="353"/>
    </row>
    <row r="1081" spans="1:7" x14ac:dyDescent="0.2">
      <c r="A1081" s="345"/>
      <c r="B1081" s="382"/>
      <c r="C1081" s="352"/>
      <c r="D1081" s="365"/>
      <c r="E1081" s="395"/>
      <c r="F1081" s="399"/>
      <c r="G1081" s="353"/>
    </row>
    <row r="1082" spans="1:7" x14ac:dyDescent="0.2">
      <c r="A1082" s="345"/>
      <c r="B1082" s="382"/>
      <c r="C1082" s="352"/>
      <c r="D1082" s="365"/>
      <c r="E1082" s="395"/>
      <c r="F1082" s="399"/>
      <c r="G1082" s="353"/>
    </row>
    <row r="1083" spans="1:7" x14ac:dyDescent="0.2">
      <c r="A1083" s="345"/>
      <c r="B1083" s="382"/>
      <c r="C1083" s="352"/>
      <c r="D1083" s="365"/>
      <c r="E1083" s="395"/>
      <c r="F1083" s="399"/>
      <c r="G1083" s="353"/>
    </row>
    <row r="1084" spans="1:7" x14ac:dyDescent="0.2">
      <c r="A1084" s="345"/>
      <c r="B1084" s="382"/>
      <c r="C1084" s="352"/>
      <c r="D1084" s="402"/>
      <c r="E1084" s="395"/>
      <c r="F1084" s="399"/>
      <c r="G1084" s="353"/>
    </row>
    <row r="1085" spans="1:7" x14ac:dyDescent="0.2">
      <c r="A1085" s="345"/>
      <c r="B1085" s="382"/>
      <c r="C1085" s="352"/>
      <c r="D1085" s="160"/>
      <c r="E1085" s="388"/>
      <c r="F1085" s="384"/>
      <c r="G1085" s="353"/>
    </row>
    <row r="1086" spans="1:7" x14ac:dyDescent="0.2">
      <c r="A1086" s="345"/>
      <c r="B1086" s="382"/>
      <c r="C1086" s="352"/>
      <c r="D1086" s="357"/>
      <c r="E1086" s="398"/>
      <c r="F1086" s="384"/>
      <c r="G1086" s="353"/>
    </row>
    <row r="1087" spans="1:7" x14ac:dyDescent="0.2">
      <c r="A1087" s="345"/>
      <c r="B1087" s="382"/>
      <c r="C1087" s="352"/>
      <c r="D1087" s="357"/>
      <c r="E1087" s="390"/>
      <c r="F1087" s="384"/>
      <c r="G1087" s="353"/>
    </row>
    <row r="1088" spans="1:7" x14ac:dyDescent="0.2">
      <c r="A1088" s="345"/>
      <c r="B1088" s="382"/>
      <c r="C1088" s="403"/>
      <c r="D1088" s="365"/>
      <c r="E1088" s="404"/>
      <c r="F1088" s="405"/>
      <c r="G1088" s="353"/>
    </row>
    <row r="1089" spans="1:10" x14ac:dyDescent="0.2">
      <c r="A1089" s="345"/>
      <c r="B1089" s="382"/>
      <c r="C1089" s="352"/>
      <c r="D1089" s="406"/>
      <c r="E1089" s="388"/>
      <c r="F1089" s="387"/>
      <c r="G1089" s="353"/>
    </row>
    <row r="1090" spans="1:10" x14ac:dyDescent="0.2">
      <c r="A1090" s="345"/>
      <c r="B1090" s="382"/>
      <c r="C1090" s="352"/>
      <c r="D1090" s="364"/>
      <c r="E1090" s="388"/>
      <c r="F1090" s="387"/>
      <c r="G1090" s="353"/>
    </row>
    <row r="1091" spans="1:10" ht="13.5" thickBot="1" x14ac:dyDescent="0.25">
      <c r="A1091" s="407"/>
      <c r="B1091" s="408"/>
      <c r="C1091" s="409"/>
      <c r="D1091" s="409"/>
      <c r="E1091" s="408"/>
      <c r="F1091" s="49" t="s">
        <v>15</v>
      </c>
      <c r="G1091" s="50">
        <f>SUM(G1057:G1090)</f>
        <v>10240</v>
      </c>
    </row>
    <row r="1092" spans="1:10" ht="13.5" thickTop="1" x14ac:dyDescent="0.2">
      <c r="A1092" s="342" t="s">
        <v>3644</v>
      </c>
      <c r="B1092" s="410"/>
      <c r="C1092" s="367"/>
      <c r="D1092" s="411"/>
      <c r="E1092" s="410"/>
      <c r="F1092" s="412"/>
      <c r="G1092" s="378"/>
      <c r="J1092" s="411" t="s">
        <v>8</v>
      </c>
    </row>
    <row r="1093" spans="1:10" ht="13.5" thickBot="1" x14ac:dyDescent="0.25">
      <c r="A1093" s="359"/>
      <c r="B1093" s="413"/>
      <c r="C1093" s="413" t="s">
        <v>8</v>
      </c>
      <c r="D1093" s="360"/>
      <c r="E1093" s="413"/>
      <c r="F1093" s="361"/>
      <c r="G1093" s="362"/>
    </row>
    <row r="1094" spans="1:10" ht="13.5" thickTop="1" x14ac:dyDescent="0.2">
      <c r="A1094" s="1176"/>
      <c r="B1094" s="1177"/>
      <c r="C1094" s="1177"/>
      <c r="D1094" s="414" t="s">
        <v>11</v>
      </c>
      <c r="E1094" s="1178" t="s">
        <v>12</v>
      </c>
      <c r="F1094" s="1178"/>
      <c r="G1094" s="1179"/>
    </row>
    <row r="1095" spans="1:10" x14ac:dyDescent="0.2">
      <c r="A1095" s="1161" t="s">
        <v>17</v>
      </c>
      <c r="B1095" s="1162"/>
      <c r="C1095" s="1162"/>
      <c r="D1095" s="415"/>
      <c r="E1095" s="1180"/>
      <c r="F1095" s="1181"/>
      <c r="G1095" s="1182"/>
    </row>
    <row r="1096" spans="1:10" x14ac:dyDescent="0.2">
      <c r="A1096" s="1161" t="s">
        <v>38</v>
      </c>
      <c r="B1096" s="1162"/>
      <c r="C1096" s="1162"/>
      <c r="D1096" s="58" t="s">
        <v>356</v>
      </c>
      <c r="E1096" s="1139" t="s">
        <v>69</v>
      </c>
      <c r="F1096" s="1139"/>
      <c r="G1096" s="1140"/>
    </row>
    <row r="1097" spans="1:10" ht="13.5" thickBot="1" x14ac:dyDescent="0.25">
      <c r="A1097" s="1163" t="s">
        <v>39</v>
      </c>
      <c r="B1097" s="1164"/>
      <c r="C1097" s="1164"/>
      <c r="D1097" s="356" t="s">
        <v>357</v>
      </c>
      <c r="E1097" s="1236" t="s">
        <v>33</v>
      </c>
      <c r="F1097" s="1165"/>
      <c r="G1097" s="1166"/>
    </row>
    <row r="1098" spans="1:10" ht="16.5" x14ac:dyDescent="0.25">
      <c r="A1098" s="1152" t="s">
        <v>29</v>
      </c>
      <c r="B1098" s="1153"/>
      <c r="C1098" s="1153"/>
      <c r="D1098" s="1153"/>
      <c r="E1098" s="1153"/>
      <c r="F1098" s="1153"/>
      <c r="G1098" s="1154"/>
    </row>
    <row r="1099" spans="1:10" x14ac:dyDescent="0.2">
      <c r="A1099" s="1155" t="s">
        <v>48</v>
      </c>
      <c r="B1099" s="1156"/>
      <c r="C1099" s="1156"/>
      <c r="D1099" s="1156"/>
      <c r="E1099" s="1156"/>
      <c r="F1099" s="1156"/>
      <c r="G1099" s="1157"/>
    </row>
    <row r="1100" spans="1:10" x14ac:dyDescent="0.2">
      <c r="A1100" s="1183" t="s">
        <v>49</v>
      </c>
      <c r="B1100" s="1184"/>
      <c r="C1100" s="1184"/>
      <c r="D1100" s="1184"/>
      <c r="E1100" s="1184"/>
      <c r="F1100" s="1184"/>
      <c r="G1100" s="1185"/>
    </row>
    <row r="1101" spans="1:10" x14ac:dyDescent="0.2">
      <c r="A1101" s="368"/>
      <c r="B1101" s="369"/>
      <c r="C1101" s="370"/>
      <c r="D1101" s="371"/>
      <c r="E1101" s="369"/>
      <c r="F1101" s="372"/>
      <c r="G1101" s="373" t="s">
        <v>20</v>
      </c>
    </row>
    <row r="1102" spans="1:10" x14ac:dyDescent="0.2">
      <c r="A1102" s="374" t="s">
        <v>1</v>
      </c>
      <c r="B1102" s="375"/>
      <c r="C1102" s="14" t="s">
        <v>32</v>
      </c>
      <c r="D1102" s="375"/>
      <c r="E1102" s="343" t="s">
        <v>4141</v>
      </c>
      <c r="F1102" s="376"/>
      <c r="G1102" s="344" t="s">
        <v>4130</v>
      </c>
    </row>
    <row r="1103" spans="1:10" x14ac:dyDescent="0.2">
      <c r="A1103" s="342" t="s">
        <v>8</v>
      </c>
      <c r="B1103" s="377"/>
      <c r="C1103" s="19"/>
      <c r="D1103" s="367"/>
      <c r="E1103" s="1167"/>
      <c r="F1103" s="1168"/>
      <c r="G1103" s="378"/>
    </row>
    <row r="1104" spans="1:10" x14ac:dyDescent="0.2">
      <c r="A1104" s="354" t="s">
        <v>37</v>
      </c>
      <c r="B1104" s="358"/>
      <c r="C1104" s="358"/>
      <c r="D1104" s="358"/>
      <c r="E1104" s="379" t="s">
        <v>46</v>
      </c>
      <c r="F1104" s="380"/>
      <c r="G1104" s="378" t="s">
        <v>50</v>
      </c>
    </row>
    <row r="1105" spans="1:7" x14ac:dyDescent="0.2">
      <c r="A1105" s="368"/>
      <c r="B1105" s="369"/>
      <c r="C1105" s="370"/>
      <c r="D1105" s="370"/>
      <c r="E1105" s="1169"/>
      <c r="F1105" s="1170"/>
      <c r="G1105" s="381"/>
    </row>
    <row r="1106" spans="1:7" ht="26.25" thickBot="1" x14ac:dyDescent="0.25">
      <c r="A1106" s="26" t="s">
        <v>47</v>
      </c>
      <c r="B1106" s="26" t="s">
        <v>23</v>
      </c>
      <c r="C1106" s="28" t="s">
        <v>34</v>
      </c>
      <c r="D1106" s="110" t="s">
        <v>53</v>
      </c>
      <c r="E1106" s="114" t="s">
        <v>54</v>
      </c>
      <c r="F1106" s="111" t="s">
        <v>55</v>
      </c>
      <c r="G1106" s="112" t="s">
        <v>35</v>
      </c>
    </row>
    <row r="1107" spans="1:7" ht="13.5" thickTop="1" x14ac:dyDescent="0.2">
      <c r="A1107" s="345">
        <v>1</v>
      </c>
      <c r="B1107" s="382"/>
      <c r="C1107" s="352" t="s">
        <v>2311</v>
      </c>
      <c r="D1107" s="357" t="s">
        <v>2310</v>
      </c>
      <c r="E1107" s="383">
        <v>150</v>
      </c>
      <c r="F1107" s="384">
        <v>40</v>
      </c>
      <c r="G1107" s="353">
        <f>F1107*E1107</f>
        <v>6000</v>
      </c>
    </row>
    <row r="1108" spans="1:7" x14ac:dyDescent="0.2">
      <c r="A1108" s="345"/>
      <c r="B1108" s="382"/>
      <c r="C1108" s="352"/>
      <c r="D1108" s="351"/>
      <c r="E1108" s="385"/>
      <c r="F1108" s="384"/>
      <c r="G1108" s="353"/>
    </row>
    <row r="1109" spans="1:7" x14ac:dyDescent="0.2">
      <c r="A1109" s="345"/>
      <c r="B1109" s="382"/>
      <c r="C1109" s="352"/>
      <c r="D1109" s="351"/>
      <c r="E1109" s="386"/>
      <c r="F1109" s="387"/>
      <c r="G1109" s="353"/>
    </row>
    <row r="1110" spans="1:7" x14ac:dyDescent="0.2">
      <c r="A1110" s="345"/>
      <c r="B1110" s="382"/>
      <c r="C1110" s="352"/>
      <c r="D1110" s="351"/>
      <c r="E1110" s="388"/>
      <c r="F1110" s="384"/>
      <c r="G1110" s="353"/>
    </row>
    <row r="1111" spans="1:7" x14ac:dyDescent="0.2">
      <c r="A1111" s="345"/>
      <c r="B1111" s="389"/>
      <c r="C1111" s="352"/>
      <c r="D1111" s="357"/>
      <c r="E1111" s="390"/>
      <c r="F1111" s="384"/>
      <c r="G1111" s="353"/>
    </row>
    <row r="1112" spans="1:7" x14ac:dyDescent="0.2">
      <c r="A1112" s="345"/>
      <c r="B1112" s="389"/>
      <c r="C1112" s="352"/>
      <c r="D1112" s="357"/>
      <c r="E1112" s="390"/>
      <c r="F1112" s="384"/>
      <c r="G1112" s="353"/>
    </row>
    <row r="1113" spans="1:7" x14ac:dyDescent="0.2">
      <c r="A1113" s="345"/>
      <c r="B1113" s="391"/>
      <c r="C1113" s="366"/>
      <c r="D1113" s="357"/>
      <c r="E1113" s="388"/>
      <c r="F1113" s="392"/>
      <c r="G1113" s="353"/>
    </row>
    <row r="1114" spans="1:7" x14ac:dyDescent="0.2">
      <c r="A1114" s="345"/>
      <c r="B1114" s="391"/>
      <c r="C1114" s="366"/>
      <c r="D1114" s="364"/>
      <c r="E1114" s="388"/>
      <c r="F1114" s="392"/>
      <c r="G1114" s="353"/>
    </row>
    <row r="1115" spans="1:7" x14ac:dyDescent="0.2">
      <c r="A1115" s="345"/>
      <c r="B1115" s="382"/>
      <c r="C1115" s="352"/>
      <c r="D1115" s="364"/>
      <c r="E1115" s="393"/>
      <c r="F1115" s="384"/>
      <c r="G1115" s="353"/>
    </row>
    <row r="1116" spans="1:7" x14ac:dyDescent="0.2">
      <c r="A1116" s="345"/>
      <c r="B1116" s="394"/>
      <c r="C1116" s="352"/>
      <c r="D1116" s="357"/>
      <c r="E1116" s="395"/>
      <c r="F1116" s="384"/>
      <c r="G1116" s="353"/>
    </row>
    <row r="1117" spans="1:7" x14ac:dyDescent="0.2">
      <c r="A1117" s="345"/>
      <c r="B1117" s="389"/>
      <c r="C1117" s="352"/>
      <c r="D1117" s="357"/>
      <c r="E1117" s="388"/>
      <c r="F1117" s="396"/>
      <c r="G1117" s="353"/>
    </row>
    <row r="1118" spans="1:7" x14ac:dyDescent="0.2">
      <c r="A1118" s="345"/>
      <c r="B1118" s="397"/>
      <c r="C1118" s="352"/>
      <c r="D1118" s="357"/>
      <c r="E1118" s="398"/>
      <c r="F1118" s="384"/>
      <c r="G1118" s="353"/>
    </row>
    <row r="1119" spans="1:7" x14ac:dyDescent="0.2">
      <c r="A1119" s="345"/>
      <c r="B1119" s="397"/>
      <c r="C1119" s="352"/>
      <c r="D1119" s="365"/>
      <c r="E1119" s="398"/>
      <c r="F1119" s="384"/>
      <c r="G1119" s="353"/>
    </row>
    <row r="1120" spans="1:7" x14ac:dyDescent="0.2">
      <c r="A1120" s="345"/>
      <c r="B1120" s="382"/>
      <c r="C1120" s="352"/>
      <c r="D1120" s="365"/>
      <c r="E1120" s="388"/>
      <c r="F1120" s="384"/>
      <c r="G1120" s="353"/>
    </row>
    <row r="1121" spans="1:7" x14ac:dyDescent="0.2">
      <c r="A1121" s="345"/>
      <c r="B1121" s="382"/>
      <c r="C1121" s="352"/>
      <c r="D1121" s="365"/>
      <c r="E1121" s="398"/>
      <c r="F1121" s="384"/>
      <c r="G1121" s="353"/>
    </row>
    <row r="1122" spans="1:7" x14ac:dyDescent="0.2">
      <c r="A1122" s="345"/>
      <c r="B1122" s="394"/>
      <c r="C1122" s="352"/>
      <c r="D1122" s="365"/>
      <c r="E1122" s="395"/>
      <c r="F1122" s="399"/>
      <c r="G1122" s="353"/>
    </row>
    <row r="1123" spans="1:7" x14ac:dyDescent="0.2">
      <c r="A1123" s="345"/>
      <c r="B1123" s="389"/>
      <c r="C1123" s="352"/>
      <c r="D1123" s="400"/>
      <c r="E1123" s="395"/>
      <c r="F1123" s="399"/>
      <c r="G1123" s="353"/>
    </row>
    <row r="1124" spans="1:7" x14ac:dyDescent="0.2">
      <c r="A1124" s="345"/>
      <c r="B1124" s="389"/>
      <c r="C1124" s="352"/>
      <c r="D1124" s="365"/>
      <c r="E1124" s="395"/>
      <c r="F1124" s="399"/>
      <c r="G1124" s="353"/>
    </row>
    <row r="1125" spans="1:7" x14ac:dyDescent="0.2">
      <c r="A1125" s="345"/>
      <c r="B1125" s="382"/>
      <c r="C1125" s="352"/>
      <c r="D1125" s="365"/>
      <c r="E1125" s="395"/>
      <c r="F1125" s="399"/>
      <c r="G1125" s="353"/>
    </row>
    <row r="1126" spans="1:7" x14ac:dyDescent="0.2">
      <c r="A1126" s="345"/>
      <c r="B1126" s="382"/>
      <c r="C1126" s="352"/>
      <c r="D1126" s="365"/>
      <c r="E1126" s="395"/>
      <c r="F1126" s="399"/>
      <c r="G1126" s="353"/>
    </row>
    <row r="1127" spans="1:7" x14ac:dyDescent="0.2">
      <c r="A1127" s="345"/>
      <c r="B1127" s="382"/>
      <c r="C1127" s="352"/>
      <c r="D1127" s="365"/>
      <c r="E1127" s="395"/>
      <c r="F1127" s="399"/>
      <c r="G1127" s="353"/>
    </row>
    <row r="1128" spans="1:7" x14ac:dyDescent="0.2">
      <c r="A1128" s="345"/>
      <c r="B1128" s="382"/>
      <c r="C1128" s="352"/>
      <c r="D1128" s="357"/>
      <c r="E1128" s="395"/>
      <c r="F1128" s="399"/>
      <c r="G1128" s="353"/>
    </row>
    <row r="1129" spans="1:7" x14ac:dyDescent="0.2">
      <c r="A1129" s="345"/>
      <c r="B1129" s="382"/>
      <c r="C1129" s="352"/>
      <c r="D1129" s="357"/>
      <c r="E1129" s="395"/>
      <c r="F1129" s="399"/>
      <c r="G1129" s="353"/>
    </row>
    <row r="1130" spans="1:7" x14ac:dyDescent="0.2">
      <c r="A1130" s="345"/>
      <c r="B1130" s="382"/>
      <c r="C1130" s="352"/>
      <c r="D1130" s="401"/>
      <c r="E1130" s="395"/>
      <c r="F1130" s="399"/>
      <c r="G1130" s="353"/>
    </row>
    <row r="1131" spans="1:7" x14ac:dyDescent="0.2">
      <c r="A1131" s="345"/>
      <c r="B1131" s="382"/>
      <c r="C1131" s="352"/>
      <c r="D1131" s="365"/>
      <c r="E1131" s="395"/>
      <c r="F1131" s="399"/>
      <c r="G1131" s="353"/>
    </row>
    <row r="1132" spans="1:7" x14ac:dyDescent="0.2">
      <c r="A1132" s="345"/>
      <c r="B1132" s="382"/>
      <c r="C1132" s="352"/>
      <c r="D1132" s="365"/>
      <c r="E1132" s="395"/>
      <c r="F1132" s="399"/>
      <c r="G1132" s="353"/>
    </row>
    <row r="1133" spans="1:7" x14ac:dyDescent="0.2">
      <c r="A1133" s="345"/>
      <c r="B1133" s="382"/>
      <c r="C1133" s="352"/>
      <c r="D1133" s="365"/>
      <c r="E1133" s="395"/>
      <c r="F1133" s="399"/>
      <c r="G1133" s="353"/>
    </row>
    <row r="1134" spans="1:7" x14ac:dyDescent="0.2">
      <c r="A1134" s="345"/>
      <c r="B1134" s="382"/>
      <c r="C1134" s="352"/>
      <c r="D1134" s="402"/>
      <c r="E1134" s="395"/>
      <c r="F1134" s="399"/>
      <c r="G1134" s="353"/>
    </row>
    <row r="1135" spans="1:7" x14ac:dyDescent="0.2">
      <c r="A1135" s="345"/>
      <c r="B1135" s="382"/>
      <c r="C1135" s="352"/>
      <c r="D1135" s="160"/>
      <c r="E1135" s="388"/>
      <c r="F1135" s="384"/>
      <c r="G1135" s="353"/>
    </row>
    <row r="1136" spans="1:7" x14ac:dyDescent="0.2">
      <c r="A1136" s="345"/>
      <c r="B1136" s="382"/>
      <c r="C1136" s="352"/>
      <c r="D1136" s="357"/>
      <c r="E1136" s="398"/>
      <c r="F1136" s="384"/>
      <c r="G1136" s="353"/>
    </row>
    <row r="1137" spans="1:7" x14ac:dyDescent="0.2">
      <c r="A1137" s="345"/>
      <c r="B1137" s="382"/>
      <c r="C1137" s="352"/>
      <c r="D1137" s="357"/>
      <c r="E1137" s="390"/>
      <c r="F1137" s="384"/>
      <c r="G1137" s="353"/>
    </row>
    <row r="1138" spans="1:7" x14ac:dyDescent="0.2">
      <c r="A1138" s="345"/>
      <c r="B1138" s="382"/>
      <c r="C1138" s="403"/>
      <c r="D1138" s="365"/>
      <c r="E1138" s="404"/>
      <c r="F1138" s="405"/>
      <c r="G1138" s="353"/>
    </row>
    <row r="1139" spans="1:7" x14ac:dyDescent="0.2">
      <c r="A1139" s="345"/>
      <c r="B1139" s="382"/>
      <c r="C1139" s="352"/>
      <c r="D1139" s="406"/>
      <c r="E1139" s="388"/>
      <c r="F1139" s="387"/>
      <c r="G1139" s="353"/>
    </row>
    <row r="1140" spans="1:7" x14ac:dyDescent="0.2">
      <c r="A1140" s="345"/>
      <c r="B1140" s="382"/>
      <c r="C1140" s="352"/>
      <c r="D1140" s="364"/>
      <c r="E1140" s="388"/>
      <c r="F1140" s="387"/>
      <c r="G1140" s="353"/>
    </row>
    <row r="1141" spans="1:7" ht="13.5" thickBot="1" x14ac:dyDescent="0.25">
      <c r="A1141" s="407"/>
      <c r="B1141" s="408"/>
      <c r="C1141" s="409"/>
      <c r="D1141" s="409"/>
      <c r="E1141" s="408"/>
      <c r="F1141" s="49" t="s">
        <v>15</v>
      </c>
      <c r="G1141" s="50">
        <f>SUM(G1107:G1140)</f>
        <v>6000</v>
      </c>
    </row>
    <row r="1142" spans="1:7" ht="13.5" thickTop="1" x14ac:dyDescent="0.2">
      <c r="A1142" s="342" t="s">
        <v>4131</v>
      </c>
      <c r="B1142" s="410"/>
      <c r="C1142" s="367"/>
      <c r="D1142" s="411"/>
      <c r="E1142" s="410"/>
      <c r="F1142" s="412"/>
      <c r="G1142" s="378"/>
    </row>
    <row r="1143" spans="1:7" ht="13.5" thickBot="1" x14ac:dyDescent="0.25">
      <c r="A1143" s="359"/>
      <c r="B1143" s="413"/>
      <c r="C1143" s="413" t="s">
        <v>8</v>
      </c>
      <c r="D1143" s="360"/>
      <c r="E1143" s="413"/>
      <c r="F1143" s="361"/>
      <c r="G1143" s="362"/>
    </row>
    <row r="1144" spans="1:7" ht="13.5" thickTop="1" x14ac:dyDescent="0.2">
      <c r="A1144" s="1176"/>
      <c r="B1144" s="1177"/>
      <c r="C1144" s="1177"/>
      <c r="D1144" s="414" t="s">
        <v>11</v>
      </c>
      <c r="E1144" s="1178" t="s">
        <v>12</v>
      </c>
      <c r="F1144" s="1178"/>
      <c r="G1144" s="1179"/>
    </row>
    <row r="1145" spans="1:7" x14ac:dyDescent="0.2">
      <c r="A1145" s="1161" t="s">
        <v>17</v>
      </c>
      <c r="B1145" s="1162"/>
      <c r="C1145" s="1162"/>
      <c r="D1145" s="415"/>
      <c r="E1145" s="1180"/>
      <c r="F1145" s="1181"/>
      <c r="G1145" s="1182"/>
    </row>
    <row r="1146" spans="1:7" x14ac:dyDescent="0.2">
      <c r="A1146" s="1161" t="s">
        <v>38</v>
      </c>
      <c r="B1146" s="1162"/>
      <c r="C1146" s="1162"/>
      <c r="D1146" s="58" t="s">
        <v>356</v>
      </c>
      <c r="E1146" s="1139" t="s">
        <v>69</v>
      </c>
      <c r="F1146" s="1139"/>
      <c r="G1146" s="1140"/>
    </row>
    <row r="1147" spans="1:7" ht="13.5" thickBot="1" x14ac:dyDescent="0.25">
      <c r="A1147" s="1163" t="s">
        <v>39</v>
      </c>
      <c r="B1147" s="1164"/>
      <c r="C1147" s="1164"/>
      <c r="D1147" s="356" t="s">
        <v>357</v>
      </c>
      <c r="E1147" s="1236" t="s">
        <v>33</v>
      </c>
      <c r="F1147" s="1165"/>
      <c r="G1147" s="1166"/>
    </row>
    <row r="1148" spans="1:7" ht="16.5" x14ac:dyDescent="0.25">
      <c r="A1148" s="1152" t="s">
        <v>29</v>
      </c>
      <c r="B1148" s="1153"/>
      <c r="C1148" s="1153"/>
      <c r="D1148" s="1153"/>
      <c r="E1148" s="1153"/>
      <c r="F1148" s="1153"/>
      <c r="G1148" s="1154"/>
    </row>
    <row r="1149" spans="1:7" x14ac:dyDescent="0.2">
      <c r="A1149" s="1155" t="s">
        <v>48</v>
      </c>
      <c r="B1149" s="1156"/>
      <c r="C1149" s="1156"/>
      <c r="D1149" s="1156"/>
      <c r="E1149" s="1156"/>
      <c r="F1149" s="1156"/>
      <c r="G1149" s="1157"/>
    </row>
    <row r="1150" spans="1:7" x14ac:dyDescent="0.2">
      <c r="A1150" s="1183" t="s">
        <v>49</v>
      </c>
      <c r="B1150" s="1184"/>
      <c r="C1150" s="1184"/>
      <c r="D1150" s="1184"/>
      <c r="E1150" s="1184"/>
      <c r="F1150" s="1184"/>
      <c r="G1150" s="1185"/>
    </row>
    <row r="1151" spans="1:7" x14ac:dyDescent="0.2">
      <c r="A1151" s="368"/>
      <c r="B1151" s="369"/>
      <c r="C1151" s="370"/>
      <c r="D1151" s="371"/>
      <c r="E1151" s="369"/>
      <c r="F1151" s="372"/>
      <c r="G1151" s="373" t="s">
        <v>20</v>
      </c>
    </row>
    <row r="1152" spans="1:7" x14ac:dyDescent="0.2">
      <c r="A1152" s="374" t="s">
        <v>1</v>
      </c>
      <c r="B1152" s="375"/>
      <c r="C1152" s="14" t="s">
        <v>32</v>
      </c>
      <c r="D1152" s="375"/>
      <c r="E1152" s="343" t="s">
        <v>4455</v>
      </c>
      <c r="F1152" s="376"/>
      <c r="G1152" s="344" t="s">
        <v>4361</v>
      </c>
    </row>
    <row r="1153" spans="1:7" x14ac:dyDescent="0.2">
      <c r="A1153" s="342" t="s">
        <v>8</v>
      </c>
      <c r="B1153" s="377"/>
      <c r="C1153" s="19"/>
      <c r="D1153" s="367"/>
      <c r="E1153" s="1167"/>
      <c r="F1153" s="1168"/>
      <c r="G1153" s="378"/>
    </row>
    <row r="1154" spans="1:7" x14ac:dyDescent="0.2">
      <c r="A1154" s="354" t="s">
        <v>37</v>
      </c>
      <c r="B1154" s="358"/>
      <c r="C1154" s="358"/>
      <c r="D1154" s="358"/>
      <c r="E1154" s="379" t="s">
        <v>46</v>
      </c>
      <c r="F1154" s="380"/>
      <c r="G1154" s="378" t="s">
        <v>50</v>
      </c>
    </row>
    <row r="1155" spans="1:7" x14ac:dyDescent="0.2">
      <c r="A1155" s="368"/>
      <c r="B1155" s="369"/>
      <c r="C1155" s="370"/>
      <c r="D1155" s="370"/>
      <c r="E1155" s="1169"/>
      <c r="F1155" s="1170"/>
      <c r="G1155" s="381"/>
    </row>
    <row r="1156" spans="1:7" ht="26.25" thickBot="1" x14ac:dyDescent="0.25">
      <c r="A1156" s="210" t="s">
        <v>47</v>
      </c>
      <c r="B1156" s="28" t="s">
        <v>23</v>
      </c>
      <c r="C1156" s="28" t="s">
        <v>34</v>
      </c>
      <c r="D1156" s="110" t="s">
        <v>53</v>
      </c>
      <c r="E1156" s="114" t="s">
        <v>54</v>
      </c>
      <c r="F1156" s="111" t="s">
        <v>55</v>
      </c>
      <c r="G1156" s="112" t="s">
        <v>35</v>
      </c>
    </row>
    <row r="1157" spans="1:7" ht="13.5" thickTop="1" x14ac:dyDescent="0.2">
      <c r="A1157" s="345">
        <v>1</v>
      </c>
      <c r="B1157" s="382"/>
      <c r="C1157" s="352" t="s">
        <v>2733</v>
      </c>
      <c r="D1157" s="357" t="s">
        <v>2875</v>
      </c>
      <c r="E1157" s="383">
        <v>150</v>
      </c>
      <c r="F1157" s="384">
        <v>40</v>
      </c>
      <c r="G1157" s="353">
        <f>F1157*E1157</f>
        <v>6000</v>
      </c>
    </row>
    <row r="1158" spans="1:7" x14ac:dyDescent="0.2">
      <c r="A1158" s="345">
        <v>2</v>
      </c>
      <c r="B1158" s="382"/>
      <c r="C1158" s="352" t="s">
        <v>2733</v>
      </c>
      <c r="D1158" s="351" t="s">
        <v>2871</v>
      </c>
      <c r="E1158" s="388">
        <v>90</v>
      </c>
      <c r="F1158" s="384">
        <v>40</v>
      </c>
      <c r="G1158" s="353">
        <f>F1158*E1158</f>
        <v>3600</v>
      </c>
    </row>
    <row r="1159" spans="1:7" x14ac:dyDescent="0.2">
      <c r="A1159" s="345"/>
      <c r="B1159" s="382"/>
      <c r="C1159" s="352"/>
      <c r="D1159" s="351"/>
      <c r="E1159" s="386"/>
      <c r="F1159" s="387"/>
      <c r="G1159" s="353"/>
    </row>
    <row r="1160" spans="1:7" x14ac:dyDescent="0.2">
      <c r="A1160" s="345"/>
      <c r="B1160" s="382"/>
      <c r="C1160" s="352"/>
      <c r="D1160" s="351"/>
      <c r="E1160" s="388"/>
      <c r="F1160" s="384"/>
      <c r="G1160" s="353"/>
    </row>
    <row r="1161" spans="1:7" x14ac:dyDescent="0.2">
      <c r="A1161" s="345"/>
      <c r="B1161" s="389"/>
      <c r="C1161" s="352"/>
      <c r="D1161" s="357"/>
      <c r="E1161" s="390"/>
      <c r="F1161" s="384"/>
      <c r="G1161" s="353"/>
    </row>
    <row r="1162" spans="1:7" x14ac:dyDescent="0.2">
      <c r="A1162" s="345"/>
      <c r="B1162" s="389"/>
      <c r="C1162" s="352"/>
      <c r="D1162" s="357"/>
      <c r="E1162" s="390"/>
      <c r="F1162" s="384"/>
      <c r="G1162" s="353"/>
    </row>
    <row r="1163" spans="1:7" x14ac:dyDescent="0.2">
      <c r="A1163" s="345"/>
      <c r="B1163" s="391"/>
      <c r="C1163" s="366"/>
      <c r="D1163" s="357"/>
      <c r="E1163" s="388"/>
      <c r="F1163" s="392"/>
      <c r="G1163" s="353"/>
    </row>
    <row r="1164" spans="1:7" x14ac:dyDescent="0.2">
      <c r="A1164" s="345"/>
      <c r="B1164" s="391"/>
      <c r="C1164" s="366"/>
      <c r="D1164" s="364"/>
      <c r="E1164" s="388"/>
      <c r="F1164" s="392"/>
      <c r="G1164" s="353" t="s">
        <v>152</v>
      </c>
    </row>
    <row r="1165" spans="1:7" x14ac:dyDescent="0.2">
      <c r="A1165" s="345"/>
      <c r="B1165" s="382"/>
      <c r="C1165" s="352"/>
      <c r="D1165" s="364"/>
      <c r="E1165" s="393"/>
      <c r="F1165" s="384"/>
      <c r="G1165" s="353"/>
    </row>
    <row r="1166" spans="1:7" x14ac:dyDescent="0.2">
      <c r="A1166" s="345"/>
      <c r="B1166" s="394"/>
      <c r="C1166" s="352"/>
      <c r="D1166" s="357"/>
      <c r="E1166" s="395"/>
      <c r="F1166" s="384"/>
      <c r="G1166" s="353"/>
    </row>
    <row r="1167" spans="1:7" x14ac:dyDescent="0.2">
      <c r="A1167" s="345"/>
      <c r="B1167" s="389"/>
      <c r="C1167" s="352"/>
      <c r="D1167" s="357"/>
      <c r="E1167" s="388"/>
      <c r="F1167" s="396"/>
      <c r="G1167" s="353"/>
    </row>
    <row r="1168" spans="1:7" x14ac:dyDescent="0.2">
      <c r="A1168" s="345"/>
      <c r="B1168" s="397"/>
      <c r="C1168" s="352"/>
      <c r="D1168" s="357"/>
      <c r="E1168" s="398"/>
      <c r="F1168" s="384"/>
      <c r="G1168" s="353"/>
    </row>
    <row r="1169" spans="1:7" x14ac:dyDescent="0.2">
      <c r="A1169" s="345"/>
      <c r="B1169" s="397"/>
      <c r="C1169" s="352"/>
      <c r="D1169" s="365"/>
      <c r="E1169" s="398"/>
      <c r="F1169" s="384"/>
      <c r="G1169" s="353"/>
    </row>
    <row r="1170" spans="1:7" x14ac:dyDescent="0.2">
      <c r="A1170" s="345"/>
      <c r="B1170" s="382"/>
      <c r="C1170" s="352"/>
      <c r="D1170" s="365"/>
      <c r="E1170" s="388"/>
      <c r="F1170" s="384"/>
      <c r="G1170" s="353"/>
    </row>
    <row r="1171" spans="1:7" x14ac:dyDescent="0.2">
      <c r="A1171" s="345"/>
      <c r="B1171" s="382"/>
      <c r="C1171" s="352"/>
      <c r="D1171" s="365"/>
      <c r="E1171" s="398"/>
      <c r="F1171" s="384"/>
      <c r="G1171" s="353"/>
    </row>
    <row r="1172" spans="1:7" x14ac:dyDescent="0.2">
      <c r="A1172" s="345"/>
      <c r="B1172" s="394"/>
      <c r="C1172" s="352"/>
      <c r="D1172" s="365"/>
      <c r="E1172" s="395"/>
      <c r="F1172" s="399"/>
      <c r="G1172" s="353"/>
    </row>
    <row r="1173" spans="1:7" x14ac:dyDescent="0.2">
      <c r="A1173" s="345"/>
      <c r="B1173" s="389"/>
      <c r="C1173" s="352"/>
      <c r="D1173" s="400"/>
      <c r="E1173" s="395"/>
      <c r="F1173" s="399"/>
      <c r="G1173" s="353"/>
    </row>
    <row r="1174" spans="1:7" x14ac:dyDescent="0.2">
      <c r="A1174" s="345"/>
      <c r="B1174" s="389"/>
      <c r="C1174" s="352"/>
      <c r="D1174" s="365"/>
      <c r="E1174" s="395"/>
      <c r="F1174" s="399"/>
      <c r="G1174" s="353"/>
    </row>
    <row r="1175" spans="1:7" x14ac:dyDescent="0.2">
      <c r="A1175" s="345"/>
      <c r="B1175" s="382"/>
      <c r="C1175" s="352"/>
      <c r="D1175" s="365" t="s">
        <v>151</v>
      </c>
      <c r="E1175" s="395"/>
      <c r="F1175" s="399"/>
      <c r="G1175" s="353"/>
    </row>
    <row r="1176" spans="1:7" x14ac:dyDescent="0.2">
      <c r="A1176" s="345"/>
      <c r="B1176" s="382"/>
      <c r="C1176" s="352"/>
      <c r="D1176" s="365"/>
      <c r="E1176" s="395"/>
      <c r="F1176" s="399"/>
      <c r="G1176" s="353"/>
    </row>
    <row r="1177" spans="1:7" x14ac:dyDescent="0.2">
      <c r="A1177" s="345"/>
      <c r="B1177" s="382"/>
      <c r="C1177" s="352"/>
      <c r="D1177" s="365"/>
      <c r="E1177" s="395"/>
      <c r="F1177" s="399"/>
      <c r="G1177" s="353"/>
    </row>
    <row r="1178" spans="1:7" x14ac:dyDescent="0.2">
      <c r="A1178" s="345"/>
      <c r="B1178" s="382"/>
      <c r="C1178" s="352"/>
      <c r="D1178" s="357"/>
      <c r="E1178" s="395"/>
      <c r="F1178" s="399"/>
      <c r="G1178" s="353"/>
    </row>
    <row r="1179" spans="1:7" x14ac:dyDescent="0.2">
      <c r="A1179" s="345"/>
      <c r="B1179" s="382"/>
      <c r="C1179" s="352"/>
      <c r="D1179" s="357"/>
      <c r="E1179" s="395"/>
      <c r="F1179" s="399"/>
      <c r="G1179" s="353"/>
    </row>
    <row r="1180" spans="1:7" x14ac:dyDescent="0.2">
      <c r="A1180" s="345"/>
      <c r="B1180" s="382"/>
      <c r="C1180" s="352"/>
      <c r="D1180" s="401"/>
      <c r="E1180" s="395"/>
      <c r="F1180" s="399"/>
      <c r="G1180" s="353"/>
    </row>
    <row r="1181" spans="1:7" x14ac:dyDescent="0.2">
      <c r="A1181" s="345"/>
      <c r="B1181" s="382"/>
      <c r="C1181" s="352"/>
      <c r="D1181" s="365"/>
      <c r="E1181" s="395"/>
      <c r="F1181" s="399"/>
      <c r="G1181" s="353"/>
    </row>
    <row r="1182" spans="1:7" x14ac:dyDescent="0.2">
      <c r="A1182" s="345"/>
      <c r="B1182" s="382"/>
      <c r="C1182" s="352"/>
      <c r="D1182" s="365"/>
      <c r="E1182" s="395"/>
      <c r="F1182" s="399"/>
      <c r="G1182" s="353"/>
    </row>
    <row r="1183" spans="1:7" x14ac:dyDescent="0.2">
      <c r="A1183" s="345"/>
      <c r="B1183" s="382"/>
      <c r="C1183" s="352"/>
      <c r="D1183" s="365"/>
      <c r="E1183" s="395"/>
      <c r="F1183" s="399"/>
      <c r="G1183" s="353"/>
    </row>
    <row r="1184" spans="1:7" x14ac:dyDescent="0.2">
      <c r="A1184" s="345"/>
      <c r="B1184" s="382"/>
      <c r="C1184" s="352"/>
      <c r="D1184" s="402"/>
      <c r="E1184" s="395"/>
      <c r="F1184" s="399"/>
      <c r="G1184" s="353"/>
    </row>
    <row r="1185" spans="1:7" x14ac:dyDescent="0.2">
      <c r="A1185" s="345"/>
      <c r="B1185" s="382"/>
      <c r="C1185" s="352"/>
      <c r="D1185" s="160"/>
      <c r="E1185" s="388"/>
      <c r="F1185" s="384"/>
      <c r="G1185" s="353"/>
    </row>
    <row r="1186" spans="1:7" x14ac:dyDescent="0.2">
      <c r="A1186" s="345"/>
      <c r="B1186" s="382"/>
      <c r="C1186" s="352"/>
      <c r="D1186" s="357"/>
      <c r="E1186" s="398"/>
      <c r="F1186" s="384"/>
      <c r="G1186" s="353"/>
    </row>
    <row r="1187" spans="1:7" x14ac:dyDescent="0.2">
      <c r="A1187" s="345"/>
      <c r="B1187" s="382"/>
      <c r="C1187" s="352"/>
      <c r="D1187" s="357"/>
      <c r="E1187" s="390"/>
      <c r="F1187" s="384"/>
      <c r="G1187" s="353"/>
    </row>
    <row r="1188" spans="1:7" x14ac:dyDescent="0.2">
      <c r="A1188" s="345"/>
      <c r="B1188" s="382"/>
      <c r="C1188" s="403"/>
      <c r="D1188" s="365"/>
      <c r="E1188" s="404"/>
      <c r="F1188" s="405"/>
      <c r="G1188" s="353"/>
    </row>
    <row r="1189" spans="1:7" x14ac:dyDescent="0.2">
      <c r="A1189" s="345"/>
      <c r="B1189" s="382"/>
      <c r="C1189" s="352"/>
      <c r="D1189" s="406"/>
      <c r="E1189" s="388"/>
      <c r="F1189" s="387"/>
      <c r="G1189" s="353"/>
    </row>
    <row r="1190" spans="1:7" x14ac:dyDescent="0.2">
      <c r="A1190" s="345"/>
      <c r="B1190" s="382"/>
      <c r="C1190" s="352"/>
      <c r="D1190" s="364"/>
      <c r="E1190" s="388"/>
      <c r="F1190" s="387"/>
      <c r="G1190" s="353"/>
    </row>
    <row r="1191" spans="1:7" ht="13.5" thickBot="1" x14ac:dyDescent="0.25">
      <c r="A1191" s="407"/>
      <c r="B1191" s="408"/>
      <c r="C1191" s="409"/>
      <c r="D1191" s="409"/>
      <c r="E1191" s="408"/>
      <c r="F1191" s="49" t="s">
        <v>15</v>
      </c>
      <c r="G1191" s="50">
        <f>SUM(G1157:G1190)</f>
        <v>9600</v>
      </c>
    </row>
    <row r="1192" spans="1:7" ht="13.5" thickTop="1" x14ac:dyDescent="0.2">
      <c r="A1192" s="342" t="s">
        <v>4131</v>
      </c>
      <c r="B1192" s="410"/>
      <c r="C1192" s="367"/>
      <c r="D1192" s="411"/>
      <c r="E1192" s="410"/>
      <c r="F1192" s="412"/>
      <c r="G1192" s="378"/>
    </row>
    <row r="1193" spans="1:7" ht="13.5" thickBot="1" x14ac:dyDescent="0.25">
      <c r="A1193" s="359"/>
      <c r="B1193" s="413"/>
      <c r="C1193" s="413" t="s">
        <v>8</v>
      </c>
      <c r="D1193" s="360"/>
      <c r="E1193" s="413"/>
      <c r="F1193" s="361"/>
      <c r="G1193" s="362"/>
    </row>
    <row r="1194" spans="1:7" ht="13.5" thickTop="1" x14ac:dyDescent="0.2">
      <c r="A1194" s="1176"/>
      <c r="B1194" s="1177"/>
      <c r="C1194" s="1177"/>
      <c r="D1194" s="414" t="s">
        <v>11</v>
      </c>
      <c r="E1194" s="1178" t="s">
        <v>12</v>
      </c>
      <c r="F1194" s="1178"/>
      <c r="G1194" s="1179"/>
    </row>
    <row r="1195" spans="1:7" x14ac:dyDescent="0.2">
      <c r="A1195" s="1161" t="s">
        <v>17</v>
      </c>
      <c r="B1195" s="1162"/>
      <c r="C1195" s="1162"/>
      <c r="D1195" s="415"/>
      <c r="E1195" s="1180"/>
      <c r="F1195" s="1181"/>
      <c r="G1195" s="1182"/>
    </row>
    <row r="1196" spans="1:7" x14ac:dyDescent="0.2">
      <c r="A1196" s="1161" t="s">
        <v>38</v>
      </c>
      <c r="B1196" s="1162"/>
      <c r="C1196" s="1162"/>
      <c r="D1196" s="58" t="s">
        <v>356</v>
      </c>
      <c r="E1196" s="1139" t="s">
        <v>69</v>
      </c>
      <c r="F1196" s="1139"/>
      <c r="G1196" s="1140"/>
    </row>
    <row r="1197" spans="1:7" ht="13.5" thickBot="1" x14ac:dyDescent="0.25">
      <c r="A1197" s="1163" t="s">
        <v>39</v>
      </c>
      <c r="B1197" s="1164"/>
      <c r="C1197" s="1164"/>
      <c r="D1197" s="356" t="s">
        <v>357</v>
      </c>
      <c r="E1197" s="1236" t="s">
        <v>33</v>
      </c>
      <c r="F1197" s="1165"/>
      <c r="G1197" s="1166"/>
    </row>
    <row r="1198" spans="1:7" ht="16.5" x14ac:dyDescent="0.25">
      <c r="A1198" s="1152" t="s">
        <v>29</v>
      </c>
      <c r="B1198" s="1153"/>
      <c r="C1198" s="1153"/>
      <c r="D1198" s="1153"/>
      <c r="E1198" s="1153"/>
      <c r="F1198" s="1153"/>
      <c r="G1198" s="1154"/>
    </row>
    <row r="1199" spans="1:7" x14ac:dyDescent="0.2">
      <c r="A1199" s="1155" t="s">
        <v>48</v>
      </c>
      <c r="B1199" s="1156"/>
      <c r="C1199" s="1156"/>
      <c r="D1199" s="1156"/>
      <c r="E1199" s="1156"/>
      <c r="F1199" s="1156"/>
      <c r="G1199" s="1157"/>
    </row>
    <row r="1200" spans="1:7" x14ac:dyDescent="0.2">
      <c r="A1200" s="1183" t="s">
        <v>49</v>
      </c>
      <c r="B1200" s="1184"/>
      <c r="C1200" s="1184"/>
      <c r="D1200" s="1184"/>
      <c r="E1200" s="1184"/>
      <c r="F1200" s="1184"/>
      <c r="G1200" s="1185"/>
    </row>
    <row r="1201" spans="1:7" x14ac:dyDescent="0.2">
      <c r="A1201" s="368"/>
      <c r="B1201" s="369"/>
      <c r="C1201" s="370"/>
      <c r="D1201" s="371"/>
      <c r="E1201" s="369"/>
      <c r="F1201" s="372"/>
      <c r="G1201" s="373" t="s">
        <v>20</v>
      </c>
    </row>
    <row r="1202" spans="1:7" x14ac:dyDescent="0.2">
      <c r="A1202" s="374" t="s">
        <v>1</v>
      </c>
      <c r="B1202" s="375"/>
      <c r="C1202" s="14" t="s">
        <v>32</v>
      </c>
      <c r="D1202" s="375"/>
      <c r="E1202" s="343" t="s">
        <v>4825</v>
      </c>
      <c r="F1202" s="376"/>
      <c r="G1202" s="344" t="s">
        <v>4822</v>
      </c>
    </row>
    <row r="1203" spans="1:7" x14ac:dyDescent="0.2">
      <c r="A1203" s="342" t="s">
        <v>8</v>
      </c>
      <c r="B1203" s="377"/>
      <c r="C1203" s="19"/>
      <c r="D1203" s="367"/>
      <c r="E1203" s="1167"/>
      <c r="F1203" s="1168"/>
      <c r="G1203" s="378"/>
    </row>
    <row r="1204" spans="1:7" x14ac:dyDescent="0.2">
      <c r="A1204" s="354" t="s">
        <v>37</v>
      </c>
      <c r="B1204" s="358"/>
      <c r="C1204" s="358"/>
      <c r="D1204" s="358"/>
      <c r="E1204" s="379" t="s">
        <v>46</v>
      </c>
      <c r="F1204" s="380"/>
      <c r="G1204" s="378" t="s">
        <v>50</v>
      </c>
    </row>
    <row r="1205" spans="1:7" x14ac:dyDescent="0.2">
      <c r="A1205" s="368"/>
      <c r="B1205" s="369"/>
      <c r="C1205" s="370"/>
      <c r="D1205" s="370"/>
      <c r="E1205" s="1169"/>
      <c r="F1205" s="1170"/>
      <c r="G1205" s="381"/>
    </row>
    <row r="1206" spans="1:7" ht="26.25" thickBot="1" x14ac:dyDescent="0.25">
      <c r="A1206" s="210" t="s">
        <v>47</v>
      </c>
      <c r="B1206" s="28" t="s">
        <v>23</v>
      </c>
      <c r="C1206" s="28" t="s">
        <v>34</v>
      </c>
      <c r="D1206" s="110" t="s">
        <v>53</v>
      </c>
      <c r="E1206" s="114" t="s">
        <v>54</v>
      </c>
      <c r="F1206" s="111" t="s">
        <v>55</v>
      </c>
      <c r="G1206" s="112" t="s">
        <v>35</v>
      </c>
    </row>
    <row r="1207" spans="1:7" ht="13.5" thickTop="1" x14ac:dyDescent="0.2">
      <c r="A1207" s="345"/>
      <c r="B1207" s="382"/>
      <c r="C1207" s="352"/>
      <c r="D1207" s="440" t="s">
        <v>4816</v>
      </c>
      <c r="E1207" s="383"/>
      <c r="F1207" s="384"/>
      <c r="G1207" s="353"/>
    </row>
    <row r="1208" spans="1:7" x14ac:dyDescent="0.2">
      <c r="A1208" s="345">
        <v>1</v>
      </c>
      <c r="B1208" s="382"/>
      <c r="C1208" s="352" t="s">
        <v>300</v>
      </c>
      <c r="D1208" s="357" t="s">
        <v>612</v>
      </c>
      <c r="E1208" s="383">
        <v>25</v>
      </c>
      <c r="F1208" s="384">
        <v>450</v>
      </c>
      <c r="G1208" s="353">
        <f>F1208*E1208</f>
        <v>11250</v>
      </c>
    </row>
    <row r="1209" spans="1:7" x14ac:dyDescent="0.2">
      <c r="A1209" s="345"/>
      <c r="B1209" s="382"/>
      <c r="C1209" s="352"/>
      <c r="D1209" s="351" t="s">
        <v>613</v>
      </c>
      <c r="E1209" s="385"/>
      <c r="F1209" s="384"/>
      <c r="G1209" s="353"/>
    </row>
    <row r="1210" spans="1:7" x14ac:dyDescent="0.2">
      <c r="A1210" s="345"/>
      <c r="B1210" s="382"/>
      <c r="C1210" s="352"/>
      <c r="D1210" s="440" t="s">
        <v>4817</v>
      </c>
      <c r="E1210" s="388"/>
      <c r="F1210" s="384"/>
      <c r="G1210" s="353"/>
    </row>
    <row r="1211" spans="1:7" x14ac:dyDescent="0.2">
      <c r="A1211" s="345">
        <v>2</v>
      </c>
      <c r="B1211" s="382"/>
      <c r="C1211" s="352" t="s">
        <v>300</v>
      </c>
      <c r="D1211" s="357" t="s">
        <v>612</v>
      </c>
      <c r="E1211" s="383">
        <v>25</v>
      </c>
      <c r="F1211" s="384">
        <v>450</v>
      </c>
      <c r="G1211" s="353">
        <f>F1211*E1211</f>
        <v>11250</v>
      </c>
    </row>
    <row r="1212" spans="1:7" x14ac:dyDescent="0.2">
      <c r="A1212" s="345"/>
      <c r="B1212" s="382"/>
      <c r="C1212" s="352"/>
      <c r="D1212" s="351" t="s">
        <v>613</v>
      </c>
      <c r="E1212" s="385"/>
      <c r="F1212" s="384"/>
      <c r="G1212" s="353"/>
    </row>
    <row r="1213" spans="1:7" x14ac:dyDescent="0.2">
      <c r="A1213" s="345"/>
      <c r="B1213" s="391"/>
      <c r="C1213" s="366"/>
      <c r="D1213" s="440" t="s">
        <v>4818</v>
      </c>
      <c r="E1213" s="388"/>
      <c r="F1213" s="392"/>
      <c r="G1213" s="353"/>
    </row>
    <row r="1214" spans="1:7" x14ac:dyDescent="0.2">
      <c r="A1214" s="345">
        <v>3</v>
      </c>
      <c r="B1214" s="382"/>
      <c r="C1214" s="352" t="s">
        <v>300</v>
      </c>
      <c r="D1214" s="357" t="s">
        <v>612</v>
      </c>
      <c r="E1214" s="383">
        <v>25</v>
      </c>
      <c r="F1214" s="384">
        <v>450</v>
      </c>
      <c r="G1214" s="353">
        <f>F1214*E1214</f>
        <v>11250</v>
      </c>
    </row>
    <row r="1215" spans="1:7" x14ac:dyDescent="0.2">
      <c r="A1215" s="345"/>
      <c r="B1215" s="382"/>
      <c r="C1215" s="352"/>
      <c r="D1215" s="351" t="s">
        <v>613</v>
      </c>
      <c r="E1215" s="385"/>
      <c r="F1215" s="384"/>
      <c r="G1215" s="353"/>
    </row>
    <row r="1216" spans="1:7" x14ac:dyDescent="0.2">
      <c r="A1216" s="345"/>
      <c r="B1216" s="394"/>
      <c r="C1216" s="352"/>
      <c r="D1216" s="440" t="s">
        <v>4819</v>
      </c>
      <c r="E1216" s="395"/>
      <c r="F1216" s="384"/>
      <c r="G1216" s="353"/>
    </row>
    <row r="1217" spans="1:7" x14ac:dyDescent="0.2">
      <c r="A1217" s="345">
        <v>4</v>
      </c>
      <c r="B1217" s="382"/>
      <c r="C1217" s="352" t="s">
        <v>300</v>
      </c>
      <c r="D1217" s="357" t="s">
        <v>612</v>
      </c>
      <c r="E1217" s="383">
        <v>25</v>
      </c>
      <c r="F1217" s="384">
        <v>450</v>
      </c>
      <c r="G1217" s="353">
        <f>F1217*E1217</f>
        <v>11250</v>
      </c>
    </row>
    <row r="1218" spans="1:7" x14ac:dyDescent="0.2">
      <c r="A1218" s="345"/>
      <c r="B1218" s="382"/>
      <c r="C1218" s="352"/>
      <c r="D1218" s="351" t="s">
        <v>613</v>
      </c>
      <c r="E1218" s="385"/>
      <c r="F1218" s="384"/>
      <c r="G1218" s="353"/>
    </row>
    <row r="1219" spans="1:7" x14ac:dyDescent="0.2">
      <c r="A1219" s="345"/>
      <c r="B1219" s="397"/>
      <c r="C1219" s="352"/>
      <c r="D1219" s="1064"/>
      <c r="E1219" s="398"/>
      <c r="F1219" s="384"/>
      <c r="G1219" s="353"/>
    </row>
    <row r="1220" spans="1:7" x14ac:dyDescent="0.2">
      <c r="A1220" s="345"/>
      <c r="B1220" s="382"/>
      <c r="C1220" s="352"/>
      <c r="D1220" s="357"/>
      <c r="E1220" s="383"/>
      <c r="F1220" s="384"/>
      <c r="G1220" s="353"/>
    </row>
    <row r="1221" spans="1:7" x14ac:dyDescent="0.2">
      <c r="A1221" s="345"/>
      <c r="B1221" s="382"/>
      <c r="C1221" s="352"/>
      <c r="D1221" s="351"/>
      <c r="E1221" s="385"/>
      <c r="F1221" s="384"/>
      <c r="G1221" s="353"/>
    </row>
    <row r="1222" spans="1:7" x14ac:dyDescent="0.2">
      <c r="A1222" s="345"/>
      <c r="B1222" s="394"/>
      <c r="C1222" s="352"/>
      <c r="D1222" s="365"/>
      <c r="E1222" s="395"/>
      <c r="F1222" s="399"/>
      <c r="G1222" s="353"/>
    </row>
    <row r="1223" spans="1:7" x14ac:dyDescent="0.2">
      <c r="A1223" s="345"/>
      <c r="B1223" s="389"/>
      <c r="C1223" s="352"/>
      <c r="D1223" s="400"/>
      <c r="E1223" s="395"/>
      <c r="F1223" s="399"/>
      <c r="G1223" s="353"/>
    </row>
    <row r="1224" spans="1:7" x14ac:dyDescent="0.2">
      <c r="A1224" s="345"/>
      <c r="B1224" s="389"/>
      <c r="C1224" s="352"/>
      <c r="D1224" s="365"/>
      <c r="E1224" s="395"/>
      <c r="F1224" s="399"/>
      <c r="G1224" s="353"/>
    </row>
    <row r="1225" spans="1:7" x14ac:dyDescent="0.2">
      <c r="A1225" s="345"/>
      <c r="B1225" s="382"/>
      <c r="C1225" s="352"/>
      <c r="D1225" s="365"/>
      <c r="E1225" s="395"/>
      <c r="F1225" s="399"/>
      <c r="G1225" s="353"/>
    </row>
    <row r="1226" spans="1:7" x14ac:dyDescent="0.2">
      <c r="A1226" s="345"/>
      <c r="B1226" s="382"/>
      <c r="C1226" s="352"/>
      <c r="D1226" s="365"/>
      <c r="E1226" s="395"/>
      <c r="F1226" s="399"/>
      <c r="G1226" s="353"/>
    </row>
    <row r="1227" spans="1:7" x14ac:dyDescent="0.2">
      <c r="A1227" s="345"/>
      <c r="B1227" s="382"/>
      <c r="C1227" s="352"/>
      <c r="D1227" s="365"/>
      <c r="E1227" s="395"/>
      <c r="F1227" s="399"/>
      <c r="G1227" s="353"/>
    </row>
    <row r="1228" spans="1:7" x14ac:dyDescent="0.2">
      <c r="A1228" s="345"/>
      <c r="B1228" s="382"/>
      <c r="C1228" s="352"/>
      <c r="D1228" s="357"/>
      <c r="E1228" s="395"/>
      <c r="F1228" s="399"/>
      <c r="G1228" s="353"/>
    </row>
    <row r="1229" spans="1:7" x14ac:dyDescent="0.2">
      <c r="A1229" s="345"/>
      <c r="B1229" s="382"/>
      <c r="C1229" s="352"/>
      <c r="D1229" s="357"/>
      <c r="E1229" s="395"/>
      <c r="F1229" s="399"/>
      <c r="G1229" s="353"/>
    </row>
    <row r="1230" spans="1:7" x14ac:dyDescent="0.2">
      <c r="A1230" s="345"/>
      <c r="B1230" s="382"/>
      <c r="C1230" s="352"/>
      <c r="D1230" s="401"/>
      <c r="E1230" s="395"/>
      <c r="F1230" s="399"/>
      <c r="G1230" s="353"/>
    </row>
    <row r="1231" spans="1:7" x14ac:dyDescent="0.2">
      <c r="A1231" s="345"/>
      <c r="B1231" s="382"/>
      <c r="C1231" s="352"/>
      <c r="D1231" s="365"/>
      <c r="E1231" s="395"/>
      <c r="F1231" s="399"/>
      <c r="G1231" s="353"/>
    </row>
    <row r="1232" spans="1:7" x14ac:dyDescent="0.2">
      <c r="A1232" s="345"/>
      <c r="B1232" s="382"/>
      <c r="C1232" s="352"/>
      <c r="D1232" s="365"/>
      <c r="E1232" s="395"/>
      <c r="F1232" s="399"/>
      <c r="G1232" s="353"/>
    </row>
    <row r="1233" spans="1:7" x14ac:dyDescent="0.2">
      <c r="A1233" s="345"/>
      <c r="B1233" s="382"/>
      <c r="C1233" s="352"/>
      <c r="D1233" s="365"/>
      <c r="E1233" s="395"/>
      <c r="F1233" s="399"/>
      <c r="G1233" s="353"/>
    </row>
    <row r="1234" spans="1:7" x14ac:dyDescent="0.2">
      <c r="A1234" s="345"/>
      <c r="B1234" s="382"/>
      <c r="C1234" s="352"/>
      <c r="D1234" s="402"/>
      <c r="E1234" s="395"/>
      <c r="F1234" s="399"/>
      <c r="G1234" s="353"/>
    </row>
    <row r="1235" spans="1:7" x14ac:dyDescent="0.2">
      <c r="A1235" s="345"/>
      <c r="B1235" s="382"/>
      <c r="C1235" s="352"/>
      <c r="D1235" s="160"/>
      <c r="E1235" s="388"/>
      <c r="F1235" s="384"/>
      <c r="G1235" s="353"/>
    </row>
    <row r="1236" spans="1:7" x14ac:dyDescent="0.2">
      <c r="A1236" s="345"/>
      <c r="B1236" s="382"/>
      <c r="C1236" s="352"/>
      <c r="D1236" s="357"/>
      <c r="E1236" s="398"/>
      <c r="F1236" s="384"/>
      <c r="G1236" s="353"/>
    </row>
    <row r="1237" spans="1:7" x14ac:dyDescent="0.2">
      <c r="A1237" s="345"/>
      <c r="B1237" s="382"/>
      <c r="C1237" s="352"/>
      <c r="D1237" s="357"/>
      <c r="E1237" s="390"/>
      <c r="F1237" s="384"/>
      <c r="G1237" s="353"/>
    </row>
    <row r="1238" spans="1:7" x14ac:dyDescent="0.2">
      <c r="A1238" s="345"/>
      <c r="B1238" s="382"/>
      <c r="C1238" s="403"/>
      <c r="D1238" s="365"/>
      <c r="E1238" s="404"/>
      <c r="F1238" s="405"/>
      <c r="G1238" s="353"/>
    </row>
    <row r="1239" spans="1:7" x14ac:dyDescent="0.2">
      <c r="A1239" s="345"/>
      <c r="B1239" s="382"/>
      <c r="C1239" s="352"/>
      <c r="D1239" s="406"/>
      <c r="E1239" s="388"/>
      <c r="F1239" s="387"/>
      <c r="G1239" s="353"/>
    </row>
    <row r="1240" spans="1:7" x14ac:dyDescent="0.2">
      <c r="A1240" s="345"/>
      <c r="B1240" s="382"/>
      <c r="C1240" s="352"/>
      <c r="D1240" s="364"/>
      <c r="E1240" s="388"/>
      <c r="F1240" s="387"/>
      <c r="G1240" s="353"/>
    </row>
    <row r="1241" spans="1:7" ht="13.5" thickBot="1" x14ac:dyDescent="0.25">
      <c r="A1241" s="407"/>
      <c r="B1241" s="408"/>
      <c r="C1241" s="409"/>
      <c r="D1241" s="409"/>
      <c r="E1241" s="408"/>
      <c r="F1241" s="49" t="s">
        <v>15</v>
      </c>
      <c r="G1241" s="50">
        <f>SUM(G1208:G1240)</f>
        <v>45000</v>
      </c>
    </row>
    <row r="1242" spans="1:7" ht="13.5" thickTop="1" x14ac:dyDescent="0.2">
      <c r="A1242" s="342" t="s">
        <v>3833</v>
      </c>
      <c r="B1242" s="410"/>
      <c r="C1242" s="367"/>
      <c r="D1242" s="411"/>
      <c r="E1242" s="410"/>
      <c r="F1242" s="412"/>
      <c r="G1242" s="378"/>
    </row>
    <row r="1243" spans="1:7" ht="13.5" thickBot="1" x14ac:dyDescent="0.25">
      <c r="A1243" s="359"/>
      <c r="B1243" s="413"/>
      <c r="C1243" s="413" t="s">
        <v>1906</v>
      </c>
      <c r="D1243" s="360"/>
      <c r="E1243" s="413"/>
      <c r="F1243" s="361"/>
      <c r="G1243" s="362"/>
    </row>
    <row r="1244" spans="1:7" ht="13.5" thickTop="1" x14ac:dyDescent="0.2">
      <c r="A1244" s="1176"/>
      <c r="B1244" s="1177"/>
      <c r="C1244" s="1177"/>
      <c r="D1244" s="414" t="s">
        <v>11</v>
      </c>
      <c r="E1244" s="1178" t="s">
        <v>12</v>
      </c>
      <c r="F1244" s="1178"/>
      <c r="G1244" s="1179"/>
    </row>
    <row r="1245" spans="1:7" x14ac:dyDescent="0.2">
      <c r="A1245" s="1161" t="s">
        <v>17</v>
      </c>
      <c r="B1245" s="1162"/>
      <c r="C1245" s="1162"/>
      <c r="D1245" s="415"/>
      <c r="E1245" s="1180"/>
      <c r="F1245" s="1181"/>
      <c r="G1245" s="1182"/>
    </row>
    <row r="1246" spans="1:7" x14ac:dyDescent="0.2">
      <c r="A1246" s="1161" t="s">
        <v>38</v>
      </c>
      <c r="B1246" s="1162"/>
      <c r="C1246" s="1162"/>
      <c r="D1246" s="58" t="s">
        <v>356</v>
      </c>
      <c r="E1246" s="1139" t="s">
        <v>69</v>
      </c>
      <c r="F1246" s="1139"/>
      <c r="G1246" s="1140"/>
    </row>
    <row r="1247" spans="1:7" ht="13.5" thickBot="1" x14ac:dyDescent="0.25">
      <c r="A1247" s="1163" t="s">
        <v>39</v>
      </c>
      <c r="B1247" s="1164"/>
      <c r="C1247" s="1164"/>
      <c r="D1247" s="356" t="s">
        <v>357</v>
      </c>
      <c r="E1247" s="1236" t="s">
        <v>33</v>
      </c>
      <c r="F1247" s="1165"/>
      <c r="G1247" s="1166"/>
    </row>
  </sheetData>
  <mergeCells count="325">
    <mergeCell ref="A1246:C1246"/>
    <mergeCell ref="E1246:G1246"/>
    <mergeCell ref="A1247:C1247"/>
    <mergeCell ref="E1247:G1247"/>
    <mergeCell ref="A1198:G1198"/>
    <mergeCell ref="A1199:G1199"/>
    <mergeCell ref="A1200:G1200"/>
    <mergeCell ref="E1203:F1203"/>
    <mergeCell ref="E1205:F1205"/>
    <mergeCell ref="A1244:C1244"/>
    <mergeCell ref="E1244:G1244"/>
    <mergeCell ref="A1245:C1245"/>
    <mergeCell ref="E1245:G1245"/>
    <mergeCell ref="A1096:C1096"/>
    <mergeCell ref="E1096:G1096"/>
    <mergeCell ref="A1097:C1097"/>
    <mergeCell ref="E1097:G1097"/>
    <mergeCell ref="A1048:G1048"/>
    <mergeCell ref="A1049:G1049"/>
    <mergeCell ref="A1050:G1050"/>
    <mergeCell ref="E1053:F1053"/>
    <mergeCell ref="E1055:F1055"/>
    <mergeCell ref="A1094:C1094"/>
    <mergeCell ref="E1094:G1094"/>
    <mergeCell ref="A1095:C1095"/>
    <mergeCell ref="E1095:G1095"/>
    <mergeCell ref="A1046:C1046"/>
    <mergeCell ref="E1046:G1046"/>
    <mergeCell ref="A1047:C1047"/>
    <mergeCell ref="E1047:G1047"/>
    <mergeCell ref="A998:G998"/>
    <mergeCell ref="A999:G999"/>
    <mergeCell ref="A1000:G1000"/>
    <mergeCell ref="E1003:F1003"/>
    <mergeCell ref="E1005:F1005"/>
    <mergeCell ref="A1044:C1044"/>
    <mergeCell ref="E1044:G1044"/>
    <mergeCell ref="A1045:C1045"/>
    <mergeCell ref="E1045:G1045"/>
    <mergeCell ref="A946:C946"/>
    <mergeCell ref="E946:G946"/>
    <mergeCell ref="A947:C947"/>
    <mergeCell ref="E947:G947"/>
    <mergeCell ref="A898:G898"/>
    <mergeCell ref="A899:G899"/>
    <mergeCell ref="A900:G900"/>
    <mergeCell ref="E903:F903"/>
    <mergeCell ref="E905:F905"/>
    <mergeCell ref="A944:C944"/>
    <mergeCell ref="E944:G944"/>
    <mergeCell ref="A945:C945"/>
    <mergeCell ref="E945:G945"/>
    <mergeCell ref="A896:C896"/>
    <mergeCell ref="E896:G896"/>
    <mergeCell ref="A897:C897"/>
    <mergeCell ref="E897:G897"/>
    <mergeCell ref="A848:G848"/>
    <mergeCell ref="A849:G849"/>
    <mergeCell ref="A850:G850"/>
    <mergeCell ref="E853:F853"/>
    <mergeCell ref="E855:F855"/>
    <mergeCell ref="A894:C894"/>
    <mergeCell ref="E894:G894"/>
    <mergeCell ref="A895:C895"/>
    <mergeCell ref="E895:G895"/>
    <mergeCell ref="A645:C645"/>
    <mergeCell ref="E645:G645"/>
    <mergeCell ref="A646:C646"/>
    <mergeCell ref="E646:G646"/>
    <mergeCell ref="A647:C647"/>
    <mergeCell ref="E647:G647"/>
    <mergeCell ref="A597:C597"/>
    <mergeCell ref="E597:G597"/>
    <mergeCell ref="A598:G598"/>
    <mergeCell ref="A599:G599"/>
    <mergeCell ref="A600:G600"/>
    <mergeCell ref="E603:F603"/>
    <mergeCell ref="E605:F605"/>
    <mergeCell ref="A644:C644"/>
    <mergeCell ref="E644:G644"/>
    <mergeCell ref="A549:G549"/>
    <mergeCell ref="A550:G550"/>
    <mergeCell ref="E553:F553"/>
    <mergeCell ref="E555:F555"/>
    <mergeCell ref="A594:C594"/>
    <mergeCell ref="E594:G594"/>
    <mergeCell ref="A595:C595"/>
    <mergeCell ref="E595:G595"/>
    <mergeCell ref="A596:C596"/>
    <mergeCell ref="E596:G596"/>
    <mergeCell ref="A544:C544"/>
    <mergeCell ref="E544:G544"/>
    <mergeCell ref="A545:C545"/>
    <mergeCell ref="E545:G545"/>
    <mergeCell ref="A546:C546"/>
    <mergeCell ref="E546:G546"/>
    <mergeCell ref="A547:C547"/>
    <mergeCell ref="E547:G547"/>
    <mergeCell ref="A548:G548"/>
    <mergeCell ref="A496:C496"/>
    <mergeCell ref="E496:G496"/>
    <mergeCell ref="A497:C497"/>
    <mergeCell ref="E497:G497"/>
    <mergeCell ref="A498:G498"/>
    <mergeCell ref="A499:G499"/>
    <mergeCell ref="A500:G500"/>
    <mergeCell ref="E503:F503"/>
    <mergeCell ref="E505:F505"/>
    <mergeCell ref="A448:G448"/>
    <mergeCell ref="A449:G449"/>
    <mergeCell ref="A450:G450"/>
    <mergeCell ref="E453:F453"/>
    <mergeCell ref="E455:F455"/>
    <mergeCell ref="A494:C494"/>
    <mergeCell ref="E494:G494"/>
    <mergeCell ref="A495:C495"/>
    <mergeCell ref="E495:G495"/>
    <mergeCell ref="A49:C49"/>
    <mergeCell ref="E49:G49"/>
    <mergeCell ref="A50:G50"/>
    <mergeCell ref="A51:G51"/>
    <mergeCell ref="A52:G52"/>
    <mergeCell ref="A1:G1"/>
    <mergeCell ref="A2:G2"/>
    <mergeCell ref="A3:G3"/>
    <mergeCell ref="E6:F6"/>
    <mergeCell ref="E8:F8"/>
    <mergeCell ref="A48:C48"/>
    <mergeCell ref="E48:G48"/>
    <mergeCell ref="A46:C46"/>
    <mergeCell ref="E46:G46"/>
    <mergeCell ref="A47:C47"/>
    <mergeCell ref="E47:G47"/>
    <mergeCell ref="A97:C97"/>
    <mergeCell ref="E97:G97"/>
    <mergeCell ref="A98:C98"/>
    <mergeCell ref="E98:G98"/>
    <mergeCell ref="A99:G99"/>
    <mergeCell ref="E55:F55"/>
    <mergeCell ref="E57:F57"/>
    <mergeCell ref="A95:C95"/>
    <mergeCell ref="E95:G95"/>
    <mergeCell ref="A96:C96"/>
    <mergeCell ref="E96:G96"/>
    <mergeCell ref="A145:C145"/>
    <mergeCell ref="E145:G145"/>
    <mergeCell ref="A146:C146"/>
    <mergeCell ref="E146:G146"/>
    <mergeCell ref="A147:C147"/>
    <mergeCell ref="E147:G147"/>
    <mergeCell ref="A100:G100"/>
    <mergeCell ref="A101:G101"/>
    <mergeCell ref="E104:F104"/>
    <mergeCell ref="E106:F106"/>
    <mergeCell ref="A144:C144"/>
    <mergeCell ref="E144:G144"/>
    <mergeCell ref="A197:C197"/>
    <mergeCell ref="E197:G197"/>
    <mergeCell ref="A194:C194"/>
    <mergeCell ref="E194:G194"/>
    <mergeCell ref="A195:C195"/>
    <mergeCell ref="E195:G195"/>
    <mergeCell ref="A196:C196"/>
    <mergeCell ref="E196:G196"/>
    <mergeCell ref="A148:G148"/>
    <mergeCell ref="A149:G149"/>
    <mergeCell ref="A150:G150"/>
    <mergeCell ref="E153:F153"/>
    <mergeCell ref="E155:F155"/>
    <mergeCell ref="A244:C244"/>
    <mergeCell ref="E244:G244"/>
    <mergeCell ref="A245:C245"/>
    <mergeCell ref="E245:G245"/>
    <mergeCell ref="A246:C246"/>
    <mergeCell ref="E246:G246"/>
    <mergeCell ref="A198:G198"/>
    <mergeCell ref="A199:G199"/>
    <mergeCell ref="A200:G200"/>
    <mergeCell ref="E203:F203"/>
    <mergeCell ref="E205:F205"/>
    <mergeCell ref="E253:F253"/>
    <mergeCell ref="E255:F255"/>
    <mergeCell ref="A294:C294"/>
    <mergeCell ref="E294:G294"/>
    <mergeCell ref="A295:C295"/>
    <mergeCell ref="E295:G295"/>
    <mergeCell ref="A247:C247"/>
    <mergeCell ref="E247:G247"/>
    <mergeCell ref="A248:G248"/>
    <mergeCell ref="A249:G249"/>
    <mergeCell ref="A250:G250"/>
    <mergeCell ref="A299:G299"/>
    <mergeCell ref="A300:G300"/>
    <mergeCell ref="E303:F303"/>
    <mergeCell ref="E305:F305"/>
    <mergeCell ref="A344:C344"/>
    <mergeCell ref="E344:G344"/>
    <mergeCell ref="A296:C296"/>
    <mergeCell ref="E296:G296"/>
    <mergeCell ref="A297:C297"/>
    <mergeCell ref="E297:G297"/>
    <mergeCell ref="A298:G298"/>
    <mergeCell ref="A348:G348"/>
    <mergeCell ref="A349:G349"/>
    <mergeCell ref="A350:G350"/>
    <mergeCell ref="E353:F353"/>
    <mergeCell ref="E355:F355"/>
    <mergeCell ref="A345:C345"/>
    <mergeCell ref="E345:G345"/>
    <mergeCell ref="A346:C346"/>
    <mergeCell ref="E346:G346"/>
    <mergeCell ref="A347:C347"/>
    <mergeCell ref="E347:G347"/>
    <mergeCell ref="A397:C397"/>
    <mergeCell ref="E397:G397"/>
    <mergeCell ref="A398:G398"/>
    <mergeCell ref="A399:G399"/>
    <mergeCell ref="A400:G400"/>
    <mergeCell ref="A394:C394"/>
    <mergeCell ref="E394:G394"/>
    <mergeCell ref="A395:C395"/>
    <mergeCell ref="E395:G395"/>
    <mergeCell ref="A396:C396"/>
    <mergeCell ref="E396:G396"/>
    <mergeCell ref="A446:C446"/>
    <mergeCell ref="E446:G446"/>
    <mergeCell ref="A447:C447"/>
    <mergeCell ref="E447:G447"/>
    <mergeCell ref="E403:F403"/>
    <mergeCell ref="E405:F405"/>
    <mergeCell ref="A444:C444"/>
    <mergeCell ref="E444:G444"/>
    <mergeCell ref="A445:C445"/>
    <mergeCell ref="E445:G445"/>
    <mergeCell ref="A648:G648"/>
    <mergeCell ref="A649:G649"/>
    <mergeCell ref="A650:G650"/>
    <mergeCell ref="E653:F653"/>
    <mergeCell ref="E655:F655"/>
    <mergeCell ref="A694:C694"/>
    <mergeCell ref="E694:G694"/>
    <mergeCell ref="A695:C695"/>
    <mergeCell ref="E695:G695"/>
    <mergeCell ref="A696:C696"/>
    <mergeCell ref="E696:G696"/>
    <mergeCell ref="A697:C697"/>
    <mergeCell ref="E697:G697"/>
    <mergeCell ref="A698:G698"/>
    <mergeCell ref="A699:G699"/>
    <mergeCell ref="A700:G700"/>
    <mergeCell ref="E703:F703"/>
    <mergeCell ref="E705:F705"/>
    <mergeCell ref="A744:C744"/>
    <mergeCell ref="E744:G744"/>
    <mergeCell ref="A745:C745"/>
    <mergeCell ref="E745:G745"/>
    <mergeCell ref="A746:C746"/>
    <mergeCell ref="E746:G746"/>
    <mergeCell ref="A747:C747"/>
    <mergeCell ref="E747:G747"/>
    <mergeCell ref="A748:G748"/>
    <mergeCell ref="A749:G749"/>
    <mergeCell ref="A750:G750"/>
    <mergeCell ref="E753:F753"/>
    <mergeCell ref="E755:F755"/>
    <mergeCell ref="A794:C794"/>
    <mergeCell ref="E794:G794"/>
    <mergeCell ref="A795:C795"/>
    <mergeCell ref="E795:G795"/>
    <mergeCell ref="A796:C796"/>
    <mergeCell ref="E796:G796"/>
    <mergeCell ref="A845:C845"/>
    <mergeCell ref="E845:G845"/>
    <mergeCell ref="A846:C846"/>
    <mergeCell ref="E846:G846"/>
    <mergeCell ref="A847:C847"/>
    <mergeCell ref="E847:G847"/>
    <mergeCell ref="A797:C797"/>
    <mergeCell ref="E797:G797"/>
    <mergeCell ref="A798:G798"/>
    <mergeCell ref="A799:G799"/>
    <mergeCell ref="A800:G800"/>
    <mergeCell ref="E803:F803"/>
    <mergeCell ref="E805:F805"/>
    <mergeCell ref="A844:C844"/>
    <mergeCell ref="E844:G844"/>
    <mergeCell ref="A996:C996"/>
    <mergeCell ref="E996:G996"/>
    <mergeCell ref="A997:C997"/>
    <mergeCell ref="E997:G997"/>
    <mergeCell ref="A948:G948"/>
    <mergeCell ref="A949:G949"/>
    <mergeCell ref="A950:G950"/>
    <mergeCell ref="E953:F953"/>
    <mergeCell ref="E955:F955"/>
    <mergeCell ref="A994:C994"/>
    <mergeCell ref="E994:G994"/>
    <mergeCell ref="A995:C995"/>
    <mergeCell ref="E995:G995"/>
    <mergeCell ref="A1146:C1146"/>
    <mergeCell ref="E1146:G1146"/>
    <mergeCell ref="A1147:C1147"/>
    <mergeCell ref="E1147:G1147"/>
    <mergeCell ref="A1098:G1098"/>
    <mergeCell ref="A1099:G1099"/>
    <mergeCell ref="A1100:G1100"/>
    <mergeCell ref="E1103:F1103"/>
    <mergeCell ref="E1105:F1105"/>
    <mergeCell ref="A1144:C1144"/>
    <mergeCell ref="E1144:G1144"/>
    <mergeCell ref="A1145:C1145"/>
    <mergeCell ref="E1145:G1145"/>
    <mergeCell ref="A1196:C1196"/>
    <mergeCell ref="E1196:G1196"/>
    <mergeCell ref="A1197:C1197"/>
    <mergeCell ref="E1197:G1197"/>
    <mergeCell ref="A1148:G1148"/>
    <mergeCell ref="A1149:G1149"/>
    <mergeCell ref="A1150:G1150"/>
    <mergeCell ref="E1153:F1153"/>
    <mergeCell ref="E1155:F1155"/>
    <mergeCell ref="A1194:C1194"/>
    <mergeCell ref="E1194:G1194"/>
    <mergeCell ref="A1195:C1195"/>
    <mergeCell ref="E1195:G11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9"/>
  <sheetViews>
    <sheetView topLeftCell="A12" zoomScale="110" zoomScaleNormal="110" workbookViewId="0">
      <selection activeCell="J36" sqref="J3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5.425781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25.7109375" style="1" customWidth="1"/>
    <col min="10" max="10" width="41.85546875" style="2" customWidth="1"/>
    <col min="11" max="11" width="12.85546875" style="2" bestFit="1" customWidth="1"/>
    <col min="12" max="12" width="11.5703125" style="2" customWidth="1"/>
    <col min="13" max="13" width="11.7109375" style="2" customWidth="1"/>
    <col min="14" max="14" width="10.7109375" style="2" customWidth="1"/>
    <col min="15" max="15" width="9.28515625" style="2" bestFit="1" customWidth="1"/>
    <col min="16" max="16" width="10.42578125" style="2" bestFit="1" customWidth="1"/>
    <col min="17" max="17" width="9.28515625" style="2" bestFit="1" customWidth="1"/>
    <col min="18" max="18" width="10.28515625" style="2" bestFit="1" customWidth="1"/>
    <col min="19" max="20" width="9.140625" style="2"/>
    <col min="21" max="22" width="9.28515625" style="2" bestFit="1" customWidth="1"/>
    <col min="23" max="23" width="11.28515625" style="2" customWidth="1"/>
    <col min="24" max="16384" width="9.140625" style="2"/>
  </cols>
  <sheetData>
    <row r="1" spans="1:10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0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0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10" x14ac:dyDescent="0.2">
      <c r="A6" s="17" t="s">
        <v>8</v>
      </c>
      <c r="B6" s="100"/>
      <c r="C6" s="19"/>
      <c r="D6" s="4"/>
      <c r="E6" s="1145"/>
      <c r="F6" s="1146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1147"/>
      <c r="F8" s="1148"/>
      <c r="G8" s="25"/>
    </row>
    <row r="9" spans="1:10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J9" s="2" t="s">
        <v>8</v>
      </c>
    </row>
    <row r="10" spans="1:10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10" x14ac:dyDescent="0.2">
      <c r="A11" s="29"/>
      <c r="B11" s="101"/>
      <c r="C11" s="41"/>
      <c r="D11" s="129"/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13" x14ac:dyDescent="0.2">
      <c r="A17" s="29"/>
      <c r="B17" s="151"/>
      <c r="C17" s="119"/>
      <c r="D17" s="144"/>
      <c r="E17" s="108"/>
      <c r="F17" s="150"/>
      <c r="G17" s="35"/>
    </row>
    <row r="18" spans="1:13" x14ac:dyDescent="0.2">
      <c r="A18" s="29"/>
      <c r="B18" s="101"/>
      <c r="C18" s="41"/>
      <c r="D18" s="144"/>
      <c r="E18" s="155"/>
      <c r="F18" s="128"/>
      <c r="G18" s="35"/>
    </row>
    <row r="19" spans="1:13" x14ac:dyDescent="0.2">
      <c r="A19" s="29"/>
      <c r="B19" s="106"/>
      <c r="C19" s="41"/>
      <c r="D19" s="136"/>
      <c r="E19" s="104"/>
      <c r="F19" s="128"/>
      <c r="G19" s="35"/>
    </row>
    <row r="20" spans="1:13" x14ac:dyDescent="0.2">
      <c r="A20" s="29"/>
      <c r="B20" s="105"/>
      <c r="C20" s="41"/>
      <c r="D20" s="136"/>
      <c r="E20" s="108"/>
      <c r="F20" s="152"/>
      <c r="G20" s="35"/>
    </row>
    <row r="21" spans="1:13" x14ac:dyDescent="0.2">
      <c r="A21" s="29"/>
      <c r="B21" s="107"/>
      <c r="C21" s="41"/>
      <c r="D21" s="136"/>
      <c r="E21" s="153"/>
      <c r="F21" s="128"/>
      <c r="G21" s="35"/>
    </row>
    <row r="22" spans="1:13" x14ac:dyDescent="0.2">
      <c r="A22" s="29"/>
      <c r="B22" s="107"/>
      <c r="C22" s="41"/>
      <c r="D22" s="67"/>
      <c r="E22" s="153"/>
      <c r="F22" s="128"/>
      <c r="G22" s="35"/>
      <c r="L22" s="214"/>
      <c r="M22" s="164"/>
    </row>
    <row r="23" spans="1:13" x14ac:dyDescent="0.2">
      <c r="A23" s="29"/>
      <c r="B23" s="101"/>
      <c r="C23" s="41"/>
      <c r="D23" s="67"/>
      <c r="E23" s="108"/>
      <c r="F23" s="128"/>
      <c r="G23" s="35"/>
      <c r="L23" s="214"/>
      <c r="M23" s="164"/>
    </row>
    <row r="24" spans="1:13" x14ac:dyDescent="0.2">
      <c r="A24" s="29"/>
      <c r="B24" s="101"/>
      <c r="C24" s="41"/>
      <c r="D24" s="67"/>
      <c r="E24" s="153"/>
      <c r="F24" s="128"/>
      <c r="G24" s="35"/>
      <c r="L24" s="214"/>
      <c r="M24" s="164"/>
    </row>
    <row r="25" spans="1:13" x14ac:dyDescent="0.2">
      <c r="A25" s="29"/>
      <c r="B25" s="106"/>
      <c r="C25" s="41"/>
      <c r="D25" s="67"/>
      <c r="E25" s="104"/>
      <c r="F25" s="154"/>
      <c r="G25" s="35"/>
      <c r="K25" s="411"/>
      <c r="L25" s="418"/>
      <c r="M25" s="164"/>
    </row>
    <row r="26" spans="1:13" x14ac:dyDescent="0.2">
      <c r="A26" s="29"/>
      <c r="B26" s="105"/>
      <c r="C26" s="41"/>
      <c r="D26" s="130"/>
      <c r="E26" s="104"/>
      <c r="F26" s="154"/>
      <c r="G26" s="35"/>
      <c r="M26" s="164"/>
    </row>
    <row r="27" spans="1:13" x14ac:dyDescent="0.2">
      <c r="A27" s="29"/>
      <c r="B27" s="105"/>
      <c r="C27" s="41"/>
      <c r="D27" s="67"/>
      <c r="E27" s="104"/>
      <c r="F27" s="154"/>
      <c r="G27" s="35"/>
    </row>
    <row r="28" spans="1:13" x14ac:dyDescent="0.2">
      <c r="A28" s="29"/>
      <c r="B28" s="101"/>
      <c r="C28" s="41"/>
      <c r="D28" s="67"/>
      <c r="E28" s="104"/>
      <c r="F28" s="154"/>
      <c r="G28" s="35"/>
    </row>
    <row r="29" spans="1:13" x14ac:dyDescent="0.2">
      <c r="A29" s="29"/>
      <c r="B29" s="101"/>
      <c r="C29" s="41"/>
      <c r="D29" s="136"/>
      <c r="E29" s="104"/>
      <c r="F29" s="154"/>
      <c r="G29" s="35"/>
    </row>
    <row r="30" spans="1:13" x14ac:dyDescent="0.2">
      <c r="A30" s="29"/>
      <c r="B30" s="101"/>
      <c r="C30" s="41"/>
      <c r="D30" s="136"/>
      <c r="E30" s="104"/>
      <c r="F30" s="154"/>
      <c r="G30" s="35"/>
    </row>
    <row r="31" spans="1:13" x14ac:dyDescent="0.2">
      <c r="A31" s="29"/>
      <c r="B31" s="101"/>
      <c r="C31" s="41"/>
      <c r="D31" s="62"/>
      <c r="E31" s="104"/>
      <c r="F31" s="154"/>
      <c r="G31" s="35"/>
    </row>
    <row r="32" spans="1:13" x14ac:dyDescent="0.2">
      <c r="A32" s="29"/>
      <c r="B32" s="101"/>
      <c r="C32" s="41"/>
      <c r="D32" s="62"/>
      <c r="E32" s="104"/>
      <c r="F32" s="154"/>
      <c r="G32" s="35"/>
    </row>
    <row r="33" spans="1:16" x14ac:dyDescent="0.2">
      <c r="A33" s="29"/>
      <c r="B33" s="101"/>
      <c r="C33" s="41"/>
      <c r="D33" s="62"/>
      <c r="E33" s="104"/>
      <c r="F33" s="154"/>
      <c r="G33" s="35"/>
    </row>
    <row r="34" spans="1:16" x14ac:dyDescent="0.2">
      <c r="A34" s="29"/>
      <c r="B34" s="101"/>
      <c r="C34" s="41"/>
      <c r="D34" s="62"/>
      <c r="E34" s="104"/>
      <c r="F34" s="154"/>
      <c r="G34" s="35"/>
    </row>
    <row r="35" spans="1:16" x14ac:dyDescent="0.2">
      <c r="A35" s="29"/>
      <c r="B35" s="101"/>
      <c r="C35" s="41"/>
      <c r="D35" s="67"/>
      <c r="E35" s="104"/>
      <c r="F35" s="154"/>
      <c r="G35" s="35"/>
      <c r="L35" s="411" t="s">
        <v>543</v>
      </c>
    </row>
    <row r="36" spans="1:16" x14ac:dyDescent="0.2">
      <c r="A36" s="29"/>
      <c r="B36" s="101"/>
      <c r="C36" s="41"/>
      <c r="D36" s="159"/>
      <c r="E36" s="104"/>
      <c r="F36" s="154"/>
      <c r="G36" s="35"/>
    </row>
    <row r="37" spans="1:16" x14ac:dyDescent="0.2">
      <c r="A37" s="29"/>
      <c r="B37" s="101"/>
      <c r="C37" s="41"/>
      <c r="D37" s="160"/>
      <c r="E37" s="108"/>
      <c r="F37" s="128"/>
      <c r="G37" s="35"/>
    </row>
    <row r="38" spans="1:16" x14ac:dyDescent="0.2">
      <c r="A38" s="29"/>
      <c r="B38" s="101"/>
      <c r="C38" s="41"/>
      <c r="D38" s="136"/>
      <c r="E38" s="153"/>
      <c r="F38" s="128"/>
      <c r="G38" s="35" t="s">
        <v>151</v>
      </c>
    </row>
    <row r="39" spans="1:16" x14ac:dyDescent="0.2">
      <c r="A39" s="29"/>
      <c r="B39" s="101"/>
      <c r="C39" s="41"/>
      <c r="D39" s="136"/>
      <c r="E39" s="102"/>
      <c r="F39" s="128"/>
      <c r="G39" s="35"/>
    </row>
    <row r="40" spans="1:16" x14ac:dyDescent="0.2">
      <c r="A40" s="29"/>
      <c r="B40" s="101"/>
      <c r="C40" s="31"/>
      <c r="D40" s="67"/>
      <c r="E40" s="131"/>
      <c r="F40" s="117"/>
      <c r="G40" s="35"/>
    </row>
    <row r="41" spans="1:16" x14ac:dyDescent="0.2">
      <c r="A41" s="29"/>
      <c r="B41" s="101"/>
      <c r="C41" s="41"/>
      <c r="D41" s="118"/>
      <c r="E41" s="108"/>
      <c r="F41" s="149"/>
      <c r="G41" s="35"/>
    </row>
    <row r="42" spans="1:16" x14ac:dyDescent="0.2">
      <c r="A42" s="29"/>
      <c r="B42" s="101"/>
      <c r="C42" s="41"/>
      <c r="D42" s="144"/>
      <c r="E42" s="108"/>
      <c r="F42" s="149"/>
      <c r="G42" s="35"/>
    </row>
    <row r="43" spans="1:16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0</v>
      </c>
    </row>
    <row r="44" spans="1:16" ht="13.5" thickTop="1" x14ac:dyDescent="0.2">
      <c r="A44" s="1237" t="s">
        <v>555</v>
      </c>
      <c r="B44" s="1150"/>
      <c r="C44" s="1150"/>
      <c r="D44" s="1150"/>
      <c r="E44" s="1150"/>
      <c r="F44" s="1150"/>
      <c r="G44" s="1151"/>
      <c r="J44" s="17"/>
      <c r="K44" s="176"/>
      <c r="L44" s="4"/>
      <c r="N44" s="176"/>
      <c r="O44" s="5"/>
    </row>
    <row r="45" spans="1:16" ht="13.5" thickBot="1" x14ac:dyDescent="0.25">
      <c r="A45" s="52"/>
      <c r="B45" s="103"/>
      <c r="C45" s="103" t="s">
        <v>8</v>
      </c>
      <c r="D45" s="54"/>
      <c r="E45" s="103"/>
      <c r="F45" s="55"/>
      <c r="G45" s="56"/>
      <c r="J45" s="52"/>
      <c r="K45" s="177"/>
      <c r="L45" s="177"/>
      <c r="M45" s="54"/>
      <c r="N45" s="177"/>
      <c r="O45" s="55"/>
      <c r="P45" s="337"/>
    </row>
    <row r="46" spans="1:16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16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16" x14ac:dyDescent="0.2">
      <c r="A48" s="1134" t="s">
        <v>38</v>
      </c>
      <c r="B48" s="1135"/>
      <c r="C48" s="1135"/>
      <c r="D48" s="58" t="s">
        <v>500</v>
      </c>
      <c r="E48" s="1139" t="s">
        <v>69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14</v>
      </c>
      <c r="E49" s="1198" t="s">
        <v>33</v>
      </c>
      <c r="F49" s="1143"/>
      <c r="G49" s="1144"/>
    </row>
  </sheetData>
  <mergeCells count="14"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H46"/>
  <sheetViews>
    <sheetView topLeftCell="A11" zoomScale="115" zoomScaleNormal="115" workbookViewId="0">
      <selection activeCell="D30" sqref="D3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1237" t="s">
        <v>139</v>
      </c>
      <c r="B41" s="1150"/>
      <c r="C41" s="1150"/>
      <c r="D41" s="1150"/>
      <c r="E41" s="1150"/>
      <c r="F41" s="1150"/>
      <c r="G41" s="1151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x14ac:dyDescent="0.2">
      <c r="A44" s="1134" t="s">
        <v>17</v>
      </c>
      <c r="B44" s="1135"/>
      <c r="C44" s="1135"/>
      <c r="D44" s="39"/>
      <c r="E44" s="1136"/>
      <c r="F44" s="1137"/>
      <c r="G44" s="1138"/>
    </row>
    <row r="45" spans="1:7" x14ac:dyDescent="0.2">
      <c r="A45" s="1134" t="s">
        <v>38</v>
      </c>
      <c r="B45" s="1135"/>
      <c r="C45" s="1135"/>
      <c r="D45" s="58" t="s">
        <v>138</v>
      </c>
      <c r="E45" s="1139" t="s">
        <v>69</v>
      </c>
      <c r="F45" s="1139"/>
      <c r="G45" s="1140"/>
    </row>
    <row r="46" spans="1:7" ht="13.5" thickBot="1" x14ac:dyDescent="0.25">
      <c r="A46" s="1141" t="s">
        <v>39</v>
      </c>
      <c r="B46" s="1142"/>
      <c r="C46" s="1142"/>
      <c r="D46" s="59" t="s">
        <v>14</v>
      </c>
      <c r="E46" s="1198" t="s">
        <v>33</v>
      </c>
      <c r="F46" s="1143"/>
      <c r="G46" s="1144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O200"/>
  <sheetViews>
    <sheetView topLeftCell="A153" zoomScale="115" zoomScaleNormal="115" workbookViewId="0">
      <selection activeCell="D173" sqref="D173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603</v>
      </c>
      <c r="F5" s="98"/>
      <c r="G5" s="344" t="s">
        <v>602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401</v>
      </c>
      <c r="E10" s="158">
        <v>30</v>
      </c>
      <c r="F10" s="128">
        <v>200</v>
      </c>
      <c r="G10" s="35">
        <f>F10*E10</f>
        <v>6000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2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59"/>
      <c r="E37" s="104"/>
      <c r="F37" s="154"/>
      <c r="G37" s="35"/>
    </row>
    <row r="38" spans="1:9" x14ac:dyDescent="0.2">
      <c r="A38" s="29"/>
      <c r="B38" s="101"/>
      <c r="C38" s="41"/>
      <c r="D38" s="160"/>
      <c r="E38" s="108"/>
      <c r="F38" s="128"/>
      <c r="G38" s="35"/>
    </row>
    <row r="39" spans="1:9" x14ac:dyDescent="0.2">
      <c r="A39" s="29"/>
      <c r="B39" s="101"/>
      <c r="C39" s="41"/>
      <c r="D39" s="136"/>
      <c r="E39" s="153"/>
      <c r="F39" s="128"/>
      <c r="G39" s="35"/>
    </row>
    <row r="40" spans="1:9" x14ac:dyDescent="0.2">
      <c r="A40" s="29"/>
      <c r="B40" s="101"/>
      <c r="C40" s="41"/>
      <c r="D40" s="136"/>
      <c r="E40" s="102"/>
      <c r="F40" s="128"/>
      <c r="G40" s="35"/>
    </row>
    <row r="41" spans="1:9" x14ac:dyDescent="0.2">
      <c r="A41" s="29"/>
      <c r="B41" s="101"/>
      <c r="C41" s="31"/>
      <c r="D41" s="67"/>
      <c r="E41" s="131"/>
      <c r="F41" s="117"/>
      <c r="G41" s="35"/>
    </row>
    <row r="42" spans="1:9" x14ac:dyDescent="0.2">
      <c r="A42" s="29"/>
      <c r="B42" s="101"/>
      <c r="C42" s="41"/>
      <c r="D42" s="118"/>
      <c r="E42" s="108"/>
      <c r="F42" s="149"/>
      <c r="G42" s="35"/>
    </row>
    <row r="43" spans="1:9" x14ac:dyDescent="0.2">
      <c r="A43" s="29"/>
      <c r="B43" s="101"/>
      <c r="C43" s="41"/>
      <c r="D43" s="144"/>
      <c r="E43" s="108"/>
      <c r="F43" s="149"/>
      <c r="G43" s="35"/>
    </row>
    <row r="44" spans="1:9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6000</v>
      </c>
    </row>
    <row r="45" spans="1:9" ht="13.5" thickTop="1" x14ac:dyDescent="0.2">
      <c r="A45" s="1149" t="s">
        <v>715</v>
      </c>
      <c r="B45" s="1186"/>
      <c r="C45" s="1186"/>
      <c r="D45" s="1186"/>
      <c r="E45" s="1186"/>
      <c r="F45" s="1186"/>
      <c r="G45" s="1187"/>
      <c r="I45" s="411" t="s">
        <v>8</v>
      </c>
    </row>
    <row r="46" spans="1:9" ht="13.5" thickBot="1" x14ac:dyDescent="0.25">
      <c r="A46" s="359"/>
      <c r="B46" s="355"/>
      <c r="C46" s="355" t="s">
        <v>716</v>
      </c>
      <c r="D46" s="360"/>
      <c r="E46" s="355"/>
      <c r="F46" s="361"/>
      <c r="G46" s="362"/>
    </row>
    <row r="47" spans="1:9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9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143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43" t="s">
        <v>1919</v>
      </c>
      <c r="F55" s="98"/>
      <c r="G55" s="344" t="s">
        <v>1910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149</v>
      </c>
      <c r="D60" s="357" t="s">
        <v>401</v>
      </c>
      <c r="E60" s="158">
        <v>40</v>
      </c>
      <c r="F60" s="128">
        <v>200</v>
      </c>
      <c r="G60" s="35">
        <f>F60*E60</f>
        <v>8000</v>
      </c>
    </row>
    <row r="61" spans="1:7" x14ac:dyDescent="0.2">
      <c r="A61" s="29"/>
      <c r="B61" s="101"/>
      <c r="C61" s="41"/>
      <c r="D61" s="129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5" x14ac:dyDescent="0.2">
      <c r="A81" s="29"/>
      <c r="B81" s="101"/>
      <c r="C81" s="41"/>
      <c r="D81" s="62"/>
      <c r="E81" s="104"/>
      <c r="F81" s="154"/>
      <c r="G81" s="35"/>
    </row>
    <row r="82" spans="1:15" x14ac:dyDescent="0.2">
      <c r="A82" s="29"/>
      <c r="B82" s="101"/>
      <c r="C82" s="41"/>
      <c r="D82" s="62"/>
      <c r="E82" s="104"/>
      <c r="F82" s="154"/>
      <c r="G82" s="35"/>
      <c r="L82" s="214"/>
      <c r="M82" s="164"/>
    </row>
    <row r="83" spans="1:15" x14ac:dyDescent="0.2">
      <c r="A83" s="29"/>
      <c r="B83" s="101"/>
      <c r="C83" s="41"/>
      <c r="D83" s="62"/>
      <c r="E83" s="104"/>
      <c r="F83" s="154"/>
      <c r="G83" s="35"/>
      <c r="L83" s="214"/>
      <c r="M83" s="164"/>
    </row>
    <row r="84" spans="1:15" x14ac:dyDescent="0.2">
      <c r="A84" s="29"/>
      <c r="B84" s="101"/>
      <c r="C84" s="41"/>
      <c r="D84" s="62"/>
      <c r="E84" s="104"/>
      <c r="F84" s="154"/>
      <c r="G84" s="35"/>
      <c r="L84" s="214"/>
      <c r="M84" s="164"/>
      <c r="O84" s="411" t="s">
        <v>152</v>
      </c>
    </row>
    <row r="85" spans="1:15" x14ac:dyDescent="0.2">
      <c r="A85" s="29"/>
      <c r="B85" s="101"/>
      <c r="C85" s="41"/>
      <c r="D85" s="67"/>
      <c r="E85" s="104"/>
      <c r="F85" s="154"/>
      <c r="G85" s="35"/>
      <c r="L85" s="214"/>
      <c r="M85" s="164"/>
    </row>
    <row r="86" spans="1:15" x14ac:dyDescent="0.2">
      <c r="A86" s="29"/>
      <c r="B86" s="101"/>
      <c r="C86" s="41"/>
      <c r="D86" s="159"/>
      <c r="E86" s="104"/>
      <c r="F86" s="154"/>
      <c r="G86" s="35"/>
    </row>
    <row r="87" spans="1:15" x14ac:dyDescent="0.2">
      <c r="A87" s="29"/>
      <c r="B87" s="101"/>
      <c r="C87" s="41"/>
      <c r="D87" s="159"/>
      <c r="E87" s="104"/>
      <c r="F87" s="154"/>
      <c r="G87" s="35"/>
      <c r="L87" s="214"/>
      <c r="M87" s="164"/>
    </row>
    <row r="88" spans="1:15" x14ac:dyDescent="0.2">
      <c r="A88" s="29"/>
      <c r="B88" s="101"/>
      <c r="C88" s="41"/>
      <c r="D88" s="160"/>
      <c r="E88" s="108"/>
      <c r="F88" s="128"/>
      <c r="G88" s="35"/>
      <c r="L88" s="214"/>
      <c r="M88" s="164"/>
    </row>
    <row r="89" spans="1:15" x14ac:dyDescent="0.2">
      <c r="A89" s="29"/>
      <c r="B89" s="101"/>
      <c r="C89" s="41"/>
      <c r="D89" s="136"/>
      <c r="E89" s="398" t="s">
        <v>152</v>
      </c>
      <c r="F89" s="128"/>
      <c r="G89" s="35"/>
      <c r="L89" s="214"/>
      <c r="M89" s="164"/>
    </row>
    <row r="90" spans="1:15" x14ac:dyDescent="0.2">
      <c r="A90" s="29"/>
      <c r="B90" s="101"/>
      <c r="C90" s="41"/>
      <c r="D90" s="136"/>
      <c r="E90" s="102"/>
      <c r="F90" s="128"/>
      <c r="G90" s="35"/>
      <c r="L90" s="214"/>
      <c r="M90" s="164"/>
    </row>
    <row r="91" spans="1:15" x14ac:dyDescent="0.2">
      <c r="A91" s="29"/>
      <c r="B91" s="101"/>
      <c r="C91" s="31"/>
      <c r="D91" s="67"/>
      <c r="E91" s="131"/>
      <c r="F91" s="117"/>
      <c r="G91" s="35"/>
    </row>
    <row r="92" spans="1:15" x14ac:dyDescent="0.2">
      <c r="A92" s="29"/>
      <c r="B92" s="101"/>
      <c r="C92" s="41"/>
      <c r="D92" s="118"/>
      <c r="E92" s="108"/>
      <c r="F92" s="149"/>
      <c r="G92" s="35"/>
      <c r="L92" s="214"/>
      <c r="M92" s="164"/>
    </row>
    <row r="93" spans="1:15" x14ac:dyDescent="0.2">
      <c r="A93" s="29"/>
      <c r="B93" s="101"/>
      <c r="C93" s="41"/>
      <c r="D93" s="144"/>
      <c r="E93" s="108"/>
      <c r="F93" s="149"/>
      <c r="G93" s="35"/>
      <c r="L93" s="214"/>
      <c r="M93" s="164"/>
    </row>
    <row r="94" spans="1:15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8000</v>
      </c>
      <c r="L94" s="214"/>
      <c r="M94" s="164"/>
    </row>
    <row r="95" spans="1:15" ht="13.5" thickTop="1" x14ac:dyDescent="0.2">
      <c r="A95" s="1149" t="s">
        <v>1913</v>
      </c>
      <c r="B95" s="1186"/>
      <c r="C95" s="1186"/>
      <c r="D95" s="1186"/>
      <c r="E95" s="1186"/>
      <c r="F95" s="1186"/>
      <c r="G95" s="1187"/>
      <c r="M95" s="164"/>
    </row>
    <row r="96" spans="1:15" ht="13.5" thickBot="1" x14ac:dyDescent="0.25">
      <c r="A96" s="359"/>
      <c r="B96" s="355"/>
      <c r="C96" s="355" t="s">
        <v>1916</v>
      </c>
      <c r="D96" s="360"/>
      <c r="E96" s="355"/>
      <c r="F96" s="361"/>
      <c r="G96" s="362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143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</v>
      </c>
      <c r="E100" s="1198" t="s">
        <v>33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32</v>
      </c>
      <c r="D105" s="13"/>
      <c r="E105" s="343" t="s">
        <v>4059</v>
      </c>
      <c r="F105" s="98"/>
      <c r="G105" s="344" t="s">
        <v>4054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2311</v>
      </c>
      <c r="D110" s="357" t="s">
        <v>2310</v>
      </c>
      <c r="E110" s="158">
        <v>42</v>
      </c>
      <c r="F110" s="128">
        <v>40</v>
      </c>
      <c r="G110" s="35">
        <f>F110*E110</f>
        <v>1680</v>
      </c>
    </row>
    <row r="111" spans="1:7" x14ac:dyDescent="0.2">
      <c r="A111" s="29"/>
      <c r="B111" s="101"/>
      <c r="C111" s="41"/>
      <c r="D111" s="129"/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2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398" t="s">
        <v>152</v>
      </c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1680</v>
      </c>
    </row>
    <row r="145" spans="1:7" ht="13.5" thickTop="1" x14ac:dyDescent="0.2">
      <c r="A145" s="1149" t="s">
        <v>3754</v>
      </c>
      <c r="B145" s="1186"/>
      <c r="C145" s="1186"/>
      <c r="D145" s="1186"/>
      <c r="E145" s="1186"/>
      <c r="F145" s="1186"/>
      <c r="G145" s="1187"/>
    </row>
    <row r="146" spans="1:7" ht="13.5" thickBot="1" x14ac:dyDescent="0.25">
      <c r="A146" s="359"/>
      <c r="B146" s="355"/>
      <c r="C146" s="355" t="s">
        <v>8</v>
      </c>
      <c r="D146" s="360"/>
      <c r="E146" s="355"/>
      <c r="F146" s="361"/>
      <c r="G146" s="362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143</v>
      </c>
      <c r="E149" s="1139" t="s">
        <v>69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14</v>
      </c>
      <c r="E150" s="1198" t="s">
        <v>33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32</v>
      </c>
      <c r="D155" s="13"/>
      <c r="E155" s="343" t="s">
        <v>4132</v>
      </c>
      <c r="F155" s="98"/>
      <c r="G155" s="344" t="s">
        <v>4830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6" t="s">
        <v>47</v>
      </c>
      <c r="B159" s="26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52" t="s">
        <v>2311</v>
      </c>
      <c r="D160" s="357" t="s">
        <v>2310</v>
      </c>
      <c r="E160" s="158">
        <v>42</v>
      </c>
      <c r="F160" s="128">
        <v>40</v>
      </c>
      <c r="G160" s="35">
        <f>F160*E160</f>
        <v>1680</v>
      </c>
    </row>
    <row r="161" spans="1:7" x14ac:dyDescent="0.2">
      <c r="A161" s="29"/>
      <c r="B161" s="101"/>
      <c r="C161" s="41"/>
      <c r="D161" s="129"/>
      <c r="E161" s="156"/>
      <c r="F161" s="128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08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51"/>
      <c r="C166" s="119"/>
      <c r="D166" s="136"/>
      <c r="E166" s="108"/>
      <c r="F166" s="150"/>
      <c r="G166" s="35"/>
    </row>
    <row r="167" spans="1:7" x14ac:dyDescent="0.2">
      <c r="A167" s="29"/>
      <c r="B167" s="151"/>
      <c r="C167" s="119"/>
      <c r="D167" s="144"/>
      <c r="E167" s="108"/>
      <c r="F167" s="150"/>
      <c r="G167" s="35"/>
    </row>
    <row r="168" spans="1:7" x14ac:dyDescent="0.2">
      <c r="A168" s="29"/>
      <c r="B168" s="101"/>
      <c r="C168" s="41"/>
      <c r="D168" s="144"/>
      <c r="E168" s="155"/>
      <c r="F168" s="128"/>
      <c r="G168" s="35"/>
    </row>
    <row r="169" spans="1:7" x14ac:dyDescent="0.2">
      <c r="A169" s="29"/>
      <c r="B169" s="106"/>
      <c r="C169" s="41"/>
      <c r="D169" s="136"/>
      <c r="E169" s="104"/>
      <c r="F169" s="128"/>
      <c r="G169" s="35"/>
    </row>
    <row r="170" spans="1:7" x14ac:dyDescent="0.2">
      <c r="A170" s="29"/>
      <c r="B170" s="105"/>
      <c r="C170" s="41"/>
      <c r="D170" s="136"/>
      <c r="E170" s="108"/>
      <c r="F170" s="152"/>
      <c r="G170" s="35"/>
    </row>
    <row r="171" spans="1:7" x14ac:dyDescent="0.2">
      <c r="A171" s="29"/>
      <c r="B171" s="107"/>
      <c r="C171" s="41"/>
      <c r="D171" s="136"/>
      <c r="E171" s="153"/>
      <c r="F171" s="128"/>
      <c r="G171" s="35"/>
    </row>
    <row r="172" spans="1:7" x14ac:dyDescent="0.2">
      <c r="A172" s="29"/>
      <c r="B172" s="107"/>
      <c r="C172" s="41"/>
      <c r="D172" s="67"/>
      <c r="E172" s="153"/>
      <c r="F172" s="128"/>
      <c r="G172" s="35"/>
    </row>
    <row r="173" spans="1:7" x14ac:dyDescent="0.2">
      <c r="A173" s="29"/>
      <c r="B173" s="101"/>
      <c r="C173" s="41"/>
      <c r="D173" s="67"/>
      <c r="E173" s="108"/>
      <c r="F173" s="128"/>
      <c r="G173" s="35"/>
    </row>
    <row r="174" spans="1:7" x14ac:dyDescent="0.2">
      <c r="A174" s="29"/>
      <c r="B174" s="101"/>
      <c r="C174" s="41"/>
      <c r="D174" s="67"/>
      <c r="E174" s="153"/>
      <c r="F174" s="128"/>
      <c r="G174" s="35"/>
    </row>
    <row r="175" spans="1:7" x14ac:dyDescent="0.2">
      <c r="A175" s="29"/>
      <c r="B175" s="106"/>
      <c r="C175" s="41"/>
      <c r="D175" s="67"/>
      <c r="E175" s="104"/>
      <c r="F175" s="154"/>
      <c r="G175" s="35"/>
    </row>
    <row r="176" spans="1:7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2"/>
      <c r="E183" s="104"/>
      <c r="F183" s="154"/>
      <c r="G183" s="35"/>
    </row>
    <row r="184" spans="1:7" x14ac:dyDescent="0.2">
      <c r="A184" s="29"/>
      <c r="B184" s="101"/>
      <c r="C184" s="41"/>
      <c r="D184" s="62"/>
      <c r="E184" s="104"/>
      <c r="F184" s="154"/>
      <c r="G184" s="35"/>
    </row>
    <row r="185" spans="1:7" x14ac:dyDescent="0.2">
      <c r="A185" s="29"/>
      <c r="B185" s="101"/>
      <c r="C185" s="41"/>
      <c r="D185" s="67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398" t="s">
        <v>152</v>
      </c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1680</v>
      </c>
    </row>
    <row r="195" spans="1:7" ht="13.5" thickTop="1" x14ac:dyDescent="0.2">
      <c r="A195" s="1149" t="s">
        <v>4832</v>
      </c>
      <c r="B195" s="1186"/>
      <c r="C195" s="1186"/>
      <c r="D195" s="1186"/>
      <c r="E195" s="1186"/>
      <c r="F195" s="1186"/>
      <c r="G195" s="1187"/>
    </row>
    <row r="196" spans="1:7" ht="13.5" thickBot="1" x14ac:dyDescent="0.25">
      <c r="A196" s="359"/>
      <c r="B196" s="355"/>
      <c r="C196" s="355" t="s">
        <v>8</v>
      </c>
      <c r="D196" s="360"/>
      <c r="E196" s="355"/>
      <c r="F196" s="361"/>
      <c r="G196" s="362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58" t="s">
        <v>143</v>
      </c>
      <c r="E199" s="1139" t="s">
        <v>69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59" t="s">
        <v>14</v>
      </c>
      <c r="E200" s="1198" t="s">
        <v>33</v>
      </c>
      <c r="F200" s="1143"/>
      <c r="G200" s="1144"/>
    </row>
  </sheetData>
  <mergeCells count="56"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  <mergeCell ref="A151:G151"/>
    <mergeCell ref="A152:G152"/>
    <mergeCell ref="A153:G153"/>
    <mergeCell ref="E156:F156"/>
    <mergeCell ref="E158:F15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01:G101"/>
    <mergeCell ref="A102:G102"/>
    <mergeCell ref="A103:G103"/>
    <mergeCell ref="E106:F106"/>
    <mergeCell ref="E108:F10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84740745262"/>
  </sheetPr>
  <dimension ref="A1:K150"/>
  <sheetViews>
    <sheetView topLeftCell="A60" zoomScale="115" zoomScaleNormal="115" workbookViewId="0">
      <selection activeCell="A95" sqref="A95:G9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1315</v>
      </c>
      <c r="F5" s="98"/>
      <c r="G5" s="344" t="s">
        <v>1267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1083</v>
      </c>
      <c r="E10" s="158">
        <v>40</v>
      </c>
      <c r="F10" s="128">
        <v>200</v>
      </c>
      <c r="G10" s="35">
        <f>F10*E10</f>
        <v>8000</v>
      </c>
    </row>
    <row r="11" spans="1:7" x14ac:dyDescent="0.2">
      <c r="A11" s="29"/>
      <c r="B11" s="101"/>
      <c r="C11" s="41"/>
      <c r="D11" s="351" t="s">
        <v>1309</v>
      </c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  <c r="J19" s="411" t="s">
        <v>8</v>
      </c>
    </row>
    <row r="20" spans="1:10" x14ac:dyDescent="0.2">
      <c r="A20" s="29"/>
      <c r="B20" s="105"/>
      <c r="C20" s="41"/>
      <c r="D20" s="136"/>
      <c r="E20" s="108"/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</row>
    <row r="28" spans="1:10" x14ac:dyDescent="0.2">
      <c r="A28" s="29"/>
      <c r="B28" s="101"/>
      <c r="C28" s="41"/>
      <c r="D28" s="67"/>
      <c r="E28" s="104"/>
      <c r="F28" s="154"/>
      <c r="G28" s="35"/>
    </row>
    <row r="29" spans="1:10" x14ac:dyDescent="0.2">
      <c r="A29" s="29"/>
      <c r="B29" s="101"/>
      <c r="C29" s="41"/>
      <c r="D29" s="136"/>
      <c r="E29" s="104"/>
      <c r="F29" s="154"/>
      <c r="G29" s="35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136"/>
      <c r="E31" s="104"/>
      <c r="F31" s="154"/>
      <c r="G31" s="35"/>
    </row>
    <row r="32" spans="1:10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62"/>
      <c r="E35" s="104"/>
      <c r="F35" s="154"/>
      <c r="G35" s="35"/>
    </row>
    <row r="36" spans="1:7" x14ac:dyDescent="0.2">
      <c r="A36" s="29"/>
      <c r="B36" s="101"/>
      <c r="C36" s="41"/>
      <c r="D36" s="67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8000</v>
      </c>
    </row>
    <row r="45" spans="1:7" ht="13.5" thickTop="1" x14ac:dyDescent="0.2">
      <c r="A45" s="1149" t="s">
        <v>1310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1311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466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43" t="s">
        <v>2032</v>
      </c>
      <c r="F55" s="98"/>
      <c r="G55" s="344" t="s">
        <v>1989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149</v>
      </c>
      <c r="D60" s="357" t="s">
        <v>1995</v>
      </c>
      <c r="E60" s="158">
        <v>50</v>
      </c>
      <c r="F60" s="128">
        <v>200</v>
      </c>
      <c r="G60" s="35">
        <f>F60*E60</f>
        <v>10000</v>
      </c>
    </row>
    <row r="61" spans="1:7" x14ac:dyDescent="0.2">
      <c r="A61" s="29"/>
      <c r="B61" s="101"/>
      <c r="C61" s="41"/>
      <c r="D61" s="351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11" x14ac:dyDescent="0.2">
      <c r="A65" s="29"/>
      <c r="B65" s="105"/>
      <c r="C65" s="41"/>
      <c r="D65" s="136"/>
      <c r="E65" s="102"/>
      <c r="F65" s="128"/>
      <c r="G65" s="35"/>
    </row>
    <row r="66" spans="1:11" x14ac:dyDescent="0.2">
      <c r="A66" s="29"/>
      <c r="B66" s="151"/>
      <c r="C66" s="119"/>
      <c r="D66" s="136"/>
      <c r="E66" s="108"/>
      <c r="F66" s="150"/>
      <c r="G66" s="35"/>
    </row>
    <row r="67" spans="1:11" x14ac:dyDescent="0.2">
      <c r="A67" s="29"/>
      <c r="B67" s="151"/>
      <c r="C67" s="119"/>
      <c r="D67" s="144"/>
      <c r="E67" s="108"/>
      <c r="F67" s="150"/>
      <c r="G67" s="35"/>
    </row>
    <row r="68" spans="1:11" x14ac:dyDescent="0.2">
      <c r="A68" s="29"/>
      <c r="B68" s="101"/>
      <c r="C68" s="41"/>
      <c r="D68" s="144"/>
      <c r="E68" s="155"/>
      <c r="F68" s="128"/>
      <c r="G68" s="35"/>
    </row>
    <row r="69" spans="1:11" x14ac:dyDescent="0.2">
      <c r="A69" s="29"/>
      <c r="B69" s="106"/>
      <c r="C69" s="41"/>
      <c r="D69" s="136"/>
      <c r="E69" s="104"/>
      <c r="F69" s="128"/>
      <c r="G69" s="35"/>
    </row>
    <row r="70" spans="1:11" x14ac:dyDescent="0.2">
      <c r="A70" s="29"/>
      <c r="B70" s="105"/>
      <c r="C70" s="41"/>
      <c r="D70" s="136"/>
      <c r="E70" s="108"/>
      <c r="F70" s="152"/>
      <c r="G70" s="35"/>
    </row>
    <row r="71" spans="1:11" x14ac:dyDescent="0.2">
      <c r="A71" s="29"/>
      <c r="B71" s="107"/>
      <c r="C71" s="41"/>
      <c r="D71" s="136"/>
      <c r="E71" s="153"/>
      <c r="F71" s="128"/>
      <c r="G71" s="35"/>
    </row>
    <row r="72" spans="1:11" x14ac:dyDescent="0.2">
      <c r="A72" s="29"/>
      <c r="B72" s="107"/>
      <c r="C72" s="41"/>
      <c r="D72" s="67"/>
      <c r="E72" s="153"/>
      <c r="F72" s="128"/>
      <c r="G72" s="35"/>
    </row>
    <row r="73" spans="1:11" x14ac:dyDescent="0.2">
      <c r="A73" s="29"/>
      <c r="B73" s="101"/>
      <c r="C73" s="41"/>
      <c r="D73" s="67"/>
      <c r="E73" s="108"/>
      <c r="F73" s="128"/>
      <c r="G73" s="35"/>
    </row>
    <row r="74" spans="1:11" x14ac:dyDescent="0.2">
      <c r="A74" s="29"/>
      <c r="B74" s="101"/>
      <c r="C74" s="41"/>
      <c r="D74" s="67"/>
      <c r="E74" s="153"/>
      <c r="F74" s="128"/>
      <c r="G74" s="35"/>
    </row>
    <row r="75" spans="1:11" x14ac:dyDescent="0.2">
      <c r="A75" s="29"/>
      <c r="B75" s="106"/>
      <c r="C75" s="41"/>
      <c r="D75" s="67"/>
      <c r="E75" s="104"/>
      <c r="F75" s="154"/>
      <c r="G75" s="35"/>
    </row>
    <row r="76" spans="1:11" x14ac:dyDescent="0.2">
      <c r="A76" s="29"/>
      <c r="B76" s="105"/>
      <c r="C76" s="41"/>
      <c r="D76" s="130"/>
      <c r="E76" s="104"/>
      <c r="F76" s="154"/>
      <c r="G76" s="35"/>
    </row>
    <row r="77" spans="1:11" x14ac:dyDescent="0.2">
      <c r="A77" s="29"/>
      <c r="B77" s="105"/>
      <c r="C77" s="41"/>
      <c r="D77" s="67"/>
      <c r="E77" s="104"/>
      <c r="F77" s="154"/>
      <c r="G77" s="35"/>
    </row>
    <row r="78" spans="1:11" x14ac:dyDescent="0.2">
      <c r="A78" s="29"/>
      <c r="B78" s="101"/>
      <c r="C78" s="41"/>
      <c r="D78" s="67"/>
      <c r="E78" s="104"/>
      <c r="F78" s="154"/>
      <c r="G78" s="35"/>
      <c r="K78" s="411" t="s">
        <v>8</v>
      </c>
    </row>
    <row r="79" spans="1:11" x14ac:dyDescent="0.2">
      <c r="A79" s="29"/>
      <c r="B79" s="101"/>
      <c r="C79" s="41"/>
      <c r="D79" s="136"/>
      <c r="E79" s="104"/>
      <c r="F79" s="154"/>
      <c r="G79" s="35"/>
    </row>
    <row r="80" spans="1:11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62"/>
      <c r="E85" s="104"/>
      <c r="F85" s="154"/>
      <c r="G85" s="35"/>
    </row>
    <row r="86" spans="1:7" x14ac:dyDescent="0.2">
      <c r="A86" s="29"/>
      <c r="B86" s="101"/>
      <c r="C86" s="41"/>
      <c r="D86" s="67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10000</v>
      </c>
    </row>
    <row r="95" spans="1:7" ht="13.5" thickTop="1" x14ac:dyDescent="0.2">
      <c r="A95" s="1149" t="s">
        <v>1310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355" t="s">
        <v>1996</v>
      </c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466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</v>
      </c>
      <c r="E100" s="1198" t="s">
        <v>33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32</v>
      </c>
      <c r="D105" s="13"/>
      <c r="E105" s="343" t="s">
        <v>2907</v>
      </c>
      <c r="F105" s="98"/>
      <c r="G105" s="344" t="s">
        <v>2870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149</v>
      </c>
      <c r="D110" s="357" t="s">
        <v>2853</v>
      </c>
      <c r="E110" s="158">
        <v>50</v>
      </c>
      <c r="F110" s="128">
        <v>200</v>
      </c>
      <c r="G110" s="35">
        <f>F110*E110</f>
        <v>10000</v>
      </c>
    </row>
    <row r="111" spans="1:7" x14ac:dyDescent="0.2">
      <c r="A111" s="29"/>
      <c r="B111" s="101"/>
      <c r="C111" s="41"/>
      <c r="D111" s="351"/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136"/>
      <c r="E134" s="104"/>
      <c r="F134" s="154"/>
      <c r="G134" s="35"/>
    </row>
    <row r="135" spans="1:7" x14ac:dyDescent="0.2">
      <c r="A135" s="29"/>
      <c r="B135" s="101"/>
      <c r="C135" s="41"/>
      <c r="D135" s="62"/>
      <c r="E135" s="104"/>
      <c r="F135" s="154"/>
      <c r="G135" s="35"/>
    </row>
    <row r="136" spans="1:7" x14ac:dyDescent="0.2">
      <c r="A136" s="29"/>
      <c r="B136" s="101"/>
      <c r="C136" s="41"/>
      <c r="D136" s="67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10000</v>
      </c>
    </row>
    <row r="145" spans="1:7" ht="13.5" thickTop="1" x14ac:dyDescent="0.2">
      <c r="A145" s="1149" t="s">
        <v>2854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355" t="s">
        <v>2855</v>
      </c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466</v>
      </c>
      <c r="E149" s="1139" t="s">
        <v>69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14</v>
      </c>
      <c r="E150" s="1198" t="s">
        <v>33</v>
      </c>
      <c r="F150" s="1143"/>
      <c r="G150" s="1144"/>
    </row>
  </sheetData>
  <mergeCells count="42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499984740745262"/>
  </sheetPr>
  <dimension ref="A1:I299"/>
  <sheetViews>
    <sheetView topLeftCell="A167" zoomScale="115" zoomScaleNormal="115" workbookViewId="0">
      <selection activeCell="A150" sqref="A150:G19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40.710937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2743</v>
      </c>
      <c r="F5" s="98"/>
      <c r="G5" s="344" t="s">
        <v>2691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2311</v>
      </c>
      <c r="D10" s="357" t="s">
        <v>2310</v>
      </c>
      <c r="E10" s="158">
        <v>100</v>
      </c>
      <c r="F10" s="128">
        <v>40</v>
      </c>
      <c r="G10" s="35">
        <f>F10*E10</f>
        <v>4000</v>
      </c>
    </row>
    <row r="11" spans="1:7" x14ac:dyDescent="0.2">
      <c r="A11" s="29">
        <v>2</v>
      </c>
      <c r="B11" s="101"/>
      <c r="C11" s="352" t="s">
        <v>153</v>
      </c>
      <c r="D11" s="351" t="s">
        <v>2725</v>
      </c>
      <c r="E11" s="108">
        <v>250</v>
      </c>
      <c r="F11" s="128">
        <v>15</v>
      </c>
      <c r="G11" s="35">
        <f>F11*E11</f>
        <v>3750</v>
      </c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646"/>
      <c r="C35" s="647"/>
      <c r="D35" s="681"/>
      <c r="E35" s="649"/>
      <c r="F35" s="650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</row>
    <row r="38" spans="1:9" x14ac:dyDescent="0.2">
      <c r="A38" s="29"/>
      <c r="B38" s="101"/>
      <c r="C38" s="41"/>
      <c r="D38" s="136"/>
      <c r="E38" s="153"/>
      <c r="F38" s="128"/>
      <c r="G38" s="35"/>
    </row>
    <row r="39" spans="1:9" x14ac:dyDescent="0.2">
      <c r="A39" s="29"/>
      <c r="B39" s="101"/>
      <c r="C39" s="41"/>
      <c r="D39" s="136"/>
      <c r="E39" s="102"/>
      <c r="F39" s="128"/>
      <c r="G39" s="35"/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7750</v>
      </c>
    </row>
    <row r="44" spans="1:9" ht="13.5" thickTop="1" x14ac:dyDescent="0.2">
      <c r="A44" s="1149" t="s">
        <v>2538</v>
      </c>
      <c r="B44" s="1150"/>
      <c r="C44" s="1150"/>
      <c r="D44" s="1150"/>
      <c r="E44" s="1150"/>
      <c r="F44" s="1150"/>
      <c r="G44" s="1151"/>
    </row>
    <row r="45" spans="1:9" ht="13.5" thickBot="1" x14ac:dyDescent="0.25">
      <c r="A45" s="52"/>
      <c r="B45" s="103"/>
      <c r="C45" s="103"/>
      <c r="D45" s="54"/>
      <c r="E45" s="103"/>
      <c r="F45" s="55"/>
      <c r="G45" s="56"/>
    </row>
    <row r="46" spans="1:9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9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9" x14ac:dyDescent="0.2">
      <c r="A48" s="1134" t="s">
        <v>38</v>
      </c>
      <c r="B48" s="1135"/>
      <c r="C48" s="1135"/>
      <c r="D48" s="58" t="s">
        <v>550</v>
      </c>
      <c r="E48" s="1139" t="s">
        <v>69</v>
      </c>
      <c r="F48" s="1139"/>
      <c r="G48" s="1140"/>
      <c r="I48" s="58"/>
    </row>
    <row r="49" spans="1:9" ht="13.5" thickBot="1" x14ac:dyDescent="0.25">
      <c r="A49" s="1141" t="s">
        <v>39</v>
      </c>
      <c r="B49" s="1142"/>
      <c r="C49" s="1142"/>
      <c r="D49" s="59" t="s">
        <v>14</v>
      </c>
      <c r="E49" s="1198" t="s">
        <v>33</v>
      </c>
      <c r="F49" s="1143"/>
      <c r="G49" s="1144"/>
      <c r="I49" s="59"/>
    </row>
    <row r="50" spans="1: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9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9" x14ac:dyDescent="0.2">
      <c r="A53" s="6"/>
      <c r="B53" s="99"/>
      <c r="C53" s="8"/>
      <c r="D53" s="9"/>
      <c r="E53" s="99"/>
      <c r="F53" s="10"/>
      <c r="G53" s="11" t="s">
        <v>20</v>
      </c>
    </row>
    <row r="54" spans="1:9" x14ac:dyDescent="0.2">
      <c r="A54" s="12" t="s">
        <v>1</v>
      </c>
      <c r="B54" s="13"/>
      <c r="C54" s="14" t="s">
        <v>32</v>
      </c>
      <c r="D54" s="13"/>
      <c r="E54" s="343" t="s">
        <v>2744</v>
      </c>
      <c r="F54" s="98"/>
      <c r="G54" s="344" t="s">
        <v>2691</v>
      </c>
    </row>
    <row r="55" spans="1: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1147"/>
      <c r="F57" s="1148"/>
      <c r="G57" s="25"/>
    </row>
    <row r="58" spans="1:9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52" t="s">
        <v>153</v>
      </c>
      <c r="D59" s="357" t="s">
        <v>2306</v>
      </c>
      <c r="E59" s="383">
        <v>1</v>
      </c>
      <c r="F59" s="384">
        <v>5000</v>
      </c>
      <c r="G59" s="35">
        <f>F59*E59</f>
        <v>5000</v>
      </c>
    </row>
    <row r="60" spans="1:9" x14ac:dyDescent="0.2">
      <c r="A60" s="29"/>
      <c r="B60" s="101"/>
      <c r="C60" s="352"/>
      <c r="D60" s="351" t="s">
        <v>2752</v>
      </c>
      <c r="E60" s="108"/>
      <c r="F60" s="128"/>
      <c r="G60" s="35"/>
    </row>
    <row r="61" spans="1:9" x14ac:dyDescent="0.2">
      <c r="A61" s="29"/>
      <c r="B61" s="101"/>
      <c r="C61" s="41"/>
      <c r="D61" s="351" t="s">
        <v>2738</v>
      </c>
      <c r="E61" s="157"/>
      <c r="F61" s="149"/>
      <c r="G61" s="35"/>
    </row>
    <row r="62" spans="1:9" x14ac:dyDescent="0.2">
      <c r="A62" s="29"/>
      <c r="B62" s="101"/>
      <c r="C62" s="41"/>
      <c r="D62" s="129"/>
      <c r="E62" s="108"/>
      <c r="F62" s="128"/>
      <c r="G62" s="35"/>
    </row>
    <row r="63" spans="1:9" x14ac:dyDescent="0.2">
      <c r="A63" s="29"/>
      <c r="B63" s="105"/>
      <c r="C63" s="41"/>
      <c r="D63" s="136"/>
      <c r="E63" s="102"/>
      <c r="F63" s="128"/>
      <c r="G63" s="35"/>
    </row>
    <row r="64" spans="1:9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646"/>
      <c r="C80" s="647"/>
      <c r="D80" s="786"/>
      <c r="E80" s="649"/>
      <c r="F80" s="650"/>
      <c r="G80" s="35"/>
    </row>
    <row r="81" spans="1:7" x14ac:dyDescent="0.2">
      <c r="A81" s="29"/>
      <c r="B81" s="646"/>
      <c r="C81" s="647"/>
      <c r="D81" s="786"/>
      <c r="E81" s="649"/>
      <c r="F81" s="650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2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5000</v>
      </c>
    </row>
    <row r="94" spans="1:7" ht="13.5" thickTop="1" x14ac:dyDescent="0.2">
      <c r="A94" s="1149" t="s">
        <v>2739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103"/>
      <c r="D95" s="54"/>
      <c r="E95" s="103"/>
      <c r="F95" s="55"/>
      <c r="G95" s="56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58" t="s">
        <v>550</v>
      </c>
      <c r="E98" s="1139" t="s">
        <v>69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14</v>
      </c>
      <c r="E99" s="1198" t="s">
        <v>33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32</v>
      </c>
      <c r="D104" s="13"/>
      <c r="E104" s="343" t="s">
        <v>3780</v>
      </c>
      <c r="F104" s="98"/>
      <c r="G104" s="344" t="s">
        <v>3752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2311</v>
      </c>
      <c r="D109" s="357" t="s">
        <v>2310</v>
      </c>
      <c r="E109" s="383">
        <v>70</v>
      </c>
      <c r="F109" s="384">
        <v>40</v>
      </c>
      <c r="G109" s="35">
        <f>F109*E109</f>
        <v>2800</v>
      </c>
    </row>
    <row r="110" spans="1:7" x14ac:dyDescent="0.2">
      <c r="A110" s="29">
        <v>2</v>
      </c>
      <c r="B110" s="101"/>
      <c r="C110" s="352" t="s">
        <v>153</v>
      </c>
      <c r="D110" s="351" t="s">
        <v>2725</v>
      </c>
      <c r="E110" s="108">
        <v>350</v>
      </c>
      <c r="F110" s="128">
        <v>15</v>
      </c>
      <c r="G110" s="35">
        <f>F110*E110</f>
        <v>5250</v>
      </c>
    </row>
    <row r="111" spans="1:7" x14ac:dyDescent="0.2">
      <c r="A111" s="29"/>
      <c r="B111" s="101"/>
      <c r="C111" s="41"/>
      <c r="D111" s="351"/>
      <c r="E111" s="157"/>
      <c r="F111" s="149"/>
      <c r="G111" s="35"/>
    </row>
    <row r="112" spans="1:7" x14ac:dyDescent="0.2">
      <c r="A112" s="29"/>
      <c r="B112" s="101"/>
      <c r="C112" s="41"/>
      <c r="D112" s="129"/>
      <c r="E112" s="108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51"/>
      <c r="C115" s="119"/>
      <c r="D115" s="136"/>
      <c r="E115" s="108"/>
      <c r="F115" s="150"/>
      <c r="G115" s="35"/>
    </row>
    <row r="116" spans="1:7" x14ac:dyDescent="0.2">
      <c r="A116" s="29"/>
      <c r="B116" s="151"/>
      <c r="C116" s="119"/>
      <c r="D116" s="14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55"/>
      <c r="F117" s="128"/>
      <c r="G117" s="35"/>
    </row>
    <row r="118" spans="1:7" x14ac:dyDescent="0.2">
      <c r="A118" s="29"/>
      <c r="B118" s="106"/>
      <c r="C118" s="41"/>
      <c r="D118" s="136"/>
      <c r="E118" s="104"/>
      <c r="F118" s="128"/>
      <c r="G118" s="35"/>
    </row>
    <row r="119" spans="1:7" x14ac:dyDescent="0.2">
      <c r="A119" s="29"/>
      <c r="B119" s="105"/>
      <c r="C119" s="41"/>
      <c r="D119" s="136"/>
      <c r="E119" s="108"/>
      <c r="F119" s="152"/>
      <c r="G119" s="35"/>
    </row>
    <row r="120" spans="1:7" x14ac:dyDescent="0.2">
      <c r="A120" s="29"/>
      <c r="B120" s="107"/>
      <c r="C120" s="41"/>
      <c r="D120" s="136"/>
      <c r="E120" s="153"/>
      <c r="F120" s="128"/>
      <c r="G120" s="35"/>
    </row>
    <row r="121" spans="1:7" x14ac:dyDescent="0.2">
      <c r="A121" s="29"/>
      <c r="B121" s="107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08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6"/>
      <c r="C124" s="41"/>
      <c r="D124" s="67"/>
      <c r="E124" s="104"/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646"/>
      <c r="C130" s="647"/>
      <c r="D130" s="786"/>
      <c r="E130" s="649"/>
      <c r="F130" s="650"/>
      <c r="G130" s="35"/>
    </row>
    <row r="131" spans="1:7" x14ac:dyDescent="0.2">
      <c r="A131" s="29"/>
      <c r="B131" s="646"/>
      <c r="C131" s="647"/>
      <c r="D131" s="786"/>
      <c r="E131" s="649"/>
      <c r="F131" s="650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2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8050</v>
      </c>
    </row>
    <row r="144" spans="1:7" ht="13.5" thickTop="1" x14ac:dyDescent="0.2">
      <c r="A144" s="1149" t="s">
        <v>3644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103"/>
      <c r="D145" s="54"/>
      <c r="E145" s="103"/>
      <c r="F145" s="55"/>
      <c r="G145" s="56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58" t="s">
        <v>550</v>
      </c>
      <c r="E148" s="1139" t="s">
        <v>69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14</v>
      </c>
      <c r="E149" s="1198" t="s">
        <v>33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32</v>
      </c>
      <c r="D154" s="13"/>
      <c r="E154" s="343" t="s">
        <v>4711</v>
      </c>
      <c r="F154" s="98"/>
      <c r="G154" s="344" t="s">
        <v>4702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>
        <v>1</v>
      </c>
      <c r="B159" s="101"/>
      <c r="C159" s="352" t="s">
        <v>2311</v>
      </c>
      <c r="D159" s="357" t="s">
        <v>2310</v>
      </c>
      <c r="E159" s="383">
        <v>70</v>
      </c>
      <c r="F159" s="384">
        <v>40</v>
      </c>
      <c r="G159" s="35">
        <f>F159*E159</f>
        <v>2800</v>
      </c>
    </row>
    <row r="160" spans="1:7" x14ac:dyDescent="0.2">
      <c r="A160" s="29">
        <v>2</v>
      </c>
      <c r="B160" s="101"/>
      <c r="C160" s="352" t="s">
        <v>153</v>
      </c>
      <c r="D160" s="351" t="s">
        <v>2725</v>
      </c>
      <c r="E160" s="108">
        <v>350</v>
      </c>
      <c r="F160" s="128">
        <v>15</v>
      </c>
      <c r="G160" s="35">
        <f>F160*E160</f>
        <v>5250</v>
      </c>
    </row>
    <row r="161" spans="1:7" x14ac:dyDescent="0.2">
      <c r="A161" s="29"/>
      <c r="B161" s="101"/>
      <c r="C161" s="41"/>
      <c r="D161" s="351"/>
      <c r="E161" s="157"/>
      <c r="F161" s="149"/>
      <c r="G161" s="35"/>
    </row>
    <row r="162" spans="1:7" x14ac:dyDescent="0.2">
      <c r="A162" s="29"/>
      <c r="B162" s="101"/>
      <c r="C162" s="41"/>
      <c r="D162" s="129"/>
      <c r="E162" s="108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51"/>
      <c r="C165" s="119"/>
      <c r="D165" s="136"/>
      <c r="E165" s="108"/>
      <c r="F165" s="150"/>
      <c r="G165" s="35"/>
    </row>
    <row r="166" spans="1:7" x14ac:dyDescent="0.2">
      <c r="A166" s="29"/>
      <c r="B166" s="151"/>
      <c r="C166" s="119"/>
      <c r="D166" s="144"/>
      <c r="E166" s="108"/>
      <c r="F166" s="150"/>
      <c r="G166" s="35"/>
    </row>
    <row r="167" spans="1:7" x14ac:dyDescent="0.2">
      <c r="A167" s="29"/>
      <c r="B167" s="101"/>
      <c r="C167" s="41"/>
      <c r="D167" s="144"/>
      <c r="E167" s="155"/>
      <c r="F167" s="128"/>
      <c r="G167" s="35"/>
    </row>
    <row r="168" spans="1:7" x14ac:dyDescent="0.2">
      <c r="A168" s="29"/>
      <c r="B168" s="106"/>
      <c r="C168" s="41"/>
      <c r="D168" s="136"/>
      <c r="E168" s="104"/>
      <c r="F168" s="128"/>
      <c r="G168" s="35"/>
    </row>
    <row r="169" spans="1:7" x14ac:dyDescent="0.2">
      <c r="A169" s="29"/>
      <c r="B169" s="105"/>
      <c r="C169" s="41"/>
      <c r="D169" s="136"/>
      <c r="E169" s="108"/>
      <c r="F169" s="152"/>
      <c r="G169" s="35"/>
    </row>
    <row r="170" spans="1:7" x14ac:dyDescent="0.2">
      <c r="A170" s="29"/>
      <c r="B170" s="107"/>
      <c r="C170" s="41"/>
      <c r="D170" s="136"/>
      <c r="E170" s="153"/>
      <c r="F170" s="128"/>
      <c r="G170" s="35"/>
    </row>
    <row r="171" spans="1:7" x14ac:dyDescent="0.2">
      <c r="A171" s="29"/>
      <c r="B171" s="107"/>
      <c r="C171" s="41"/>
      <c r="D171" s="67"/>
      <c r="E171" s="153"/>
      <c r="F171" s="128"/>
      <c r="G171" s="35"/>
    </row>
    <row r="172" spans="1:7" x14ac:dyDescent="0.2">
      <c r="A172" s="29"/>
      <c r="B172" s="101"/>
      <c r="C172" s="41"/>
      <c r="D172" s="67"/>
      <c r="E172" s="108"/>
      <c r="F172" s="128"/>
      <c r="G172" s="35"/>
    </row>
    <row r="173" spans="1:7" x14ac:dyDescent="0.2">
      <c r="A173" s="29"/>
      <c r="B173" s="101"/>
      <c r="C173" s="41"/>
      <c r="D173" s="67"/>
      <c r="E173" s="153"/>
      <c r="F173" s="128"/>
      <c r="G173" s="35"/>
    </row>
    <row r="174" spans="1:7" x14ac:dyDescent="0.2">
      <c r="A174" s="29"/>
      <c r="B174" s="106"/>
      <c r="C174" s="41"/>
      <c r="D174" s="67"/>
      <c r="E174" s="104"/>
      <c r="F174" s="154"/>
      <c r="G174" s="35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646"/>
      <c r="C180" s="647"/>
      <c r="D180" s="786"/>
      <c r="E180" s="649"/>
      <c r="F180" s="650"/>
      <c r="G180" s="35"/>
    </row>
    <row r="181" spans="1:7" x14ac:dyDescent="0.2">
      <c r="A181" s="29"/>
      <c r="B181" s="646"/>
      <c r="C181" s="647"/>
      <c r="D181" s="786"/>
      <c r="E181" s="649"/>
      <c r="F181" s="650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2"/>
      <c r="E183" s="104"/>
      <c r="F183" s="154"/>
      <c r="G183" s="35"/>
    </row>
    <row r="184" spans="1:7" x14ac:dyDescent="0.2">
      <c r="A184" s="29"/>
      <c r="B184" s="101"/>
      <c r="C184" s="41"/>
      <c r="D184" s="62"/>
      <c r="E184" s="104"/>
      <c r="F184" s="154"/>
      <c r="G184" s="35"/>
    </row>
    <row r="185" spans="1:7" x14ac:dyDescent="0.2">
      <c r="A185" s="29"/>
      <c r="B185" s="101"/>
      <c r="C185" s="41"/>
      <c r="D185" s="67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8050</v>
      </c>
    </row>
    <row r="194" spans="1:7" ht="13.5" thickTop="1" x14ac:dyDescent="0.2">
      <c r="A194" s="1149" t="s">
        <v>4131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103"/>
      <c r="D195" s="54"/>
      <c r="E195" s="103"/>
      <c r="F195" s="55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550</v>
      </c>
      <c r="E198" s="1139" t="s">
        <v>69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14</v>
      </c>
      <c r="E199" s="1198" t="s">
        <v>33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32</v>
      </c>
      <c r="D204" s="13"/>
      <c r="E204" s="343" t="s">
        <v>4709</v>
      </c>
      <c r="F204" s="98"/>
      <c r="G204" s="344" t="s">
        <v>4702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153</v>
      </c>
      <c r="D209" s="357" t="s">
        <v>2306</v>
      </c>
      <c r="E209" s="383">
        <v>1</v>
      </c>
      <c r="F209" s="384">
        <v>4500</v>
      </c>
      <c r="G209" s="35">
        <f>F209*E209</f>
        <v>4500</v>
      </c>
    </row>
    <row r="210" spans="1:7" x14ac:dyDescent="0.2">
      <c r="A210" s="29"/>
      <c r="B210" s="101"/>
      <c r="C210" s="352"/>
      <c r="D210" s="351" t="s">
        <v>4703</v>
      </c>
      <c r="E210" s="108"/>
      <c r="F210" s="128"/>
      <c r="G210" s="35"/>
    </row>
    <row r="211" spans="1:7" x14ac:dyDescent="0.2">
      <c r="A211" s="29"/>
      <c r="B211" s="101"/>
      <c r="C211" s="41"/>
      <c r="D211" s="351" t="s">
        <v>8</v>
      </c>
      <c r="E211" s="157"/>
      <c r="F211" s="149"/>
      <c r="G211" s="35"/>
    </row>
    <row r="212" spans="1:7" x14ac:dyDescent="0.2">
      <c r="A212" s="29"/>
      <c r="B212" s="101"/>
      <c r="C212" s="41"/>
      <c r="D212" s="129"/>
      <c r="E212" s="108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51"/>
      <c r="C215" s="119"/>
      <c r="D215" s="136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6"/>
      <c r="C218" s="41"/>
      <c r="D218" s="136"/>
      <c r="E218" s="104"/>
      <c r="F218" s="128"/>
      <c r="G218" s="35"/>
    </row>
    <row r="219" spans="1:7" x14ac:dyDescent="0.2">
      <c r="A219" s="29"/>
      <c r="B219" s="105"/>
      <c r="C219" s="41"/>
      <c r="D219" s="136"/>
      <c r="E219" s="108"/>
      <c r="F219" s="152"/>
      <c r="G219" s="35"/>
    </row>
    <row r="220" spans="1:7" x14ac:dyDescent="0.2">
      <c r="A220" s="29"/>
      <c r="B220" s="107"/>
      <c r="C220" s="41"/>
      <c r="D220" s="136"/>
      <c r="E220" s="153"/>
      <c r="F220" s="128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/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646"/>
      <c r="C230" s="647"/>
      <c r="D230" s="786"/>
      <c r="E230" s="649"/>
      <c r="F230" s="650"/>
      <c r="G230" s="35"/>
    </row>
    <row r="231" spans="1:7" x14ac:dyDescent="0.2">
      <c r="A231" s="29"/>
      <c r="B231" s="646"/>
      <c r="C231" s="647"/>
      <c r="D231" s="786"/>
      <c r="E231" s="649"/>
      <c r="F231" s="650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4500</v>
      </c>
    </row>
    <row r="244" spans="1:7" ht="13.5" thickTop="1" x14ac:dyDescent="0.2">
      <c r="A244" s="1149" t="s">
        <v>4704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103"/>
      <c r="D245" s="54"/>
      <c r="E245" s="103"/>
      <c r="F245" s="55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550</v>
      </c>
      <c r="E248" s="1139" t="s">
        <v>69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14</v>
      </c>
      <c r="E249" s="1198" t="s">
        <v>33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58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32</v>
      </c>
      <c r="D254" s="13"/>
      <c r="E254" s="343" t="s">
        <v>4710</v>
      </c>
      <c r="F254" s="98"/>
      <c r="G254" s="344" t="s">
        <v>4702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1147"/>
      <c r="F257" s="1148"/>
      <c r="G257" s="25"/>
    </row>
    <row r="258" spans="1:7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52" t="s">
        <v>153</v>
      </c>
      <c r="D259" s="357" t="s">
        <v>2306</v>
      </c>
      <c r="E259" s="383">
        <v>1</v>
      </c>
      <c r="F259" s="384">
        <v>5000</v>
      </c>
      <c r="G259" s="35">
        <f>F259*E259</f>
        <v>5000</v>
      </c>
    </row>
    <row r="260" spans="1:7" x14ac:dyDescent="0.2">
      <c r="A260" s="29"/>
      <c r="B260" s="101"/>
      <c r="C260" s="352"/>
      <c r="D260" s="351" t="s">
        <v>4705</v>
      </c>
      <c r="E260" s="108"/>
      <c r="F260" s="128"/>
      <c r="G260" s="35"/>
    </row>
    <row r="261" spans="1:7" x14ac:dyDescent="0.2">
      <c r="A261" s="29"/>
      <c r="B261" s="101"/>
      <c r="C261" s="41"/>
      <c r="D261" s="351" t="s">
        <v>8</v>
      </c>
      <c r="E261" s="157"/>
      <c r="F261" s="149"/>
      <c r="G261" s="35"/>
    </row>
    <row r="262" spans="1:7" x14ac:dyDescent="0.2">
      <c r="A262" s="29"/>
      <c r="B262" s="101"/>
      <c r="C262" s="41"/>
      <c r="D262" s="129"/>
      <c r="E262" s="108"/>
      <c r="F262" s="128"/>
      <c r="G262" s="35"/>
    </row>
    <row r="263" spans="1:7" x14ac:dyDescent="0.2">
      <c r="A263" s="29"/>
      <c r="B263" s="105"/>
      <c r="C263" s="41"/>
      <c r="D263" s="136"/>
      <c r="E263" s="102"/>
      <c r="F263" s="128"/>
      <c r="G263" s="35"/>
    </row>
    <row r="264" spans="1:7" x14ac:dyDescent="0.2">
      <c r="A264" s="29"/>
      <c r="B264" s="105"/>
      <c r="C264" s="41"/>
      <c r="D264" s="136"/>
      <c r="E264" s="102"/>
      <c r="F264" s="128"/>
      <c r="G264" s="35"/>
    </row>
    <row r="265" spans="1:7" x14ac:dyDescent="0.2">
      <c r="A265" s="29"/>
      <c r="B265" s="151"/>
      <c r="C265" s="119"/>
      <c r="D265" s="136"/>
      <c r="E265" s="108"/>
      <c r="F265" s="150"/>
      <c r="G265" s="35"/>
    </row>
    <row r="266" spans="1:7" x14ac:dyDescent="0.2">
      <c r="A266" s="29"/>
      <c r="B266" s="151"/>
      <c r="C266" s="119"/>
      <c r="D266" s="144"/>
      <c r="E266" s="108"/>
      <c r="F266" s="150"/>
      <c r="G266" s="35"/>
    </row>
    <row r="267" spans="1:7" x14ac:dyDescent="0.2">
      <c r="A267" s="29"/>
      <c r="B267" s="101"/>
      <c r="C267" s="41"/>
      <c r="D267" s="144"/>
      <c r="E267" s="155"/>
      <c r="F267" s="128"/>
      <c r="G267" s="35"/>
    </row>
    <row r="268" spans="1:7" x14ac:dyDescent="0.2">
      <c r="A268" s="29"/>
      <c r="B268" s="106"/>
      <c r="C268" s="41"/>
      <c r="D268" s="136"/>
      <c r="E268" s="104"/>
      <c r="F268" s="128"/>
      <c r="G268" s="35"/>
    </row>
    <row r="269" spans="1:7" x14ac:dyDescent="0.2">
      <c r="A269" s="29"/>
      <c r="B269" s="105"/>
      <c r="C269" s="41"/>
      <c r="D269" s="136"/>
      <c r="E269" s="108"/>
      <c r="F269" s="152"/>
      <c r="G269" s="35"/>
    </row>
    <row r="270" spans="1:7" x14ac:dyDescent="0.2">
      <c r="A270" s="29"/>
      <c r="B270" s="107"/>
      <c r="C270" s="41"/>
      <c r="D270" s="136"/>
      <c r="E270" s="153"/>
      <c r="F270" s="128"/>
      <c r="G270" s="35"/>
    </row>
    <row r="271" spans="1:7" x14ac:dyDescent="0.2">
      <c r="A271" s="29"/>
      <c r="B271" s="107"/>
      <c r="C271" s="41"/>
      <c r="D271" s="67"/>
      <c r="E271" s="153"/>
      <c r="F271" s="128"/>
      <c r="G271" s="35"/>
    </row>
    <row r="272" spans="1:7" x14ac:dyDescent="0.2">
      <c r="A272" s="29"/>
      <c r="B272" s="101"/>
      <c r="C272" s="41"/>
      <c r="D272" s="67"/>
      <c r="E272" s="108"/>
      <c r="F272" s="128"/>
      <c r="G272" s="35"/>
    </row>
    <row r="273" spans="1:7" x14ac:dyDescent="0.2">
      <c r="A273" s="29"/>
      <c r="B273" s="101"/>
      <c r="C273" s="41"/>
      <c r="D273" s="67"/>
      <c r="E273" s="153"/>
      <c r="F273" s="128"/>
      <c r="G273" s="35"/>
    </row>
    <row r="274" spans="1:7" x14ac:dyDescent="0.2">
      <c r="A274" s="29"/>
      <c r="B274" s="106"/>
      <c r="C274" s="41"/>
      <c r="D274" s="67"/>
      <c r="E274" s="104"/>
      <c r="F274" s="154"/>
      <c r="G274" s="35"/>
    </row>
    <row r="275" spans="1:7" x14ac:dyDescent="0.2">
      <c r="A275" s="29"/>
      <c r="B275" s="105"/>
      <c r="C275" s="41"/>
      <c r="D275" s="130"/>
      <c r="E275" s="104"/>
      <c r="F275" s="154"/>
      <c r="G275" s="35"/>
    </row>
    <row r="276" spans="1:7" x14ac:dyDescent="0.2">
      <c r="A276" s="29"/>
      <c r="B276" s="105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646"/>
      <c r="C280" s="647"/>
      <c r="D280" s="786"/>
      <c r="E280" s="649"/>
      <c r="F280" s="650"/>
      <c r="G280" s="35"/>
    </row>
    <row r="281" spans="1:7" x14ac:dyDescent="0.2">
      <c r="A281" s="29"/>
      <c r="B281" s="646"/>
      <c r="C281" s="647"/>
      <c r="D281" s="786"/>
      <c r="E281" s="649"/>
      <c r="F281" s="650"/>
      <c r="G281" s="35"/>
    </row>
    <row r="282" spans="1:7" x14ac:dyDescent="0.2">
      <c r="A282" s="29"/>
      <c r="B282" s="101"/>
      <c r="C282" s="41"/>
      <c r="D282" s="62"/>
      <c r="E282" s="104"/>
      <c r="F282" s="154"/>
      <c r="G282" s="35"/>
    </row>
    <row r="283" spans="1:7" x14ac:dyDescent="0.2">
      <c r="A283" s="29"/>
      <c r="B283" s="101"/>
      <c r="C283" s="41"/>
      <c r="D283" s="62"/>
      <c r="E283" s="104"/>
      <c r="F283" s="154"/>
      <c r="G283" s="35"/>
    </row>
    <row r="284" spans="1:7" x14ac:dyDescent="0.2">
      <c r="A284" s="29"/>
      <c r="B284" s="101"/>
      <c r="C284" s="41"/>
      <c r="D284" s="62"/>
      <c r="E284" s="104"/>
      <c r="F284" s="154"/>
      <c r="G284" s="35"/>
    </row>
    <row r="285" spans="1:7" x14ac:dyDescent="0.2">
      <c r="A285" s="29"/>
      <c r="B285" s="101"/>
      <c r="C285" s="41"/>
      <c r="D285" s="67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5"/>
    </row>
    <row r="288" spans="1:7" x14ac:dyDescent="0.2">
      <c r="A288" s="29"/>
      <c r="B288" s="101"/>
      <c r="C288" s="41"/>
      <c r="D288" s="136"/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02"/>
      <c r="F289" s="128"/>
      <c r="G289" s="35"/>
    </row>
    <row r="290" spans="1:7" x14ac:dyDescent="0.2">
      <c r="A290" s="29"/>
      <c r="B290" s="101"/>
      <c r="C290" s="31"/>
      <c r="D290" s="67"/>
      <c r="E290" s="131"/>
      <c r="F290" s="117"/>
      <c r="G290" s="35"/>
    </row>
    <row r="291" spans="1:7" x14ac:dyDescent="0.2">
      <c r="A291" s="29"/>
      <c r="B291" s="101"/>
      <c r="C291" s="41"/>
      <c r="D291" s="118"/>
      <c r="E291" s="108"/>
      <c r="F291" s="149"/>
      <c r="G291" s="35"/>
    </row>
    <row r="292" spans="1:7" x14ac:dyDescent="0.2">
      <c r="A292" s="29"/>
      <c r="B292" s="101"/>
      <c r="C292" s="41"/>
      <c r="D292" s="144"/>
      <c r="E292" s="108"/>
      <c r="F292" s="149"/>
      <c r="G292" s="35"/>
    </row>
    <row r="293" spans="1:7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5000</v>
      </c>
    </row>
    <row r="294" spans="1:7" ht="13.5" thickTop="1" x14ac:dyDescent="0.2">
      <c r="A294" s="1149" t="s">
        <v>4706</v>
      </c>
      <c r="B294" s="1150"/>
      <c r="C294" s="1150"/>
      <c r="D294" s="1150"/>
      <c r="E294" s="1150"/>
      <c r="F294" s="1150"/>
      <c r="G294" s="1151"/>
    </row>
    <row r="295" spans="1:7" ht="13.5" thickBot="1" x14ac:dyDescent="0.25">
      <c r="A295" s="52"/>
      <c r="B295" s="103"/>
      <c r="C295" s="103"/>
      <c r="D295" s="54"/>
      <c r="E295" s="103"/>
      <c r="F295" s="55"/>
      <c r="G295" s="56"/>
    </row>
    <row r="296" spans="1:7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7" x14ac:dyDescent="0.2">
      <c r="A297" s="1134" t="s">
        <v>17</v>
      </c>
      <c r="B297" s="1135"/>
      <c r="C297" s="1135"/>
      <c r="D297" s="39"/>
      <c r="E297" s="1136"/>
      <c r="F297" s="1137"/>
      <c r="G297" s="1138"/>
    </row>
    <row r="298" spans="1:7" x14ac:dyDescent="0.2">
      <c r="A298" s="1134" t="s">
        <v>38</v>
      </c>
      <c r="B298" s="1135"/>
      <c r="C298" s="1135"/>
      <c r="D298" s="58" t="s">
        <v>550</v>
      </c>
      <c r="E298" s="1139" t="s">
        <v>69</v>
      </c>
      <c r="F298" s="1139"/>
      <c r="G298" s="1140"/>
    </row>
    <row r="299" spans="1:7" ht="13.5" thickBot="1" x14ac:dyDescent="0.25">
      <c r="A299" s="1141" t="s">
        <v>39</v>
      </c>
      <c r="B299" s="1142"/>
      <c r="C299" s="1142"/>
      <c r="D299" s="59" t="s">
        <v>14</v>
      </c>
      <c r="E299" s="1198" t="s">
        <v>33</v>
      </c>
      <c r="F299" s="1143"/>
      <c r="G299" s="1144"/>
    </row>
  </sheetData>
  <mergeCells count="84">
    <mergeCell ref="A297:C297"/>
    <mergeCell ref="E297:G297"/>
    <mergeCell ref="A298:C298"/>
    <mergeCell ref="E298:G298"/>
    <mergeCell ref="A299:C299"/>
    <mergeCell ref="E299:G299"/>
    <mergeCell ref="E255:F255"/>
    <mergeCell ref="E257:F257"/>
    <mergeCell ref="A294:G294"/>
    <mergeCell ref="A296:C296"/>
    <mergeCell ref="E296:G296"/>
    <mergeCell ref="A249:C249"/>
    <mergeCell ref="E249:G249"/>
    <mergeCell ref="A250:G250"/>
    <mergeCell ref="A251:G251"/>
    <mergeCell ref="A252:G252"/>
    <mergeCell ref="A246:C246"/>
    <mergeCell ref="E246:G246"/>
    <mergeCell ref="A247:C247"/>
    <mergeCell ref="E247:G247"/>
    <mergeCell ref="A248:C248"/>
    <mergeCell ref="E248:G248"/>
    <mergeCell ref="A201:G201"/>
    <mergeCell ref="A202:G202"/>
    <mergeCell ref="E205:F205"/>
    <mergeCell ref="E207:F207"/>
    <mergeCell ref="A244:G244"/>
    <mergeCell ref="A198:C198"/>
    <mergeCell ref="E198:G198"/>
    <mergeCell ref="A199:C199"/>
    <mergeCell ref="E199:G199"/>
    <mergeCell ref="A200:G200"/>
    <mergeCell ref="A194:G194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49:C49"/>
    <mergeCell ref="E49:G49"/>
    <mergeCell ref="A46:C46"/>
    <mergeCell ref="E46:G46"/>
    <mergeCell ref="A47:C47"/>
    <mergeCell ref="E47:G47"/>
    <mergeCell ref="A48:C48"/>
    <mergeCell ref="E48:G48"/>
    <mergeCell ref="A44:G44"/>
    <mergeCell ref="A1:G1"/>
    <mergeCell ref="A2:G2"/>
    <mergeCell ref="A3:G3"/>
    <mergeCell ref="E6:F6"/>
    <mergeCell ref="E8:F8"/>
    <mergeCell ref="A50:G50"/>
    <mergeCell ref="A51:G51"/>
    <mergeCell ref="A52:G52"/>
    <mergeCell ref="E55:F55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100:G100"/>
    <mergeCell ref="A101:G101"/>
    <mergeCell ref="A102:G102"/>
    <mergeCell ref="E105:F105"/>
    <mergeCell ref="E107:F107"/>
    <mergeCell ref="A148:C148"/>
    <mergeCell ref="E148:G148"/>
    <mergeCell ref="A149:C149"/>
    <mergeCell ref="E149:G149"/>
    <mergeCell ref="A144:G144"/>
    <mergeCell ref="A146:C146"/>
    <mergeCell ref="E146:G146"/>
    <mergeCell ref="A147:C147"/>
    <mergeCell ref="E147:G1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499984740745262"/>
  </sheetPr>
  <dimension ref="A1:I248"/>
  <sheetViews>
    <sheetView topLeftCell="A153" zoomScale="115" zoomScaleNormal="115" workbookViewId="0">
      <selection activeCell="I179" sqref="I17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40.710937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2082</v>
      </c>
      <c r="F5" s="98"/>
      <c r="G5" s="344" t="s">
        <v>2076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2083</v>
      </c>
      <c r="E10" s="158">
        <v>50</v>
      </c>
      <c r="F10" s="128">
        <v>200</v>
      </c>
      <c r="G10" s="35">
        <f>F10*E10</f>
        <v>10000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101"/>
      <c r="C35" s="41"/>
      <c r="D35" s="159"/>
      <c r="E35" s="104"/>
      <c r="F35" s="154"/>
      <c r="G35" s="35"/>
    </row>
    <row r="36" spans="1:9" x14ac:dyDescent="0.2">
      <c r="A36" s="29"/>
      <c r="B36" s="101"/>
      <c r="C36" s="41"/>
      <c r="D36" s="160"/>
      <c r="E36" s="108"/>
      <c r="F36" s="128"/>
      <c r="G36" s="35"/>
    </row>
    <row r="37" spans="1:9" x14ac:dyDescent="0.2">
      <c r="A37" s="29"/>
      <c r="B37" s="101"/>
      <c r="C37" s="41"/>
      <c r="D37" s="136"/>
      <c r="E37" s="153"/>
      <c r="F37" s="128"/>
      <c r="G37" s="35"/>
    </row>
    <row r="38" spans="1:9" x14ac:dyDescent="0.2">
      <c r="A38" s="29"/>
      <c r="B38" s="101"/>
      <c r="C38" s="41"/>
      <c r="D38" s="136"/>
      <c r="E38" s="102"/>
      <c r="F38" s="128"/>
      <c r="G38" s="35"/>
    </row>
    <row r="39" spans="1:9" x14ac:dyDescent="0.2">
      <c r="A39" s="29"/>
      <c r="B39" s="101"/>
      <c r="C39" s="31"/>
      <c r="D39" s="67"/>
      <c r="E39" s="131"/>
      <c r="F39" s="117"/>
      <c r="G39" s="35"/>
    </row>
    <row r="40" spans="1:9" x14ac:dyDescent="0.2">
      <c r="A40" s="29"/>
      <c r="B40" s="101"/>
      <c r="C40" s="41"/>
      <c r="D40" s="118"/>
      <c r="E40" s="108"/>
      <c r="F40" s="149"/>
      <c r="G40" s="35"/>
    </row>
    <row r="41" spans="1:9" x14ac:dyDescent="0.2">
      <c r="A41" s="29"/>
      <c r="B41" s="101"/>
      <c r="C41" s="41"/>
      <c r="D41" s="144"/>
      <c r="E41" s="108"/>
      <c r="F41" s="149"/>
      <c r="G41" s="35"/>
    </row>
    <row r="42" spans="1:9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10000</v>
      </c>
    </row>
    <row r="43" spans="1:9" ht="13.5" thickTop="1" x14ac:dyDescent="0.2">
      <c r="A43" s="1149" t="s">
        <v>2084</v>
      </c>
      <c r="B43" s="1186"/>
      <c r="C43" s="1186"/>
      <c r="D43" s="1186"/>
      <c r="E43" s="1186"/>
      <c r="F43" s="1186"/>
      <c r="G43" s="1187"/>
    </row>
    <row r="44" spans="1:9" ht="15" x14ac:dyDescent="0.2">
      <c r="A44" s="354"/>
      <c r="B44" s="358"/>
      <c r="C44" s="1238" t="s">
        <v>2085</v>
      </c>
      <c r="D44" s="1239"/>
      <c r="E44" s="1239"/>
      <c r="F44" s="1239"/>
      <c r="G44" s="1240"/>
    </row>
    <row r="45" spans="1:9" ht="13.5" thickBot="1" x14ac:dyDescent="0.25">
      <c r="A45" s="359"/>
      <c r="B45" s="355"/>
      <c r="C45" s="355" t="s">
        <v>2086</v>
      </c>
      <c r="D45" s="360"/>
      <c r="E45" s="355"/>
      <c r="F45" s="361"/>
      <c r="G45" s="362"/>
    </row>
    <row r="46" spans="1:9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9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9" x14ac:dyDescent="0.2">
      <c r="A48" s="1134" t="s">
        <v>38</v>
      </c>
      <c r="B48" s="1135"/>
      <c r="C48" s="1135"/>
      <c r="D48" s="638" t="s">
        <v>2081</v>
      </c>
      <c r="E48" s="1139" t="s">
        <v>69</v>
      </c>
      <c r="F48" s="1139"/>
      <c r="G48" s="1140"/>
      <c r="I48" s="1"/>
    </row>
    <row r="49" spans="1:9" ht="13.5" thickBot="1" x14ac:dyDescent="0.25">
      <c r="A49" s="1141" t="s">
        <v>39</v>
      </c>
      <c r="B49" s="1142"/>
      <c r="C49" s="1142"/>
      <c r="D49" s="639" t="s">
        <v>14</v>
      </c>
      <c r="E49" s="1198" t="s">
        <v>33</v>
      </c>
      <c r="F49" s="1143"/>
      <c r="G49" s="1144"/>
      <c r="I49" s="4"/>
    </row>
    <row r="50" spans="1: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9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9" x14ac:dyDescent="0.2">
      <c r="A53" s="6"/>
      <c r="B53" s="99"/>
      <c r="C53" s="8"/>
      <c r="D53" s="9"/>
      <c r="E53" s="99"/>
      <c r="F53" s="10"/>
      <c r="G53" s="11" t="s">
        <v>20</v>
      </c>
    </row>
    <row r="54" spans="1:9" x14ac:dyDescent="0.2">
      <c r="A54" s="12" t="s">
        <v>1</v>
      </c>
      <c r="B54" s="13"/>
      <c r="C54" s="14" t="s">
        <v>32</v>
      </c>
      <c r="D54" s="13"/>
      <c r="E54" s="343" t="s">
        <v>2196</v>
      </c>
      <c r="F54" s="98"/>
      <c r="G54" s="344" t="s">
        <v>2173</v>
      </c>
    </row>
    <row r="55" spans="1: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1147"/>
      <c r="F57" s="1148"/>
      <c r="G57" s="25"/>
    </row>
    <row r="58" spans="1:9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52" t="s">
        <v>149</v>
      </c>
      <c r="D59" s="357" t="s">
        <v>401</v>
      </c>
      <c r="E59" s="158">
        <v>50</v>
      </c>
      <c r="F59" s="128">
        <v>200</v>
      </c>
      <c r="G59" s="35">
        <f>F59*E59</f>
        <v>10000</v>
      </c>
    </row>
    <row r="60" spans="1:9" x14ac:dyDescent="0.2">
      <c r="A60" s="29"/>
      <c r="B60" s="101"/>
      <c r="C60" s="41"/>
      <c r="D60" s="129"/>
      <c r="E60" s="156"/>
      <c r="F60" s="128"/>
      <c r="G60" s="35"/>
    </row>
    <row r="61" spans="1:9" x14ac:dyDescent="0.2">
      <c r="A61" s="29"/>
      <c r="B61" s="101"/>
      <c r="C61" s="41"/>
      <c r="D61" s="129"/>
      <c r="E61" s="157"/>
      <c r="F61" s="149"/>
      <c r="G61" s="35"/>
    </row>
    <row r="62" spans="1:9" x14ac:dyDescent="0.2">
      <c r="A62" s="29"/>
      <c r="B62" s="101"/>
      <c r="C62" s="41"/>
      <c r="D62" s="129"/>
      <c r="E62" s="108"/>
      <c r="F62" s="128"/>
      <c r="G62" s="35"/>
    </row>
    <row r="63" spans="1:9" x14ac:dyDescent="0.2">
      <c r="A63" s="29"/>
      <c r="B63" s="105"/>
      <c r="C63" s="41"/>
      <c r="D63" s="136"/>
      <c r="E63" s="102"/>
      <c r="F63" s="128"/>
      <c r="G63" s="35"/>
    </row>
    <row r="64" spans="1:9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9" x14ac:dyDescent="0.2">
      <c r="A81" s="29"/>
      <c r="B81" s="101"/>
      <c r="C81" s="41"/>
      <c r="D81" s="62"/>
      <c r="E81" s="104"/>
      <c r="F81" s="154"/>
      <c r="G81" s="35"/>
    </row>
    <row r="82" spans="1:9" x14ac:dyDescent="0.2">
      <c r="A82" s="29"/>
      <c r="B82" s="101"/>
      <c r="C82" s="41"/>
      <c r="D82" s="62"/>
      <c r="E82" s="104"/>
      <c r="F82" s="154"/>
      <c r="G82" s="35"/>
    </row>
    <row r="83" spans="1:9" x14ac:dyDescent="0.2">
      <c r="A83" s="29"/>
      <c r="B83" s="101"/>
      <c r="C83" s="41"/>
      <c r="D83" s="67"/>
      <c r="E83" s="104"/>
      <c r="F83" s="154"/>
      <c r="G83" s="35"/>
    </row>
    <row r="84" spans="1:9" x14ac:dyDescent="0.2">
      <c r="A84" s="29"/>
      <c r="B84" s="101"/>
      <c r="C84" s="41"/>
      <c r="D84" s="159"/>
      <c r="E84" s="104"/>
      <c r="F84" s="154"/>
      <c r="G84" s="35"/>
    </row>
    <row r="85" spans="1:9" x14ac:dyDescent="0.2">
      <c r="A85" s="29"/>
      <c r="B85" s="101"/>
      <c r="C85" s="41"/>
      <c r="D85" s="160"/>
      <c r="E85" s="108"/>
      <c r="F85" s="128"/>
      <c r="G85" s="35"/>
    </row>
    <row r="86" spans="1:9" x14ac:dyDescent="0.2">
      <c r="A86" s="29"/>
      <c r="B86" s="101"/>
      <c r="C86" s="41"/>
      <c r="D86" s="136"/>
      <c r="E86" s="153"/>
      <c r="F86" s="128"/>
      <c r="G86" s="35"/>
    </row>
    <row r="87" spans="1:9" x14ac:dyDescent="0.2">
      <c r="A87" s="29"/>
      <c r="B87" s="101"/>
      <c r="C87" s="41"/>
      <c r="D87" s="136"/>
      <c r="E87" s="102"/>
      <c r="F87" s="128"/>
      <c r="G87" s="35"/>
    </row>
    <row r="88" spans="1:9" x14ac:dyDescent="0.2">
      <c r="A88" s="29"/>
      <c r="B88" s="101"/>
      <c r="C88" s="31"/>
      <c r="D88" s="67"/>
      <c r="E88" s="131"/>
      <c r="F88" s="117"/>
      <c r="G88" s="35"/>
    </row>
    <row r="89" spans="1:9" x14ac:dyDescent="0.2">
      <c r="A89" s="29"/>
      <c r="B89" s="101"/>
      <c r="C89" s="41"/>
      <c r="D89" s="118"/>
      <c r="E89" s="108"/>
      <c r="F89" s="149"/>
      <c r="G89" s="35"/>
    </row>
    <row r="90" spans="1:9" x14ac:dyDescent="0.2">
      <c r="A90" s="29"/>
      <c r="B90" s="101"/>
      <c r="C90" s="41"/>
      <c r="D90" s="144"/>
      <c r="E90" s="108"/>
      <c r="F90" s="149"/>
      <c r="G90" s="35"/>
    </row>
    <row r="91" spans="1:9" ht="13.5" thickBot="1" x14ac:dyDescent="0.25">
      <c r="A91" s="45"/>
      <c r="B91" s="132"/>
      <c r="C91" s="115"/>
      <c r="D91" s="115"/>
      <c r="E91" s="132"/>
      <c r="F91" s="49" t="s">
        <v>15</v>
      </c>
      <c r="G91" s="50">
        <f>SUM(G59:G90)</f>
        <v>10000</v>
      </c>
    </row>
    <row r="92" spans="1:9" ht="13.5" thickTop="1" x14ac:dyDescent="0.2">
      <c r="A92" s="1149" t="s">
        <v>2194</v>
      </c>
      <c r="B92" s="1186"/>
      <c r="C92" s="1186"/>
      <c r="D92" s="1186"/>
      <c r="E92" s="1186"/>
      <c r="F92" s="1186"/>
      <c r="G92" s="1187"/>
      <c r="I92" s="411" t="s">
        <v>8</v>
      </c>
    </row>
    <row r="93" spans="1:9" ht="15" x14ac:dyDescent="0.2">
      <c r="A93" s="354"/>
      <c r="B93" s="358"/>
      <c r="C93" s="1241" t="s">
        <v>2197</v>
      </c>
      <c r="D93" s="1242"/>
      <c r="E93" s="1242"/>
      <c r="F93" s="1242"/>
      <c r="G93" s="1243"/>
      <c r="I93" s="411" t="s">
        <v>8</v>
      </c>
    </row>
    <row r="94" spans="1:9" ht="13.5" thickBot="1" x14ac:dyDescent="0.25">
      <c r="A94" s="359"/>
      <c r="B94" s="355"/>
      <c r="C94" s="355" t="s">
        <v>2192</v>
      </c>
      <c r="D94" s="360"/>
      <c r="E94" s="355"/>
      <c r="F94" s="361"/>
      <c r="G94" s="362"/>
    </row>
    <row r="95" spans="1:9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9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638" t="s">
        <v>2081</v>
      </c>
      <c r="E97" s="1139" t="s">
        <v>69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639" t="s">
        <v>14</v>
      </c>
      <c r="E98" s="1198" t="s">
        <v>33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32</v>
      </c>
      <c r="D103" s="13"/>
      <c r="E103" s="343" t="s">
        <v>2195</v>
      </c>
      <c r="F103" s="98"/>
      <c r="G103" s="344" t="s">
        <v>2173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52" t="s">
        <v>149</v>
      </c>
      <c r="D108" s="357" t="s">
        <v>401</v>
      </c>
      <c r="E108" s="158">
        <v>50</v>
      </c>
      <c r="F108" s="128">
        <v>200</v>
      </c>
      <c r="G108" s="35">
        <f>F108*E108</f>
        <v>10000</v>
      </c>
    </row>
    <row r="109" spans="1:7" x14ac:dyDescent="0.2">
      <c r="A109" s="29"/>
      <c r="B109" s="101"/>
      <c r="C109" s="41"/>
      <c r="D109" s="129"/>
      <c r="E109" s="156"/>
      <c r="F109" s="128"/>
      <c r="G109" s="35"/>
    </row>
    <row r="110" spans="1:7" x14ac:dyDescent="0.2">
      <c r="A110" s="29"/>
      <c r="B110" s="101"/>
      <c r="C110" s="41"/>
      <c r="D110" s="129"/>
      <c r="E110" s="157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646"/>
      <c r="C132" s="647"/>
      <c r="D132" s="648"/>
      <c r="E132" s="649"/>
      <c r="F132" s="650"/>
      <c r="G132" s="35"/>
    </row>
    <row r="133" spans="1:7" x14ac:dyDescent="0.2">
      <c r="A133" s="29"/>
      <c r="B133" s="646"/>
      <c r="C133" s="647"/>
      <c r="D133" s="648"/>
      <c r="E133" s="649"/>
      <c r="F133" s="650"/>
      <c r="G133" s="35"/>
    </row>
    <row r="134" spans="1:7" x14ac:dyDescent="0.2">
      <c r="A134" s="29"/>
      <c r="B134" s="101"/>
      <c r="C134" s="41"/>
      <c r="D134" s="67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10000</v>
      </c>
    </row>
    <row r="143" spans="1:7" ht="13.5" thickTop="1" x14ac:dyDescent="0.2">
      <c r="A143" s="1149" t="s">
        <v>2193</v>
      </c>
      <c r="B143" s="1186"/>
      <c r="C143" s="1186"/>
      <c r="D143" s="1186"/>
      <c r="E143" s="1186"/>
      <c r="F143" s="1186"/>
      <c r="G143" s="1187"/>
    </row>
    <row r="144" spans="1:7" ht="13.5" thickBot="1" x14ac:dyDescent="0.25">
      <c r="A144" s="359"/>
      <c r="B144" s="355"/>
      <c r="C144" s="355" t="s">
        <v>8</v>
      </c>
      <c r="D144" s="360"/>
      <c r="E144" s="355"/>
      <c r="F144" s="361"/>
      <c r="G144" s="362"/>
    </row>
    <row r="145" spans="1:7" ht="13.5" thickTop="1" x14ac:dyDescent="0.2">
      <c r="A145" s="1130"/>
      <c r="B145" s="1131"/>
      <c r="C145" s="1131"/>
      <c r="D145" s="57" t="s">
        <v>11</v>
      </c>
      <c r="E145" s="1132" t="s">
        <v>12</v>
      </c>
      <c r="F145" s="1132"/>
      <c r="G145" s="1133"/>
    </row>
    <row r="146" spans="1:7" x14ac:dyDescent="0.2">
      <c r="A146" s="1134" t="s">
        <v>17</v>
      </c>
      <c r="B146" s="1135"/>
      <c r="C146" s="1135"/>
      <c r="D146" s="39"/>
      <c r="E146" s="1136"/>
      <c r="F146" s="1137"/>
      <c r="G146" s="1138"/>
    </row>
    <row r="147" spans="1:7" x14ac:dyDescent="0.2">
      <c r="A147" s="1134" t="s">
        <v>38</v>
      </c>
      <c r="B147" s="1135"/>
      <c r="C147" s="1135"/>
      <c r="D147" s="638" t="s">
        <v>2081</v>
      </c>
      <c r="E147" s="1139" t="s">
        <v>69</v>
      </c>
      <c r="F147" s="1139"/>
      <c r="G147" s="1140"/>
    </row>
    <row r="148" spans="1:7" ht="13.5" thickBot="1" x14ac:dyDescent="0.25">
      <c r="A148" s="1141" t="s">
        <v>39</v>
      </c>
      <c r="B148" s="1142"/>
      <c r="C148" s="1142"/>
      <c r="D148" s="639" t="s">
        <v>14</v>
      </c>
      <c r="E148" s="1198" t="s">
        <v>33</v>
      </c>
      <c r="F148" s="1143"/>
      <c r="G148" s="1144"/>
    </row>
    <row r="149" spans="1:7" ht="16.5" x14ac:dyDescent="0.25">
      <c r="A149" s="1152" t="s">
        <v>29</v>
      </c>
      <c r="B149" s="1153"/>
      <c r="C149" s="1153"/>
      <c r="D149" s="1153"/>
      <c r="E149" s="1153"/>
      <c r="F149" s="1153"/>
      <c r="G149" s="1154"/>
    </row>
    <row r="150" spans="1:7" x14ac:dyDescent="0.2">
      <c r="A150" s="1155" t="s">
        <v>48</v>
      </c>
      <c r="B150" s="1156"/>
      <c r="C150" s="1156"/>
      <c r="D150" s="1156"/>
      <c r="E150" s="1156"/>
      <c r="F150" s="1156"/>
      <c r="G150" s="1157"/>
    </row>
    <row r="151" spans="1:7" x14ac:dyDescent="0.2">
      <c r="A151" s="1158" t="s">
        <v>49</v>
      </c>
      <c r="B151" s="1159"/>
      <c r="C151" s="1159"/>
      <c r="D151" s="1159"/>
      <c r="E151" s="1159"/>
      <c r="F151" s="1159"/>
      <c r="G151" s="1160"/>
    </row>
    <row r="152" spans="1:7" x14ac:dyDescent="0.2">
      <c r="A152" s="6"/>
      <c r="B152" s="99"/>
      <c r="C152" s="8"/>
      <c r="D152" s="9"/>
      <c r="E152" s="99"/>
      <c r="F152" s="10"/>
      <c r="G152" s="11" t="s">
        <v>20</v>
      </c>
    </row>
    <row r="153" spans="1:7" x14ac:dyDescent="0.2">
      <c r="A153" s="12" t="s">
        <v>1</v>
      </c>
      <c r="B153" s="13"/>
      <c r="C153" s="14" t="s">
        <v>32</v>
      </c>
      <c r="D153" s="13"/>
      <c r="E153" s="343" t="s">
        <v>3095</v>
      </c>
      <c r="F153" s="98"/>
      <c r="G153" s="344" t="s">
        <v>3078</v>
      </c>
    </row>
    <row r="154" spans="1:7" x14ac:dyDescent="0.2">
      <c r="A154" s="17" t="s">
        <v>8</v>
      </c>
      <c r="B154" s="100"/>
      <c r="C154" s="19"/>
      <c r="D154" s="4"/>
      <c r="E154" s="1145"/>
      <c r="F154" s="1146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1147"/>
      <c r="F156" s="1148"/>
      <c r="G156" s="25"/>
    </row>
    <row r="157" spans="1:7" ht="26.25" thickBot="1" x14ac:dyDescent="0.25">
      <c r="A157" s="210" t="s">
        <v>47</v>
      </c>
      <c r="B157" s="28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52" t="s">
        <v>153</v>
      </c>
      <c r="D158" s="357" t="s">
        <v>2306</v>
      </c>
      <c r="E158" s="158">
        <v>1</v>
      </c>
      <c r="F158" s="128">
        <v>4000</v>
      </c>
      <c r="G158" s="35">
        <f>F158*E158</f>
        <v>4000</v>
      </c>
    </row>
    <row r="159" spans="1:7" x14ac:dyDescent="0.2">
      <c r="A159" s="29"/>
      <c r="B159" s="101"/>
      <c r="C159" s="41"/>
      <c r="D159" s="351" t="s">
        <v>2409</v>
      </c>
      <c r="E159" s="156"/>
      <c r="F159" s="128"/>
      <c r="G159" s="35"/>
    </row>
    <row r="160" spans="1:7" x14ac:dyDescent="0.2">
      <c r="A160" s="29"/>
      <c r="B160" s="101"/>
      <c r="C160" s="41"/>
      <c r="D160" s="129"/>
      <c r="E160" s="157"/>
      <c r="F160" s="149"/>
      <c r="G160" s="35"/>
    </row>
    <row r="161" spans="1:7" x14ac:dyDescent="0.2">
      <c r="A161" s="29"/>
      <c r="B161" s="101"/>
      <c r="C161" s="41"/>
      <c r="D161" s="129"/>
      <c r="E161" s="108"/>
      <c r="F161" s="128"/>
      <c r="G161" s="35"/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51"/>
      <c r="C164" s="119"/>
      <c r="D164" s="136"/>
      <c r="E164" s="108"/>
      <c r="F164" s="150"/>
      <c r="G164" s="35"/>
    </row>
    <row r="165" spans="1:7" x14ac:dyDescent="0.2">
      <c r="A165" s="29"/>
      <c r="B165" s="151"/>
      <c r="C165" s="119"/>
      <c r="D165" s="144"/>
      <c r="E165" s="108"/>
      <c r="F165" s="150"/>
      <c r="G165" s="35"/>
    </row>
    <row r="166" spans="1:7" x14ac:dyDescent="0.2">
      <c r="A166" s="29"/>
      <c r="B166" s="101"/>
      <c r="C166" s="41"/>
      <c r="D166" s="144"/>
      <c r="E166" s="155"/>
      <c r="F166" s="128"/>
      <c r="G166" s="35"/>
    </row>
    <row r="167" spans="1:7" x14ac:dyDescent="0.2">
      <c r="A167" s="29"/>
      <c r="B167" s="106"/>
      <c r="C167" s="41"/>
      <c r="D167" s="136"/>
      <c r="E167" s="104"/>
      <c r="F167" s="128"/>
      <c r="G167" s="35"/>
    </row>
    <row r="168" spans="1:7" x14ac:dyDescent="0.2">
      <c r="A168" s="29"/>
      <c r="B168" s="105"/>
      <c r="C168" s="41"/>
      <c r="D168" s="136"/>
      <c r="E168" s="108"/>
      <c r="F168" s="152"/>
      <c r="G168" s="35"/>
    </row>
    <row r="169" spans="1:7" x14ac:dyDescent="0.2">
      <c r="A169" s="29"/>
      <c r="B169" s="107"/>
      <c r="C169" s="41"/>
      <c r="D169" s="136"/>
      <c r="E169" s="153"/>
      <c r="F169" s="128"/>
      <c r="G169" s="35"/>
    </row>
    <row r="170" spans="1:7" x14ac:dyDescent="0.2">
      <c r="A170" s="29"/>
      <c r="B170" s="107"/>
      <c r="C170" s="41"/>
      <c r="D170" s="67"/>
      <c r="E170" s="153"/>
      <c r="F170" s="128"/>
      <c r="G170" s="35"/>
    </row>
    <row r="171" spans="1:7" x14ac:dyDescent="0.2">
      <c r="A171" s="29"/>
      <c r="B171" s="101"/>
      <c r="C171" s="41"/>
      <c r="D171" s="67"/>
      <c r="E171" s="108"/>
      <c r="F171" s="128"/>
      <c r="G171" s="35"/>
    </row>
    <row r="172" spans="1:7" x14ac:dyDescent="0.2">
      <c r="A172" s="29"/>
      <c r="B172" s="101"/>
      <c r="C172" s="41"/>
      <c r="D172" s="67"/>
      <c r="E172" s="153"/>
      <c r="F172" s="128"/>
      <c r="G172" s="35"/>
    </row>
    <row r="173" spans="1:7" x14ac:dyDescent="0.2">
      <c r="A173" s="29"/>
      <c r="B173" s="106"/>
      <c r="C173" s="41"/>
      <c r="D173" s="67"/>
      <c r="E173" s="104"/>
      <c r="F173" s="154"/>
      <c r="G173" s="35"/>
    </row>
    <row r="174" spans="1:7" x14ac:dyDescent="0.2">
      <c r="A174" s="29"/>
      <c r="B174" s="105"/>
      <c r="C174" s="41"/>
      <c r="D174" s="130"/>
      <c r="E174" s="104"/>
      <c r="F174" s="154"/>
      <c r="G174" s="35"/>
    </row>
    <row r="175" spans="1:7" x14ac:dyDescent="0.2">
      <c r="A175" s="29"/>
      <c r="B175" s="105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62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646"/>
      <c r="C182" s="647"/>
      <c r="D182" s="648"/>
      <c r="E182" s="649"/>
      <c r="F182" s="650"/>
      <c r="G182" s="35"/>
    </row>
    <row r="183" spans="1:7" x14ac:dyDescent="0.2">
      <c r="A183" s="29"/>
      <c r="B183" s="646"/>
      <c r="C183" s="647"/>
      <c r="D183" s="648"/>
      <c r="E183" s="649"/>
      <c r="F183" s="650"/>
      <c r="G183" s="35"/>
    </row>
    <row r="184" spans="1:7" x14ac:dyDescent="0.2">
      <c r="A184" s="29"/>
      <c r="B184" s="101"/>
      <c r="C184" s="41"/>
      <c r="D184" s="67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02"/>
      <c r="F188" s="128"/>
      <c r="G188" s="35"/>
    </row>
    <row r="189" spans="1:7" x14ac:dyDescent="0.2">
      <c r="A189" s="29"/>
      <c r="B189" s="101"/>
      <c r="C189" s="31"/>
      <c r="D189" s="67"/>
      <c r="E189" s="131"/>
      <c r="F189" s="117"/>
      <c r="G189" s="35"/>
    </row>
    <row r="190" spans="1:7" x14ac:dyDescent="0.2">
      <c r="A190" s="29"/>
      <c r="B190" s="101"/>
      <c r="C190" s="41"/>
      <c r="D190" s="118"/>
      <c r="E190" s="108"/>
      <c r="F190" s="149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ht="13.5" thickBot="1" x14ac:dyDescent="0.25">
      <c r="A192" s="45"/>
      <c r="B192" s="132"/>
      <c r="C192" s="115"/>
      <c r="D192" s="115"/>
      <c r="E192" s="132"/>
      <c r="F192" s="49" t="s">
        <v>15</v>
      </c>
      <c r="G192" s="50">
        <f>SUM(G158:G191)</f>
        <v>4000</v>
      </c>
    </row>
    <row r="193" spans="1:7" ht="13.5" thickTop="1" x14ac:dyDescent="0.2">
      <c r="A193" s="1149" t="s">
        <v>3037</v>
      </c>
      <c r="B193" s="1186"/>
      <c r="C193" s="1186"/>
      <c r="D193" s="1186"/>
      <c r="E193" s="1186"/>
      <c r="F193" s="1186"/>
      <c r="G193" s="1187"/>
    </row>
    <row r="194" spans="1:7" ht="13.5" thickBot="1" x14ac:dyDescent="0.25">
      <c r="A194" s="359"/>
      <c r="B194" s="355"/>
      <c r="C194" s="355" t="s">
        <v>3038</v>
      </c>
      <c r="D194" s="360"/>
      <c r="E194" s="355"/>
      <c r="F194" s="361"/>
      <c r="G194" s="362"/>
    </row>
    <row r="195" spans="1:7" ht="13.5" thickTop="1" x14ac:dyDescent="0.2">
      <c r="A195" s="1130"/>
      <c r="B195" s="1131"/>
      <c r="C195" s="1131"/>
      <c r="D195" s="57" t="s">
        <v>11</v>
      </c>
      <c r="E195" s="1132" t="s">
        <v>12</v>
      </c>
      <c r="F195" s="1132"/>
      <c r="G195" s="1133"/>
    </row>
    <row r="196" spans="1:7" x14ac:dyDescent="0.2">
      <c r="A196" s="1134" t="s">
        <v>17</v>
      </c>
      <c r="B196" s="1135"/>
      <c r="C196" s="1135"/>
      <c r="D196" s="39"/>
      <c r="E196" s="1136"/>
      <c r="F196" s="1137"/>
      <c r="G196" s="1138"/>
    </row>
    <row r="197" spans="1:7" x14ac:dyDescent="0.2">
      <c r="A197" s="1134" t="s">
        <v>38</v>
      </c>
      <c r="B197" s="1135"/>
      <c r="C197" s="1135"/>
      <c r="D197" s="638" t="s">
        <v>2081</v>
      </c>
      <c r="E197" s="1139" t="s">
        <v>69</v>
      </c>
      <c r="F197" s="1139"/>
      <c r="G197" s="1140"/>
    </row>
    <row r="198" spans="1:7" ht="13.5" thickBot="1" x14ac:dyDescent="0.25">
      <c r="A198" s="1141" t="s">
        <v>39</v>
      </c>
      <c r="B198" s="1142"/>
      <c r="C198" s="1142"/>
      <c r="D198" s="639" t="s">
        <v>14</v>
      </c>
      <c r="E198" s="1198" t="s">
        <v>33</v>
      </c>
      <c r="F198" s="1143"/>
      <c r="G198" s="1144"/>
    </row>
    <row r="199" spans="1:7" ht="16.5" x14ac:dyDescent="0.25">
      <c r="A199" s="1152" t="s">
        <v>29</v>
      </c>
      <c r="B199" s="1153"/>
      <c r="C199" s="1153"/>
      <c r="D199" s="1153"/>
      <c r="E199" s="1153"/>
      <c r="F199" s="1153"/>
      <c r="G199" s="1154"/>
    </row>
    <row r="200" spans="1:7" x14ac:dyDescent="0.2">
      <c r="A200" s="1155" t="s">
        <v>48</v>
      </c>
      <c r="B200" s="1156"/>
      <c r="C200" s="1156"/>
      <c r="D200" s="1156"/>
      <c r="E200" s="1156"/>
      <c r="F200" s="1156"/>
      <c r="G200" s="1157"/>
    </row>
    <row r="201" spans="1:7" x14ac:dyDescent="0.2">
      <c r="A201" s="1158" t="s">
        <v>49</v>
      </c>
      <c r="B201" s="1159"/>
      <c r="C201" s="1159"/>
      <c r="D201" s="1159"/>
      <c r="E201" s="1159"/>
      <c r="F201" s="1159"/>
      <c r="G201" s="1160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1</v>
      </c>
      <c r="B203" s="13"/>
      <c r="C203" s="14" t="s">
        <v>32</v>
      </c>
      <c r="D203" s="13"/>
      <c r="E203" s="343" t="s">
        <v>3162</v>
      </c>
      <c r="F203" s="98"/>
      <c r="G203" s="344" t="s">
        <v>3119</v>
      </c>
    </row>
    <row r="204" spans="1:7" x14ac:dyDescent="0.2">
      <c r="A204" s="17" t="s">
        <v>8</v>
      </c>
      <c r="B204" s="100"/>
      <c r="C204" s="19"/>
      <c r="D204" s="4"/>
      <c r="E204" s="1145"/>
      <c r="F204" s="1146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1147"/>
      <c r="F206" s="1148"/>
      <c r="G206" s="25"/>
    </row>
    <row r="207" spans="1:7" ht="26.25" thickBot="1" x14ac:dyDescent="0.25">
      <c r="A207" s="210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352" t="s">
        <v>149</v>
      </c>
      <c r="D208" s="357" t="s">
        <v>401</v>
      </c>
      <c r="E208" s="158">
        <v>40</v>
      </c>
      <c r="F208" s="128">
        <v>200</v>
      </c>
      <c r="G208" s="35">
        <f>F208*E208</f>
        <v>8000</v>
      </c>
    </row>
    <row r="209" spans="1:7" x14ac:dyDescent="0.2">
      <c r="A209" s="29"/>
      <c r="B209" s="101"/>
      <c r="C209" s="41"/>
      <c r="D209" s="351"/>
      <c r="E209" s="156"/>
      <c r="F209" s="128"/>
      <c r="G209" s="35"/>
    </row>
    <row r="210" spans="1:7" x14ac:dyDescent="0.2">
      <c r="A210" s="29"/>
      <c r="B210" s="101"/>
      <c r="C210" s="41"/>
      <c r="D210" s="129"/>
      <c r="E210" s="157"/>
      <c r="F210" s="149"/>
      <c r="G210" s="35"/>
    </row>
    <row r="211" spans="1:7" x14ac:dyDescent="0.2">
      <c r="A211" s="29"/>
      <c r="B211" s="101"/>
      <c r="C211" s="41"/>
      <c r="D211" s="129"/>
      <c r="E211" s="108"/>
      <c r="F211" s="128"/>
      <c r="G211" s="35"/>
    </row>
    <row r="212" spans="1:7" x14ac:dyDescent="0.2">
      <c r="A212" s="29"/>
      <c r="B212" s="105"/>
      <c r="C212" s="41"/>
      <c r="D212" s="136"/>
      <c r="E212" s="102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51"/>
      <c r="C214" s="119"/>
      <c r="D214" s="136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01"/>
      <c r="C216" s="41"/>
      <c r="D216" s="144"/>
      <c r="E216" s="155"/>
      <c r="F216" s="128"/>
      <c r="G216" s="35"/>
    </row>
    <row r="217" spans="1:7" x14ac:dyDescent="0.2">
      <c r="A217" s="29"/>
      <c r="B217" s="106"/>
      <c r="C217" s="41"/>
      <c r="D217" s="136"/>
      <c r="E217" s="104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62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646"/>
      <c r="C232" s="647"/>
      <c r="D232" s="648"/>
      <c r="E232" s="649"/>
      <c r="F232" s="650"/>
      <c r="G232" s="35"/>
    </row>
    <row r="233" spans="1:7" x14ac:dyDescent="0.2">
      <c r="A233" s="29"/>
      <c r="B233" s="646"/>
      <c r="C233" s="647"/>
      <c r="D233" s="648"/>
      <c r="E233" s="649"/>
      <c r="F233" s="650"/>
      <c r="G233" s="35"/>
    </row>
    <row r="234" spans="1:7" x14ac:dyDescent="0.2">
      <c r="A234" s="29"/>
      <c r="B234" s="101"/>
      <c r="C234" s="41"/>
      <c r="D234" s="67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8000</v>
      </c>
    </row>
    <row r="243" spans="1:7" ht="13.5" thickTop="1" x14ac:dyDescent="0.2">
      <c r="A243" s="1149" t="s">
        <v>3121</v>
      </c>
      <c r="B243" s="1186"/>
      <c r="C243" s="1186"/>
      <c r="D243" s="1186"/>
      <c r="E243" s="1186"/>
      <c r="F243" s="1186"/>
      <c r="G243" s="1187"/>
    </row>
    <row r="244" spans="1:7" ht="13.5" thickBot="1" x14ac:dyDescent="0.25">
      <c r="A244" s="359"/>
      <c r="B244" s="355"/>
      <c r="C244" s="355" t="s">
        <v>3120</v>
      </c>
      <c r="D244" s="360"/>
      <c r="E244" s="355"/>
      <c r="F244" s="361"/>
      <c r="G244" s="362"/>
    </row>
    <row r="245" spans="1:7" ht="13.5" thickTop="1" x14ac:dyDescent="0.2">
      <c r="A245" s="1130"/>
      <c r="B245" s="1131"/>
      <c r="C245" s="1131"/>
      <c r="D245" s="57" t="s">
        <v>11</v>
      </c>
      <c r="E245" s="1132" t="s">
        <v>12</v>
      </c>
      <c r="F245" s="1132"/>
      <c r="G245" s="1133"/>
    </row>
    <row r="246" spans="1:7" x14ac:dyDescent="0.2">
      <c r="A246" s="1134" t="s">
        <v>17</v>
      </c>
      <c r="B246" s="1135"/>
      <c r="C246" s="1135"/>
      <c r="D246" s="39"/>
      <c r="E246" s="1136"/>
      <c r="F246" s="1137"/>
      <c r="G246" s="1138"/>
    </row>
    <row r="247" spans="1:7" x14ac:dyDescent="0.2">
      <c r="A247" s="1134" t="s">
        <v>38</v>
      </c>
      <c r="B247" s="1135"/>
      <c r="C247" s="1135"/>
      <c r="D247" s="638" t="s">
        <v>2081</v>
      </c>
      <c r="E247" s="1139" t="s">
        <v>69</v>
      </c>
      <c r="F247" s="1139"/>
      <c r="G247" s="1140"/>
    </row>
    <row r="248" spans="1:7" ht="13.5" thickBot="1" x14ac:dyDescent="0.25">
      <c r="A248" s="1141" t="s">
        <v>39</v>
      </c>
      <c r="B248" s="1142"/>
      <c r="C248" s="1142"/>
      <c r="D248" s="639" t="s">
        <v>14</v>
      </c>
      <c r="E248" s="1198" t="s">
        <v>33</v>
      </c>
      <c r="F248" s="1143"/>
      <c r="G248" s="1144"/>
    </row>
  </sheetData>
  <mergeCells count="72">
    <mergeCell ref="A148:C148"/>
    <mergeCell ref="E148:G148"/>
    <mergeCell ref="C93:G93"/>
    <mergeCell ref="A145:C145"/>
    <mergeCell ref="E145:G145"/>
    <mergeCell ref="A146:C146"/>
    <mergeCell ref="E146:G146"/>
    <mergeCell ref="A147:C147"/>
    <mergeCell ref="E147:G147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92:G92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43:G43"/>
    <mergeCell ref="A1:G1"/>
    <mergeCell ref="A2:G2"/>
    <mergeCell ref="A3:G3"/>
    <mergeCell ref="E6:F6"/>
    <mergeCell ref="E8:F8"/>
    <mergeCell ref="A149:G149"/>
    <mergeCell ref="A150:G150"/>
    <mergeCell ref="A151:G151"/>
    <mergeCell ref="E154:F154"/>
    <mergeCell ref="E156:F156"/>
    <mergeCell ref="E197:G197"/>
    <mergeCell ref="A198:C198"/>
    <mergeCell ref="E198:G198"/>
    <mergeCell ref="A193:G193"/>
    <mergeCell ref="A195:C195"/>
    <mergeCell ref="E195:G195"/>
    <mergeCell ref="A196:C196"/>
    <mergeCell ref="E196:G196"/>
    <mergeCell ref="C44:G44"/>
    <mergeCell ref="A247:C247"/>
    <mergeCell ref="E247:G247"/>
    <mergeCell ref="A248:C248"/>
    <mergeCell ref="E248:G248"/>
    <mergeCell ref="A243:G243"/>
    <mergeCell ref="A245:C245"/>
    <mergeCell ref="E245:G245"/>
    <mergeCell ref="A246:C246"/>
    <mergeCell ref="E246:G246"/>
    <mergeCell ref="A199:G199"/>
    <mergeCell ref="A200:G200"/>
    <mergeCell ref="A201:G201"/>
    <mergeCell ref="E204:F204"/>
    <mergeCell ref="E206:F206"/>
    <mergeCell ref="A197:C19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499984740745262"/>
  </sheetPr>
  <dimension ref="A1:H48"/>
  <sheetViews>
    <sheetView topLeftCell="A13" zoomScale="115" zoomScaleNormal="115" workbookViewId="0">
      <selection activeCell="D25" sqref="D2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15" t="s">
        <v>68</v>
      </c>
      <c r="F5" s="98"/>
      <c r="G5" s="16" t="s">
        <v>70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67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0</v>
      </c>
    </row>
    <row r="43" spans="1:7" ht="13.5" thickTop="1" x14ac:dyDescent="0.2">
      <c r="A43" s="1237" t="s">
        <v>564</v>
      </c>
      <c r="B43" s="1150"/>
      <c r="C43" s="1150"/>
      <c r="D43" s="1150"/>
      <c r="E43" s="1150"/>
      <c r="F43" s="1150"/>
      <c r="G43" s="1151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1130"/>
      <c r="B45" s="1131"/>
      <c r="C45" s="1131"/>
      <c r="D45" s="57" t="s">
        <v>11</v>
      </c>
      <c r="E45" s="1132" t="s">
        <v>12</v>
      </c>
      <c r="F45" s="1132"/>
      <c r="G45" s="1133"/>
    </row>
    <row r="46" spans="1:7" x14ac:dyDescent="0.2">
      <c r="A46" s="1134" t="s">
        <v>17</v>
      </c>
      <c r="B46" s="1135"/>
      <c r="C46" s="1135"/>
      <c r="D46" s="39"/>
      <c r="E46" s="1136"/>
      <c r="F46" s="1137"/>
      <c r="G46" s="1138"/>
    </row>
    <row r="47" spans="1:7" x14ac:dyDescent="0.2">
      <c r="A47" s="1134" t="s">
        <v>38</v>
      </c>
      <c r="B47" s="1135"/>
      <c r="C47" s="1135"/>
      <c r="D47" s="58" t="s">
        <v>420</v>
      </c>
      <c r="E47" s="1139" t="s">
        <v>69</v>
      </c>
      <c r="F47" s="1139"/>
      <c r="G47" s="1140"/>
    </row>
    <row r="48" spans="1:7" ht="13.5" thickBot="1" x14ac:dyDescent="0.25">
      <c r="A48" s="1141" t="s">
        <v>39</v>
      </c>
      <c r="B48" s="1142"/>
      <c r="C48" s="1142"/>
      <c r="D48" s="59" t="s">
        <v>14</v>
      </c>
      <c r="E48" s="1198" t="s">
        <v>33</v>
      </c>
      <c r="F48" s="1143"/>
      <c r="G48" s="1144"/>
    </row>
  </sheetData>
  <mergeCells count="14">
    <mergeCell ref="A48:C48"/>
    <mergeCell ref="E48:G48"/>
    <mergeCell ref="A45:C45"/>
    <mergeCell ref="E45:G45"/>
    <mergeCell ref="A46:C46"/>
    <mergeCell ref="E46:G46"/>
    <mergeCell ref="A47:C47"/>
    <mergeCell ref="E47:G47"/>
    <mergeCell ref="A43:G43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499984740745262"/>
  </sheetPr>
  <dimension ref="A1:H550"/>
  <sheetViews>
    <sheetView tabSelected="1" topLeftCell="A523" zoomScale="115" zoomScaleNormal="115" workbookViewId="0">
      <selection activeCell="E530" sqref="E53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2569</v>
      </c>
      <c r="F5" s="98"/>
      <c r="G5" s="344" t="s">
        <v>2531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402</v>
      </c>
      <c r="E10" s="158">
        <v>240</v>
      </c>
      <c r="F10" s="128">
        <v>350</v>
      </c>
      <c r="G10" s="35">
        <f>F10*E10</f>
        <v>84000</v>
      </c>
    </row>
    <row r="11" spans="1:7" x14ac:dyDescent="0.2">
      <c r="A11" s="29">
        <v>2</v>
      </c>
      <c r="B11" s="101"/>
      <c r="C11" s="352" t="s">
        <v>149</v>
      </c>
      <c r="D11" s="351" t="s">
        <v>2532</v>
      </c>
      <c r="E11" s="108">
        <v>240</v>
      </c>
      <c r="F11" s="128">
        <v>200</v>
      </c>
      <c r="G11" s="35">
        <f>F11*E11</f>
        <v>48000</v>
      </c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646"/>
      <c r="C33" s="647"/>
      <c r="D33" s="681"/>
      <c r="E33" s="649"/>
      <c r="F33" s="650"/>
      <c r="G33" s="35"/>
    </row>
    <row r="34" spans="1:7" x14ac:dyDescent="0.2">
      <c r="A34" s="29"/>
      <c r="B34" s="646"/>
      <c r="C34" s="647"/>
      <c r="D34" s="681"/>
      <c r="E34" s="649"/>
      <c r="F34" s="650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132000</v>
      </c>
    </row>
    <row r="45" spans="1:7" ht="13.5" thickTop="1" x14ac:dyDescent="0.2">
      <c r="A45" s="342" t="s">
        <v>2533</v>
      </c>
      <c r="B45" s="302"/>
      <c r="E45" s="302"/>
      <c r="G45" s="20"/>
    </row>
    <row r="46" spans="1:7" ht="13.5" thickBot="1" x14ac:dyDescent="0.25">
      <c r="A46" s="52" t="s">
        <v>8</v>
      </c>
      <c r="B46" s="103"/>
      <c r="C46" s="355" t="s">
        <v>2534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491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43" t="s">
        <v>3784</v>
      </c>
      <c r="F55" s="98"/>
      <c r="G55" s="344" t="s">
        <v>3752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153</v>
      </c>
      <c r="D60" s="357" t="s">
        <v>2306</v>
      </c>
      <c r="E60" s="158">
        <v>1</v>
      </c>
      <c r="F60" s="128">
        <v>5000</v>
      </c>
      <c r="G60" s="35">
        <f>F60*E60</f>
        <v>5000</v>
      </c>
    </row>
    <row r="61" spans="1:7" x14ac:dyDescent="0.2">
      <c r="A61" s="29"/>
      <c r="B61" s="101"/>
      <c r="C61" s="352"/>
      <c r="D61" s="351" t="s">
        <v>3755</v>
      </c>
      <c r="E61" s="108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646"/>
      <c r="C83" s="647"/>
      <c r="D83" s="681"/>
      <c r="E83" s="649"/>
      <c r="F83" s="650"/>
      <c r="G83" s="35"/>
    </row>
    <row r="84" spans="1:7" x14ac:dyDescent="0.2">
      <c r="A84" s="29"/>
      <c r="B84" s="646"/>
      <c r="C84" s="647"/>
      <c r="D84" s="681"/>
      <c r="E84" s="649"/>
      <c r="F84" s="650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5000</v>
      </c>
    </row>
    <row r="95" spans="1:7" ht="13.5" thickTop="1" x14ac:dyDescent="0.2">
      <c r="A95" s="1149" t="s">
        <v>3756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103"/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491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</v>
      </c>
      <c r="E100" s="1198" t="s">
        <v>33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32</v>
      </c>
      <c r="D105" s="13"/>
      <c r="E105" s="343" t="s">
        <v>3884</v>
      </c>
      <c r="F105" s="98"/>
      <c r="G105" s="344" t="s">
        <v>3869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153</v>
      </c>
      <c r="D110" s="357" t="s">
        <v>2306</v>
      </c>
      <c r="E110" s="158">
        <v>1</v>
      </c>
      <c r="F110" s="128">
        <v>5000</v>
      </c>
      <c r="G110" s="35">
        <f>F110*E110</f>
        <v>5000</v>
      </c>
    </row>
    <row r="111" spans="1:7" x14ac:dyDescent="0.2">
      <c r="A111" s="29"/>
      <c r="B111" s="101"/>
      <c r="C111" s="352"/>
      <c r="D111" s="351" t="s">
        <v>3755</v>
      </c>
      <c r="E111" s="108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646"/>
      <c r="C133" s="647"/>
      <c r="D133" s="681"/>
      <c r="E133" s="649"/>
      <c r="F133" s="650"/>
      <c r="G133" s="35"/>
    </row>
    <row r="134" spans="1:7" x14ac:dyDescent="0.2">
      <c r="A134" s="29"/>
      <c r="B134" s="646"/>
      <c r="C134" s="647"/>
      <c r="D134" s="681"/>
      <c r="E134" s="649"/>
      <c r="F134" s="650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5000</v>
      </c>
    </row>
    <row r="145" spans="1:7" ht="13.5" thickTop="1" x14ac:dyDescent="0.2">
      <c r="A145" s="1149" t="s">
        <v>3871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103"/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491</v>
      </c>
      <c r="E149" s="1139" t="s">
        <v>69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14</v>
      </c>
      <c r="E150" s="1198" t="s">
        <v>33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32</v>
      </c>
      <c r="D155" s="13"/>
      <c r="E155" s="343" t="s">
        <v>3885</v>
      </c>
      <c r="F155" s="98"/>
      <c r="G155" s="344" t="s">
        <v>3869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52" t="s">
        <v>153</v>
      </c>
      <c r="D160" s="357" t="s">
        <v>2306</v>
      </c>
      <c r="E160" s="158">
        <v>1</v>
      </c>
      <c r="F160" s="128">
        <v>5000</v>
      </c>
      <c r="G160" s="35">
        <f>F160*E160</f>
        <v>5000</v>
      </c>
    </row>
    <row r="161" spans="1:7" x14ac:dyDescent="0.2">
      <c r="A161" s="29"/>
      <c r="B161" s="101"/>
      <c r="C161" s="352"/>
      <c r="D161" s="351" t="s">
        <v>3755</v>
      </c>
      <c r="E161" s="108"/>
      <c r="F161" s="128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08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51"/>
      <c r="C166" s="119"/>
      <c r="D166" s="136"/>
      <c r="E166" s="108"/>
      <c r="F166" s="150"/>
      <c r="G166" s="35"/>
    </row>
    <row r="167" spans="1:7" x14ac:dyDescent="0.2">
      <c r="A167" s="29"/>
      <c r="B167" s="151"/>
      <c r="C167" s="119"/>
      <c r="D167" s="144"/>
      <c r="E167" s="108"/>
      <c r="F167" s="150"/>
      <c r="G167" s="35"/>
    </row>
    <row r="168" spans="1:7" x14ac:dyDescent="0.2">
      <c r="A168" s="29"/>
      <c r="B168" s="101"/>
      <c r="C168" s="41"/>
      <c r="D168" s="144"/>
      <c r="E168" s="155"/>
      <c r="F168" s="128"/>
      <c r="G168" s="35"/>
    </row>
    <row r="169" spans="1:7" x14ac:dyDescent="0.2">
      <c r="A169" s="29"/>
      <c r="B169" s="106"/>
      <c r="C169" s="41"/>
      <c r="D169" s="136"/>
      <c r="E169" s="104"/>
      <c r="F169" s="128"/>
      <c r="G169" s="35"/>
    </row>
    <row r="170" spans="1:7" x14ac:dyDescent="0.2">
      <c r="A170" s="29"/>
      <c r="B170" s="105"/>
      <c r="C170" s="41"/>
      <c r="D170" s="136"/>
      <c r="E170" s="108"/>
      <c r="F170" s="152"/>
      <c r="G170" s="35"/>
    </row>
    <row r="171" spans="1:7" x14ac:dyDescent="0.2">
      <c r="A171" s="29"/>
      <c r="B171" s="107"/>
      <c r="C171" s="41"/>
      <c r="D171" s="136"/>
      <c r="E171" s="153"/>
      <c r="F171" s="128"/>
      <c r="G171" s="35"/>
    </row>
    <row r="172" spans="1:7" x14ac:dyDescent="0.2">
      <c r="A172" s="29"/>
      <c r="B172" s="107"/>
      <c r="C172" s="41"/>
      <c r="D172" s="67"/>
      <c r="E172" s="153"/>
      <c r="F172" s="128"/>
      <c r="G172" s="35"/>
    </row>
    <row r="173" spans="1:7" x14ac:dyDescent="0.2">
      <c r="A173" s="29"/>
      <c r="B173" s="101"/>
      <c r="C173" s="41"/>
      <c r="D173" s="67"/>
      <c r="E173" s="108"/>
      <c r="F173" s="128"/>
      <c r="G173" s="35"/>
    </row>
    <row r="174" spans="1:7" x14ac:dyDescent="0.2">
      <c r="A174" s="29"/>
      <c r="B174" s="101"/>
      <c r="C174" s="41"/>
      <c r="D174" s="67"/>
      <c r="E174" s="153"/>
      <c r="F174" s="128"/>
      <c r="G174" s="35"/>
    </row>
    <row r="175" spans="1:7" x14ac:dyDescent="0.2">
      <c r="A175" s="29"/>
      <c r="B175" s="106"/>
      <c r="C175" s="41"/>
      <c r="D175" s="67"/>
      <c r="E175" s="104"/>
      <c r="F175" s="154"/>
      <c r="G175" s="35"/>
    </row>
    <row r="176" spans="1:7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646"/>
      <c r="C183" s="647"/>
      <c r="D183" s="681"/>
      <c r="E183" s="649"/>
      <c r="F183" s="650"/>
      <c r="G183" s="35"/>
    </row>
    <row r="184" spans="1:7" x14ac:dyDescent="0.2">
      <c r="A184" s="29"/>
      <c r="B184" s="646"/>
      <c r="C184" s="647"/>
      <c r="D184" s="681"/>
      <c r="E184" s="649"/>
      <c r="F184" s="650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5000</v>
      </c>
    </row>
    <row r="195" spans="1:7" ht="13.5" thickTop="1" x14ac:dyDescent="0.2">
      <c r="A195" s="1149" t="s">
        <v>3872</v>
      </c>
      <c r="B195" s="1150"/>
      <c r="C195" s="1150"/>
      <c r="D195" s="1150"/>
      <c r="E195" s="1150"/>
      <c r="F195" s="1150"/>
      <c r="G195" s="1151"/>
    </row>
    <row r="196" spans="1:7" ht="13.5" thickBot="1" x14ac:dyDescent="0.25">
      <c r="A196" s="52"/>
      <c r="B196" s="103"/>
      <c r="C196" s="103"/>
      <c r="D196" s="54"/>
      <c r="E196" s="103"/>
      <c r="F196" s="55"/>
      <c r="G196" s="56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58" t="s">
        <v>491</v>
      </c>
      <c r="E199" s="1139" t="s">
        <v>69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59" t="s">
        <v>14</v>
      </c>
      <c r="E200" s="1198" t="s">
        <v>33</v>
      </c>
      <c r="F200" s="1143"/>
      <c r="G200" s="1144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32</v>
      </c>
      <c r="D205" s="13"/>
      <c r="E205" s="343" t="s">
        <v>4012</v>
      </c>
      <c r="F205" s="98"/>
      <c r="G205" s="344" t="s">
        <v>4005</v>
      </c>
    </row>
    <row r="206" spans="1:7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7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52" t="s">
        <v>153</v>
      </c>
      <c r="D210" s="357" t="s">
        <v>2306</v>
      </c>
      <c r="E210" s="158">
        <v>1</v>
      </c>
      <c r="F210" s="128">
        <v>5000</v>
      </c>
      <c r="G210" s="35">
        <f>F210*E210</f>
        <v>5000</v>
      </c>
    </row>
    <row r="211" spans="1:7" x14ac:dyDescent="0.2">
      <c r="A211" s="29"/>
      <c r="B211" s="101"/>
      <c r="C211" s="352"/>
      <c r="D211" s="351" t="s">
        <v>3755</v>
      </c>
      <c r="E211" s="108"/>
      <c r="F211" s="128"/>
      <c r="G211" s="35"/>
    </row>
    <row r="212" spans="1:7" x14ac:dyDescent="0.2">
      <c r="A212" s="29"/>
      <c r="B212" s="101"/>
      <c r="C212" s="41"/>
      <c r="D212" s="129"/>
      <c r="E212" s="157"/>
      <c r="F212" s="149"/>
      <c r="G212" s="35"/>
    </row>
    <row r="213" spans="1:7" x14ac:dyDescent="0.2">
      <c r="A213" s="29"/>
      <c r="B213" s="101"/>
      <c r="C213" s="41"/>
      <c r="D213" s="129"/>
      <c r="E213" s="108"/>
      <c r="F213" s="128"/>
      <c r="G213" s="35"/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51"/>
      <c r="C216" s="119"/>
      <c r="D216" s="136"/>
      <c r="E216" s="108"/>
      <c r="F216" s="150"/>
      <c r="G216" s="35"/>
    </row>
    <row r="217" spans="1:7" x14ac:dyDescent="0.2">
      <c r="A217" s="29"/>
      <c r="B217" s="151"/>
      <c r="C217" s="119"/>
      <c r="D217" s="144"/>
      <c r="E217" s="108"/>
      <c r="F217" s="150"/>
      <c r="G217" s="35"/>
    </row>
    <row r="218" spans="1:7" x14ac:dyDescent="0.2">
      <c r="A218" s="29"/>
      <c r="B218" s="101"/>
      <c r="C218" s="41"/>
      <c r="D218" s="144"/>
      <c r="E218" s="155"/>
      <c r="F218" s="128"/>
      <c r="G218" s="35"/>
    </row>
    <row r="219" spans="1:7" x14ac:dyDescent="0.2">
      <c r="A219" s="29"/>
      <c r="B219" s="106"/>
      <c r="C219" s="41"/>
      <c r="D219" s="136"/>
      <c r="E219" s="104"/>
      <c r="F219" s="128"/>
      <c r="G219" s="35"/>
    </row>
    <row r="220" spans="1:7" x14ac:dyDescent="0.2">
      <c r="A220" s="29"/>
      <c r="B220" s="105"/>
      <c r="C220" s="41"/>
      <c r="D220" s="136"/>
      <c r="E220" s="10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646"/>
      <c r="C233" s="647"/>
      <c r="D233" s="681"/>
      <c r="E233" s="649"/>
      <c r="F233" s="650"/>
      <c r="G233" s="35"/>
    </row>
    <row r="234" spans="1:7" x14ac:dyDescent="0.2">
      <c r="A234" s="29"/>
      <c r="B234" s="646"/>
      <c r="C234" s="647"/>
      <c r="D234" s="681"/>
      <c r="E234" s="649"/>
      <c r="F234" s="650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59"/>
      <c r="E237" s="104"/>
      <c r="F237" s="154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5000</v>
      </c>
    </row>
    <row r="245" spans="1:7" ht="13.5" thickTop="1" x14ac:dyDescent="0.2">
      <c r="A245" s="1149" t="s">
        <v>4013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03"/>
      <c r="C246" s="103"/>
      <c r="D246" s="54"/>
      <c r="E246" s="103"/>
      <c r="F246" s="55"/>
      <c r="G246" s="5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58" t="s">
        <v>491</v>
      </c>
      <c r="E249" s="1139" t="s">
        <v>69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59" t="s">
        <v>14</v>
      </c>
      <c r="E250" s="1198" t="s">
        <v>33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32</v>
      </c>
      <c r="D255" s="13"/>
      <c r="E255" s="343" t="s">
        <v>4014</v>
      </c>
      <c r="F255" s="98"/>
      <c r="G255" s="344" t="s">
        <v>4005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29">
        <v>1</v>
      </c>
      <c r="B260" s="101"/>
      <c r="C260" s="352" t="s">
        <v>153</v>
      </c>
      <c r="D260" s="357" t="s">
        <v>2306</v>
      </c>
      <c r="E260" s="158">
        <v>1</v>
      </c>
      <c r="F260" s="128">
        <v>5000</v>
      </c>
      <c r="G260" s="35">
        <f>F260*E260</f>
        <v>5000</v>
      </c>
    </row>
    <row r="261" spans="1:7" x14ac:dyDescent="0.2">
      <c r="A261" s="29"/>
      <c r="B261" s="101"/>
      <c r="C261" s="352"/>
      <c r="D261" s="351" t="s">
        <v>3755</v>
      </c>
      <c r="E261" s="108"/>
      <c r="F261" s="128"/>
      <c r="G261" s="35"/>
    </row>
    <row r="262" spans="1:7" x14ac:dyDescent="0.2">
      <c r="A262" s="29"/>
      <c r="B262" s="101"/>
      <c r="C262" s="41"/>
      <c r="D262" s="129"/>
      <c r="E262" s="157"/>
      <c r="F262" s="149"/>
      <c r="G262" s="35"/>
    </row>
    <row r="263" spans="1:7" x14ac:dyDescent="0.2">
      <c r="A263" s="29"/>
      <c r="B263" s="101"/>
      <c r="C263" s="41"/>
      <c r="D263" s="129"/>
      <c r="E263" s="108"/>
      <c r="F263" s="128"/>
      <c r="G263" s="35"/>
    </row>
    <row r="264" spans="1:7" x14ac:dyDescent="0.2">
      <c r="A264" s="29"/>
      <c r="B264" s="105"/>
      <c r="C264" s="41"/>
      <c r="D264" s="136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51"/>
      <c r="C266" s="119"/>
      <c r="D266" s="136"/>
      <c r="E266" s="108"/>
      <c r="F266" s="150"/>
      <c r="G266" s="35"/>
    </row>
    <row r="267" spans="1:7" x14ac:dyDescent="0.2">
      <c r="A267" s="29"/>
      <c r="B267" s="151"/>
      <c r="C267" s="119"/>
      <c r="D267" s="144"/>
      <c r="E267" s="108"/>
      <c r="F267" s="150"/>
      <c r="G267" s="35"/>
    </row>
    <row r="268" spans="1:7" x14ac:dyDescent="0.2">
      <c r="A268" s="29"/>
      <c r="B268" s="101"/>
      <c r="C268" s="41"/>
      <c r="D268" s="144"/>
      <c r="E268" s="155"/>
      <c r="F268" s="128"/>
      <c r="G268" s="35"/>
    </row>
    <row r="269" spans="1:7" x14ac:dyDescent="0.2">
      <c r="A269" s="29"/>
      <c r="B269" s="106"/>
      <c r="C269" s="41"/>
      <c r="D269" s="136"/>
      <c r="E269" s="104"/>
      <c r="F269" s="128"/>
      <c r="G269" s="35"/>
    </row>
    <row r="270" spans="1:7" x14ac:dyDescent="0.2">
      <c r="A270" s="29"/>
      <c r="B270" s="105"/>
      <c r="C270" s="41"/>
      <c r="D270" s="136"/>
      <c r="E270" s="10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646"/>
      <c r="C283" s="647"/>
      <c r="D283" s="681"/>
      <c r="E283" s="649"/>
      <c r="F283" s="650"/>
      <c r="G283" s="35"/>
    </row>
    <row r="284" spans="1:7" x14ac:dyDescent="0.2">
      <c r="A284" s="29"/>
      <c r="B284" s="646"/>
      <c r="C284" s="647"/>
      <c r="D284" s="681"/>
      <c r="E284" s="649"/>
      <c r="F284" s="650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59"/>
      <c r="E287" s="104"/>
      <c r="F287" s="154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357" t="s">
        <v>8</v>
      </c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5000</v>
      </c>
    </row>
    <row r="295" spans="1:7" ht="13.5" thickTop="1" x14ac:dyDescent="0.2">
      <c r="A295" s="1149" t="s">
        <v>4015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03"/>
      <c r="C296" s="103"/>
      <c r="D296" s="54"/>
      <c r="E296" s="103"/>
      <c r="F296" s="55"/>
      <c r="G296" s="56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58" t="s">
        <v>491</v>
      </c>
      <c r="E299" s="1139" t="s">
        <v>69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59" t="s">
        <v>14</v>
      </c>
      <c r="E300" s="1198" t="s">
        <v>33</v>
      </c>
      <c r="F300" s="1143"/>
      <c r="G300" s="1144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58" t="s">
        <v>49</v>
      </c>
      <c r="B303" s="1159"/>
      <c r="C303" s="1159"/>
      <c r="D303" s="1159"/>
      <c r="E303" s="1159"/>
      <c r="F303" s="1159"/>
      <c r="G303" s="1160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32</v>
      </c>
      <c r="D305" s="13"/>
      <c r="E305" s="343" t="s">
        <v>4718</v>
      </c>
      <c r="F305" s="98"/>
      <c r="G305" s="344" t="s">
        <v>4702</v>
      </c>
    </row>
    <row r="306" spans="1:7" x14ac:dyDescent="0.2">
      <c r="A306" s="17" t="s">
        <v>8</v>
      </c>
      <c r="B306" s="100"/>
      <c r="C306" s="19"/>
      <c r="D306" s="4"/>
      <c r="E306" s="1145"/>
      <c r="F306" s="1146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1147"/>
      <c r="F308" s="1148"/>
      <c r="G308" s="25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29">
        <v>1</v>
      </c>
      <c r="B310" s="101"/>
      <c r="C310" s="352" t="s">
        <v>149</v>
      </c>
      <c r="D310" s="357" t="s">
        <v>402</v>
      </c>
      <c r="E310" s="158">
        <v>180</v>
      </c>
      <c r="F310" s="128">
        <v>350</v>
      </c>
      <c r="G310" s="35">
        <f>F310*E310</f>
        <v>63000</v>
      </c>
    </row>
    <row r="311" spans="1:7" x14ac:dyDescent="0.2">
      <c r="A311" s="29">
        <v>2</v>
      </c>
      <c r="B311" s="101"/>
      <c r="C311" s="352" t="s">
        <v>149</v>
      </c>
      <c r="D311" s="351" t="s">
        <v>2532</v>
      </c>
      <c r="E311" s="108">
        <v>180</v>
      </c>
      <c r="F311" s="128">
        <v>200</v>
      </c>
      <c r="G311" s="35">
        <f>F311*E311</f>
        <v>36000</v>
      </c>
    </row>
    <row r="312" spans="1:7" x14ac:dyDescent="0.2">
      <c r="A312" s="29"/>
      <c r="B312" s="101"/>
      <c r="C312" s="41"/>
      <c r="D312" s="129"/>
      <c r="E312" s="157"/>
      <c r="F312" s="149"/>
      <c r="G312" s="35"/>
    </row>
    <row r="313" spans="1:7" x14ac:dyDescent="0.2">
      <c r="A313" s="29"/>
      <c r="B313" s="101"/>
      <c r="C313" s="41"/>
      <c r="D313" s="129"/>
      <c r="E313" s="108"/>
      <c r="F313" s="128"/>
      <c r="G313" s="35"/>
    </row>
    <row r="314" spans="1:7" x14ac:dyDescent="0.2">
      <c r="A314" s="29"/>
      <c r="B314" s="105"/>
      <c r="C314" s="41"/>
      <c r="D314" s="136"/>
      <c r="E314" s="102"/>
      <c r="F314" s="128"/>
      <c r="G314" s="35"/>
    </row>
    <row r="315" spans="1:7" x14ac:dyDescent="0.2">
      <c r="A315" s="29"/>
      <c r="B315" s="105"/>
      <c r="C315" s="41"/>
      <c r="D315" s="136"/>
      <c r="E315" s="102"/>
      <c r="F315" s="128"/>
      <c r="G315" s="35"/>
    </row>
    <row r="316" spans="1:7" x14ac:dyDescent="0.2">
      <c r="A316" s="29"/>
      <c r="B316" s="151"/>
      <c r="C316" s="119"/>
      <c r="D316" s="136"/>
      <c r="E316" s="108"/>
      <c r="F316" s="150"/>
      <c r="G316" s="35"/>
    </row>
    <row r="317" spans="1:7" x14ac:dyDescent="0.2">
      <c r="A317" s="29"/>
      <c r="B317" s="151"/>
      <c r="C317" s="119"/>
      <c r="D317" s="144"/>
      <c r="E317" s="108"/>
      <c r="F317" s="150"/>
      <c r="G317" s="35"/>
    </row>
    <row r="318" spans="1:7" x14ac:dyDescent="0.2">
      <c r="A318" s="29"/>
      <c r="B318" s="101"/>
      <c r="C318" s="41"/>
      <c r="D318" s="144"/>
      <c r="E318" s="155"/>
      <c r="F318" s="128"/>
      <c r="G318" s="35"/>
    </row>
    <row r="319" spans="1:7" x14ac:dyDescent="0.2">
      <c r="A319" s="29"/>
      <c r="B319" s="106"/>
      <c r="C319" s="41"/>
      <c r="D319" s="136"/>
      <c r="E319" s="104"/>
      <c r="F319" s="128"/>
      <c r="G319" s="35"/>
    </row>
    <row r="320" spans="1:7" x14ac:dyDescent="0.2">
      <c r="A320" s="29"/>
      <c r="B320" s="105"/>
      <c r="C320" s="41"/>
      <c r="D320" s="136"/>
      <c r="E320" s="108"/>
      <c r="F320" s="152"/>
      <c r="G320" s="35"/>
    </row>
    <row r="321" spans="1:7" x14ac:dyDescent="0.2">
      <c r="A321" s="29"/>
      <c r="B321" s="107"/>
      <c r="C321" s="41"/>
      <c r="D321" s="136"/>
      <c r="E321" s="153"/>
      <c r="F321" s="128"/>
      <c r="G321" s="35"/>
    </row>
    <row r="322" spans="1:7" x14ac:dyDescent="0.2">
      <c r="A322" s="29"/>
      <c r="B322" s="107"/>
      <c r="C322" s="41"/>
      <c r="D322" s="67"/>
      <c r="E322" s="153"/>
      <c r="F322" s="128"/>
      <c r="G322" s="35"/>
    </row>
    <row r="323" spans="1:7" x14ac:dyDescent="0.2">
      <c r="A323" s="29"/>
      <c r="B323" s="101"/>
      <c r="C323" s="41"/>
      <c r="D323" s="67"/>
      <c r="E323" s="108"/>
      <c r="F323" s="128"/>
      <c r="G323" s="35"/>
    </row>
    <row r="324" spans="1:7" x14ac:dyDescent="0.2">
      <c r="A324" s="29"/>
      <c r="B324" s="101"/>
      <c r="C324" s="41"/>
      <c r="D324" s="67"/>
      <c r="E324" s="153"/>
      <c r="F324" s="128"/>
      <c r="G324" s="35"/>
    </row>
    <row r="325" spans="1:7" x14ac:dyDescent="0.2">
      <c r="A325" s="29"/>
      <c r="B325" s="106"/>
      <c r="C325" s="41"/>
      <c r="D325" s="67"/>
      <c r="E325" s="104"/>
      <c r="F325" s="154"/>
      <c r="G325" s="35"/>
    </row>
    <row r="326" spans="1:7" x14ac:dyDescent="0.2">
      <c r="A326" s="29"/>
      <c r="B326" s="105"/>
      <c r="C326" s="41"/>
      <c r="D326" s="130"/>
      <c r="E326" s="104"/>
      <c r="F326" s="154"/>
      <c r="G326" s="35"/>
    </row>
    <row r="327" spans="1:7" x14ac:dyDescent="0.2">
      <c r="A327" s="29"/>
      <c r="B327" s="105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646"/>
      <c r="C333" s="647"/>
      <c r="D333" s="681"/>
      <c r="E333" s="649"/>
      <c r="F333" s="650"/>
      <c r="G333" s="35"/>
    </row>
    <row r="334" spans="1:7" x14ac:dyDescent="0.2">
      <c r="A334" s="29"/>
      <c r="B334" s="646"/>
      <c r="C334" s="647"/>
      <c r="D334" s="681"/>
      <c r="E334" s="649"/>
      <c r="F334" s="650"/>
      <c r="G334" s="35"/>
    </row>
    <row r="335" spans="1:7" x14ac:dyDescent="0.2">
      <c r="A335" s="29"/>
      <c r="B335" s="101"/>
      <c r="C335" s="41"/>
      <c r="D335" s="159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59"/>
      <c r="E337" s="104"/>
      <c r="F337" s="154"/>
      <c r="G337" s="35"/>
    </row>
    <row r="338" spans="1:7" x14ac:dyDescent="0.2">
      <c r="A338" s="29"/>
      <c r="B338" s="101"/>
      <c r="C338" s="41"/>
      <c r="D338" s="160"/>
      <c r="E338" s="108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31"/>
      <c r="D341" s="67"/>
      <c r="E341" s="131"/>
      <c r="F341" s="117"/>
      <c r="G341" s="35"/>
    </row>
    <row r="342" spans="1:7" x14ac:dyDescent="0.2">
      <c r="A342" s="29"/>
      <c r="B342" s="101"/>
      <c r="C342" s="41"/>
      <c r="D342" s="118"/>
      <c r="E342" s="108"/>
      <c r="F342" s="149"/>
      <c r="G342" s="35"/>
    </row>
    <row r="343" spans="1:7" x14ac:dyDescent="0.2">
      <c r="A343" s="29"/>
      <c r="B343" s="101"/>
      <c r="C343" s="41"/>
      <c r="D343" s="144"/>
      <c r="E343" s="108"/>
      <c r="F343" s="149"/>
      <c r="G343" s="35"/>
    </row>
    <row r="344" spans="1: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99000</v>
      </c>
    </row>
    <row r="345" spans="1:7" ht="13.5" thickTop="1" x14ac:dyDescent="0.2">
      <c r="A345" s="342" t="s">
        <v>4719</v>
      </c>
      <c r="B345" s="302"/>
      <c r="E345" s="302"/>
      <c r="G345" s="20"/>
    </row>
    <row r="346" spans="1:7" ht="13.5" thickBot="1" x14ac:dyDescent="0.25">
      <c r="A346" s="52" t="s">
        <v>8</v>
      </c>
      <c r="B346" s="103"/>
      <c r="C346" s="355" t="s">
        <v>4720</v>
      </c>
      <c r="D346" s="54"/>
      <c r="E346" s="103"/>
      <c r="F346" s="55"/>
      <c r="G346" s="56"/>
    </row>
    <row r="347" spans="1:7" ht="13.5" thickTop="1" x14ac:dyDescent="0.2">
      <c r="A347" s="1130"/>
      <c r="B347" s="1131"/>
      <c r="C347" s="1131"/>
      <c r="D347" s="57" t="s">
        <v>11</v>
      </c>
      <c r="E347" s="1132" t="s">
        <v>12</v>
      </c>
      <c r="F347" s="1132"/>
      <c r="G347" s="1133"/>
    </row>
    <row r="348" spans="1:7" x14ac:dyDescent="0.2">
      <c r="A348" s="1134" t="s">
        <v>17</v>
      </c>
      <c r="B348" s="1135"/>
      <c r="C348" s="1135"/>
      <c r="D348" s="39"/>
      <c r="E348" s="1136"/>
      <c r="F348" s="1137"/>
      <c r="G348" s="1138"/>
    </row>
    <row r="349" spans="1:7" x14ac:dyDescent="0.2">
      <c r="A349" s="1134" t="s">
        <v>38</v>
      </c>
      <c r="B349" s="1135"/>
      <c r="C349" s="1135"/>
      <c r="D349" s="58" t="s">
        <v>491</v>
      </c>
      <c r="E349" s="1139" t="s">
        <v>69</v>
      </c>
      <c r="F349" s="1139"/>
      <c r="G349" s="1140"/>
    </row>
    <row r="350" spans="1:7" ht="13.5" thickBot="1" x14ac:dyDescent="0.25">
      <c r="A350" s="1141" t="s">
        <v>39</v>
      </c>
      <c r="B350" s="1142"/>
      <c r="C350" s="1142"/>
      <c r="D350" s="59" t="s">
        <v>14</v>
      </c>
      <c r="E350" s="1198" t="s">
        <v>33</v>
      </c>
      <c r="F350" s="1143"/>
      <c r="G350" s="1144"/>
    </row>
    <row r="351" spans="1:7" ht="16.5" x14ac:dyDescent="0.25">
      <c r="A351" s="1152" t="s">
        <v>29</v>
      </c>
      <c r="B351" s="1153"/>
      <c r="C351" s="1153"/>
      <c r="D351" s="1153"/>
      <c r="E351" s="1153"/>
      <c r="F351" s="1153"/>
      <c r="G351" s="1154"/>
    </row>
    <row r="352" spans="1:7" x14ac:dyDescent="0.2">
      <c r="A352" s="1155" t="s">
        <v>48</v>
      </c>
      <c r="B352" s="1156"/>
      <c r="C352" s="1156"/>
      <c r="D352" s="1156"/>
      <c r="E352" s="1156"/>
      <c r="F352" s="1156"/>
      <c r="G352" s="1157"/>
    </row>
    <row r="353" spans="1:7" x14ac:dyDescent="0.2">
      <c r="A353" s="1158" t="s">
        <v>49</v>
      </c>
      <c r="B353" s="1159"/>
      <c r="C353" s="1159"/>
      <c r="D353" s="1159"/>
      <c r="E353" s="1159"/>
      <c r="F353" s="1159"/>
      <c r="G353" s="1160"/>
    </row>
    <row r="354" spans="1:7" x14ac:dyDescent="0.2">
      <c r="A354" s="6"/>
      <c r="B354" s="99"/>
      <c r="C354" s="8"/>
      <c r="D354" s="9"/>
      <c r="E354" s="99"/>
      <c r="F354" s="10"/>
      <c r="G354" s="11" t="s">
        <v>20</v>
      </c>
    </row>
    <row r="355" spans="1:7" x14ac:dyDescent="0.2">
      <c r="A355" s="12" t="s">
        <v>1</v>
      </c>
      <c r="B355" s="13"/>
      <c r="C355" s="14" t="s">
        <v>32</v>
      </c>
      <c r="D355" s="13"/>
      <c r="E355" s="343" t="s">
        <v>4630</v>
      </c>
      <c r="F355" s="98"/>
      <c r="G355" s="344" t="s">
        <v>4721</v>
      </c>
    </row>
    <row r="356" spans="1:7" x14ac:dyDescent="0.2">
      <c r="A356" s="17" t="s">
        <v>8</v>
      </c>
      <c r="B356" s="100"/>
      <c r="C356" s="19"/>
      <c r="D356" s="4"/>
      <c r="E356" s="1145"/>
      <c r="F356" s="1146"/>
      <c r="G356" s="20"/>
    </row>
    <row r="357" spans="1:7" x14ac:dyDescent="0.2">
      <c r="A357" s="21" t="s">
        <v>37</v>
      </c>
      <c r="B357" s="22"/>
      <c r="C357" s="22"/>
      <c r="D357" s="22"/>
      <c r="E357" s="23" t="s">
        <v>46</v>
      </c>
      <c r="F357" s="24"/>
      <c r="G357" s="20" t="s">
        <v>50</v>
      </c>
    </row>
    <row r="358" spans="1:7" x14ac:dyDescent="0.2">
      <c r="A358" s="6"/>
      <c r="B358" s="99"/>
      <c r="C358" s="8"/>
      <c r="D358" s="8"/>
      <c r="E358" s="1147"/>
      <c r="F358" s="1148"/>
      <c r="G358" s="25"/>
    </row>
    <row r="359" spans="1:7" ht="26.25" thickBot="1" x14ac:dyDescent="0.25">
      <c r="A359" s="210" t="s">
        <v>47</v>
      </c>
      <c r="B359" s="28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7" ht="13.5" thickTop="1" x14ac:dyDescent="0.2">
      <c r="A360" s="29">
        <v>1</v>
      </c>
      <c r="B360" s="101"/>
      <c r="C360" s="352" t="s">
        <v>149</v>
      </c>
      <c r="D360" s="357" t="s">
        <v>402</v>
      </c>
      <c r="E360" s="158">
        <v>180</v>
      </c>
      <c r="F360" s="128">
        <v>350</v>
      </c>
      <c r="G360" s="35">
        <f>F360*E360</f>
        <v>63000</v>
      </c>
    </row>
    <row r="361" spans="1:7" x14ac:dyDescent="0.2">
      <c r="A361" s="29">
        <v>2</v>
      </c>
      <c r="B361" s="101"/>
      <c r="C361" s="352" t="s">
        <v>149</v>
      </c>
      <c r="D361" s="351" t="s">
        <v>2532</v>
      </c>
      <c r="E361" s="108">
        <v>180</v>
      </c>
      <c r="F361" s="128">
        <v>200</v>
      </c>
      <c r="G361" s="35">
        <f>F361*E361</f>
        <v>36000</v>
      </c>
    </row>
    <row r="362" spans="1:7" x14ac:dyDescent="0.2">
      <c r="A362" s="29"/>
      <c r="B362" s="101"/>
      <c r="C362" s="41"/>
      <c r="D362" s="129"/>
      <c r="E362" s="157"/>
      <c r="F362" s="149"/>
      <c r="G362" s="35"/>
    </row>
    <row r="363" spans="1:7" x14ac:dyDescent="0.2">
      <c r="A363" s="29"/>
      <c r="B363" s="101"/>
      <c r="C363" s="41"/>
      <c r="D363" s="129"/>
      <c r="E363" s="108"/>
      <c r="F363" s="128"/>
      <c r="G363" s="35"/>
    </row>
    <row r="364" spans="1:7" x14ac:dyDescent="0.2">
      <c r="A364" s="29"/>
      <c r="B364" s="105"/>
      <c r="C364" s="41"/>
      <c r="D364" s="136"/>
      <c r="E364" s="102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51"/>
      <c r="C366" s="119"/>
      <c r="D366" s="136"/>
      <c r="E366" s="108"/>
      <c r="F366" s="150"/>
      <c r="G366" s="35"/>
    </row>
    <row r="367" spans="1:7" x14ac:dyDescent="0.2">
      <c r="A367" s="29"/>
      <c r="B367" s="151"/>
      <c r="C367" s="119"/>
      <c r="D367" s="144"/>
      <c r="E367" s="108"/>
      <c r="F367" s="150"/>
      <c r="G367" s="35"/>
    </row>
    <row r="368" spans="1:7" x14ac:dyDescent="0.2">
      <c r="A368" s="29"/>
      <c r="B368" s="101"/>
      <c r="C368" s="41"/>
      <c r="D368" s="144"/>
      <c r="E368" s="155"/>
      <c r="F368" s="128"/>
      <c r="G368" s="35"/>
    </row>
    <row r="369" spans="1:7" x14ac:dyDescent="0.2">
      <c r="A369" s="29"/>
      <c r="B369" s="106"/>
      <c r="C369" s="41"/>
      <c r="D369" s="136"/>
      <c r="E369" s="104"/>
      <c r="F369" s="128"/>
      <c r="G369" s="35"/>
    </row>
    <row r="370" spans="1:7" x14ac:dyDescent="0.2">
      <c r="A370" s="29"/>
      <c r="B370" s="105"/>
      <c r="C370" s="41"/>
      <c r="D370" s="136"/>
      <c r="E370" s="108"/>
      <c r="F370" s="152"/>
      <c r="G370" s="35"/>
    </row>
    <row r="371" spans="1:7" x14ac:dyDescent="0.2">
      <c r="A371" s="29"/>
      <c r="B371" s="107"/>
      <c r="C371" s="41"/>
      <c r="D371" s="136"/>
      <c r="E371" s="153"/>
      <c r="F371" s="128"/>
      <c r="G371" s="35"/>
    </row>
    <row r="372" spans="1:7" x14ac:dyDescent="0.2">
      <c r="A372" s="29"/>
      <c r="B372" s="107"/>
      <c r="C372" s="41"/>
      <c r="D372" s="67"/>
      <c r="E372" s="153"/>
      <c r="F372" s="128"/>
      <c r="G372" s="35"/>
    </row>
    <row r="373" spans="1:7" x14ac:dyDescent="0.2">
      <c r="A373" s="29"/>
      <c r="B373" s="101"/>
      <c r="C373" s="41"/>
      <c r="D373" s="67"/>
      <c r="E373" s="108"/>
      <c r="F373" s="128"/>
      <c r="G373" s="35"/>
    </row>
    <row r="374" spans="1:7" x14ac:dyDescent="0.2">
      <c r="A374" s="29"/>
      <c r="B374" s="101"/>
      <c r="C374" s="41"/>
      <c r="D374" s="67"/>
      <c r="E374" s="153"/>
      <c r="F374" s="128"/>
      <c r="G374" s="35"/>
    </row>
    <row r="375" spans="1:7" x14ac:dyDescent="0.2">
      <c r="A375" s="29"/>
      <c r="B375" s="106"/>
      <c r="C375" s="41"/>
      <c r="D375" s="67"/>
      <c r="E375" s="104"/>
      <c r="F375" s="154"/>
      <c r="G375" s="35"/>
    </row>
    <row r="376" spans="1:7" x14ac:dyDescent="0.2">
      <c r="A376" s="29"/>
      <c r="B376" s="105"/>
      <c r="C376" s="41"/>
      <c r="D376" s="130"/>
      <c r="E376" s="104"/>
      <c r="F376" s="154"/>
      <c r="G376" s="35"/>
    </row>
    <row r="377" spans="1:7" x14ac:dyDescent="0.2">
      <c r="A377" s="29"/>
      <c r="B377" s="105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7"/>
      <c r="E382" s="104"/>
      <c r="F382" s="154"/>
      <c r="G382" s="35"/>
    </row>
    <row r="383" spans="1:7" x14ac:dyDescent="0.2">
      <c r="A383" s="29"/>
      <c r="B383" s="646"/>
      <c r="C383" s="647"/>
      <c r="D383" s="681"/>
      <c r="E383" s="649"/>
      <c r="F383" s="650"/>
      <c r="G383" s="35"/>
    </row>
    <row r="384" spans="1:7" x14ac:dyDescent="0.2">
      <c r="A384" s="29"/>
      <c r="B384" s="646"/>
      <c r="C384" s="647"/>
      <c r="D384" s="681"/>
      <c r="E384" s="649"/>
      <c r="F384" s="650"/>
      <c r="G384" s="35"/>
    </row>
    <row r="385" spans="1:7" x14ac:dyDescent="0.2">
      <c r="A385" s="29"/>
      <c r="B385" s="101"/>
      <c r="C385" s="41"/>
      <c r="D385" s="159"/>
      <c r="E385" s="104"/>
      <c r="F385" s="154"/>
      <c r="G385" s="35"/>
    </row>
    <row r="386" spans="1:7" x14ac:dyDescent="0.2">
      <c r="A386" s="29"/>
      <c r="B386" s="101"/>
      <c r="C386" s="41"/>
      <c r="D386" s="159"/>
      <c r="E386" s="104"/>
      <c r="F386" s="154"/>
      <c r="G386" s="35"/>
    </row>
    <row r="387" spans="1:7" x14ac:dyDescent="0.2">
      <c r="A387" s="29"/>
      <c r="B387" s="101"/>
      <c r="C387" s="41"/>
      <c r="D387" s="159"/>
      <c r="E387" s="104"/>
      <c r="F387" s="154"/>
      <c r="G387" s="35"/>
    </row>
    <row r="388" spans="1:7" x14ac:dyDescent="0.2">
      <c r="A388" s="29"/>
      <c r="B388" s="101"/>
      <c r="C388" s="41"/>
      <c r="D388" s="160"/>
      <c r="E388" s="108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31"/>
      <c r="D391" s="67"/>
      <c r="E391" s="131"/>
      <c r="F391" s="117"/>
      <c r="G391" s="35"/>
    </row>
    <row r="392" spans="1:7" x14ac:dyDescent="0.2">
      <c r="A392" s="29"/>
      <c r="B392" s="101"/>
      <c r="C392" s="41"/>
      <c r="D392" s="118"/>
      <c r="E392" s="108"/>
      <c r="F392" s="149"/>
      <c r="G392" s="35"/>
    </row>
    <row r="393" spans="1:7" x14ac:dyDescent="0.2">
      <c r="A393" s="29"/>
      <c r="B393" s="101"/>
      <c r="C393" s="41"/>
      <c r="D393" s="144"/>
      <c r="E393" s="108"/>
      <c r="F393" s="149"/>
      <c r="G393" s="35"/>
    </row>
    <row r="394" spans="1:7" ht="13.5" thickBot="1" x14ac:dyDescent="0.25">
      <c r="A394" s="45"/>
      <c r="B394" s="132"/>
      <c r="C394" s="115"/>
      <c r="D394" s="115"/>
      <c r="E394" s="132"/>
      <c r="F394" s="49" t="s">
        <v>15</v>
      </c>
      <c r="G394" s="50">
        <f>SUM(G360:G393)</f>
        <v>99000</v>
      </c>
    </row>
    <row r="395" spans="1:7" ht="13.5" thickTop="1" x14ac:dyDescent="0.2">
      <c r="A395" s="342" t="s">
        <v>2533</v>
      </c>
      <c r="B395" s="302"/>
      <c r="E395" s="302"/>
      <c r="G395" s="20"/>
    </row>
    <row r="396" spans="1:7" ht="13.5" thickBot="1" x14ac:dyDescent="0.25">
      <c r="A396" s="52" t="s">
        <v>8</v>
      </c>
      <c r="B396" s="103"/>
      <c r="C396" s="355" t="s">
        <v>4722</v>
      </c>
      <c r="D396" s="54"/>
      <c r="E396" s="103"/>
      <c r="F396" s="55"/>
      <c r="G396" s="56"/>
    </row>
    <row r="397" spans="1:7" ht="13.5" thickTop="1" x14ac:dyDescent="0.2">
      <c r="A397" s="1130"/>
      <c r="B397" s="1131"/>
      <c r="C397" s="1131"/>
      <c r="D397" s="57" t="s">
        <v>11</v>
      </c>
      <c r="E397" s="1132" t="s">
        <v>12</v>
      </c>
      <c r="F397" s="1132"/>
      <c r="G397" s="1133"/>
    </row>
    <row r="398" spans="1:7" x14ac:dyDescent="0.2">
      <c r="A398" s="1134" t="s">
        <v>17</v>
      </c>
      <c r="B398" s="1135"/>
      <c r="C398" s="1135"/>
      <c r="D398" s="39"/>
      <c r="E398" s="1136"/>
      <c r="F398" s="1137"/>
      <c r="G398" s="1138"/>
    </row>
    <row r="399" spans="1:7" x14ac:dyDescent="0.2">
      <c r="A399" s="1134" t="s">
        <v>38</v>
      </c>
      <c r="B399" s="1135"/>
      <c r="C399" s="1135"/>
      <c r="D399" s="58" t="s">
        <v>491</v>
      </c>
      <c r="E399" s="1139" t="s">
        <v>69</v>
      </c>
      <c r="F399" s="1139"/>
      <c r="G399" s="1140"/>
    </row>
    <row r="400" spans="1:7" ht="13.5" thickBot="1" x14ac:dyDescent="0.25">
      <c r="A400" s="1141" t="s">
        <v>39</v>
      </c>
      <c r="B400" s="1142"/>
      <c r="C400" s="1142"/>
      <c r="D400" s="59" t="s">
        <v>14</v>
      </c>
      <c r="E400" s="1198" t="s">
        <v>33</v>
      </c>
      <c r="F400" s="1143"/>
      <c r="G400" s="1144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58" t="s">
        <v>49</v>
      </c>
      <c r="B403" s="1159"/>
      <c r="C403" s="1159"/>
      <c r="D403" s="1159"/>
      <c r="E403" s="1159"/>
      <c r="F403" s="1159"/>
      <c r="G403" s="1160"/>
    </row>
    <row r="404" spans="1:7" x14ac:dyDescent="0.2">
      <c r="A404" s="6"/>
      <c r="B404" s="99"/>
      <c r="C404" s="8"/>
      <c r="D404" s="9"/>
      <c r="E404" s="99"/>
      <c r="F404" s="10"/>
      <c r="G404" s="11" t="s">
        <v>20</v>
      </c>
    </row>
    <row r="405" spans="1:7" x14ac:dyDescent="0.2">
      <c r="A405" s="12" t="s">
        <v>1</v>
      </c>
      <c r="B405" s="13"/>
      <c r="C405" s="14" t="s">
        <v>32</v>
      </c>
      <c r="D405" s="13"/>
      <c r="E405" s="343" t="s">
        <v>4132</v>
      </c>
      <c r="F405" s="98"/>
      <c r="G405" s="344" t="s">
        <v>4632</v>
      </c>
    </row>
    <row r="406" spans="1:7" x14ac:dyDescent="0.2">
      <c r="A406" s="17" t="s">
        <v>8</v>
      </c>
      <c r="B406" s="100"/>
      <c r="C406" s="19"/>
      <c r="D406" s="4"/>
      <c r="E406" s="1145"/>
      <c r="F406" s="1146"/>
      <c r="G406" s="20"/>
    </row>
    <row r="407" spans="1:7" x14ac:dyDescent="0.2">
      <c r="A407" s="21" t="s">
        <v>37</v>
      </c>
      <c r="B407" s="22"/>
      <c r="C407" s="22"/>
      <c r="D407" s="22"/>
      <c r="E407" s="23" t="s">
        <v>46</v>
      </c>
      <c r="F407" s="24"/>
      <c r="G407" s="20" t="s">
        <v>50</v>
      </c>
    </row>
    <row r="408" spans="1:7" x14ac:dyDescent="0.2">
      <c r="A408" s="6"/>
      <c r="B408" s="99"/>
      <c r="C408" s="8"/>
      <c r="D408" s="8"/>
      <c r="E408" s="1147"/>
      <c r="F408" s="1148"/>
      <c r="G408" s="25"/>
    </row>
    <row r="409" spans="1:7" ht="26.25" thickBot="1" x14ac:dyDescent="0.25">
      <c r="A409" s="210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29">
        <v>1</v>
      </c>
      <c r="B410" s="101"/>
      <c r="C410" s="352" t="s">
        <v>153</v>
      </c>
      <c r="D410" s="357" t="s">
        <v>2306</v>
      </c>
      <c r="E410" s="158">
        <v>1</v>
      </c>
      <c r="F410" s="128">
        <v>5000</v>
      </c>
      <c r="G410" s="35">
        <f>F410*E410</f>
        <v>5000</v>
      </c>
    </row>
    <row r="411" spans="1:7" x14ac:dyDescent="0.2">
      <c r="A411" s="29"/>
      <c r="B411" s="101"/>
      <c r="C411" s="352"/>
      <c r="D411" s="351" t="s">
        <v>3755</v>
      </c>
      <c r="E411" s="108"/>
      <c r="F411" s="128"/>
      <c r="G411" s="35"/>
    </row>
    <row r="412" spans="1:7" x14ac:dyDescent="0.2">
      <c r="A412" s="29"/>
      <c r="B412" s="101"/>
      <c r="C412" s="41"/>
      <c r="D412" s="129"/>
      <c r="E412" s="157"/>
      <c r="F412" s="149"/>
      <c r="G412" s="35"/>
    </row>
    <row r="413" spans="1:7" x14ac:dyDescent="0.2">
      <c r="A413" s="29"/>
      <c r="B413" s="101"/>
      <c r="C413" s="41"/>
      <c r="D413" s="129"/>
      <c r="E413" s="108"/>
      <c r="F413" s="128"/>
      <c r="G413" s="35"/>
    </row>
    <row r="414" spans="1:7" x14ac:dyDescent="0.2">
      <c r="A414" s="29"/>
      <c r="B414" s="105"/>
      <c r="C414" s="41"/>
      <c r="D414" s="136"/>
      <c r="E414" s="102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51"/>
      <c r="C416" s="119"/>
      <c r="D416" s="136"/>
      <c r="E416" s="108"/>
      <c r="F416" s="150"/>
      <c r="G416" s="35"/>
    </row>
    <row r="417" spans="1:7" x14ac:dyDescent="0.2">
      <c r="A417" s="29"/>
      <c r="B417" s="151"/>
      <c r="C417" s="119"/>
      <c r="D417" s="144"/>
      <c r="E417" s="108"/>
      <c r="F417" s="150"/>
      <c r="G417" s="35"/>
    </row>
    <row r="418" spans="1:7" x14ac:dyDescent="0.2">
      <c r="A418" s="29"/>
      <c r="B418" s="101"/>
      <c r="C418" s="41"/>
      <c r="D418" s="144"/>
      <c r="E418" s="155"/>
      <c r="F418" s="128"/>
      <c r="G418" s="35"/>
    </row>
    <row r="419" spans="1:7" x14ac:dyDescent="0.2">
      <c r="A419" s="29"/>
      <c r="B419" s="106"/>
      <c r="C419" s="41"/>
      <c r="D419" s="136"/>
      <c r="E419" s="104"/>
      <c r="F419" s="128"/>
      <c r="G419" s="35"/>
    </row>
    <row r="420" spans="1:7" x14ac:dyDescent="0.2">
      <c r="A420" s="29"/>
      <c r="B420" s="105"/>
      <c r="C420" s="41"/>
      <c r="D420" s="136"/>
      <c r="E420" s="108"/>
      <c r="F420" s="152"/>
      <c r="G420" s="35"/>
    </row>
    <row r="421" spans="1:7" x14ac:dyDescent="0.2">
      <c r="A421" s="29"/>
      <c r="B421" s="107"/>
      <c r="C421" s="41"/>
      <c r="D421" s="136"/>
      <c r="E421" s="153"/>
      <c r="F421" s="128"/>
      <c r="G421" s="35"/>
    </row>
    <row r="422" spans="1:7" x14ac:dyDescent="0.2">
      <c r="A422" s="29"/>
      <c r="B422" s="107"/>
      <c r="C422" s="41"/>
      <c r="D422" s="67"/>
      <c r="E422" s="153"/>
      <c r="F422" s="128"/>
      <c r="G422" s="35"/>
    </row>
    <row r="423" spans="1:7" x14ac:dyDescent="0.2">
      <c r="A423" s="29"/>
      <c r="B423" s="101"/>
      <c r="C423" s="41"/>
      <c r="D423" s="67"/>
      <c r="E423" s="108"/>
      <c r="F423" s="128"/>
      <c r="G423" s="35"/>
    </row>
    <row r="424" spans="1:7" x14ac:dyDescent="0.2">
      <c r="A424" s="29"/>
      <c r="B424" s="101"/>
      <c r="C424" s="41"/>
      <c r="D424" s="67"/>
      <c r="E424" s="153"/>
      <c r="F424" s="128"/>
      <c r="G424" s="35"/>
    </row>
    <row r="425" spans="1:7" x14ac:dyDescent="0.2">
      <c r="A425" s="29"/>
      <c r="B425" s="106"/>
      <c r="C425" s="41"/>
      <c r="D425" s="67"/>
      <c r="E425" s="104"/>
      <c r="F425" s="154"/>
      <c r="G425" s="35"/>
    </row>
    <row r="426" spans="1:7" x14ac:dyDescent="0.2">
      <c r="A426" s="29"/>
      <c r="B426" s="105"/>
      <c r="C426" s="41"/>
      <c r="D426" s="130"/>
      <c r="E426" s="104"/>
      <c r="F426" s="154"/>
      <c r="G426" s="35"/>
    </row>
    <row r="427" spans="1:7" x14ac:dyDescent="0.2">
      <c r="A427" s="29"/>
      <c r="B427" s="105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67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136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/>
      <c r="F432" s="154"/>
      <c r="G432" s="35"/>
    </row>
    <row r="433" spans="1:7" x14ac:dyDescent="0.2">
      <c r="A433" s="29"/>
      <c r="B433" s="646"/>
      <c r="C433" s="647"/>
      <c r="D433" s="681"/>
      <c r="E433" s="649"/>
      <c r="F433" s="650"/>
      <c r="G433" s="35"/>
    </row>
    <row r="434" spans="1:7" x14ac:dyDescent="0.2">
      <c r="A434" s="29"/>
      <c r="B434" s="646"/>
      <c r="C434" s="647"/>
      <c r="D434" s="681"/>
      <c r="E434" s="649"/>
      <c r="F434" s="650"/>
      <c r="G434" s="35"/>
    </row>
    <row r="435" spans="1:7" x14ac:dyDescent="0.2">
      <c r="A435" s="29"/>
      <c r="B435" s="101"/>
      <c r="C435" s="41"/>
      <c r="D435" s="159"/>
      <c r="E435" s="104"/>
      <c r="F435" s="154"/>
      <c r="G435" s="35"/>
    </row>
    <row r="436" spans="1:7" x14ac:dyDescent="0.2">
      <c r="A436" s="29"/>
      <c r="B436" s="101"/>
      <c r="C436" s="41"/>
      <c r="D436" s="159"/>
      <c r="E436" s="104"/>
      <c r="F436" s="154"/>
      <c r="G436" s="35"/>
    </row>
    <row r="437" spans="1:7" x14ac:dyDescent="0.2">
      <c r="A437" s="29"/>
      <c r="B437" s="101"/>
      <c r="C437" s="41"/>
      <c r="D437" s="159"/>
      <c r="E437" s="104"/>
      <c r="F437" s="154"/>
      <c r="G437" s="35"/>
    </row>
    <row r="438" spans="1:7" x14ac:dyDescent="0.2">
      <c r="A438" s="29"/>
      <c r="B438" s="101"/>
      <c r="C438" s="41"/>
      <c r="D438" s="160"/>
      <c r="E438" s="108"/>
      <c r="F438" s="128"/>
      <c r="G438" s="35"/>
    </row>
    <row r="439" spans="1:7" x14ac:dyDescent="0.2">
      <c r="A439" s="29"/>
      <c r="B439" s="101"/>
      <c r="C439" s="41"/>
      <c r="D439" s="357" t="s">
        <v>8</v>
      </c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31"/>
      <c r="D441" s="67"/>
      <c r="E441" s="131"/>
      <c r="F441" s="117"/>
      <c r="G441" s="35"/>
    </row>
    <row r="442" spans="1:7" x14ac:dyDescent="0.2">
      <c r="A442" s="29"/>
      <c r="B442" s="101"/>
      <c r="C442" s="41"/>
      <c r="D442" s="118"/>
      <c r="E442" s="108"/>
      <c r="F442" s="149"/>
      <c r="G442" s="35"/>
    </row>
    <row r="443" spans="1:7" x14ac:dyDescent="0.2">
      <c r="A443" s="29"/>
      <c r="B443" s="101"/>
      <c r="C443" s="41"/>
      <c r="D443" s="144"/>
      <c r="E443" s="108"/>
      <c r="F443" s="149"/>
      <c r="G443" s="35"/>
    </row>
    <row r="444" spans="1:7" ht="13.5" thickBot="1" x14ac:dyDescent="0.25">
      <c r="A444" s="45"/>
      <c r="B444" s="132"/>
      <c r="C444" s="115"/>
      <c r="D444" s="115"/>
      <c r="E444" s="132"/>
      <c r="F444" s="49" t="s">
        <v>15</v>
      </c>
      <c r="G444" s="50">
        <f>SUM(G410:G443)</f>
        <v>5000</v>
      </c>
    </row>
    <row r="445" spans="1:7" ht="13.5" thickTop="1" x14ac:dyDescent="0.2">
      <c r="A445" s="1149" t="s">
        <v>4856</v>
      </c>
      <c r="B445" s="1150"/>
      <c r="C445" s="1150"/>
      <c r="D445" s="1150"/>
      <c r="E445" s="1150"/>
      <c r="F445" s="1150"/>
      <c r="G445" s="1151"/>
    </row>
    <row r="446" spans="1:7" ht="13.5" thickBot="1" x14ac:dyDescent="0.25">
      <c r="A446" s="52"/>
      <c r="B446" s="103"/>
      <c r="C446" s="103"/>
      <c r="D446" s="54"/>
      <c r="E446" s="103"/>
      <c r="F446" s="55"/>
      <c r="G446" s="56"/>
    </row>
    <row r="447" spans="1:7" ht="13.5" thickTop="1" x14ac:dyDescent="0.2">
      <c r="A447" s="1130"/>
      <c r="B447" s="1131"/>
      <c r="C447" s="1131"/>
      <c r="D447" s="57" t="s">
        <v>11</v>
      </c>
      <c r="E447" s="1132" t="s">
        <v>12</v>
      </c>
      <c r="F447" s="1132"/>
      <c r="G447" s="1133"/>
    </row>
    <row r="448" spans="1:7" x14ac:dyDescent="0.2">
      <c r="A448" s="1134" t="s">
        <v>17</v>
      </c>
      <c r="B448" s="1135"/>
      <c r="C448" s="1135"/>
      <c r="D448" s="39"/>
      <c r="E448" s="1136"/>
      <c r="F448" s="1137"/>
      <c r="G448" s="1138"/>
    </row>
    <row r="449" spans="1:7" x14ac:dyDescent="0.2">
      <c r="A449" s="1134" t="s">
        <v>38</v>
      </c>
      <c r="B449" s="1135"/>
      <c r="C449" s="1135"/>
      <c r="D449" s="58" t="s">
        <v>491</v>
      </c>
      <c r="E449" s="1139" t="s">
        <v>69</v>
      </c>
      <c r="F449" s="1139"/>
      <c r="G449" s="1140"/>
    </row>
    <row r="450" spans="1:7" ht="13.5" thickBot="1" x14ac:dyDescent="0.25">
      <c r="A450" s="1141" t="s">
        <v>39</v>
      </c>
      <c r="B450" s="1142"/>
      <c r="C450" s="1142"/>
      <c r="D450" s="59" t="s">
        <v>14</v>
      </c>
      <c r="E450" s="1198" t="s">
        <v>33</v>
      </c>
      <c r="F450" s="1143"/>
      <c r="G450" s="1144"/>
    </row>
    <row r="451" spans="1:7" ht="16.5" x14ac:dyDescent="0.25">
      <c r="A451" s="1152" t="s">
        <v>29</v>
      </c>
      <c r="B451" s="1153"/>
      <c r="C451" s="1153"/>
      <c r="D451" s="1153"/>
      <c r="E451" s="1153"/>
      <c r="F451" s="1153"/>
      <c r="G451" s="1154"/>
    </row>
    <row r="452" spans="1:7" x14ac:dyDescent="0.2">
      <c r="A452" s="1155" t="s">
        <v>48</v>
      </c>
      <c r="B452" s="1156"/>
      <c r="C452" s="1156"/>
      <c r="D452" s="1156"/>
      <c r="E452" s="1156"/>
      <c r="F452" s="1156"/>
      <c r="G452" s="1157"/>
    </row>
    <row r="453" spans="1:7" x14ac:dyDescent="0.2">
      <c r="A453" s="1158" t="s">
        <v>49</v>
      </c>
      <c r="B453" s="1159"/>
      <c r="C453" s="1159"/>
      <c r="D453" s="1159"/>
      <c r="E453" s="1159"/>
      <c r="F453" s="1159"/>
      <c r="G453" s="1160"/>
    </row>
    <row r="454" spans="1:7" x14ac:dyDescent="0.2">
      <c r="A454" s="6"/>
      <c r="B454" s="99"/>
      <c r="C454" s="8"/>
      <c r="D454" s="9"/>
      <c r="E454" s="99"/>
      <c r="F454" s="10"/>
      <c r="G454" s="11" t="s">
        <v>20</v>
      </c>
    </row>
    <row r="455" spans="1:7" x14ac:dyDescent="0.2">
      <c r="A455" s="12" t="s">
        <v>1</v>
      </c>
      <c r="B455" s="13"/>
      <c r="C455" s="14" t="s">
        <v>32</v>
      </c>
      <c r="D455" s="13"/>
      <c r="E455" s="343" t="s">
        <v>4132</v>
      </c>
      <c r="F455" s="98"/>
      <c r="G455" s="344" t="s">
        <v>4632</v>
      </c>
    </row>
    <row r="456" spans="1:7" x14ac:dyDescent="0.2">
      <c r="A456" s="17" t="s">
        <v>8</v>
      </c>
      <c r="B456" s="100"/>
      <c r="C456" s="19"/>
      <c r="D456" s="4"/>
      <c r="E456" s="1145"/>
      <c r="F456" s="1146"/>
      <c r="G456" s="20"/>
    </row>
    <row r="457" spans="1:7" x14ac:dyDescent="0.2">
      <c r="A457" s="21" t="s">
        <v>37</v>
      </c>
      <c r="B457" s="22"/>
      <c r="C457" s="22"/>
      <c r="D457" s="22"/>
      <c r="E457" s="23" t="s">
        <v>46</v>
      </c>
      <c r="F457" s="24"/>
      <c r="G457" s="20" t="s">
        <v>50</v>
      </c>
    </row>
    <row r="458" spans="1:7" x14ac:dyDescent="0.2">
      <c r="A458" s="6"/>
      <c r="B458" s="99"/>
      <c r="C458" s="8"/>
      <c r="D458" s="8"/>
      <c r="E458" s="1147"/>
      <c r="F458" s="1148"/>
      <c r="G458" s="25"/>
    </row>
    <row r="459" spans="1:7" ht="26.25" thickBot="1" x14ac:dyDescent="0.25">
      <c r="A459" s="210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7" ht="13.5" thickTop="1" x14ac:dyDescent="0.2">
      <c r="A460" s="29">
        <v>1</v>
      </c>
      <c r="B460" s="101"/>
      <c r="C460" s="352" t="s">
        <v>153</v>
      </c>
      <c r="D460" s="357" t="s">
        <v>2306</v>
      </c>
      <c r="E460" s="158">
        <v>1</v>
      </c>
      <c r="F460" s="128">
        <v>5000</v>
      </c>
      <c r="G460" s="35">
        <f>F460*E460</f>
        <v>5000</v>
      </c>
    </row>
    <row r="461" spans="1:7" x14ac:dyDescent="0.2">
      <c r="A461" s="29"/>
      <c r="B461" s="101"/>
      <c r="C461" s="352"/>
      <c r="D461" s="351" t="s">
        <v>3755</v>
      </c>
      <c r="E461" s="108"/>
      <c r="F461" s="128"/>
      <c r="G461" s="35"/>
    </row>
    <row r="462" spans="1:7" x14ac:dyDescent="0.2">
      <c r="A462" s="29"/>
      <c r="B462" s="101"/>
      <c r="C462" s="41"/>
      <c r="D462" s="129"/>
      <c r="E462" s="157"/>
      <c r="F462" s="149"/>
      <c r="G462" s="35"/>
    </row>
    <row r="463" spans="1:7" x14ac:dyDescent="0.2">
      <c r="A463" s="29"/>
      <c r="B463" s="101"/>
      <c r="C463" s="41"/>
      <c r="D463" s="129"/>
      <c r="E463" s="108"/>
      <c r="F463" s="128"/>
      <c r="G463" s="35"/>
    </row>
    <row r="464" spans="1:7" x14ac:dyDescent="0.2">
      <c r="A464" s="29"/>
      <c r="B464" s="105"/>
      <c r="C464" s="41"/>
      <c r="D464" s="136"/>
      <c r="E464" s="102"/>
      <c r="F464" s="128"/>
      <c r="G464" s="35"/>
    </row>
    <row r="465" spans="1:7" x14ac:dyDescent="0.2">
      <c r="A465" s="29"/>
      <c r="B465" s="105"/>
      <c r="C465" s="41"/>
      <c r="D465" s="136"/>
      <c r="E465" s="102"/>
      <c r="F465" s="128"/>
      <c r="G465" s="35"/>
    </row>
    <row r="466" spans="1:7" x14ac:dyDescent="0.2">
      <c r="A466" s="29"/>
      <c r="B466" s="151"/>
      <c r="C466" s="119"/>
      <c r="D466" s="136"/>
      <c r="E466" s="108"/>
      <c r="F466" s="150"/>
      <c r="G466" s="35"/>
    </row>
    <row r="467" spans="1:7" x14ac:dyDescent="0.2">
      <c r="A467" s="29"/>
      <c r="B467" s="151"/>
      <c r="C467" s="119"/>
      <c r="D467" s="144"/>
      <c r="E467" s="108"/>
      <c r="F467" s="150"/>
      <c r="G467" s="35"/>
    </row>
    <row r="468" spans="1:7" x14ac:dyDescent="0.2">
      <c r="A468" s="29"/>
      <c r="B468" s="101"/>
      <c r="C468" s="41"/>
      <c r="D468" s="144"/>
      <c r="E468" s="155"/>
      <c r="F468" s="128"/>
      <c r="G468" s="35"/>
    </row>
    <row r="469" spans="1:7" x14ac:dyDescent="0.2">
      <c r="A469" s="29"/>
      <c r="B469" s="106"/>
      <c r="C469" s="41"/>
      <c r="D469" s="136"/>
      <c r="E469" s="104"/>
      <c r="F469" s="128"/>
      <c r="G469" s="35"/>
    </row>
    <row r="470" spans="1:7" x14ac:dyDescent="0.2">
      <c r="A470" s="29"/>
      <c r="B470" s="105"/>
      <c r="C470" s="41"/>
      <c r="D470" s="136"/>
      <c r="E470" s="108"/>
      <c r="F470" s="152"/>
      <c r="G470" s="35"/>
    </row>
    <row r="471" spans="1:7" x14ac:dyDescent="0.2">
      <c r="A471" s="29"/>
      <c r="B471" s="107"/>
      <c r="C471" s="41"/>
      <c r="D471" s="136"/>
      <c r="E471" s="153"/>
      <c r="F471" s="128"/>
      <c r="G471" s="35"/>
    </row>
    <row r="472" spans="1:7" x14ac:dyDescent="0.2">
      <c r="A472" s="29"/>
      <c r="B472" s="107"/>
      <c r="C472" s="41"/>
      <c r="D472" s="67"/>
      <c r="E472" s="153"/>
      <c r="F472" s="128"/>
      <c r="G472" s="35"/>
    </row>
    <row r="473" spans="1:7" x14ac:dyDescent="0.2">
      <c r="A473" s="29"/>
      <c r="B473" s="101"/>
      <c r="C473" s="41"/>
      <c r="D473" s="67"/>
      <c r="E473" s="108"/>
      <c r="F473" s="128"/>
      <c r="G473" s="35"/>
    </row>
    <row r="474" spans="1:7" x14ac:dyDescent="0.2">
      <c r="A474" s="29"/>
      <c r="B474" s="101"/>
      <c r="C474" s="41"/>
      <c r="D474" s="67"/>
      <c r="E474" s="153"/>
      <c r="F474" s="128"/>
      <c r="G474" s="35"/>
    </row>
    <row r="475" spans="1:7" x14ac:dyDescent="0.2">
      <c r="A475" s="29"/>
      <c r="B475" s="106"/>
      <c r="C475" s="41"/>
      <c r="D475" s="67"/>
      <c r="E475" s="104"/>
      <c r="F475" s="154"/>
      <c r="G475" s="35"/>
    </row>
    <row r="476" spans="1:7" x14ac:dyDescent="0.2">
      <c r="A476" s="29"/>
      <c r="B476" s="105"/>
      <c r="C476" s="41"/>
      <c r="D476" s="130"/>
      <c r="E476" s="104"/>
      <c r="F476" s="154"/>
      <c r="G476" s="35"/>
    </row>
    <row r="477" spans="1:7" x14ac:dyDescent="0.2">
      <c r="A477" s="29"/>
      <c r="B477" s="105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7"/>
      <c r="E482" s="104"/>
      <c r="F482" s="154"/>
      <c r="G482" s="35"/>
    </row>
    <row r="483" spans="1:7" x14ac:dyDescent="0.2">
      <c r="A483" s="29"/>
      <c r="B483" s="646"/>
      <c r="C483" s="647"/>
      <c r="D483" s="681"/>
      <c r="E483" s="649"/>
      <c r="F483" s="650"/>
      <c r="G483" s="35"/>
    </row>
    <row r="484" spans="1:7" x14ac:dyDescent="0.2">
      <c r="A484" s="29"/>
      <c r="B484" s="646"/>
      <c r="C484" s="647"/>
      <c r="D484" s="681"/>
      <c r="E484" s="649"/>
      <c r="F484" s="650"/>
      <c r="G484" s="35"/>
    </row>
    <row r="485" spans="1:7" x14ac:dyDescent="0.2">
      <c r="A485" s="29"/>
      <c r="B485" s="101"/>
      <c r="C485" s="41"/>
      <c r="D485" s="159"/>
      <c r="E485" s="104"/>
      <c r="F485" s="154"/>
      <c r="G485" s="35"/>
    </row>
    <row r="486" spans="1:7" x14ac:dyDescent="0.2">
      <c r="A486" s="29"/>
      <c r="B486" s="101"/>
      <c r="C486" s="41"/>
      <c r="D486" s="159"/>
      <c r="E486" s="104"/>
      <c r="F486" s="154"/>
      <c r="G486" s="35"/>
    </row>
    <row r="487" spans="1:7" x14ac:dyDescent="0.2">
      <c r="A487" s="29"/>
      <c r="B487" s="101"/>
      <c r="C487" s="41"/>
      <c r="D487" s="159"/>
      <c r="E487" s="104"/>
      <c r="F487" s="154"/>
      <c r="G487" s="35"/>
    </row>
    <row r="488" spans="1:7" x14ac:dyDescent="0.2">
      <c r="A488" s="29"/>
      <c r="B488" s="101"/>
      <c r="C488" s="41"/>
      <c r="D488" s="160"/>
      <c r="E488" s="108"/>
      <c r="F488" s="128"/>
      <c r="G488" s="35"/>
    </row>
    <row r="489" spans="1:7" x14ac:dyDescent="0.2">
      <c r="A489" s="29"/>
      <c r="B489" s="101"/>
      <c r="C489" s="41"/>
      <c r="D489" s="357" t="s">
        <v>8</v>
      </c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31"/>
      <c r="D491" s="67"/>
      <c r="E491" s="131"/>
      <c r="F491" s="117"/>
      <c r="G491" s="35"/>
    </row>
    <row r="492" spans="1:7" x14ac:dyDescent="0.2">
      <c r="A492" s="29"/>
      <c r="B492" s="101"/>
      <c r="C492" s="41"/>
      <c r="D492" s="118"/>
      <c r="E492" s="108"/>
      <c r="F492" s="149"/>
      <c r="G492" s="35"/>
    </row>
    <row r="493" spans="1:7" x14ac:dyDescent="0.2">
      <c r="A493" s="29"/>
      <c r="B493" s="101"/>
      <c r="C493" s="41"/>
      <c r="D493" s="144"/>
      <c r="E493" s="108"/>
      <c r="F493" s="149"/>
      <c r="G493" s="35"/>
    </row>
    <row r="494" spans="1:7" ht="13.5" thickBot="1" x14ac:dyDescent="0.25">
      <c r="A494" s="45"/>
      <c r="B494" s="132"/>
      <c r="C494" s="115"/>
      <c r="D494" s="115"/>
      <c r="E494" s="132"/>
      <c r="F494" s="49" t="s">
        <v>15</v>
      </c>
      <c r="G494" s="50">
        <f>SUM(G460:G493)</f>
        <v>5000</v>
      </c>
    </row>
    <row r="495" spans="1:7" ht="13.5" thickTop="1" x14ac:dyDescent="0.2">
      <c r="A495" s="1149" t="s">
        <v>4857</v>
      </c>
      <c r="B495" s="1150"/>
      <c r="C495" s="1150"/>
      <c r="D495" s="1150"/>
      <c r="E495" s="1150"/>
      <c r="F495" s="1150"/>
      <c r="G495" s="1151"/>
    </row>
    <row r="496" spans="1:7" ht="13.5" thickBot="1" x14ac:dyDescent="0.25">
      <c r="A496" s="52"/>
      <c r="B496" s="103"/>
      <c r="C496" s="103"/>
      <c r="D496" s="54"/>
      <c r="E496" s="103"/>
      <c r="F496" s="55"/>
      <c r="G496" s="56"/>
    </row>
    <row r="497" spans="1:7" ht="13.5" thickTop="1" x14ac:dyDescent="0.2">
      <c r="A497" s="1130"/>
      <c r="B497" s="1131"/>
      <c r="C497" s="1131"/>
      <c r="D497" s="57" t="s">
        <v>11</v>
      </c>
      <c r="E497" s="1132" t="s">
        <v>12</v>
      </c>
      <c r="F497" s="1132"/>
      <c r="G497" s="1133"/>
    </row>
    <row r="498" spans="1:7" x14ac:dyDescent="0.2">
      <c r="A498" s="1134" t="s">
        <v>17</v>
      </c>
      <c r="B498" s="1135"/>
      <c r="C498" s="1135"/>
      <c r="D498" s="39"/>
      <c r="E498" s="1136"/>
      <c r="F498" s="1137"/>
      <c r="G498" s="1138"/>
    </row>
    <row r="499" spans="1:7" x14ac:dyDescent="0.2">
      <c r="A499" s="1134" t="s">
        <v>38</v>
      </c>
      <c r="B499" s="1135"/>
      <c r="C499" s="1135"/>
      <c r="D499" s="58" t="s">
        <v>491</v>
      </c>
      <c r="E499" s="1139" t="s">
        <v>69</v>
      </c>
      <c r="F499" s="1139"/>
      <c r="G499" s="1140"/>
    </row>
    <row r="500" spans="1:7" ht="13.5" thickBot="1" x14ac:dyDescent="0.25">
      <c r="A500" s="1141" t="s">
        <v>39</v>
      </c>
      <c r="B500" s="1142"/>
      <c r="C500" s="1142"/>
      <c r="D500" s="59" t="s">
        <v>14</v>
      </c>
      <c r="E500" s="1198" t="s">
        <v>33</v>
      </c>
      <c r="F500" s="1143"/>
      <c r="G500" s="1144"/>
    </row>
    <row r="501" spans="1:7" ht="16.5" x14ac:dyDescent="0.25">
      <c r="A501" s="1152" t="s">
        <v>29</v>
      </c>
      <c r="B501" s="1153"/>
      <c r="C501" s="1153"/>
      <c r="D501" s="1153"/>
      <c r="E501" s="1153"/>
      <c r="F501" s="1153"/>
      <c r="G501" s="1154"/>
    </row>
    <row r="502" spans="1:7" x14ac:dyDescent="0.2">
      <c r="A502" s="1155" t="s">
        <v>48</v>
      </c>
      <c r="B502" s="1156"/>
      <c r="C502" s="1156"/>
      <c r="D502" s="1156"/>
      <c r="E502" s="1156"/>
      <c r="F502" s="1156"/>
      <c r="G502" s="1157"/>
    </row>
    <row r="503" spans="1:7" x14ac:dyDescent="0.2">
      <c r="A503" s="1158" t="s">
        <v>49</v>
      </c>
      <c r="B503" s="1159"/>
      <c r="C503" s="1159"/>
      <c r="D503" s="1159"/>
      <c r="E503" s="1159"/>
      <c r="F503" s="1159"/>
      <c r="G503" s="1160"/>
    </row>
    <row r="504" spans="1:7" x14ac:dyDescent="0.2">
      <c r="A504" s="6"/>
      <c r="B504" s="99"/>
      <c r="C504" s="8"/>
      <c r="D504" s="9"/>
      <c r="E504" s="99"/>
      <c r="F504" s="10"/>
      <c r="G504" s="11" t="s">
        <v>20</v>
      </c>
    </row>
    <row r="505" spans="1:7" x14ac:dyDescent="0.2">
      <c r="A505" s="12" t="s">
        <v>1</v>
      </c>
      <c r="B505" s="13"/>
      <c r="C505" s="14" t="s">
        <v>32</v>
      </c>
      <c r="D505" s="13"/>
      <c r="E505" s="343" t="s">
        <v>4132</v>
      </c>
      <c r="F505" s="98"/>
      <c r="G505" s="344" t="s">
        <v>4632</v>
      </c>
    </row>
    <row r="506" spans="1:7" x14ac:dyDescent="0.2">
      <c r="A506" s="17" t="s">
        <v>8</v>
      </c>
      <c r="B506" s="100"/>
      <c r="C506" s="19"/>
      <c r="D506" s="4"/>
      <c r="E506" s="1145"/>
      <c r="F506" s="1146"/>
      <c r="G506" s="20"/>
    </row>
    <row r="507" spans="1:7" x14ac:dyDescent="0.2">
      <c r="A507" s="21" t="s">
        <v>37</v>
      </c>
      <c r="B507" s="22"/>
      <c r="C507" s="22"/>
      <c r="D507" s="22"/>
      <c r="E507" s="23" t="s">
        <v>46</v>
      </c>
      <c r="F507" s="24"/>
      <c r="G507" s="20" t="s">
        <v>50</v>
      </c>
    </row>
    <row r="508" spans="1:7" x14ac:dyDescent="0.2">
      <c r="A508" s="6"/>
      <c r="B508" s="99"/>
      <c r="C508" s="8"/>
      <c r="D508" s="8"/>
      <c r="E508" s="1147"/>
      <c r="F508" s="1148"/>
      <c r="G508" s="25"/>
    </row>
    <row r="509" spans="1:7" ht="26.25" thickBot="1" x14ac:dyDescent="0.25">
      <c r="A509" s="210" t="s">
        <v>47</v>
      </c>
      <c r="B509" s="28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29">
        <v>1</v>
      </c>
      <c r="B510" s="101"/>
      <c r="C510" s="352" t="s">
        <v>153</v>
      </c>
      <c r="D510" s="357" t="s">
        <v>2306</v>
      </c>
      <c r="E510" s="158">
        <v>1</v>
      </c>
      <c r="F510" s="128">
        <v>5000</v>
      </c>
      <c r="G510" s="35">
        <f>F510*E510</f>
        <v>5000</v>
      </c>
    </row>
    <row r="511" spans="1:7" x14ac:dyDescent="0.2">
      <c r="A511" s="29"/>
      <c r="B511" s="101"/>
      <c r="C511" s="352"/>
      <c r="D511" s="351" t="s">
        <v>3755</v>
      </c>
      <c r="E511" s="108"/>
      <c r="F511" s="128"/>
      <c r="G511" s="35"/>
    </row>
    <row r="512" spans="1:7" x14ac:dyDescent="0.2">
      <c r="A512" s="29"/>
      <c r="B512" s="101"/>
      <c r="C512" s="41"/>
      <c r="D512" s="129"/>
      <c r="E512" s="157"/>
      <c r="F512" s="149"/>
      <c r="G512" s="35"/>
    </row>
    <row r="513" spans="1:7" x14ac:dyDescent="0.2">
      <c r="A513" s="29"/>
      <c r="B513" s="101"/>
      <c r="C513" s="41"/>
      <c r="D513" s="129"/>
      <c r="E513" s="108"/>
      <c r="F513" s="128"/>
      <c r="G513" s="35"/>
    </row>
    <row r="514" spans="1:7" x14ac:dyDescent="0.2">
      <c r="A514" s="29"/>
      <c r="B514" s="105"/>
      <c r="C514" s="41"/>
      <c r="D514" s="136"/>
      <c r="E514" s="102"/>
      <c r="F514" s="128"/>
      <c r="G514" s="35"/>
    </row>
    <row r="515" spans="1:7" x14ac:dyDescent="0.2">
      <c r="A515" s="29"/>
      <c r="B515" s="105"/>
      <c r="C515" s="41"/>
      <c r="D515" s="136"/>
      <c r="E515" s="102"/>
      <c r="F515" s="128"/>
      <c r="G515" s="35"/>
    </row>
    <row r="516" spans="1:7" x14ac:dyDescent="0.2">
      <c r="A516" s="29"/>
      <c r="B516" s="151"/>
      <c r="C516" s="119"/>
      <c r="D516" s="136"/>
      <c r="E516" s="108"/>
      <c r="F516" s="150"/>
      <c r="G516" s="35"/>
    </row>
    <row r="517" spans="1:7" x14ac:dyDescent="0.2">
      <c r="A517" s="29"/>
      <c r="B517" s="151"/>
      <c r="C517" s="119"/>
      <c r="D517" s="144"/>
      <c r="E517" s="108"/>
      <c r="F517" s="150"/>
      <c r="G517" s="35"/>
    </row>
    <row r="518" spans="1:7" x14ac:dyDescent="0.2">
      <c r="A518" s="29"/>
      <c r="B518" s="101"/>
      <c r="C518" s="41"/>
      <c r="D518" s="144"/>
      <c r="E518" s="155"/>
      <c r="F518" s="128"/>
      <c r="G518" s="35"/>
    </row>
    <row r="519" spans="1:7" x14ac:dyDescent="0.2">
      <c r="A519" s="29"/>
      <c r="B519" s="106"/>
      <c r="C519" s="41"/>
      <c r="D519" s="136"/>
      <c r="E519" s="104"/>
      <c r="F519" s="128"/>
      <c r="G519" s="35"/>
    </row>
    <row r="520" spans="1:7" x14ac:dyDescent="0.2">
      <c r="A520" s="29"/>
      <c r="B520" s="105"/>
      <c r="C520" s="41"/>
      <c r="D520" s="136"/>
      <c r="E520" s="108"/>
      <c r="F520" s="152"/>
      <c r="G520" s="35"/>
    </row>
    <row r="521" spans="1:7" x14ac:dyDescent="0.2">
      <c r="A521" s="29"/>
      <c r="B521" s="107"/>
      <c r="C521" s="41"/>
      <c r="D521" s="136"/>
      <c r="E521" s="153"/>
      <c r="F521" s="128"/>
      <c r="G521" s="35"/>
    </row>
    <row r="522" spans="1:7" x14ac:dyDescent="0.2">
      <c r="A522" s="29"/>
      <c r="B522" s="107"/>
      <c r="C522" s="41"/>
      <c r="D522" s="67"/>
      <c r="E522" s="153"/>
      <c r="F522" s="128"/>
      <c r="G522" s="35"/>
    </row>
    <row r="523" spans="1:7" x14ac:dyDescent="0.2">
      <c r="A523" s="29"/>
      <c r="B523" s="101"/>
      <c r="C523" s="41"/>
      <c r="D523" s="67"/>
      <c r="E523" s="108"/>
      <c r="F523" s="128"/>
      <c r="G523" s="35"/>
    </row>
    <row r="524" spans="1:7" x14ac:dyDescent="0.2">
      <c r="A524" s="29"/>
      <c r="B524" s="101"/>
      <c r="C524" s="41"/>
      <c r="D524" s="67"/>
      <c r="E524" s="153"/>
      <c r="F524" s="128"/>
      <c r="G524" s="35"/>
    </row>
    <row r="525" spans="1:7" x14ac:dyDescent="0.2">
      <c r="A525" s="29"/>
      <c r="B525" s="106"/>
      <c r="C525" s="41"/>
      <c r="D525" s="67"/>
      <c r="E525" s="104"/>
      <c r="F525" s="154"/>
      <c r="G525" s="35"/>
    </row>
    <row r="526" spans="1:7" x14ac:dyDescent="0.2">
      <c r="A526" s="29"/>
      <c r="B526" s="105"/>
      <c r="C526" s="41"/>
      <c r="D526" s="130"/>
      <c r="E526" s="104"/>
      <c r="F526" s="154"/>
      <c r="G526" s="35"/>
    </row>
    <row r="527" spans="1:7" x14ac:dyDescent="0.2">
      <c r="A527" s="29"/>
      <c r="B527" s="105"/>
      <c r="C527" s="41"/>
      <c r="D527" s="67"/>
      <c r="E527" s="104"/>
      <c r="F527" s="154"/>
      <c r="G527" s="35"/>
    </row>
    <row r="528" spans="1:7" x14ac:dyDescent="0.2">
      <c r="A528" s="29"/>
      <c r="B528" s="101"/>
      <c r="C528" s="41"/>
      <c r="D528" s="67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7"/>
      <c r="E532" s="104"/>
      <c r="F532" s="154"/>
      <c r="G532" s="35"/>
    </row>
    <row r="533" spans="1:7" x14ac:dyDescent="0.2">
      <c r="A533" s="29"/>
      <c r="B533" s="646"/>
      <c r="C533" s="647"/>
      <c r="D533" s="681"/>
      <c r="E533" s="649"/>
      <c r="F533" s="650"/>
      <c r="G533" s="35"/>
    </row>
    <row r="534" spans="1:7" x14ac:dyDescent="0.2">
      <c r="A534" s="29"/>
      <c r="B534" s="646"/>
      <c r="C534" s="647"/>
      <c r="D534" s="681"/>
      <c r="E534" s="649"/>
      <c r="F534" s="650"/>
      <c r="G534" s="35"/>
    </row>
    <row r="535" spans="1:7" x14ac:dyDescent="0.2">
      <c r="A535" s="29"/>
      <c r="B535" s="101"/>
      <c r="C535" s="41"/>
      <c r="D535" s="159"/>
      <c r="E535" s="104"/>
      <c r="F535" s="154"/>
      <c r="G535" s="35"/>
    </row>
    <row r="536" spans="1:7" x14ac:dyDescent="0.2">
      <c r="A536" s="29"/>
      <c r="B536" s="101"/>
      <c r="C536" s="41"/>
      <c r="D536" s="159"/>
      <c r="E536" s="104"/>
      <c r="F536" s="154"/>
      <c r="G536" s="35"/>
    </row>
    <row r="537" spans="1:7" x14ac:dyDescent="0.2">
      <c r="A537" s="29"/>
      <c r="B537" s="101"/>
      <c r="C537" s="41"/>
      <c r="D537" s="159"/>
      <c r="E537" s="104"/>
      <c r="F537" s="154"/>
      <c r="G537" s="35"/>
    </row>
    <row r="538" spans="1:7" x14ac:dyDescent="0.2">
      <c r="A538" s="29"/>
      <c r="B538" s="101"/>
      <c r="C538" s="41"/>
      <c r="D538" s="160"/>
      <c r="E538" s="108"/>
      <c r="F538" s="128"/>
      <c r="G538" s="35"/>
    </row>
    <row r="539" spans="1:7" x14ac:dyDescent="0.2">
      <c r="A539" s="29"/>
      <c r="B539" s="101"/>
      <c r="C539" s="41"/>
      <c r="D539" s="357" t="s">
        <v>8</v>
      </c>
      <c r="E539" s="153"/>
      <c r="F539" s="128"/>
      <c r="G539" s="35"/>
    </row>
    <row r="540" spans="1:7" x14ac:dyDescent="0.2">
      <c r="A540" s="29"/>
      <c r="B540" s="101"/>
      <c r="C540" s="41"/>
      <c r="D540" s="136"/>
      <c r="E540" s="102"/>
      <c r="F540" s="128"/>
      <c r="G540" s="35"/>
    </row>
    <row r="541" spans="1:7" x14ac:dyDescent="0.2">
      <c r="A541" s="29"/>
      <c r="B541" s="101"/>
      <c r="C541" s="31"/>
      <c r="D541" s="67"/>
      <c r="E541" s="131"/>
      <c r="F541" s="117"/>
      <c r="G541" s="35"/>
    </row>
    <row r="542" spans="1:7" x14ac:dyDescent="0.2">
      <c r="A542" s="29"/>
      <c r="B542" s="101"/>
      <c r="C542" s="41"/>
      <c r="D542" s="118"/>
      <c r="E542" s="108"/>
      <c r="F542" s="149"/>
      <c r="G542" s="35"/>
    </row>
    <row r="543" spans="1:7" x14ac:dyDescent="0.2">
      <c r="A543" s="29"/>
      <c r="B543" s="101"/>
      <c r="C543" s="41"/>
      <c r="D543" s="144"/>
      <c r="E543" s="108"/>
      <c r="F543" s="149"/>
      <c r="G543" s="35"/>
    </row>
    <row r="544" spans="1:7" ht="13.5" thickBot="1" x14ac:dyDescent="0.25">
      <c r="A544" s="45"/>
      <c r="B544" s="132"/>
      <c r="C544" s="115"/>
      <c r="D544" s="115"/>
      <c r="E544" s="132"/>
      <c r="F544" s="49" t="s">
        <v>15</v>
      </c>
      <c r="G544" s="50">
        <f>SUM(G510:G543)</f>
        <v>5000</v>
      </c>
    </row>
    <row r="545" spans="1:7" ht="13.5" thickTop="1" x14ac:dyDescent="0.2">
      <c r="A545" s="1149" t="s">
        <v>4858</v>
      </c>
      <c r="B545" s="1150"/>
      <c r="C545" s="1150"/>
      <c r="D545" s="1150"/>
      <c r="E545" s="1150"/>
      <c r="F545" s="1150"/>
      <c r="G545" s="1151"/>
    </row>
    <row r="546" spans="1:7" ht="13.5" thickBot="1" x14ac:dyDescent="0.25">
      <c r="A546" s="52"/>
      <c r="B546" s="103"/>
      <c r="C546" s="103"/>
      <c r="D546" s="54"/>
      <c r="E546" s="103"/>
      <c r="F546" s="55"/>
      <c r="G546" s="56"/>
    </row>
    <row r="547" spans="1:7" ht="13.5" thickTop="1" x14ac:dyDescent="0.2">
      <c r="A547" s="1130"/>
      <c r="B547" s="1131"/>
      <c r="C547" s="1131"/>
      <c r="D547" s="57" t="s">
        <v>11</v>
      </c>
      <c r="E547" s="1132" t="s">
        <v>12</v>
      </c>
      <c r="F547" s="1132"/>
      <c r="G547" s="1133"/>
    </row>
    <row r="548" spans="1:7" x14ac:dyDescent="0.2">
      <c r="A548" s="1134" t="s">
        <v>17</v>
      </c>
      <c r="B548" s="1135"/>
      <c r="C548" s="1135"/>
      <c r="D548" s="39"/>
      <c r="E548" s="1136"/>
      <c r="F548" s="1137"/>
      <c r="G548" s="1138"/>
    </row>
    <row r="549" spans="1:7" x14ac:dyDescent="0.2">
      <c r="A549" s="1134" t="s">
        <v>38</v>
      </c>
      <c r="B549" s="1135"/>
      <c r="C549" s="1135"/>
      <c r="D549" s="58" t="s">
        <v>491</v>
      </c>
      <c r="E549" s="1139" t="s">
        <v>69</v>
      </c>
      <c r="F549" s="1139"/>
      <c r="G549" s="1140"/>
    </row>
    <row r="550" spans="1:7" ht="13.5" thickBot="1" x14ac:dyDescent="0.25">
      <c r="A550" s="1141" t="s">
        <v>39</v>
      </c>
      <c r="B550" s="1142"/>
      <c r="C550" s="1142"/>
      <c r="D550" s="59" t="s">
        <v>14</v>
      </c>
      <c r="E550" s="1198" t="s">
        <v>33</v>
      </c>
      <c r="F550" s="1143"/>
      <c r="G550" s="1144"/>
    </row>
  </sheetData>
  <mergeCells count="151">
    <mergeCell ref="A549:C549"/>
    <mergeCell ref="E549:G549"/>
    <mergeCell ref="A550:C550"/>
    <mergeCell ref="E550:G550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495:G495"/>
    <mergeCell ref="A497:C497"/>
    <mergeCell ref="E497:G497"/>
    <mergeCell ref="A498:C498"/>
    <mergeCell ref="E498:G498"/>
    <mergeCell ref="A499:C499"/>
    <mergeCell ref="E499:G499"/>
    <mergeCell ref="A500:C500"/>
    <mergeCell ref="E500:G500"/>
    <mergeCell ref="A449:C449"/>
    <mergeCell ref="E449:G449"/>
    <mergeCell ref="A450:C450"/>
    <mergeCell ref="E450:G450"/>
    <mergeCell ref="A451:G451"/>
    <mergeCell ref="A452:G452"/>
    <mergeCell ref="A453:G453"/>
    <mergeCell ref="E456:F456"/>
    <mergeCell ref="E458:F458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400:C400"/>
    <mergeCell ref="E400:G400"/>
    <mergeCell ref="A397:C397"/>
    <mergeCell ref="E397:G397"/>
    <mergeCell ref="A398:C398"/>
    <mergeCell ref="E398:G398"/>
    <mergeCell ref="A399:C399"/>
    <mergeCell ref="E399:G399"/>
    <mergeCell ref="A351:G351"/>
    <mergeCell ref="A352:G352"/>
    <mergeCell ref="A353:G353"/>
    <mergeCell ref="E356:F356"/>
    <mergeCell ref="E358:F358"/>
    <mergeCell ref="A53:G53"/>
    <mergeCell ref="E56:F56"/>
    <mergeCell ref="E58:F58"/>
    <mergeCell ref="A350:C350"/>
    <mergeCell ref="E350:G350"/>
    <mergeCell ref="A347:C347"/>
    <mergeCell ref="E347:G347"/>
    <mergeCell ref="A348:C348"/>
    <mergeCell ref="E348:G348"/>
    <mergeCell ref="A349:C349"/>
    <mergeCell ref="E349:G349"/>
    <mergeCell ref="A301:G301"/>
    <mergeCell ref="A302:G302"/>
    <mergeCell ref="A303:G303"/>
    <mergeCell ref="E306:F306"/>
    <mergeCell ref="E308:F308"/>
    <mergeCell ref="A101:G101"/>
    <mergeCell ref="A102:G102"/>
    <mergeCell ref="A103:G103"/>
    <mergeCell ref="E106:F106"/>
    <mergeCell ref="E108:F108"/>
    <mergeCell ref="A145:G145"/>
    <mergeCell ref="A147:C147"/>
    <mergeCell ref="E147:G147"/>
    <mergeCell ref="A1:G1"/>
    <mergeCell ref="A2:G2"/>
    <mergeCell ref="A3:G3"/>
    <mergeCell ref="E6:F6"/>
    <mergeCell ref="E8:F8"/>
    <mergeCell ref="A100:C100"/>
    <mergeCell ref="E100:G100"/>
    <mergeCell ref="A97:C97"/>
    <mergeCell ref="E97:G97"/>
    <mergeCell ref="A98:C98"/>
    <mergeCell ref="E98:G98"/>
    <mergeCell ref="A99:C99"/>
    <mergeCell ref="E99:G99"/>
    <mergeCell ref="A95:G95"/>
    <mergeCell ref="A50:C50"/>
    <mergeCell ref="E50:G50"/>
    <mergeCell ref="A47:C47"/>
    <mergeCell ref="E47:G47"/>
    <mergeCell ref="A48:C48"/>
    <mergeCell ref="E48:G48"/>
    <mergeCell ref="A49:C49"/>
    <mergeCell ref="E49:G49"/>
    <mergeCell ref="A51:G51"/>
    <mergeCell ref="A52:G52"/>
    <mergeCell ref="A148:C148"/>
    <mergeCell ref="E148:G148"/>
    <mergeCell ref="A149:C149"/>
    <mergeCell ref="E149:G149"/>
    <mergeCell ref="A150:C150"/>
    <mergeCell ref="E150:G150"/>
    <mergeCell ref="A151:G151"/>
    <mergeCell ref="A152:G152"/>
    <mergeCell ref="A153:G153"/>
    <mergeCell ref="E156:F156"/>
    <mergeCell ref="E158:F158"/>
    <mergeCell ref="A195:G195"/>
    <mergeCell ref="A200:C200"/>
    <mergeCell ref="E200:G200"/>
    <mergeCell ref="A197:C197"/>
    <mergeCell ref="E197:G197"/>
    <mergeCell ref="A198:C198"/>
    <mergeCell ref="E198:G198"/>
    <mergeCell ref="A199:C199"/>
    <mergeCell ref="E199:G199"/>
    <mergeCell ref="A201:G201"/>
    <mergeCell ref="A202:G202"/>
    <mergeCell ref="A203:G203"/>
    <mergeCell ref="E206:F206"/>
    <mergeCell ref="E208:F208"/>
    <mergeCell ref="A245:G245"/>
    <mergeCell ref="A247:C247"/>
    <mergeCell ref="E247:G247"/>
    <mergeCell ref="A248:C248"/>
    <mergeCell ref="E248:G248"/>
    <mergeCell ref="A249:C249"/>
    <mergeCell ref="E249:G249"/>
    <mergeCell ref="A250:C250"/>
    <mergeCell ref="E250:G250"/>
    <mergeCell ref="A251:G251"/>
    <mergeCell ref="A252:G252"/>
    <mergeCell ref="A253:G253"/>
    <mergeCell ref="E256:F256"/>
    <mergeCell ref="E258:F258"/>
    <mergeCell ref="A295:G295"/>
    <mergeCell ref="A300:C300"/>
    <mergeCell ref="E300:G300"/>
    <mergeCell ref="A297:C297"/>
    <mergeCell ref="E297:G297"/>
    <mergeCell ref="A298:C298"/>
    <mergeCell ref="E298:G298"/>
    <mergeCell ref="A299:C299"/>
    <mergeCell ref="E299:G29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"/>
  <sheetViews>
    <sheetView zoomScale="110" zoomScaleNormal="110" workbookViewId="0">
      <selection activeCell="L74" sqref="L7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2851562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0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0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343" t="s">
        <v>2187</v>
      </c>
      <c r="F5" s="98"/>
      <c r="G5" s="344" t="s">
        <v>2173</v>
      </c>
    </row>
    <row r="6" spans="1:10" x14ac:dyDescent="0.2">
      <c r="A6" s="17" t="s">
        <v>8</v>
      </c>
      <c r="B6" s="100"/>
      <c r="C6" s="19"/>
      <c r="D6" s="4"/>
      <c r="E6" s="1145"/>
      <c r="F6" s="1146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1147"/>
      <c r="F8" s="1148"/>
      <c r="G8" s="25"/>
    </row>
    <row r="9" spans="1:10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52" t="s">
        <v>149</v>
      </c>
      <c r="D10" s="357" t="s">
        <v>2174</v>
      </c>
      <c r="E10" s="158">
        <v>85</v>
      </c>
      <c r="F10" s="128">
        <v>200</v>
      </c>
      <c r="G10" s="35">
        <f>F10*E10</f>
        <v>17000</v>
      </c>
      <c r="J10" s="2" t="s">
        <v>152</v>
      </c>
    </row>
    <row r="11" spans="1:10" x14ac:dyDescent="0.2">
      <c r="A11" s="29"/>
      <c r="B11" s="101"/>
      <c r="C11" s="41"/>
      <c r="D11" s="351"/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17000</v>
      </c>
    </row>
    <row r="45" spans="1:7" ht="13.5" thickTop="1" x14ac:dyDescent="0.2">
      <c r="A45" s="1149" t="s">
        <v>2175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2176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500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43" t="s">
        <v>2303</v>
      </c>
      <c r="F55" s="98"/>
      <c r="G55" s="344" t="s">
        <v>2291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149</v>
      </c>
      <c r="D60" s="357" t="s">
        <v>2267</v>
      </c>
      <c r="E60" s="158">
        <v>110</v>
      </c>
      <c r="F60" s="128">
        <v>200</v>
      </c>
      <c r="G60" s="35">
        <f>F60*E60</f>
        <v>22000</v>
      </c>
    </row>
    <row r="61" spans="1:7" x14ac:dyDescent="0.2">
      <c r="A61" s="29"/>
      <c r="B61" s="101"/>
      <c r="C61" s="41"/>
      <c r="D61" s="351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9" x14ac:dyDescent="0.2">
      <c r="A81" s="29"/>
      <c r="B81" s="101"/>
      <c r="C81" s="41"/>
      <c r="D81" s="62"/>
      <c r="E81" s="104"/>
      <c r="F81" s="154"/>
      <c r="G81" s="35"/>
    </row>
    <row r="82" spans="1:9" x14ac:dyDescent="0.2">
      <c r="A82" s="29"/>
      <c r="B82" s="101"/>
      <c r="C82" s="41"/>
      <c r="D82" s="67"/>
      <c r="E82" s="104"/>
      <c r="F82" s="154"/>
      <c r="G82" s="35"/>
    </row>
    <row r="83" spans="1:9" x14ac:dyDescent="0.2">
      <c r="A83" s="29"/>
      <c r="B83" s="101"/>
      <c r="C83" s="41"/>
      <c r="D83" s="159"/>
      <c r="E83" s="104"/>
      <c r="F83" s="154"/>
      <c r="G83" s="35"/>
    </row>
    <row r="84" spans="1:9" x14ac:dyDescent="0.2">
      <c r="A84" s="29"/>
      <c r="B84" s="101"/>
      <c r="C84" s="41"/>
      <c r="D84" s="159"/>
      <c r="E84" s="104"/>
      <c r="F84" s="154"/>
      <c r="G84" s="35"/>
      <c r="I84" s="411" t="s">
        <v>8</v>
      </c>
    </row>
    <row r="85" spans="1:9" x14ac:dyDescent="0.2">
      <c r="A85" s="29"/>
      <c r="B85" s="101"/>
      <c r="C85" s="41"/>
      <c r="D85" s="159"/>
      <c r="E85" s="104"/>
      <c r="F85" s="154"/>
      <c r="G85" s="35"/>
    </row>
    <row r="86" spans="1:9" x14ac:dyDescent="0.2">
      <c r="A86" s="29"/>
      <c r="B86" s="101"/>
      <c r="C86" s="41"/>
      <c r="D86" s="159"/>
      <c r="E86" s="104"/>
      <c r="F86" s="154"/>
      <c r="G86" s="35"/>
    </row>
    <row r="87" spans="1:9" x14ac:dyDescent="0.2">
      <c r="A87" s="29"/>
      <c r="B87" s="101"/>
      <c r="C87" s="41"/>
      <c r="D87" s="160"/>
      <c r="E87" s="108"/>
      <c r="F87" s="128"/>
      <c r="G87" s="35"/>
    </row>
    <row r="88" spans="1:9" x14ac:dyDescent="0.2">
      <c r="A88" s="29"/>
      <c r="B88" s="101"/>
      <c r="C88" s="41"/>
      <c r="D88" s="136"/>
      <c r="E88" s="153"/>
      <c r="F88" s="128"/>
      <c r="G88" s="35"/>
    </row>
    <row r="89" spans="1:9" x14ac:dyDescent="0.2">
      <c r="A89" s="29"/>
      <c r="B89" s="101"/>
      <c r="C89" s="41"/>
      <c r="D89" s="136"/>
      <c r="E89" s="102"/>
      <c r="F89" s="128"/>
      <c r="G89" s="35"/>
    </row>
    <row r="90" spans="1:9" x14ac:dyDescent="0.2">
      <c r="A90" s="29"/>
      <c r="B90" s="101"/>
      <c r="C90" s="31"/>
      <c r="D90" s="67"/>
      <c r="E90" s="131"/>
      <c r="F90" s="117"/>
      <c r="G90" s="35"/>
    </row>
    <row r="91" spans="1:9" x14ac:dyDescent="0.2">
      <c r="A91" s="29"/>
      <c r="B91" s="101"/>
      <c r="C91" s="41"/>
      <c r="D91" s="118"/>
      <c r="E91" s="108"/>
      <c r="F91" s="149"/>
      <c r="G91" s="35"/>
    </row>
    <row r="92" spans="1:9" x14ac:dyDescent="0.2">
      <c r="A92" s="29"/>
      <c r="B92" s="101"/>
      <c r="C92" s="41"/>
      <c r="D92" s="144"/>
      <c r="E92" s="108"/>
      <c r="F92" s="149"/>
      <c r="G92" s="35"/>
    </row>
    <row r="93" spans="1:9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SUM(G60:G92)</f>
        <v>22000</v>
      </c>
    </row>
    <row r="94" spans="1:9" ht="13.5" thickTop="1" x14ac:dyDescent="0.2">
      <c r="A94" s="1149" t="s">
        <v>2175</v>
      </c>
      <c r="B94" s="1150"/>
      <c r="C94" s="1150"/>
      <c r="D94" s="1150"/>
      <c r="E94" s="1150"/>
      <c r="F94" s="1150"/>
      <c r="G94" s="1151"/>
    </row>
    <row r="95" spans="1:9" x14ac:dyDescent="0.2">
      <c r="A95" s="1244" t="s">
        <v>8</v>
      </c>
      <c r="B95" s="1178"/>
      <c r="C95" s="1178"/>
      <c r="D95" s="1178"/>
      <c r="E95" s="1178"/>
      <c r="F95" s="1178"/>
      <c r="G95" s="1179"/>
    </row>
    <row r="96" spans="1:9" ht="13.5" thickBot="1" x14ac:dyDescent="0.25">
      <c r="A96" s="1235" t="s">
        <v>2268</v>
      </c>
      <c r="B96" s="1204"/>
      <c r="C96" s="1204"/>
      <c r="D96" s="1204"/>
      <c r="E96" s="1204"/>
      <c r="F96" s="1204"/>
      <c r="G96" s="1232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500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</v>
      </c>
      <c r="E100" s="1198" t="s">
        <v>33</v>
      </c>
      <c r="F100" s="1143"/>
      <c r="G100" s="1144"/>
    </row>
  </sheetData>
  <mergeCells count="30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4:G94"/>
    <mergeCell ref="A97:C97"/>
    <mergeCell ref="E97:G97"/>
    <mergeCell ref="A98:C98"/>
    <mergeCell ref="E98:G98"/>
    <mergeCell ref="A99:C99"/>
    <mergeCell ref="E99:G99"/>
    <mergeCell ref="A100:C100"/>
    <mergeCell ref="E100:G100"/>
    <mergeCell ref="A95:G95"/>
    <mergeCell ref="A96:G96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A1:J300"/>
  <sheetViews>
    <sheetView zoomScale="115" zoomScaleNormal="115" workbookViewId="0">
      <selection activeCell="A295" sqref="A295:G29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0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0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12" t="s">
        <v>1</v>
      </c>
      <c r="B5" s="13"/>
      <c r="C5" s="14" t="s">
        <v>32</v>
      </c>
      <c r="D5" s="13"/>
      <c r="E5" s="343" t="s">
        <v>600</v>
      </c>
      <c r="F5" s="98"/>
      <c r="G5" s="344" t="s">
        <v>601</v>
      </c>
    </row>
    <row r="6" spans="1:10" x14ac:dyDescent="0.2">
      <c r="A6" s="17" t="s">
        <v>8</v>
      </c>
      <c r="B6" s="100"/>
      <c r="C6" s="19"/>
      <c r="D6" s="4"/>
      <c r="E6" s="1145"/>
      <c r="F6" s="1146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1147"/>
      <c r="F8" s="1148"/>
      <c r="G8" s="25"/>
    </row>
    <row r="9" spans="1:10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52" t="s">
        <v>149</v>
      </c>
      <c r="D10" s="357" t="s">
        <v>362</v>
      </c>
      <c r="E10" s="158">
        <v>150</v>
      </c>
      <c r="F10" s="128">
        <v>450</v>
      </c>
      <c r="G10" s="35">
        <f>F10*E10</f>
        <v>67500</v>
      </c>
      <c r="J10" s="2" t="s">
        <v>152</v>
      </c>
    </row>
    <row r="11" spans="1:10" x14ac:dyDescent="0.2">
      <c r="A11" s="29"/>
      <c r="B11" s="101"/>
      <c r="C11" s="41"/>
      <c r="D11" s="351" t="s">
        <v>358</v>
      </c>
      <c r="E11" s="156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67500</v>
      </c>
    </row>
    <row r="45" spans="1:7" ht="13.5" thickTop="1" x14ac:dyDescent="0.2">
      <c r="A45" s="1149" t="s">
        <v>595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596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136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32</v>
      </c>
      <c r="D55" s="13"/>
      <c r="E55" s="343" t="s">
        <v>693</v>
      </c>
      <c r="F55" s="98"/>
      <c r="G55" s="344" t="s">
        <v>695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149</v>
      </c>
      <c r="D60" s="357" t="s">
        <v>362</v>
      </c>
      <c r="E60" s="158">
        <v>150</v>
      </c>
      <c r="F60" s="128">
        <v>450</v>
      </c>
      <c r="G60" s="35">
        <f>F60*E60</f>
        <v>67500</v>
      </c>
    </row>
    <row r="61" spans="1:7" x14ac:dyDescent="0.2">
      <c r="A61" s="29"/>
      <c r="B61" s="101"/>
      <c r="C61" s="41"/>
      <c r="D61" s="351" t="s">
        <v>358</v>
      </c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67500</v>
      </c>
    </row>
    <row r="95" spans="1:7" ht="13.5" thickTop="1" x14ac:dyDescent="0.2">
      <c r="A95" s="1149" t="s">
        <v>484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355" t="s">
        <v>615</v>
      </c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136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</v>
      </c>
      <c r="E100" s="1198" t="s">
        <v>33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32</v>
      </c>
      <c r="D105" s="13"/>
      <c r="E105" s="343" t="s">
        <v>775</v>
      </c>
      <c r="F105" s="98"/>
      <c r="G105" s="344" t="s">
        <v>751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149</v>
      </c>
      <c r="D110" s="357" t="s">
        <v>362</v>
      </c>
      <c r="E110" s="158">
        <v>150</v>
      </c>
      <c r="F110" s="128">
        <v>450</v>
      </c>
      <c r="G110" s="35">
        <f>F110*E110</f>
        <v>67500</v>
      </c>
    </row>
    <row r="111" spans="1:7" x14ac:dyDescent="0.2">
      <c r="A111" s="29"/>
      <c r="B111" s="101"/>
      <c r="C111" s="41"/>
      <c r="D111" s="351" t="s">
        <v>358</v>
      </c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67500</v>
      </c>
    </row>
    <row r="145" spans="1:7" ht="13.5" thickTop="1" x14ac:dyDescent="0.2">
      <c r="A145" s="1149" t="s">
        <v>617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355" t="s">
        <v>616</v>
      </c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136</v>
      </c>
      <c r="E149" s="1139" t="s">
        <v>69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14</v>
      </c>
      <c r="E150" s="1198" t="s">
        <v>33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32</v>
      </c>
      <c r="D155" s="13"/>
      <c r="E155" s="343" t="s">
        <v>3164</v>
      </c>
      <c r="F155" s="98"/>
      <c r="G155" s="344" t="s">
        <v>3119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52" t="s">
        <v>149</v>
      </c>
      <c r="D160" s="357" t="s">
        <v>362</v>
      </c>
      <c r="E160" s="158">
        <v>150</v>
      </c>
      <c r="F160" s="128">
        <v>450</v>
      </c>
      <c r="G160" s="35">
        <f>F160*E160</f>
        <v>67500</v>
      </c>
    </row>
    <row r="161" spans="1:7" x14ac:dyDescent="0.2">
      <c r="A161" s="29"/>
      <c r="B161" s="101"/>
      <c r="C161" s="41"/>
      <c r="D161" s="351" t="s">
        <v>358</v>
      </c>
      <c r="E161" s="156"/>
      <c r="F161" s="128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08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51"/>
      <c r="C166" s="119"/>
      <c r="D166" s="136"/>
      <c r="E166" s="108"/>
      <c r="F166" s="150"/>
      <c r="G166" s="35"/>
    </row>
    <row r="167" spans="1:7" x14ac:dyDescent="0.2">
      <c r="A167" s="29"/>
      <c r="B167" s="151"/>
      <c r="C167" s="119"/>
      <c r="D167" s="144"/>
      <c r="E167" s="108"/>
      <c r="F167" s="150"/>
      <c r="G167" s="35"/>
    </row>
    <row r="168" spans="1:7" x14ac:dyDescent="0.2">
      <c r="A168" s="29"/>
      <c r="B168" s="101"/>
      <c r="C168" s="41"/>
      <c r="D168" s="144"/>
      <c r="E168" s="155"/>
      <c r="F168" s="128"/>
      <c r="G168" s="35"/>
    </row>
    <row r="169" spans="1:7" x14ac:dyDescent="0.2">
      <c r="A169" s="29"/>
      <c r="B169" s="106"/>
      <c r="C169" s="41"/>
      <c r="D169" s="136"/>
      <c r="E169" s="104"/>
      <c r="F169" s="128"/>
      <c r="G169" s="35"/>
    </row>
    <row r="170" spans="1:7" x14ac:dyDescent="0.2">
      <c r="A170" s="29"/>
      <c r="B170" s="105"/>
      <c r="C170" s="41"/>
      <c r="D170" s="136"/>
      <c r="E170" s="108"/>
      <c r="F170" s="152"/>
      <c r="G170" s="35"/>
    </row>
    <row r="171" spans="1:7" x14ac:dyDescent="0.2">
      <c r="A171" s="29"/>
      <c r="B171" s="107"/>
      <c r="C171" s="41"/>
      <c r="D171" s="136"/>
      <c r="E171" s="153"/>
      <c r="F171" s="128"/>
      <c r="G171" s="35"/>
    </row>
    <row r="172" spans="1:7" x14ac:dyDescent="0.2">
      <c r="A172" s="29"/>
      <c r="B172" s="107"/>
      <c r="C172" s="41"/>
      <c r="D172" s="67"/>
      <c r="E172" s="153"/>
      <c r="F172" s="128"/>
      <c r="G172" s="35"/>
    </row>
    <row r="173" spans="1:7" x14ac:dyDescent="0.2">
      <c r="A173" s="29"/>
      <c r="B173" s="101"/>
      <c r="C173" s="41"/>
      <c r="D173" s="67"/>
      <c r="E173" s="108"/>
      <c r="F173" s="128"/>
      <c r="G173" s="35"/>
    </row>
    <row r="174" spans="1:7" x14ac:dyDescent="0.2">
      <c r="A174" s="29"/>
      <c r="B174" s="101"/>
      <c r="C174" s="41"/>
      <c r="D174" s="67"/>
      <c r="E174" s="153"/>
      <c r="F174" s="128"/>
      <c r="G174" s="35"/>
    </row>
    <row r="175" spans="1:7" x14ac:dyDescent="0.2">
      <c r="A175" s="29"/>
      <c r="B175" s="106"/>
      <c r="C175" s="41"/>
      <c r="D175" s="67"/>
      <c r="E175" s="104"/>
      <c r="F175" s="154"/>
      <c r="G175" s="35"/>
    </row>
    <row r="176" spans="1:7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67500</v>
      </c>
    </row>
    <row r="195" spans="1:7" ht="13.5" thickTop="1" x14ac:dyDescent="0.2">
      <c r="A195" s="1149" t="s">
        <v>3156</v>
      </c>
      <c r="B195" s="1150"/>
      <c r="C195" s="1150"/>
      <c r="D195" s="1150"/>
      <c r="E195" s="1150"/>
      <c r="F195" s="1150"/>
      <c r="G195" s="1151"/>
    </row>
    <row r="196" spans="1:7" ht="13.5" thickBot="1" x14ac:dyDescent="0.25">
      <c r="A196" s="52"/>
      <c r="B196" s="103"/>
      <c r="C196" s="355" t="s">
        <v>3157</v>
      </c>
      <c r="D196" s="54"/>
      <c r="E196" s="103"/>
      <c r="F196" s="55"/>
      <c r="G196" s="56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58" t="s">
        <v>136</v>
      </c>
      <c r="E199" s="1139" t="s">
        <v>69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59" t="s">
        <v>14</v>
      </c>
      <c r="E200" s="1198" t="s">
        <v>33</v>
      </c>
      <c r="F200" s="1143"/>
      <c r="G200" s="1144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32</v>
      </c>
      <c r="D205" s="13"/>
      <c r="E205" s="343" t="s">
        <v>3163</v>
      </c>
      <c r="F205" s="98"/>
      <c r="G205" s="344" t="s">
        <v>3119</v>
      </c>
    </row>
    <row r="206" spans="1:7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7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52" t="s">
        <v>149</v>
      </c>
      <c r="D210" s="357" t="s">
        <v>362</v>
      </c>
      <c r="E210" s="158">
        <v>150</v>
      </c>
      <c r="F210" s="128">
        <v>450</v>
      </c>
      <c r="G210" s="35">
        <f>F210*E210</f>
        <v>67500</v>
      </c>
    </row>
    <row r="211" spans="1:7" x14ac:dyDescent="0.2">
      <c r="A211" s="29"/>
      <c r="B211" s="101"/>
      <c r="C211" s="41"/>
      <c r="D211" s="351" t="s">
        <v>358</v>
      </c>
      <c r="E211" s="156"/>
      <c r="F211" s="128"/>
      <c r="G211" s="35"/>
    </row>
    <row r="212" spans="1:7" x14ac:dyDescent="0.2">
      <c r="A212" s="29"/>
      <c r="B212" s="101"/>
      <c r="C212" s="41"/>
      <c r="D212" s="129"/>
      <c r="E212" s="157"/>
      <c r="F212" s="149"/>
      <c r="G212" s="35"/>
    </row>
    <row r="213" spans="1:7" x14ac:dyDescent="0.2">
      <c r="A213" s="29"/>
      <c r="B213" s="101"/>
      <c r="C213" s="41"/>
      <c r="D213" s="129"/>
      <c r="E213" s="108"/>
      <c r="F213" s="128"/>
      <c r="G213" s="35"/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51"/>
      <c r="C216" s="119"/>
      <c r="D216" s="136"/>
      <c r="E216" s="108"/>
      <c r="F216" s="150"/>
      <c r="G216" s="35"/>
    </row>
    <row r="217" spans="1:7" x14ac:dyDescent="0.2">
      <c r="A217" s="29"/>
      <c r="B217" s="151"/>
      <c r="C217" s="119"/>
      <c r="D217" s="144"/>
      <c r="E217" s="108"/>
      <c r="F217" s="150"/>
      <c r="G217" s="35"/>
    </row>
    <row r="218" spans="1:7" x14ac:dyDescent="0.2">
      <c r="A218" s="29"/>
      <c r="B218" s="101"/>
      <c r="C218" s="41"/>
      <c r="D218" s="144"/>
      <c r="E218" s="155"/>
      <c r="F218" s="128"/>
      <c r="G218" s="35"/>
    </row>
    <row r="219" spans="1:7" x14ac:dyDescent="0.2">
      <c r="A219" s="29"/>
      <c r="B219" s="106"/>
      <c r="C219" s="41"/>
      <c r="D219" s="136"/>
      <c r="E219" s="104"/>
      <c r="F219" s="128"/>
      <c r="G219" s="35"/>
    </row>
    <row r="220" spans="1:7" x14ac:dyDescent="0.2">
      <c r="A220" s="29"/>
      <c r="B220" s="105"/>
      <c r="C220" s="41"/>
      <c r="D220" s="136"/>
      <c r="E220" s="10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59"/>
      <c r="E237" s="104"/>
      <c r="F237" s="154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67500</v>
      </c>
    </row>
    <row r="245" spans="1:7" ht="13.5" thickTop="1" x14ac:dyDescent="0.2">
      <c r="A245" s="1149" t="s">
        <v>3159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245" t="s">
        <v>3158</v>
      </c>
      <c r="C246" s="1245"/>
      <c r="D246" s="1245"/>
      <c r="E246" s="1245"/>
      <c r="F246" s="1245"/>
      <c r="G246" s="124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58" t="s">
        <v>136</v>
      </c>
      <c r="E249" s="1139" t="s">
        <v>69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59" t="s">
        <v>14</v>
      </c>
      <c r="E250" s="1198" t="s">
        <v>33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32</v>
      </c>
      <c r="D255" s="13"/>
      <c r="E255" s="343" t="s">
        <v>3305</v>
      </c>
      <c r="F255" s="98"/>
      <c r="G255" s="344" t="s">
        <v>3291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29">
        <v>1</v>
      </c>
      <c r="B260" s="101"/>
      <c r="C260" s="352" t="s">
        <v>149</v>
      </c>
      <c r="D260" s="357" t="s">
        <v>362</v>
      </c>
      <c r="E260" s="158">
        <v>140</v>
      </c>
      <c r="F260" s="128">
        <v>450</v>
      </c>
      <c r="G260" s="35">
        <f>F260*E260</f>
        <v>63000</v>
      </c>
    </row>
    <row r="261" spans="1:7" x14ac:dyDescent="0.2">
      <c r="A261" s="29"/>
      <c r="B261" s="101"/>
      <c r="C261" s="41"/>
      <c r="D261" s="351" t="s">
        <v>358</v>
      </c>
      <c r="E261" s="156"/>
      <c r="F261" s="128"/>
      <c r="G261" s="35"/>
    </row>
    <row r="262" spans="1:7" x14ac:dyDescent="0.2">
      <c r="A262" s="29"/>
      <c r="B262" s="101"/>
      <c r="C262" s="41"/>
      <c r="D262" s="129"/>
      <c r="E262" s="157"/>
      <c r="F262" s="149"/>
      <c r="G262" s="35"/>
    </row>
    <row r="263" spans="1:7" x14ac:dyDescent="0.2">
      <c r="A263" s="29"/>
      <c r="B263" s="101"/>
      <c r="C263" s="41"/>
      <c r="D263" s="129"/>
      <c r="E263" s="108"/>
      <c r="F263" s="128"/>
      <c r="G263" s="35"/>
    </row>
    <row r="264" spans="1:7" x14ac:dyDescent="0.2">
      <c r="A264" s="29"/>
      <c r="B264" s="105"/>
      <c r="C264" s="41"/>
      <c r="D264" s="136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51"/>
      <c r="C266" s="119"/>
      <c r="D266" s="136"/>
      <c r="E266" s="108"/>
      <c r="F266" s="150"/>
      <c r="G266" s="35"/>
    </row>
    <row r="267" spans="1:7" x14ac:dyDescent="0.2">
      <c r="A267" s="29"/>
      <c r="B267" s="151"/>
      <c r="C267" s="119"/>
      <c r="D267" s="144"/>
      <c r="E267" s="108"/>
      <c r="F267" s="150"/>
      <c r="G267" s="35"/>
    </row>
    <row r="268" spans="1:7" x14ac:dyDescent="0.2">
      <c r="A268" s="29"/>
      <c r="B268" s="101"/>
      <c r="C268" s="41"/>
      <c r="D268" s="144"/>
      <c r="E268" s="155"/>
      <c r="F268" s="128"/>
      <c r="G268" s="35"/>
    </row>
    <row r="269" spans="1:7" x14ac:dyDescent="0.2">
      <c r="A269" s="29"/>
      <c r="B269" s="106"/>
      <c r="C269" s="41"/>
      <c r="D269" s="136"/>
      <c r="E269" s="104"/>
      <c r="F269" s="128"/>
      <c r="G269" s="35"/>
    </row>
    <row r="270" spans="1:7" x14ac:dyDescent="0.2">
      <c r="A270" s="29"/>
      <c r="B270" s="105"/>
      <c r="C270" s="41"/>
      <c r="D270" s="136"/>
      <c r="E270" s="10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59"/>
      <c r="E287" s="104"/>
      <c r="F287" s="154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63000</v>
      </c>
    </row>
    <row r="295" spans="1:7" ht="13.5" thickTop="1" x14ac:dyDescent="0.2">
      <c r="A295" s="1149" t="s">
        <v>3207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204" t="s">
        <v>3208</v>
      </c>
      <c r="C296" s="1204"/>
      <c r="D296" s="1204"/>
      <c r="E296" s="1204"/>
      <c r="F296" s="1204"/>
      <c r="G296" s="1232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58" t="s">
        <v>136</v>
      </c>
      <c r="E299" s="1139" t="s">
        <v>69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59" t="s">
        <v>14</v>
      </c>
      <c r="E300" s="1198" t="s">
        <v>33</v>
      </c>
      <c r="F300" s="1143"/>
      <c r="G300" s="1144"/>
    </row>
  </sheetData>
  <mergeCells count="86">
    <mergeCell ref="A150:C150"/>
    <mergeCell ref="E150:G150"/>
    <mergeCell ref="A147:C147"/>
    <mergeCell ref="E147:G147"/>
    <mergeCell ref="A148:C148"/>
    <mergeCell ref="E148:G148"/>
    <mergeCell ref="A149:C149"/>
    <mergeCell ref="E149:G149"/>
    <mergeCell ref="A102:G102"/>
    <mergeCell ref="A103:G103"/>
    <mergeCell ref="E106:F106"/>
    <mergeCell ref="E108:F108"/>
    <mergeCell ref="A145:G145"/>
    <mergeCell ref="A99:C99"/>
    <mergeCell ref="E99:G99"/>
    <mergeCell ref="A100:C100"/>
    <mergeCell ref="E100:G100"/>
    <mergeCell ref="A101:G101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151:G151"/>
    <mergeCell ref="A152:G152"/>
    <mergeCell ref="A153:G153"/>
    <mergeCell ref="E156:F156"/>
    <mergeCell ref="E158:F158"/>
    <mergeCell ref="A195:G195"/>
    <mergeCell ref="A197:C197"/>
    <mergeCell ref="E197:G197"/>
    <mergeCell ref="A198:C198"/>
    <mergeCell ref="E198:G198"/>
    <mergeCell ref="A199:C199"/>
    <mergeCell ref="E199:G199"/>
    <mergeCell ref="A200:C200"/>
    <mergeCell ref="E200:G200"/>
    <mergeCell ref="A201:G201"/>
    <mergeCell ref="A202:G202"/>
    <mergeCell ref="A203:G203"/>
    <mergeCell ref="E206:F206"/>
    <mergeCell ref="E208:F208"/>
    <mergeCell ref="A245:G245"/>
    <mergeCell ref="A250:C250"/>
    <mergeCell ref="E250:G250"/>
    <mergeCell ref="B246:G246"/>
    <mergeCell ref="A247:C247"/>
    <mergeCell ref="E247:G247"/>
    <mergeCell ref="A248:C248"/>
    <mergeCell ref="E248:G248"/>
    <mergeCell ref="A249:C249"/>
    <mergeCell ref="E249:G249"/>
    <mergeCell ref="A251:G251"/>
    <mergeCell ref="A252:G252"/>
    <mergeCell ref="A253:G253"/>
    <mergeCell ref="E256:F256"/>
    <mergeCell ref="E258:F258"/>
    <mergeCell ref="A299:C299"/>
    <mergeCell ref="E299:G299"/>
    <mergeCell ref="A300:C300"/>
    <mergeCell ref="E300:G300"/>
    <mergeCell ref="A295:G295"/>
    <mergeCell ref="B296:G296"/>
    <mergeCell ref="A297:C297"/>
    <mergeCell ref="E297:G297"/>
    <mergeCell ref="A298:C298"/>
    <mergeCell ref="E298:G2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 tint="0.499984740745262"/>
  </sheetPr>
  <dimension ref="A1:L596"/>
  <sheetViews>
    <sheetView topLeftCell="A563" zoomScale="115" zoomScaleNormal="115" workbookViewId="0">
      <selection activeCell="D580" sqref="D58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38.425781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32</v>
      </c>
      <c r="D5" s="13"/>
      <c r="E5" s="343" t="s">
        <v>1270</v>
      </c>
      <c r="F5" s="98"/>
      <c r="G5" s="344" t="s">
        <v>1267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54"/>
    </row>
    <row r="10" spans="1:9" ht="13.5" thickTop="1" x14ac:dyDescent="0.2">
      <c r="A10" s="29">
        <v>1</v>
      </c>
      <c r="B10" s="382" t="s">
        <v>150</v>
      </c>
      <c r="C10" s="352" t="s">
        <v>149</v>
      </c>
      <c r="D10" s="357" t="s">
        <v>1232</v>
      </c>
      <c r="E10" s="108">
        <v>30</v>
      </c>
      <c r="F10" s="128">
        <v>200</v>
      </c>
      <c r="G10" s="35">
        <f>F10*E10</f>
        <v>6000</v>
      </c>
    </row>
    <row r="11" spans="1:9" x14ac:dyDescent="0.2">
      <c r="A11" s="29"/>
      <c r="B11" s="101"/>
      <c r="C11" s="41"/>
      <c r="D11" s="129"/>
      <c r="E11" s="108"/>
      <c r="F11" s="128"/>
      <c r="G11" s="35"/>
    </row>
    <row r="12" spans="1:9" x14ac:dyDescent="0.2">
      <c r="A12" s="29"/>
      <c r="B12" s="101"/>
      <c r="C12" s="41"/>
      <c r="D12" s="129"/>
      <c r="E12" s="108"/>
      <c r="F12" s="149"/>
      <c r="G12" s="35"/>
    </row>
    <row r="13" spans="1:9" x14ac:dyDescent="0.2">
      <c r="A13" s="29"/>
      <c r="B13" s="101"/>
      <c r="C13" s="41"/>
      <c r="D13" s="129"/>
      <c r="E13" s="108"/>
      <c r="F13" s="128"/>
      <c r="G13" s="35"/>
    </row>
    <row r="14" spans="1:9" x14ac:dyDescent="0.2">
      <c r="A14" s="29"/>
      <c r="B14" s="105"/>
      <c r="C14" s="41"/>
      <c r="D14" s="136"/>
      <c r="E14" s="102"/>
      <c r="F14" s="128"/>
      <c r="G14" s="35"/>
      <c r="I14" s="411" t="s">
        <v>8</v>
      </c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 t="s">
        <v>8</v>
      </c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399" t="s">
        <v>8</v>
      </c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12" x14ac:dyDescent="0.2">
      <c r="A33" s="29"/>
      <c r="B33" s="101"/>
      <c r="C33" s="41"/>
      <c r="D33" s="159"/>
      <c r="E33" s="104"/>
      <c r="F33" s="154"/>
      <c r="G33" s="35"/>
    </row>
    <row r="34" spans="1:12" x14ac:dyDescent="0.2">
      <c r="A34" s="29"/>
      <c r="B34" s="101"/>
      <c r="C34" s="41"/>
      <c r="D34" s="160"/>
      <c r="E34" s="108"/>
      <c r="F34" s="128"/>
      <c r="G34" s="35"/>
    </row>
    <row r="35" spans="1:12" x14ac:dyDescent="0.2">
      <c r="A35" s="29"/>
      <c r="B35" s="101"/>
      <c r="C35" s="41"/>
      <c r="D35" s="160"/>
      <c r="E35" s="108"/>
      <c r="F35" s="128"/>
      <c r="G35" s="35"/>
    </row>
    <row r="36" spans="1:12" x14ac:dyDescent="0.2">
      <c r="A36" s="29"/>
      <c r="B36" s="646"/>
      <c r="C36" s="647"/>
      <c r="D36" s="881"/>
      <c r="E36" s="745"/>
      <c r="F36" s="659"/>
      <c r="G36" s="35"/>
    </row>
    <row r="37" spans="1:12" x14ac:dyDescent="0.2">
      <c r="A37" s="29"/>
      <c r="B37" s="101"/>
      <c r="C37" s="41"/>
      <c r="D37" s="160"/>
      <c r="E37" s="108"/>
      <c r="F37" s="128"/>
      <c r="G37" s="35"/>
    </row>
    <row r="38" spans="1:12" x14ac:dyDescent="0.2">
      <c r="A38" s="29"/>
      <c r="B38" s="101"/>
      <c r="C38" s="41"/>
      <c r="D38" s="136"/>
      <c r="E38" s="153"/>
      <c r="F38" s="128"/>
      <c r="G38" s="35"/>
    </row>
    <row r="39" spans="1:12" x14ac:dyDescent="0.2">
      <c r="A39" s="29"/>
      <c r="B39" s="101"/>
      <c r="C39" s="41"/>
      <c r="D39" s="136" t="s">
        <v>150</v>
      </c>
      <c r="E39" s="102"/>
      <c r="F39" s="128"/>
      <c r="G39" s="35"/>
    </row>
    <row r="40" spans="1:12" x14ac:dyDescent="0.2">
      <c r="A40" s="29"/>
      <c r="B40" s="101"/>
      <c r="C40" s="31"/>
      <c r="D40" s="67"/>
      <c r="E40" s="131"/>
      <c r="F40" s="117"/>
      <c r="G40" s="35"/>
    </row>
    <row r="41" spans="1:12" x14ac:dyDescent="0.2">
      <c r="A41" s="29"/>
      <c r="B41" s="101"/>
      <c r="C41" s="41"/>
      <c r="D41" s="118"/>
      <c r="E41" s="108"/>
      <c r="F41" s="149"/>
      <c r="G41" s="35"/>
    </row>
    <row r="42" spans="1:12" x14ac:dyDescent="0.2">
      <c r="A42" s="29"/>
      <c r="B42" s="101"/>
      <c r="C42" s="41"/>
      <c r="D42" s="144"/>
      <c r="E42" s="108"/>
      <c r="F42" s="149"/>
      <c r="G42" s="35"/>
    </row>
    <row r="43" spans="1:12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6000</v>
      </c>
      <c r="L43" s="214"/>
    </row>
    <row r="44" spans="1:12" ht="13.5" thickTop="1" x14ac:dyDescent="0.2">
      <c r="A44" s="1149" t="s">
        <v>1271</v>
      </c>
      <c r="B44" s="1150"/>
      <c r="C44" s="1150"/>
      <c r="D44" s="1150"/>
      <c r="E44" s="1150"/>
      <c r="F44" s="1150"/>
      <c r="G44" s="1151"/>
      <c r="L44" s="214"/>
    </row>
    <row r="45" spans="1:12" ht="13.5" thickBot="1" x14ac:dyDescent="0.25">
      <c r="A45" s="52"/>
      <c r="B45" s="103"/>
      <c r="C45" s="355" t="s">
        <v>623</v>
      </c>
      <c r="D45" s="54"/>
      <c r="E45" s="103"/>
      <c r="F45" s="55"/>
      <c r="G45" s="56"/>
      <c r="L45" s="214"/>
    </row>
    <row r="46" spans="1:12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  <c r="L46" s="215"/>
    </row>
    <row r="47" spans="1:12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12" x14ac:dyDescent="0.2">
      <c r="A48" s="1134" t="s">
        <v>38</v>
      </c>
      <c r="B48" s="1135"/>
      <c r="C48" s="1135"/>
      <c r="D48" s="58" t="s">
        <v>1231</v>
      </c>
      <c r="E48" s="1139" t="s">
        <v>69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14</v>
      </c>
      <c r="E49" s="1198" t="s">
        <v>33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32</v>
      </c>
      <c r="D54" s="13"/>
      <c r="E54" s="343" t="s">
        <v>1923</v>
      </c>
      <c r="F54" s="98"/>
      <c r="G54" s="344" t="s">
        <v>1922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382" t="s">
        <v>150</v>
      </c>
      <c r="C59" s="352" t="s">
        <v>149</v>
      </c>
      <c r="D59" s="357" t="s">
        <v>1605</v>
      </c>
      <c r="E59" s="108">
        <v>25</v>
      </c>
      <c r="F59" s="128">
        <v>200</v>
      </c>
      <c r="G59" s="35">
        <f>F59*E59</f>
        <v>5000</v>
      </c>
    </row>
    <row r="60" spans="1:7" x14ac:dyDescent="0.2">
      <c r="A60" s="29"/>
      <c r="B60" s="101"/>
      <c r="C60" s="41"/>
      <c r="D60" s="129"/>
      <c r="E60" s="108"/>
      <c r="F60" s="128"/>
      <c r="G60" s="35"/>
    </row>
    <row r="61" spans="1:7" x14ac:dyDescent="0.2">
      <c r="A61" s="29"/>
      <c r="B61" s="101"/>
      <c r="C61" s="41"/>
      <c r="D61" s="129"/>
      <c r="E61" s="108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04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 t="s">
        <v>8</v>
      </c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399" t="s">
        <v>8</v>
      </c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159"/>
      <c r="E82" s="104"/>
      <c r="F82" s="154"/>
      <c r="G82" s="35"/>
    </row>
    <row r="83" spans="1:7" x14ac:dyDescent="0.2">
      <c r="A83" s="29"/>
      <c r="B83" s="101"/>
      <c r="C83" s="41"/>
      <c r="D83" s="160"/>
      <c r="E83" s="108"/>
      <c r="F83" s="128"/>
      <c r="G83" s="35"/>
    </row>
    <row r="84" spans="1:7" x14ac:dyDescent="0.2">
      <c r="A84" s="29"/>
      <c r="B84" s="101"/>
      <c r="C84" s="41"/>
      <c r="D84" s="160"/>
      <c r="E84" s="108"/>
      <c r="F84" s="128"/>
      <c r="G84" s="35"/>
    </row>
    <row r="85" spans="1:7" x14ac:dyDescent="0.2">
      <c r="A85" s="29"/>
      <c r="B85" s="646"/>
      <c r="C85" s="647"/>
      <c r="D85" s="881"/>
      <c r="E85" s="745"/>
      <c r="F85" s="659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 t="s">
        <v>150</v>
      </c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5000</v>
      </c>
    </row>
    <row r="93" spans="1:7" ht="13.5" thickTop="1" x14ac:dyDescent="0.2">
      <c r="A93" s="1149" t="s">
        <v>1271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355" t="s">
        <v>1848</v>
      </c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1231</v>
      </c>
      <c r="E97" s="1139" t="s">
        <v>69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14</v>
      </c>
      <c r="E98" s="1198" t="s">
        <v>33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32</v>
      </c>
      <c r="D103" s="13"/>
      <c r="E103" s="343" t="s">
        <v>2131</v>
      </c>
      <c r="F103" s="98"/>
      <c r="G103" s="344" t="s">
        <v>2130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382" t="s">
        <v>150</v>
      </c>
      <c r="C108" s="352" t="s">
        <v>149</v>
      </c>
      <c r="D108" s="357" t="s">
        <v>1605</v>
      </c>
      <c r="E108" s="108">
        <v>30</v>
      </c>
      <c r="F108" s="128">
        <v>200</v>
      </c>
      <c r="G108" s="35">
        <f>F108*E108</f>
        <v>6000</v>
      </c>
    </row>
    <row r="109" spans="1:7" x14ac:dyDescent="0.2">
      <c r="A109" s="29"/>
      <c r="B109" s="101"/>
      <c r="C109" s="41"/>
      <c r="D109" s="129"/>
      <c r="E109" s="108"/>
      <c r="F109" s="128"/>
      <c r="G109" s="35"/>
    </row>
    <row r="110" spans="1:7" x14ac:dyDescent="0.2">
      <c r="A110" s="29"/>
      <c r="B110" s="101"/>
      <c r="C110" s="41"/>
      <c r="D110" s="129"/>
      <c r="E110" s="108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04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365" t="s">
        <v>152</v>
      </c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 t="s">
        <v>8</v>
      </c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399" t="s">
        <v>8</v>
      </c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159"/>
      <c r="E131" s="104"/>
      <c r="F131" s="154"/>
      <c r="G131" s="35"/>
    </row>
    <row r="132" spans="1:7" x14ac:dyDescent="0.2">
      <c r="A132" s="29"/>
      <c r="B132" s="101"/>
      <c r="C132" s="41"/>
      <c r="D132" s="160"/>
      <c r="E132" s="108"/>
      <c r="F132" s="128"/>
      <c r="G132" s="35"/>
    </row>
    <row r="133" spans="1:7" x14ac:dyDescent="0.2">
      <c r="A133" s="29"/>
      <c r="B133" s="101"/>
      <c r="C133" s="41"/>
      <c r="D133" s="160"/>
      <c r="E133" s="108"/>
      <c r="F133" s="128"/>
      <c r="G133" s="35"/>
    </row>
    <row r="134" spans="1:7" x14ac:dyDescent="0.2">
      <c r="A134" s="29"/>
      <c r="B134" s="646"/>
      <c r="C134" s="647"/>
      <c r="D134" s="881"/>
      <c r="E134" s="745"/>
      <c r="F134" s="659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 t="s">
        <v>150</v>
      </c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SUM(G108:G140)</f>
        <v>6000</v>
      </c>
    </row>
    <row r="142" spans="1:7" ht="13.5" thickTop="1" x14ac:dyDescent="0.2">
      <c r="A142" s="1149" t="s">
        <v>1271</v>
      </c>
      <c r="B142" s="1150"/>
      <c r="C142" s="1150"/>
      <c r="D142" s="1150"/>
      <c r="E142" s="1150"/>
      <c r="F142" s="1150"/>
      <c r="G142" s="1151"/>
    </row>
    <row r="143" spans="1:7" ht="13.5" thickBot="1" x14ac:dyDescent="0.25">
      <c r="A143" s="52"/>
      <c r="B143" s="103"/>
      <c r="C143" s="355" t="s">
        <v>1850</v>
      </c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58" t="s">
        <v>1231</v>
      </c>
      <c r="E146" s="1139" t="s">
        <v>69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59" t="s">
        <v>14</v>
      </c>
      <c r="E147" s="1198" t="s">
        <v>33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32</v>
      </c>
      <c r="D152" s="13"/>
      <c r="E152" s="343" t="s">
        <v>2391</v>
      </c>
      <c r="F152" s="98"/>
      <c r="G152" s="344" t="s">
        <v>2392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382" t="s">
        <v>150</v>
      </c>
      <c r="C157" s="352" t="s">
        <v>149</v>
      </c>
      <c r="D157" s="357" t="s">
        <v>1605</v>
      </c>
      <c r="E157" s="108">
        <v>20</v>
      </c>
      <c r="F157" s="128">
        <v>200</v>
      </c>
      <c r="G157" s="35">
        <f>F157*E157</f>
        <v>4000</v>
      </c>
    </row>
    <row r="158" spans="1:7" x14ac:dyDescent="0.2">
      <c r="A158" s="29"/>
      <c r="B158" s="101"/>
      <c r="C158" s="41"/>
      <c r="D158" s="129"/>
      <c r="E158" s="108"/>
      <c r="F158" s="128"/>
      <c r="G158" s="35"/>
    </row>
    <row r="159" spans="1:7" x14ac:dyDescent="0.2">
      <c r="A159" s="29"/>
      <c r="B159" s="101"/>
      <c r="C159" s="41"/>
      <c r="D159" s="129"/>
      <c r="E159" s="108"/>
      <c r="F159" s="149"/>
      <c r="G159" s="35"/>
    </row>
    <row r="160" spans="1:7" x14ac:dyDescent="0.2">
      <c r="A160" s="29"/>
      <c r="B160" s="101"/>
      <c r="C160" s="41"/>
      <c r="D160" s="129"/>
      <c r="E160" s="108"/>
      <c r="F160" s="128"/>
      <c r="G160" s="35"/>
    </row>
    <row r="161" spans="1:7" x14ac:dyDescent="0.2">
      <c r="A161" s="29"/>
      <c r="B161" s="105"/>
      <c r="C161" s="41"/>
      <c r="D161" s="136"/>
      <c r="E161" s="102"/>
      <c r="F161" s="128"/>
      <c r="G161" s="35"/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51"/>
      <c r="C163" s="119"/>
      <c r="D163" s="136"/>
      <c r="E163" s="108"/>
      <c r="F163" s="150"/>
      <c r="G163" s="35"/>
    </row>
    <row r="164" spans="1:7" x14ac:dyDescent="0.2">
      <c r="A164" s="29"/>
      <c r="B164" s="151"/>
      <c r="C164" s="119"/>
      <c r="D164" s="144"/>
      <c r="E164" s="108"/>
      <c r="F164" s="150"/>
      <c r="G164" s="35"/>
    </row>
    <row r="165" spans="1:7" x14ac:dyDescent="0.2">
      <c r="A165" s="29"/>
      <c r="B165" s="101"/>
      <c r="C165" s="41"/>
      <c r="D165" s="144"/>
      <c r="E165" s="104"/>
      <c r="F165" s="128"/>
      <c r="G165" s="35"/>
    </row>
    <row r="166" spans="1:7" x14ac:dyDescent="0.2">
      <c r="A166" s="29"/>
      <c r="B166" s="106"/>
      <c r="C166" s="41"/>
      <c r="D166" s="136"/>
      <c r="E166" s="104"/>
      <c r="F166" s="128"/>
      <c r="G166" s="35"/>
    </row>
    <row r="167" spans="1:7" x14ac:dyDescent="0.2">
      <c r="A167" s="29"/>
      <c r="B167" s="105"/>
      <c r="C167" s="41"/>
      <c r="D167" s="136"/>
      <c r="E167" s="108"/>
      <c r="F167" s="152"/>
      <c r="G167" s="35"/>
    </row>
    <row r="168" spans="1:7" x14ac:dyDescent="0.2">
      <c r="A168" s="29"/>
      <c r="B168" s="107"/>
      <c r="C168" s="41"/>
      <c r="D168" s="136"/>
      <c r="E168" s="153"/>
      <c r="F168" s="128"/>
      <c r="G168" s="35"/>
    </row>
    <row r="169" spans="1:7" x14ac:dyDescent="0.2">
      <c r="A169" s="29"/>
      <c r="B169" s="107"/>
      <c r="C169" s="41"/>
      <c r="D169" s="67"/>
      <c r="E169" s="153"/>
      <c r="F169" s="128"/>
      <c r="G169" s="35"/>
    </row>
    <row r="170" spans="1:7" x14ac:dyDescent="0.2">
      <c r="A170" s="29"/>
      <c r="B170" s="101"/>
      <c r="C170" s="41"/>
      <c r="D170" s="365" t="s">
        <v>152</v>
      </c>
      <c r="E170" s="108"/>
      <c r="F170" s="128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 t="s">
        <v>8</v>
      </c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399" t="s">
        <v>8</v>
      </c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62"/>
      <c r="E178" s="104"/>
      <c r="F178" s="154"/>
      <c r="G178" s="35"/>
    </row>
    <row r="179" spans="1:7" x14ac:dyDescent="0.2">
      <c r="A179" s="29"/>
      <c r="B179" s="101"/>
      <c r="C179" s="41"/>
      <c r="D179" s="67"/>
      <c r="E179" s="104"/>
      <c r="F179" s="154"/>
      <c r="G179" s="35"/>
    </row>
    <row r="180" spans="1:7" x14ac:dyDescent="0.2">
      <c r="A180" s="29"/>
      <c r="B180" s="101"/>
      <c r="C180" s="41"/>
      <c r="D180" s="159"/>
      <c r="E180" s="104"/>
      <c r="F180" s="154"/>
      <c r="G180" s="35"/>
    </row>
    <row r="181" spans="1:7" x14ac:dyDescent="0.2">
      <c r="A181" s="29"/>
      <c r="B181" s="101"/>
      <c r="C181" s="41"/>
      <c r="D181" s="160"/>
      <c r="E181" s="108"/>
      <c r="F181" s="128"/>
      <c r="G181" s="35"/>
    </row>
    <row r="182" spans="1:7" x14ac:dyDescent="0.2">
      <c r="A182" s="29"/>
      <c r="B182" s="646"/>
      <c r="C182" s="647"/>
      <c r="D182" s="881"/>
      <c r="E182" s="745"/>
      <c r="F182" s="659"/>
      <c r="G182" s="35"/>
    </row>
    <row r="183" spans="1:7" x14ac:dyDescent="0.2">
      <c r="A183" s="29"/>
      <c r="B183" s="101"/>
      <c r="C183" s="41"/>
      <c r="D183" s="160"/>
      <c r="E183" s="108"/>
      <c r="F183" s="128"/>
      <c r="G183" s="35"/>
    </row>
    <row r="184" spans="1:7" x14ac:dyDescent="0.2">
      <c r="A184" s="29"/>
      <c r="B184" s="101"/>
      <c r="C184" s="41"/>
      <c r="D184" s="160"/>
      <c r="E184" s="108"/>
      <c r="F184" s="128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 t="s">
        <v>150</v>
      </c>
      <c r="E186" s="102"/>
      <c r="F186" s="128"/>
      <c r="G186" s="35"/>
    </row>
    <row r="187" spans="1:7" x14ac:dyDescent="0.2">
      <c r="A187" s="29"/>
      <c r="B187" s="101"/>
      <c r="C187" s="31"/>
      <c r="D187" s="67"/>
      <c r="E187" s="131"/>
      <c r="F187" s="117"/>
      <c r="G187" s="35"/>
    </row>
    <row r="188" spans="1:7" x14ac:dyDescent="0.2">
      <c r="A188" s="29"/>
      <c r="B188" s="101"/>
      <c r="C188" s="41"/>
      <c r="D188" s="118"/>
      <c r="E188" s="108"/>
      <c r="F188" s="149"/>
      <c r="G188" s="35"/>
    </row>
    <row r="189" spans="1:7" x14ac:dyDescent="0.2">
      <c r="A189" s="29"/>
      <c r="B189" s="101"/>
      <c r="C189" s="41"/>
      <c r="D189" s="144"/>
      <c r="E189" s="108"/>
      <c r="F189" s="149"/>
      <c r="G189" s="35"/>
    </row>
    <row r="190" spans="1:7" ht="13.5" thickBot="1" x14ac:dyDescent="0.25">
      <c r="A190" s="45"/>
      <c r="B190" s="132"/>
      <c r="C190" s="115"/>
      <c r="D190" s="115"/>
      <c r="E190" s="132"/>
      <c r="F190" s="49" t="s">
        <v>15</v>
      </c>
      <c r="G190" s="50">
        <f>SUM(G157:G189)</f>
        <v>4000</v>
      </c>
    </row>
    <row r="191" spans="1:7" ht="13.5" thickTop="1" x14ac:dyDescent="0.2">
      <c r="A191" s="1149" t="s">
        <v>1271</v>
      </c>
      <c r="B191" s="1150"/>
      <c r="C191" s="1150"/>
      <c r="D191" s="1150"/>
      <c r="E191" s="1150"/>
      <c r="F191" s="1150"/>
      <c r="G191" s="1151"/>
    </row>
    <row r="192" spans="1:7" ht="13.5" thickBot="1" x14ac:dyDescent="0.25">
      <c r="A192" s="52"/>
      <c r="B192" s="103"/>
      <c r="C192" s="355" t="s">
        <v>2393</v>
      </c>
      <c r="D192" s="54"/>
      <c r="E192" s="103"/>
      <c r="F192" s="55"/>
      <c r="G192" s="56"/>
    </row>
    <row r="193" spans="1:7" ht="13.5" thickTop="1" x14ac:dyDescent="0.2">
      <c r="A193" s="1130"/>
      <c r="B193" s="1131"/>
      <c r="C193" s="1131"/>
      <c r="D193" s="57" t="s">
        <v>11</v>
      </c>
      <c r="E193" s="1132" t="s">
        <v>12</v>
      </c>
      <c r="F193" s="1132"/>
      <c r="G193" s="1133"/>
    </row>
    <row r="194" spans="1:7" x14ac:dyDescent="0.2">
      <c r="A194" s="1134" t="s">
        <v>17</v>
      </c>
      <c r="B194" s="1135"/>
      <c r="C194" s="1135"/>
      <c r="D194" s="39"/>
      <c r="E194" s="1136"/>
      <c r="F194" s="1137"/>
      <c r="G194" s="1138"/>
    </row>
    <row r="195" spans="1:7" x14ac:dyDescent="0.2">
      <c r="A195" s="1134" t="s">
        <v>38</v>
      </c>
      <c r="B195" s="1135"/>
      <c r="C195" s="1135"/>
      <c r="D195" s="58" t="s">
        <v>1231</v>
      </c>
      <c r="E195" s="1139" t="s">
        <v>69</v>
      </c>
      <c r="F195" s="1139"/>
      <c r="G195" s="1140"/>
    </row>
    <row r="196" spans="1:7" ht="13.5" thickBot="1" x14ac:dyDescent="0.25">
      <c r="A196" s="1141" t="s">
        <v>39</v>
      </c>
      <c r="B196" s="1142"/>
      <c r="C196" s="1142"/>
      <c r="D196" s="59" t="s">
        <v>14</v>
      </c>
      <c r="E196" s="1198" t="s">
        <v>33</v>
      </c>
      <c r="F196" s="1143"/>
      <c r="G196" s="1144"/>
    </row>
    <row r="197" spans="1:7" ht="16.5" x14ac:dyDescent="0.25">
      <c r="A197" s="1152" t="s">
        <v>29</v>
      </c>
      <c r="B197" s="1153"/>
      <c r="C197" s="1153"/>
      <c r="D197" s="1153"/>
      <c r="E197" s="1153"/>
      <c r="F197" s="1153"/>
      <c r="G197" s="1154"/>
    </row>
    <row r="198" spans="1:7" x14ac:dyDescent="0.2">
      <c r="A198" s="1155" t="s">
        <v>48</v>
      </c>
      <c r="B198" s="1156"/>
      <c r="C198" s="1156"/>
      <c r="D198" s="1156"/>
      <c r="E198" s="1156"/>
      <c r="F198" s="1156"/>
      <c r="G198" s="1157"/>
    </row>
    <row r="199" spans="1:7" x14ac:dyDescent="0.2">
      <c r="A199" s="1158" t="s">
        <v>49</v>
      </c>
      <c r="B199" s="1159"/>
      <c r="C199" s="1159"/>
      <c r="D199" s="1159"/>
      <c r="E199" s="1159"/>
      <c r="F199" s="1159"/>
      <c r="G199" s="1160"/>
    </row>
    <row r="200" spans="1:7" x14ac:dyDescent="0.2">
      <c r="A200" s="6"/>
      <c r="B200" s="99"/>
      <c r="C200" s="8"/>
      <c r="D200" s="9"/>
      <c r="E200" s="99"/>
      <c r="F200" s="10"/>
      <c r="G200" s="11" t="s">
        <v>20</v>
      </c>
    </row>
    <row r="201" spans="1:7" x14ac:dyDescent="0.2">
      <c r="A201" s="12" t="s">
        <v>1</v>
      </c>
      <c r="B201" s="13"/>
      <c r="C201" s="14" t="s">
        <v>32</v>
      </c>
      <c r="D201" s="13"/>
      <c r="E201" s="343" t="s">
        <v>3292</v>
      </c>
      <c r="F201" s="98"/>
      <c r="G201" s="344" t="s">
        <v>3291</v>
      </c>
    </row>
    <row r="202" spans="1:7" x14ac:dyDescent="0.2">
      <c r="A202" s="17" t="s">
        <v>8</v>
      </c>
      <c r="B202" s="100"/>
      <c r="C202" s="19"/>
      <c r="D202" s="4"/>
      <c r="E202" s="1145"/>
      <c r="F202" s="1146"/>
      <c r="G202" s="20"/>
    </row>
    <row r="203" spans="1:7" x14ac:dyDescent="0.2">
      <c r="A203" s="21" t="s">
        <v>37</v>
      </c>
      <c r="B203" s="22"/>
      <c r="C203" s="22"/>
      <c r="D203" s="22"/>
      <c r="E203" s="23" t="s">
        <v>46</v>
      </c>
      <c r="F203" s="24"/>
      <c r="G203" s="20" t="s">
        <v>50</v>
      </c>
    </row>
    <row r="204" spans="1:7" x14ac:dyDescent="0.2">
      <c r="A204" s="6"/>
      <c r="B204" s="99"/>
      <c r="C204" s="8"/>
      <c r="D204" s="8"/>
      <c r="E204" s="1147"/>
      <c r="F204" s="1148"/>
      <c r="G204" s="25"/>
    </row>
    <row r="205" spans="1:7" ht="26.25" thickBot="1" x14ac:dyDescent="0.25">
      <c r="A205" s="210" t="s">
        <v>47</v>
      </c>
      <c r="B205" s="28" t="s">
        <v>23</v>
      </c>
      <c r="C205" s="28" t="s">
        <v>34</v>
      </c>
      <c r="D205" s="110" t="s">
        <v>53</v>
      </c>
      <c r="E205" s="114" t="s">
        <v>54</v>
      </c>
      <c r="F205" s="111" t="s">
        <v>55</v>
      </c>
      <c r="G205" s="112" t="s">
        <v>35</v>
      </c>
    </row>
    <row r="206" spans="1:7" ht="13.5" thickTop="1" x14ac:dyDescent="0.2">
      <c r="A206" s="29">
        <v>1</v>
      </c>
      <c r="B206" s="382" t="s">
        <v>150</v>
      </c>
      <c r="C206" s="352" t="s">
        <v>149</v>
      </c>
      <c r="D206" s="357" t="s">
        <v>1605</v>
      </c>
      <c r="E206" s="108">
        <v>30</v>
      </c>
      <c r="F206" s="128">
        <v>200</v>
      </c>
      <c r="G206" s="35">
        <f>F206*E206</f>
        <v>6000</v>
      </c>
    </row>
    <row r="207" spans="1:7" x14ac:dyDescent="0.2">
      <c r="A207" s="29"/>
      <c r="B207" s="101"/>
      <c r="C207" s="41"/>
      <c r="D207" s="129"/>
      <c r="E207" s="108"/>
      <c r="F207" s="128"/>
      <c r="G207" s="35"/>
    </row>
    <row r="208" spans="1:7" x14ac:dyDescent="0.2">
      <c r="A208" s="29"/>
      <c r="B208" s="101"/>
      <c r="C208" s="41"/>
      <c r="D208" s="129"/>
      <c r="E208" s="108"/>
      <c r="F208" s="149"/>
      <c r="G208" s="35"/>
    </row>
    <row r="209" spans="1:7" x14ac:dyDescent="0.2">
      <c r="A209" s="29"/>
      <c r="B209" s="101"/>
      <c r="C209" s="41"/>
      <c r="D209" s="129"/>
      <c r="E209" s="108"/>
      <c r="F209" s="128"/>
      <c r="G209" s="35"/>
    </row>
    <row r="210" spans="1:7" x14ac:dyDescent="0.2">
      <c r="A210" s="29"/>
      <c r="B210" s="105"/>
      <c r="C210" s="41"/>
      <c r="D210" s="136"/>
      <c r="E210" s="102"/>
      <c r="F210" s="128"/>
      <c r="G210" s="35"/>
    </row>
    <row r="211" spans="1:7" x14ac:dyDescent="0.2">
      <c r="A211" s="29"/>
      <c r="B211" s="105"/>
      <c r="C211" s="41"/>
      <c r="D211" s="136"/>
      <c r="E211" s="102"/>
      <c r="F211" s="128"/>
      <c r="G211" s="35"/>
    </row>
    <row r="212" spans="1:7" x14ac:dyDescent="0.2">
      <c r="A212" s="29"/>
      <c r="B212" s="151"/>
      <c r="C212" s="119"/>
      <c r="D212" s="136"/>
      <c r="E212" s="108"/>
      <c r="F212" s="150"/>
      <c r="G212" s="35"/>
    </row>
    <row r="213" spans="1:7" x14ac:dyDescent="0.2">
      <c r="A213" s="29"/>
      <c r="B213" s="151"/>
      <c r="C213" s="119"/>
      <c r="D213" s="144"/>
      <c r="E213" s="108"/>
      <c r="F213" s="150"/>
      <c r="G213" s="35"/>
    </row>
    <row r="214" spans="1:7" x14ac:dyDescent="0.2">
      <c r="A214" s="29"/>
      <c r="B214" s="101"/>
      <c r="C214" s="41"/>
      <c r="D214" s="144"/>
      <c r="E214" s="104"/>
      <c r="F214" s="128"/>
      <c r="G214" s="35"/>
    </row>
    <row r="215" spans="1:7" x14ac:dyDescent="0.2">
      <c r="A215" s="29"/>
      <c r="B215" s="106"/>
      <c r="C215" s="41"/>
      <c r="D215" s="136"/>
      <c r="E215" s="104"/>
      <c r="F215" s="128"/>
      <c r="G215" s="35"/>
    </row>
    <row r="216" spans="1:7" x14ac:dyDescent="0.2">
      <c r="A216" s="29"/>
      <c r="B216" s="105"/>
      <c r="C216" s="41"/>
      <c r="D216" s="136"/>
      <c r="E216" s="108"/>
      <c r="F216" s="152"/>
      <c r="G216" s="35"/>
    </row>
    <row r="217" spans="1:7" x14ac:dyDescent="0.2">
      <c r="A217" s="29"/>
      <c r="B217" s="107"/>
      <c r="C217" s="41"/>
      <c r="D217" s="136"/>
      <c r="E217" s="153"/>
      <c r="F217" s="128"/>
      <c r="G217" s="35"/>
    </row>
    <row r="218" spans="1:7" x14ac:dyDescent="0.2">
      <c r="A218" s="29"/>
      <c r="B218" s="107"/>
      <c r="C218" s="41"/>
      <c r="D218" s="67"/>
      <c r="E218" s="153"/>
      <c r="F218" s="128"/>
      <c r="G218" s="35"/>
    </row>
    <row r="219" spans="1:7" x14ac:dyDescent="0.2">
      <c r="A219" s="29"/>
      <c r="B219" s="101"/>
      <c r="C219" s="41"/>
      <c r="D219" s="365" t="s">
        <v>152</v>
      </c>
      <c r="E219" s="108"/>
      <c r="F219" s="128"/>
      <c r="G219" s="35"/>
    </row>
    <row r="220" spans="1:7" x14ac:dyDescent="0.2">
      <c r="A220" s="29"/>
      <c r="B220" s="101"/>
      <c r="C220" s="41"/>
      <c r="D220" s="67"/>
      <c r="E220" s="153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5"/>
    </row>
    <row r="222" spans="1:7" x14ac:dyDescent="0.2">
      <c r="A222" s="29"/>
      <c r="B222" s="105"/>
      <c r="C222" s="41"/>
      <c r="D222" s="130"/>
      <c r="E222" s="104"/>
      <c r="F222" s="154"/>
      <c r="G222" s="35"/>
    </row>
    <row r="223" spans="1:7" x14ac:dyDescent="0.2">
      <c r="A223" s="29"/>
      <c r="B223" s="105"/>
      <c r="C223" s="41"/>
      <c r="D223" s="67"/>
      <c r="E223" s="104"/>
      <c r="F223" s="154"/>
      <c r="G223" s="35"/>
    </row>
    <row r="224" spans="1:7" x14ac:dyDescent="0.2">
      <c r="A224" s="29"/>
      <c r="B224" s="101"/>
      <c r="C224" s="41"/>
      <c r="D224" s="67" t="s">
        <v>8</v>
      </c>
      <c r="E224" s="104"/>
      <c r="F224" s="154"/>
      <c r="G224" s="35"/>
    </row>
    <row r="225" spans="1:7" x14ac:dyDescent="0.2">
      <c r="A225" s="29"/>
      <c r="B225" s="101"/>
      <c r="C225" s="41"/>
      <c r="D225" s="136"/>
      <c r="E225" s="104"/>
      <c r="F225" s="399" t="s">
        <v>8</v>
      </c>
      <c r="G225" s="35"/>
    </row>
    <row r="226" spans="1:7" x14ac:dyDescent="0.2">
      <c r="A226" s="29"/>
      <c r="B226" s="101"/>
      <c r="C226" s="41"/>
      <c r="D226" s="136"/>
      <c r="E226" s="104"/>
      <c r="F226" s="154"/>
      <c r="G226" s="35"/>
    </row>
    <row r="227" spans="1:7" x14ac:dyDescent="0.2">
      <c r="A227" s="29"/>
      <c r="B227" s="101"/>
      <c r="C227" s="41"/>
      <c r="D227" s="62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59"/>
      <c r="E229" s="104"/>
      <c r="F229" s="154"/>
      <c r="G229" s="35"/>
    </row>
    <row r="230" spans="1:7" x14ac:dyDescent="0.2">
      <c r="A230" s="29"/>
      <c r="B230" s="101"/>
      <c r="C230" s="41"/>
      <c r="D230" s="160"/>
      <c r="E230" s="108"/>
      <c r="F230" s="128"/>
      <c r="G230" s="35"/>
    </row>
    <row r="231" spans="1:7" x14ac:dyDescent="0.2">
      <c r="A231" s="29"/>
      <c r="B231" s="101"/>
      <c r="C231" s="41"/>
      <c r="D231" s="160"/>
      <c r="E231" s="108"/>
      <c r="F231" s="128"/>
      <c r="G231" s="35"/>
    </row>
    <row r="232" spans="1:7" x14ac:dyDescent="0.2">
      <c r="A232" s="29"/>
      <c r="B232" s="101"/>
      <c r="C232" s="41"/>
      <c r="D232" s="160"/>
      <c r="E232" s="108"/>
      <c r="F232" s="128"/>
      <c r="G232" s="35"/>
    </row>
    <row r="233" spans="1:7" x14ac:dyDescent="0.2">
      <c r="A233" s="29"/>
      <c r="B233" s="646"/>
      <c r="C233" s="647"/>
      <c r="D233" s="881"/>
      <c r="E233" s="745"/>
      <c r="F233" s="659"/>
      <c r="G233" s="35"/>
    </row>
    <row r="234" spans="1:7" x14ac:dyDescent="0.2">
      <c r="A234" s="29"/>
      <c r="B234" s="646"/>
      <c r="C234" s="647"/>
      <c r="D234" s="881"/>
      <c r="E234" s="745"/>
      <c r="F234" s="659"/>
      <c r="G234" s="35"/>
    </row>
    <row r="235" spans="1:7" x14ac:dyDescent="0.2">
      <c r="A235" s="29"/>
      <c r="B235" s="101"/>
      <c r="C235" s="41"/>
      <c r="D235" s="136"/>
      <c r="E235" s="153"/>
      <c r="F235" s="128"/>
      <c r="G235" s="35"/>
    </row>
    <row r="236" spans="1:7" x14ac:dyDescent="0.2">
      <c r="A236" s="29"/>
      <c r="B236" s="101"/>
      <c r="C236" s="41"/>
      <c r="D236" s="136" t="s">
        <v>150</v>
      </c>
      <c r="E236" s="102"/>
      <c r="F236" s="128"/>
      <c r="G236" s="35"/>
    </row>
    <row r="237" spans="1:7" x14ac:dyDescent="0.2">
      <c r="A237" s="29"/>
      <c r="B237" s="101"/>
      <c r="C237" s="31"/>
      <c r="D237" s="67"/>
      <c r="E237" s="131"/>
      <c r="F237" s="117"/>
      <c r="G237" s="35"/>
    </row>
    <row r="238" spans="1:7" x14ac:dyDescent="0.2">
      <c r="A238" s="29"/>
      <c r="B238" s="101"/>
      <c r="C238" s="41"/>
      <c r="D238" s="118"/>
      <c r="E238" s="108"/>
      <c r="F238" s="149"/>
      <c r="G238" s="35"/>
    </row>
    <row r="239" spans="1:7" x14ac:dyDescent="0.2">
      <c r="A239" s="29"/>
      <c r="B239" s="101"/>
      <c r="C239" s="41"/>
      <c r="D239" s="144"/>
      <c r="E239" s="108"/>
      <c r="F239" s="149"/>
      <c r="G239" s="35"/>
    </row>
    <row r="240" spans="1:7" ht="13.5" thickBot="1" x14ac:dyDescent="0.25">
      <c r="A240" s="45"/>
      <c r="B240" s="132"/>
      <c r="C240" s="115"/>
      <c r="D240" s="115"/>
      <c r="E240" s="132"/>
      <c r="F240" s="49" t="s">
        <v>15</v>
      </c>
      <c r="G240" s="50">
        <f>SUM(G206:G239)</f>
        <v>6000</v>
      </c>
    </row>
    <row r="241" spans="1:7" ht="13.5" thickTop="1" x14ac:dyDescent="0.2">
      <c r="A241" s="1149" t="s">
        <v>1271</v>
      </c>
      <c r="B241" s="1150"/>
      <c r="C241" s="1150"/>
      <c r="D241" s="1150"/>
      <c r="E241" s="1150"/>
      <c r="F241" s="1150"/>
      <c r="G241" s="1151"/>
    </row>
    <row r="242" spans="1:7" ht="13.5" thickBot="1" x14ac:dyDescent="0.25">
      <c r="A242" s="52"/>
      <c r="B242" s="103"/>
      <c r="C242" s="355" t="s">
        <v>2918</v>
      </c>
      <c r="D242" s="54"/>
      <c r="E242" s="103"/>
      <c r="F242" s="55"/>
      <c r="G242" s="56"/>
    </row>
    <row r="243" spans="1:7" ht="13.5" thickTop="1" x14ac:dyDescent="0.2">
      <c r="A243" s="1130"/>
      <c r="B243" s="1131"/>
      <c r="C243" s="1131"/>
      <c r="D243" s="57" t="s">
        <v>11</v>
      </c>
      <c r="E243" s="1132" t="s">
        <v>12</v>
      </c>
      <c r="F243" s="1132"/>
      <c r="G243" s="1133"/>
    </row>
    <row r="244" spans="1:7" x14ac:dyDescent="0.2">
      <c r="A244" s="1134" t="s">
        <v>17</v>
      </c>
      <c r="B244" s="1135"/>
      <c r="C244" s="1135"/>
      <c r="D244" s="39"/>
      <c r="E244" s="1136"/>
      <c r="F244" s="1137"/>
      <c r="G244" s="1138"/>
    </row>
    <row r="245" spans="1:7" x14ac:dyDescent="0.2">
      <c r="A245" s="1134" t="s">
        <v>38</v>
      </c>
      <c r="B245" s="1135"/>
      <c r="C245" s="1135"/>
      <c r="D245" s="58" t="s">
        <v>1231</v>
      </c>
      <c r="E245" s="1139" t="s">
        <v>69</v>
      </c>
      <c r="F245" s="1139"/>
      <c r="G245" s="1140"/>
    </row>
    <row r="246" spans="1:7" ht="13.5" thickBot="1" x14ac:dyDescent="0.25">
      <c r="A246" s="1141" t="s">
        <v>39</v>
      </c>
      <c r="B246" s="1142"/>
      <c r="C246" s="1142"/>
      <c r="D246" s="59" t="s">
        <v>14</v>
      </c>
      <c r="E246" s="1198" t="s">
        <v>33</v>
      </c>
      <c r="F246" s="1143"/>
      <c r="G246" s="1144"/>
    </row>
    <row r="247" spans="1:7" ht="16.5" x14ac:dyDescent="0.25">
      <c r="A247" s="1152" t="s">
        <v>29</v>
      </c>
      <c r="B247" s="1153"/>
      <c r="C247" s="1153"/>
      <c r="D247" s="1153"/>
      <c r="E247" s="1153"/>
      <c r="F247" s="1153"/>
      <c r="G247" s="1154"/>
    </row>
    <row r="248" spans="1:7" x14ac:dyDescent="0.2">
      <c r="A248" s="1155" t="s">
        <v>48</v>
      </c>
      <c r="B248" s="1156"/>
      <c r="C248" s="1156"/>
      <c r="D248" s="1156"/>
      <c r="E248" s="1156"/>
      <c r="F248" s="1156"/>
      <c r="G248" s="1157"/>
    </row>
    <row r="249" spans="1:7" x14ac:dyDescent="0.2">
      <c r="A249" s="1158" t="s">
        <v>49</v>
      </c>
      <c r="B249" s="1159"/>
      <c r="C249" s="1159"/>
      <c r="D249" s="1159"/>
      <c r="E249" s="1159"/>
      <c r="F249" s="1159"/>
      <c r="G249" s="1160"/>
    </row>
    <row r="250" spans="1:7" x14ac:dyDescent="0.2">
      <c r="A250" s="6"/>
      <c r="B250" s="99"/>
      <c r="C250" s="8"/>
      <c r="D250" s="9"/>
      <c r="E250" s="99"/>
      <c r="F250" s="10"/>
      <c r="G250" s="11" t="s">
        <v>20</v>
      </c>
    </row>
    <row r="251" spans="1:7" x14ac:dyDescent="0.2">
      <c r="A251" s="12" t="s">
        <v>1</v>
      </c>
      <c r="B251" s="13"/>
      <c r="C251" s="14" t="s">
        <v>32</v>
      </c>
      <c r="D251" s="13"/>
      <c r="E251" s="343" t="s">
        <v>3643</v>
      </c>
      <c r="F251" s="98"/>
      <c r="G251" s="344" t="s">
        <v>3635</v>
      </c>
    </row>
    <row r="252" spans="1:7" x14ac:dyDescent="0.2">
      <c r="A252" s="17" t="s">
        <v>8</v>
      </c>
      <c r="B252" s="100"/>
      <c r="C252" s="19"/>
      <c r="D252" s="4"/>
      <c r="E252" s="1145"/>
      <c r="F252" s="1146"/>
      <c r="G252" s="20"/>
    </row>
    <row r="253" spans="1:7" x14ac:dyDescent="0.2">
      <c r="A253" s="21" t="s">
        <v>37</v>
      </c>
      <c r="B253" s="22"/>
      <c r="C253" s="22"/>
      <c r="D253" s="22"/>
      <c r="E253" s="23" t="s">
        <v>46</v>
      </c>
      <c r="F253" s="24"/>
      <c r="G253" s="20" t="s">
        <v>50</v>
      </c>
    </row>
    <row r="254" spans="1:7" x14ac:dyDescent="0.2">
      <c r="A254" s="6"/>
      <c r="B254" s="99"/>
      <c r="C254" s="8"/>
      <c r="D254" s="8"/>
      <c r="E254" s="1147"/>
      <c r="F254" s="1148"/>
      <c r="G254" s="25"/>
    </row>
    <row r="255" spans="1:7" ht="26.25" thickBot="1" x14ac:dyDescent="0.25">
      <c r="A255" s="210" t="s">
        <v>47</v>
      </c>
      <c r="B255" s="28" t="s">
        <v>23</v>
      </c>
      <c r="C255" s="28" t="s">
        <v>34</v>
      </c>
      <c r="D255" s="110" t="s">
        <v>53</v>
      </c>
      <c r="E255" s="114" t="s">
        <v>54</v>
      </c>
      <c r="F255" s="111" t="s">
        <v>55</v>
      </c>
      <c r="G255" s="112" t="s">
        <v>35</v>
      </c>
    </row>
    <row r="256" spans="1:7" ht="13.5" thickTop="1" x14ac:dyDescent="0.2">
      <c r="A256" s="29">
        <v>1</v>
      </c>
      <c r="B256" s="382" t="s">
        <v>150</v>
      </c>
      <c r="C256" s="352" t="s">
        <v>153</v>
      </c>
      <c r="D256" s="357" t="s">
        <v>2306</v>
      </c>
      <c r="E256" s="108">
        <v>1</v>
      </c>
      <c r="F256" s="128">
        <v>5000</v>
      </c>
      <c r="G256" s="35">
        <f>F256*E256</f>
        <v>5000</v>
      </c>
    </row>
    <row r="257" spans="1:7" x14ac:dyDescent="0.2">
      <c r="A257" s="29"/>
      <c r="B257" s="101"/>
      <c r="C257" s="41"/>
      <c r="D257" s="351" t="s">
        <v>2409</v>
      </c>
      <c r="E257" s="108"/>
      <c r="F257" s="128"/>
      <c r="G257" s="35"/>
    </row>
    <row r="258" spans="1:7" x14ac:dyDescent="0.2">
      <c r="A258" s="29"/>
      <c r="B258" s="101"/>
      <c r="C258" s="41"/>
      <c r="D258" s="129"/>
      <c r="E258" s="108"/>
      <c r="F258" s="149"/>
      <c r="G258" s="35"/>
    </row>
    <row r="259" spans="1:7" x14ac:dyDescent="0.2">
      <c r="A259" s="29"/>
      <c r="B259" s="101"/>
      <c r="C259" s="41"/>
      <c r="D259" s="129"/>
      <c r="E259" s="108"/>
      <c r="F259" s="128"/>
      <c r="G259" s="35"/>
    </row>
    <row r="260" spans="1:7" x14ac:dyDescent="0.2">
      <c r="A260" s="29"/>
      <c r="B260" s="105"/>
      <c r="C260" s="41"/>
      <c r="D260" s="136"/>
      <c r="E260" s="102"/>
      <c r="F260" s="128"/>
      <c r="G260" s="35"/>
    </row>
    <row r="261" spans="1:7" x14ac:dyDescent="0.2">
      <c r="A261" s="29"/>
      <c r="B261" s="105"/>
      <c r="C261" s="41"/>
      <c r="D261" s="136"/>
      <c r="E261" s="102"/>
      <c r="F261" s="128"/>
      <c r="G261" s="35"/>
    </row>
    <row r="262" spans="1:7" x14ac:dyDescent="0.2">
      <c r="A262" s="29"/>
      <c r="B262" s="151"/>
      <c r="C262" s="119"/>
      <c r="D262" s="136"/>
      <c r="E262" s="108"/>
      <c r="F262" s="150"/>
      <c r="G262" s="35"/>
    </row>
    <row r="263" spans="1:7" x14ac:dyDescent="0.2">
      <c r="A263" s="29"/>
      <c r="B263" s="151"/>
      <c r="C263" s="119"/>
      <c r="D263" s="144"/>
      <c r="E263" s="108"/>
      <c r="F263" s="150"/>
      <c r="G263" s="35"/>
    </row>
    <row r="264" spans="1:7" x14ac:dyDescent="0.2">
      <c r="A264" s="29"/>
      <c r="B264" s="101"/>
      <c r="C264" s="41"/>
      <c r="D264" s="144"/>
      <c r="E264" s="104"/>
      <c r="F264" s="128"/>
      <c r="G264" s="35"/>
    </row>
    <row r="265" spans="1:7" x14ac:dyDescent="0.2">
      <c r="A265" s="29"/>
      <c r="B265" s="106"/>
      <c r="C265" s="41"/>
      <c r="D265" s="136"/>
      <c r="E265" s="104"/>
      <c r="F265" s="128"/>
      <c r="G265" s="35"/>
    </row>
    <row r="266" spans="1:7" x14ac:dyDescent="0.2">
      <c r="A266" s="29"/>
      <c r="B266" s="105"/>
      <c r="C266" s="41"/>
      <c r="D266" s="136"/>
      <c r="E266" s="108"/>
      <c r="F266" s="152"/>
      <c r="G266" s="35"/>
    </row>
    <row r="267" spans="1:7" x14ac:dyDescent="0.2">
      <c r="A267" s="29"/>
      <c r="B267" s="107"/>
      <c r="C267" s="41"/>
      <c r="D267" s="136"/>
      <c r="E267" s="153"/>
      <c r="F267" s="128"/>
      <c r="G267" s="35"/>
    </row>
    <row r="268" spans="1:7" x14ac:dyDescent="0.2">
      <c r="A268" s="29"/>
      <c r="B268" s="107"/>
      <c r="C268" s="41"/>
      <c r="D268" s="67"/>
      <c r="E268" s="153"/>
      <c r="F268" s="128"/>
      <c r="G268" s="35"/>
    </row>
    <row r="269" spans="1:7" x14ac:dyDescent="0.2">
      <c r="A269" s="29"/>
      <c r="B269" s="101"/>
      <c r="C269" s="41"/>
      <c r="D269" s="365" t="s">
        <v>152</v>
      </c>
      <c r="E269" s="108"/>
      <c r="F269" s="128"/>
      <c r="G269" s="35"/>
    </row>
    <row r="270" spans="1:7" x14ac:dyDescent="0.2">
      <c r="A270" s="29"/>
      <c r="B270" s="101"/>
      <c r="C270" s="41"/>
      <c r="D270" s="67"/>
      <c r="E270" s="153"/>
      <c r="F270" s="128"/>
      <c r="G270" s="35"/>
    </row>
    <row r="271" spans="1:7" x14ac:dyDescent="0.2">
      <c r="A271" s="29"/>
      <c r="B271" s="106"/>
      <c r="C271" s="41"/>
      <c r="D271" s="67"/>
      <c r="E271" s="104"/>
      <c r="F271" s="154"/>
      <c r="G271" s="35"/>
    </row>
    <row r="272" spans="1:7" x14ac:dyDescent="0.2">
      <c r="A272" s="29"/>
      <c r="B272" s="105"/>
      <c r="C272" s="41"/>
      <c r="D272" s="130"/>
      <c r="E272" s="104"/>
      <c r="F272" s="154"/>
      <c r="G272" s="35"/>
    </row>
    <row r="273" spans="1:7" x14ac:dyDescent="0.2">
      <c r="A273" s="29"/>
      <c r="B273" s="105"/>
      <c r="C273" s="41"/>
      <c r="D273" s="67"/>
      <c r="E273" s="104"/>
      <c r="F273" s="154"/>
      <c r="G273" s="35"/>
    </row>
    <row r="274" spans="1:7" x14ac:dyDescent="0.2">
      <c r="A274" s="29"/>
      <c r="B274" s="101"/>
      <c r="C274" s="41"/>
      <c r="D274" s="67" t="s">
        <v>8</v>
      </c>
      <c r="E274" s="104"/>
      <c r="F274" s="154"/>
      <c r="G274" s="35"/>
    </row>
    <row r="275" spans="1:7" x14ac:dyDescent="0.2">
      <c r="A275" s="29"/>
      <c r="B275" s="101"/>
      <c r="C275" s="41"/>
      <c r="D275" s="136"/>
      <c r="E275" s="104"/>
      <c r="F275" s="399" t="s">
        <v>8</v>
      </c>
      <c r="G275" s="35"/>
    </row>
    <row r="276" spans="1:7" x14ac:dyDescent="0.2">
      <c r="A276" s="29"/>
      <c r="B276" s="101"/>
      <c r="C276" s="41"/>
      <c r="D276" s="136"/>
      <c r="E276" s="104"/>
      <c r="F276" s="154"/>
      <c r="G276" s="35"/>
    </row>
    <row r="277" spans="1:7" x14ac:dyDescent="0.2">
      <c r="A277" s="29"/>
      <c r="B277" s="101"/>
      <c r="C277" s="41"/>
      <c r="D277" s="62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59"/>
      <c r="E279" s="104"/>
      <c r="F279" s="154"/>
      <c r="G279" s="35"/>
    </row>
    <row r="280" spans="1:7" x14ac:dyDescent="0.2">
      <c r="A280" s="29"/>
      <c r="B280" s="101"/>
      <c r="C280" s="41"/>
      <c r="D280" s="160"/>
      <c r="E280" s="108"/>
      <c r="F280" s="128"/>
      <c r="G280" s="35"/>
    </row>
    <row r="281" spans="1:7" x14ac:dyDescent="0.2">
      <c r="A281" s="29"/>
      <c r="B281" s="101"/>
      <c r="C281" s="41"/>
      <c r="D281" s="160"/>
      <c r="E281" s="108"/>
      <c r="F281" s="128"/>
      <c r="G281" s="35"/>
    </row>
    <row r="282" spans="1:7" x14ac:dyDescent="0.2">
      <c r="A282" s="29"/>
      <c r="B282" s="101"/>
      <c r="C282" s="41"/>
      <c r="D282" s="160"/>
      <c r="E282" s="108"/>
      <c r="F282" s="128"/>
      <c r="G282" s="35"/>
    </row>
    <row r="283" spans="1:7" x14ac:dyDescent="0.2">
      <c r="A283" s="29"/>
      <c r="B283" s="646"/>
      <c r="C283" s="647"/>
      <c r="D283" s="881"/>
      <c r="E283" s="745"/>
      <c r="F283" s="659"/>
      <c r="G283" s="35"/>
    </row>
    <row r="284" spans="1:7" x14ac:dyDescent="0.2">
      <c r="A284" s="29"/>
      <c r="B284" s="646"/>
      <c r="C284" s="647"/>
      <c r="D284" s="881"/>
      <c r="E284" s="745"/>
      <c r="F284" s="659"/>
      <c r="G284" s="35"/>
    </row>
    <row r="285" spans="1:7" x14ac:dyDescent="0.2">
      <c r="A285" s="29"/>
      <c r="B285" s="101"/>
      <c r="C285" s="41"/>
      <c r="D285" s="136"/>
      <c r="E285" s="153"/>
      <c r="F285" s="128"/>
      <c r="G285" s="35"/>
    </row>
    <row r="286" spans="1:7" x14ac:dyDescent="0.2">
      <c r="A286" s="29"/>
      <c r="B286" s="101"/>
      <c r="C286" s="41"/>
      <c r="D286" s="136" t="s">
        <v>150</v>
      </c>
      <c r="E286" s="102"/>
      <c r="F286" s="128"/>
      <c r="G286" s="35"/>
    </row>
    <row r="287" spans="1:7" x14ac:dyDescent="0.2">
      <c r="A287" s="29"/>
      <c r="B287" s="101"/>
      <c r="C287" s="31"/>
      <c r="D287" s="67"/>
      <c r="E287" s="131"/>
      <c r="F287" s="117"/>
      <c r="G287" s="35"/>
    </row>
    <row r="288" spans="1:7" x14ac:dyDescent="0.2">
      <c r="A288" s="29"/>
      <c r="B288" s="101"/>
      <c r="C288" s="41"/>
      <c r="D288" s="118"/>
      <c r="E288" s="108"/>
      <c r="F288" s="149"/>
      <c r="G288" s="35"/>
    </row>
    <row r="289" spans="1:9" x14ac:dyDescent="0.2">
      <c r="A289" s="29"/>
      <c r="B289" s="101"/>
      <c r="C289" s="41"/>
      <c r="D289" s="144"/>
      <c r="E289" s="108"/>
      <c r="F289" s="149"/>
      <c r="G289" s="35"/>
    </row>
    <row r="290" spans="1:9" ht="13.5" thickBot="1" x14ac:dyDescent="0.25">
      <c r="A290" s="45"/>
      <c r="B290" s="132"/>
      <c r="C290" s="115"/>
      <c r="D290" s="115"/>
      <c r="E290" s="132"/>
      <c r="F290" s="49" t="s">
        <v>15</v>
      </c>
      <c r="G290" s="50">
        <f>SUM(G256:G289)</f>
        <v>5000</v>
      </c>
    </row>
    <row r="291" spans="1:9" ht="13.5" thickTop="1" x14ac:dyDescent="0.2">
      <c r="A291" s="1149" t="s">
        <v>3406</v>
      </c>
      <c r="B291" s="1150"/>
      <c r="C291" s="1150"/>
      <c r="D291" s="1150"/>
      <c r="E291" s="1150"/>
      <c r="F291" s="1150"/>
      <c r="G291" s="1151"/>
    </row>
    <row r="292" spans="1:9" ht="13.5" thickBot="1" x14ac:dyDescent="0.25">
      <c r="A292" s="52"/>
      <c r="B292" s="103"/>
      <c r="C292" s="355" t="s">
        <v>8</v>
      </c>
      <c r="D292" s="54"/>
      <c r="E292" s="103"/>
      <c r="F292" s="55"/>
      <c r="G292" s="56"/>
    </row>
    <row r="293" spans="1:9" ht="13.5" thickTop="1" x14ac:dyDescent="0.2">
      <c r="A293" s="1130"/>
      <c r="B293" s="1131"/>
      <c r="C293" s="1131"/>
      <c r="D293" s="57" t="s">
        <v>11</v>
      </c>
      <c r="E293" s="1132" t="s">
        <v>12</v>
      </c>
      <c r="F293" s="1132"/>
      <c r="G293" s="1133"/>
    </row>
    <row r="294" spans="1:9" x14ac:dyDescent="0.2">
      <c r="A294" s="1134" t="s">
        <v>17</v>
      </c>
      <c r="B294" s="1135"/>
      <c r="C294" s="1135"/>
      <c r="D294" s="39"/>
      <c r="E294" s="1136"/>
      <c r="F294" s="1137"/>
      <c r="G294" s="1138"/>
    </row>
    <row r="295" spans="1:9" x14ac:dyDescent="0.2">
      <c r="A295" s="1134" t="s">
        <v>38</v>
      </c>
      <c r="B295" s="1135"/>
      <c r="C295" s="1135"/>
      <c r="D295" s="58" t="s">
        <v>1231</v>
      </c>
      <c r="E295" s="1139" t="s">
        <v>69</v>
      </c>
      <c r="F295" s="1139"/>
      <c r="G295" s="1140"/>
    </row>
    <row r="296" spans="1:9" ht="13.5" thickBot="1" x14ac:dyDescent="0.25">
      <c r="A296" s="1141" t="s">
        <v>39</v>
      </c>
      <c r="B296" s="1142"/>
      <c r="C296" s="1142"/>
      <c r="D296" s="59" t="s">
        <v>14</v>
      </c>
      <c r="E296" s="1198" t="s">
        <v>33</v>
      </c>
      <c r="F296" s="1143"/>
      <c r="G296" s="1144"/>
    </row>
    <row r="297" spans="1:9" ht="16.5" x14ac:dyDescent="0.25">
      <c r="A297" s="1152" t="s">
        <v>29</v>
      </c>
      <c r="B297" s="1153"/>
      <c r="C297" s="1153"/>
      <c r="D297" s="1153"/>
      <c r="E297" s="1153"/>
      <c r="F297" s="1153"/>
      <c r="G297" s="1154"/>
    </row>
    <row r="298" spans="1:9" x14ac:dyDescent="0.2">
      <c r="A298" s="1155" t="s">
        <v>48</v>
      </c>
      <c r="B298" s="1156"/>
      <c r="C298" s="1156"/>
      <c r="D298" s="1156"/>
      <c r="E298" s="1156"/>
      <c r="F298" s="1156"/>
      <c r="G298" s="1157"/>
    </row>
    <row r="299" spans="1:9" x14ac:dyDescent="0.2">
      <c r="A299" s="1158" t="s">
        <v>49</v>
      </c>
      <c r="B299" s="1159"/>
      <c r="C299" s="1159"/>
      <c r="D299" s="1159"/>
      <c r="E299" s="1159"/>
      <c r="F299" s="1159"/>
      <c r="G299" s="1160"/>
    </row>
    <row r="300" spans="1:9" x14ac:dyDescent="0.2">
      <c r="A300" s="6"/>
      <c r="B300" s="99"/>
      <c r="C300" s="8"/>
      <c r="D300" s="9"/>
      <c r="E300" s="99"/>
      <c r="F300" s="10"/>
      <c r="G300" s="11" t="s">
        <v>20</v>
      </c>
    </row>
    <row r="301" spans="1:9" x14ac:dyDescent="0.2">
      <c r="A301" s="12" t="s">
        <v>1</v>
      </c>
      <c r="B301" s="13"/>
      <c r="C301" s="14" t="s">
        <v>32</v>
      </c>
      <c r="D301" s="13"/>
      <c r="E301" s="343" t="s">
        <v>3792</v>
      </c>
      <c r="F301" s="98"/>
      <c r="G301" s="344" t="s">
        <v>3752</v>
      </c>
      <c r="I301" s="411" t="s">
        <v>8</v>
      </c>
    </row>
    <row r="302" spans="1:9" x14ac:dyDescent="0.2">
      <c r="A302" s="17" t="s">
        <v>8</v>
      </c>
      <c r="B302" s="100"/>
      <c r="C302" s="19"/>
      <c r="D302" s="4"/>
      <c r="E302" s="1145"/>
      <c r="F302" s="1146"/>
      <c r="G302" s="20"/>
    </row>
    <row r="303" spans="1:9" x14ac:dyDescent="0.2">
      <c r="A303" s="21" t="s">
        <v>37</v>
      </c>
      <c r="B303" s="22"/>
      <c r="C303" s="22"/>
      <c r="D303" s="22"/>
      <c r="E303" s="23" t="s">
        <v>46</v>
      </c>
      <c r="F303" s="24"/>
      <c r="G303" s="20" t="s">
        <v>50</v>
      </c>
    </row>
    <row r="304" spans="1:9" x14ac:dyDescent="0.2">
      <c r="A304" s="6"/>
      <c r="B304" s="99"/>
      <c r="C304" s="8"/>
      <c r="D304" s="8"/>
      <c r="E304" s="1147"/>
      <c r="F304" s="1148"/>
      <c r="G304" s="25"/>
    </row>
    <row r="305" spans="1:9" ht="26.25" thickBot="1" x14ac:dyDescent="0.25">
      <c r="A305" s="210" t="s">
        <v>47</v>
      </c>
      <c r="B305" s="28" t="s">
        <v>23</v>
      </c>
      <c r="C305" s="28" t="s">
        <v>34</v>
      </c>
      <c r="D305" s="110" t="s">
        <v>53</v>
      </c>
      <c r="E305" s="114" t="s">
        <v>54</v>
      </c>
      <c r="F305" s="111" t="s">
        <v>55</v>
      </c>
      <c r="G305" s="112" t="s">
        <v>35</v>
      </c>
    </row>
    <row r="306" spans="1:9" ht="13.5" thickTop="1" x14ac:dyDescent="0.2">
      <c r="A306" s="29">
        <v>1</v>
      </c>
      <c r="B306" s="382" t="s">
        <v>150</v>
      </c>
      <c r="C306" s="352" t="s">
        <v>153</v>
      </c>
      <c r="D306" s="357" t="s">
        <v>2306</v>
      </c>
      <c r="E306" s="108">
        <v>1</v>
      </c>
      <c r="F306" s="128">
        <v>5000</v>
      </c>
      <c r="G306" s="35">
        <f>F306*E306</f>
        <v>5000</v>
      </c>
    </row>
    <row r="307" spans="1:9" x14ac:dyDescent="0.2">
      <c r="A307" s="29"/>
      <c r="B307" s="101"/>
      <c r="C307" s="41"/>
      <c r="D307" s="351" t="s">
        <v>2409</v>
      </c>
      <c r="E307" s="108"/>
      <c r="F307" s="128"/>
      <c r="G307" s="35"/>
      <c r="I307" s="411" t="s">
        <v>8</v>
      </c>
    </row>
    <row r="308" spans="1:9" x14ac:dyDescent="0.2">
      <c r="A308" s="29"/>
      <c r="B308" s="101"/>
      <c r="C308" s="41"/>
      <c r="D308" s="129"/>
      <c r="E308" s="108"/>
      <c r="F308" s="149"/>
      <c r="G308" s="35"/>
    </row>
    <row r="309" spans="1:9" x14ac:dyDescent="0.2">
      <c r="A309" s="29"/>
      <c r="B309" s="101"/>
      <c r="C309" s="41"/>
      <c r="D309" s="129"/>
      <c r="E309" s="108"/>
      <c r="F309" s="128"/>
      <c r="G309" s="35"/>
    </row>
    <row r="310" spans="1:9" x14ac:dyDescent="0.2">
      <c r="A310" s="29"/>
      <c r="B310" s="105"/>
      <c r="C310" s="41"/>
      <c r="D310" s="136"/>
      <c r="E310" s="102"/>
      <c r="F310" s="128"/>
      <c r="G310" s="35"/>
    </row>
    <row r="311" spans="1:9" x14ac:dyDescent="0.2">
      <c r="A311" s="29"/>
      <c r="B311" s="105"/>
      <c r="C311" s="41"/>
      <c r="D311" s="136"/>
      <c r="E311" s="102"/>
      <c r="F311" s="128"/>
      <c r="G311" s="35"/>
    </row>
    <row r="312" spans="1:9" x14ac:dyDescent="0.2">
      <c r="A312" s="29"/>
      <c r="B312" s="151"/>
      <c r="C312" s="119"/>
      <c r="D312" s="136"/>
      <c r="E312" s="108"/>
      <c r="F312" s="150"/>
      <c r="G312" s="35"/>
    </row>
    <row r="313" spans="1:9" x14ac:dyDescent="0.2">
      <c r="A313" s="29"/>
      <c r="B313" s="151"/>
      <c r="C313" s="119"/>
      <c r="D313" s="144"/>
      <c r="E313" s="108"/>
      <c r="F313" s="150"/>
      <c r="G313" s="35"/>
    </row>
    <row r="314" spans="1:9" x14ac:dyDescent="0.2">
      <c r="A314" s="29"/>
      <c r="B314" s="101"/>
      <c r="C314" s="41"/>
      <c r="D314" s="144"/>
      <c r="E314" s="104"/>
      <c r="F314" s="128"/>
      <c r="G314" s="35"/>
    </row>
    <row r="315" spans="1:9" x14ac:dyDescent="0.2">
      <c r="A315" s="29"/>
      <c r="B315" s="106"/>
      <c r="C315" s="41"/>
      <c r="D315" s="136"/>
      <c r="E315" s="104"/>
      <c r="F315" s="128"/>
      <c r="G315" s="35"/>
    </row>
    <row r="316" spans="1:9" x14ac:dyDescent="0.2">
      <c r="A316" s="29"/>
      <c r="B316" s="105"/>
      <c r="C316" s="41"/>
      <c r="D316" s="136"/>
      <c r="E316" s="108"/>
      <c r="F316" s="152"/>
      <c r="G316" s="35"/>
    </row>
    <row r="317" spans="1:9" x14ac:dyDescent="0.2">
      <c r="A317" s="29"/>
      <c r="B317" s="107"/>
      <c r="C317" s="41"/>
      <c r="D317" s="136"/>
      <c r="E317" s="153"/>
      <c r="F317" s="128"/>
      <c r="G317" s="35"/>
    </row>
    <row r="318" spans="1:9" x14ac:dyDescent="0.2">
      <c r="A318" s="29"/>
      <c r="B318" s="107"/>
      <c r="C318" s="41"/>
      <c r="D318" s="67"/>
      <c r="E318" s="153"/>
      <c r="F318" s="128"/>
      <c r="G318" s="35"/>
    </row>
    <row r="319" spans="1:9" x14ac:dyDescent="0.2">
      <c r="A319" s="29"/>
      <c r="B319" s="101"/>
      <c r="C319" s="41"/>
      <c r="D319" s="365" t="s">
        <v>152</v>
      </c>
      <c r="E319" s="108"/>
      <c r="F319" s="128"/>
      <c r="G319" s="35"/>
    </row>
    <row r="320" spans="1:9" x14ac:dyDescent="0.2">
      <c r="A320" s="29"/>
      <c r="B320" s="101"/>
      <c r="C320" s="41"/>
      <c r="D320" s="67"/>
      <c r="E320" s="153"/>
      <c r="F320" s="128"/>
      <c r="G320" s="35"/>
    </row>
    <row r="321" spans="1:7" x14ac:dyDescent="0.2">
      <c r="A321" s="29"/>
      <c r="B321" s="106"/>
      <c r="C321" s="41"/>
      <c r="D321" s="67"/>
      <c r="E321" s="104"/>
      <c r="F321" s="154"/>
      <c r="G321" s="35"/>
    </row>
    <row r="322" spans="1:7" x14ac:dyDescent="0.2">
      <c r="A322" s="29"/>
      <c r="B322" s="105"/>
      <c r="C322" s="41"/>
      <c r="D322" s="130"/>
      <c r="E322" s="104"/>
      <c r="F322" s="154"/>
      <c r="G322" s="35"/>
    </row>
    <row r="323" spans="1:7" x14ac:dyDescent="0.2">
      <c r="A323" s="29"/>
      <c r="B323" s="105"/>
      <c r="C323" s="41"/>
      <c r="D323" s="67"/>
      <c r="E323" s="104"/>
      <c r="F323" s="154"/>
      <c r="G323" s="35"/>
    </row>
    <row r="324" spans="1:7" x14ac:dyDescent="0.2">
      <c r="A324" s="29"/>
      <c r="B324" s="101"/>
      <c r="C324" s="41"/>
      <c r="D324" s="67" t="s">
        <v>8</v>
      </c>
      <c r="E324" s="104"/>
      <c r="F324" s="154"/>
      <c r="G324" s="35"/>
    </row>
    <row r="325" spans="1:7" x14ac:dyDescent="0.2">
      <c r="A325" s="29"/>
      <c r="B325" s="101"/>
      <c r="C325" s="41"/>
      <c r="D325" s="136"/>
      <c r="E325" s="104"/>
      <c r="F325" s="399" t="s">
        <v>8</v>
      </c>
      <c r="G325" s="35"/>
    </row>
    <row r="326" spans="1:7" x14ac:dyDescent="0.2">
      <c r="A326" s="29"/>
      <c r="B326" s="101"/>
      <c r="C326" s="41"/>
      <c r="D326" s="136"/>
      <c r="E326" s="104"/>
      <c r="F326" s="154"/>
      <c r="G326" s="35"/>
    </row>
    <row r="327" spans="1:7" x14ac:dyDescent="0.2">
      <c r="A327" s="29"/>
      <c r="B327" s="101"/>
      <c r="C327" s="41"/>
      <c r="D327" s="62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59"/>
      <c r="E329" s="104"/>
      <c r="F329" s="154"/>
      <c r="G329" s="35"/>
    </row>
    <row r="330" spans="1:7" x14ac:dyDescent="0.2">
      <c r="A330" s="29"/>
      <c r="B330" s="101"/>
      <c r="C330" s="41"/>
      <c r="D330" s="160"/>
      <c r="E330" s="108"/>
      <c r="F330" s="128"/>
      <c r="G330" s="35"/>
    </row>
    <row r="331" spans="1:7" x14ac:dyDescent="0.2">
      <c r="A331" s="29"/>
      <c r="B331" s="101"/>
      <c r="C331" s="41"/>
      <c r="D331" s="160"/>
      <c r="E331" s="108"/>
      <c r="F331" s="128"/>
      <c r="G331" s="35"/>
    </row>
    <row r="332" spans="1:7" x14ac:dyDescent="0.2">
      <c r="A332" s="29"/>
      <c r="B332" s="101"/>
      <c r="C332" s="41"/>
      <c r="D332" s="160"/>
      <c r="E332" s="108"/>
      <c r="F332" s="128"/>
      <c r="G332" s="35"/>
    </row>
    <row r="333" spans="1:7" x14ac:dyDescent="0.2">
      <c r="A333" s="29"/>
      <c r="B333" s="646"/>
      <c r="C333" s="647"/>
      <c r="D333" s="881"/>
      <c r="E333" s="745"/>
      <c r="F333" s="659"/>
      <c r="G333" s="35"/>
    </row>
    <row r="334" spans="1:7" x14ac:dyDescent="0.2">
      <c r="A334" s="29"/>
      <c r="B334" s="646"/>
      <c r="C334" s="647"/>
      <c r="D334" s="881"/>
      <c r="E334" s="745"/>
      <c r="F334" s="659"/>
      <c r="G334" s="35"/>
    </row>
    <row r="335" spans="1:7" x14ac:dyDescent="0.2">
      <c r="A335" s="29"/>
      <c r="B335" s="101"/>
      <c r="C335" s="41"/>
      <c r="D335" s="136"/>
      <c r="E335" s="153"/>
      <c r="F335" s="128"/>
      <c r="G335" s="35"/>
    </row>
    <row r="336" spans="1:7" x14ac:dyDescent="0.2">
      <c r="A336" s="29"/>
      <c r="B336" s="101"/>
      <c r="C336" s="41"/>
      <c r="D336" s="136" t="s">
        <v>150</v>
      </c>
      <c r="E336" s="102"/>
      <c r="F336" s="128"/>
      <c r="G336" s="35"/>
    </row>
    <row r="337" spans="1:7" x14ac:dyDescent="0.2">
      <c r="A337" s="29"/>
      <c r="B337" s="101"/>
      <c r="C337" s="31"/>
      <c r="D337" s="67"/>
      <c r="E337" s="131"/>
      <c r="F337" s="117"/>
      <c r="G337" s="35"/>
    </row>
    <row r="338" spans="1:7" x14ac:dyDescent="0.2">
      <c r="A338" s="29"/>
      <c r="B338" s="101"/>
      <c r="C338" s="41"/>
      <c r="D338" s="118"/>
      <c r="E338" s="108"/>
      <c r="F338" s="149"/>
      <c r="G338" s="35"/>
    </row>
    <row r="339" spans="1:7" x14ac:dyDescent="0.2">
      <c r="A339" s="29"/>
      <c r="B339" s="101"/>
      <c r="C339" s="41"/>
      <c r="D339" s="144"/>
      <c r="E339" s="108"/>
      <c r="F339" s="149"/>
      <c r="G339" s="35"/>
    </row>
    <row r="340" spans="1:7" ht="13.5" thickBot="1" x14ac:dyDescent="0.25">
      <c r="A340" s="45"/>
      <c r="B340" s="132"/>
      <c r="C340" s="115"/>
      <c r="D340" s="115"/>
      <c r="E340" s="132"/>
      <c r="F340" s="49" t="s">
        <v>15</v>
      </c>
      <c r="G340" s="50">
        <f>SUM(G306:G339)</f>
        <v>5000</v>
      </c>
    </row>
    <row r="341" spans="1:7" ht="13.5" thickTop="1" x14ac:dyDescent="0.2">
      <c r="A341" s="1149" t="s">
        <v>3769</v>
      </c>
      <c r="B341" s="1150"/>
      <c r="C341" s="1150"/>
      <c r="D341" s="1150"/>
      <c r="E341" s="1150"/>
      <c r="F341" s="1150"/>
      <c r="G341" s="1151"/>
    </row>
    <row r="342" spans="1:7" ht="13.5" thickBot="1" x14ac:dyDescent="0.25">
      <c r="A342" s="52"/>
      <c r="B342" s="103"/>
      <c r="C342" s="355" t="s">
        <v>8</v>
      </c>
      <c r="D342" s="54"/>
      <c r="E342" s="103"/>
      <c r="F342" s="55"/>
      <c r="G342" s="56"/>
    </row>
    <row r="343" spans="1:7" ht="13.5" thickTop="1" x14ac:dyDescent="0.2">
      <c r="A343" s="1130"/>
      <c r="B343" s="1131"/>
      <c r="C343" s="1131"/>
      <c r="D343" s="57" t="s">
        <v>11</v>
      </c>
      <c r="E343" s="1132" t="s">
        <v>12</v>
      </c>
      <c r="F343" s="1132"/>
      <c r="G343" s="1133"/>
    </row>
    <row r="344" spans="1:7" x14ac:dyDescent="0.2">
      <c r="A344" s="1134" t="s">
        <v>17</v>
      </c>
      <c r="B344" s="1135"/>
      <c r="C344" s="1135"/>
      <c r="D344" s="39"/>
      <c r="E344" s="1136"/>
      <c r="F344" s="1137"/>
      <c r="G344" s="1138"/>
    </row>
    <row r="345" spans="1:7" x14ac:dyDescent="0.2">
      <c r="A345" s="1134" t="s">
        <v>38</v>
      </c>
      <c r="B345" s="1135"/>
      <c r="C345" s="1135"/>
      <c r="D345" s="58" t="s">
        <v>1231</v>
      </c>
      <c r="E345" s="1139" t="s">
        <v>69</v>
      </c>
      <c r="F345" s="1139"/>
      <c r="G345" s="1140"/>
    </row>
    <row r="346" spans="1:7" ht="13.5" thickBot="1" x14ac:dyDescent="0.25">
      <c r="A346" s="1141" t="s">
        <v>39</v>
      </c>
      <c r="B346" s="1142"/>
      <c r="C346" s="1142"/>
      <c r="D346" s="59" t="s">
        <v>14</v>
      </c>
      <c r="E346" s="1198" t="s">
        <v>33</v>
      </c>
      <c r="F346" s="1143"/>
      <c r="G346" s="1144"/>
    </row>
    <row r="347" spans="1:7" ht="16.5" x14ac:dyDescent="0.25">
      <c r="A347" s="1152" t="s">
        <v>29</v>
      </c>
      <c r="B347" s="1153"/>
      <c r="C347" s="1153"/>
      <c r="D347" s="1153"/>
      <c r="E347" s="1153"/>
      <c r="F347" s="1153"/>
      <c r="G347" s="1154"/>
    </row>
    <row r="348" spans="1:7" x14ac:dyDescent="0.2">
      <c r="A348" s="1155" t="s">
        <v>48</v>
      </c>
      <c r="B348" s="1156"/>
      <c r="C348" s="1156"/>
      <c r="D348" s="1156"/>
      <c r="E348" s="1156"/>
      <c r="F348" s="1156"/>
      <c r="G348" s="1157"/>
    </row>
    <row r="349" spans="1:7" x14ac:dyDescent="0.2">
      <c r="A349" s="1158" t="s">
        <v>49</v>
      </c>
      <c r="B349" s="1159"/>
      <c r="C349" s="1159"/>
      <c r="D349" s="1159"/>
      <c r="E349" s="1159"/>
      <c r="F349" s="1159"/>
      <c r="G349" s="1160"/>
    </row>
    <row r="350" spans="1:7" x14ac:dyDescent="0.2">
      <c r="A350" s="6"/>
      <c r="B350" s="99"/>
      <c r="C350" s="8"/>
      <c r="D350" s="9"/>
      <c r="E350" s="99"/>
      <c r="F350" s="10"/>
      <c r="G350" s="11" t="s">
        <v>20</v>
      </c>
    </row>
    <row r="351" spans="1:7" x14ac:dyDescent="0.2">
      <c r="A351" s="12" t="s">
        <v>1</v>
      </c>
      <c r="B351" s="13"/>
      <c r="C351" s="14" t="s">
        <v>32</v>
      </c>
      <c r="D351" s="13"/>
      <c r="E351" s="343" t="s">
        <v>3895</v>
      </c>
      <c r="F351" s="98"/>
      <c r="G351" s="344" t="s">
        <v>3894</v>
      </c>
    </row>
    <row r="352" spans="1:7" x14ac:dyDescent="0.2">
      <c r="A352" s="17" t="s">
        <v>8</v>
      </c>
      <c r="B352" s="100"/>
      <c r="C352" s="19"/>
      <c r="D352" s="4"/>
      <c r="E352" s="1145"/>
      <c r="F352" s="1146"/>
      <c r="G352" s="20"/>
    </row>
    <row r="353" spans="1:7" x14ac:dyDescent="0.2">
      <c r="A353" s="21" t="s">
        <v>37</v>
      </c>
      <c r="B353" s="22"/>
      <c r="C353" s="22"/>
      <c r="D353" s="22"/>
      <c r="E353" s="23" t="s">
        <v>46</v>
      </c>
      <c r="F353" s="24"/>
      <c r="G353" s="20" t="s">
        <v>50</v>
      </c>
    </row>
    <row r="354" spans="1:7" x14ac:dyDescent="0.2">
      <c r="A354" s="6"/>
      <c r="B354" s="99"/>
      <c r="C354" s="8"/>
      <c r="D354" s="8"/>
      <c r="E354" s="1147"/>
      <c r="F354" s="1148"/>
      <c r="G354" s="25"/>
    </row>
    <row r="355" spans="1:7" ht="26.25" thickBot="1" x14ac:dyDescent="0.25">
      <c r="A355" s="210" t="s">
        <v>47</v>
      </c>
      <c r="B355" s="28" t="s">
        <v>23</v>
      </c>
      <c r="C355" s="28" t="s">
        <v>34</v>
      </c>
      <c r="D355" s="110" t="s">
        <v>53</v>
      </c>
      <c r="E355" s="114" t="s">
        <v>54</v>
      </c>
      <c r="F355" s="111" t="s">
        <v>55</v>
      </c>
      <c r="G355" s="112" t="s">
        <v>35</v>
      </c>
    </row>
    <row r="356" spans="1:7" ht="13.5" thickTop="1" x14ac:dyDescent="0.2">
      <c r="A356" s="29">
        <v>1</v>
      </c>
      <c r="B356" s="382" t="s">
        <v>150</v>
      </c>
      <c r="C356" s="352" t="s">
        <v>149</v>
      </c>
      <c r="D356" s="357" t="s">
        <v>1605</v>
      </c>
      <c r="E356" s="108">
        <v>30</v>
      </c>
      <c r="F356" s="128">
        <v>200</v>
      </c>
      <c r="G356" s="35">
        <f>F356*E356</f>
        <v>6000</v>
      </c>
    </row>
    <row r="357" spans="1:7" x14ac:dyDescent="0.2">
      <c r="A357" s="29"/>
      <c r="B357" s="101"/>
      <c r="C357" s="41"/>
      <c r="D357" s="351"/>
      <c r="E357" s="108"/>
      <c r="F357" s="128"/>
      <c r="G357" s="35"/>
    </row>
    <row r="358" spans="1:7" x14ac:dyDescent="0.2">
      <c r="A358" s="29"/>
      <c r="B358" s="101"/>
      <c r="C358" s="41"/>
      <c r="D358" s="129"/>
      <c r="E358" s="108"/>
      <c r="F358" s="149"/>
      <c r="G358" s="35"/>
    </row>
    <row r="359" spans="1:7" x14ac:dyDescent="0.2">
      <c r="A359" s="29"/>
      <c r="B359" s="101"/>
      <c r="C359" s="41"/>
      <c r="D359" s="129"/>
      <c r="E359" s="108"/>
      <c r="F359" s="128"/>
      <c r="G359" s="35"/>
    </row>
    <row r="360" spans="1:7" x14ac:dyDescent="0.2">
      <c r="A360" s="29"/>
      <c r="B360" s="105"/>
      <c r="C360" s="41"/>
      <c r="D360" s="136"/>
      <c r="E360" s="102"/>
      <c r="F360" s="128"/>
      <c r="G360" s="35"/>
    </row>
    <row r="361" spans="1:7" x14ac:dyDescent="0.2">
      <c r="A361" s="29"/>
      <c r="B361" s="105"/>
      <c r="C361" s="41"/>
      <c r="D361" s="136"/>
      <c r="E361" s="102"/>
      <c r="F361" s="128"/>
      <c r="G361" s="35"/>
    </row>
    <row r="362" spans="1:7" x14ac:dyDescent="0.2">
      <c r="A362" s="29"/>
      <c r="B362" s="151"/>
      <c r="C362" s="119"/>
      <c r="D362" s="136"/>
      <c r="E362" s="108"/>
      <c r="F362" s="150"/>
      <c r="G362" s="35"/>
    </row>
    <row r="363" spans="1:7" x14ac:dyDescent="0.2">
      <c r="A363" s="29"/>
      <c r="B363" s="151"/>
      <c r="C363" s="119"/>
      <c r="D363" s="144"/>
      <c r="E363" s="108"/>
      <c r="F363" s="150"/>
      <c r="G363" s="35"/>
    </row>
    <row r="364" spans="1:7" x14ac:dyDescent="0.2">
      <c r="A364" s="29"/>
      <c r="B364" s="101"/>
      <c r="C364" s="41"/>
      <c r="D364" s="144"/>
      <c r="E364" s="104"/>
      <c r="F364" s="128"/>
      <c r="G364" s="35"/>
    </row>
    <row r="365" spans="1:7" x14ac:dyDescent="0.2">
      <c r="A365" s="29"/>
      <c r="B365" s="106"/>
      <c r="C365" s="41"/>
      <c r="D365" s="136"/>
      <c r="E365" s="104"/>
      <c r="F365" s="128"/>
      <c r="G365" s="35"/>
    </row>
    <row r="366" spans="1:7" x14ac:dyDescent="0.2">
      <c r="A366" s="29"/>
      <c r="B366" s="105"/>
      <c r="C366" s="41"/>
      <c r="D366" s="136"/>
      <c r="E366" s="108"/>
      <c r="F366" s="152"/>
      <c r="G366" s="35"/>
    </row>
    <row r="367" spans="1:7" x14ac:dyDescent="0.2">
      <c r="A367" s="29"/>
      <c r="B367" s="107"/>
      <c r="C367" s="41"/>
      <c r="D367" s="136"/>
      <c r="E367" s="153"/>
      <c r="F367" s="128"/>
      <c r="G367" s="35"/>
    </row>
    <row r="368" spans="1:7" x14ac:dyDescent="0.2">
      <c r="A368" s="29"/>
      <c r="B368" s="107"/>
      <c r="C368" s="41"/>
      <c r="D368" s="67"/>
      <c r="E368" s="153"/>
      <c r="F368" s="128"/>
      <c r="G368" s="35"/>
    </row>
    <row r="369" spans="1:7" x14ac:dyDescent="0.2">
      <c r="A369" s="29"/>
      <c r="B369" s="101"/>
      <c r="C369" s="41"/>
      <c r="D369" s="365" t="s">
        <v>152</v>
      </c>
      <c r="E369" s="108"/>
      <c r="F369" s="128"/>
      <c r="G369" s="35"/>
    </row>
    <row r="370" spans="1:7" x14ac:dyDescent="0.2">
      <c r="A370" s="29"/>
      <c r="B370" s="101"/>
      <c r="C370" s="41"/>
      <c r="D370" s="67"/>
      <c r="E370" s="153"/>
      <c r="F370" s="128"/>
      <c r="G370" s="35"/>
    </row>
    <row r="371" spans="1:7" x14ac:dyDescent="0.2">
      <c r="A371" s="29"/>
      <c r="B371" s="106"/>
      <c r="C371" s="41"/>
      <c r="D371" s="67"/>
      <c r="E371" s="104"/>
      <c r="F371" s="154"/>
      <c r="G371" s="35"/>
    </row>
    <row r="372" spans="1:7" x14ac:dyDescent="0.2">
      <c r="A372" s="29"/>
      <c r="B372" s="105"/>
      <c r="C372" s="41"/>
      <c r="D372" s="130"/>
      <c r="E372" s="104"/>
      <c r="F372" s="154"/>
      <c r="G372" s="35"/>
    </row>
    <row r="373" spans="1:7" x14ac:dyDescent="0.2">
      <c r="A373" s="29"/>
      <c r="B373" s="105"/>
      <c r="C373" s="41"/>
      <c r="D373" s="67"/>
      <c r="E373" s="104"/>
      <c r="F373" s="154"/>
      <c r="G373" s="35"/>
    </row>
    <row r="374" spans="1:7" x14ac:dyDescent="0.2">
      <c r="A374" s="29"/>
      <c r="B374" s="101"/>
      <c r="C374" s="41"/>
      <c r="D374" s="67" t="s">
        <v>8</v>
      </c>
      <c r="E374" s="104"/>
      <c r="F374" s="154"/>
      <c r="G374" s="35"/>
    </row>
    <row r="375" spans="1:7" x14ac:dyDescent="0.2">
      <c r="A375" s="29"/>
      <c r="B375" s="101"/>
      <c r="C375" s="41"/>
      <c r="D375" s="136"/>
      <c r="E375" s="104"/>
      <c r="F375" s="399" t="s">
        <v>8</v>
      </c>
      <c r="G375" s="35"/>
    </row>
    <row r="376" spans="1:7" x14ac:dyDescent="0.2">
      <c r="A376" s="29"/>
      <c r="B376" s="101"/>
      <c r="C376" s="41"/>
      <c r="D376" s="136"/>
      <c r="E376" s="104"/>
      <c r="F376" s="154"/>
      <c r="G376" s="35"/>
    </row>
    <row r="377" spans="1:7" x14ac:dyDescent="0.2">
      <c r="A377" s="29"/>
      <c r="B377" s="101"/>
      <c r="C377" s="41"/>
      <c r="D377" s="62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59"/>
      <c r="E379" s="104"/>
      <c r="F379" s="154"/>
      <c r="G379" s="35"/>
    </row>
    <row r="380" spans="1:7" x14ac:dyDescent="0.2">
      <c r="A380" s="29"/>
      <c r="B380" s="101"/>
      <c r="C380" s="41"/>
      <c r="D380" s="160"/>
      <c r="E380" s="108"/>
      <c r="F380" s="128"/>
      <c r="G380" s="35"/>
    </row>
    <row r="381" spans="1:7" x14ac:dyDescent="0.2">
      <c r="A381" s="29"/>
      <c r="B381" s="101"/>
      <c r="C381" s="41"/>
      <c r="D381" s="160"/>
      <c r="E381" s="108"/>
      <c r="F381" s="128"/>
      <c r="G381" s="35"/>
    </row>
    <row r="382" spans="1:7" x14ac:dyDescent="0.2">
      <c r="A382" s="29"/>
      <c r="B382" s="101"/>
      <c r="C382" s="41"/>
      <c r="D382" s="160"/>
      <c r="E382" s="108"/>
      <c r="F382" s="128"/>
      <c r="G382" s="35"/>
    </row>
    <row r="383" spans="1:7" x14ac:dyDescent="0.2">
      <c r="A383" s="29"/>
      <c r="B383" s="646"/>
      <c r="C383" s="647"/>
      <c r="D383" s="881"/>
      <c r="E383" s="745"/>
      <c r="F383" s="659"/>
      <c r="G383" s="35"/>
    </row>
    <row r="384" spans="1:7" x14ac:dyDescent="0.2">
      <c r="A384" s="29"/>
      <c r="B384" s="646"/>
      <c r="C384" s="647"/>
      <c r="D384" s="881"/>
      <c r="E384" s="745"/>
      <c r="F384" s="659"/>
      <c r="G384" s="35"/>
    </row>
    <row r="385" spans="1:7" x14ac:dyDescent="0.2">
      <c r="A385" s="29"/>
      <c r="B385" s="101"/>
      <c r="C385" s="41"/>
      <c r="D385" s="136"/>
      <c r="E385" s="153"/>
      <c r="F385" s="128"/>
      <c r="G385" s="35"/>
    </row>
    <row r="386" spans="1:7" x14ac:dyDescent="0.2">
      <c r="A386" s="29"/>
      <c r="B386" s="101"/>
      <c r="C386" s="41"/>
      <c r="D386" s="136" t="s">
        <v>150</v>
      </c>
      <c r="E386" s="102"/>
      <c r="F386" s="128"/>
      <c r="G386" s="35"/>
    </row>
    <row r="387" spans="1:7" x14ac:dyDescent="0.2">
      <c r="A387" s="29"/>
      <c r="B387" s="101"/>
      <c r="C387" s="31"/>
      <c r="D387" s="67"/>
      <c r="E387" s="131"/>
      <c r="F387" s="117"/>
      <c r="G387" s="35"/>
    </row>
    <row r="388" spans="1:7" x14ac:dyDescent="0.2">
      <c r="A388" s="29"/>
      <c r="B388" s="101"/>
      <c r="C388" s="41"/>
      <c r="D388" s="118"/>
      <c r="E388" s="108"/>
      <c r="F388" s="149"/>
      <c r="G388" s="35"/>
    </row>
    <row r="389" spans="1:7" x14ac:dyDescent="0.2">
      <c r="A389" s="29"/>
      <c r="B389" s="101"/>
      <c r="C389" s="41"/>
      <c r="D389" s="144"/>
      <c r="E389" s="108"/>
      <c r="F389" s="149"/>
      <c r="G389" s="35"/>
    </row>
    <row r="390" spans="1:7" ht="13.5" thickBot="1" x14ac:dyDescent="0.25">
      <c r="A390" s="45"/>
      <c r="B390" s="132"/>
      <c r="C390" s="115"/>
      <c r="D390" s="115"/>
      <c r="E390" s="132"/>
      <c r="F390" s="49" t="s">
        <v>15</v>
      </c>
      <c r="G390" s="50">
        <f>SUM(G356:G389)</f>
        <v>6000</v>
      </c>
    </row>
    <row r="391" spans="1:7" ht="13.5" thickTop="1" x14ac:dyDescent="0.2">
      <c r="A391" s="1149" t="s">
        <v>3897</v>
      </c>
      <c r="B391" s="1150"/>
      <c r="C391" s="1150"/>
      <c r="D391" s="1150"/>
      <c r="E391" s="1150"/>
      <c r="F391" s="1150"/>
      <c r="G391" s="1151"/>
    </row>
    <row r="392" spans="1:7" ht="13.5" thickBot="1" x14ac:dyDescent="0.25">
      <c r="A392" s="52"/>
      <c r="B392" s="103"/>
      <c r="C392" s="355" t="s">
        <v>3896</v>
      </c>
      <c r="D392" s="54"/>
      <c r="E392" s="103"/>
      <c r="F392" s="55"/>
      <c r="G392" s="56"/>
    </row>
    <row r="393" spans="1:7" ht="13.5" thickTop="1" x14ac:dyDescent="0.2">
      <c r="A393" s="1130"/>
      <c r="B393" s="1131"/>
      <c r="C393" s="1131"/>
      <c r="D393" s="57" t="s">
        <v>11</v>
      </c>
      <c r="E393" s="1132" t="s">
        <v>12</v>
      </c>
      <c r="F393" s="1132"/>
      <c r="G393" s="1133"/>
    </row>
    <row r="394" spans="1:7" x14ac:dyDescent="0.2">
      <c r="A394" s="1134" t="s">
        <v>17</v>
      </c>
      <c r="B394" s="1135"/>
      <c r="C394" s="1135"/>
      <c r="D394" s="39"/>
      <c r="E394" s="1136"/>
      <c r="F394" s="1137"/>
      <c r="G394" s="1138"/>
    </row>
    <row r="395" spans="1:7" x14ac:dyDescent="0.2">
      <c r="A395" s="1134" t="s">
        <v>38</v>
      </c>
      <c r="B395" s="1135"/>
      <c r="C395" s="1135"/>
      <c r="D395" s="58" t="s">
        <v>1231</v>
      </c>
      <c r="E395" s="1139" t="s">
        <v>69</v>
      </c>
      <c r="F395" s="1139"/>
      <c r="G395" s="1140"/>
    </row>
    <row r="396" spans="1:7" ht="13.5" thickBot="1" x14ac:dyDescent="0.25">
      <c r="A396" s="1141" t="s">
        <v>39</v>
      </c>
      <c r="B396" s="1142"/>
      <c r="C396" s="1142"/>
      <c r="D396" s="59" t="s">
        <v>14</v>
      </c>
      <c r="E396" s="1198" t="s">
        <v>33</v>
      </c>
      <c r="F396" s="1143"/>
      <c r="G396" s="1144"/>
    </row>
    <row r="397" spans="1:7" ht="16.5" x14ac:dyDescent="0.25">
      <c r="A397" s="1152" t="s">
        <v>29</v>
      </c>
      <c r="B397" s="1153"/>
      <c r="C397" s="1153"/>
      <c r="D397" s="1153"/>
      <c r="E397" s="1153"/>
      <c r="F397" s="1153"/>
      <c r="G397" s="1154"/>
    </row>
    <row r="398" spans="1:7" x14ac:dyDescent="0.2">
      <c r="A398" s="1155" t="s">
        <v>48</v>
      </c>
      <c r="B398" s="1156"/>
      <c r="C398" s="1156"/>
      <c r="D398" s="1156"/>
      <c r="E398" s="1156"/>
      <c r="F398" s="1156"/>
      <c r="G398" s="1157"/>
    </row>
    <row r="399" spans="1:7" x14ac:dyDescent="0.2">
      <c r="A399" s="1158" t="s">
        <v>49</v>
      </c>
      <c r="B399" s="1159"/>
      <c r="C399" s="1159"/>
      <c r="D399" s="1159"/>
      <c r="E399" s="1159"/>
      <c r="F399" s="1159"/>
      <c r="G399" s="1160"/>
    </row>
    <row r="400" spans="1:7" x14ac:dyDescent="0.2">
      <c r="A400" s="6"/>
      <c r="B400" s="99"/>
      <c r="C400" s="8"/>
      <c r="D400" s="9"/>
      <c r="E400" s="99"/>
      <c r="F400" s="10"/>
      <c r="G400" s="11" t="s">
        <v>20</v>
      </c>
    </row>
    <row r="401" spans="1:9" x14ac:dyDescent="0.2">
      <c r="A401" s="12" t="s">
        <v>1</v>
      </c>
      <c r="B401" s="13"/>
      <c r="C401" s="14" t="s">
        <v>32</v>
      </c>
      <c r="D401" s="13"/>
      <c r="E401" s="343" t="s">
        <v>3988</v>
      </c>
      <c r="F401" s="98"/>
      <c r="G401" s="344" t="s">
        <v>3973</v>
      </c>
    </row>
    <row r="402" spans="1:9" x14ac:dyDescent="0.2">
      <c r="A402" s="17" t="s">
        <v>8</v>
      </c>
      <c r="B402" s="100"/>
      <c r="C402" s="19"/>
      <c r="D402" s="4"/>
      <c r="E402" s="1145"/>
      <c r="F402" s="1146"/>
      <c r="G402" s="20"/>
    </row>
    <row r="403" spans="1:9" x14ac:dyDescent="0.2">
      <c r="A403" s="21" t="s">
        <v>37</v>
      </c>
      <c r="B403" s="22"/>
      <c r="C403" s="22"/>
      <c r="D403" s="22"/>
      <c r="E403" s="23" t="s">
        <v>46</v>
      </c>
      <c r="F403" s="24"/>
      <c r="G403" s="20" t="s">
        <v>50</v>
      </c>
    </row>
    <row r="404" spans="1:9" x14ac:dyDescent="0.2">
      <c r="A404" s="6"/>
      <c r="B404" s="99"/>
      <c r="C404" s="8"/>
      <c r="D404" s="8"/>
      <c r="E404" s="1147"/>
      <c r="F404" s="1148"/>
      <c r="G404" s="25"/>
    </row>
    <row r="405" spans="1:9" ht="26.25" thickBot="1" x14ac:dyDescent="0.25">
      <c r="A405" s="210" t="s">
        <v>47</v>
      </c>
      <c r="B405" s="28" t="s">
        <v>23</v>
      </c>
      <c r="C405" s="28" t="s">
        <v>34</v>
      </c>
      <c r="D405" s="110" t="s">
        <v>53</v>
      </c>
      <c r="E405" s="114" t="s">
        <v>54</v>
      </c>
      <c r="F405" s="111" t="s">
        <v>55</v>
      </c>
      <c r="G405" s="112" t="s">
        <v>35</v>
      </c>
    </row>
    <row r="406" spans="1:9" ht="13.5" thickTop="1" x14ac:dyDescent="0.2">
      <c r="A406" s="29">
        <v>1</v>
      </c>
      <c r="B406" s="382" t="s">
        <v>150</v>
      </c>
      <c r="C406" s="352" t="s">
        <v>149</v>
      </c>
      <c r="D406" s="357" t="s">
        <v>1605</v>
      </c>
      <c r="E406" s="108">
        <v>30</v>
      </c>
      <c r="F406" s="128">
        <v>200</v>
      </c>
      <c r="G406" s="35">
        <f>F406*E406</f>
        <v>6000</v>
      </c>
    </row>
    <row r="407" spans="1:9" x14ac:dyDescent="0.2">
      <c r="A407" s="29"/>
      <c r="B407" s="101"/>
      <c r="C407" s="41"/>
      <c r="D407" s="351"/>
      <c r="E407" s="108"/>
      <c r="F407" s="128"/>
      <c r="G407" s="35"/>
    </row>
    <row r="408" spans="1:9" x14ac:dyDescent="0.2">
      <c r="A408" s="29"/>
      <c r="B408" s="101"/>
      <c r="C408" s="41"/>
      <c r="D408" s="129"/>
      <c r="E408" s="108"/>
      <c r="F408" s="149"/>
      <c r="G408" s="35"/>
    </row>
    <row r="409" spans="1:9" x14ac:dyDescent="0.2">
      <c r="A409" s="29"/>
      <c r="B409" s="101"/>
      <c r="C409" s="41"/>
      <c r="D409" s="129"/>
      <c r="E409" s="108"/>
      <c r="F409" s="128"/>
      <c r="G409" s="35"/>
    </row>
    <row r="410" spans="1:9" x14ac:dyDescent="0.2">
      <c r="A410" s="29"/>
      <c r="B410" s="105"/>
      <c r="C410" s="41"/>
      <c r="D410" s="136"/>
      <c r="E410" s="102"/>
      <c r="F410" s="128"/>
      <c r="G410" s="35"/>
    </row>
    <row r="411" spans="1:9" x14ac:dyDescent="0.2">
      <c r="A411" s="29"/>
      <c r="B411" s="105"/>
      <c r="C411" s="41"/>
      <c r="D411" s="136"/>
      <c r="E411" s="102"/>
      <c r="F411" s="128"/>
      <c r="G411" s="35"/>
      <c r="I411" s="411" t="s">
        <v>150</v>
      </c>
    </row>
    <row r="412" spans="1:9" x14ac:dyDescent="0.2">
      <c r="A412" s="29"/>
      <c r="B412" s="151"/>
      <c r="C412" s="119"/>
      <c r="D412" s="136"/>
      <c r="E412" s="108"/>
      <c r="F412" s="150"/>
      <c r="G412" s="35"/>
    </row>
    <row r="413" spans="1:9" x14ac:dyDescent="0.2">
      <c r="A413" s="29"/>
      <c r="B413" s="151"/>
      <c r="C413" s="119"/>
      <c r="D413" s="144"/>
      <c r="E413" s="108"/>
      <c r="F413" s="150"/>
      <c r="G413" s="35"/>
    </row>
    <row r="414" spans="1:9" x14ac:dyDescent="0.2">
      <c r="A414" s="29"/>
      <c r="B414" s="101"/>
      <c r="C414" s="41"/>
      <c r="D414" s="144"/>
      <c r="E414" s="104"/>
      <c r="F414" s="128"/>
      <c r="G414" s="35"/>
    </row>
    <row r="415" spans="1:9" x14ac:dyDescent="0.2">
      <c r="A415" s="29"/>
      <c r="B415" s="106"/>
      <c r="C415" s="41"/>
      <c r="D415" s="136"/>
      <c r="E415" s="104"/>
      <c r="F415" s="128"/>
      <c r="G415" s="35"/>
    </row>
    <row r="416" spans="1:9" x14ac:dyDescent="0.2">
      <c r="A416" s="29"/>
      <c r="B416" s="105"/>
      <c r="C416" s="41"/>
      <c r="D416" s="136"/>
      <c r="E416" s="108"/>
      <c r="F416" s="152"/>
      <c r="G416" s="35"/>
    </row>
    <row r="417" spans="1:7" x14ac:dyDescent="0.2">
      <c r="A417" s="29"/>
      <c r="B417" s="107"/>
      <c r="C417" s="41"/>
      <c r="D417" s="136"/>
      <c r="E417" s="153"/>
      <c r="F417" s="128"/>
      <c r="G417" s="35"/>
    </row>
    <row r="418" spans="1:7" x14ac:dyDescent="0.2">
      <c r="A418" s="29"/>
      <c r="B418" s="107"/>
      <c r="C418" s="41"/>
      <c r="D418" s="67"/>
      <c r="E418" s="153"/>
      <c r="F418" s="128"/>
      <c r="G418" s="35"/>
    </row>
    <row r="419" spans="1:7" x14ac:dyDescent="0.2">
      <c r="A419" s="29"/>
      <c r="B419" s="101"/>
      <c r="C419" s="41"/>
      <c r="D419" s="365" t="s">
        <v>152</v>
      </c>
      <c r="E419" s="108"/>
      <c r="F419" s="128"/>
      <c r="G419" s="35"/>
    </row>
    <row r="420" spans="1:7" x14ac:dyDescent="0.2">
      <c r="A420" s="29"/>
      <c r="B420" s="101"/>
      <c r="C420" s="41"/>
      <c r="D420" s="67"/>
      <c r="E420" s="153"/>
      <c r="F420" s="128"/>
      <c r="G420" s="35"/>
    </row>
    <row r="421" spans="1:7" x14ac:dyDescent="0.2">
      <c r="A421" s="29"/>
      <c r="B421" s="106"/>
      <c r="C421" s="41"/>
      <c r="D421" s="67"/>
      <c r="E421" s="104"/>
      <c r="F421" s="154"/>
      <c r="G421" s="35"/>
    </row>
    <row r="422" spans="1:7" x14ac:dyDescent="0.2">
      <c r="A422" s="29"/>
      <c r="B422" s="105"/>
      <c r="C422" s="41"/>
      <c r="D422" s="130"/>
      <c r="E422" s="104"/>
      <c r="F422" s="154"/>
      <c r="G422" s="35"/>
    </row>
    <row r="423" spans="1:7" x14ac:dyDescent="0.2">
      <c r="A423" s="29"/>
      <c r="B423" s="105"/>
      <c r="C423" s="41"/>
      <c r="D423" s="67"/>
      <c r="E423" s="104"/>
      <c r="F423" s="154"/>
      <c r="G423" s="35"/>
    </row>
    <row r="424" spans="1:7" x14ac:dyDescent="0.2">
      <c r="A424" s="29"/>
      <c r="B424" s="101"/>
      <c r="C424" s="41"/>
      <c r="D424" s="67" t="s">
        <v>8</v>
      </c>
      <c r="E424" s="104"/>
      <c r="F424" s="154"/>
      <c r="G424" s="35"/>
    </row>
    <row r="425" spans="1:7" x14ac:dyDescent="0.2">
      <c r="A425" s="29"/>
      <c r="B425" s="101"/>
      <c r="C425" s="41"/>
      <c r="D425" s="357" t="s">
        <v>152</v>
      </c>
      <c r="E425" s="104"/>
      <c r="F425" s="399" t="s">
        <v>8</v>
      </c>
      <c r="G425" s="35"/>
    </row>
    <row r="426" spans="1:7" x14ac:dyDescent="0.2">
      <c r="A426" s="29"/>
      <c r="B426" s="101"/>
      <c r="C426" s="41"/>
      <c r="D426" s="136"/>
      <c r="E426" s="104"/>
      <c r="F426" s="154"/>
      <c r="G426" s="35"/>
    </row>
    <row r="427" spans="1:7" x14ac:dyDescent="0.2">
      <c r="A427" s="29"/>
      <c r="B427" s="101"/>
      <c r="C427" s="41"/>
      <c r="D427" s="62"/>
      <c r="E427" s="104"/>
      <c r="F427" s="154"/>
      <c r="G427" s="35"/>
    </row>
    <row r="428" spans="1:7" x14ac:dyDescent="0.2">
      <c r="A428" s="29"/>
      <c r="B428" s="101"/>
      <c r="C428" s="41"/>
      <c r="D428" s="67"/>
      <c r="E428" s="104"/>
      <c r="F428" s="154"/>
      <c r="G428" s="35"/>
    </row>
    <row r="429" spans="1:7" x14ac:dyDescent="0.2">
      <c r="A429" s="29"/>
      <c r="B429" s="101"/>
      <c r="C429" s="41"/>
      <c r="D429" s="159"/>
      <c r="E429" s="104"/>
      <c r="F429" s="154"/>
      <c r="G429" s="35"/>
    </row>
    <row r="430" spans="1:7" x14ac:dyDescent="0.2">
      <c r="A430" s="29"/>
      <c r="B430" s="101"/>
      <c r="C430" s="41"/>
      <c r="D430" s="160"/>
      <c r="E430" s="108"/>
      <c r="F430" s="128"/>
      <c r="G430" s="35"/>
    </row>
    <row r="431" spans="1:7" x14ac:dyDescent="0.2">
      <c r="A431" s="29"/>
      <c r="B431" s="101"/>
      <c r="C431" s="41"/>
      <c r="D431" s="160"/>
      <c r="E431" s="108"/>
      <c r="F431" s="128"/>
      <c r="G431" s="35"/>
    </row>
    <row r="432" spans="1:7" x14ac:dyDescent="0.2">
      <c r="A432" s="29"/>
      <c r="B432" s="101"/>
      <c r="C432" s="41"/>
      <c r="D432" s="160"/>
      <c r="E432" s="108"/>
      <c r="F432" s="128"/>
      <c r="G432" s="35"/>
    </row>
    <row r="433" spans="1:7" x14ac:dyDescent="0.2">
      <c r="A433" s="29"/>
      <c r="B433" s="646"/>
      <c r="C433" s="647"/>
      <c r="D433" s="881"/>
      <c r="E433" s="745"/>
      <c r="F433" s="659"/>
      <c r="G433" s="35"/>
    </row>
    <row r="434" spans="1:7" x14ac:dyDescent="0.2">
      <c r="A434" s="29"/>
      <c r="B434" s="646"/>
      <c r="C434" s="647"/>
      <c r="D434" s="881"/>
      <c r="E434" s="745"/>
      <c r="F434" s="659"/>
      <c r="G434" s="35"/>
    </row>
    <row r="435" spans="1:7" x14ac:dyDescent="0.2">
      <c r="A435" s="29"/>
      <c r="B435" s="101"/>
      <c r="C435" s="41"/>
      <c r="D435" s="136"/>
      <c r="E435" s="153"/>
      <c r="F435" s="128"/>
      <c r="G435" s="35"/>
    </row>
    <row r="436" spans="1:7" x14ac:dyDescent="0.2">
      <c r="A436" s="29"/>
      <c r="B436" s="101"/>
      <c r="C436" s="41"/>
      <c r="D436" s="357" t="s">
        <v>150</v>
      </c>
      <c r="E436" s="102"/>
      <c r="F436" s="128"/>
      <c r="G436" s="35"/>
    </row>
    <row r="437" spans="1:7" x14ac:dyDescent="0.2">
      <c r="A437" s="29"/>
      <c r="B437" s="101"/>
      <c r="C437" s="31"/>
      <c r="D437" s="67"/>
      <c r="E437" s="131"/>
      <c r="F437" s="117"/>
      <c r="G437" s="35"/>
    </row>
    <row r="438" spans="1:7" x14ac:dyDescent="0.2">
      <c r="A438" s="29"/>
      <c r="B438" s="101"/>
      <c r="C438" s="41"/>
      <c r="D438" s="118"/>
      <c r="E438" s="108"/>
      <c r="F438" s="149"/>
      <c r="G438" s="35"/>
    </row>
    <row r="439" spans="1:7" x14ac:dyDescent="0.2">
      <c r="A439" s="29"/>
      <c r="B439" s="101"/>
      <c r="C439" s="41"/>
      <c r="D439" s="144"/>
      <c r="E439" s="108"/>
      <c r="F439" s="149"/>
      <c r="G439" s="35"/>
    </row>
    <row r="440" spans="1:7" ht="13.5" thickBot="1" x14ac:dyDescent="0.25">
      <c r="A440" s="45"/>
      <c r="B440" s="132"/>
      <c r="C440" s="115"/>
      <c r="D440" s="115"/>
      <c r="E440" s="132"/>
      <c r="F440" s="49" t="s">
        <v>15</v>
      </c>
      <c r="G440" s="50">
        <f>SUM(G406:G439)</f>
        <v>6000</v>
      </c>
    </row>
    <row r="441" spans="1:7" ht="13.5" thickTop="1" x14ac:dyDescent="0.2">
      <c r="A441" s="1149" t="s">
        <v>3897</v>
      </c>
      <c r="B441" s="1150"/>
      <c r="C441" s="1150"/>
      <c r="D441" s="1150"/>
      <c r="E441" s="1150"/>
      <c r="F441" s="1150"/>
      <c r="G441" s="1151"/>
    </row>
    <row r="442" spans="1:7" ht="13.5" thickBot="1" x14ac:dyDescent="0.25">
      <c r="A442" s="52"/>
      <c r="B442" s="103"/>
      <c r="C442" s="355" t="s">
        <v>3978</v>
      </c>
      <c r="D442" s="54"/>
      <c r="E442" s="103"/>
      <c r="F442" s="55"/>
      <c r="G442" s="56"/>
    </row>
    <row r="443" spans="1:7" ht="13.5" thickTop="1" x14ac:dyDescent="0.2">
      <c r="A443" s="1130"/>
      <c r="B443" s="1131"/>
      <c r="C443" s="1131"/>
      <c r="D443" s="57" t="s">
        <v>11</v>
      </c>
      <c r="E443" s="1132" t="s">
        <v>12</v>
      </c>
      <c r="F443" s="1132"/>
      <c r="G443" s="1133"/>
    </row>
    <row r="444" spans="1:7" x14ac:dyDescent="0.2">
      <c r="A444" s="1134" t="s">
        <v>17</v>
      </c>
      <c r="B444" s="1135"/>
      <c r="C444" s="1135"/>
      <c r="D444" s="39"/>
      <c r="E444" s="1136"/>
      <c r="F444" s="1137"/>
      <c r="G444" s="1138"/>
    </row>
    <row r="445" spans="1:7" x14ac:dyDescent="0.2">
      <c r="A445" s="1134" t="s">
        <v>38</v>
      </c>
      <c r="B445" s="1135"/>
      <c r="C445" s="1135"/>
      <c r="D445" s="58" t="s">
        <v>1231</v>
      </c>
      <c r="E445" s="1139" t="s">
        <v>69</v>
      </c>
      <c r="F445" s="1139"/>
      <c r="G445" s="1140"/>
    </row>
    <row r="446" spans="1:7" ht="13.5" thickBot="1" x14ac:dyDescent="0.25">
      <c r="A446" s="1141" t="s">
        <v>39</v>
      </c>
      <c r="B446" s="1142"/>
      <c r="C446" s="1142"/>
      <c r="D446" s="59" t="s">
        <v>14</v>
      </c>
      <c r="E446" s="1198" t="s">
        <v>33</v>
      </c>
      <c r="F446" s="1143"/>
      <c r="G446" s="1144"/>
    </row>
    <row r="447" spans="1:7" ht="16.5" x14ac:dyDescent="0.25">
      <c r="A447" s="1152" t="s">
        <v>29</v>
      </c>
      <c r="B447" s="1153"/>
      <c r="C447" s="1153"/>
      <c r="D447" s="1153"/>
      <c r="E447" s="1153"/>
      <c r="F447" s="1153"/>
      <c r="G447" s="1154"/>
    </row>
    <row r="448" spans="1:7" x14ac:dyDescent="0.2">
      <c r="A448" s="1155" t="s">
        <v>48</v>
      </c>
      <c r="B448" s="1156"/>
      <c r="C448" s="1156"/>
      <c r="D448" s="1156"/>
      <c r="E448" s="1156"/>
      <c r="F448" s="1156"/>
      <c r="G448" s="1157"/>
    </row>
    <row r="449" spans="1:7" x14ac:dyDescent="0.2">
      <c r="A449" s="1158" t="s">
        <v>49</v>
      </c>
      <c r="B449" s="1159"/>
      <c r="C449" s="1159"/>
      <c r="D449" s="1159"/>
      <c r="E449" s="1159"/>
      <c r="F449" s="1159"/>
      <c r="G449" s="1160"/>
    </row>
    <row r="450" spans="1:7" x14ac:dyDescent="0.2">
      <c r="A450" s="6"/>
      <c r="B450" s="99"/>
      <c r="C450" s="8"/>
      <c r="D450" s="9"/>
      <c r="E450" s="99"/>
      <c r="F450" s="10"/>
      <c r="G450" s="11" t="s">
        <v>20</v>
      </c>
    </row>
    <row r="451" spans="1:7" x14ac:dyDescent="0.2">
      <c r="A451" s="12" t="s">
        <v>1</v>
      </c>
      <c r="B451" s="13"/>
      <c r="C451" s="14" t="s">
        <v>32</v>
      </c>
      <c r="D451" s="13"/>
      <c r="E451" s="343" t="s">
        <v>4064</v>
      </c>
      <c r="F451" s="98"/>
      <c r="G451" s="344" t="s">
        <v>4060</v>
      </c>
    </row>
    <row r="452" spans="1:7" x14ac:dyDescent="0.2">
      <c r="A452" s="17" t="s">
        <v>8</v>
      </c>
      <c r="B452" s="100"/>
      <c r="C452" s="19"/>
      <c r="D452" s="4"/>
      <c r="E452" s="1145"/>
      <c r="F452" s="1146"/>
      <c r="G452" s="20"/>
    </row>
    <row r="453" spans="1:7" x14ac:dyDescent="0.2">
      <c r="A453" s="21" t="s">
        <v>37</v>
      </c>
      <c r="B453" s="22"/>
      <c r="C453" s="22"/>
      <c r="D453" s="22"/>
      <c r="E453" s="23" t="s">
        <v>46</v>
      </c>
      <c r="F453" s="24"/>
      <c r="G453" s="20" t="s">
        <v>50</v>
      </c>
    </row>
    <row r="454" spans="1:7" x14ac:dyDescent="0.2">
      <c r="A454" s="6"/>
      <c r="B454" s="99"/>
      <c r="C454" s="8"/>
      <c r="D454" s="8"/>
      <c r="E454" s="1147"/>
      <c r="F454" s="1148"/>
      <c r="G454" s="25"/>
    </row>
    <row r="455" spans="1:7" ht="26.25" thickBot="1" x14ac:dyDescent="0.25">
      <c r="A455" s="210" t="s">
        <v>47</v>
      </c>
      <c r="B455" s="28" t="s">
        <v>23</v>
      </c>
      <c r="C455" s="28" t="s">
        <v>34</v>
      </c>
      <c r="D455" s="110" t="s">
        <v>53</v>
      </c>
      <c r="E455" s="114" t="s">
        <v>54</v>
      </c>
      <c r="F455" s="111" t="s">
        <v>55</v>
      </c>
      <c r="G455" s="112" t="s">
        <v>35</v>
      </c>
    </row>
    <row r="456" spans="1:7" ht="13.5" thickTop="1" x14ac:dyDescent="0.2">
      <c r="A456" s="29">
        <v>1</v>
      </c>
      <c r="B456" s="382" t="s">
        <v>150</v>
      </c>
      <c r="C456" s="352" t="s">
        <v>149</v>
      </c>
      <c r="D456" s="357" t="s">
        <v>1605</v>
      </c>
      <c r="E456" s="108">
        <v>20</v>
      </c>
      <c r="F456" s="128">
        <v>200</v>
      </c>
      <c r="G456" s="35">
        <f>F456*E456</f>
        <v>4000</v>
      </c>
    </row>
    <row r="457" spans="1:7" x14ac:dyDescent="0.2">
      <c r="A457" s="29"/>
      <c r="B457" s="101"/>
      <c r="C457" s="41"/>
      <c r="D457" s="351"/>
      <c r="E457" s="108"/>
      <c r="F457" s="128"/>
      <c r="G457" s="35"/>
    </row>
    <row r="458" spans="1:7" x14ac:dyDescent="0.2">
      <c r="A458" s="29"/>
      <c r="B458" s="101"/>
      <c r="C458" s="41"/>
      <c r="D458" s="129"/>
      <c r="E458" s="108"/>
      <c r="F458" s="149"/>
      <c r="G458" s="35"/>
    </row>
    <row r="459" spans="1:7" x14ac:dyDescent="0.2">
      <c r="A459" s="29"/>
      <c r="B459" s="101"/>
      <c r="C459" s="41"/>
      <c r="D459" s="129"/>
      <c r="E459" s="108"/>
      <c r="F459" s="128"/>
      <c r="G459" s="35"/>
    </row>
    <row r="460" spans="1:7" x14ac:dyDescent="0.2">
      <c r="A460" s="29"/>
      <c r="B460" s="105"/>
      <c r="C460" s="41"/>
      <c r="D460" s="136"/>
      <c r="E460" s="102"/>
      <c r="F460" s="128"/>
      <c r="G460" s="35"/>
    </row>
    <row r="461" spans="1:7" x14ac:dyDescent="0.2">
      <c r="A461" s="29"/>
      <c r="B461" s="105"/>
      <c r="C461" s="41"/>
      <c r="D461" s="136"/>
      <c r="E461" s="102"/>
      <c r="F461" s="128"/>
      <c r="G461" s="35"/>
    </row>
    <row r="462" spans="1:7" x14ac:dyDescent="0.2">
      <c r="A462" s="29"/>
      <c r="B462" s="151"/>
      <c r="C462" s="119"/>
      <c r="D462" s="136"/>
      <c r="E462" s="108"/>
      <c r="F462" s="150"/>
      <c r="G462" s="35"/>
    </row>
    <row r="463" spans="1:7" x14ac:dyDescent="0.2">
      <c r="A463" s="29"/>
      <c r="B463" s="151"/>
      <c r="C463" s="119"/>
      <c r="D463" s="144"/>
      <c r="E463" s="108"/>
      <c r="F463" s="150"/>
      <c r="G463" s="35"/>
    </row>
    <row r="464" spans="1:7" x14ac:dyDescent="0.2">
      <c r="A464" s="29"/>
      <c r="B464" s="101"/>
      <c r="C464" s="41"/>
      <c r="D464" s="144"/>
      <c r="E464" s="104"/>
      <c r="F464" s="128"/>
      <c r="G464" s="35"/>
    </row>
    <row r="465" spans="1:7" x14ac:dyDescent="0.2">
      <c r="A465" s="29"/>
      <c r="B465" s="106"/>
      <c r="C465" s="41"/>
      <c r="D465" s="136"/>
      <c r="E465" s="104"/>
      <c r="F465" s="128"/>
      <c r="G465" s="35"/>
    </row>
    <row r="466" spans="1:7" x14ac:dyDescent="0.2">
      <c r="A466" s="29"/>
      <c r="B466" s="105"/>
      <c r="C466" s="41"/>
      <c r="D466" s="136"/>
      <c r="E466" s="108"/>
      <c r="F466" s="152"/>
      <c r="G466" s="35"/>
    </row>
    <row r="467" spans="1:7" x14ac:dyDescent="0.2">
      <c r="A467" s="29"/>
      <c r="B467" s="107"/>
      <c r="C467" s="41"/>
      <c r="D467" s="136"/>
      <c r="E467" s="153"/>
      <c r="F467" s="128"/>
      <c r="G467" s="35"/>
    </row>
    <row r="468" spans="1:7" x14ac:dyDescent="0.2">
      <c r="A468" s="29"/>
      <c r="B468" s="107"/>
      <c r="C468" s="41"/>
      <c r="D468" s="67"/>
      <c r="E468" s="153"/>
      <c r="F468" s="128"/>
      <c r="G468" s="35"/>
    </row>
    <row r="469" spans="1:7" x14ac:dyDescent="0.2">
      <c r="A469" s="29"/>
      <c r="B469" s="101"/>
      <c r="C469" s="41"/>
      <c r="D469" s="365" t="s">
        <v>152</v>
      </c>
      <c r="E469" s="108"/>
      <c r="F469" s="128"/>
      <c r="G469" s="35"/>
    </row>
    <row r="470" spans="1:7" x14ac:dyDescent="0.2">
      <c r="A470" s="29"/>
      <c r="B470" s="101"/>
      <c r="C470" s="41"/>
      <c r="D470" s="67"/>
      <c r="E470" s="153"/>
      <c r="F470" s="128"/>
      <c r="G470" s="35"/>
    </row>
    <row r="471" spans="1:7" x14ac:dyDescent="0.2">
      <c r="A471" s="29"/>
      <c r="B471" s="106"/>
      <c r="C471" s="41"/>
      <c r="D471" s="67"/>
      <c r="E471" s="104"/>
      <c r="F471" s="154"/>
      <c r="G471" s="35"/>
    </row>
    <row r="472" spans="1:7" x14ac:dyDescent="0.2">
      <c r="A472" s="29"/>
      <c r="B472" s="105"/>
      <c r="C472" s="41"/>
      <c r="D472" s="130"/>
      <c r="E472" s="104"/>
      <c r="F472" s="154"/>
      <c r="G472" s="35"/>
    </row>
    <row r="473" spans="1:7" x14ac:dyDescent="0.2">
      <c r="A473" s="29"/>
      <c r="B473" s="105"/>
      <c r="C473" s="41"/>
      <c r="D473" s="67"/>
      <c r="E473" s="104"/>
      <c r="F473" s="154"/>
      <c r="G473" s="35"/>
    </row>
    <row r="474" spans="1:7" x14ac:dyDescent="0.2">
      <c r="A474" s="29"/>
      <c r="B474" s="101"/>
      <c r="C474" s="41"/>
      <c r="D474" s="67" t="s">
        <v>8</v>
      </c>
      <c r="E474" s="104"/>
      <c r="F474" s="154"/>
      <c r="G474" s="35"/>
    </row>
    <row r="475" spans="1:7" x14ac:dyDescent="0.2">
      <c r="A475" s="29"/>
      <c r="B475" s="101"/>
      <c r="C475" s="41"/>
      <c r="D475" s="357" t="s">
        <v>152</v>
      </c>
      <c r="E475" s="395" t="s">
        <v>152</v>
      </c>
      <c r="F475" s="399" t="s">
        <v>8</v>
      </c>
      <c r="G475" s="35"/>
    </row>
    <row r="476" spans="1:7" x14ac:dyDescent="0.2">
      <c r="A476" s="29"/>
      <c r="B476" s="101"/>
      <c r="C476" s="41"/>
      <c r="D476" s="136"/>
      <c r="E476" s="104"/>
      <c r="F476" s="154"/>
      <c r="G476" s="35"/>
    </row>
    <row r="477" spans="1:7" x14ac:dyDescent="0.2">
      <c r="A477" s="29"/>
      <c r="B477" s="101"/>
      <c r="C477" s="41"/>
      <c r="D477" s="62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59"/>
      <c r="E479" s="104"/>
      <c r="F479" s="154"/>
      <c r="G479" s="35"/>
    </row>
    <row r="480" spans="1:7" x14ac:dyDescent="0.2">
      <c r="A480" s="29"/>
      <c r="B480" s="101"/>
      <c r="C480" s="41"/>
      <c r="D480" s="160"/>
      <c r="E480" s="108"/>
      <c r="F480" s="128"/>
      <c r="G480" s="35"/>
    </row>
    <row r="481" spans="1:7" x14ac:dyDescent="0.2">
      <c r="A481" s="29"/>
      <c r="B481" s="101"/>
      <c r="C481" s="41"/>
      <c r="D481" s="160"/>
      <c r="E481" s="108"/>
      <c r="F481" s="128"/>
      <c r="G481" s="35"/>
    </row>
    <row r="482" spans="1:7" x14ac:dyDescent="0.2">
      <c r="A482" s="29"/>
      <c r="B482" s="101"/>
      <c r="C482" s="41"/>
      <c r="D482" s="160"/>
      <c r="E482" s="108"/>
      <c r="F482" s="128"/>
      <c r="G482" s="35"/>
    </row>
    <row r="483" spans="1:7" x14ac:dyDescent="0.2">
      <c r="A483" s="29"/>
      <c r="B483" s="646"/>
      <c r="C483" s="647"/>
      <c r="D483" s="881"/>
      <c r="E483" s="745"/>
      <c r="F483" s="659"/>
      <c r="G483" s="35"/>
    </row>
    <row r="484" spans="1:7" x14ac:dyDescent="0.2">
      <c r="A484" s="29"/>
      <c r="B484" s="646"/>
      <c r="C484" s="647"/>
      <c r="D484" s="881"/>
      <c r="E484" s="745"/>
      <c r="F484" s="659"/>
      <c r="G484" s="35"/>
    </row>
    <row r="485" spans="1:7" x14ac:dyDescent="0.2">
      <c r="A485" s="29"/>
      <c r="B485" s="101"/>
      <c r="C485" s="41"/>
      <c r="D485" s="136"/>
      <c r="E485" s="153"/>
      <c r="F485" s="128"/>
      <c r="G485" s="35"/>
    </row>
    <row r="486" spans="1:7" x14ac:dyDescent="0.2">
      <c r="A486" s="29"/>
      <c r="B486" s="101"/>
      <c r="C486" s="41"/>
      <c r="D486" s="357" t="s">
        <v>150</v>
      </c>
      <c r="E486" s="102"/>
      <c r="F486" s="128"/>
      <c r="G486" s="35"/>
    </row>
    <row r="487" spans="1:7" x14ac:dyDescent="0.2">
      <c r="A487" s="29"/>
      <c r="B487" s="101"/>
      <c r="C487" s="31"/>
      <c r="D487" s="67"/>
      <c r="E487" s="131"/>
      <c r="F487" s="117"/>
      <c r="G487" s="35"/>
    </row>
    <row r="488" spans="1:7" x14ac:dyDescent="0.2">
      <c r="A488" s="29"/>
      <c r="B488" s="101"/>
      <c r="C488" s="41"/>
      <c r="D488" s="406" t="s">
        <v>2685</v>
      </c>
      <c r="E488" s="108"/>
      <c r="F488" s="149"/>
      <c r="G488" s="35"/>
    </row>
    <row r="489" spans="1:7" x14ac:dyDescent="0.2">
      <c r="A489" s="29"/>
      <c r="B489" s="101"/>
      <c r="C489" s="41"/>
      <c r="D489" s="144"/>
      <c r="E489" s="108"/>
      <c r="F489" s="149"/>
      <c r="G489" s="35"/>
    </row>
    <row r="490" spans="1:7" ht="13.5" thickBot="1" x14ac:dyDescent="0.25">
      <c r="A490" s="45"/>
      <c r="B490" s="132"/>
      <c r="C490" s="115"/>
      <c r="D490" s="115"/>
      <c r="E490" s="132"/>
      <c r="F490" s="49" t="s">
        <v>15</v>
      </c>
      <c r="G490" s="50">
        <f>SUM(G456:G489)</f>
        <v>4000</v>
      </c>
    </row>
    <row r="491" spans="1:7" ht="13.5" thickTop="1" x14ac:dyDescent="0.2">
      <c r="A491" s="1149" t="s">
        <v>3897</v>
      </c>
      <c r="B491" s="1150"/>
      <c r="C491" s="1150"/>
      <c r="D491" s="1150"/>
      <c r="E491" s="1150"/>
      <c r="F491" s="1150"/>
      <c r="G491" s="1151"/>
    </row>
    <row r="492" spans="1:7" ht="13.5" thickBot="1" x14ac:dyDescent="0.25">
      <c r="A492" s="52"/>
      <c r="B492" s="103"/>
      <c r="C492" s="355" t="s">
        <v>4063</v>
      </c>
      <c r="D492" s="54"/>
      <c r="E492" s="103"/>
      <c r="F492" s="55"/>
      <c r="G492" s="56"/>
    </row>
    <row r="493" spans="1:7" ht="13.5" thickTop="1" x14ac:dyDescent="0.2">
      <c r="A493" s="1130"/>
      <c r="B493" s="1131"/>
      <c r="C493" s="1131"/>
      <c r="D493" s="57" t="s">
        <v>11</v>
      </c>
      <c r="E493" s="1132" t="s">
        <v>12</v>
      </c>
      <c r="F493" s="1132"/>
      <c r="G493" s="1133"/>
    </row>
    <row r="494" spans="1:7" x14ac:dyDescent="0.2">
      <c r="A494" s="1134" t="s">
        <v>17</v>
      </c>
      <c r="B494" s="1135"/>
      <c r="C494" s="1135"/>
      <c r="D494" s="39"/>
      <c r="E494" s="1136"/>
      <c r="F494" s="1137"/>
      <c r="G494" s="1138"/>
    </row>
    <row r="495" spans="1:7" x14ac:dyDescent="0.2">
      <c r="A495" s="1134" t="s">
        <v>38</v>
      </c>
      <c r="B495" s="1135"/>
      <c r="C495" s="1135"/>
      <c r="D495" s="58" t="s">
        <v>1231</v>
      </c>
      <c r="E495" s="1139" t="s">
        <v>69</v>
      </c>
      <c r="F495" s="1139"/>
      <c r="G495" s="1140"/>
    </row>
    <row r="496" spans="1:7" ht="13.5" thickBot="1" x14ac:dyDescent="0.25">
      <c r="A496" s="1141" t="s">
        <v>39</v>
      </c>
      <c r="B496" s="1142"/>
      <c r="C496" s="1142"/>
      <c r="D496" s="59" t="s">
        <v>14</v>
      </c>
      <c r="E496" s="1198" t="s">
        <v>33</v>
      </c>
      <c r="F496" s="1143"/>
      <c r="G496" s="1144"/>
    </row>
    <row r="497" spans="1:7" ht="16.5" x14ac:dyDescent="0.25">
      <c r="A497" s="1152" t="s">
        <v>29</v>
      </c>
      <c r="B497" s="1153"/>
      <c r="C497" s="1153"/>
      <c r="D497" s="1153"/>
      <c r="E497" s="1153"/>
      <c r="F497" s="1153"/>
      <c r="G497" s="1154"/>
    </row>
    <row r="498" spans="1:7" x14ac:dyDescent="0.2">
      <c r="A498" s="1155" t="s">
        <v>48</v>
      </c>
      <c r="B498" s="1156"/>
      <c r="C498" s="1156"/>
      <c r="D498" s="1156"/>
      <c r="E498" s="1156"/>
      <c r="F498" s="1156"/>
      <c r="G498" s="1157"/>
    </row>
    <row r="499" spans="1:7" x14ac:dyDescent="0.2">
      <c r="A499" s="1158" t="s">
        <v>49</v>
      </c>
      <c r="B499" s="1159"/>
      <c r="C499" s="1159"/>
      <c r="D499" s="1159"/>
      <c r="E499" s="1159"/>
      <c r="F499" s="1159"/>
      <c r="G499" s="1160"/>
    </row>
    <row r="500" spans="1:7" x14ac:dyDescent="0.2">
      <c r="A500" s="6"/>
      <c r="B500" s="99"/>
      <c r="C500" s="8"/>
      <c r="D500" s="9"/>
      <c r="E500" s="99"/>
      <c r="F500" s="10"/>
      <c r="G500" s="11" t="s">
        <v>20</v>
      </c>
    </row>
    <row r="501" spans="1:7" x14ac:dyDescent="0.2">
      <c r="A501" s="12" t="s">
        <v>1</v>
      </c>
      <c r="B501" s="13"/>
      <c r="C501" s="14" t="s">
        <v>32</v>
      </c>
      <c r="D501" s="13"/>
      <c r="E501" s="343" t="s">
        <v>4219</v>
      </c>
      <c r="F501" s="98"/>
      <c r="G501" s="344" t="s">
        <v>4200</v>
      </c>
    </row>
    <row r="502" spans="1:7" x14ac:dyDescent="0.2">
      <c r="A502" s="17" t="s">
        <v>8</v>
      </c>
      <c r="B502" s="100"/>
      <c r="C502" s="19"/>
      <c r="D502" s="4"/>
      <c r="E502" s="1145"/>
      <c r="F502" s="1146"/>
      <c r="G502" s="20"/>
    </row>
    <row r="503" spans="1:7" x14ac:dyDescent="0.2">
      <c r="A503" s="21" t="s">
        <v>37</v>
      </c>
      <c r="B503" s="22"/>
      <c r="C503" s="22"/>
      <c r="D503" s="22"/>
      <c r="E503" s="23" t="s">
        <v>46</v>
      </c>
      <c r="F503" s="24"/>
      <c r="G503" s="20" t="s">
        <v>50</v>
      </c>
    </row>
    <row r="504" spans="1:7" x14ac:dyDescent="0.2">
      <c r="A504" s="6"/>
      <c r="B504" s="99"/>
      <c r="C504" s="8"/>
      <c r="D504" s="8"/>
      <c r="E504" s="1147"/>
      <c r="F504" s="1148"/>
      <c r="G504" s="25"/>
    </row>
    <row r="505" spans="1:7" ht="26.25" thickBot="1" x14ac:dyDescent="0.25">
      <c r="A505" s="210" t="s">
        <v>47</v>
      </c>
      <c r="B505" s="28" t="s">
        <v>23</v>
      </c>
      <c r="C505" s="28" t="s">
        <v>34</v>
      </c>
      <c r="D505" s="110" t="s">
        <v>53</v>
      </c>
      <c r="E505" s="114" t="s">
        <v>54</v>
      </c>
      <c r="F505" s="111" t="s">
        <v>55</v>
      </c>
      <c r="G505" s="112" t="s">
        <v>35</v>
      </c>
    </row>
    <row r="506" spans="1:7" ht="13.5" thickTop="1" x14ac:dyDescent="0.2">
      <c r="A506" s="29">
        <v>1</v>
      </c>
      <c r="B506" s="382" t="s">
        <v>150</v>
      </c>
      <c r="C506" s="352" t="s">
        <v>149</v>
      </c>
      <c r="D506" s="357" t="s">
        <v>1605</v>
      </c>
      <c r="E506" s="108">
        <v>20</v>
      </c>
      <c r="F506" s="128">
        <v>200</v>
      </c>
      <c r="G506" s="35">
        <f>F506*E506</f>
        <v>4000</v>
      </c>
    </row>
    <row r="507" spans="1:7" x14ac:dyDescent="0.2">
      <c r="A507" s="29"/>
      <c r="B507" s="101"/>
      <c r="C507" s="41"/>
      <c r="D507" s="351"/>
      <c r="E507" s="108"/>
      <c r="F507" s="128"/>
      <c r="G507" s="35"/>
    </row>
    <row r="508" spans="1:7" x14ac:dyDescent="0.2">
      <c r="A508" s="29"/>
      <c r="B508" s="101"/>
      <c r="C508" s="41"/>
      <c r="D508" s="129"/>
      <c r="E508" s="108"/>
      <c r="F508" s="149"/>
      <c r="G508" s="35"/>
    </row>
    <row r="509" spans="1:7" x14ac:dyDescent="0.2">
      <c r="A509" s="29"/>
      <c r="B509" s="101"/>
      <c r="C509" s="41"/>
      <c r="D509" s="129"/>
      <c r="E509" s="108"/>
      <c r="F509" s="128"/>
      <c r="G509" s="35"/>
    </row>
    <row r="510" spans="1:7" x14ac:dyDescent="0.2">
      <c r="A510" s="29"/>
      <c r="B510" s="105"/>
      <c r="C510" s="41"/>
      <c r="D510" s="136"/>
      <c r="E510" s="102"/>
      <c r="F510" s="128"/>
      <c r="G510" s="35"/>
    </row>
    <row r="511" spans="1:7" x14ac:dyDescent="0.2">
      <c r="A511" s="29"/>
      <c r="B511" s="105"/>
      <c r="C511" s="41"/>
      <c r="D511" s="136"/>
      <c r="E511" s="102"/>
      <c r="F511" s="128"/>
      <c r="G511" s="35"/>
    </row>
    <row r="512" spans="1:7" x14ac:dyDescent="0.2">
      <c r="A512" s="29"/>
      <c r="B512" s="151"/>
      <c r="C512" s="119"/>
      <c r="D512" s="136"/>
      <c r="E512" s="108"/>
      <c r="F512" s="150"/>
      <c r="G512" s="35"/>
    </row>
    <row r="513" spans="1:7" x14ac:dyDescent="0.2">
      <c r="A513" s="29"/>
      <c r="B513" s="151"/>
      <c r="C513" s="119"/>
      <c r="D513" s="144"/>
      <c r="E513" s="108"/>
      <c r="F513" s="150"/>
      <c r="G513" s="35"/>
    </row>
    <row r="514" spans="1:7" x14ac:dyDescent="0.2">
      <c r="A514" s="29"/>
      <c r="B514" s="101"/>
      <c r="C514" s="41"/>
      <c r="D514" s="144"/>
      <c r="E514" s="104"/>
      <c r="F514" s="128"/>
      <c r="G514" s="35"/>
    </row>
    <row r="515" spans="1:7" x14ac:dyDescent="0.2">
      <c r="A515" s="29"/>
      <c r="B515" s="106"/>
      <c r="C515" s="41"/>
      <c r="D515" s="136"/>
      <c r="E515" s="104"/>
      <c r="F515" s="128"/>
      <c r="G515" s="35"/>
    </row>
    <row r="516" spans="1:7" x14ac:dyDescent="0.2">
      <c r="A516" s="29"/>
      <c r="B516" s="105"/>
      <c r="C516" s="41"/>
      <c r="D516" s="136"/>
      <c r="E516" s="108"/>
      <c r="F516" s="152"/>
      <c r="G516" s="35"/>
    </row>
    <row r="517" spans="1:7" x14ac:dyDescent="0.2">
      <c r="A517" s="29"/>
      <c r="B517" s="107"/>
      <c r="C517" s="41"/>
      <c r="D517" s="136"/>
      <c r="E517" s="153"/>
      <c r="F517" s="128"/>
      <c r="G517" s="35"/>
    </row>
    <row r="518" spans="1:7" x14ac:dyDescent="0.2">
      <c r="A518" s="29"/>
      <c r="B518" s="107"/>
      <c r="C518" s="41"/>
      <c r="D518" s="67"/>
      <c r="E518" s="153"/>
      <c r="F518" s="128"/>
      <c r="G518" s="35"/>
    </row>
    <row r="519" spans="1:7" x14ac:dyDescent="0.2">
      <c r="A519" s="29"/>
      <c r="B519" s="101"/>
      <c r="C519" s="41"/>
      <c r="D519" s="365" t="s">
        <v>152</v>
      </c>
      <c r="E519" s="108"/>
      <c r="F519" s="128"/>
      <c r="G519" s="35"/>
    </row>
    <row r="520" spans="1:7" x14ac:dyDescent="0.2">
      <c r="A520" s="29"/>
      <c r="B520" s="101"/>
      <c r="C520" s="41"/>
      <c r="D520" s="67"/>
      <c r="E520" s="153"/>
      <c r="F520" s="128"/>
      <c r="G520" s="35"/>
    </row>
    <row r="521" spans="1:7" x14ac:dyDescent="0.2">
      <c r="A521" s="29"/>
      <c r="B521" s="106"/>
      <c r="C521" s="41"/>
      <c r="D521" s="67"/>
      <c r="E521" s="104"/>
      <c r="F521" s="154"/>
      <c r="G521" s="35"/>
    </row>
    <row r="522" spans="1:7" x14ac:dyDescent="0.2">
      <c r="A522" s="29"/>
      <c r="B522" s="105"/>
      <c r="C522" s="41"/>
      <c r="D522" s="130"/>
      <c r="E522" s="104"/>
      <c r="F522" s="154"/>
      <c r="G522" s="35"/>
    </row>
    <row r="523" spans="1:7" x14ac:dyDescent="0.2">
      <c r="A523" s="29"/>
      <c r="B523" s="105"/>
      <c r="C523" s="41"/>
      <c r="D523" s="67"/>
      <c r="E523" s="104"/>
      <c r="F523" s="154"/>
      <c r="G523" s="35"/>
    </row>
    <row r="524" spans="1:7" x14ac:dyDescent="0.2">
      <c r="A524" s="29"/>
      <c r="B524" s="101"/>
      <c r="C524" s="41"/>
      <c r="D524" s="67" t="s">
        <v>8</v>
      </c>
      <c r="E524" s="104"/>
      <c r="F524" s="154"/>
      <c r="G524" s="35"/>
    </row>
    <row r="525" spans="1:7" x14ac:dyDescent="0.2">
      <c r="A525" s="29"/>
      <c r="B525" s="101"/>
      <c r="C525" s="41"/>
      <c r="D525" s="357" t="s">
        <v>152</v>
      </c>
      <c r="E525" s="395" t="s">
        <v>152</v>
      </c>
      <c r="F525" s="399" t="s">
        <v>8</v>
      </c>
      <c r="G525" s="35"/>
    </row>
    <row r="526" spans="1:7" x14ac:dyDescent="0.2">
      <c r="A526" s="29"/>
      <c r="B526" s="101"/>
      <c r="C526" s="41"/>
      <c r="D526" s="136"/>
      <c r="E526" s="104"/>
      <c r="F526" s="154"/>
      <c r="G526" s="35"/>
    </row>
    <row r="527" spans="1:7" x14ac:dyDescent="0.2">
      <c r="A527" s="29"/>
      <c r="B527" s="101"/>
      <c r="C527" s="41"/>
      <c r="D527" s="62"/>
      <c r="E527" s="104"/>
      <c r="F527" s="154"/>
      <c r="G527" s="35"/>
    </row>
    <row r="528" spans="1:7" x14ac:dyDescent="0.2">
      <c r="A528" s="29"/>
      <c r="B528" s="101"/>
      <c r="C528" s="41"/>
      <c r="D528" s="365" t="s">
        <v>8</v>
      </c>
      <c r="E528" s="104"/>
      <c r="F528" s="154"/>
      <c r="G528" s="35"/>
    </row>
    <row r="529" spans="1:7" x14ac:dyDescent="0.2">
      <c r="A529" s="29"/>
      <c r="B529" s="101"/>
      <c r="C529" s="41"/>
      <c r="D529" s="159"/>
      <c r="E529" s="104"/>
      <c r="F529" s="154"/>
      <c r="G529" s="35"/>
    </row>
    <row r="530" spans="1:7" x14ac:dyDescent="0.2">
      <c r="A530" s="29"/>
      <c r="B530" s="101"/>
      <c r="C530" s="41"/>
      <c r="D530" s="160"/>
      <c r="E530" s="108"/>
      <c r="F530" s="128"/>
      <c r="G530" s="35"/>
    </row>
    <row r="531" spans="1:7" x14ac:dyDescent="0.2">
      <c r="A531" s="29"/>
      <c r="B531" s="101"/>
      <c r="C531" s="41"/>
      <c r="D531" s="160"/>
      <c r="E531" s="108"/>
      <c r="F531" s="128"/>
      <c r="G531" s="35"/>
    </row>
    <row r="532" spans="1:7" x14ac:dyDescent="0.2">
      <c r="A532" s="29"/>
      <c r="B532" s="101"/>
      <c r="C532" s="41"/>
      <c r="D532" s="160"/>
      <c r="E532" s="108"/>
      <c r="F532" s="128"/>
      <c r="G532" s="35"/>
    </row>
    <row r="533" spans="1:7" x14ac:dyDescent="0.2">
      <c r="A533" s="29"/>
      <c r="B533" s="646"/>
      <c r="C533" s="647"/>
      <c r="D533" s="881"/>
      <c r="E533" s="745"/>
      <c r="F533" s="659"/>
      <c r="G533" s="35"/>
    </row>
    <row r="534" spans="1:7" x14ac:dyDescent="0.2">
      <c r="A534" s="29"/>
      <c r="B534" s="646"/>
      <c r="C534" s="647"/>
      <c r="D534" s="881"/>
      <c r="E534" s="745"/>
      <c r="F534" s="659"/>
      <c r="G534" s="35"/>
    </row>
    <row r="535" spans="1:7" x14ac:dyDescent="0.2">
      <c r="A535" s="29"/>
      <c r="B535" s="101"/>
      <c r="C535" s="41"/>
      <c r="D535" s="136"/>
      <c r="E535" s="153"/>
      <c r="F535" s="128"/>
      <c r="G535" s="35"/>
    </row>
    <row r="536" spans="1:7" x14ac:dyDescent="0.2">
      <c r="A536" s="29"/>
      <c r="B536" s="101"/>
      <c r="C536" s="41"/>
      <c r="D536" s="357" t="s">
        <v>150</v>
      </c>
      <c r="E536" s="102"/>
      <c r="F536" s="128"/>
      <c r="G536" s="35"/>
    </row>
    <row r="537" spans="1:7" x14ac:dyDescent="0.2">
      <c r="A537" s="29"/>
      <c r="B537" s="101"/>
      <c r="C537" s="31"/>
      <c r="D537" s="67"/>
      <c r="E537" s="131"/>
      <c r="F537" s="117"/>
      <c r="G537" s="35"/>
    </row>
    <row r="538" spans="1:7" x14ac:dyDescent="0.2">
      <c r="A538" s="29"/>
      <c r="B538" s="101"/>
      <c r="C538" s="41"/>
      <c r="D538" s="406" t="s">
        <v>2685</v>
      </c>
      <c r="E538" s="108"/>
      <c r="F538" s="149"/>
      <c r="G538" s="35"/>
    </row>
    <row r="539" spans="1:7" x14ac:dyDescent="0.2">
      <c r="A539" s="29"/>
      <c r="B539" s="101"/>
      <c r="C539" s="41"/>
      <c r="D539" s="144"/>
      <c r="E539" s="108"/>
      <c r="F539" s="149"/>
      <c r="G539" s="35"/>
    </row>
    <row r="540" spans="1:7" ht="13.5" thickBot="1" x14ac:dyDescent="0.25">
      <c r="A540" s="45"/>
      <c r="B540" s="132"/>
      <c r="C540" s="115"/>
      <c r="D540" s="115"/>
      <c r="E540" s="132"/>
      <c r="F540" s="49" t="s">
        <v>15</v>
      </c>
      <c r="G540" s="50">
        <f>SUM(G506:G539)</f>
        <v>4000</v>
      </c>
    </row>
    <row r="541" spans="1:7" ht="13.5" thickTop="1" x14ac:dyDescent="0.2">
      <c r="A541" s="1149" t="s">
        <v>3897</v>
      </c>
      <c r="B541" s="1150"/>
      <c r="C541" s="1150"/>
      <c r="D541" s="1150"/>
      <c r="E541" s="1150"/>
      <c r="F541" s="1150"/>
      <c r="G541" s="1151"/>
    </row>
    <row r="542" spans="1:7" ht="13.5" thickBot="1" x14ac:dyDescent="0.25">
      <c r="A542" s="52"/>
      <c r="B542" s="103"/>
      <c r="C542" s="355" t="s">
        <v>4216</v>
      </c>
      <c r="D542" s="54"/>
      <c r="E542" s="103"/>
      <c r="F542" s="55"/>
      <c r="G542" s="56"/>
    </row>
    <row r="543" spans="1:7" ht="13.5" thickTop="1" x14ac:dyDescent="0.2">
      <c r="A543" s="1130"/>
      <c r="B543" s="1131"/>
      <c r="C543" s="1131"/>
      <c r="D543" s="57" t="s">
        <v>11</v>
      </c>
      <c r="E543" s="1132" t="s">
        <v>12</v>
      </c>
      <c r="F543" s="1132"/>
      <c r="G543" s="1133"/>
    </row>
    <row r="544" spans="1:7" x14ac:dyDescent="0.2">
      <c r="A544" s="1134" t="s">
        <v>17</v>
      </c>
      <c r="B544" s="1135"/>
      <c r="C544" s="1135"/>
      <c r="D544" s="39"/>
      <c r="E544" s="1136"/>
      <c r="F544" s="1137"/>
      <c r="G544" s="1138"/>
    </row>
    <row r="545" spans="1:7" x14ac:dyDescent="0.2">
      <c r="A545" s="1134" t="s">
        <v>38</v>
      </c>
      <c r="B545" s="1135"/>
      <c r="C545" s="1135"/>
      <c r="D545" s="58" t="s">
        <v>1231</v>
      </c>
      <c r="E545" s="1139" t="s">
        <v>69</v>
      </c>
      <c r="F545" s="1139"/>
      <c r="G545" s="1140"/>
    </row>
    <row r="546" spans="1:7" ht="13.5" thickBot="1" x14ac:dyDescent="0.25">
      <c r="A546" s="1141" t="s">
        <v>39</v>
      </c>
      <c r="B546" s="1142"/>
      <c r="C546" s="1142"/>
      <c r="D546" s="59" t="s">
        <v>14</v>
      </c>
      <c r="E546" s="1198" t="s">
        <v>33</v>
      </c>
      <c r="F546" s="1143"/>
      <c r="G546" s="1144"/>
    </row>
    <row r="547" spans="1:7" ht="16.5" x14ac:dyDescent="0.25">
      <c r="A547" s="1152" t="s">
        <v>29</v>
      </c>
      <c r="B547" s="1153"/>
      <c r="C547" s="1153"/>
      <c r="D547" s="1153"/>
      <c r="E547" s="1153"/>
      <c r="F547" s="1153"/>
      <c r="G547" s="1154"/>
    </row>
    <row r="548" spans="1:7" x14ac:dyDescent="0.2">
      <c r="A548" s="1155" t="s">
        <v>48</v>
      </c>
      <c r="B548" s="1156"/>
      <c r="C548" s="1156"/>
      <c r="D548" s="1156"/>
      <c r="E548" s="1156"/>
      <c r="F548" s="1156"/>
      <c r="G548" s="1157"/>
    </row>
    <row r="549" spans="1:7" x14ac:dyDescent="0.2">
      <c r="A549" s="1158" t="s">
        <v>49</v>
      </c>
      <c r="B549" s="1159"/>
      <c r="C549" s="1159"/>
      <c r="D549" s="1159"/>
      <c r="E549" s="1159"/>
      <c r="F549" s="1159"/>
      <c r="G549" s="1160"/>
    </row>
    <row r="550" spans="1:7" x14ac:dyDescent="0.2">
      <c r="A550" s="6"/>
      <c r="B550" s="99"/>
      <c r="C550" s="8"/>
      <c r="D550" s="9"/>
      <c r="E550" s="99"/>
      <c r="F550" s="10"/>
      <c r="G550" s="11" t="s">
        <v>20</v>
      </c>
    </row>
    <row r="551" spans="1:7" x14ac:dyDescent="0.2">
      <c r="A551" s="12" t="s">
        <v>1</v>
      </c>
      <c r="B551" s="13"/>
      <c r="C551" s="14" t="s">
        <v>32</v>
      </c>
      <c r="D551" s="13"/>
      <c r="E551" s="343" t="s">
        <v>4824</v>
      </c>
      <c r="F551" s="98"/>
      <c r="G551" s="344" t="s">
        <v>4822</v>
      </c>
    </row>
    <row r="552" spans="1:7" x14ac:dyDescent="0.2">
      <c r="A552" s="17" t="s">
        <v>8</v>
      </c>
      <c r="B552" s="100"/>
      <c r="C552" s="19"/>
      <c r="D552" s="4"/>
      <c r="E552" s="1145"/>
      <c r="F552" s="1146"/>
      <c r="G552" s="20"/>
    </row>
    <row r="553" spans="1:7" x14ac:dyDescent="0.2">
      <c r="A553" s="21" t="s">
        <v>37</v>
      </c>
      <c r="B553" s="22"/>
      <c r="C553" s="22"/>
      <c r="D553" s="22"/>
      <c r="E553" s="23" t="s">
        <v>46</v>
      </c>
      <c r="F553" s="24"/>
      <c r="G553" s="20" t="s">
        <v>50</v>
      </c>
    </row>
    <row r="554" spans="1:7" x14ac:dyDescent="0.2">
      <c r="A554" s="6"/>
      <c r="B554" s="99"/>
      <c r="C554" s="8"/>
      <c r="D554" s="8"/>
      <c r="E554" s="1147"/>
      <c r="F554" s="1148"/>
      <c r="G554" s="25"/>
    </row>
    <row r="555" spans="1:7" ht="26.25" thickBot="1" x14ac:dyDescent="0.25">
      <c r="A555" s="210" t="s">
        <v>47</v>
      </c>
      <c r="B555" s="28" t="s">
        <v>23</v>
      </c>
      <c r="C555" s="28" t="s">
        <v>34</v>
      </c>
      <c r="D555" s="110" t="s">
        <v>53</v>
      </c>
      <c r="E555" s="114" t="s">
        <v>54</v>
      </c>
      <c r="F555" s="111" t="s">
        <v>55</v>
      </c>
      <c r="G555" s="112" t="s">
        <v>35</v>
      </c>
    </row>
    <row r="556" spans="1:7" ht="13.5" thickTop="1" x14ac:dyDescent="0.2">
      <c r="A556" s="29">
        <v>1</v>
      </c>
      <c r="B556" s="382" t="s">
        <v>150</v>
      </c>
      <c r="C556" s="352" t="s">
        <v>149</v>
      </c>
      <c r="D556" s="357" t="s">
        <v>1605</v>
      </c>
      <c r="E556" s="108">
        <v>40</v>
      </c>
      <c r="F556" s="128">
        <v>200</v>
      </c>
      <c r="G556" s="35">
        <f>F556*E556</f>
        <v>8000</v>
      </c>
    </row>
    <row r="557" spans="1:7" x14ac:dyDescent="0.2">
      <c r="A557" s="29"/>
      <c r="B557" s="101"/>
      <c r="C557" s="41"/>
      <c r="D557" s="351"/>
      <c r="E557" s="108"/>
      <c r="F557" s="128"/>
      <c r="G557" s="35"/>
    </row>
    <row r="558" spans="1:7" x14ac:dyDescent="0.2">
      <c r="A558" s="29"/>
      <c r="B558" s="101"/>
      <c r="C558" s="41"/>
      <c r="D558" s="129"/>
      <c r="E558" s="108"/>
      <c r="F558" s="149"/>
      <c r="G558" s="35"/>
    </row>
    <row r="559" spans="1:7" x14ac:dyDescent="0.2">
      <c r="A559" s="29"/>
      <c r="B559" s="101"/>
      <c r="C559" s="41"/>
      <c r="D559" s="129"/>
      <c r="E559" s="108"/>
      <c r="F559" s="128"/>
      <c r="G559" s="35"/>
    </row>
    <row r="560" spans="1:7" x14ac:dyDescent="0.2">
      <c r="A560" s="29"/>
      <c r="B560" s="105"/>
      <c r="C560" s="41"/>
      <c r="D560" s="136"/>
      <c r="E560" s="102"/>
      <c r="F560" s="128"/>
      <c r="G560" s="35"/>
    </row>
    <row r="561" spans="1:7" x14ac:dyDescent="0.2">
      <c r="A561" s="29"/>
      <c r="B561" s="105"/>
      <c r="C561" s="41"/>
      <c r="D561" s="136"/>
      <c r="E561" s="102"/>
      <c r="F561" s="128"/>
      <c r="G561" s="35"/>
    </row>
    <row r="562" spans="1:7" x14ac:dyDescent="0.2">
      <c r="A562" s="29"/>
      <c r="B562" s="151"/>
      <c r="C562" s="119"/>
      <c r="D562" s="136"/>
      <c r="E562" s="108"/>
      <c r="F562" s="150"/>
      <c r="G562" s="35"/>
    </row>
    <row r="563" spans="1:7" x14ac:dyDescent="0.2">
      <c r="A563" s="29"/>
      <c r="B563" s="151"/>
      <c r="C563" s="119"/>
      <c r="D563" s="144"/>
      <c r="E563" s="108"/>
      <c r="F563" s="150"/>
      <c r="G563" s="35"/>
    </row>
    <row r="564" spans="1:7" x14ac:dyDescent="0.2">
      <c r="A564" s="29"/>
      <c r="B564" s="101"/>
      <c r="C564" s="41"/>
      <c r="D564" s="144"/>
      <c r="E564" s="104"/>
      <c r="F564" s="128"/>
      <c r="G564" s="35"/>
    </row>
    <row r="565" spans="1:7" x14ac:dyDescent="0.2">
      <c r="A565" s="29"/>
      <c r="B565" s="106"/>
      <c r="C565" s="41"/>
      <c r="D565" s="136"/>
      <c r="E565" s="104"/>
      <c r="F565" s="128"/>
      <c r="G565" s="35"/>
    </row>
    <row r="566" spans="1:7" x14ac:dyDescent="0.2">
      <c r="A566" s="29"/>
      <c r="B566" s="105"/>
      <c r="C566" s="41"/>
      <c r="D566" s="136"/>
      <c r="E566" s="108"/>
      <c r="F566" s="152"/>
      <c r="G566" s="35"/>
    </row>
    <row r="567" spans="1:7" x14ac:dyDescent="0.2">
      <c r="A567" s="29"/>
      <c r="B567" s="107"/>
      <c r="C567" s="41"/>
      <c r="D567" s="136"/>
      <c r="E567" s="153"/>
      <c r="F567" s="128"/>
      <c r="G567" s="35"/>
    </row>
    <row r="568" spans="1:7" x14ac:dyDescent="0.2">
      <c r="A568" s="29"/>
      <c r="B568" s="107"/>
      <c r="C568" s="41"/>
      <c r="D568" s="67"/>
      <c r="E568" s="153"/>
      <c r="F568" s="128"/>
      <c r="G568" s="35"/>
    </row>
    <row r="569" spans="1:7" x14ac:dyDescent="0.2">
      <c r="A569" s="29"/>
      <c r="B569" s="101"/>
      <c r="C569" s="41"/>
      <c r="D569" s="365" t="s">
        <v>152</v>
      </c>
      <c r="E569" s="108"/>
      <c r="F569" s="128"/>
      <c r="G569" s="35"/>
    </row>
    <row r="570" spans="1:7" x14ac:dyDescent="0.2">
      <c r="A570" s="29"/>
      <c r="B570" s="101"/>
      <c r="C570" s="41"/>
      <c r="D570" s="67"/>
      <c r="E570" s="153"/>
      <c r="F570" s="128"/>
      <c r="G570" s="35"/>
    </row>
    <row r="571" spans="1:7" x14ac:dyDescent="0.2">
      <c r="A571" s="29"/>
      <c r="B571" s="106"/>
      <c r="C571" s="41"/>
      <c r="D571" s="67"/>
      <c r="E571" s="104"/>
      <c r="F571" s="154"/>
      <c r="G571" s="35"/>
    </row>
    <row r="572" spans="1:7" x14ac:dyDescent="0.2">
      <c r="A572" s="29"/>
      <c r="B572" s="105"/>
      <c r="C572" s="41"/>
      <c r="D572" s="130"/>
      <c r="E572" s="104"/>
      <c r="F572" s="154"/>
      <c r="G572" s="35"/>
    </row>
    <row r="573" spans="1:7" x14ac:dyDescent="0.2">
      <c r="A573" s="29"/>
      <c r="B573" s="105"/>
      <c r="C573" s="41"/>
      <c r="D573" s="67"/>
      <c r="E573" s="104"/>
      <c r="F573" s="154"/>
      <c r="G573" s="35"/>
    </row>
    <row r="574" spans="1:7" x14ac:dyDescent="0.2">
      <c r="A574" s="29"/>
      <c r="B574" s="101"/>
      <c r="C574" s="41"/>
      <c r="D574" s="67" t="s">
        <v>8</v>
      </c>
      <c r="E574" s="104"/>
      <c r="F574" s="154"/>
      <c r="G574" s="35"/>
    </row>
    <row r="575" spans="1:7" x14ac:dyDescent="0.2">
      <c r="A575" s="29"/>
      <c r="B575" s="101"/>
      <c r="C575" s="41"/>
      <c r="D575" s="357" t="s">
        <v>152</v>
      </c>
      <c r="E575" s="395" t="s">
        <v>152</v>
      </c>
      <c r="F575" s="399" t="s">
        <v>8</v>
      </c>
      <c r="G575" s="35"/>
    </row>
    <row r="576" spans="1:7" x14ac:dyDescent="0.2">
      <c r="A576" s="29"/>
      <c r="B576" s="101"/>
      <c r="C576" s="41"/>
      <c r="D576" s="136"/>
      <c r="E576" s="104"/>
      <c r="F576" s="154"/>
      <c r="G576" s="35"/>
    </row>
    <row r="577" spans="1:7" x14ac:dyDescent="0.2">
      <c r="A577" s="29"/>
      <c r="B577" s="101"/>
      <c r="C577" s="41"/>
      <c r="D577" s="62"/>
      <c r="E577" s="104"/>
      <c r="F577" s="154"/>
      <c r="G577" s="35"/>
    </row>
    <row r="578" spans="1:7" x14ac:dyDescent="0.2">
      <c r="A578" s="29"/>
      <c r="B578" s="101"/>
      <c r="C578" s="41"/>
      <c r="D578" s="365" t="s">
        <v>8</v>
      </c>
      <c r="E578" s="104"/>
      <c r="F578" s="154"/>
      <c r="G578" s="35"/>
    </row>
    <row r="579" spans="1:7" x14ac:dyDescent="0.2">
      <c r="A579" s="29"/>
      <c r="B579" s="101"/>
      <c r="C579" s="41"/>
      <c r="D579" s="159"/>
      <c r="E579" s="104"/>
      <c r="F579" s="154"/>
      <c r="G579" s="35"/>
    </row>
    <row r="580" spans="1:7" x14ac:dyDescent="0.2">
      <c r="A580" s="29"/>
      <c r="B580" s="101"/>
      <c r="C580" s="41"/>
      <c r="D580" s="160"/>
      <c r="E580" s="108"/>
      <c r="F580" s="128"/>
      <c r="G580" s="35"/>
    </row>
    <row r="581" spans="1:7" x14ac:dyDescent="0.2">
      <c r="A581" s="29"/>
      <c r="B581" s="101"/>
      <c r="C581" s="41"/>
      <c r="D581" s="160"/>
      <c r="E581" s="108"/>
      <c r="F581" s="128"/>
      <c r="G581" s="35"/>
    </row>
    <row r="582" spans="1:7" x14ac:dyDescent="0.2">
      <c r="A582" s="29"/>
      <c r="B582" s="101"/>
      <c r="C582" s="41"/>
      <c r="D582" s="160"/>
      <c r="E582" s="108"/>
      <c r="F582" s="128"/>
      <c r="G582" s="35"/>
    </row>
    <row r="583" spans="1:7" x14ac:dyDescent="0.2">
      <c r="A583" s="29"/>
      <c r="B583" s="646"/>
      <c r="C583" s="647"/>
      <c r="D583" s="881"/>
      <c r="E583" s="745"/>
      <c r="F583" s="659"/>
      <c r="G583" s="35"/>
    </row>
    <row r="584" spans="1:7" x14ac:dyDescent="0.2">
      <c r="A584" s="29"/>
      <c r="B584" s="646"/>
      <c r="C584" s="647"/>
      <c r="D584" s="881"/>
      <c r="E584" s="745"/>
      <c r="F584" s="659"/>
      <c r="G584" s="35"/>
    </row>
    <row r="585" spans="1:7" x14ac:dyDescent="0.2">
      <c r="A585" s="29"/>
      <c r="B585" s="101"/>
      <c r="C585" s="41"/>
      <c r="D585" s="136"/>
      <c r="E585" s="153"/>
      <c r="F585" s="128"/>
      <c r="G585" s="35"/>
    </row>
    <row r="586" spans="1:7" x14ac:dyDescent="0.2">
      <c r="A586" s="29"/>
      <c r="B586" s="101"/>
      <c r="C586" s="41"/>
      <c r="D586" s="357" t="s">
        <v>150</v>
      </c>
      <c r="E586" s="102"/>
      <c r="F586" s="128"/>
      <c r="G586" s="35"/>
    </row>
    <row r="587" spans="1:7" x14ac:dyDescent="0.2">
      <c r="A587" s="29"/>
      <c r="B587" s="101"/>
      <c r="C587" s="31"/>
      <c r="D587" s="67"/>
      <c r="E587" s="131"/>
      <c r="F587" s="117"/>
      <c r="G587" s="35"/>
    </row>
    <row r="588" spans="1:7" x14ac:dyDescent="0.2">
      <c r="A588" s="29"/>
      <c r="B588" s="101"/>
      <c r="C588" s="41"/>
      <c r="D588" s="406" t="s">
        <v>2685</v>
      </c>
      <c r="E588" s="108"/>
      <c r="F588" s="149"/>
      <c r="G588" s="35"/>
    </row>
    <row r="589" spans="1:7" x14ac:dyDescent="0.2">
      <c r="A589" s="29"/>
      <c r="B589" s="101"/>
      <c r="C589" s="41"/>
      <c r="D589" s="144"/>
      <c r="E589" s="108"/>
      <c r="F589" s="149"/>
      <c r="G589" s="35"/>
    </row>
    <row r="590" spans="1:7" ht="13.5" thickBot="1" x14ac:dyDescent="0.25">
      <c r="A590" s="45"/>
      <c r="B590" s="132"/>
      <c r="C590" s="115"/>
      <c r="D590" s="115"/>
      <c r="E590" s="132"/>
      <c r="F590" s="49" t="s">
        <v>15</v>
      </c>
      <c r="G590" s="50">
        <f>SUM(G556:G589)</f>
        <v>8000</v>
      </c>
    </row>
    <row r="591" spans="1:7" ht="13.5" thickTop="1" x14ac:dyDescent="0.2">
      <c r="A591" s="1149" t="s">
        <v>4808</v>
      </c>
      <c r="B591" s="1150"/>
      <c r="C591" s="1150"/>
      <c r="D591" s="1150"/>
      <c r="E591" s="1150"/>
      <c r="F591" s="1150"/>
      <c r="G591" s="1151"/>
    </row>
    <row r="592" spans="1:7" ht="13.5" thickBot="1" x14ac:dyDescent="0.25">
      <c r="A592" s="52"/>
      <c r="B592" s="103"/>
      <c r="C592" s="355" t="s">
        <v>4809</v>
      </c>
      <c r="D592" s="54"/>
      <c r="E592" s="103"/>
      <c r="F592" s="55"/>
      <c r="G592" s="56"/>
    </row>
    <row r="593" spans="1:7" ht="13.5" thickTop="1" x14ac:dyDescent="0.2">
      <c r="A593" s="1130"/>
      <c r="B593" s="1131"/>
      <c r="C593" s="1131"/>
      <c r="D593" s="57" t="s">
        <v>11</v>
      </c>
      <c r="E593" s="1132" t="s">
        <v>12</v>
      </c>
      <c r="F593" s="1132"/>
      <c r="G593" s="1133"/>
    </row>
    <row r="594" spans="1:7" x14ac:dyDescent="0.2">
      <c r="A594" s="1134" t="s">
        <v>17</v>
      </c>
      <c r="B594" s="1135"/>
      <c r="C594" s="1135"/>
      <c r="D594" s="39"/>
      <c r="E594" s="1136"/>
      <c r="F594" s="1137"/>
      <c r="G594" s="1138"/>
    </row>
    <row r="595" spans="1:7" x14ac:dyDescent="0.2">
      <c r="A595" s="1134" t="s">
        <v>38</v>
      </c>
      <c r="B595" s="1135"/>
      <c r="C595" s="1135"/>
      <c r="D595" s="58" t="s">
        <v>1231</v>
      </c>
      <c r="E595" s="1139" t="s">
        <v>69</v>
      </c>
      <c r="F595" s="1139"/>
      <c r="G595" s="1140"/>
    </row>
    <row r="596" spans="1:7" ht="13.5" thickBot="1" x14ac:dyDescent="0.25">
      <c r="A596" s="1141" t="s">
        <v>39</v>
      </c>
      <c r="B596" s="1142"/>
      <c r="C596" s="1142"/>
      <c r="D596" s="59" t="s">
        <v>14</v>
      </c>
      <c r="E596" s="1198" t="s">
        <v>33</v>
      </c>
      <c r="F596" s="1143"/>
      <c r="G596" s="1144"/>
    </row>
  </sheetData>
  <mergeCells count="168">
    <mergeCell ref="A595:C595"/>
    <mergeCell ref="E595:G595"/>
    <mergeCell ref="A596:C596"/>
    <mergeCell ref="E596:G596"/>
    <mergeCell ref="A547:G547"/>
    <mergeCell ref="A548:G548"/>
    <mergeCell ref="A549:G549"/>
    <mergeCell ref="E552:F552"/>
    <mergeCell ref="E554:F554"/>
    <mergeCell ref="A591:G591"/>
    <mergeCell ref="A593:C593"/>
    <mergeCell ref="E593:G593"/>
    <mergeCell ref="A594:C594"/>
    <mergeCell ref="E594:G594"/>
    <mergeCell ref="A545:C545"/>
    <mergeCell ref="E545:G545"/>
    <mergeCell ref="A546:C546"/>
    <mergeCell ref="E546:G546"/>
    <mergeCell ref="A497:G497"/>
    <mergeCell ref="A498:G498"/>
    <mergeCell ref="A499:G499"/>
    <mergeCell ref="E502:F502"/>
    <mergeCell ref="E504:F504"/>
    <mergeCell ref="A541:G541"/>
    <mergeCell ref="A543:C543"/>
    <mergeCell ref="E543:G543"/>
    <mergeCell ref="A544:C544"/>
    <mergeCell ref="E544:G544"/>
    <mergeCell ref="A445:C445"/>
    <mergeCell ref="E445:G445"/>
    <mergeCell ref="A446:C446"/>
    <mergeCell ref="E446:G446"/>
    <mergeCell ref="A397:G397"/>
    <mergeCell ref="A398:G398"/>
    <mergeCell ref="A399:G399"/>
    <mergeCell ref="E402:F402"/>
    <mergeCell ref="E404:F404"/>
    <mergeCell ref="A441:G441"/>
    <mergeCell ref="A443:C443"/>
    <mergeCell ref="E443:G443"/>
    <mergeCell ref="A444:C444"/>
    <mergeCell ref="E444:G444"/>
    <mergeCell ref="A395:C395"/>
    <mergeCell ref="E395:G395"/>
    <mergeCell ref="A396:C396"/>
    <mergeCell ref="E396:G396"/>
    <mergeCell ref="A391:G391"/>
    <mergeCell ref="A393:C393"/>
    <mergeCell ref="E393:G393"/>
    <mergeCell ref="A394:C394"/>
    <mergeCell ref="E394:G394"/>
    <mergeCell ref="A347:G347"/>
    <mergeCell ref="A348:G348"/>
    <mergeCell ref="A349:G349"/>
    <mergeCell ref="E352:F352"/>
    <mergeCell ref="E354:F354"/>
    <mergeCell ref="A345:C345"/>
    <mergeCell ref="E345:G345"/>
    <mergeCell ref="A346:C346"/>
    <mergeCell ref="E346:G346"/>
    <mergeCell ref="A341:G341"/>
    <mergeCell ref="A343:C343"/>
    <mergeCell ref="E343:G343"/>
    <mergeCell ref="A344:C344"/>
    <mergeCell ref="E344:G344"/>
    <mergeCell ref="A297:G297"/>
    <mergeCell ref="A298:G298"/>
    <mergeCell ref="A299:G299"/>
    <mergeCell ref="E302:F302"/>
    <mergeCell ref="E304:F304"/>
    <mergeCell ref="A295:C295"/>
    <mergeCell ref="E295:G295"/>
    <mergeCell ref="A296:C296"/>
    <mergeCell ref="E296:G296"/>
    <mergeCell ref="A291:G291"/>
    <mergeCell ref="A293:C293"/>
    <mergeCell ref="E293:G293"/>
    <mergeCell ref="A294:C294"/>
    <mergeCell ref="E294:G294"/>
    <mergeCell ref="A247:G247"/>
    <mergeCell ref="A248:G248"/>
    <mergeCell ref="A249:G249"/>
    <mergeCell ref="E252:F252"/>
    <mergeCell ref="E254:F254"/>
    <mergeCell ref="A195:C195"/>
    <mergeCell ref="E195:G195"/>
    <mergeCell ref="A196:C196"/>
    <mergeCell ref="E196:G196"/>
    <mergeCell ref="A197:G197"/>
    <mergeCell ref="A198:G198"/>
    <mergeCell ref="A199:G199"/>
    <mergeCell ref="E202:F202"/>
    <mergeCell ref="E204:F204"/>
    <mergeCell ref="A245:C245"/>
    <mergeCell ref="E245:G245"/>
    <mergeCell ref="A246:C246"/>
    <mergeCell ref="E246:G246"/>
    <mergeCell ref="A241:G241"/>
    <mergeCell ref="A243:C243"/>
    <mergeCell ref="E243:G243"/>
    <mergeCell ref="A244:C244"/>
    <mergeCell ref="E244:G244"/>
    <mergeCell ref="A191:G191"/>
    <mergeCell ref="A193:C193"/>
    <mergeCell ref="E193:G193"/>
    <mergeCell ref="A194:C194"/>
    <mergeCell ref="E194:G194"/>
    <mergeCell ref="A148:G148"/>
    <mergeCell ref="A149:G149"/>
    <mergeCell ref="A150:G150"/>
    <mergeCell ref="E153:F153"/>
    <mergeCell ref="E155:F155"/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495:C495"/>
    <mergeCell ref="E495:G495"/>
    <mergeCell ref="A496:C496"/>
    <mergeCell ref="E496:G496"/>
    <mergeCell ref="A447:G447"/>
    <mergeCell ref="A448:G448"/>
    <mergeCell ref="A449:G449"/>
    <mergeCell ref="E452:F452"/>
    <mergeCell ref="E454:F454"/>
    <mergeCell ref="A491:G491"/>
    <mergeCell ref="A493:C493"/>
    <mergeCell ref="E493:G493"/>
    <mergeCell ref="A494:C494"/>
    <mergeCell ref="E494:G494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 tint="0.499984740745262"/>
  </sheetPr>
  <dimension ref="A1:L493"/>
  <sheetViews>
    <sheetView topLeftCell="A457" zoomScale="110" zoomScaleNormal="110" workbookViewId="0">
      <selection activeCell="D480" sqref="D48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774</v>
      </c>
      <c r="F5" s="98"/>
      <c r="G5" s="344" t="s">
        <v>743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552</v>
      </c>
      <c r="E10" s="158">
        <v>120</v>
      </c>
      <c r="F10" s="128">
        <v>200</v>
      </c>
      <c r="G10" s="35">
        <f>F10*E10</f>
        <v>24000</v>
      </c>
    </row>
    <row r="11" spans="1:7" x14ac:dyDescent="0.2">
      <c r="A11" s="29">
        <v>2</v>
      </c>
      <c r="B11" s="101"/>
      <c r="C11" s="352" t="s">
        <v>149</v>
      </c>
      <c r="D11" s="351" t="s">
        <v>416</v>
      </c>
      <c r="E11" s="108">
        <v>120</v>
      </c>
      <c r="F11" s="128">
        <v>350</v>
      </c>
      <c r="G11" s="35">
        <f>F11*E11</f>
        <v>42000</v>
      </c>
    </row>
    <row r="12" spans="1:7" x14ac:dyDescent="0.2">
      <c r="A12" s="29"/>
      <c r="B12" s="101"/>
      <c r="C12" s="41"/>
      <c r="D12" s="351" t="s">
        <v>740</v>
      </c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646"/>
      <c r="C37" s="647"/>
      <c r="D37" s="881"/>
      <c r="E37" s="745"/>
      <c r="F37" s="659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66000</v>
      </c>
    </row>
    <row r="44" spans="1:7" ht="13.5" thickTop="1" x14ac:dyDescent="0.2">
      <c r="A44" s="1149" t="s">
        <v>741</v>
      </c>
      <c r="B44" s="1186"/>
      <c r="C44" s="1186"/>
      <c r="D44" s="1186"/>
      <c r="E44" s="1186"/>
      <c r="F44" s="1186"/>
      <c r="G44" s="1187"/>
    </row>
    <row r="45" spans="1:7" ht="13.5" thickBot="1" x14ac:dyDescent="0.25">
      <c r="A45" s="52"/>
      <c r="B45" s="103"/>
      <c r="C45" s="355" t="s">
        <v>742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145</v>
      </c>
      <c r="E48" s="1139" t="s">
        <v>69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14</v>
      </c>
      <c r="E49" s="1198" t="s">
        <v>33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32</v>
      </c>
      <c r="D54" s="13"/>
      <c r="E54" s="343" t="s">
        <v>770</v>
      </c>
      <c r="F54" s="98"/>
      <c r="G54" s="344" t="s">
        <v>743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149</v>
      </c>
      <c r="D59" s="357" t="s">
        <v>755</v>
      </c>
      <c r="E59" s="158">
        <v>120</v>
      </c>
      <c r="F59" s="128">
        <v>200</v>
      </c>
      <c r="G59" s="35">
        <f>F59*E59</f>
        <v>24000</v>
      </c>
    </row>
    <row r="60" spans="1:7" x14ac:dyDescent="0.2">
      <c r="A60" s="29">
        <v>2</v>
      </c>
      <c r="B60" s="101"/>
      <c r="C60" s="352" t="s">
        <v>149</v>
      </c>
      <c r="D60" s="351" t="s">
        <v>416</v>
      </c>
      <c r="E60" s="108">
        <v>120</v>
      </c>
      <c r="F60" s="128">
        <v>350</v>
      </c>
      <c r="G60" s="35">
        <f>F60*E60</f>
        <v>42000</v>
      </c>
    </row>
    <row r="61" spans="1:7" x14ac:dyDescent="0.2">
      <c r="A61" s="29"/>
      <c r="B61" s="101"/>
      <c r="C61" s="41"/>
      <c r="D61" s="351" t="s">
        <v>740</v>
      </c>
      <c r="E61" s="157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646"/>
      <c r="C82" s="647"/>
      <c r="D82" s="786"/>
      <c r="E82" s="649"/>
      <c r="F82" s="650"/>
      <c r="G82" s="35"/>
    </row>
    <row r="83" spans="1:7" x14ac:dyDescent="0.2">
      <c r="A83" s="29"/>
      <c r="B83" s="101"/>
      <c r="C83" s="41"/>
      <c r="D83" s="62"/>
      <c r="E83" s="104"/>
      <c r="F83" s="154"/>
      <c r="G83" s="35"/>
    </row>
    <row r="84" spans="1:7" x14ac:dyDescent="0.2">
      <c r="A84" s="29"/>
      <c r="B84" s="101"/>
      <c r="C84" s="41"/>
      <c r="D84" s="67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66000</v>
      </c>
    </row>
    <row r="93" spans="1:7" ht="13.5" thickTop="1" x14ac:dyDescent="0.2">
      <c r="A93" s="1149" t="s">
        <v>756</v>
      </c>
      <c r="B93" s="1186"/>
      <c r="C93" s="1186"/>
      <c r="D93" s="1186"/>
      <c r="E93" s="1186"/>
      <c r="F93" s="1186"/>
      <c r="G93" s="1187"/>
    </row>
    <row r="94" spans="1:7" ht="13.5" thickBot="1" x14ac:dyDescent="0.25">
      <c r="A94" s="52"/>
      <c r="B94" s="103"/>
      <c r="C94" s="355" t="s">
        <v>757</v>
      </c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12" x14ac:dyDescent="0.2">
      <c r="A97" s="1134" t="s">
        <v>38</v>
      </c>
      <c r="B97" s="1135"/>
      <c r="C97" s="1135"/>
      <c r="D97" s="58" t="s">
        <v>145</v>
      </c>
      <c r="E97" s="1139" t="s">
        <v>69</v>
      </c>
      <c r="F97" s="1139"/>
      <c r="G97" s="1140"/>
    </row>
    <row r="98" spans="1:12" ht="13.5" thickBot="1" x14ac:dyDescent="0.25">
      <c r="A98" s="1141" t="s">
        <v>39</v>
      </c>
      <c r="B98" s="1142"/>
      <c r="C98" s="1142"/>
      <c r="D98" s="59" t="s">
        <v>14</v>
      </c>
      <c r="E98" s="1198" t="s">
        <v>33</v>
      </c>
      <c r="F98" s="1143"/>
      <c r="G98" s="1144"/>
    </row>
    <row r="99" spans="1:12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12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12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12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12" x14ac:dyDescent="0.2">
      <c r="A103" s="12" t="s">
        <v>1</v>
      </c>
      <c r="B103" s="13"/>
      <c r="C103" s="14" t="s">
        <v>32</v>
      </c>
      <c r="D103" s="13"/>
      <c r="E103" s="343" t="s">
        <v>1839</v>
      </c>
      <c r="F103" s="98"/>
      <c r="G103" s="344" t="s">
        <v>1682</v>
      </c>
    </row>
    <row r="104" spans="1:12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12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  <c r="L105" s="411" t="s">
        <v>8</v>
      </c>
    </row>
    <row r="106" spans="1:12" x14ac:dyDescent="0.2">
      <c r="A106" s="6"/>
      <c r="B106" s="99"/>
      <c r="C106" s="8"/>
      <c r="D106" s="8"/>
      <c r="E106" s="1147"/>
      <c r="F106" s="1148"/>
      <c r="G106" s="25"/>
    </row>
    <row r="107" spans="1:12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12" ht="13.5" thickTop="1" x14ac:dyDescent="0.2">
      <c r="A108" s="29">
        <v>1</v>
      </c>
      <c r="B108" s="101"/>
      <c r="C108" s="352" t="s">
        <v>149</v>
      </c>
      <c r="D108" s="357" t="s">
        <v>1840</v>
      </c>
      <c r="E108" s="158">
        <v>60</v>
      </c>
      <c r="F108" s="128">
        <v>250</v>
      </c>
      <c r="G108" s="35">
        <f>F108*E108</f>
        <v>15000</v>
      </c>
    </row>
    <row r="109" spans="1:12" x14ac:dyDescent="0.2">
      <c r="A109" s="29"/>
      <c r="B109" s="101"/>
      <c r="C109" s="352"/>
      <c r="D109" s="351" t="s">
        <v>426</v>
      </c>
      <c r="E109" s="108"/>
      <c r="F109" s="128"/>
      <c r="G109" s="35"/>
    </row>
    <row r="110" spans="1:12" x14ac:dyDescent="0.2">
      <c r="A110" s="29"/>
      <c r="B110" s="101"/>
      <c r="C110" s="41"/>
      <c r="D110" s="351"/>
      <c r="E110" s="157"/>
      <c r="F110" s="149"/>
      <c r="G110" s="35"/>
    </row>
    <row r="111" spans="1:12" x14ac:dyDescent="0.2">
      <c r="A111" s="29"/>
      <c r="B111" s="101"/>
      <c r="C111" s="41"/>
      <c r="D111" s="129"/>
      <c r="E111" s="108"/>
      <c r="F111" s="128"/>
      <c r="G111" s="35"/>
    </row>
    <row r="112" spans="1:12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365" t="s">
        <v>2198</v>
      </c>
      <c r="E121" s="108"/>
      <c r="F121" s="128"/>
      <c r="G121" s="35"/>
    </row>
    <row r="122" spans="1:7" x14ac:dyDescent="0.2">
      <c r="A122" s="29"/>
      <c r="B122" s="101"/>
      <c r="C122" s="41"/>
      <c r="D122" s="365" t="s">
        <v>8</v>
      </c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400" t="s">
        <v>2178</v>
      </c>
      <c r="E124" s="104"/>
      <c r="F124" s="154"/>
      <c r="G124" s="35"/>
    </row>
    <row r="125" spans="1:7" x14ac:dyDescent="0.2">
      <c r="A125" s="29"/>
      <c r="B125" s="105"/>
      <c r="C125" s="41"/>
      <c r="D125" s="365" t="s">
        <v>8</v>
      </c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646"/>
      <c r="C134" s="647"/>
      <c r="D134" s="882"/>
      <c r="E134" s="649"/>
      <c r="F134" s="650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SUM(G108:G140)</f>
        <v>15000</v>
      </c>
    </row>
    <row r="142" spans="1:7" ht="13.5" thickTop="1" x14ac:dyDescent="0.2">
      <c r="A142" s="1149" t="s">
        <v>1837</v>
      </c>
      <c r="B142" s="1186"/>
      <c r="C142" s="1186"/>
      <c r="D142" s="1186"/>
      <c r="E142" s="1186"/>
      <c r="F142" s="1186"/>
      <c r="G142" s="1187"/>
    </row>
    <row r="143" spans="1:7" ht="13.5" thickBot="1" x14ac:dyDescent="0.25">
      <c r="A143" s="52"/>
      <c r="B143" s="103"/>
      <c r="C143" s="355" t="s">
        <v>1838</v>
      </c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58" t="s">
        <v>145</v>
      </c>
      <c r="E146" s="1139" t="s">
        <v>69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59" t="s">
        <v>14</v>
      </c>
      <c r="E147" s="1198" t="s">
        <v>33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32</v>
      </c>
      <c r="D152" s="13"/>
      <c r="E152" s="343" t="s">
        <v>1917</v>
      </c>
      <c r="F152" s="98"/>
      <c r="G152" s="344" t="s">
        <v>1907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101"/>
      <c r="C157" s="352" t="s">
        <v>300</v>
      </c>
      <c r="D157" s="357" t="s">
        <v>544</v>
      </c>
      <c r="E157" s="158">
        <v>110</v>
      </c>
      <c r="F157" s="128">
        <v>600</v>
      </c>
      <c r="G157" s="35">
        <f>F157*E157</f>
        <v>66000</v>
      </c>
    </row>
    <row r="158" spans="1:7" x14ac:dyDescent="0.2">
      <c r="A158" s="29"/>
      <c r="B158" s="101"/>
      <c r="C158" s="352"/>
      <c r="D158" s="351" t="s">
        <v>426</v>
      </c>
      <c r="E158" s="108"/>
      <c r="F158" s="128"/>
      <c r="G158" s="35"/>
    </row>
    <row r="159" spans="1:7" x14ac:dyDescent="0.2">
      <c r="A159" s="29"/>
      <c r="B159" s="101"/>
      <c r="C159" s="41"/>
      <c r="D159" s="351"/>
      <c r="E159" s="157"/>
      <c r="F159" s="149"/>
      <c r="G159" s="35"/>
    </row>
    <row r="160" spans="1:7" x14ac:dyDescent="0.2">
      <c r="A160" s="29"/>
      <c r="B160" s="101"/>
      <c r="C160" s="41"/>
      <c r="D160" s="129"/>
      <c r="E160" s="108"/>
      <c r="F160" s="128"/>
      <c r="G160" s="35"/>
    </row>
    <row r="161" spans="1:7" x14ac:dyDescent="0.2">
      <c r="A161" s="29"/>
      <c r="B161" s="105"/>
      <c r="C161" s="41"/>
      <c r="D161" s="136"/>
      <c r="E161" s="102"/>
      <c r="F161" s="128"/>
      <c r="G161" s="35"/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51"/>
      <c r="C163" s="119"/>
      <c r="D163" s="136"/>
      <c r="E163" s="108"/>
      <c r="F163" s="150"/>
      <c r="G163" s="35"/>
    </row>
    <row r="164" spans="1:7" x14ac:dyDescent="0.2">
      <c r="A164" s="29"/>
      <c r="B164" s="151"/>
      <c r="C164" s="119"/>
      <c r="D164" s="144"/>
      <c r="E164" s="108"/>
      <c r="F164" s="150"/>
      <c r="G164" s="35"/>
    </row>
    <row r="165" spans="1:7" x14ac:dyDescent="0.2">
      <c r="A165" s="29"/>
      <c r="B165" s="101"/>
      <c r="C165" s="41"/>
      <c r="D165" s="144"/>
      <c r="E165" s="155"/>
      <c r="F165" s="128"/>
      <c r="G165" s="35"/>
    </row>
    <row r="166" spans="1:7" x14ac:dyDescent="0.2">
      <c r="A166" s="29"/>
      <c r="B166" s="106"/>
      <c r="C166" s="41"/>
      <c r="D166" s="136"/>
      <c r="E166" s="104"/>
      <c r="F166" s="128"/>
      <c r="G166" s="35"/>
    </row>
    <row r="167" spans="1:7" x14ac:dyDescent="0.2">
      <c r="A167" s="29"/>
      <c r="B167" s="105"/>
      <c r="C167" s="41"/>
      <c r="D167" s="136"/>
      <c r="E167" s="108"/>
      <c r="F167" s="152"/>
      <c r="G167" s="35"/>
    </row>
    <row r="168" spans="1:7" x14ac:dyDescent="0.2">
      <c r="A168" s="29"/>
      <c r="B168" s="107"/>
      <c r="C168" s="41"/>
      <c r="D168" s="136"/>
      <c r="E168" s="153"/>
      <c r="F168" s="128"/>
      <c r="G168" s="35"/>
    </row>
    <row r="169" spans="1:7" x14ac:dyDescent="0.2">
      <c r="A169" s="29"/>
      <c r="B169" s="107"/>
      <c r="C169" s="41"/>
      <c r="D169" s="67"/>
      <c r="E169" s="153"/>
      <c r="F169" s="128"/>
      <c r="G169" s="35"/>
    </row>
    <row r="170" spans="1:7" x14ac:dyDescent="0.2">
      <c r="A170" s="29"/>
      <c r="B170" s="101"/>
      <c r="C170" s="41"/>
      <c r="D170" s="67"/>
      <c r="E170" s="108"/>
      <c r="F170" s="128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59"/>
      <c r="E182" s="104"/>
      <c r="F182" s="154"/>
      <c r="G182" s="35"/>
    </row>
    <row r="183" spans="1:7" x14ac:dyDescent="0.2">
      <c r="A183" s="29"/>
      <c r="B183" s="101"/>
      <c r="C183" s="41"/>
      <c r="D183" s="160"/>
      <c r="E183" s="108"/>
      <c r="F183" s="128"/>
      <c r="G183" s="35"/>
    </row>
    <row r="184" spans="1:7" x14ac:dyDescent="0.2">
      <c r="A184" s="29"/>
      <c r="B184" s="646"/>
      <c r="C184" s="647"/>
      <c r="D184" s="881"/>
      <c r="E184" s="745"/>
      <c r="F184" s="659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/>
      <c r="E186" s="102"/>
      <c r="F186" s="128"/>
      <c r="G186" s="35"/>
    </row>
    <row r="187" spans="1:7" x14ac:dyDescent="0.2">
      <c r="A187" s="29"/>
      <c r="B187" s="101"/>
      <c r="C187" s="31"/>
      <c r="D187" s="67"/>
      <c r="E187" s="131"/>
      <c r="F187" s="117"/>
      <c r="G187" s="35"/>
    </row>
    <row r="188" spans="1:7" x14ac:dyDescent="0.2">
      <c r="A188" s="29"/>
      <c r="B188" s="101"/>
      <c r="C188" s="41"/>
      <c r="D188" s="118"/>
      <c r="E188" s="108"/>
      <c r="F188" s="149"/>
      <c r="G188" s="35"/>
    </row>
    <row r="189" spans="1:7" x14ac:dyDescent="0.2">
      <c r="A189" s="29"/>
      <c r="B189" s="101"/>
      <c r="C189" s="41"/>
      <c r="D189" s="144"/>
      <c r="E189" s="108"/>
      <c r="F189" s="149"/>
      <c r="G189" s="35"/>
    </row>
    <row r="190" spans="1:7" ht="13.5" thickBot="1" x14ac:dyDescent="0.25">
      <c r="A190" s="45"/>
      <c r="B190" s="132"/>
      <c r="C190" s="115"/>
      <c r="D190" s="115"/>
      <c r="E190" s="132"/>
      <c r="F190" s="49" t="s">
        <v>15</v>
      </c>
      <c r="G190" s="50">
        <f>SUM(G157:G189)</f>
        <v>66000</v>
      </c>
    </row>
    <row r="191" spans="1:7" ht="13.5" thickTop="1" x14ac:dyDescent="0.2">
      <c r="A191" s="1149" t="s">
        <v>1911</v>
      </c>
      <c r="B191" s="1186"/>
      <c r="C191" s="1186"/>
      <c r="D191" s="1186"/>
      <c r="E191" s="1186"/>
      <c r="F191" s="1186"/>
      <c r="G191" s="1187"/>
    </row>
    <row r="192" spans="1:7" ht="13.5" thickBot="1" x14ac:dyDescent="0.25">
      <c r="A192" s="52"/>
      <c r="B192" s="103"/>
      <c r="C192" s="355" t="s">
        <v>1912</v>
      </c>
      <c r="D192" s="54"/>
      <c r="E192" s="103"/>
      <c r="F192" s="55"/>
      <c r="G192" s="56"/>
    </row>
    <row r="193" spans="1:7" ht="13.5" thickTop="1" x14ac:dyDescent="0.2">
      <c r="A193" s="1130"/>
      <c r="B193" s="1131"/>
      <c r="C193" s="1131"/>
      <c r="D193" s="57" t="s">
        <v>11</v>
      </c>
      <c r="E193" s="1132" t="s">
        <v>12</v>
      </c>
      <c r="F193" s="1132"/>
      <c r="G193" s="1133"/>
    </row>
    <row r="194" spans="1:7" x14ac:dyDescent="0.2">
      <c r="A194" s="1134" t="s">
        <v>17</v>
      </c>
      <c r="B194" s="1135"/>
      <c r="C194" s="1135"/>
      <c r="D194" s="39"/>
      <c r="E194" s="1136"/>
      <c r="F194" s="1137"/>
      <c r="G194" s="1138"/>
    </row>
    <row r="195" spans="1:7" x14ac:dyDescent="0.2">
      <c r="A195" s="1134" t="s">
        <v>38</v>
      </c>
      <c r="B195" s="1135"/>
      <c r="C195" s="1135"/>
      <c r="D195" s="58" t="s">
        <v>145</v>
      </c>
      <c r="E195" s="1139" t="s">
        <v>69</v>
      </c>
      <c r="F195" s="1139"/>
      <c r="G195" s="1140"/>
    </row>
    <row r="196" spans="1:7" ht="13.5" thickBot="1" x14ac:dyDescent="0.25">
      <c r="A196" s="1141" t="s">
        <v>39</v>
      </c>
      <c r="B196" s="1142"/>
      <c r="C196" s="1142"/>
      <c r="D196" s="59" t="s">
        <v>14</v>
      </c>
      <c r="E196" s="1198" t="s">
        <v>33</v>
      </c>
      <c r="F196" s="1143"/>
      <c r="G196" s="1144"/>
    </row>
    <row r="197" spans="1:7" ht="16.5" x14ac:dyDescent="0.25">
      <c r="A197" s="1152" t="s">
        <v>29</v>
      </c>
      <c r="B197" s="1153"/>
      <c r="C197" s="1153"/>
      <c r="D197" s="1153"/>
      <c r="E197" s="1153"/>
      <c r="F197" s="1153"/>
      <c r="G197" s="1154"/>
    </row>
    <row r="198" spans="1:7" x14ac:dyDescent="0.2">
      <c r="A198" s="1155" t="s">
        <v>48</v>
      </c>
      <c r="B198" s="1156"/>
      <c r="C198" s="1156"/>
      <c r="D198" s="1156"/>
      <c r="E198" s="1156"/>
      <c r="F198" s="1156"/>
      <c r="G198" s="1157"/>
    </row>
    <row r="199" spans="1:7" x14ac:dyDescent="0.2">
      <c r="A199" s="1158" t="s">
        <v>49</v>
      </c>
      <c r="B199" s="1159"/>
      <c r="C199" s="1159"/>
      <c r="D199" s="1159"/>
      <c r="E199" s="1159"/>
      <c r="F199" s="1159"/>
      <c r="G199" s="1160"/>
    </row>
    <row r="200" spans="1:7" x14ac:dyDescent="0.2">
      <c r="A200" s="6"/>
      <c r="B200" s="99"/>
      <c r="C200" s="8"/>
      <c r="D200" s="9"/>
      <c r="E200" s="99"/>
      <c r="F200" s="10"/>
      <c r="G200" s="11" t="s">
        <v>20</v>
      </c>
    </row>
    <row r="201" spans="1:7" x14ac:dyDescent="0.2">
      <c r="A201" s="12" t="s">
        <v>1</v>
      </c>
      <c r="B201" s="13"/>
      <c r="C201" s="14" t="s">
        <v>32</v>
      </c>
      <c r="D201" s="13"/>
      <c r="E201" s="343" t="s">
        <v>2904</v>
      </c>
      <c r="F201" s="98"/>
      <c r="G201" s="344" t="s">
        <v>2856</v>
      </c>
    </row>
    <row r="202" spans="1:7" x14ac:dyDescent="0.2">
      <c r="A202" s="17" t="s">
        <v>8</v>
      </c>
      <c r="B202" s="100"/>
      <c r="C202" s="19"/>
      <c r="D202" s="4"/>
      <c r="E202" s="1145"/>
      <c r="F202" s="1146"/>
      <c r="G202" s="20"/>
    </row>
    <row r="203" spans="1:7" x14ac:dyDescent="0.2">
      <c r="A203" s="21" t="s">
        <v>37</v>
      </c>
      <c r="B203" s="22"/>
      <c r="C203" s="22"/>
      <c r="D203" s="22"/>
      <c r="E203" s="23" t="s">
        <v>46</v>
      </c>
      <c r="F203" s="24"/>
      <c r="G203" s="20" t="s">
        <v>50</v>
      </c>
    </row>
    <row r="204" spans="1:7" x14ac:dyDescent="0.2">
      <c r="A204" s="6"/>
      <c r="B204" s="99"/>
      <c r="C204" s="8"/>
      <c r="D204" s="8"/>
      <c r="E204" s="1147"/>
      <c r="F204" s="1148"/>
      <c r="G204" s="25"/>
    </row>
    <row r="205" spans="1:7" ht="26.25" thickBot="1" x14ac:dyDescent="0.25">
      <c r="A205" s="210" t="s">
        <v>47</v>
      </c>
      <c r="B205" s="28" t="s">
        <v>23</v>
      </c>
      <c r="C205" s="28" t="s">
        <v>34</v>
      </c>
      <c r="D205" s="110" t="s">
        <v>53</v>
      </c>
      <c r="E205" s="114" t="s">
        <v>54</v>
      </c>
      <c r="F205" s="111" t="s">
        <v>55</v>
      </c>
      <c r="G205" s="112" t="s">
        <v>35</v>
      </c>
    </row>
    <row r="206" spans="1:7" ht="13.5" thickTop="1" x14ac:dyDescent="0.2">
      <c r="A206" s="29">
        <v>1</v>
      </c>
      <c r="B206" s="101"/>
      <c r="C206" s="352" t="s">
        <v>300</v>
      </c>
      <c r="D206" s="357" t="s">
        <v>544</v>
      </c>
      <c r="E206" s="158">
        <v>110</v>
      </c>
      <c r="F206" s="128">
        <v>600</v>
      </c>
      <c r="G206" s="35">
        <f>F206*E206</f>
        <v>66000</v>
      </c>
    </row>
    <row r="207" spans="1:7" x14ac:dyDescent="0.2">
      <c r="A207" s="29"/>
      <c r="B207" s="101"/>
      <c r="C207" s="352"/>
      <c r="D207" s="351" t="s">
        <v>426</v>
      </c>
      <c r="E207" s="108"/>
      <c r="F207" s="128"/>
      <c r="G207" s="35"/>
    </row>
    <row r="208" spans="1:7" x14ac:dyDescent="0.2">
      <c r="A208" s="29"/>
      <c r="B208" s="101"/>
      <c r="C208" s="41"/>
      <c r="D208" s="351"/>
      <c r="E208" s="157"/>
      <c r="F208" s="149"/>
      <c r="G208" s="35"/>
    </row>
    <row r="209" spans="1:7" x14ac:dyDescent="0.2">
      <c r="A209" s="29"/>
      <c r="B209" s="101"/>
      <c r="C209" s="41"/>
      <c r="D209" s="129"/>
      <c r="E209" s="108"/>
      <c r="F209" s="128"/>
      <c r="G209" s="35"/>
    </row>
    <row r="210" spans="1:7" x14ac:dyDescent="0.2">
      <c r="A210" s="29"/>
      <c r="B210" s="105"/>
      <c r="C210" s="41"/>
      <c r="D210" s="136"/>
      <c r="E210" s="102"/>
      <c r="F210" s="128"/>
      <c r="G210" s="35"/>
    </row>
    <row r="211" spans="1:7" x14ac:dyDescent="0.2">
      <c r="A211" s="29"/>
      <c r="B211" s="105"/>
      <c r="C211" s="41"/>
      <c r="D211" s="136"/>
      <c r="E211" s="102"/>
      <c r="F211" s="128"/>
      <c r="G211" s="35"/>
    </row>
    <row r="212" spans="1:7" x14ac:dyDescent="0.2">
      <c r="A212" s="29"/>
      <c r="B212" s="151"/>
      <c r="C212" s="119"/>
      <c r="D212" s="136"/>
      <c r="E212" s="108"/>
      <c r="F212" s="150"/>
      <c r="G212" s="35"/>
    </row>
    <row r="213" spans="1:7" x14ac:dyDescent="0.2">
      <c r="A213" s="29"/>
      <c r="B213" s="151"/>
      <c r="C213" s="119"/>
      <c r="D213" s="144"/>
      <c r="E213" s="108"/>
      <c r="F213" s="150"/>
      <c r="G213" s="35"/>
    </row>
    <row r="214" spans="1:7" x14ac:dyDescent="0.2">
      <c r="A214" s="29"/>
      <c r="B214" s="101"/>
      <c r="C214" s="41"/>
      <c r="D214" s="144"/>
      <c r="E214" s="155"/>
      <c r="F214" s="128"/>
      <c r="G214" s="35"/>
    </row>
    <row r="215" spans="1:7" x14ac:dyDescent="0.2">
      <c r="A215" s="29"/>
      <c r="B215" s="106"/>
      <c r="C215" s="41"/>
      <c r="D215" s="136"/>
      <c r="E215" s="104"/>
      <c r="F215" s="128"/>
      <c r="G215" s="35"/>
    </row>
    <row r="216" spans="1:7" x14ac:dyDescent="0.2">
      <c r="A216" s="29"/>
      <c r="B216" s="105"/>
      <c r="C216" s="41"/>
      <c r="D216" s="136"/>
      <c r="E216" s="108"/>
      <c r="F216" s="152"/>
      <c r="G216" s="35"/>
    </row>
    <row r="217" spans="1:7" x14ac:dyDescent="0.2">
      <c r="A217" s="29"/>
      <c r="B217" s="107"/>
      <c r="C217" s="41"/>
      <c r="D217" s="136"/>
      <c r="E217" s="153"/>
      <c r="F217" s="128"/>
      <c r="G217" s="35"/>
    </row>
    <row r="218" spans="1:7" x14ac:dyDescent="0.2">
      <c r="A218" s="29"/>
      <c r="B218" s="107"/>
      <c r="C218" s="41"/>
      <c r="D218" s="67"/>
      <c r="E218" s="153"/>
      <c r="F218" s="128"/>
      <c r="G218" s="35"/>
    </row>
    <row r="219" spans="1:7" x14ac:dyDescent="0.2">
      <c r="A219" s="29"/>
      <c r="B219" s="101"/>
      <c r="C219" s="41"/>
      <c r="D219" s="67"/>
      <c r="E219" s="108"/>
      <c r="F219" s="128"/>
      <c r="G219" s="35"/>
    </row>
    <row r="220" spans="1:7" x14ac:dyDescent="0.2">
      <c r="A220" s="29"/>
      <c r="B220" s="101"/>
      <c r="C220" s="41"/>
      <c r="D220" s="67"/>
      <c r="E220" s="153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5"/>
    </row>
    <row r="222" spans="1:7" x14ac:dyDescent="0.2">
      <c r="A222" s="29"/>
      <c r="B222" s="105"/>
      <c r="C222" s="41"/>
      <c r="D222" s="130"/>
      <c r="E222" s="104"/>
      <c r="F222" s="154"/>
      <c r="G222" s="35"/>
    </row>
    <row r="223" spans="1:7" x14ac:dyDescent="0.2">
      <c r="A223" s="29"/>
      <c r="B223" s="105"/>
      <c r="C223" s="41"/>
      <c r="D223" s="67"/>
      <c r="E223" s="104"/>
      <c r="F223" s="154"/>
      <c r="G223" s="35"/>
    </row>
    <row r="224" spans="1:7" x14ac:dyDescent="0.2">
      <c r="A224" s="29"/>
      <c r="B224" s="101"/>
      <c r="C224" s="41"/>
      <c r="D224" s="67"/>
      <c r="E224" s="104"/>
      <c r="F224" s="154"/>
      <c r="G224" s="35"/>
    </row>
    <row r="225" spans="1:7" x14ac:dyDescent="0.2">
      <c r="A225" s="29"/>
      <c r="B225" s="101"/>
      <c r="C225" s="41"/>
      <c r="D225" s="136"/>
      <c r="E225" s="104"/>
      <c r="F225" s="154"/>
      <c r="G225" s="35"/>
    </row>
    <row r="226" spans="1:7" x14ac:dyDescent="0.2">
      <c r="A226" s="29"/>
      <c r="B226" s="101"/>
      <c r="C226" s="41"/>
      <c r="D226" s="136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646"/>
      <c r="C229" s="647"/>
      <c r="D229" s="786"/>
      <c r="E229" s="649"/>
      <c r="F229" s="650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159"/>
      <c r="E232" s="104"/>
      <c r="F232" s="154"/>
      <c r="G232" s="35"/>
    </row>
    <row r="233" spans="1:7" x14ac:dyDescent="0.2">
      <c r="A233" s="29"/>
      <c r="B233" s="101"/>
      <c r="C233" s="41"/>
      <c r="D233" s="160"/>
      <c r="E233" s="108"/>
      <c r="F233" s="128"/>
      <c r="G233" s="35"/>
    </row>
    <row r="234" spans="1:7" x14ac:dyDescent="0.2">
      <c r="A234" s="29"/>
      <c r="B234" s="101"/>
      <c r="C234" s="41"/>
      <c r="D234" s="136"/>
      <c r="E234" s="153"/>
      <c r="F234" s="128"/>
      <c r="G234" s="35"/>
    </row>
    <row r="235" spans="1:7" x14ac:dyDescent="0.2">
      <c r="A235" s="29"/>
      <c r="B235" s="101"/>
      <c r="C235" s="41"/>
      <c r="D235" s="136"/>
      <c r="E235" s="102"/>
      <c r="F235" s="128"/>
      <c r="G235" s="35"/>
    </row>
    <row r="236" spans="1:7" x14ac:dyDescent="0.2">
      <c r="A236" s="29"/>
      <c r="B236" s="101"/>
      <c r="C236" s="31"/>
      <c r="D236" s="67"/>
      <c r="E236" s="131"/>
      <c r="F236" s="117"/>
      <c r="G236" s="35"/>
    </row>
    <row r="237" spans="1:7" x14ac:dyDescent="0.2">
      <c r="A237" s="29"/>
      <c r="B237" s="101"/>
      <c r="C237" s="41"/>
      <c r="D237" s="118"/>
      <c r="E237" s="108"/>
      <c r="F237" s="149"/>
      <c r="G237" s="35"/>
    </row>
    <row r="238" spans="1:7" x14ac:dyDescent="0.2">
      <c r="A238" s="29"/>
      <c r="B238" s="101"/>
      <c r="C238" s="41"/>
      <c r="D238" s="144"/>
      <c r="E238" s="108"/>
      <c r="F238" s="149"/>
      <c r="G238" s="35"/>
    </row>
    <row r="239" spans="1:7" ht="13.5" thickBot="1" x14ac:dyDescent="0.25">
      <c r="A239" s="45"/>
      <c r="B239" s="132"/>
      <c r="C239" s="115"/>
      <c r="D239" s="115"/>
      <c r="E239" s="132"/>
      <c r="F239" s="49" t="s">
        <v>15</v>
      </c>
      <c r="G239" s="50">
        <f>SUM(G206:G238)</f>
        <v>66000</v>
      </c>
    </row>
    <row r="240" spans="1:7" ht="13.5" thickTop="1" x14ac:dyDescent="0.2">
      <c r="A240" s="1149" t="s">
        <v>2877</v>
      </c>
      <c r="B240" s="1186"/>
      <c r="C240" s="1186"/>
      <c r="D240" s="1186"/>
      <c r="E240" s="1186"/>
      <c r="F240" s="1186"/>
      <c r="G240" s="1187"/>
    </row>
    <row r="241" spans="1:7" ht="13.5" thickBot="1" x14ac:dyDescent="0.25">
      <c r="A241" s="52"/>
      <c r="B241" s="103"/>
      <c r="C241" s="355" t="s">
        <v>2878</v>
      </c>
      <c r="D241" s="54"/>
      <c r="E241" s="103"/>
      <c r="F241" s="55"/>
      <c r="G241" s="56"/>
    </row>
    <row r="242" spans="1:7" ht="13.5" thickTop="1" x14ac:dyDescent="0.2">
      <c r="A242" s="1130"/>
      <c r="B242" s="1131"/>
      <c r="C242" s="1131"/>
      <c r="D242" s="57" t="s">
        <v>11</v>
      </c>
      <c r="E242" s="1132" t="s">
        <v>12</v>
      </c>
      <c r="F242" s="1132"/>
      <c r="G242" s="1133"/>
    </row>
    <row r="243" spans="1:7" x14ac:dyDescent="0.2">
      <c r="A243" s="1134" t="s">
        <v>17</v>
      </c>
      <c r="B243" s="1135"/>
      <c r="C243" s="1135"/>
      <c r="D243" s="39"/>
      <c r="E243" s="1136"/>
      <c r="F243" s="1137"/>
      <c r="G243" s="1138"/>
    </row>
    <row r="244" spans="1:7" x14ac:dyDescent="0.2">
      <c r="A244" s="1134" t="s">
        <v>38</v>
      </c>
      <c r="B244" s="1135"/>
      <c r="C244" s="1135"/>
      <c r="D244" s="58" t="s">
        <v>145</v>
      </c>
      <c r="E244" s="1139" t="s">
        <v>69</v>
      </c>
      <c r="F244" s="1139"/>
      <c r="G244" s="1140"/>
    </row>
    <row r="245" spans="1:7" ht="13.5" thickBot="1" x14ac:dyDescent="0.25">
      <c r="A245" s="1141" t="s">
        <v>39</v>
      </c>
      <c r="B245" s="1142"/>
      <c r="C245" s="1142"/>
      <c r="D245" s="59" t="s">
        <v>14</v>
      </c>
      <c r="E245" s="1198" t="s">
        <v>33</v>
      </c>
      <c r="F245" s="1143"/>
      <c r="G245" s="1144"/>
    </row>
    <row r="246" spans="1:7" ht="16.5" x14ac:dyDescent="0.25">
      <c r="A246" s="1152" t="s">
        <v>29</v>
      </c>
      <c r="B246" s="1153"/>
      <c r="C246" s="1153"/>
      <c r="D246" s="1153"/>
      <c r="E246" s="1153"/>
      <c r="F246" s="1153"/>
      <c r="G246" s="1154"/>
    </row>
    <row r="247" spans="1:7" x14ac:dyDescent="0.2">
      <c r="A247" s="1155" t="s">
        <v>48</v>
      </c>
      <c r="B247" s="1156"/>
      <c r="C247" s="1156"/>
      <c r="D247" s="1156"/>
      <c r="E247" s="1156"/>
      <c r="F247" s="1156"/>
      <c r="G247" s="1157"/>
    </row>
    <row r="248" spans="1:7" x14ac:dyDescent="0.2">
      <c r="A248" s="1158" t="s">
        <v>49</v>
      </c>
      <c r="B248" s="1159"/>
      <c r="C248" s="1159"/>
      <c r="D248" s="1159"/>
      <c r="E248" s="1159"/>
      <c r="F248" s="1159"/>
      <c r="G248" s="1160"/>
    </row>
    <row r="249" spans="1:7" x14ac:dyDescent="0.2">
      <c r="A249" s="6"/>
      <c r="B249" s="99"/>
      <c r="C249" s="8"/>
      <c r="D249" s="9"/>
      <c r="E249" s="99"/>
      <c r="F249" s="10"/>
      <c r="G249" s="11" t="s">
        <v>20</v>
      </c>
    </row>
    <row r="250" spans="1:7" x14ac:dyDescent="0.2">
      <c r="A250" s="12" t="s">
        <v>1</v>
      </c>
      <c r="B250" s="13"/>
      <c r="C250" s="14" t="s">
        <v>32</v>
      </c>
      <c r="D250" s="13"/>
      <c r="E250" s="343" t="s">
        <v>3715</v>
      </c>
      <c r="F250" s="98"/>
      <c r="G250" s="344" t="s">
        <v>3704</v>
      </c>
    </row>
    <row r="251" spans="1:7" x14ac:dyDescent="0.2">
      <c r="A251" s="17" t="s">
        <v>8</v>
      </c>
      <c r="B251" s="100"/>
      <c r="C251" s="19"/>
      <c r="D251" s="4"/>
      <c r="E251" s="1145"/>
      <c r="F251" s="1146"/>
      <c r="G251" s="20"/>
    </row>
    <row r="252" spans="1:7" x14ac:dyDescent="0.2">
      <c r="A252" s="21" t="s">
        <v>37</v>
      </c>
      <c r="B252" s="22"/>
      <c r="C252" s="22"/>
      <c r="D252" s="22"/>
      <c r="E252" s="23" t="s">
        <v>46</v>
      </c>
      <c r="F252" s="24"/>
      <c r="G252" s="20" t="s">
        <v>50</v>
      </c>
    </row>
    <row r="253" spans="1:7" x14ac:dyDescent="0.2">
      <c r="A253" s="6"/>
      <c r="B253" s="99"/>
      <c r="C253" s="8"/>
      <c r="D253" s="8"/>
      <c r="E253" s="1147"/>
      <c r="F253" s="1148"/>
      <c r="G253" s="25"/>
    </row>
    <row r="254" spans="1:7" ht="26.25" thickBot="1" x14ac:dyDescent="0.25">
      <c r="A254" s="210" t="s">
        <v>47</v>
      </c>
      <c r="B254" s="28" t="s">
        <v>23</v>
      </c>
      <c r="C254" s="28" t="s">
        <v>34</v>
      </c>
      <c r="D254" s="110" t="s">
        <v>53</v>
      </c>
      <c r="E254" s="114" t="s">
        <v>54</v>
      </c>
      <c r="F254" s="111" t="s">
        <v>55</v>
      </c>
      <c r="G254" s="112" t="s">
        <v>35</v>
      </c>
    </row>
    <row r="255" spans="1:7" ht="13.5" thickTop="1" x14ac:dyDescent="0.2">
      <c r="A255" s="29">
        <v>1</v>
      </c>
      <c r="B255" s="101"/>
      <c r="C255" s="352" t="s">
        <v>300</v>
      </c>
      <c r="D255" s="357" t="s">
        <v>544</v>
      </c>
      <c r="E255" s="158">
        <v>110</v>
      </c>
      <c r="F255" s="128">
        <v>600</v>
      </c>
      <c r="G255" s="35">
        <f>F255*E255</f>
        <v>66000</v>
      </c>
    </row>
    <row r="256" spans="1:7" x14ac:dyDescent="0.2">
      <c r="A256" s="29"/>
      <c r="B256" s="101"/>
      <c r="C256" s="352"/>
      <c r="D256" s="351" t="s">
        <v>426</v>
      </c>
      <c r="E256" s="108"/>
      <c r="F256" s="128"/>
      <c r="G256" s="35"/>
    </row>
    <row r="257" spans="1:7" x14ac:dyDescent="0.2">
      <c r="A257" s="29"/>
      <c r="B257" s="101"/>
      <c r="C257" s="41"/>
      <c r="D257" s="351"/>
      <c r="E257" s="157"/>
      <c r="F257" s="149"/>
      <c r="G257" s="35"/>
    </row>
    <row r="258" spans="1:7" x14ac:dyDescent="0.2">
      <c r="A258" s="29"/>
      <c r="B258" s="101"/>
      <c r="C258" s="41"/>
      <c r="D258" s="129"/>
      <c r="E258" s="108"/>
      <c r="F258" s="128"/>
      <c r="G258" s="35"/>
    </row>
    <row r="259" spans="1:7" x14ac:dyDescent="0.2">
      <c r="A259" s="29"/>
      <c r="B259" s="105"/>
      <c r="C259" s="41"/>
      <c r="D259" s="136"/>
      <c r="E259" s="102"/>
      <c r="F259" s="128"/>
      <c r="G259" s="35"/>
    </row>
    <row r="260" spans="1:7" x14ac:dyDescent="0.2">
      <c r="A260" s="29"/>
      <c r="B260" s="105"/>
      <c r="C260" s="41"/>
      <c r="D260" s="136"/>
      <c r="E260" s="102"/>
      <c r="F260" s="128"/>
      <c r="G260" s="35"/>
    </row>
    <row r="261" spans="1:7" x14ac:dyDescent="0.2">
      <c r="A261" s="29"/>
      <c r="B261" s="151"/>
      <c r="C261" s="119"/>
      <c r="D261" s="136"/>
      <c r="E261" s="108"/>
      <c r="F261" s="150"/>
      <c r="G261" s="35"/>
    </row>
    <row r="262" spans="1:7" x14ac:dyDescent="0.2">
      <c r="A262" s="29"/>
      <c r="B262" s="151"/>
      <c r="C262" s="119"/>
      <c r="D262" s="144"/>
      <c r="E262" s="108"/>
      <c r="F262" s="150"/>
      <c r="G262" s="35"/>
    </row>
    <row r="263" spans="1:7" x14ac:dyDescent="0.2">
      <c r="A263" s="29"/>
      <c r="B263" s="101"/>
      <c r="C263" s="41"/>
      <c r="D263" s="144"/>
      <c r="E263" s="155"/>
      <c r="F263" s="128"/>
      <c r="G263" s="35"/>
    </row>
    <row r="264" spans="1:7" x14ac:dyDescent="0.2">
      <c r="A264" s="29"/>
      <c r="B264" s="106"/>
      <c r="C264" s="41"/>
      <c r="D264" s="136"/>
      <c r="E264" s="104"/>
      <c r="F264" s="128"/>
      <c r="G264" s="35"/>
    </row>
    <row r="265" spans="1:7" x14ac:dyDescent="0.2">
      <c r="A265" s="29"/>
      <c r="B265" s="105"/>
      <c r="C265" s="41"/>
      <c r="D265" s="136"/>
      <c r="E265" s="108"/>
      <c r="F265" s="152"/>
      <c r="G265" s="35"/>
    </row>
    <row r="266" spans="1:7" x14ac:dyDescent="0.2">
      <c r="A266" s="29"/>
      <c r="B266" s="107"/>
      <c r="C266" s="41"/>
      <c r="D266" s="136"/>
      <c r="E266" s="153"/>
      <c r="F266" s="128"/>
      <c r="G266" s="35"/>
    </row>
    <row r="267" spans="1:7" x14ac:dyDescent="0.2">
      <c r="A267" s="29"/>
      <c r="B267" s="107"/>
      <c r="C267" s="41"/>
      <c r="D267" s="67"/>
      <c r="E267" s="153"/>
      <c r="F267" s="128"/>
      <c r="G267" s="35"/>
    </row>
    <row r="268" spans="1:7" x14ac:dyDescent="0.2">
      <c r="A268" s="29"/>
      <c r="B268" s="101"/>
      <c r="C268" s="41"/>
      <c r="D268" s="67"/>
      <c r="E268" s="108"/>
      <c r="F268" s="128"/>
      <c r="G268" s="35"/>
    </row>
    <row r="269" spans="1:7" x14ac:dyDescent="0.2">
      <c r="A269" s="29"/>
      <c r="B269" s="101"/>
      <c r="C269" s="41"/>
      <c r="D269" s="67"/>
      <c r="E269" s="153"/>
      <c r="F269" s="128"/>
      <c r="G269" s="35"/>
    </row>
    <row r="270" spans="1:7" x14ac:dyDescent="0.2">
      <c r="A270" s="29"/>
      <c r="B270" s="106"/>
      <c r="C270" s="41"/>
      <c r="D270" s="67"/>
      <c r="E270" s="104"/>
      <c r="F270" s="154"/>
      <c r="G270" s="35"/>
    </row>
    <row r="271" spans="1:7" x14ac:dyDescent="0.2">
      <c r="A271" s="29"/>
      <c r="B271" s="105"/>
      <c r="C271" s="41"/>
      <c r="D271" s="130"/>
      <c r="E271" s="104"/>
      <c r="F271" s="154"/>
      <c r="G271" s="35"/>
    </row>
    <row r="272" spans="1:7" x14ac:dyDescent="0.2">
      <c r="A272" s="29"/>
      <c r="B272" s="105"/>
      <c r="C272" s="41"/>
      <c r="D272" s="67"/>
      <c r="E272" s="104"/>
      <c r="F272" s="154"/>
      <c r="G272" s="35"/>
    </row>
    <row r="273" spans="1:7" x14ac:dyDescent="0.2">
      <c r="A273" s="29"/>
      <c r="B273" s="101"/>
      <c r="C273" s="41"/>
      <c r="D273" s="67"/>
      <c r="E273" s="104"/>
      <c r="F273" s="154"/>
      <c r="G273" s="35"/>
    </row>
    <row r="274" spans="1:7" x14ac:dyDescent="0.2">
      <c r="A274" s="29"/>
      <c r="B274" s="101"/>
      <c r="C274" s="41"/>
      <c r="D274" s="136"/>
      <c r="E274" s="104"/>
      <c r="F274" s="154"/>
      <c r="G274" s="35"/>
    </row>
    <row r="275" spans="1:7" x14ac:dyDescent="0.2">
      <c r="A275" s="29"/>
      <c r="B275" s="101"/>
      <c r="C275" s="41"/>
      <c r="D275" s="136"/>
      <c r="E275" s="104"/>
      <c r="F275" s="154"/>
      <c r="G275" s="35"/>
    </row>
    <row r="276" spans="1:7" x14ac:dyDescent="0.2">
      <c r="A276" s="29"/>
      <c r="B276" s="101"/>
      <c r="C276" s="41"/>
      <c r="D276" s="136"/>
      <c r="E276" s="104"/>
      <c r="F276" s="154"/>
      <c r="G276" s="35"/>
    </row>
    <row r="277" spans="1:7" x14ac:dyDescent="0.2">
      <c r="A277" s="29"/>
      <c r="B277" s="101"/>
      <c r="C277" s="41"/>
      <c r="D277" s="136"/>
      <c r="E277" s="104"/>
      <c r="F277" s="154"/>
      <c r="G277" s="35"/>
    </row>
    <row r="278" spans="1:7" x14ac:dyDescent="0.2">
      <c r="A278" s="29"/>
      <c r="B278" s="101"/>
      <c r="C278" s="41"/>
      <c r="D278" s="62"/>
      <c r="E278" s="104"/>
      <c r="F278" s="154"/>
      <c r="G278" s="35"/>
    </row>
    <row r="279" spans="1:7" x14ac:dyDescent="0.2">
      <c r="A279" s="29"/>
      <c r="B279" s="101"/>
      <c r="C279" s="41"/>
      <c r="D279" s="67"/>
      <c r="E279" s="104"/>
      <c r="F279" s="154"/>
      <c r="G279" s="35"/>
    </row>
    <row r="280" spans="1:7" x14ac:dyDescent="0.2">
      <c r="A280" s="29"/>
      <c r="B280" s="101"/>
      <c r="C280" s="41"/>
      <c r="D280" s="159"/>
      <c r="E280" s="104"/>
      <c r="F280" s="154"/>
      <c r="G280" s="35"/>
    </row>
    <row r="281" spans="1:7" x14ac:dyDescent="0.2">
      <c r="A281" s="29"/>
      <c r="B281" s="101"/>
      <c r="C281" s="41"/>
      <c r="D281" s="160"/>
      <c r="E281" s="108"/>
      <c r="F281" s="128"/>
      <c r="G281" s="35"/>
    </row>
    <row r="282" spans="1:7" x14ac:dyDescent="0.2">
      <c r="A282" s="29"/>
      <c r="B282" s="646"/>
      <c r="C282" s="647"/>
      <c r="D282" s="881"/>
      <c r="E282" s="745"/>
      <c r="F282" s="659"/>
      <c r="G282" s="35"/>
    </row>
    <row r="283" spans="1:7" x14ac:dyDescent="0.2">
      <c r="A283" s="29"/>
      <c r="B283" s="101"/>
      <c r="C283" s="41"/>
      <c r="D283" s="136"/>
      <c r="E283" s="153"/>
      <c r="F283" s="128"/>
      <c r="G283" s="35"/>
    </row>
    <row r="284" spans="1:7" x14ac:dyDescent="0.2">
      <c r="A284" s="29"/>
      <c r="B284" s="101"/>
      <c r="C284" s="41"/>
      <c r="D284" s="136"/>
      <c r="E284" s="102"/>
      <c r="F284" s="128"/>
      <c r="G284" s="35"/>
    </row>
    <row r="285" spans="1:7" x14ac:dyDescent="0.2">
      <c r="A285" s="29"/>
      <c r="B285" s="101"/>
      <c r="C285" s="31"/>
      <c r="D285" s="67"/>
      <c r="E285" s="131"/>
      <c r="F285" s="117"/>
      <c r="G285" s="35"/>
    </row>
    <row r="286" spans="1:7" x14ac:dyDescent="0.2">
      <c r="A286" s="29"/>
      <c r="B286" s="101"/>
      <c r="C286" s="41"/>
      <c r="D286" s="118"/>
      <c r="E286" s="108"/>
      <c r="F286" s="149"/>
      <c r="G286" s="35"/>
    </row>
    <row r="287" spans="1:7" x14ac:dyDescent="0.2">
      <c r="A287" s="29"/>
      <c r="B287" s="101"/>
      <c r="C287" s="41"/>
      <c r="D287" s="144"/>
      <c r="E287" s="108"/>
      <c r="F287" s="149"/>
      <c r="G287" s="35"/>
    </row>
    <row r="288" spans="1:7" ht="13.5" thickBot="1" x14ac:dyDescent="0.25">
      <c r="A288" s="45"/>
      <c r="B288" s="132"/>
      <c r="C288" s="115"/>
      <c r="D288" s="115"/>
      <c r="E288" s="132"/>
      <c r="F288" s="49" t="s">
        <v>15</v>
      </c>
      <c r="G288" s="50">
        <f>SUM(G255:G287)</f>
        <v>66000</v>
      </c>
    </row>
    <row r="289" spans="1:7" ht="13.5" thickTop="1" x14ac:dyDescent="0.2">
      <c r="A289" s="1149" t="s">
        <v>2877</v>
      </c>
      <c r="B289" s="1186"/>
      <c r="C289" s="1186"/>
      <c r="D289" s="1186"/>
      <c r="E289" s="1186"/>
      <c r="F289" s="1186"/>
      <c r="G289" s="1187"/>
    </row>
    <row r="290" spans="1:7" ht="13.5" thickBot="1" x14ac:dyDescent="0.25">
      <c r="A290" s="52"/>
      <c r="B290" s="103"/>
      <c r="C290" s="355" t="s">
        <v>3353</v>
      </c>
      <c r="D290" s="54"/>
      <c r="E290" s="103"/>
      <c r="F290" s="55"/>
      <c r="G290" s="56"/>
    </row>
    <row r="291" spans="1:7" ht="13.5" thickTop="1" x14ac:dyDescent="0.2">
      <c r="A291" s="1130"/>
      <c r="B291" s="1131"/>
      <c r="C291" s="1131"/>
      <c r="D291" s="57" t="s">
        <v>11</v>
      </c>
      <c r="E291" s="1132" t="s">
        <v>12</v>
      </c>
      <c r="F291" s="1132"/>
      <c r="G291" s="1133"/>
    </row>
    <row r="292" spans="1:7" x14ac:dyDescent="0.2">
      <c r="A292" s="1134" t="s">
        <v>17</v>
      </c>
      <c r="B292" s="1135"/>
      <c r="C292" s="1135"/>
      <c r="D292" s="39"/>
      <c r="E292" s="1136"/>
      <c r="F292" s="1137"/>
      <c r="G292" s="1138"/>
    </row>
    <row r="293" spans="1:7" x14ac:dyDescent="0.2">
      <c r="A293" s="1134" t="s">
        <v>38</v>
      </c>
      <c r="B293" s="1135"/>
      <c r="C293" s="1135"/>
      <c r="D293" s="58" t="s">
        <v>145</v>
      </c>
      <c r="E293" s="1139" t="s">
        <v>69</v>
      </c>
      <c r="F293" s="1139"/>
      <c r="G293" s="1140"/>
    </row>
    <row r="294" spans="1:7" ht="13.5" thickBot="1" x14ac:dyDescent="0.25">
      <c r="A294" s="1141" t="s">
        <v>39</v>
      </c>
      <c r="B294" s="1142"/>
      <c r="C294" s="1142"/>
      <c r="D294" s="59" t="s">
        <v>14</v>
      </c>
      <c r="E294" s="1198" t="s">
        <v>33</v>
      </c>
      <c r="F294" s="1143"/>
      <c r="G294" s="1144"/>
    </row>
    <row r="295" spans="1:7" ht="16.5" x14ac:dyDescent="0.25">
      <c r="A295" s="1152" t="s">
        <v>29</v>
      </c>
      <c r="B295" s="1153"/>
      <c r="C295" s="1153"/>
      <c r="D295" s="1153"/>
      <c r="E295" s="1153"/>
      <c r="F295" s="1153"/>
      <c r="G295" s="1154"/>
    </row>
    <row r="296" spans="1:7" x14ac:dyDescent="0.2">
      <c r="A296" s="1155" t="s">
        <v>48</v>
      </c>
      <c r="B296" s="1156"/>
      <c r="C296" s="1156"/>
      <c r="D296" s="1156"/>
      <c r="E296" s="1156"/>
      <c r="F296" s="1156"/>
      <c r="G296" s="1157"/>
    </row>
    <row r="297" spans="1:7" x14ac:dyDescent="0.2">
      <c r="A297" s="1158" t="s">
        <v>49</v>
      </c>
      <c r="B297" s="1159"/>
      <c r="C297" s="1159"/>
      <c r="D297" s="1159"/>
      <c r="E297" s="1159"/>
      <c r="F297" s="1159"/>
      <c r="G297" s="1160"/>
    </row>
    <row r="298" spans="1:7" x14ac:dyDescent="0.2">
      <c r="A298" s="6"/>
      <c r="B298" s="99"/>
      <c r="C298" s="8"/>
      <c r="D298" s="9"/>
      <c r="E298" s="99"/>
      <c r="F298" s="10"/>
      <c r="G298" s="11" t="s">
        <v>20</v>
      </c>
    </row>
    <row r="299" spans="1:7" x14ac:dyDescent="0.2">
      <c r="A299" s="12" t="s">
        <v>1</v>
      </c>
      <c r="B299" s="13"/>
      <c r="C299" s="14" t="s">
        <v>32</v>
      </c>
      <c r="D299" s="13"/>
      <c r="E299" s="343" t="s">
        <v>4011</v>
      </c>
      <c r="F299" s="98"/>
      <c r="G299" s="344" t="s">
        <v>4004</v>
      </c>
    </row>
    <row r="300" spans="1:7" x14ac:dyDescent="0.2">
      <c r="A300" s="17" t="s">
        <v>8</v>
      </c>
      <c r="B300" s="100"/>
      <c r="C300" s="19"/>
      <c r="D300" s="4"/>
      <c r="E300" s="1145"/>
      <c r="F300" s="1146"/>
      <c r="G300" s="20"/>
    </row>
    <row r="301" spans="1:7" x14ac:dyDescent="0.2">
      <c r="A301" s="21" t="s">
        <v>37</v>
      </c>
      <c r="B301" s="22"/>
      <c r="C301" s="22"/>
      <c r="D301" s="22"/>
      <c r="E301" s="23" t="s">
        <v>46</v>
      </c>
      <c r="F301" s="24"/>
      <c r="G301" s="20" t="s">
        <v>50</v>
      </c>
    </row>
    <row r="302" spans="1:7" x14ac:dyDescent="0.2">
      <c r="A302" s="6"/>
      <c r="B302" s="99"/>
      <c r="C302" s="8"/>
      <c r="D302" s="8"/>
      <c r="E302" s="1147"/>
      <c r="F302" s="1148"/>
      <c r="G302" s="25"/>
    </row>
    <row r="303" spans="1:7" ht="26.25" thickBot="1" x14ac:dyDescent="0.25">
      <c r="A303" s="210" t="s">
        <v>47</v>
      </c>
      <c r="B303" s="28" t="s">
        <v>23</v>
      </c>
      <c r="C303" s="28" t="s">
        <v>34</v>
      </c>
      <c r="D303" s="110" t="s">
        <v>53</v>
      </c>
      <c r="E303" s="114" t="s">
        <v>54</v>
      </c>
      <c r="F303" s="111" t="s">
        <v>55</v>
      </c>
      <c r="G303" s="112" t="s">
        <v>35</v>
      </c>
    </row>
    <row r="304" spans="1:7" ht="13.5" thickTop="1" x14ac:dyDescent="0.2">
      <c r="A304" s="29">
        <v>1</v>
      </c>
      <c r="B304" s="101"/>
      <c r="C304" s="352" t="s">
        <v>2311</v>
      </c>
      <c r="D304" s="357" t="s">
        <v>2310</v>
      </c>
      <c r="E304" s="158">
        <v>60</v>
      </c>
      <c r="F304" s="128">
        <v>40</v>
      </c>
      <c r="G304" s="35">
        <f>F304*E304</f>
        <v>2400</v>
      </c>
    </row>
    <row r="305" spans="1:7" x14ac:dyDescent="0.2">
      <c r="A305" s="29"/>
      <c r="B305" s="101"/>
      <c r="C305" s="352"/>
      <c r="D305" s="351"/>
      <c r="E305" s="108"/>
      <c r="F305" s="128"/>
      <c r="G305" s="35"/>
    </row>
    <row r="306" spans="1:7" x14ac:dyDescent="0.2">
      <c r="A306" s="29"/>
      <c r="B306" s="101"/>
      <c r="C306" s="41"/>
      <c r="D306" s="351"/>
      <c r="E306" s="157"/>
      <c r="F306" s="149"/>
      <c r="G306" s="35"/>
    </row>
    <row r="307" spans="1:7" x14ac:dyDescent="0.2">
      <c r="A307" s="29"/>
      <c r="B307" s="101"/>
      <c r="C307" s="41"/>
      <c r="D307" s="129"/>
      <c r="E307" s="108"/>
      <c r="F307" s="128"/>
      <c r="G307" s="35"/>
    </row>
    <row r="308" spans="1:7" x14ac:dyDescent="0.2">
      <c r="A308" s="29"/>
      <c r="B308" s="105"/>
      <c r="C308" s="41"/>
      <c r="D308" s="136"/>
      <c r="E308" s="102"/>
      <c r="F308" s="128"/>
      <c r="G308" s="35"/>
    </row>
    <row r="309" spans="1:7" x14ac:dyDescent="0.2">
      <c r="A309" s="29"/>
      <c r="B309" s="105"/>
      <c r="C309" s="41"/>
      <c r="D309" s="136"/>
      <c r="E309" s="102"/>
      <c r="F309" s="128"/>
      <c r="G309" s="35"/>
    </row>
    <row r="310" spans="1:7" x14ac:dyDescent="0.2">
      <c r="A310" s="29"/>
      <c r="B310" s="151"/>
      <c r="C310" s="119"/>
      <c r="D310" s="136"/>
      <c r="E310" s="108"/>
      <c r="F310" s="150"/>
      <c r="G310" s="35"/>
    </row>
    <row r="311" spans="1:7" x14ac:dyDescent="0.2">
      <c r="A311" s="29"/>
      <c r="B311" s="151"/>
      <c r="C311" s="119"/>
      <c r="D311" s="144"/>
      <c r="E311" s="108"/>
      <c r="F311" s="150"/>
      <c r="G311" s="35"/>
    </row>
    <row r="312" spans="1:7" x14ac:dyDescent="0.2">
      <c r="A312" s="29"/>
      <c r="B312" s="101"/>
      <c r="C312" s="41"/>
      <c r="D312" s="144"/>
      <c r="E312" s="155"/>
      <c r="F312" s="128"/>
      <c r="G312" s="35"/>
    </row>
    <row r="313" spans="1:7" x14ac:dyDescent="0.2">
      <c r="A313" s="29"/>
      <c r="B313" s="106"/>
      <c r="C313" s="41"/>
      <c r="D313" s="136"/>
      <c r="E313" s="104"/>
      <c r="F313" s="128"/>
      <c r="G313" s="35"/>
    </row>
    <row r="314" spans="1:7" x14ac:dyDescent="0.2">
      <c r="A314" s="29"/>
      <c r="B314" s="105"/>
      <c r="C314" s="41"/>
      <c r="D314" s="136"/>
      <c r="E314" s="108"/>
      <c r="F314" s="152"/>
      <c r="G314" s="35"/>
    </row>
    <row r="315" spans="1:7" x14ac:dyDescent="0.2">
      <c r="A315" s="29"/>
      <c r="B315" s="107"/>
      <c r="C315" s="41"/>
      <c r="D315" s="136"/>
      <c r="E315" s="153"/>
      <c r="F315" s="128"/>
      <c r="G315" s="35"/>
    </row>
    <row r="316" spans="1:7" x14ac:dyDescent="0.2">
      <c r="A316" s="29"/>
      <c r="B316" s="107"/>
      <c r="C316" s="41"/>
      <c r="D316" s="67"/>
      <c r="E316" s="153"/>
      <c r="F316" s="128"/>
      <c r="G316" s="35"/>
    </row>
    <row r="317" spans="1:7" x14ac:dyDescent="0.2">
      <c r="A317" s="29"/>
      <c r="B317" s="101"/>
      <c r="C317" s="41"/>
      <c r="D317" s="67"/>
      <c r="E317" s="108"/>
      <c r="F317" s="128"/>
      <c r="G317" s="35"/>
    </row>
    <row r="318" spans="1:7" x14ac:dyDescent="0.2">
      <c r="A318" s="29"/>
      <c r="B318" s="101"/>
      <c r="C318" s="41"/>
      <c r="D318" s="67"/>
      <c r="E318" s="153"/>
      <c r="F318" s="128"/>
      <c r="G318" s="35"/>
    </row>
    <row r="319" spans="1:7" x14ac:dyDescent="0.2">
      <c r="A319" s="29"/>
      <c r="B319" s="106"/>
      <c r="C319" s="41"/>
      <c r="D319" s="67"/>
      <c r="E319" s="104"/>
      <c r="F319" s="154"/>
      <c r="G319" s="35"/>
    </row>
    <row r="320" spans="1:7" x14ac:dyDescent="0.2">
      <c r="A320" s="29"/>
      <c r="B320" s="105"/>
      <c r="C320" s="41"/>
      <c r="D320" s="130"/>
      <c r="E320" s="104"/>
      <c r="F320" s="154"/>
      <c r="G320" s="35"/>
    </row>
    <row r="321" spans="1:7" x14ac:dyDescent="0.2">
      <c r="A321" s="29"/>
      <c r="B321" s="105"/>
      <c r="C321" s="41"/>
      <c r="D321" s="67"/>
      <c r="E321" s="104"/>
      <c r="F321" s="154"/>
      <c r="G321" s="35"/>
    </row>
    <row r="322" spans="1:7" x14ac:dyDescent="0.2">
      <c r="A322" s="29"/>
      <c r="B322" s="101"/>
      <c r="C322" s="41"/>
      <c r="D322" s="67"/>
      <c r="E322" s="104"/>
      <c r="F322" s="154"/>
      <c r="G322" s="35"/>
    </row>
    <row r="323" spans="1:7" x14ac:dyDescent="0.2">
      <c r="A323" s="29"/>
      <c r="B323" s="101"/>
      <c r="C323" s="41"/>
      <c r="D323" s="136"/>
      <c r="E323" s="104"/>
      <c r="F323" s="154"/>
      <c r="G323" s="35"/>
    </row>
    <row r="324" spans="1:7" x14ac:dyDescent="0.2">
      <c r="A324" s="29"/>
      <c r="B324" s="101"/>
      <c r="C324" s="41"/>
      <c r="D324" s="136"/>
      <c r="E324" s="104"/>
      <c r="F324" s="154"/>
      <c r="G324" s="35"/>
    </row>
    <row r="325" spans="1:7" x14ac:dyDescent="0.2">
      <c r="A325" s="29"/>
      <c r="B325" s="101"/>
      <c r="C325" s="41"/>
      <c r="D325" s="136"/>
      <c r="E325" s="104"/>
      <c r="F325" s="154"/>
      <c r="G325" s="35"/>
    </row>
    <row r="326" spans="1:7" x14ac:dyDescent="0.2">
      <c r="A326" s="29"/>
      <c r="B326" s="101"/>
      <c r="C326" s="41"/>
      <c r="D326" s="136"/>
      <c r="E326" s="104"/>
      <c r="F326" s="154"/>
      <c r="G326" s="35"/>
    </row>
    <row r="327" spans="1:7" x14ac:dyDescent="0.2">
      <c r="A327" s="29"/>
      <c r="B327" s="101"/>
      <c r="C327" s="41"/>
      <c r="D327" s="62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59"/>
      <c r="E329" s="104"/>
      <c r="F329" s="154"/>
      <c r="G329" s="35"/>
    </row>
    <row r="330" spans="1:7" x14ac:dyDescent="0.2">
      <c r="A330" s="29"/>
      <c r="B330" s="646"/>
      <c r="C330" s="647"/>
      <c r="D330" s="882"/>
      <c r="E330" s="649"/>
      <c r="F330" s="650"/>
      <c r="G330" s="35"/>
    </row>
    <row r="331" spans="1:7" x14ac:dyDescent="0.2">
      <c r="A331" s="29"/>
      <c r="B331" s="101"/>
      <c r="C331" s="41"/>
      <c r="D331" s="160"/>
      <c r="E331" s="108"/>
      <c r="F331" s="128"/>
      <c r="G331" s="35"/>
    </row>
    <row r="332" spans="1:7" x14ac:dyDescent="0.2">
      <c r="A332" s="29"/>
      <c r="B332" s="101"/>
      <c r="C332" s="41"/>
      <c r="D332" s="136"/>
      <c r="E332" s="153"/>
      <c r="F332" s="128"/>
      <c r="G332" s="35"/>
    </row>
    <row r="333" spans="1:7" x14ac:dyDescent="0.2">
      <c r="A333" s="29"/>
      <c r="B333" s="101"/>
      <c r="C333" s="41"/>
      <c r="D333" s="136"/>
      <c r="E333" s="102"/>
      <c r="F333" s="128"/>
      <c r="G333" s="35"/>
    </row>
    <row r="334" spans="1:7" x14ac:dyDescent="0.2">
      <c r="A334" s="29"/>
      <c r="B334" s="101"/>
      <c r="C334" s="31"/>
      <c r="D334" s="67"/>
      <c r="E334" s="131"/>
      <c r="F334" s="117"/>
      <c r="G334" s="35"/>
    </row>
    <row r="335" spans="1:7" x14ac:dyDescent="0.2">
      <c r="A335" s="29"/>
      <c r="B335" s="101"/>
      <c r="C335" s="41"/>
      <c r="D335" s="118"/>
      <c r="E335" s="108"/>
      <c r="F335" s="149"/>
      <c r="G335" s="35"/>
    </row>
    <row r="336" spans="1:7" x14ac:dyDescent="0.2">
      <c r="A336" s="29"/>
      <c r="B336" s="101"/>
      <c r="C336" s="41"/>
      <c r="D336" s="144"/>
      <c r="E336" s="108"/>
      <c r="F336" s="149"/>
      <c r="G336" s="35"/>
    </row>
    <row r="337" spans="1:7" ht="13.5" thickBot="1" x14ac:dyDescent="0.25">
      <c r="A337" s="45"/>
      <c r="B337" s="132"/>
      <c r="C337" s="115"/>
      <c r="D337" s="115"/>
      <c r="E337" s="132"/>
      <c r="F337" s="49" t="s">
        <v>15</v>
      </c>
      <c r="G337" s="50">
        <f>SUM(G304:G336)</f>
        <v>2400</v>
      </c>
    </row>
    <row r="338" spans="1:7" ht="13.5" thickTop="1" x14ac:dyDescent="0.2">
      <c r="A338" s="1149" t="s">
        <v>3644</v>
      </c>
      <c r="B338" s="1186"/>
      <c r="C338" s="1186"/>
      <c r="D338" s="1186"/>
      <c r="E338" s="1186"/>
      <c r="F338" s="1186"/>
      <c r="G338" s="1187"/>
    </row>
    <row r="339" spans="1:7" ht="13.5" thickBot="1" x14ac:dyDescent="0.25">
      <c r="A339" s="52"/>
      <c r="B339" s="103"/>
      <c r="C339" s="355" t="s">
        <v>8</v>
      </c>
      <c r="D339" s="54"/>
      <c r="E339" s="103"/>
      <c r="F339" s="55"/>
      <c r="G339" s="56"/>
    </row>
    <row r="340" spans="1:7" ht="13.5" thickTop="1" x14ac:dyDescent="0.2">
      <c r="A340" s="1130"/>
      <c r="B340" s="1131"/>
      <c r="C340" s="1131"/>
      <c r="D340" s="57" t="s">
        <v>11</v>
      </c>
      <c r="E340" s="1132" t="s">
        <v>12</v>
      </c>
      <c r="F340" s="1132"/>
      <c r="G340" s="1133"/>
    </row>
    <row r="341" spans="1:7" x14ac:dyDescent="0.2">
      <c r="A341" s="1134" t="s">
        <v>17</v>
      </c>
      <c r="B341" s="1135"/>
      <c r="C341" s="1135"/>
      <c r="D341" s="39"/>
      <c r="E341" s="1136"/>
      <c r="F341" s="1137"/>
      <c r="G341" s="1138"/>
    </row>
    <row r="342" spans="1:7" x14ac:dyDescent="0.2">
      <c r="A342" s="1134" t="s">
        <v>38</v>
      </c>
      <c r="B342" s="1135"/>
      <c r="C342" s="1135"/>
      <c r="D342" s="58" t="s">
        <v>145</v>
      </c>
      <c r="E342" s="1139" t="s">
        <v>69</v>
      </c>
      <c r="F342" s="1139"/>
      <c r="G342" s="1140"/>
    </row>
    <row r="343" spans="1:7" ht="13.5" thickBot="1" x14ac:dyDescent="0.25">
      <c r="A343" s="1141" t="s">
        <v>39</v>
      </c>
      <c r="B343" s="1142"/>
      <c r="C343" s="1142"/>
      <c r="D343" s="59" t="s">
        <v>14</v>
      </c>
      <c r="E343" s="1198" t="s">
        <v>33</v>
      </c>
      <c r="F343" s="1143"/>
      <c r="G343" s="1144"/>
    </row>
    <row r="344" spans="1:7" ht="16.5" x14ac:dyDescent="0.25">
      <c r="A344" s="1152" t="s">
        <v>29</v>
      </c>
      <c r="B344" s="1153"/>
      <c r="C344" s="1153"/>
      <c r="D344" s="1153"/>
      <c r="E344" s="1153"/>
      <c r="F344" s="1153"/>
      <c r="G344" s="1154"/>
    </row>
    <row r="345" spans="1:7" x14ac:dyDescent="0.2">
      <c r="A345" s="1155" t="s">
        <v>48</v>
      </c>
      <c r="B345" s="1156"/>
      <c r="C345" s="1156"/>
      <c r="D345" s="1156"/>
      <c r="E345" s="1156"/>
      <c r="F345" s="1156"/>
      <c r="G345" s="1157"/>
    </row>
    <row r="346" spans="1:7" x14ac:dyDescent="0.2">
      <c r="A346" s="1158" t="s">
        <v>49</v>
      </c>
      <c r="B346" s="1159"/>
      <c r="C346" s="1159"/>
      <c r="D346" s="1159"/>
      <c r="E346" s="1159"/>
      <c r="F346" s="1159"/>
      <c r="G346" s="1160"/>
    </row>
    <row r="347" spans="1:7" x14ac:dyDescent="0.2">
      <c r="A347" s="6"/>
      <c r="B347" s="99"/>
      <c r="C347" s="8"/>
      <c r="D347" s="9"/>
      <c r="E347" s="99"/>
      <c r="F347" s="10"/>
      <c r="G347" s="11" t="s">
        <v>20</v>
      </c>
    </row>
    <row r="348" spans="1:7" x14ac:dyDescent="0.2">
      <c r="A348" s="12" t="s">
        <v>1</v>
      </c>
      <c r="B348" s="13"/>
      <c r="C348" s="14" t="s">
        <v>32</v>
      </c>
      <c r="D348" s="13"/>
      <c r="E348" s="343" t="s">
        <v>4375</v>
      </c>
      <c r="F348" s="98"/>
      <c r="G348" s="344" t="s">
        <v>4353</v>
      </c>
    </row>
    <row r="349" spans="1:7" x14ac:dyDescent="0.2">
      <c r="A349" s="17" t="s">
        <v>8</v>
      </c>
      <c r="B349" s="100"/>
      <c r="C349" s="19"/>
      <c r="D349" s="4"/>
      <c r="E349" s="1145"/>
      <c r="F349" s="1146"/>
      <c r="G349" s="20"/>
    </row>
    <row r="350" spans="1:7" x14ac:dyDescent="0.2">
      <c r="A350" s="21" t="s">
        <v>37</v>
      </c>
      <c r="B350" s="22"/>
      <c r="C350" s="22"/>
      <c r="D350" s="22"/>
      <c r="E350" s="23" t="s">
        <v>46</v>
      </c>
      <c r="F350" s="24"/>
      <c r="G350" s="20" t="s">
        <v>50</v>
      </c>
    </row>
    <row r="351" spans="1:7" x14ac:dyDescent="0.2">
      <c r="A351" s="6"/>
      <c r="B351" s="99"/>
      <c r="C351" s="8"/>
      <c r="D351" s="8"/>
      <c r="E351" s="1147"/>
      <c r="F351" s="1148"/>
      <c r="G351" s="25"/>
    </row>
    <row r="352" spans="1:7" ht="26.25" thickBot="1" x14ac:dyDescent="0.25">
      <c r="A352" s="210" t="s">
        <v>47</v>
      </c>
      <c r="B352" s="28" t="s">
        <v>23</v>
      </c>
      <c r="C352" s="28" t="s">
        <v>34</v>
      </c>
      <c r="D352" s="110" t="s">
        <v>53</v>
      </c>
      <c r="E352" s="114" t="s">
        <v>54</v>
      </c>
      <c r="F352" s="111" t="s">
        <v>55</v>
      </c>
      <c r="G352" s="112" t="s">
        <v>35</v>
      </c>
    </row>
    <row r="353" spans="1:7" ht="13.5" thickTop="1" x14ac:dyDescent="0.2">
      <c r="A353" s="29">
        <v>1</v>
      </c>
      <c r="B353" s="101"/>
      <c r="C353" s="352" t="s">
        <v>2311</v>
      </c>
      <c r="D353" s="357" t="s">
        <v>2310</v>
      </c>
      <c r="E353" s="158">
        <v>120</v>
      </c>
      <c r="F353" s="128">
        <v>40</v>
      </c>
      <c r="G353" s="35">
        <f>F353*E353</f>
        <v>4800</v>
      </c>
    </row>
    <row r="354" spans="1:7" x14ac:dyDescent="0.2">
      <c r="A354" s="29"/>
      <c r="B354" s="101"/>
      <c r="C354" s="352"/>
      <c r="D354" s="351"/>
      <c r="E354" s="108"/>
      <c r="F354" s="128"/>
      <c r="G354" s="35"/>
    </row>
    <row r="355" spans="1:7" x14ac:dyDescent="0.2">
      <c r="A355" s="29"/>
      <c r="B355" s="101"/>
      <c r="C355" s="41"/>
      <c r="D355" s="351"/>
      <c r="E355" s="157"/>
      <c r="F355" s="149"/>
      <c r="G355" s="35"/>
    </row>
    <row r="356" spans="1:7" x14ac:dyDescent="0.2">
      <c r="A356" s="29"/>
      <c r="B356" s="101"/>
      <c r="C356" s="41"/>
      <c r="D356" s="129"/>
      <c r="E356" s="108"/>
      <c r="F356" s="128"/>
      <c r="G356" s="35"/>
    </row>
    <row r="357" spans="1:7" x14ac:dyDescent="0.2">
      <c r="A357" s="29"/>
      <c r="B357" s="105"/>
      <c r="C357" s="41"/>
      <c r="D357" s="136"/>
      <c r="E357" s="102"/>
      <c r="F357" s="128"/>
      <c r="G357" s="35"/>
    </row>
    <row r="358" spans="1:7" x14ac:dyDescent="0.2">
      <c r="A358" s="29"/>
      <c r="B358" s="105"/>
      <c r="C358" s="41"/>
      <c r="D358" s="136"/>
      <c r="E358" s="102"/>
      <c r="F358" s="128"/>
      <c r="G358" s="35"/>
    </row>
    <row r="359" spans="1:7" x14ac:dyDescent="0.2">
      <c r="A359" s="29"/>
      <c r="B359" s="151"/>
      <c r="C359" s="119"/>
      <c r="D359" s="136"/>
      <c r="E359" s="108"/>
      <c r="F359" s="150"/>
      <c r="G359" s="35"/>
    </row>
    <row r="360" spans="1:7" x14ac:dyDescent="0.2">
      <c r="A360" s="29"/>
      <c r="B360" s="151"/>
      <c r="C360" s="119"/>
      <c r="D360" s="144"/>
      <c r="E360" s="108"/>
      <c r="F360" s="150"/>
      <c r="G360" s="35"/>
    </row>
    <row r="361" spans="1:7" x14ac:dyDescent="0.2">
      <c r="A361" s="29"/>
      <c r="B361" s="101"/>
      <c r="C361" s="41"/>
      <c r="D361" s="144"/>
      <c r="E361" s="155"/>
      <c r="F361" s="128"/>
      <c r="G361" s="35"/>
    </row>
    <row r="362" spans="1:7" x14ac:dyDescent="0.2">
      <c r="A362" s="29"/>
      <c r="B362" s="106"/>
      <c r="C362" s="41"/>
      <c r="D362" s="136"/>
      <c r="E362" s="104"/>
      <c r="F362" s="128"/>
      <c r="G362" s="35"/>
    </row>
    <row r="363" spans="1:7" x14ac:dyDescent="0.2">
      <c r="A363" s="29"/>
      <c r="B363" s="105"/>
      <c r="C363" s="41"/>
      <c r="D363" s="136"/>
      <c r="E363" s="108"/>
      <c r="F363" s="152"/>
      <c r="G363" s="35"/>
    </row>
    <row r="364" spans="1:7" x14ac:dyDescent="0.2">
      <c r="A364" s="29"/>
      <c r="B364" s="107"/>
      <c r="C364" s="41"/>
      <c r="D364" s="136"/>
      <c r="E364" s="153"/>
      <c r="F364" s="128"/>
      <c r="G364" s="35"/>
    </row>
    <row r="365" spans="1:7" x14ac:dyDescent="0.2">
      <c r="A365" s="29"/>
      <c r="B365" s="107"/>
      <c r="C365" s="41"/>
      <c r="D365" s="67"/>
      <c r="E365" s="153"/>
      <c r="F365" s="128"/>
      <c r="G365" s="35"/>
    </row>
    <row r="366" spans="1:7" x14ac:dyDescent="0.2">
      <c r="A366" s="29"/>
      <c r="B366" s="101"/>
      <c r="C366" s="41"/>
      <c r="D366" s="67"/>
      <c r="E366" s="108"/>
      <c r="F366" s="128"/>
      <c r="G366" s="35"/>
    </row>
    <row r="367" spans="1:7" x14ac:dyDescent="0.2">
      <c r="A367" s="29"/>
      <c r="B367" s="101"/>
      <c r="C367" s="41"/>
      <c r="D367" s="67"/>
      <c r="E367" s="153"/>
      <c r="F367" s="128"/>
      <c r="G367" s="35"/>
    </row>
    <row r="368" spans="1:7" x14ac:dyDescent="0.2">
      <c r="A368" s="29"/>
      <c r="B368" s="106"/>
      <c r="C368" s="41"/>
      <c r="D368" s="67"/>
      <c r="E368" s="104"/>
      <c r="F368" s="154"/>
      <c r="G368" s="35"/>
    </row>
    <row r="369" spans="1:7" x14ac:dyDescent="0.2">
      <c r="A369" s="29"/>
      <c r="B369" s="105"/>
      <c r="C369" s="41"/>
      <c r="D369" s="130"/>
      <c r="E369" s="104"/>
      <c r="F369" s="154"/>
      <c r="G369" s="35"/>
    </row>
    <row r="370" spans="1:7" x14ac:dyDescent="0.2">
      <c r="A370" s="29"/>
      <c r="B370" s="105"/>
      <c r="C370" s="41"/>
      <c r="D370" s="67"/>
      <c r="E370" s="104"/>
      <c r="F370" s="154"/>
      <c r="G370" s="35"/>
    </row>
    <row r="371" spans="1:7" x14ac:dyDescent="0.2">
      <c r="A371" s="29"/>
      <c r="B371" s="101"/>
      <c r="C371" s="41"/>
      <c r="D371" s="67"/>
      <c r="E371" s="104"/>
      <c r="F371" s="154"/>
      <c r="G371" s="35"/>
    </row>
    <row r="372" spans="1:7" x14ac:dyDescent="0.2">
      <c r="A372" s="29"/>
      <c r="B372" s="101"/>
      <c r="C372" s="41"/>
      <c r="D372" s="136"/>
      <c r="E372" s="104"/>
      <c r="F372" s="154"/>
      <c r="G372" s="35"/>
    </row>
    <row r="373" spans="1:7" x14ac:dyDescent="0.2">
      <c r="A373" s="29"/>
      <c r="B373" s="101"/>
      <c r="C373" s="41"/>
      <c r="D373" s="136"/>
      <c r="E373" s="104"/>
      <c r="F373" s="154"/>
      <c r="G373" s="35"/>
    </row>
    <row r="374" spans="1:7" x14ac:dyDescent="0.2">
      <c r="A374" s="29"/>
      <c r="B374" s="101"/>
      <c r="C374" s="41"/>
      <c r="D374" s="136"/>
      <c r="E374" s="104"/>
      <c r="F374" s="154"/>
      <c r="G374" s="35"/>
    </row>
    <row r="375" spans="1:7" x14ac:dyDescent="0.2">
      <c r="A375" s="29"/>
      <c r="B375" s="101"/>
      <c r="C375" s="41"/>
      <c r="D375" s="136"/>
      <c r="E375" s="104"/>
      <c r="F375" s="154"/>
      <c r="G375" s="35"/>
    </row>
    <row r="376" spans="1:7" x14ac:dyDescent="0.2">
      <c r="A376" s="29"/>
      <c r="B376" s="101"/>
      <c r="C376" s="41"/>
      <c r="D376" s="62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646"/>
      <c r="C378" s="647"/>
      <c r="D378" s="681"/>
      <c r="E378" s="649"/>
      <c r="F378" s="650"/>
      <c r="G378" s="35"/>
    </row>
    <row r="379" spans="1:7" x14ac:dyDescent="0.2">
      <c r="A379" s="29"/>
      <c r="B379" s="646"/>
      <c r="C379" s="647"/>
      <c r="D379" s="681"/>
      <c r="E379" s="649"/>
      <c r="F379" s="650"/>
      <c r="G379" s="35"/>
    </row>
    <row r="380" spans="1:7" x14ac:dyDescent="0.2">
      <c r="A380" s="29"/>
      <c r="B380" s="101"/>
      <c r="C380" s="41"/>
      <c r="D380" s="159"/>
      <c r="E380" s="104"/>
      <c r="F380" s="154"/>
      <c r="G380" s="35"/>
    </row>
    <row r="381" spans="1:7" x14ac:dyDescent="0.2">
      <c r="A381" s="29"/>
      <c r="B381" s="101"/>
      <c r="C381" s="41"/>
      <c r="D381" s="160"/>
      <c r="E381" s="108"/>
      <c r="F381" s="128"/>
      <c r="G381" s="35"/>
    </row>
    <row r="382" spans="1:7" x14ac:dyDescent="0.2">
      <c r="A382" s="29"/>
      <c r="B382" s="101"/>
      <c r="C382" s="41"/>
      <c r="D382" s="136"/>
      <c r="E382" s="153"/>
      <c r="F382" s="128"/>
      <c r="G382" s="35"/>
    </row>
    <row r="383" spans="1:7" x14ac:dyDescent="0.2">
      <c r="A383" s="29"/>
      <c r="B383" s="101"/>
      <c r="C383" s="41"/>
      <c r="D383" s="136"/>
      <c r="E383" s="102"/>
      <c r="F383" s="128"/>
      <c r="G383" s="35"/>
    </row>
    <row r="384" spans="1:7" x14ac:dyDescent="0.2">
      <c r="A384" s="29"/>
      <c r="B384" s="101"/>
      <c r="C384" s="31"/>
      <c r="D384" s="67"/>
      <c r="E384" s="131"/>
      <c r="F384" s="117"/>
      <c r="G384" s="35"/>
    </row>
    <row r="385" spans="1:7" x14ac:dyDescent="0.2">
      <c r="A385" s="29"/>
      <c r="B385" s="101"/>
      <c r="C385" s="41"/>
      <c r="D385" s="118"/>
      <c r="E385" s="108"/>
      <c r="F385" s="149"/>
      <c r="G385" s="35"/>
    </row>
    <row r="386" spans="1:7" x14ac:dyDescent="0.2">
      <c r="A386" s="29"/>
      <c r="B386" s="101"/>
      <c r="C386" s="41"/>
      <c r="D386" s="144"/>
      <c r="E386" s="108"/>
      <c r="F386" s="149"/>
      <c r="G386" s="35"/>
    </row>
    <row r="387" spans="1:7" ht="13.5" thickBot="1" x14ac:dyDescent="0.25">
      <c r="A387" s="45"/>
      <c r="B387" s="132"/>
      <c r="C387" s="115"/>
      <c r="D387" s="115"/>
      <c r="E387" s="132"/>
      <c r="F387" s="49" t="s">
        <v>15</v>
      </c>
      <c r="G387" s="50">
        <f>SUM(G353:G386)</f>
        <v>4800</v>
      </c>
    </row>
    <row r="388" spans="1:7" ht="13.5" thickTop="1" x14ac:dyDescent="0.2">
      <c r="A388" s="1149" t="s">
        <v>4374</v>
      </c>
      <c r="B388" s="1186"/>
      <c r="C388" s="1186"/>
      <c r="D388" s="1186"/>
      <c r="E388" s="1186"/>
      <c r="F388" s="1186"/>
      <c r="G388" s="1187"/>
    </row>
    <row r="389" spans="1:7" ht="13.5" thickBot="1" x14ac:dyDescent="0.25">
      <c r="A389" s="52"/>
      <c r="B389" s="103"/>
      <c r="C389" s="355" t="s">
        <v>8</v>
      </c>
      <c r="D389" s="54"/>
      <c r="E389" s="103"/>
      <c r="F389" s="55"/>
      <c r="G389" s="56"/>
    </row>
    <row r="390" spans="1:7" ht="13.5" thickTop="1" x14ac:dyDescent="0.2">
      <c r="A390" s="1130"/>
      <c r="B390" s="1131"/>
      <c r="C390" s="1131"/>
      <c r="D390" s="57" t="s">
        <v>11</v>
      </c>
      <c r="E390" s="1132" t="s">
        <v>12</v>
      </c>
      <c r="F390" s="1132"/>
      <c r="G390" s="1133"/>
    </row>
    <row r="391" spans="1:7" x14ac:dyDescent="0.2">
      <c r="A391" s="1134" t="s">
        <v>17</v>
      </c>
      <c r="B391" s="1135"/>
      <c r="C391" s="1135"/>
      <c r="D391" s="39"/>
      <c r="E391" s="1136"/>
      <c r="F391" s="1137"/>
      <c r="G391" s="1138"/>
    </row>
    <row r="392" spans="1:7" x14ac:dyDescent="0.2">
      <c r="A392" s="1134" t="s">
        <v>38</v>
      </c>
      <c r="B392" s="1135"/>
      <c r="C392" s="1135"/>
      <c r="D392" s="58" t="s">
        <v>145</v>
      </c>
      <c r="E392" s="1139" t="s">
        <v>69</v>
      </c>
      <c r="F392" s="1139"/>
      <c r="G392" s="1140"/>
    </row>
    <row r="393" spans="1:7" ht="13.5" thickBot="1" x14ac:dyDescent="0.25">
      <c r="A393" s="1141" t="s">
        <v>39</v>
      </c>
      <c r="B393" s="1142"/>
      <c r="C393" s="1142"/>
      <c r="D393" s="59" t="s">
        <v>14</v>
      </c>
      <c r="E393" s="1198" t="s">
        <v>33</v>
      </c>
      <c r="F393" s="1143"/>
      <c r="G393" s="1144"/>
    </row>
    <row r="394" spans="1:7" ht="16.5" x14ac:dyDescent="0.25">
      <c r="A394" s="1152" t="s">
        <v>29</v>
      </c>
      <c r="B394" s="1153"/>
      <c r="C394" s="1153"/>
      <c r="D394" s="1153"/>
      <c r="E394" s="1153"/>
      <c r="F394" s="1153"/>
      <c r="G394" s="1154"/>
    </row>
    <row r="395" spans="1:7" x14ac:dyDescent="0.2">
      <c r="A395" s="1155" t="s">
        <v>48</v>
      </c>
      <c r="B395" s="1156"/>
      <c r="C395" s="1156"/>
      <c r="D395" s="1156"/>
      <c r="E395" s="1156"/>
      <c r="F395" s="1156"/>
      <c r="G395" s="1157"/>
    </row>
    <row r="396" spans="1:7" x14ac:dyDescent="0.2">
      <c r="A396" s="1158" t="s">
        <v>49</v>
      </c>
      <c r="B396" s="1159"/>
      <c r="C396" s="1159"/>
      <c r="D396" s="1159"/>
      <c r="E396" s="1159"/>
      <c r="F396" s="1159"/>
      <c r="G396" s="1160"/>
    </row>
    <row r="397" spans="1:7" x14ac:dyDescent="0.2">
      <c r="A397" s="6"/>
      <c r="B397" s="99"/>
      <c r="C397" s="8"/>
      <c r="D397" s="9"/>
      <c r="E397" s="99"/>
      <c r="F397" s="10"/>
      <c r="G397" s="11" t="s">
        <v>20</v>
      </c>
    </row>
    <row r="398" spans="1:7" x14ac:dyDescent="0.2">
      <c r="A398" s="12" t="s">
        <v>1</v>
      </c>
      <c r="B398" s="13"/>
      <c r="C398" s="14" t="s">
        <v>32</v>
      </c>
      <c r="D398" s="13"/>
      <c r="E398" s="343" t="s">
        <v>4425</v>
      </c>
      <c r="F398" s="98"/>
      <c r="G398" s="344" t="s">
        <v>4353</v>
      </c>
    </row>
    <row r="399" spans="1:7" x14ac:dyDescent="0.2">
      <c r="A399" s="17" t="s">
        <v>8</v>
      </c>
      <c r="B399" s="100"/>
      <c r="C399" s="19"/>
      <c r="D399" s="4"/>
      <c r="E399" s="1145"/>
      <c r="F399" s="1146"/>
      <c r="G399" s="20"/>
    </row>
    <row r="400" spans="1:7" x14ac:dyDescent="0.2">
      <c r="A400" s="21" t="s">
        <v>37</v>
      </c>
      <c r="B400" s="22"/>
      <c r="C400" s="22"/>
      <c r="D400" s="22"/>
      <c r="E400" s="23" t="s">
        <v>46</v>
      </c>
      <c r="F400" s="24"/>
      <c r="G400" s="20" t="s">
        <v>50</v>
      </c>
    </row>
    <row r="401" spans="1:7" x14ac:dyDescent="0.2">
      <c r="A401" s="6"/>
      <c r="B401" s="99"/>
      <c r="C401" s="8"/>
      <c r="D401" s="8"/>
      <c r="E401" s="1147"/>
      <c r="F401" s="1148"/>
      <c r="G401" s="25"/>
    </row>
    <row r="402" spans="1:7" ht="26.25" thickBot="1" x14ac:dyDescent="0.25">
      <c r="A402" s="210" t="s">
        <v>47</v>
      </c>
      <c r="B402" s="28" t="s">
        <v>23</v>
      </c>
      <c r="C402" s="28" t="s">
        <v>34</v>
      </c>
      <c r="D402" s="110" t="s">
        <v>53</v>
      </c>
      <c r="E402" s="114" t="s">
        <v>54</v>
      </c>
      <c r="F402" s="111" t="s">
        <v>55</v>
      </c>
      <c r="G402" s="112" t="s">
        <v>35</v>
      </c>
    </row>
    <row r="403" spans="1:7" ht="13.5" thickTop="1" x14ac:dyDescent="0.2">
      <c r="A403" s="29">
        <v>1</v>
      </c>
      <c r="B403" s="101"/>
      <c r="C403" s="352" t="s">
        <v>300</v>
      </c>
      <c r="D403" s="357" t="s">
        <v>544</v>
      </c>
      <c r="E403" s="158">
        <v>110</v>
      </c>
      <c r="F403" s="128">
        <v>600</v>
      </c>
      <c r="G403" s="35">
        <f>F403*E403</f>
        <v>66000</v>
      </c>
    </row>
    <row r="404" spans="1:7" x14ac:dyDescent="0.2">
      <c r="A404" s="29"/>
      <c r="B404" s="101"/>
      <c r="C404" s="352"/>
      <c r="D404" s="351" t="s">
        <v>426</v>
      </c>
      <c r="E404" s="108"/>
      <c r="F404" s="128"/>
      <c r="G404" s="35"/>
    </row>
    <row r="405" spans="1:7" x14ac:dyDescent="0.2">
      <c r="A405" s="29"/>
      <c r="B405" s="101"/>
      <c r="C405" s="41"/>
      <c r="D405" s="351"/>
      <c r="E405" s="157"/>
      <c r="F405" s="149"/>
      <c r="G405" s="35"/>
    </row>
    <row r="406" spans="1:7" x14ac:dyDescent="0.2">
      <c r="A406" s="29"/>
      <c r="B406" s="101"/>
      <c r="C406" s="41"/>
      <c r="D406" s="129"/>
      <c r="E406" s="108"/>
      <c r="F406" s="128"/>
      <c r="G406" s="35"/>
    </row>
    <row r="407" spans="1:7" x14ac:dyDescent="0.2">
      <c r="A407" s="29"/>
      <c r="B407" s="105"/>
      <c r="C407" s="41"/>
      <c r="D407" s="136"/>
      <c r="E407" s="102"/>
      <c r="F407" s="128"/>
      <c r="G407" s="35"/>
    </row>
    <row r="408" spans="1:7" x14ac:dyDescent="0.2">
      <c r="A408" s="29"/>
      <c r="B408" s="105"/>
      <c r="C408" s="41"/>
      <c r="D408" s="136"/>
      <c r="E408" s="102"/>
      <c r="F408" s="128"/>
      <c r="G408" s="35"/>
    </row>
    <row r="409" spans="1:7" x14ac:dyDescent="0.2">
      <c r="A409" s="29"/>
      <c r="B409" s="151"/>
      <c r="C409" s="119"/>
      <c r="D409" s="136"/>
      <c r="E409" s="108"/>
      <c r="F409" s="150"/>
      <c r="G409" s="35"/>
    </row>
    <row r="410" spans="1:7" x14ac:dyDescent="0.2">
      <c r="A410" s="29"/>
      <c r="B410" s="151"/>
      <c r="C410" s="119"/>
      <c r="D410" s="144"/>
      <c r="E410" s="108"/>
      <c r="F410" s="150"/>
      <c r="G410" s="35"/>
    </row>
    <row r="411" spans="1:7" x14ac:dyDescent="0.2">
      <c r="A411" s="29"/>
      <c r="B411" s="101"/>
      <c r="C411" s="41"/>
      <c r="D411" s="144"/>
      <c r="E411" s="155"/>
      <c r="F411" s="128"/>
      <c r="G411" s="35"/>
    </row>
    <row r="412" spans="1:7" x14ac:dyDescent="0.2">
      <c r="A412" s="29"/>
      <c r="B412" s="106"/>
      <c r="C412" s="41"/>
      <c r="D412" s="136"/>
      <c r="E412" s="104"/>
      <c r="F412" s="128"/>
      <c r="G412" s="35"/>
    </row>
    <row r="413" spans="1:7" x14ac:dyDescent="0.2">
      <c r="A413" s="29"/>
      <c r="B413" s="105"/>
      <c r="C413" s="41"/>
      <c r="D413" s="136"/>
      <c r="E413" s="108"/>
      <c r="F413" s="152"/>
      <c r="G413" s="35"/>
    </row>
    <row r="414" spans="1:7" x14ac:dyDescent="0.2">
      <c r="A414" s="29"/>
      <c r="B414" s="107"/>
      <c r="C414" s="41"/>
      <c r="D414" s="136"/>
      <c r="E414" s="153"/>
      <c r="F414" s="128"/>
      <c r="G414" s="35"/>
    </row>
    <row r="415" spans="1:7" x14ac:dyDescent="0.2">
      <c r="A415" s="29"/>
      <c r="B415" s="107"/>
      <c r="C415" s="41"/>
      <c r="D415" s="67"/>
      <c r="E415" s="153"/>
      <c r="F415" s="128"/>
      <c r="G415" s="35"/>
    </row>
    <row r="416" spans="1:7" x14ac:dyDescent="0.2">
      <c r="A416" s="29"/>
      <c r="B416" s="101"/>
      <c r="C416" s="41"/>
      <c r="D416" s="67"/>
      <c r="E416" s="108"/>
      <c r="F416" s="128"/>
      <c r="G416" s="35"/>
    </row>
    <row r="417" spans="1:7" x14ac:dyDescent="0.2">
      <c r="A417" s="29"/>
      <c r="B417" s="101"/>
      <c r="C417" s="41"/>
      <c r="D417" s="67"/>
      <c r="E417" s="153"/>
      <c r="F417" s="128"/>
      <c r="G417" s="35"/>
    </row>
    <row r="418" spans="1:7" x14ac:dyDescent="0.2">
      <c r="A418" s="29"/>
      <c r="B418" s="106"/>
      <c r="C418" s="41"/>
      <c r="D418" s="67"/>
      <c r="E418" s="104"/>
      <c r="F418" s="154"/>
      <c r="G418" s="35"/>
    </row>
    <row r="419" spans="1:7" x14ac:dyDescent="0.2">
      <c r="A419" s="29"/>
      <c r="B419" s="105"/>
      <c r="C419" s="41"/>
      <c r="D419" s="130"/>
      <c r="E419" s="104"/>
      <c r="F419" s="154"/>
      <c r="G419" s="35"/>
    </row>
    <row r="420" spans="1:7" x14ac:dyDescent="0.2">
      <c r="A420" s="29"/>
      <c r="B420" s="105"/>
      <c r="C420" s="41"/>
      <c r="D420" s="67"/>
      <c r="E420" s="104"/>
      <c r="F420" s="154"/>
      <c r="G420" s="35"/>
    </row>
    <row r="421" spans="1:7" x14ac:dyDescent="0.2">
      <c r="A421" s="29"/>
      <c r="B421" s="101"/>
      <c r="C421" s="41"/>
      <c r="D421" s="67"/>
      <c r="E421" s="104"/>
      <c r="F421" s="154"/>
      <c r="G421" s="35"/>
    </row>
    <row r="422" spans="1:7" x14ac:dyDescent="0.2">
      <c r="A422" s="29"/>
      <c r="B422" s="101"/>
      <c r="C422" s="41"/>
      <c r="D422" s="136"/>
      <c r="E422" s="104"/>
      <c r="F422" s="154"/>
      <c r="G422" s="35"/>
    </row>
    <row r="423" spans="1:7" x14ac:dyDescent="0.2">
      <c r="A423" s="29"/>
      <c r="B423" s="101"/>
      <c r="C423" s="41"/>
      <c r="D423" s="136"/>
      <c r="E423" s="104"/>
      <c r="F423" s="154"/>
      <c r="G423" s="35"/>
    </row>
    <row r="424" spans="1:7" x14ac:dyDescent="0.2">
      <c r="A424" s="29"/>
      <c r="B424" s="101"/>
      <c r="C424" s="41"/>
      <c r="D424" s="136"/>
      <c r="E424" s="104"/>
      <c r="F424" s="154"/>
      <c r="G424" s="35"/>
    </row>
    <row r="425" spans="1:7" x14ac:dyDescent="0.2">
      <c r="A425" s="29"/>
      <c r="B425" s="101"/>
      <c r="C425" s="41"/>
      <c r="D425" s="136"/>
      <c r="E425" s="104"/>
      <c r="F425" s="154"/>
      <c r="G425" s="35"/>
    </row>
    <row r="426" spans="1:7" x14ac:dyDescent="0.2">
      <c r="A426" s="29"/>
      <c r="B426" s="101"/>
      <c r="C426" s="41"/>
      <c r="D426" s="62"/>
      <c r="E426" s="104"/>
      <c r="F426" s="154"/>
      <c r="G426" s="35"/>
    </row>
    <row r="427" spans="1:7" x14ac:dyDescent="0.2">
      <c r="A427" s="29"/>
      <c r="B427" s="101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159"/>
      <c r="E428" s="104"/>
      <c r="F428" s="154"/>
      <c r="G428" s="35"/>
    </row>
    <row r="429" spans="1:7" x14ac:dyDescent="0.2">
      <c r="A429" s="29"/>
      <c r="B429" s="101"/>
      <c r="C429" s="41"/>
      <c r="D429" s="160"/>
      <c r="E429" s="108"/>
      <c r="F429" s="128"/>
      <c r="G429" s="35"/>
    </row>
    <row r="430" spans="1:7" x14ac:dyDescent="0.2">
      <c r="A430" s="29"/>
      <c r="B430" s="646"/>
      <c r="C430" s="647"/>
      <c r="D430" s="881"/>
      <c r="E430" s="745"/>
      <c r="F430" s="659"/>
      <c r="G430" s="35"/>
    </row>
    <row r="431" spans="1:7" x14ac:dyDescent="0.2">
      <c r="A431" s="29"/>
      <c r="B431" s="101"/>
      <c r="C431" s="41"/>
      <c r="D431" s="136"/>
      <c r="E431" s="153"/>
      <c r="F431" s="128"/>
      <c r="G431" s="35"/>
    </row>
    <row r="432" spans="1:7" x14ac:dyDescent="0.2">
      <c r="A432" s="29"/>
      <c r="B432" s="646"/>
      <c r="C432" s="647"/>
      <c r="D432" s="786"/>
      <c r="E432" s="787"/>
      <c r="F432" s="659"/>
      <c r="G432" s="35"/>
    </row>
    <row r="433" spans="1:7" x14ac:dyDescent="0.2">
      <c r="A433" s="29"/>
      <c r="B433" s="101"/>
      <c r="C433" s="41"/>
      <c r="D433" s="136"/>
      <c r="E433" s="102"/>
      <c r="F433" s="128"/>
      <c r="G433" s="35"/>
    </row>
    <row r="434" spans="1:7" x14ac:dyDescent="0.2">
      <c r="A434" s="29"/>
      <c r="B434" s="101"/>
      <c r="C434" s="31"/>
      <c r="D434" s="67"/>
      <c r="E434" s="131"/>
      <c r="F434" s="117"/>
      <c r="G434" s="35"/>
    </row>
    <row r="435" spans="1:7" x14ac:dyDescent="0.2">
      <c r="A435" s="29"/>
      <c r="B435" s="101"/>
      <c r="C435" s="41"/>
      <c r="D435" s="118"/>
      <c r="E435" s="108"/>
      <c r="F435" s="149"/>
      <c r="G435" s="35"/>
    </row>
    <row r="436" spans="1:7" x14ac:dyDescent="0.2">
      <c r="A436" s="29"/>
      <c r="B436" s="101"/>
      <c r="C436" s="41"/>
      <c r="D436" s="144"/>
      <c r="E436" s="108"/>
      <c r="F436" s="149"/>
      <c r="G436" s="35"/>
    </row>
    <row r="437" spans="1:7" ht="13.5" thickBot="1" x14ac:dyDescent="0.25">
      <c r="A437" s="45"/>
      <c r="B437" s="132"/>
      <c r="C437" s="115"/>
      <c r="D437" s="115"/>
      <c r="E437" s="132"/>
      <c r="F437" s="49" t="s">
        <v>15</v>
      </c>
      <c r="G437" s="50">
        <f>SUM(G403:G436)</f>
        <v>66000</v>
      </c>
    </row>
    <row r="438" spans="1:7" ht="13.5" thickTop="1" x14ac:dyDescent="0.2">
      <c r="A438" s="1149" t="s">
        <v>2877</v>
      </c>
      <c r="B438" s="1186"/>
      <c r="C438" s="1186"/>
      <c r="D438" s="1186"/>
      <c r="E438" s="1186"/>
      <c r="F438" s="1186"/>
      <c r="G438" s="1187"/>
    </row>
    <row r="439" spans="1:7" ht="13.5" thickBot="1" x14ac:dyDescent="0.25">
      <c r="A439" s="52"/>
      <c r="B439" s="103"/>
      <c r="C439" s="355" t="s">
        <v>4396</v>
      </c>
      <c r="D439" s="54"/>
      <c r="E439" s="103"/>
      <c r="F439" s="55"/>
      <c r="G439" s="56"/>
    </row>
    <row r="440" spans="1:7" ht="13.5" thickTop="1" x14ac:dyDescent="0.2">
      <c r="A440" s="1130"/>
      <c r="B440" s="1131"/>
      <c r="C440" s="1131"/>
      <c r="D440" s="57" t="s">
        <v>11</v>
      </c>
      <c r="E440" s="1132" t="s">
        <v>12</v>
      </c>
      <c r="F440" s="1132"/>
      <c r="G440" s="1133"/>
    </row>
    <row r="441" spans="1:7" x14ac:dyDescent="0.2">
      <c r="A441" s="1134" t="s">
        <v>17</v>
      </c>
      <c r="B441" s="1135"/>
      <c r="C441" s="1135"/>
      <c r="D441" s="39"/>
      <c r="E441" s="1136"/>
      <c r="F441" s="1137"/>
      <c r="G441" s="1138"/>
    </row>
    <row r="442" spans="1:7" x14ac:dyDescent="0.2">
      <c r="A442" s="1134" t="s">
        <v>38</v>
      </c>
      <c r="B442" s="1135"/>
      <c r="C442" s="1135"/>
      <c r="D442" s="58" t="s">
        <v>145</v>
      </c>
      <c r="E442" s="1139" t="s">
        <v>69</v>
      </c>
      <c r="F442" s="1139"/>
      <c r="G442" s="1140"/>
    </row>
    <row r="443" spans="1:7" ht="13.5" thickBot="1" x14ac:dyDescent="0.25">
      <c r="A443" s="1141" t="s">
        <v>39</v>
      </c>
      <c r="B443" s="1142"/>
      <c r="C443" s="1142"/>
      <c r="D443" s="59" t="s">
        <v>14</v>
      </c>
      <c r="E443" s="1198" t="s">
        <v>33</v>
      </c>
      <c r="F443" s="1143"/>
      <c r="G443" s="1144"/>
    </row>
    <row r="444" spans="1:7" ht="16.5" x14ac:dyDescent="0.25">
      <c r="A444" s="1152" t="s">
        <v>29</v>
      </c>
      <c r="B444" s="1153"/>
      <c r="C444" s="1153"/>
      <c r="D444" s="1153"/>
      <c r="E444" s="1153"/>
      <c r="F444" s="1153"/>
      <c r="G444" s="1154"/>
    </row>
    <row r="445" spans="1:7" x14ac:dyDescent="0.2">
      <c r="A445" s="1155" t="s">
        <v>48</v>
      </c>
      <c r="B445" s="1156"/>
      <c r="C445" s="1156"/>
      <c r="D445" s="1156"/>
      <c r="E445" s="1156"/>
      <c r="F445" s="1156"/>
      <c r="G445" s="1157"/>
    </row>
    <row r="446" spans="1:7" x14ac:dyDescent="0.2">
      <c r="A446" s="1158" t="s">
        <v>49</v>
      </c>
      <c r="B446" s="1159"/>
      <c r="C446" s="1159"/>
      <c r="D446" s="1159"/>
      <c r="E446" s="1159"/>
      <c r="F446" s="1159"/>
      <c r="G446" s="1160"/>
    </row>
    <row r="447" spans="1:7" x14ac:dyDescent="0.2">
      <c r="A447" s="6"/>
      <c r="B447" s="99"/>
      <c r="C447" s="8"/>
      <c r="D447" s="9"/>
      <c r="E447" s="99"/>
      <c r="F447" s="10"/>
      <c r="G447" s="11" t="s">
        <v>20</v>
      </c>
    </row>
    <row r="448" spans="1:7" x14ac:dyDescent="0.2">
      <c r="A448" s="12" t="s">
        <v>1</v>
      </c>
      <c r="B448" s="13"/>
      <c r="C448" s="14" t="s">
        <v>32</v>
      </c>
      <c r="D448" s="13"/>
      <c r="E448" s="343" t="s">
        <v>4630</v>
      </c>
      <c r="F448" s="98"/>
      <c r="G448" s="344" t="s">
        <v>4628</v>
      </c>
    </row>
    <row r="449" spans="1:7" x14ac:dyDescent="0.2">
      <c r="A449" s="17" t="s">
        <v>8</v>
      </c>
      <c r="B449" s="100"/>
      <c r="C449" s="19"/>
      <c r="D449" s="4"/>
      <c r="E449" s="1145"/>
      <c r="F449" s="1146"/>
      <c r="G449" s="20"/>
    </row>
    <row r="450" spans="1:7" x14ac:dyDescent="0.2">
      <c r="A450" s="21" t="s">
        <v>37</v>
      </c>
      <c r="B450" s="22"/>
      <c r="C450" s="22"/>
      <c r="D450" s="22"/>
      <c r="E450" s="23" t="s">
        <v>46</v>
      </c>
      <c r="F450" s="24"/>
      <c r="G450" s="20" t="s">
        <v>50</v>
      </c>
    </row>
    <row r="451" spans="1:7" x14ac:dyDescent="0.2">
      <c r="A451" s="6"/>
      <c r="B451" s="99"/>
      <c r="C451" s="8"/>
      <c r="D451" s="8"/>
      <c r="E451" s="1147"/>
      <c r="F451" s="1148"/>
      <c r="G451" s="25"/>
    </row>
    <row r="452" spans="1:7" ht="26.25" thickBot="1" x14ac:dyDescent="0.25">
      <c r="A452" s="210" t="s">
        <v>47</v>
      </c>
      <c r="B452" s="28" t="s">
        <v>23</v>
      </c>
      <c r="C452" s="28" t="s">
        <v>34</v>
      </c>
      <c r="D452" s="110" t="s">
        <v>53</v>
      </c>
      <c r="E452" s="114" t="s">
        <v>54</v>
      </c>
      <c r="F452" s="111" t="s">
        <v>55</v>
      </c>
      <c r="G452" s="112" t="s">
        <v>35</v>
      </c>
    </row>
    <row r="453" spans="1:7" ht="13.5" thickTop="1" x14ac:dyDescent="0.2">
      <c r="A453" s="29">
        <v>1</v>
      </c>
      <c r="B453" s="101"/>
      <c r="C453" s="352" t="s">
        <v>300</v>
      </c>
      <c r="D453" s="357" t="s">
        <v>544</v>
      </c>
      <c r="E453" s="158">
        <v>110</v>
      </c>
      <c r="F453" s="128">
        <v>600</v>
      </c>
      <c r="G453" s="35">
        <f>F453*E453</f>
        <v>66000</v>
      </c>
    </row>
    <row r="454" spans="1:7" x14ac:dyDescent="0.2">
      <c r="A454" s="29"/>
      <c r="B454" s="101"/>
      <c r="C454" s="352"/>
      <c r="D454" s="351" t="s">
        <v>426</v>
      </c>
      <c r="E454" s="108"/>
      <c r="F454" s="128"/>
      <c r="G454" s="35"/>
    </row>
    <row r="455" spans="1:7" x14ac:dyDescent="0.2">
      <c r="A455" s="29"/>
      <c r="B455" s="101"/>
      <c r="C455" s="41"/>
      <c r="D455" s="351"/>
      <c r="E455" s="157"/>
      <c r="F455" s="149"/>
      <c r="G455" s="35"/>
    </row>
    <row r="456" spans="1:7" x14ac:dyDescent="0.2">
      <c r="A456" s="29"/>
      <c r="B456" s="101"/>
      <c r="C456" s="41"/>
      <c r="D456" s="129"/>
      <c r="E456" s="108"/>
      <c r="F456" s="128"/>
      <c r="G456" s="35"/>
    </row>
    <row r="457" spans="1:7" x14ac:dyDescent="0.2">
      <c r="A457" s="29"/>
      <c r="B457" s="105"/>
      <c r="C457" s="41"/>
      <c r="D457" s="136"/>
      <c r="E457" s="102"/>
      <c r="F457" s="128"/>
      <c r="G457" s="35"/>
    </row>
    <row r="458" spans="1:7" x14ac:dyDescent="0.2">
      <c r="A458" s="29"/>
      <c r="B458" s="105"/>
      <c r="C458" s="41"/>
      <c r="D458" s="136"/>
      <c r="E458" s="102"/>
      <c r="F458" s="128"/>
      <c r="G458" s="35"/>
    </row>
    <row r="459" spans="1:7" x14ac:dyDescent="0.2">
      <c r="A459" s="29"/>
      <c r="B459" s="151"/>
      <c r="C459" s="119"/>
      <c r="D459" s="136"/>
      <c r="E459" s="108"/>
      <c r="F459" s="150"/>
      <c r="G459" s="35"/>
    </row>
    <row r="460" spans="1:7" x14ac:dyDescent="0.2">
      <c r="A460" s="29"/>
      <c r="B460" s="151"/>
      <c r="C460" s="119"/>
      <c r="D460" s="144"/>
      <c r="E460" s="108"/>
      <c r="F460" s="150"/>
      <c r="G460" s="35"/>
    </row>
    <row r="461" spans="1:7" x14ac:dyDescent="0.2">
      <c r="A461" s="29"/>
      <c r="B461" s="101"/>
      <c r="C461" s="41"/>
      <c r="D461" s="144"/>
      <c r="E461" s="155"/>
      <c r="F461" s="128"/>
      <c r="G461" s="35"/>
    </row>
    <row r="462" spans="1:7" x14ac:dyDescent="0.2">
      <c r="A462" s="29"/>
      <c r="B462" s="106"/>
      <c r="C462" s="41"/>
      <c r="D462" s="136"/>
      <c r="E462" s="104"/>
      <c r="F462" s="128"/>
      <c r="G462" s="35"/>
    </row>
    <row r="463" spans="1:7" x14ac:dyDescent="0.2">
      <c r="A463" s="29"/>
      <c r="B463" s="105"/>
      <c r="C463" s="41"/>
      <c r="D463" s="136"/>
      <c r="E463" s="108"/>
      <c r="F463" s="152"/>
      <c r="G463" s="35"/>
    </row>
    <row r="464" spans="1:7" x14ac:dyDescent="0.2">
      <c r="A464" s="29"/>
      <c r="B464" s="107"/>
      <c r="C464" s="41"/>
      <c r="D464" s="136"/>
      <c r="E464" s="153"/>
      <c r="F464" s="128"/>
      <c r="G464" s="35"/>
    </row>
    <row r="465" spans="1:7" x14ac:dyDescent="0.2">
      <c r="A465" s="29"/>
      <c r="B465" s="107"/>
      <c r="C465" s="41"/>
      <c r="D465" s="67"/>
      <c r="E465" s="153"/>
      <c r="F465" s="128"/>
      <c r="G465" s="35"/>
    </row>
    <row r="466" spans="1:7" x14ac:dyDescent="0.2">
      <c r="A466" s="29"/>
      <c r="B466" s="101"/>
      <c r="C466" s="41"/>
      <c r="D466" s="67"/>
      <c r="E466" s="108"/>
      <c r="F466" s="128"/>
      <c r="G466" s="35"/>
    </row>
    <row r="467" spans="1:7" x14ac:dyDescent="0.2">
      <c r="A467" s="29"/>
      <c r="B467" s="101"/>
      <c r="C467" s="41"/>
      <c r="D467" s="67"/>
      <c r="E467" s="153"/>
      <c r="F467" s="128"/>
      <c r="G467" s="35"/>
    </row>
    <row r="468" spans="1:7" x14ac:dyDescent="0.2">
      <c r="A468" s="29"/>
      <c r="B468" s="106"/>
      <c r="C468" s="41"/>
      <c r="D468" s="67"/>
      <c r="E468" s="104"/>
      <c r="F468" s="154"/>
      <c r="G468" s="35"/>
    </row>
    <row r="469" spans="1:7" x14ac:dyDescent="0.2">
      <c r="A469" s="29"/>
      <c r="B469" s="105"/>
      <c r="C469" s="41"/>
      <c r="D469" s="130"/>
      <c r="E469" s="104"/>
      <c r="F469" s="154"/>
      <c r="G469" s="35"/>
    </row>
    <row r="470" spans="1:7" x14ac:dyDescent="0.2">
      <c r="A470" s="29"/>
      <c r="B470" s="105"/>
      <c r="C470" s="41"/>
      <c r="D470" s="67"/>
      <c r="E470" s="104"/>
      <c r="F470" s="154"/>
      <c r="G470" s="35"/>
    </row>
    <row r="471" spans="1:7" x14ac:dyDescent="0.2">
      <c r="A471" s="29"/>
      <c r="B471" s="101"/>
      <c r="C471" s="41"/>
      <c r="D471" s="67"/>
      <c r="E471" s="104"/>
      <c r="F471" s="154"/>
      <c r="G471" s="35"/>
    </row>
    <row r="472" spans="1:7" x14ac:dyDescent="0.2">
      <c r="A472" s="29"/>
      <c r="B472" s="101"/>
      <c r="C472" s="41"/>
      <c r="D472" s="136"/>
      <c r="E472" s="104"/>
      <c r="F472" s="154"/>
      <c r="G472" s="35"/>
    </row>
    <row r="473" spans="1:7" x14ac:dyDescent="0.2">
      <c r="A473" s="29"/>
      <c r="B473" s="101"/>
      <c r="C473" s="41"/>
      <c r="D473" s="136"/>
      <c r="E473" s="104"/>
      <c r="F473" s="154"/>
      <c r="G473" s="35"/>
    </row>
    <row r="474" spans="1:7" x14ac:dyDescent="0.2">
      <c r="A474" s="29"/>
      <c r="B474" s="101"/>
      <c r="C474" s="41"/>
      <c r="D474" s="136"/>
      <c r="E474" s="104"/>
      <c r="F474" s="154"/>
      <c r="G474" s="35"/>
    </row>
    <row r="475" spans="1:7" x14ac:dyDescent="0.2">
      <c r="A475" s="29"/>
      <c r="B475" s="101"/>
      <c r="C475" s="41"/>
      <c r="D475" s="136"/>
      <c r="E475" s="104"/>
      <c r="F475" s="154"/>
      <c r="G475" s="35"/>
    </row>
    <row r="476" spans="1:7" x14ac:dyDescent="0.2">
      <c r="A476" s="29"/>
      <c r="B476" s="101"/>
      <c r="C476" s="41"/>
      <c r="D476" s="62"/>
      <c r="E476" s="104"/>
      <c r="F476" s="154"/>
      <c r="G476" s="35"/>
    </row>
    <row r="477" spans="1:7" x14ac:dyDescent="0.2">
      <c r="A477" s="29"/>
      <c r="B477" s="101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159"/>
      <c r="E478" s="104"/>
      <c r="F478" s="154"/>
      <c r="G478" s="35"/>
    </row>
    <row r="479" spans="1:7" x14ac:dyDescent="0.2">
      <c r="A479" s="29"/>
      <c r="B479" s="101"/>
      <c r="C479" s="41"/>
      <c r="D479" s="160"/>
      <c r="E479" s="108"/>
      <c r="F479" s="128"/>
      <c r="G479" s="35"/>
    </row>
    <row r="480" spans="1:7" x14ac:dyDescent="0.2">
      <c r="A480" s="29"/>
      <c r="B480" s="646"/>
      <c r="C480" s="647"/>
      <c r="D480" s="881"/>
      <c r="E480" s="745"/>
      <c r="F480" s="659"/>
      <c r="G480" s="35"/>
    </row>
    <row r="481" spans="1:7" x14ac:dyDescent="0.2">
      <c r="A481" s="29"/>
      <c r="B481" s="101"/>
      <c r="C481" s="41"/>
      <c r="D481" s="136"/>
      <c r="E481" s="153"/>
      <c r="F481" s="128"/>
      <c r="G481" s="35"/>
    </row>
    <row r="482" spans="1:7" x14ac:dyDescent="0.2">
      <c r="A482" s="29"/>
      <c r="B482" s="646"/>
      <c r="C482" s="647"/>
      <c r="D482" s="786"/>
      <c r="E482" s="787"/>
      <c r="F482" s="659"/>
      <c r="G482" s="35"/>
    </row>
    <row r="483" spans="1:7" x14ac:dyDescent="0.2">
      <c r="A483" s="29"/>
      <c r="B483" s="101"/>
      <c r="C483" s="41"/>
      <c r="D483" s="136"/>
      <c r="E483" s="102"/>
      <c r="F483" s="128"/>
      <c r="G483" s="35"/>
    </row>
    <row r="484" spans="1:7" x14ac:dyDescent="0.2">
      <c r="A484" s="29"/>
      <c r="B484" s="101"/>
      <c r="C484" s="31"/>
      <c r="D484" s="67"/>
      <c r="E484" s="131"/>
      <c r="F484" s="117"/>
      <c r="G484" s="35"/>
    </row>
    <row r="485" spans="1:7" x14ac:dyDescent="0.2">
      <c r="A485" s="29"/>
      <c r="B485" s="101"/>
      <c r="C485" s="41"/>
      <c r="D485" s="118"/>
      <c r="E485" s="108"/>
      <c r="F485" s="149"/>
      <c r="G485" s="35"/>
    </row>
    <row r="486" spans="1:7" x14ac:dyDescent="0.2">
      <c r="A486" s="29"/>
      <c r="B486" s="101"/>
      <c r="C486" s="41"/>
      <c r="D486" s="144"/>
      <c r="E486" s="108"/>
      <c r="F486" s="149"/>
      <c r="G486" s="35"/>
    </row>
    <row r="487" spans="1:7" ht="13.5" thickBot="1" x14ac:dyDescent="0.25">
      <c r="A487" s="45"/>
      <c r="B487" s="132"/>
      <c r="C487" s="115"/>
      <c r="D487" s="115"/>
      <c r="E487" s="132"/>
      <c r="F487" s="49" t="s">
        <v>15</v>
      </c>
      <c r="G487" s="50">
        <f>SUM(G453:G486)</f>
        <v>66000</v>
      </c>
    </row>
    <row r="488" spans="1:7" ht="13.5" thickTop="1" x14ac:dyDescent="0.2">
      <c r="A488" s="1149" t="s">
        <v>2877</v>
      </c>
      <c r="B488" s="1186"/>
      <c r="C488" s="1186"/>
      <c r="D488" s="1186"/>
      <c r="E488" s="1186"/>
      <c r="F488" s="1186"/>
      <c r="G488" s="1187"/>
    </row>
    <row r="489" spans="1:7" ht="13.5" thickBot="1" x14ac:dyDescent="0.25">
      <c r="A489" s="52"/>
      <c r="B489" s="103"/>
      <c r="C489" s="355" t="s">
        <v>4739</v>
      </c>
      <c r="D489" s="54"/>
      <c r="E489" s="103"/>
      <c r="F489" s="55"/>
      <c r="G489" s="56"/>
    </row>
    <row r="490" spans="1:7" ht="13.5" thickTop="1" x14ac:dyDescent="0.2">
      <c r="A490" s="1130"/>
      <c r="B490" s="1131"/>
      <c r="C490" s="1131"/>
      <c r="D490" s="57" t="s">
        <v>11</v>
      </c>
      <c r="E490" s="1132" t="s">
        <v>12</v>
      </c>
      <c r="F490" s="1132"/>
      <c r="G490" s="1133"/>
    </row>
    <row r="491" spans="1:7" x14ac:dyDescent="0.2">
      <c r="A491" s="1134" t="s">
        <v>17</v>
      </c>
      <c r="B491" s="1135"/>
      <c r="C491" s="1135"/>
      <c r="D491" s="39"/>
      <c r="E491" s="1136"/>
      <c r="F491" s="1137"/>
      <c r="G491" s="1138"/>
    </row>
    <row r="492" spans="1:7" x14ac:dyDescent="0.2">
      <c r="A492" s="1134" t="s">
        <v>38</v>
      </c>
      <c r="B492" s="1135"/>
      <c r="C492" s="1135"/>
      <c r="D492" s="58" t="s">
        <v>145</v>
      </c>
      <c r="E492" s="1139" t="s">
        <v>69</v>
      </c>
      <c r="F492" s="1139"/>
      <c r="G492" s="1140"/>
    </row>
    <row r="493" spans="1:7" ht="13.5" thickBot="1" x14ac:dyDescent="0.25">
      <c r="A493" s="1141" t="s">
        <v>39</v>
      </c>
      <c r="B493" s="1142"/>
      <c r="C493" s="1142"/>
      <c r="D493" s="59" t="s">
        <v>14</v>
      </c>
      <c r="E493" s="1198" t="s">
        <v>33</v>
      </c>
      <c r="F493" s="1143"/>
      <c r="G493" s="1144"/>
    </row>
  </sheetData>
  <mergeCells count="140">
    <mergeCell ref="A197:G197"/>
    <mergeCell ref="A198:G198"/>
    <mergeCell ref="A199:G199"/>
    <mergeCell ref="E202:F202"/>
    <mergeCell ref="E204:F204"/>
    <mergeCell ref="A244:C244"/>
    <mergeCell ref="E244:G244"/>
    <mergeCell ref="A245:C245"/>
    <mergeCell ref="E245:G245"/>
    <mergeCell ref="A240:G240"/>
    <mergeCell ref="A242:C242"/>
    <mergeCell ref="E242:G242"/>
    <mergeCell ref="A243:C243"/>
    <mergeCell ref="E243:G243"/>
    <mergeCell ref="A149:G149"/>
    <mergeCell ref="A150:G150"/>
    <mergeCell ref="E153:F153"/>
    <mergeCell ref="E155:F155"/>
    <mergeCell ref="A195:C195"/>
    <mergeCell ref="E195:G195"/>
    <mergeCell ref="A196:C196"/>
    <mergeCell ref="E196:G196"/>
    <mergeCell ref="A191:G191"/>
    <mergeCell ref="A193:C193"/>
    <mergeCell ref="E193:G193"/>
    <mergeCell ref="A194:C194"/>
    <mergeCell ref="E194:G194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246:G246"/>
    <mergeCell ref="A247:G247"/>
    <mergeCell ref="A248:G248"/>
    <mergeCell ref="E251:F251"/>
    <mergeCell ref="E253:F253"/>
    <mergeCell ref="A97:C97"/>
    <mergeCell ref="E97:G97"/>
    <mergeCell ref="A98:C98"/>
    <mergeCell ref="E98:G98"/>
    <mergeCell ref="A99:G99"/>
    <mergeCell ref="A100:G100"/>
    <mergeCell ref="A101:G101"/>
    <mergeCell ref="E104:F104"/>
    <mergeCell ref="E106:F106"/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148:G148"/>
    <mergeCell ref="A293:C293"/>
    <mergeCell ref="E293:G293"/>
    <mergeCell ref="A294:C294"/>
    <mergeCell ref="E294:G294"/>
    <mergeCell ref="A289:G289"/>
    <mergeCell ref="A291:C291"/>
    <mergeCell ref="E291:G291"/>
    <mergeCell ref="A292:C292"/>
    <mergeCell ref="E292:G292"/>
    <mergeCell ref="A338:G338"/>
    <mergeCell ref="A340:C340"/>
    <mergeCell ref="E340:G340"/>
    <mergeCell ref="A341:C341"/>
    <mergeCell ref="E341:G341"/>
    <mergeCell ref="A295:G295"/>
    <mergeCell ref="A296:G296"/>
    <mergeCell ref="A297:G297"/>
    <mergeCell ref="E300:F300"/>
    <mergeCell ref="E302:F302"/>
    <mergeCell ref="A344:G344"/>
    <mergeCell ref="A345:G345"/>
    <mergeCell ref="A346:G346"/>
    <mergeCell ref="E349:F349"/>
    <mergeCell ref="E351:F351"/>
    <mergeCell ref="A342:C342"/>
    <mergeCell ref="E342:G342"/>
    <mergeCell ref="A343:C343"/>
    <mergeCell ref="E343:G343"/>
    <mergeCell ref="A392:C392"/>
    <mergeCell ref="E392:G392"/>
    <mergeCell ref="A393:C393"/>
    <mergeCell ref="E393:G393"/>
    <mergeCell ref="A394:G394"/>
    <mergeCell ref="A388:G388"/>
    <mergeCell ref="A390:C390"/>
    <mergeCell ref="E390:G390"/>
    <mergeCell ref="A391:C391"/>
    <mergeCell ref="E391:G391"/>
    <mergeCell ref="A443:C443"/>
    <mergeCell ref="E443:G443"/>
    <mergeCell ref="A440:C440"/>
    <mergeCell ref="E440:G440"/>
    <mergeCell ref="A441:C441"/>
    <mergeCell ref="E441:G441"/>
    <mergeCell ref="A442:C442"/>
    <mergeCell ref="E442:G442"/>
    <mergeCell ref="A395:G395"/>
    <mergeCell ref="A396:G396"/>
    <mergeCell ref="E399:F399"/>
    <mergeCell ref="E401:F401"/>
    <mergeCell ref="A438:G438"/>
    <mergeCell ref="A492:C492"/>
    <mergeCell ref="E492:G492"/>
    <mergeCell ref="A493:C493"/>
    <mergeCell ref="E493:G493"/>
    <mergeCell ref="A444:G444"/>
    <mergeCell ref="A445:G445"/>
    <mergeCell ref="A446:G446"/>
    <mergeCell ref="E449:F449"/>
    <mergeCell ref="E451:F451"/>
    <mergeCell ref="A488:G488"/>
    <mergeCell ref="A490:C490"/>
    <mergeCell ref="E490:G490"/>
    <mergeCell ref="A491:C491"/>
    <mergeCell ref="E491:G491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 tint="0.499984740745262"/>
  </sheetPr>
  <dimension ref="A1:I50"/>
  <sheetViews>
    <sheetView topLeftCell="A3" zoomScale="115" zoomScaleNormal="115" workbookViewId="0">
      <selection activeCell="D30" sqref="D3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32</v>
      </c>
      <c r="D5" s="13"/>
      <c r="E5" s="343" t="s">
        <v>4456</v>
      </c>
      <c r="F5" s="98"/>
      <c r="G5" s="344" t="s">
        <v>4451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52" t="s">
        <v>149</v>
      </c>
      <c r="D10" s="357" t="s">
        <v>1605</v>
      </c>
      <c r="E10" s="158">
        <v>30</v>
      </c>
      <c r="F10" s="128">
        <v>200</v>
      </c>
      <c r="G10" s="35">
        <f>F10*E10</f>
        <v>6000</v>
      </c>
      <c r="I10" s="2" t="s">
        <v>8</v>
      </c>
    </row>
    <row r="11" spans="1:9" x14ac:dyDescent="0.2">
      <c r="A11" s="29"/>
      <c r="B11" s="101"/>
      <c r="C11" s="41"/>
      <c r="D11" s="129"/>
      <c r="E11" s="156"/>
      <c r="F11" s="128"/>
      <c r="G11" s="35"/>
    </row>
    <row r="12" spans="1:9" x14ac:dyDescent="0.2">
      <c r="A12" s="29"/>
      <c r="B12" s="101"/>
      <c r="C12" s="41"/>
      <c r="D12" s="129"/>
      <c r="E12" s="157"/>
      <c r="F12" s="149"/>
      <c r="G12" s="35"/>
    </row>
    <row r="13" spans="1:9" x14ac:dyDescent="0.2">
      <c r="A13" s="29"/>
      <c r="B13" s="101"/>
      <c r="C13" s="41"/>
      <c r="D13" s="129"/>
      <c r="E13" s="108"/>
      <c r="F13" s="128"/>
      <c r="G13" s="35"/>
    </row>
    <row r="14" spans="1:9" x14ac:dyDescent="0.2">
      <c r="A14" s="29"/>
      <c r="B14" s="105"/>
      <c r="C14" s="41"/>
      <c r="D14" s="136"/>
      <c r="E14" s="102"/>
      <c r="F14" s="128"/>
      <c r="G14" s="35"/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646"/>
      <c r="C31" s="647"/>
      <c r="D31" s="786"/>
      <c r="E31" s="649"/>
      <c r="F31" s="650"/>
      <c r="G31" s="35"/>
    </row>
    <row r="32" spans="1:7" x14ac:dyDescent="0.2">
      <c r="A32" s="29"/>
      <c r="B32" s="646"/>
      <c r="C32" s="647"/>
      <c r="D32" s="786"/>
      <c r="E32" s="649"/>
      <c r="F32" s="650"/>
      <c r="G32" s="35"/>
    </row>
    <row r="33" spans="1:7" x14ac:dyDescent="0.2">
      <c r="A33" s="29"/>
      <c r="B33" s="646"/>
      <c r="C33" s="647"/>
      <c r="D33" s="786"/>
      <c r="E33" s="649"/>
      <c r="F33" s="650"/>
      <c r="G33" s="35"/>
    </row>
    <row r="34" spans="1:7" x14ac:dyDescent="0.2">
      <c r="A34" s="29"/>
      <c r="B34" s="646"/>
      <c r="C34" s="647"/>
      <c r="D34" s="786"/>
      <c r="E34" s="649"/>
      <c r="F34" s="650"/>
      <c r="G34" s="35"/>
    </row>
    <row r="35" spans="1:7" x14ac:dyDescent="0.2">
      <c r="A35" s="29"/>
      <c r="B35" s="101"/>
      <c r="C35" s="41"/>
      <c r="D35" s="62"/>
      <c r="E35" s="104"/>
      <c r="F35" s="154"/>
      <c r="G35" s="35"/>
    </row>
    <row r="36" spans="1:7" x14ac:dyDescent="0.2">
      <c r="A36" s="29"/>
      <c r="B36" s="101"/>
      <c r="C36" s="41"/>
      <c r="D36" s="67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6000</v>
      </c>
    </row>
    <row r="45" spans="1:7" ht="13.5" thickTop="1" x14ac:dyDescent="0.2">
      <c r="A45" s="1149" t="s">
        <v>4452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8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4453</v>
      </c>
      <c r="E49" s="1139" t="s">
        <v>69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</v>
      </c>
      <c r="E50" s="1198" t="s">
        <v>33</v>
      </c>
      <c r="F50" s="1143"/>
      <c r="G50" s="1144"/>
    </row>
  </sheetData>
  <mergeCells count="14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 tint="0.499984740745262"/>
  </sheetPr>
  <dimension ref="A1:J399"/>
  <sheetViews>
    <sheetView topLeftCell="A364" zoomScale="110" zoomScaleNormal="110" workbookViewId="0">
      <selection activeCell="A351" sqref="A351:G39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36.140625" style="2" customWidth="1"/>
    <col min="12" max="12" width="9.28515625" style="2" bestFit="1" customWidth="1"/>
    <col min="13" max="13" width="10.42578125" style="2" bestFit="1" customWidth="1"/>
    <col min="14" max="14" width="9.28515625" style="2" bestFit="1" customWidth="1"/>
    <col min="15" max="15" width="10.28515625" style="2" bestFit="1" customWidth="1"/>
    <col min="16" max="17" width="9.140625" style="2"/>
    <col min="18" max="19" width="9.28515625" style="2" bestFit="1" customWidth="1"/>
    <col min="20" max="20" width="11.28515625" style="2" customWidth="1"/>
    <col min="21" max="16384" width="9.140625" style="2"/>
  </cols>
  <sheetData>
    <row r="1" spans="1:9" ht="16.5" x14ac:dyDescent="0.25">
      <c r="A1" s="1205" t="s">
        <v>48</v>
      </c>
      <c r="B1" s="1206"/>
      <c r="C1" s="1206"/>
      <c r="D1" s="1206"/>
      <c r="E1" s="1206"/>
      <c r="F1" s="1206"/>
      <c r="G1" s="1207"/>
    </row>
    <row r="2" spans="1:9" x14ac:dyDescent="0.2">
      <c r="A2" s="1208" t="s">
        <v>48</v>
      </c>
      <c r="B2" s="1209"/>
      <c r="C2" s="1209"/>
      <c r="D2" s="1209"/>
      <c r="E2" s="1209"/>
      <c r="F2" s="1209"/>
      <c r="G2" s="1210"/>
    </row>
    <row r="3" spans="1:9" x14ac:dyDescent="0.2">
      <c r="A3" s="1211" t="s">
        <v>49</v>
      </c>
      <c r="B3" s="1212"/>
      <c r="C3" s="1212"/>
      <c r="D3" s="1212"/>
      <c r="E3" s="1212"/>
      <c r="F3" s="1212"/>
      <c r="G3" s="1213"/>
    </row>
    <row r="4" spans="1:9" x14ac:dyDescent="0.2">
      <c r="A4" s="450"/>
      <c r="B4" s="451"/>
      <c r="C4" s="452"/>
      <c r="D4" s="453"/>
      <c r="E4" s="451"/>
      <c r="F4" s="454"/>
      <c r="G4" s="455" t="s">
        <v>20</v>
      </c>
    </row>
    <row r="5" spans="1:9" x14ac:dyDescent="0.2">
      <c r="A5" s="456" t="s">
        <v>1</v>
      </c>
      <c r="B5" s="457"/>
      <c r="C5" s="458" t="s">
        <v>32</v>
      </c>
      <c r="D5" s="457"/>
      <c r="E5" s="286" t="s">
        <v>1362</v>
      </c>
      <c r="F5" s="287"/>
      <c r="G5" s="288" t="s">
        <v>1363</v>
      </c>
      <c r="I5" s="264" t="s">
        <v>1364</v>
      </c>
    </row>
    <row r="6" spans="1:9" x14ac:dyDescent="0.2">
      <c r="A6" s="459" t="s">
        <v>8</v>
      </c>
      <c r="B6" s="460"/>
      <c r="C6" s="461"/>
      <c r="D6" s="449"/>
      <c r="E6" s="1214"/>
      <c r="F6" s="1215"/>
      <c r="G6" s="462"/>
    </row>
    <row r="7" spans="1:9" x14ac:dyDescent="0.2">
      <c r="A7" s="463" t="s">
        <v>37</v>
      </c>
      <c r="B7" s="464"/>
      <c r="C7" s="464"/>
      <c r="D7" s="464"/>
      <c r="E7" s="465" t="s">
        <v>46</v>
      </c>
      <c r="F7" s="466"/>
      <c r="G7" s="462" t="s">
        <v>50</v>
      </c>
    </row>
    <row r="8" spans="1:9" x14ac:dyDescent="0.2">
      <c r="A8" s="450"/>
      <c r="B8" s="451"/>
      <c r="C8" s="452"/>
      <c r="D8" s="452"/>
      <c r="E8" s="1216"/>
      <c r="F8" s="1217"/>
      <c r="G8" s="467"/>
    </row>
    <row r="9" spans="1:9" ht="26.25" thickBot="1" x14ac:dyDescent="0.25">
      <c r="A9" s="468" t="s">
        <v>47</v>
      </c>
      <c r="B9" s="469" t="s">
        <v>23</v>
      </c>
      <c r="C9" s="469" t="s">
        <v>34</v>
      </c>
      <c r="D9" s="470" t="s">
        <v>53</v>
      </c>
      <c r="E9" s="471" t="s">
        <v>54</v>
      </c>
      <c r="F9" s="472" t="s">
        <v>55</v>
      </c>
      <c r="G9" s="473" t="s">
        <v>35</v>
      </c>
    </row>
    <row r="10" spans="1:9" ht="13.5" thickTop="1" x14ac:dyDescent="0.2">
      <c r="A10" s="474">
        <v>1</v>
      </c>
      <c r="B10" s="475"/>
      <c r="C10" s="476" t="s">
        <v>149</v>
      </c>
      <c r="D10" s="477" t="s">
        <v>586</v>
      </c>
      <c r="E10" s="218">
        <v>70</v>
      </c>
      <c r="F10" s="478">
        <v>250</v>
      </c>
      <c r="G10" s="220">
        <f>F10*E10</f>
        <v>17500</v>
      </c>
    </row>
    <row r="11" spans="1:9" x14ac:dyDescent="0.2">
      <c r="A11" s="474" t="s">
        <v>8</v>
      </c>
      <c r="B11" s="475"/>
      <c r="C11" s="476"/>
      <c r="D11" s="479" t="s">
        <v>587</v>
      </c>
      <c r="E11" s="218"/>
      <c r="F11" s="478"/>
      <c r="G11" s="220" t="s">
        <v>8</v>
      </c>
    </row>
    <row r="12" spans="1:9" x14ac:dyDescent="0.2">
      <c r="A12" s="474">
        <v>2</v>
      </c>
      <c r="B12" s="475"/>
      <c r="C12" s="225" t="s">
        <v>149</v>
      </c>
      <c r="D12" s="479" t="s">
        <v>425</v>
      </c>
      <c r="E12" s="480">
        <v>70</v>
      </c>
      <c r="F12" s="481">
        <v>350</v>
      </c>
      <c r="G12" s="220">
        <f>F12*E12</f>
        <v>24500</v>
      </c>
    </row>
    <row r="13" spans="1:9" x14ac:dyDescent="0.2">
      <c r="A13" s="474"/>
      <c r="B13" s="475"/>
      <c r="C13" s="225"/>
      <c r="D13" s="482" t="s">
        <v>358</v>
      </c>
      <c r="E13" s="483"/>
      <c r="F13" s="484"/>
      <c r="G13" s="220"/>
      <c r="I13" s="411" t="s">
        <v>152</v>
      </c>
    </row>
    <row r="14" spans="1:9" x14ac:dyDescent="0.2">
      <c r="A14" s="474"/>
      <c r="B14" s="475"/>
      <c r="C14" s="225"/>
      <c r="D14" s="482"/>
      <c r="E14" s="483"/>
      <c r="F14" s="484"/>
      <c r="G14" s="220"/>
    </row>
    <row r="15" spans="1:9" x14ac:dyDescent="0.2">
      <c r="A15" s="474"/>
      <c r="B15" s="475"/>
      <c r="C15" s="225"/>
      <c r="D15" s="482"/>
      <c r="E15" s="483"/>
      <c r="F15" s="484"/>
      <c r="G15" s="220"/>
    </row>
    <row r="16" spans="1:9" x14ac:dyDescent="0.2">
      <c r="A16" s="474"/>
      <c r="B16" s="475"/>
      <c r="C16" s="225"/>
      <c r="D16" s="482"/>
      <c r="E16" s="480"/>
      <c r="F16" s="481"/>
      <c r="G16" s="220"/>
    </row>
    <row r="17" spans="1:7" x14ac:dyDescent="0.2">
      <c r="A17" s="474"/>
      <c r="B17" s="485"/>
      <c r="C17" s="225"/>
      <c r="D17" s="255"/>
      <c r="E17" s="486"/>
      <c r="F17" s="481"/>
      <c r="G17" s="220"/>
    </row>
    <row r="18" spans="1:7" x14ac:dyDescent="0.2">
      <c r="A18" s="474"/>
      <c r="B18" s="487"/>
      <c r="C18" s="488"/>
      <c r="D18" s="255"/>
      <c r="E18" s="480"/>
      <c r="F18" s="489"/>
      <c r="G18" s="220"/>
    </row>
    <row r="19" spans="1:7" x14ac:dyDescent="0.2">
      <c r="A19" s="474"/>
      <c r="B19" s="487"/>
      <c r="C19" s="488"/>
      <c r="D19" s="490"/>
      <c r="E19" s="480"/>
      <c r="F19" s="489"/>
      <c r="G19" s="220"/>
    </row>
    <row r="20" spans="1:7" x14ac:dyDescent="0.2">
      <c r="A20" s="474"/>
      <c r="B20" s="475"/>
      <c r="C20" s="225"/>
      <c r="D20" s="490"/>
      <c r="E20" s="491"/>
      <c r="F20" s="481"/>
      <c r="G20" s="220"/>
    </row>
    <row r="21" spans="1:7" x14ac:dyDescent="0.2">
      <c r="A21" s="474"/>
      <c r="B21" s="492"/>
      <c r="C21" s="225"/>
      <c r="D21" s="255"/>
      <c r="E21" s="493"/>
      <c r="F21" s="481"/>
      <c r="G21" s="220"/>
    </row>
    <row r="22" spans="1:7" x14ac:dyDescent="0.2">
      <c r="A22" s="474"/>
      <c r="B22" s="485"/>
      <c r="C22" s="225"/>
      <c r="D22" s="255"/>
      <c r="E22" s="480"/>
      <c r="F22" s="494"/>
      <c r="G22" s="220"/>
    </row>
    <row r="23" spans="1:7" x14ac:dyDescent="0.2">
      <c r="A23" s="474"/>
      <c r="B23" s="495"/>
      <c r="C23" s="225"/>
      <c r="D23" s="255"/>
      <c r="E23" s="496"/>
      <c r="F23" s="481"/>
      <c r="G23" s="220"/>
    </row>
    <row r="24" spans="1:7" x14ac:dyDescent="0.2">
      <c r="A24" s="474"/>
      <c r="B24" s="495"/>
      <c r="C24" s="225"/>
      <c r="D24" s="262"/>
      <c r="E24" s="496"/>
      <c r="F24" s="481"/>
      <c r="G24" s="220"/>
    </row>
    <row r="25" spans="1:7" x14ac:dyDescent="0.2">
      <c r="A25" s="474"/>
      <c r="B25" s="475"/>
      <c r="C25" s="225"/>
      <c r="D25" s="262"/>
      <c r="E25" s="480"/>
      <c r="F25" s="481"/>
      <c r="G25" s="220"/>
    </row>
    <row r="26" spans="1:7" x14ac:dyDescent="0.2">
      <c r="A26" s="474"/>
      <c r="B26" s="475"/>
      <c r="C26" s="225"/>
      <c r="D26" s="262"/>
      <c r="E26" s="496"/>
      <c r="F26" s="481"/>
      <c r="G26" s="220"/>
    </row>
    <row r="27" spans="1:7" x14ac:dyDescent="0.2">
      <c r="A27" s="474"/>
      <c r="B27" s="492"/>
      <c r="C27" s="225"/>
      <c r="D27" s="262"/>
      <c r="E27" s="493"/>
      <c r="F27" s="497"/>
      <c r="G27" s="220"/>
    </row>
    <row r="28" spans="1:7" x14ac:dyDescent="0.2">
      <c r="A28" s="474"/>
      <c r="B28" s="485"/>
      <c r="C28" s="225"/>
      <c r="D28" s="498"/>
      <c r="E28" s="493"/>
      <c r="F28" s="497"/>
      <c r="G28" s="220"/>
    </row>
    <row r="29" spans="1:7" x14ac:dyDescent="0.2">
      <c r="A29" s="474"/>
      <c r="B29" s="485"/>
      <c r="C29" s="225"/>
      <c r="D29" s="262"/>
      <c r="E29" s="493"/>
      <c r="F29" s="497"/>
      <c r="G29" s="220"/>
    </row>
    <row r="30" spans="1:7" x14ac:dyDescent="0.2">
      <c r="A30" s="474"/>
      <c r="B30" s="475"/>
      <c r="C30" s="225"/>
      <c r="D30" s="262"/>
      <c r="E30" s="493"/>
      <c r="F30" s="497"/>
      <c r="G30" s="220"/>
    </row>
    <row r="31" spans="1:7" x14ac:dyDescent="0.2">
      <c r="A31" s="474"/>
      <c r="B31" s="475"/>
      <c r="C31" s="225"/>
      <c r="D31" s="255"/>
      <c r="E31" s="493"/>
      <c r="F31" s="497"/>
      <c r="G31" s="220"/>
    </row>
    <row r="32" spans="1:7" x14ac:dyDescent="0.2">
      <c r="A32" s="474"/>
      <c r="B32" s="475"/>
      <c r="C32" s="225"/>
      <c r="D32" s="255"/>
      <c r="E32" s="493"/>
      <c r="F32" s="497"/>
      <c r="G32" s="220"/>
    </row>
    <row r="33" spans="1:10" x14ac:dyDescent="0.2">
      <c r="A33" s="474"/>
      <c r="B33" s="475"/>
      <c r="C33" s="225"/>
      <c r="D33" s="499"/>
      <c r="E33" s="493"/>
      <c r="F33" s="497"/>
      <c r="G33" s="220"/>
    </row>
    <row r="34" spans="1:10" x14ac:dyDescent="0.2">
      <c r="A34" s="474"/>
      <c r="B34" s="475"/>
      <c r="C34" s="225"/>
      <c r="D34" s="499"/>
      <c r="E34" s="493"/>
      <c r="F34" s="497"/>
      <c r="G34" s="220"/>
    </row>
    <row r="35" spans="1:10" x14ac:dyDescent="0.2">
      <c r="A35" s="474"/>
      <c r="B35" s="475"/>
      <c r="C35" s="225"/>
      <c r="D35" s="499"/>
      <c r="E35" s="493"/>
      <c r="F35" s="497"/>
      <c r="G35" s="220"/>
    </row>
    <row r="36" spans="1:10" x14ac:dyDescent="0.2">
      <c r="A36" s="474"/>
      <c r="B36" s="475"/>
      <c r="C36" s="225"/>
      <c r="D36" s="262"/>
      <c r="E36" s="493"/>
      <c r="F36" s="497"/>
      <c r="G36" s="220"/>
    </row>
    <row r="37" spans="1:10" x14ac:dyDescent="0.2">
      <c r="A37" s="474"/>
      <c r="B37" s="475"/>
      <c r="C37" s="225"/>
      <c r="D37" s="500" t="s">
        <v>483</v>
      </c>
      <c r="E37" s="493"/>
      <c r="F37" s="497"/>
      <c r="G37" s="220"/>
      <c r="I37" s="2" t="s">
        <v>8</v>
      </c>
    </row>
    <row r="38" spans="1:10" x14ac:dyDescent="0.2">
      <c r="A38" s="474"/>
      <c r="B38" s="475"/>
      <c r="C38" s="225"/>
      <c r="D38" s="501"/>
      <c r="E38" s="480"/>
      <c r="F38" s="481"/>
      <c r="G38" s="220"/>
    </row>
    <row r="39" spans="1:10" x14ac:dyDescent="0.2">
      <c r="A39" s="474"/>
      <c r="B39" s="475"/>
      <c r="C39" s="225"/>
      <c r="D39" s="255"/>
      <c r="E39" s="496"/>
      <c r="F39" s="481"/>
      <c r="G39" s="220"/>
    </row>
    <row r="40" spans="1:10" x14ac:dyDescent="0.2">
      <c r="A40" s="474"/>
      <c r="B40" s="475"/>
      <c r="C40" s="225"/>
      <c r="D40" s="255"/>
      <c r="E40" s="486"/>
      <c r="F40" s="481"/>
      <c r="G40" s="220"/>
    </row>
    <row r="41" spans="1:10" x14ac:dyDescent="0.2">
      <c r="A41" s="474"/>
      <c r="B41" s="475"/>
      <c r="C41" s="224"/>
      <c r="D41" s="262"/>
      <c r="E41" s="502"/>
      <c r="F41" s="503"/>
      <c r="G41" s="220"/>
      <c r="J41" s="411" t="s">
        <v>483</v>
      </c>
    </row>
    <row r="42" spans="1:10" x14ac:dyDescent="0.2">
      <c r="A42" s="474"/>
      <c r="B42" s="475"/>
      <c r="C42" s="225"/>
      <c r="D42" s="504"/>
      <c r="E42" s="480"/>
      <c r="F42" s="484"/>
      <c r="G42" s="220"/>
    </row>
    <row r="43" spans="1:10" x14ac:dyDescent="0.2">
      <c r="A43" s="474"/>
      <c r="B43" s="475"/>
      <c r="C43" s="225"/>
      <c r="D43" s="490"/>
      <c r="E43" s="480"/>
      <c r="F43" s="484"/>
      <c r="G43" s="220"/>
    </row>
    <row r="44" spans="1:10" ht="13.5" thickBot="1" x14ac:dyDescent="0.25">
      <c r="A44" s="505"/>
      <c r="B44" s="506"/>
      <c r="C44" s="507"/>
      <c r="D44" s="507"/>
      <c r="E44" s="506"/>
      <c r="F44" s="508" t="s">
        <v>15</v>
      </c>
      <c r="G44" s="509">
        <f>SUM(G10:G43)</f>
        <v>42000</v>
      </c>
    </row>
    <row r="45" spans="1:10" ht="13.5" thickTop="1" x14ac:dyDescent="0.2">
      <c r="A45" s="1218" t="s">
        <v>1365</v>
      </c>
      <c r="B45" s="1219"/>
      <c r="C45" s="1219"/>
      <c r="D45" s="1219"/>
      <c r="E45" s="1219"/>
      <c r="F45" s="1219"/>
      <c r="G45" s="1220"/>
    </row>
    <row r="46" spans="1:10" ht="13.5" thickBot="1" x14ac:dyDescent="0.25">
      <c r="A46" s="510"/>
      <c r="B46" s="511"/>
      <c r="C46" s="511" t="s">
        <v>588</v>
      </c>
      <c r="D46" s="512"/>
      <c r="E46" s="511"/>
      <c r="F46" s="513"/>
      <c r="G46" s="514"/>
    </row>
    <row r="47" spans="1:10" ht="13.5" thickTop="1" x14ac:dyDescent="0.2">
      <c r="A47" s="1221"/>
      <c r="B47" s="1222"/>
      <c r="C47" s="1222"/>
      <c r="D47" s="515" t="s">
        <v>11</v>
      </c>
      <c r="E47" s="1223" t="s">
        <v>12</v>
      </c>
      <c r="F47" s="1223"/>
      <c r="G47" s="1224"/>
    </row>
    <row r="48" spans="1:10" x14ac:dyDescent="0.2">
      <c r="A48" s="1225" t="s">
        <v>17</v>
      </c>
      <c r="B48" s="1226"/>
      <c r="C48" s="1226"/>
      <c r="D48" s="516"/>
      <c r="E48" s="1227"/>
      <c r="F48" s="1228"/>
      <c r="G48" s="1229"/>
    </row>
    <row r="49" spans="1:7" x14ac:dyDescent="0.2">
      <c r="A49" s="1225" t="s">
        <v>38</v>
      </c>
      <c r="B49" s="1226"/>
      <c r="C49" s="1226"/>
      <c r="D49" s="517" t="s">
        <v>144</v>
      </c>
      <c r="E49" s="1230" t="s">
        <v>69</v>
      </c>
      <c r="F49" s="1230"/>
      <c r="G49" s="1231"/>
    </row>
    <row r="50" spans="1:7" ht="13.5" thickBot="1" x14ac:dyDescent="0.25">
      <c r="A50" s="1276" t="s">
        <v>39</v>
      </c>
      <c r="B50" s="1277"/>
      <c r="C50" s="1277"/>
      <c r="D50" s="518" t="s">
        <v>14</v>
      </c>
      <c r="E50" s="1278" t="s">
        <v>33</v>
      </c>
      <c r="F50" s="1279"/>
      <c r="G50" s="1280"/>
    </row>
    <row r="51" spans="1:7" ht="16.5" x14ac:dyDescent="0.25">
      <c r="A51" s="1247" t="s">
        <v>48</v>
      </c>
      <c r="B51" s="1248"/>
      <c r="C51" s="1248"/>
      <c r="D51" s="1248"/>
      <c r="E51" s="1248"/>
      <c r="F51" s="1248"/>
      <c r="G51" s="1249"/>
    </row>
    <row r="52" spans="1:7" x14ac:dyDescent="0.2">
      <c r="A52" s="1250" t="s">
        <v>48</v>
      </c>
      <c r="B52" s="1251"/>
      <c r="C52" s="1251"/>
      <c r="D52" s="1251"/>
      <c r="E52" s="1251"/>
      <c r="F52" s="1251"/>
      <c r="G52" s="1252"/>
    </row>
    <row r="53" spans="1:7" x14ac:dyDescent="0.2">
      <c r="A53" s="1253" t="s">
        <v>49</v>
      </c>
      <c r="B53" s="1254"/>
      <c r="C53" s="1254"/>
      <c r="D53" s="1254"/>
      <c r="E53" s="1254"/>
      <c r="F53" s="1254"/>
      <c r="G53" s="1255"/>
    </row>
    <row r="54" spans="1:7" x14ac:dyDescent="0.2">
      <c r="A54" s="686"/>
      <c r="B54" s="687"/>
      <c r="C54" s="688"/>
      <c r="D54" s="689"/>
      <c r="E54" s="687"/>
      <c r="F54" s="690"/>
      <c r="G54" s="691" t="s">
        <v>20</v>
      </c>
    </row>
    <row r="55" spans="1:7" x14ac:dyDescent="0.2">
      <c r="A55" s="692" t="s">
        <v>1</v>
      </c>
      <c r="B55" s="693"/>
      <c r="C55" s="694" t="s">
        <v>32</v>
      </c>
      <c r="D55" s="693"/>
      <c r="E55" s="244" t="s">
        <v>2580</v>
      </c>
      <c r="F55" s="312"/>
      <c r="G55" s="245" t="s">
        <v>2579</v>
      </c>
    </row>
    <row r="56" spans="1:7" x14ac:dyDescent="0.2">
      <c r="A56" s="695" t="s">
        <v>8</v>
      </c>
      <c r="B56" s="696"/>
      <c r="C56" s="697"/>
      <c r="D56" s="685"/>
      <c r="E56" s="1256"/>
      <c r="F56" s="1257"/>
      <c r="G56" s="698"/>
    </row>
    <row r="57" spans="1:7" x14ac:dyDescent="0.2">
      <c r="A57" s="679" t="s">
        <v>37</v>
      </c>
      <c r="B57" s="680"/>
      <c r="C57" s="680"/>
      <c r="D57" s="680"/>
      <c r="E57" s="699" t="s">
        <v>46</v>
      </c>
      <c r="F57" s="700"/>
      <c r="G57" s="698" t="s">
        <v>50</v>
      </c>
    </row>
    <row r="58" spans="1:7" x14ac:dyDescent="0.2">
      <c r="A58" s="686"/>
      <c r="B58" s="687"/>
      <c r="C58" s="688"/>
      <c r="D58" s="688"/>
      <c r="E58" s="1258"/>
      <c r="F58" s="1259"/>
      <c r="G58" s="701"/>
    </row>
    <row r="59" spans="1:7" ht="26.25" thickBot="1" x14ac:dyDescent="0.25">
      <c r="A59" s="702" t="s">
        <v>47</v>
      </c>
      <c r="B59" s="703" t="s">
        <v>23</v>
      </c>
      <c r="C59" s="703" t="s">
        <v>34</v>
      </c>
      <c r="D59" s="704" t="s">
        <v>53</v>
      </c>
      <c r="E59" s="705" t="s">
        <v>54</v>
      </c>
      <c r="F59" s="706" t="s">
        <v>55</v>
      </c>
      <c r="G59" s="707" t="s">
        <v>35</v>
      </c>
    </row>
    <row r="60" spans="1:7" ht="13.5" thickTop="1" x14ac:dyDescent="0.2">
      <c r="A60" s="708">
        <v>1</v>
      </c>
      <c r="B60" s="709"/>
      <c r="C60" s="710" t="s">
        <v>149</v>
      </c>
      <c r="D60" s="711" t="s">
        <v>855</v>
      </c>
      <c r="E60" s="712">
        <v>120</v>
      </c>
      <c r="F60" s="713">
        <v>250</v>
      </c>
      <c r="G60" s="714">
        <f>F60*E60</f>
        <v>30000</v>
      </c>
    </row>
    <row r="61" spans="1:7" x14ac:dyDescent="0.2">
      <c r="A61" s="708" t="s">
        <v>8</v>
      </c>
      <c r="B61" s="709"/>
      <c r="C61" s="710"/>
      <c r="D61" s="715" t="s">
        <v>2487</v>
      </c>
      <c r="E61" s="712"/>
      <c r="F61" s="713"/>
      <c r="G61" s="714" t="s">
        <v>8</v>
      </c>
    </row>
    <row r="62" spans="1:7" x14ac:dyDescent="0.2">
      <c r="A62" s="708">
        <v>2</v>
      </c>
      <c r="B62" s="709"/>
      <c r="C62" s="249" t="s">
        <v>149</v>
      </c>
      <c r="D62" s="715" t="s">
        <v>425</v>
      </c>
      <c r="E62" s="267">
        <v>120</v>
      </c>
      <c r="F62" s="716">
        <v>350</v>
      </c>
      <c r="G62" s="714">
        <f>F62*E62</f>
        <v>42000</v>
      </c>
    </row>
    <row r="63" spans="1:7" x14ac:dyDescent="0.2">
      <c r="A63" s="708"/>
      <c r="B63" s="709"/>
      <c r="C63" s="249"/>
      <c r="D63" s="717" t="s">
        <v>358</v>
      </c>
      <c r="E63" s="718"/>
      <c r="F63" s="719"/>
      <c r="G63" s="714"/>
    </row>
    <row r="64" spans="1:7" x14ac:dyDescent="0.2">
      <c r="A64" s="708"/>
      <c r="B64" s="709"/>
      <c r="C64" s="249"/>
      <c r="D64" s="717"/>
      <c r="E64" s="718"/>
      <c r="F64" s="719"/>
      <c r="G64" s="714"/>
    </row>
    <row r="65" spans="1:7" x14ac:dyDescent="0.2">
      <c r="A65" s="708"/>
      <c r="B65" s="709"/>
      <c r="C65" s="249"/>
      <c r="D65" s="717"/>
      <c r="E65" s="718"/>
      <c r="F65" s="719"/>
      <c r="G65" s="714"/>
    </row>
    <row r="66" spans="1:7" x14ac:dyDescent="0.2">
      <c r="A66" s="708"/>
      <c r="B66" s="709"/>
      <c r="C66" s="249"/>
      <c r="D66" s="717"/>
      <c r="E66" s="267"/>
      <c r="F66" s="716"/>
      <c r="G66" s="714"/>
    </row>
    <row r="67" spans="1:7" x14ac:dyDescent="0.2">
      <c r="A67" s="708"/>
      <c r="B67" s="720"/>
      <c r="C67" s="249"/>
      <c r="D67" s="265"/>
      <c r="E67" s="721"/>
      <c r="F67" s="716"/>
      <c r="G67" s="714"/>
    </row>
    <row r="68" spans="1:7" x14ac:dyDescent="0.2">
      <c r="A68" s="708"/>
      <c r="B68" s="722"/>
      <c r="C68" s="135"/>
      <c r="D68" s="265"/>
      <c r="E68" s="267"/>
      <c r="F68" s="723"/>
      <c r="G68" s="714"/>
    </row>
    <row r="69" spans="1:7" x14ac:dyDescent="0.2">
      <c r="A69" s="708"/>
      <c r="B69" s="722"/>
      <c r="C69" s="135"/>
      <c r="D69" s="256"/>
      <c r="E69" s="267"/>
      <c r="F69" s="723"/>
      <c r="G69" s="714"/>
    </row>
    <row r="70" spans="1:7" x14ac:dyDescent="0.2">
      <c r="A70" s="708"/>
      <c r="B70" s="709"/>
      <c r="C70" s="249"/>
      <c r="D70" s="256"/>
      <c r="E70" s="724"/>
      <c r="F70" s="716"/>
      <c r="G70" s="714"/>
    </row>
    <row r="71" spans="1:7" x14ac:dyDescent="0.2">
      <c r="A71" s="708"/>
      <c r="B71" s="725"/>
      <c r="C71" s="249"/>
      <c r="D71" s="265"/>
      <c r="E71" s="726"/>
      <c r="F71" s="716"/>
      <c r="G71" s="714"/>
    </row>
    <row r="72" spans="1:7" x14ac:dyDescent="0.2">
      <c r="A72" s="708"/>
      <c r="B72" s="720"/>
      <c r="C72" s="249"/>
      <c r="D72" s="265"/>
      <c r="E72" s="267"/>
      <c r="F72" s="727"/>
      <c r="G72" s="714"/>
    </row>
    <row r="73" spans="1:7" x14ac:dyDescent="0.2">
      <c r="A73" s="708"/>
      <c r="B73" s="728"/>
      <c r="C73" s="249"/>
      <c r="D73" s="265"/>
      <c r="E73" s="729"/>
      <c r="F73" s="716"/>
      <c r="G73" s="714"/>
    </row>
    <row r="74" spans="1:7" x14ac:dyDescent="0.2">
      <c r="A74" s="708"/>
      <c r="B74" s="728"/>
      <c r="C74" s="249"/>
      <c r="D74" s="248"/>
      <c r="E74" s="729"/>
      <c r="F74" s="716"/>
      <c r="G74" s="714"/>
    </row>
    <row r="75" spans="1:7" x14ac:dyDescent="0.2">
      <c r="A75" s="708"/>
      <c r="B75" s="709"/>
      <c r="C75" s="249"/>
      <c r="D75" s="248"/>
      <c r="E75" s="267"/>
      <c r="F75" s="716"/>
      <c r="G75" s="714"/>
    </row>
    <row r="76" spans="1:7" x14ac:dyDescent="0.2">
      <c r="A76" s="708"/>
      <c r="B76" s="709"/>
      <c r="C76" s="249"/>
      <c r="D76" s="248"/>
      <c r="E76" s="729"/>
      <c r="F76" s="716"/>
      <c r="G76" s="714"/>
    </row>
    <row r="77" spans="1:7" x14ac:dyDescent="0.2">
      <c r="A77" s="708"/>
      <c r="B77" s="725"/>
      <c r="C77" s="249"/>
      <c r="D77" s="248"/>
      <c r="E77" s="726"/>
      <c r="F77" s="730"/>
      <c r="G77" s="714"/>
    </row>
    <row r="78" spans="1:7" x14ac:dyDescent="0.2">
      <c r="A78" s="708"/>
      <c r="B78" s="720"/>
      <c r="C78" s="249"/>
      <c r="D78" s="731"/>
      <c r="E78" s="726"/>
      <c r="F78" s="730"/>
      <c r="G78" s="714"/>
    </row>
    <row r="79" spans="1:7" x14ac:dyDescent="0.2">
      <c r="A79" s="708"/>
      <c r="B79" s="720"/>
      <c r="C79" s="249"/>
      <c r="D79" s="248"/>
      <c r="E79" s="726"/>
      <c r="F79" s="730"/>
      <c r="G79" s="714"/>
    </row>
    <row r="80" spans="1:7" x14ac:dyDescent="0.2">
      <c r="A80" s="708"/>
      <c r="B80" s="709"/>
      <c r="C80" s="249"/>
      <c r="D80" s="248"/>
      <c r="E80" s="726"/>
      <c r="F80" s="730"/>
      <c r="G80" s="714"/>
    </row>
    <row r="81" spans="1:7" x14ac:dyDescent="0.2">
      <c r="A81" s="708"/>
      <c r="B81" s="709"/>
      <c r="C81" s="249"/>
      <c r="D81" s="265"/>
      <c r="E81" s="726"/>
      <c r="F81" s="730"/>
      <c r="G81" s="714"/>
    </row>
    <row r="82" spans="1:7" x14ac:dyDescent="0.2">
      <c r="A82" s="708"/>
      <c r="B82" s="709"/>
      <c r="C82" s="249"/>
      <c r="D82" s="265"/>
      <c r="E82" s="726"/>
      <c r="F82" s="730"/>
      <c r="G82" s="714"/>
    </row>
    <row r="83" spans="1:7" x14ac:dyDescent="0.2">
      <c r="A83" s="708"/>
      <c r="B83" s="709"/>
      <c r="C83" s="249"/>
      <c r="D83" s="732"/>
      <c r="E83" s="726"/>
      <c r="F83" s="730"/>
      <c r="G83" s="714"/>
    </row>
    <row r="84" spans="1:7" x14ac:dyDescent="0.2">
      <c r="A84" s="708"/>
      <c r="B84" s="709"/>
      <c r="C84" s="249"/>
      <c r="D84" s="732"/>
      <c r="E84" s="726"/>
      <c r="F84" s="730"/>
      <c r="G84" s="714"/>
    </row>
    <row r="85" spans="1:7" x14ac:dyDescent="0.2">
      <c r="A85" s="708"/>
      <c r="B85" s="709"/>
      <c r="C85" s="249"/>
      <c r="D85" s="732"/>
      <c r="E85" s="726"/>
      <c r="F85" s="730"/>
      <c r="G85" s="714"/>
    </row>
    <row r="86" spans="1:7" x14ac:dyDescent="0.2">
      <c r="A86" s="708"/>
      <c r="B86" s="709"/>
      <c r="C86" s="249"/>
      <c r="D86" s="248"/>
      <c r="E86" s="726"/>
      <c r="F86" s="730"/>
      <c r="G86" s="714"/>
    </row>
    <row r="87" spans="1:7" x14ac:dyDescent="0.2">
      <c r="A87" s="708"/>
      <c r="B87" s="709"/>
      <c r="C87" s="249"/>
      <c r="D87" s="290" t="s">
        <v>483</v>
      </c>
      <c r="E87" s="726"/>
      <c r="F87" s="730"/>
      <c r="G87" s="714"/>
    </row>
    <row r="88" spans="1:7" x14ac:dyDescent="0.2">
      <c r="A88" s="708"/>
      <c r="B88" s="709"/>
      <c r="C88" s="249"/>
      <c r="D88" s="733"/>
      <c r="E88" s="267"/>
      <c r="F88" s="716"/>
      <c r="G88" s="714"/>
    </row>
    <row r="89" spans="1:7" x14ac:dyDescent="0.2">
      <c r="A89" s="708"/>
      <c r="B89" s="709"/>
      <c r="C89" s="249"/>
      <c r="D89" s="265"/>
      <c r="E89" s="729"/>
      <c r="F89" s="716"/>
      <c r="G89" s="714"/>
    </row>
    <row r="90" spans="1:7" x14ac:dyDescent="0.2">
      <c r="A90" s="708"/>
      <c r="B90" s="709"/>
      <c r="C90" s="249"/>
      <c r="D90" s="265"/>
      <c r="E90" s="721"/>
      <c r="F90" s="716"/>
      <c r="G90" s="714"/>
    </row>
    <row r="91" spans="1:7" x14ac:dyDescent="0.2">
      <c r="A91" s="708"/>
      <c r="B91" s="709"/>
      <c r="C91" s="281"/>
      <c r="D91" s="248"/>
      <c r="E91" s="734"/>
      <c r="F91" s="735"/>
      <c r="G91" s="714"/>
    </row>
    <row r="92" spans="1:7" x14ac:dyDescent="0.2">
      <c r="A92" s="708"/>
      <c r="B92" s="709"/>
      <c r="C92" s="249"/>
      <c r="D92" s="257"/>
      <c r="E92" s="267"/>
      <c r="F92" s="719"/>
      <c r="G92" s="714"/>
    </row>
    <row r="93" spans="1:7" x14ac:dyDescent="0.2">
      <c r="A93" s="708"/>
      <c r="B93" s="709"/>
      <c r="C93" s="249"/>
      <c r="D93" s="256"/>
      <c r="E93" s="267"/>
      <c r="F93" s="719"/>
      <c r="G93" s="714"/>
    </row>
    <row r="94" spans="1:7" ht="13.5" thickBot="1" x14ac:dyDescent="0.25">
      <c r="A94" s="736"/>
      <c r="B94" s="737"/>
      <c r="C94" s="738"/>
      <c r="D94" s="738"/>
      <c r="E94" s="737"/>
      <c r="F94" s="739" t="s">
        <v>15</v>
      </c>
      <c r="G94" s="740">
        <f>SUM(G60:G93)</f>
        <v>72000</v>
      </c>
    </row>
    <row r="95" spans="1:7" ht="13.5" thickTop="1" x14ac:dyDescent="0.2">
      <c r="A95" s="1171" t="s">
        <v>2488</v>
      </c>
      <c r="B95" s="1172"/>
      <c r="C95" s="1172"/>
      <c r="D95" s="1172"/>
      <c r="E95" s="1172"/>
      <c r="F95" s="1172"/>
      <c r="G95" s="1173"/>
    </row>
    <row r="96" spans="1:7" ht="13.5" thickBot="1" x14ac:dyDescent="0.25">
      <c r="A96" s="444"/>
      <c r="B96" s="445"/>
      <c r="C96" s="445" t="s">
        <v>2489</v>
      </c>
      <c r="D96" s="446"/>
      <c r="E96" s="445"/>
      <c r="F96" s="447"/>
      <c r="G96" s="448"/>
    </row>
    <row r="97" spans="1:7" ht="13.5" thickTop="1" x14ac:dyDescent="0.2">
      <c r="A97" s="1269"/>
      <c r="B97" s="1270"/>
      <c r="C97" s="1270"/>
      <c r="D97" s="741" t="s">
        <v>11</v>
      </c>
      <c r="E97" s="1271" t="s">
        <v>12</v>
      </c>
      <c r="F97" s="1271"/>
      <c r="G97" s="1272"/>
    </row>
    <row r="98" spans="1:7" x14ac:dyDescent="0.2">
      <c r="A98" s="1260" t="s">
        <v>17</v>
      </c>
      <c r="B98" s="1261"/>
      <c r="C98" s="1261"/>
      <c r="D98" s="742"/>
      <c r="E98" s="1273"/>
      <c r="F98" s="1274"/>
      <c r="G98" s="1275"/>
    </row>
    <row r="99" spans="1:7" x14ac:dyDescent="0.2">
      <c r="A99" s="1260" t="s">
        <v>38</v>
      </c>
      <c r="B99" s="1261"/>
      <c r="C99" s="1261"/>
      <c r="D99" s="743" t="s">
        <v>144</v>
      </c>
      <c r="E99" s="1262" t="s">
        <v>69</v>
      </c>
      <c r="F99" s="1262"/>
      <c r="G99" s="1263"/>
    </row>
    <row r="100" spans="1:7" ht="13.5" thickBot="1" x14ac:dyDescent="0.25">
      <c r="A100" s="1264" t="s">
        <v>39</v>
      </c>
      <c r="B100" s="1265"/>
      <c r="C100" s="1265"/>
      <c r="D100" s="744" t="s">
        <v>14</v>
      </c>
      <c r="E100" s="1266" t="s">
        <v>33</v>
      </c>
      <c r="F100" s="1267"/>
      <c r="G100" s="1268"/>
    </row>
    <row r="101" spans="1:7" ht="16.5" x14ac:dyDescent="0.25">
      <c r="A101" s="1247" t="s">
        <v>48</v>
      </c>
      <c r="B101" s="1248"/>
      <c r="C101" s="1248"/>
      <c r="D101" s="1248"/>
      <c r="E101" s="1248"/>
      <c r="F101" s="1248"/>
      <c r="G101" s="1249"/>
    </row>
    <row r="102" spans="1:7" x14ac:dyDescent="0.2">
      <c r="A102" s="1250" t="s">
        <v>48</v>
      </c>
      <c r="B102" s="1251"/>
      <c r="C102" s="1251"/>
      <c r="D102" s="1251"/>
      <c r="E102" s="1251"/>
      <c r="F102" s="1251"/>
      <c r="G102" s="1252"/>
    </row>
    <row r="103" spans="1:7" x14ac:dyDescent="0.2">
      <c r="A103" s="1253" t="s">
        <v>49</v>
      </c>
      <c r="B103" s="1254"/>
      <c r="C103" s="1254"/>
      <c r="D103" s="1254"/>
      <c r="E103" s="1254"/>
      <c r="F103" s="1254"/>
      <c r="G103" s="1255"/>
    </row>
    <row r="104" spans="1:7" x14ac:dyDescent="0.2">
      <c r="A104" s="686"/>
      <c r="B104" s="687"/>
      <c r="C104" s="688"/>
      <c r="D104" s="689"/>
      <c r="E104" s="687"/>
      <c r="F104" s="690"/>
      <c r="G104" s="691" t="s">
        <v>20</v>
      </c>
    </row>
    <row r="105" spans="1:7" x14ac:dyDescent="0.2">
      <c r="A105" s="692" t="s">
        <v>1</v>
      </c>
      <c r="B105" s="693"/>
      <c r="C105" s="694" t="s">
        <v>32</v>
      </c>
      <c r="D105" s="693"/>
      <c r="E105" s="244" t="s">
        <v>2749</v>
      </c>
      <c r="F105" s="312"/>
      <c r="G105" s="245" t="s">
        <v>2726</v>
      </c>
    </row>
    <row r="106" spans="1:7" x14ac:dyDescent="0.2">
      <c r="A106" s="695" t="s">
        <v>8</v>
      </c>
      <c r="B106" s="696"/>
      <c r="C106" s="697"/>
      <c r="D106" s="685"/>
      <c r="E106" s="1256"/>
      <c r="F106" s="1257"/>
      <c r="G106" s="698"/>
    </row>
    <row r="107" spans="1:7" x14ac:dyDescent="0.2">
      <c r="A107" s="679" t="s">
        <v>37</v>
      </c>
      <c r="B107" s="680"/>
      <c r="C107" s="680"/>
      <c r="D107" s="680"/>
      <c r="E107" s="699" t="s">
        <v>46</v>
      </c>
      <c r="F107" s="700"/>
      <c r="G107" s="698" t="s">
        <v>50</v>
      </c>
    </row>
    <row r="108" spans="1:7" x14ac:dyDescent="0.2">
      <c r="A108" s="686"/>
      <c r="B108" s="687"/>
      <c r="C108" s="688"/>
      <c r="D108" s="688"/>
      <c r="E108" s="1258"/>
      <c r="F108" s="1259"/>
      <c r="G108" s="701"/>
    </row>
    <row r="109" spans="1:7" ht="26.25" thickBot="1" x14ac:dyDescent="0.25">
      <c r="A109" s="702" t="s">
        <v>47</v>
      </c>
      <c r="B109" s="703" t="s">
        <v>23</v>
      </c>
      <c r="C109" s="703" t="s">
        <v>34</v>
      </c>
      <c r="D109" s="704" t="s">
        <v>53</v>
      </c>
      <c r="E109" s="705" t="s">
        <v>54</v>
      </c>
      <c r="F109" s="706" t="s">
        <v>55</v>
      </c>
      <c r="G109" s="707" t="s">
        <v>35</v>
      </c>
    </row>
    <row r="110" spans="1:7" ht="13.5" thickTop="1" x14ac:dyDescent="0.2">
      <c r="A110" s="708">
        <v>1</v>
      </c>
      <c r="B110" s="709"/>
      <c r="C110" s="768" t="s">
        <v>149</v>
      </c>
      <c r="D110" s="769" t="s">
        <v>2751</v>
      </c>
      <c r="E110" s="772">
        <v>80</v>
      </c>
      <c r="F110" s="771">
        <v>200</v>
      </c>
      <c r="G110" s="714">
        <f>F110*E110</f>
        <v>16000</v>
      </c>
    </row>
    <row r="111" spans="1:7" x14ac:dyDescent="0.2">
      <c r="A111" s="708"/>
      <c r="B111" s="709"/>
      <c r="C111" s="768"/>
      <c r="D111" s="769" t="s">
        <v>2113</v>
      </c>
      <c r="E111" s="770"/>
      <c r="F111" s="771"/>
      <c r="G111" s="714"/>
    </row>
    <row r="112" spans="1:7" x14ac:dyDescent="0.2">
      <c r="A112" s="708">
        <v>2</v>
      </c>
      <c r="B112" s="709"/>
      <c r="C112" s="249" t="s">
        <v>149</v>
      </c>
      <c r="D112" s="715" t="s">
        <v>425</v>
      </c>
      <c r="E112" s="267">
        <v>80</v>
      </c>
      <c r="F112" s="716">
        <v>350</v>
      </c>
      <c r="G112" s="714">
        <f>F112*E112</f>
        <v>28000</v>
      </c>
    </row>
    <row r="113" spans="1:7" x14ac:dyDescent="0.2">
      <c r="A113" s="708"/>
      <c r="B113" s="709"/>
      <c r="C113" s="249"/>
      <c r="D113" s="717" t="s">
        <v>545</v>
      </c>
      <c r="E113" s="718"/>
      <c r="F113" s="719"/>
      <c r="G113" s="714"/>
    </row>
    <row r="114" spans="1:7" x14ac:dyDescent="0.2">
      <c r="A114" s="708"/>
      <c r="B114" s="767"/>
      <c r="C114" s="768"/>
      <c r="D114" s="769"/>
      <c r="E114" s="772"/>
      <c r="F114" s="771"/>
      <c r="G114" s="714"/>
    </row>
    <row r="115" spans="1:7" x14ac:dyDescent="0.2">
      <c r="A115" s="708"/>
      <c r="B115" s="767"/>
      <c r="C115" s="768"/>
      <c r="D115" s="769"/>
      <c r="E115" s="770"/>
      <c r="F115" s="771"/>
      <c r="G115" s="714"/>
    </row>
    <row r="116" spans="1:7" x14ac:dyDescent="0.2">
      <c r="A116" s="708"/>
      <c r="B116" s="709"/>
      <c r="C116" s="249"/>
      <c r="D116" s="717"/>
      <c r="E116" s="718"/>
      <c r="F116" s="719"/>
      <c r="G116" s="714"/>
    </row>
    <row r="117" spans="1:7" x14ac:dyDescent="0.2">
      <c r="A117" s="708"/>
      <c r="B117" s="720"/>
      <c r="C117" s="249"/>
      <c r="D117" s="265"/>
      <c r="E117" s="721"/>
      <c r="F117" s="716"/>
      <c r="G117" s="714"/>
    </row>
    <row r="118" spans="1:7" x14ac:dyDescent="0.2">
      <c r="A118" s="708"/>
      <c r="B118" s="722"/>
      <c r="C118" s="135"/>
      <c r="D118" s="265"/>
      <c r="E118" s="267"/>
      <c r="F118" s="723"/>
      <c r="G118" s="714"/>
    </row>
    <row r="119" spans="1:7" x14ac:dyDescent="0.2">
      <c r="A119" s="708"/>
      <c r="B119" s="722"/>
      <c r="C119" s="135"/>
      <c r="D119" s="256"/>
      <c r="E119" s="267"/>
      <c r="F119" s="723"/>
      <c r="G119" s="714"/>
    </row>
    <row r="120" spans="1:7" x14ac:dyDescent="0.2">
      <c r="A120" s="708"/>
      <c r="B120" s="709"/>
      <c r="C120" s="249"/>
      <c r="D120" s="256"/>
      <c r="E120" s="724"/>
      <c r="F120" s="716"/>
      <c r="G120" s="714"/>
    </row>
    <row r="121" spans="1:7" x14ac:dyDescent="0.2">
      <c r="A121" s="708"/>
      <c r="B121" s="725"/>
      <c r="C121" s="249"/>
      <c r="D121" s="265"/>
      <c r="E121" s="726"/>
      <c r="F121" s="716"/>
      <c r="G121" s="714"/>
    </row>
    <row r="122" spans="1:7" x14ac:dyDescent="0.2">
      <c r="A122" s="708"/>
      <c r="B122" s="720"/>
      <c r="C122" s="249"/>
      <c r="D122" s="265"/>
      <c r="E122" s="267"/>
      <c r="F122" s="727"/>
      <c r="G122" s="714"/>
    </row>
    <row r="123" spans="1:7" x14ac:dyDescent="0.2">
      <c r="A123" s="708"/>
      <c r="B123" s="728"/>
      <c r="C123" s="249"/>
      <c r="D123" s="265"/>
      <c r="E123" s="729"/>
      <c r="F123" s="716"/>
      <c r="G123" s="714"/>
    </row>
    <row r="124" spans="1:7" x14ac:dyDescent="0.2">
      <c r="A124" s="708"/>
      <c r="B124" s="728"/>
      <c r="C124" s="249"/>
      <c r="D124" s="248"/>
      <c r="E124" s="729"/>
      <c r="F124" s="716"/>
      <c r="G124" s="714"/>
    </row>
    <row r="125" spans="1:7" x14ac:dyDescent="0.2">
      <c r="A125" s="708"/>
      <c r="B125" s="709"/>
      <c r="C125" s="249"/>
      <c r="D125" s="248"/>
      <c r="E125" s="267"/>
      <c r="F125" s="716"/>
      <c r="G125" s="714"/>
    </row>
    <row r="126" spans="1:7" x14ac:dyDescent="0.2">
      <c r="A126" s="708"/>
      <c r="B126" s="709"/>
      <c r="C126" s="249"/>
      <c r="D126" s="248"/>
      <c r="E126" s="729"/>
      <c r="F126" s="716"/>
      <c r="G126" s="714"/>
    </row>
    <row r="127" spans="1:7" x14ac:dyDescent="0.2">
      <c r="A127" s="708"/>
      <c r="B127" s="725"/>
      <c r="C127" s="249"/>
      <c r="D127" s="248"/>
      <c r="E127" s="726"/>
      <c r="F127" s="730"/>
      <c r="G127" s="714"/>
    </row>
    <row r="128" spans="1:7" x14ac:dyDescent="0.2">
      <c r="A128" s="708"/>
      <c r="B128" s="720"/>
      <c r="C128" s="249"/>
      <c r="D128" s="731"/>
      <c r="E128" s="726"/>
      <c r="F128" s="730"/>
      <c r="G128" s="714"/>
    </row>
    <row r="129" spans="1:7" x14ac:dyDescent="0.2">
      <c r="A129" s="708"/>
      <c r="B129" s="720"/>
      <c r="C129" s="249"/>
      <c r="D129" s="248"/>
      <c r="E129" s="726"/>
      <c r="F129" s="730"/>
      <c r="G129" s="714"/>
    </row>
    <row r="130" spans="1:7" x14ac:dyDescent="0.2">
      <c r="A130" s="708"/>
      <c r="B130" s="709"/>
      <c r="C130" s="249"/>
      <c r="D130" s="248"/>
      <c r="E130" s="726"/>
      <c r="F130" s="730"/>
      <c r="G130" s="714"/>
    </row>
    <row r="131" spans="1:7" x14ac:dyDescent="0.2">
      <c r="A131" s="708"/>
      <c r="B131" s="709"/>
      <c r="C131" s="249"/>
      <c r="D131" s="265"/>
      <c r="E131" s="726"/>
      <c r="F131" s="730"/>
      <c r="G131" s="714"/>
    </row>
    <row r="132" spans="1:7" x14ac:dyDescent="0.2">
      <c r="A132" s="708"/>
      <c r="B132" s="709"/>
      <c r="C132" s="249"/>
      <c r="D132" s="265"/>
      <c r="E132" s="726"/>
      <c r="F132" s="730"/>
      <c r="G132" s="714"/>
    </row>
    <row r="133" spans="1:7" x14ac:dyDescent="0.2">
      <c r="A133" s="708"/>
      <c r="B133" s="709"/>
      <c r="C133" s="249"/>
      <c r="D133" s="732"/>
      <c r="E133" s="726"/>
      <c r="F133" s="730"/>
      <c r="G133" s="714"/>
    </row>
    <row r="134" spans="1:7" x14ac:dyDescent="0.2">
      <c r="A134" s="708"/>
      <c r="B134" s="709"/>
      <c r="C134" s="249"/>
      <c r="D134" s="732"/>
      <c r="E134" s="726"/>
      <c r="F134" s="730"/>
      <c r="G134" s="714"/>
    </row>
    <row r="135" spans="1:7" x14ac:dyDescent="0.2">
      <c r="A135" s="708"/>
      <c r="B135" s="709"/>
      <c r="C135" s="249"/>
      <c r="D135" s="732"/>
      <c r="E135" s="726"/>
      <c r="F135" s="730"/>
      <c r="G135" s="714"/>
    </row>
    <row r="136" spans="1:7" x14ac:dyDescent="0.2">
      <c r="A136" s="708"/>
      <c r="B136" s="709"/>
      <c r="C136" s="249"/>
      <c r="D136" s="248"/>
      <c r="E136" s="726"/>
      <c r="F136" s="730"/>
      <c r="G136" s="714"/>
    </row>
    <row r="137" spans="1:7" x14ac:dyDescent="0.2">
      <c r="A137" s="708"/>
      <c r="B137" s="709"/>
      <c r="C137" s="249"/>
      <c r="D137" s="290" t="s">
        <v>483</v>
      </c>
      <c r="E137" s="726"/>
      <c r="F137" s="730"/>
      <c r="G137" s="714"/>
    </row>
    <row r="138" spans="1:7" x14ac:dyDescent="0.2">
      <c r="A138" s="708"/>
      <c r="B138" s="709"/>
      <c r="C138" s="249"/>
      <c r="D138" s="733"/>
      <c r="E138" s="267"/>
      <c r="F138" s="716"/>
      <c r="G138" s="714"/>
    </row>
    <row r="139" spans="1:7" x14ac:dyDescent="0.2">
      <c r="A139" s="708"/>
      <c r="B139" s="709"/>
      <c r="C139" s="249"/>
      <c r="D139" s="265"/>
      <c r="E139" s="729"/>
      <c r="F139" s="716"/>
      <c r="G139" s="714"/>
    </row>
    <row r="140" spans="1:7" x14ac:dyDescent="0.2">
      <c r="A140" s="708"/>
      <c r="B140" s="709"/>
      <c r="C140" s="249"/>
      <c r="D140" s="265"/>
      <c r="E140" s="721"/>
      <c r="F140" s="716"/>
      <c r="G140" s="714"/>
    </row>
    <row r="141" spans="1:7" x14ac:dyDescent="0.2">
      <c r="A141" s="708"/>
      <c r="B141" s="709"/>
      <c r="C141" s="281"/>
      <c r="D141" s="248"/>
      <c r="E141" s="734"/>
      <c r="F141" s="735"/>
      <c r="G141" s="714"/>
    </row>
    <row r="142" spans="1:7" x14ac:dyDescent="0.2">
      <c r="A142" s="708"/>
      <c r="B142" s="709"/>
      <c r="C142" s="249"/>
      <c r="D142" s="257"/>
      <c r="E142" s="267"/>
      <c r="F142" s="719"/>
      <c r="G142" s="714"/>
    </row>
    <row r="143" spans="1:7" x14ac:dyDescent="0.2">
      <c r="A143" s="708"/>
      <c r="B143" s="709"/>
      <c r="C143" s="249"/>
      <c r="D143" s="256"/>
      <c r="E143" s="267"/>
      <c r="F143" s="719"/>
      <c r="G143" s="714"/>
    </row>
    <row r="144" spans="1:7" ht="13.5" thickBot="1" x14ac:dyDescent="0.25">
      <c r="A144" s="736"/>
      <c r="B144" s="737"/>
      <c r="C144" s="738"/>
      <c r="D144" s="738"/>
      <c r="E144" s="737"/>
      <c r="F144" s="739" t="s">
        <v>15</v>
      </c>
      <c r="G144" s="740">
        <f>SUM(G110:G143)</f>
        <v>44000</v>
      </c>
    </row>
    <row r="145" spans="1:7" ht="13.5" thickTop="1" x14ac:dyDescent="0.2">
      <c r="A145" s="1171" t="s">
        <v>2551</v>
      </c>
      <c r="B145" s="1172"/>
      <c r="C145" s="1172"/>
      <c r="D145" s="1172"/>
      <c r="E145" s="1172"/>
      <c r="F145" s="1172"/>
      <c r="G145" s="1173"/>
    </row>
    <row r="146" spans="1:7" ht="13.5" thickBot="1" x14ac:dyDescent="0.25">
      <c r="A146" s="444"/>
      <c r="B146" s="445"/>
      <c r="C146" s="445" t="s">
        <v>2550</v>
      </c>
      <c r="D146" s="446"/>
      <c r="E146" s="445"/>
      <c r="F146" s="447"/>
      <c r="G146" s="448"/>
    </row>
    <row r="147" spans="1:7" ht="13.5" thickTop="1" x14ac:dyDescent="0.2">
      <c r="A147" s="1269"/>
      <c r="B147" s="1270"/>
      <c r="C147" s="1270"/>
      <c r="D147" s="741" t="s">
        <v>11</v>
      </c>
      <c r="E147" s="1271" t="s">
        <v>12</v>
      </c>
      <c r="F147" s="1271"/>
      <c r="G147" s="1272"/>
    </row>
    <row r="148" spans="1:7" x14ac:dyDescent="0.2">
      <c r="A148" s="1260" t="s">
        <v>17</v>
      </c>
      <c r="B148" s="1261"/>
      <c r="C148" s="1261"/>
      <c r="D148" s="742"/>
      <c r="E148" s="1273"/>
      <c r="F148" s="1274"/>
      <c r="G148" s="1275"/>
    </row>
    <row r="149" spans="1:7" x14ac:dyDescent="0.2">
      <c r="A149" s="1260" t="s">
        <v>38</v>
      </c>
      <c r="B149" s="1261"/>
      <c r="C149" s="1261"/>
      <c r="D149" s="743" t="s">
        <v>144</v>
      </c>
      <c r="E149" s="1262" t="s">
        <v>69</v>
      </c>
      <c r="F149" s="1262"/>
      <c r="G149" s="1263"/>
    </row>
    <row r="150" spans="1:7" ht="13.5" thickBot="1" x14ac:dyDescent="0.25">
      <c r="A150" s="1264" t="s">
        <v>39</v>
      </c>
      <c r="B150" s="1265"/>
      <c r="C150" s="1265"/>
      <c r="D150" s="744" t="s">
        <v>14</v>
      </c>
      <c r="E150" s="1266" t="s">
        <v>33</v>
      </c>
      <c r="F150" s="1267"/>
      <c r="G150" s="1268"/>
    </row>
    <row r="151" spans="1:7" ht="16.5" x14ac:dyDescent="0.25">
      <c r="A151" s="1247" t="s">
        <v>48</v>
      </c>
      <c r="B151" s="1248"/>
      <c r="C151" s="1248"/>
      <c r="D151" s="1248"/>
      <c r="E151" s="1248"/>
      <c r="F151" s="1248"/>
      <c r="G151" s="1249"/>
    </row>
    <row r="152" spans="1:7" x14ac:dyDescent="0.2">
      <c r="A152" s="1250" t="s">
        <v>48</v>
      </c>
      <c r="B152" s="1251"/>
      <c r="C152" s="1251"/>
      <c r="D152" s="1251"/>
      <c r="E152" s="1251"/>
      <c r="F152" s="1251"/>
      <c r="G152" s="1252"/>
    </row>
    <row r="153" spans="1:7" x14ac:dyDescent="0.2">
      <c r="A153" s="1253" t="s">
        <v>49</v>
      </c>
      <c r="B153" s="1254"/>
      <c r="C153" s="1254"/>
      <c r="D153" s="1254"/>
      <c r="E153" s="1254"/>
      <c r="F153" s="1254"/>
      <c r="G153" s="1255"/>
    </row>
    <row r="154" spans="1:7" x14ac:dyDescent="0.2">
      <c r="A154" s="686"/>
      <c r="B154" s="687"/>
      <c r="C154" s="688"/>
      <c r="D154" s="689"/>
      <c r="E154" s="687"/>
      <c r="F154" s="690"/>
      <c r="G154" s="691" t="s">
        <v>20</v>
      </c>
    </row>
    <row r="155" spans="1:7" x14ac:dyDescent="0.2">
      <c r="A155" s="692" t="s">
        <v>1</v>
      </c>
      <c r="B155" s="693"/>
      <c r="C155" s="694" t="s">
        <v>32</v>
      </c>
      <c r="D155" s="693"/>
      <c r="E155" s="244" t="s">
        <v>3081</v>
      </c>
      <c r="F155" s="312"/>
      <c r="G155" s="245" t="s">
        <v>3080</v>
      </c>
    </row>
    <row r="156" spans="1:7" x14ac:dyDescent="0.2">
      <c r="A156" s="695" t="s">
        <v>8</v>
      </c>
      <c r="B156" s="696"/>
      <c r="C156" s="697"/>
      <c r="D156" s="685"/>
      <c r="E156" s="1256"/>
      <c r="F156" s="1257"/>
      <c r="G156" s="698"/>
    </row>
    <row r="157" spans="1:7" x14ac:dyDescent="0.2">
      <c r="A157" s="679" t="s">
        <v>37</v>
      </c>
      <c r="B157" s="680"/>
      <c r="C157" s="680"/>
      <c r="D157" s="680"/>
      <c r="E157" s="699" t="s">
        <v>46</v>
      </c>
      <c r="F157" s="700"/>
      <c r="G157" s="698" t="s">
        <v>50</v>
      </c>
    </row>
    <row r="158" spans="1:7" x14ac:dyDescent="0.2">
      <c r="A158" s="686"/>
      <c r="B158" s="687"/>
      <c r="C158" s="688"/>
      <c r="D158" s="688"/>
      <c r="E158" s="1258"/>
      <c r="F158" s="1259"/>
      <c r="G158" s="701"/>
    </row>
    <row r="159" spans="1:7" ht="26.25" thickBot="1" x14ac:dyDescent="0.25">
      <c r="A159" s="702" t="s">
        <v>47</v>
      </c>
      <c r="B159" s="703" t="s">
        <v>23</v>
      </c>
      <c r="C159" s="703" t="s">
        <v>34</v>
      </c>
      <c r="D159" s="704" t="s">
        <v>53</v>
      </c>
      <c r="E159" s="705" t="s">
        <v>54</v>
      </c>
      <c r="F159" s="706" t="s">
        <v>55</v>
      </c>
      <c r="G159" s="707" t="s">
        <v>35</v>
      </c>
    </row>
    <row r="160" spans="1:7" ht="13.5" thickTop="1" x14ac:dyDescent="0.2">
      <c r="A160" s="708">
        <v>1</v>
      </c>
      <c r="B160" s="709"/>
      <c r="C160" s="768" t="s">
        <v>149</v>
      </c>
      <c r="D160" s="769" t="s">
        <v>2822</v>
      </c>
      <c r="E160" s="772">
        <v>120</v>
      </c>
      <c r="F160" s="771">
        <v>250</v>
      </c>
      <c r="G160" s="714">
        <f>F160*E160</f>
        <v>30000</v>
      </c>
    </row>
    <row r="161" spans="1:7" x14ac:dyDescent="0.2">
      <c r="A161" s="708"/>
      <c r="B161" s="709"/>
      <c r="C161" s="768"/>
      <c r="D161" s="769" t="s">
        <v>2823</v>
      </c>
      <c r="E161" s="770"/>
      <c r="F161" s="771"/>
      <c r="G161" s="714"/>
    </row>
    <row r="162" spans="1:7" x14ac:dyDescent="0.2">
      <c r="A162" s="708">
        <v>2</v>
      </c>
      <c r="B162" s="709"/>
      <c r="C162" s="249" t="s">
        <v>149</v>
      </c>
      <c r="D162" s="715" t="s">
        <v>425</v>
      </c>
      <c r="E162" s="267">
        <v>120</v>
      </c>
      <c r="F162" s="716">
        <v>350</v>
      </c>
      <c r="G162" s="714">
        <f>F162*E162</f>
        <v>42000</v>
      </c>
    </row>
    <row r="163" spans="1:7" x14ac:dyDescent="0.2">
      <c r="A163" s="708"/>
      <c r="B163" s="709"/>
      <c r="C163" s="249"/>
      <c r="D163" s="717" t="s">
        <v>545</v>
      </c>
      <c r="E163" s="718"/>
      <c r="F163" s="719"/>
      <c r="G163" s="714"/>
    </row>
    <row r="164" spans="1:7" x14ac:dyDescent="0.2">
      <c r="A164" s="708"/>
      <c r="B164" s="767"/>
      <c r="C164" s="768"/>
      <c r="D164" s="769"/>
      <c r="E164" s="772"/>
      <c r="F164" s="771"/>
      <c r="G164" s="714"/>
    </row>
    <row r="165" spans="1:7" x14ac:dyDescent="0.2">
      <c r="A165" s="708"/>
      <c r="B165" s="767"/>
      <c r="C165" s="768"/>
      <c r="D165" s="769"/>
      <c r="E165" s="770"/>
      <c r="F165" s="771"/>
      <c r="G165" s="714"/>
    </row>
    <row r="166" spans="1:7" x14ac:dyDescent="0.2">
      <c r="A166" s="708"/>
      <c r="B166" s="709"/>
      <c r="C166" s="249"/>
      <c r="D166" s="717"/>
      <c r="E166" s="718"/>
      <c r="F166" s="719"/>
      <c r="G166" s="714"/>
    </row>
    <row r="167" spans="1:7" x14ac:dyDescent="0.2">
      <c r="A167" s="708"/>
      <c r="B167" s="720"/>
      <c r="C167" s="249"/>
      <c r="D167" s="265"/>
      <c r="E167" s="721"/>
      <c r="F167" s="716"/>
      <c r="G167" s="714"/>
    </row>
    <row r="168" spans="1:7" x14ac:dyDescent="0.2">
      <c r="A168" s="708"/>
      <c r="B168" s="722"/>
      <c r="C168" s="135"/>
      <c r="D168" s="265"/>
      <c r="E168" s="267"/>
      <c r="F168" s="723"/>
      <c r="G168" s="714"/>
    </row>
    <row r="169" spans="1:7" x14ac:dyDescent="0.2">
      <c r="A169" s="708"/>
      <c r="B169" s="722"/>
      <c r="C169" s="135"/>
      <c r="D169" s="256"/>
      <c r="E169" s="267"/>
      <c r="F169" s="723"/>
      <c r="G169" s="714"/>
    </row>
    <row r="170" spans="1:7" x14ac:dyDescent="0.2">
      <c r="A170" s="708"/>
      <c r="B170" s="709"/>
      <c r="C170" s="249"/>
      <c r="D170" s="256"/>
      <c r="E170" s="724"/>
      <c r="F170" s="716"/>
      <c r="G170" s="714"/>
    </row>
    <row r="171" spans="1:7" x14ac:dyDescent="0.2">
      <c r="A171" s="708"/>
      <c r="B171" s="725"/>
      <c r="C171" s="249"/>
      <c r="D171" s="265"/>
      <c r="E171" s="726"/>
      <c r="F171" s="716"/>
      <c r="G171" s="714"/>
    </row>
    <row r="172" spans="1:7" x14ac:dyDescent="0.2">
      <c r="A172" s="708"/>
      <c r="B172" s="720"/>
      <c r="C172" s="249"/>
      <c r="D172" s="265"/>
      <c r="E172" s="267"/>
      <c r="F172" s="727"/>
      <c r="G172" s="714"/>
    </row>
    <row r="173" spans="1:7" x14ac:dyDescent="0.2">
      <c r="A173" s="708"/>
      <c r="B173" s="728"/>
      <c r="C173" s="249"/>
      <c r="D173" s="265"/>
      <c r="E173" s="729"/>
      <c r="F173" s="716"/>
      <c r="G173" s="714"/>
    </row>
    <row r="174" spans="1:7" x14ac:dyDescent="0.2">
      <c r="A174" s="708"/>
      <c r="B174" s="728"/>
      <c r="C174" s="249"/>
      <c r="D174" s="248"/>
      <c r="E174" s="729"/>
      <c r="F174" s="716"/>
      <c r="G174" s="714"/>
    </row>
    <row r="175" spans="1:7" x14ac:dyDescent="0.2">
      <c r="A175" s="708"/>
      <c r="B175" s="709"/>
      <c r="C175" s="249"/>
      <c r="D175" s="248"/>
      <c r="E175" s="267"/>
      <c r="F175" s="716"/>
      <c r="G175" s="714"/>
    </row>
    <row r="176" spans="1:7" x14ac:dyDescent="0.2">
      <c r="A176" s="708"/>
      <c r="B176" s="709"/>
      <c r="C176" s="249"/>
      <c r="D176" s="248"/>
      <c r="E176" s="729"/>
      <c r="F176" s="716"/>
      <c r="G176" s="714"/>
    </row>
    <row r="177" spans="1:7" x14ac:dyDescent="0.2">
      <c r="A177" s="708"/>
      <c r="B177" s="725"/>
      <c r="C177" s="249"/>
      <c r="D177" s="248"/>
      <c r="E177" s="726"/>
      <c r="F177" s="730"/>
      <c r="G177" s="714"/>
    </row>
    <row r="178" spans="1:7" x14ac:dyDescent="0.2">
      <c r="A178" s="708"/>
      <c r="B178" s="720"/>
      <c r="C178" s="249"/>
      <c r="D178" s="731"/>
      <c r="E178" s="726"/>
      <c r="F178" s="730"/>
      <c r="G178" s="714"/>
    </row>
    <row r="179" spans="1:7" x14ac:dyDescent="0.2">
      <c r="A179" s="708"/>
      <c r="B179" s="720"/>
      <c r="C179" s="249"/>
      <c r="D179" s="248"/>
      <c r="E179" s="726"/>
      <c r="F179" s="730"/>
      <c r="G179" s="714"/>
    </row>
    <row r="180" spans="1:7" x14ac:dyDescent="0.2">
      <c r="A180" s="708"/>
      <c r="B180" s="709"/>
      <c r="C180" s="249"/>
      <c r="D180" s="248"/>
      <c r="E180" s="726"/>
      <c r="F180" s="730"/>
      <c r="G180" s="714"/>
    </row>
    <row r="181" spans="1:7" x14ac:dyDescent="0.2">
      <c r="A181" s="708"/>
      <c r="B181" s="709"/>
      <c r="C181" s="249"/>
      <c r="D181" s="265"/>
      <c r="E181" s="726"/>
      <c r="F181" s="730"/>
      <c r="G181" s="714"/>
    </row>
    <row r="182" spans="1:7" x14ac:dyDescent="0.2">
      <c r="A182" s="708"/>
      <c r="B182" s="709"/>
      <c r="C182" s="249"/>
      <c r="D182" s="265"/>
      <c r="E182" s="726"/>
      <c r="F182" s="730"/>
      <c r="G182" s="714"/>
    </row>
    <row r="183" spans="1:7" x14ac:dyDescent="0.2">
      <c r="A183" s="708"/>
      <c r="B183" s="709"/>
      <c r="C183" s="249"/>
      <c r="D183" s="732"/>
      <c r="E183" s="726"/>
      <c r="F183" s="730"/>
      <c r="G183" s="714"/>
    </row>
    <row r="184" spans="1:7" x14ac:dyDescent="0.2">
      <c r="A184" s="708"/>
      <c r="B184" s="709"/>
      <c r="C184" s="249"/>
      <c r="D184" s="732"/>
      <c r="E184" s="726"/>
      <c r="F184" s="730"/>
      <c r="G184" s="714"/>
    </row>
    <row r="185" spans="1:7" x14ac:dyDescent="0.2">
      <c r="A185" s="708"/>
      <c r="B185" s="709"/>
      <c r="C185" s="249"/>
      <c r="D185" s="732"/>
      <c r="E185" s="726"/>
      <c r="F185" s="730"/>
      <c r="G185" s="714"/>
    </row>
    <row r="186" spans="1:7" x14ac:dyDescent="0.2">
      <c r="A186" s="708"/>
      <c r="B186" s="709"/>
      <c r="C186" s="249"/>
      <c r="D186" s="248"/>
      <c r="E186" s="726"/>
      <c r="F186" s="730"/>
      <c r="G186" s="714"/>
    </row>
    <row r="187" spans="1:7" x14ac:dyDescent="0.2">
      <c r="A187" s="708"/>
      <c r="B187" s="709"/>
      <c r="C187" s="249"/>
      <c r="D187" s="290" t="s">
        <v>483</v>
      </c>
      <c r="E187" s="726"/>
      <c r="F187" s="730"/>
      <c r="G187" s="714"/>
    </row>
    <row r="188" spans="1:7" x14ac:dyDescent="0.2">
      <c r="A188" s="708"/>
      <c r="B188" s="709"/>
      <c r="C188" s="249"/>
      <c r="D188" s="733"/>
      <c r="E188" s="267"/>
      <c r="F188" s="716"/>
      <c r="G188" s="714"/>
    </row>
    <row r="189" spans="1:7" x14ac:dyDescent="0.2">
      <c r="A189" s="708"/>
      <c r="B189" s="709"/>
      <c r="C189" s="249"/>
      <c r="D189" s="265"/>
      <c r="E189" s="729"/>
      <c r="F189" s="716"/>
      <c r="G189" s="714"/>
    </row>
    <row r="190" spans="1:7" x14ac:dyDescent="0.2">
      <c r="A190" s="708"/>
      <c r="B190" s="709"/>
      <c r="C190" s="249"/>
      <c r="D190" s="265"/>
      <c r="E190" s="721"/>
      <c r="F190" s="716"/>
      <c r="G190" s="714"/>
    </row>
    <row r="191" spans="1:7" x14ac:dyDescent="0.2">
      <c r="A191" s="708"/>
      <c r="B191" s="709"/>
      <c r="C191" s="281"/>
      <c r="D191" s="248"/>
      <c r="E191" s="734"/>
      <c r="F191" s="735"/>
      <c r="G191" s="714"/>
    </row>
    <row r="192" spans="1:7" x14ac:dyDescent="0.2">
      <c r="A192" s="708"/>
      <c r="B192" s="709"/>
      <c r="C192" s="249"/>
      <c r="D192" s="257"/>
      <c r="E192" s="267"/>
      <c r="F192" s="719"/>
      <c r="G192" s="714"/>
    </row>
    <row r="193" spans="1:7" x14ac:dyDescent="0.2">
      <c r="A193" s="708"/>
      <c r="B193" s="709"/>
      <c r="C193" s="249"/>
      <c r="D193" s="256"/>
      <c r="E193" s="267"/>
      <c r="F193" s="719"/>
      <c r="G193" s="714"/>
    </row>
    <row r="194" spans="1:7" ht="13.5" thickBot="1" x14ac:dyDescent="0.25">
      <c r="A194" s="736"/>
      <c r="B194" s="737"/>
      <c r="C194" s="738"/>
      <c r="D194" s="738"/>
      <c r="E194" s="737"/>
      <c r="F194" s="739" t="s">
        <v>15</v>
      </c>
      <c r="G194" s="740">
        <f>SUM(G160:G193)</f>
        <v>72000</v>
      </c>
    </row>
    <row r="195" spans="1:7" ht="13.5" thickTop="1" x14ac:dyDescent="0.2">
      <c r="A195" s="1171" t="s">
        <v>2488</v>
      </c>
      <c r="B195" s="1172"/>
      <c r="C195" s="1172"/>
      <c r="D195" s="1172"/>
      <c r="E195" s="1172"/>
      <c r="F195" s="1172"/>
      <c r="G195" s="1173"/>
    </row>
    <row r="196" spans="1:7" ht="13.5" thickBot="1" x14ac:dyDescent="0.25">
      <c r="A196" s="444"/>
      <c r="B196" s="445"/>
      <c r="C196" s="445" t="s">
        <v>2824</v>
      </c>
      <c r="D196" s="446"/>
      <c r="E196" s="445"/>
      <c r="F196" s="447"/>
      <c r="G196" s="448"/>
    </row>
    <row r="197" spans="1:7" ht="13.5" thickTop="1" x14ac:dyDescent="0.2">
      <c r="A197" s="1269"/>
      <c r="B197" s="1270"/>
      <c r="C197" s="1270"/>
      <c r="D197" s="741" t="s">
        <v>11</v>
      </c>
      <c r="E197" s="1271" t="s">
        <v>12</v>
      </c>
      <c r="F197" s="1271"/>
      <c r="G197" s="1272"/>
    </row>
    <row r="198" spans="1:7" x14ac:dyDescent="0.2">
      <c r="A198" s="1260" t="s">
        <v>17</v>
      </c>
      <c r="B198" s="1261"/>
      <c r="C198" s="1261"/>
      <c r="D198" s="742"/>
      <c r="E198" s="1273"/>
      <c r="F198" s="1274"/>
      <c r="G198" s="1275"/>
    </row>
    <row r="199" spans="1:7" x14ac:dyDescent="0.2">
      <c r="A199" s="1260" t="s">
        <v>38</v>
      </c>
      <c r="B199" s="1261"/>
      <c r="C199" s="1261"/>
      <c r="D199" s="743" t="s">
        <v>144</v>
      </c>
      <c r="E199" s="1262" t="s">
        <v>69</v>
      </c>
      <c r="F199" s="1262"/>
      <c r="G199" s="1263"/>
    </row>
    <row r="200" spans="1:7" ht="13.5" thickBot="1" x14ac:dyDescent="0.25">
      <c r="A200" s="1264" t="s">
        <v>39</v>
      </c>
      <c r="B200" s="1265"/>
      <c r="C200" s="1265"/>
      <c r="D200" s="744" t="s">
        <v>14</v>
      </c>
      <c r="E200" s="1266" t="s">
        <v>33</v>
      </c>
      <c r="F200" s="1267"/>
      <c r="G200" s="1268"/>
    </row>
    <row r="201" spans="1:7" ht="16.5" x14ac:dyDescent="0.25">
      <c r="A201" s="1247" t="s">
        <v>48</v>
      </c>
      <c r="B201" s="1248"/>
      <c r="C201" s="1248"/>
      <c r="D201" s="1248"/>
      <c r="E201" s="1248"/>
      <c r="F201" s="1248"/>
      <c r="G201" s="1249"/>
    </row>
    <row r="202" spans="1:7" x14ac:dyDescent="0.2">
      <c r="A202" s="1250" t="s">
        <v>48</v>
      </c>
      <c r="B202" s="1251"/>
      <c r="C202" s="1251"/>
      <c r="D202" s="1251"/>
      <c r="E202" s="1251"/>
      <c r="F202" s="1251"/>
      <c r="G202" s="1252"/>
    </row>
    <row r="203" spans="1:7" x14ac:dyDescent="0.2">
      <c r="A203" s="1253" t="s">
        <v>49</v>
      </c>
      <c r="B203" s="1254"/>
      <c r="C203" s="1254"/>
      <c r="D203" s="1254"/>
      <c r="E203" s="1254"/>
      <c r="F203" s="1254"/>
      <c r="G203" s="1255"/>
    </row>
    <row r="204" spans="1:7" x14ac:dyDescent="0.2">
      <c r="A204" s="686"/>
      <c r="B204" s="687"/>
      <c r="C204" s="688"/>
      <c r="D204" s="689"/>
      <c r="E204" s="687"/>
      <c r="F204" s="690"/>
      <c r="G204" s="691" t="s">
        <v>20</v>
      </c>
    </row>
    <row r="205" spans="1:7" x14ac:dyDescent="0.2">
      <c r="A205" s="692" t="s">
        <v>1</v>
      </c>
      <c r="B205" s="693"/>
      <c r="C205" s="694" t="s">
        <v>32</v>
      </c>
      <c r="D205" s="693"/>
      <c r="E205" s="244" t="s">
        <v>3819</v>
      </c>
      <c r="F205" s="312"/>
      <c r="G205" s="245" t="s">
        <v>3818</v>
      </c>
    </row>
    <row r="206" spans="1:7" x14ac:dyDescent="0.2">
      <c r="A206" s="695" t="s">
        <v>8</v>
      </c>
      <c r="B206" s="696"/>
      <c r="C206" s="697"/>
      <c r="D206" s="685"/>
      <c r="E206" s="1256"/>
      <c r="F206" s="1257"/>
      <c r="G206" s="698"/>
    </row>
    <row r="207" spans="1:7" x14ac:dyDescent="0.2">
      <c r="A207" s="679" t="s">
        <v>37</v>
      </c>
      <c r="B207" s="680"/>
      <c r="C207" s="680"/>
      <c r="D207" s="680"/>
      <c r="E207" s="699" t="s">
        <v>46</v>
      </c>
      <c r="F207" s="700"/>
      <c r="G207" s="698" t="s">
        <v>50</v>
      </c>
    </row>
    <row r="208" spans="1:7" x14ac:dyDescent="0.2">
      <c r="A208" s="686"/>
      <c r="B208" s="687"/>
      <c r="C208" s="688"/>
      <c r="D208" s="688"/>
      <c r="E208" s="1258"/>
      <c r="F208" s="1259"/>
      <c r="G208" s="701"/>
    </row>
    <row r="209" spans="1:7" ht="26.25" thickBot="1" x14ac:dyDescent="0.25">
      <c r="A209" s="702" t="s">
        <v>47</v>
      </c>
      <c r="B209" s="703" t="s">
        <v>23</v>
      </c>
      <c r="C209" s="703" t="s">
        <v>34</v>
      </c>
      <c r="D209" s="704" t="s">
        <v>53</v>
      </c>
      <c r="E209" s="705" t="s">
        <v>54</v>
      </c>
      <c r="F209" s="706" t="s">
        <v>55</v>
      </c>
      <c r="G209" s="707" t="s">
        <v>35</v>
      </c>
    </row>
    <row r="210" spans="1:7" ht="13.5" thickTop="1" x14ac:dyDescent="0.2">
      <c r="A210" s="708">
        <v>1</v>
      </c>
      <c r="B210" s="709"/>
      <c r="C210" s="768" t="s">
        <v>149</v>
      </c>
      <c r="D210" s="769" t="s">
        <v>2822</v>
      </c>
      <c r="E210" s="772">
        <v>120</v>
      </c>
      <c r="F210" s="771">
        <v>250</v>
      </c>
      <c r="G210" s="714">
        <f>F210*E210</f>
        <v>30000</v>
      </c>
    </row>
    <row r="211" spans="1:7" x14ac:dyDescent="0.2">
      <c r="A211" s="708"/>
      <c r="B211" s="709"/>
      <c r="C211" s="768"/>
      <c r="D211" s="769" t="s">
        <v>2487</v>
      </c>
      <c r="E211" s="770"/>
      <c r="F211" s="771"/>
      <c r="G211" s="714"/>
    </row>
    <row r="212" spans="1:7" x14ac:dyDescent="0.2">
      <c r="A212" s="708">
        <v>2</v>
      </c>
      <c r="B212" s="709"/>
      <c r="C212" s="249" t="s">
        <v>149</v>
      </c>
      <c r="D212" s="715" t="s">
        <v>425</v>
      </c>
      <c r="E212" s="267">
        <v>120</v>
      </c>
      <c r="F212" s="716">
        <v>350</v>
      </c>
      <c r="G212" s="714">
        <f>F212*E212</f>
        <v>42000</v>
      </c>
    </row>
    <row r="213" spans="1:7" x14ac:dyDescent="0.2">
      <c r="A213" s="708"/>
      <c r="B213" s="709"/>
      <c r="C213" s="249"/>
      <c r="D213" s="717" t="s">
        <v>545</v>
      </c>
      <c r="E213" s="718"/>
      <c r="F213" s="719"/>
      <c r="G213" s="714"/>
    </row>
    <row r="214" spans="1:7" x14ac:dyDescent="0.2">
      <c r="A214" s="708"/>
      <c r="B214" s="767"/>
      <c r="C214" s="768"/>
      <c r="D214" s="769"/>
      <c r="E214" s="772"/>
      <c r="F214" s="771"/>
      <c r="G214" s="714"/>
    </row>
    <row r="215" spans="1:7" x14ac:dyDescent="0.2">
      <c r="A215" s="708"/>
      <c r="B215" s="767"/>
      <c r="C215" s="768"/>
      <c r="D215" s="769"/>
      <c r="E215" s="770"/>
      <c r="F215" s="771"/>
      <c r="G215" s="714"/>
    </row>
    <row r="216" spans="1:7" x14ac:dyDescent="0.2">
      <c r="A216" s="708"/>
      <c r="B216" s="709"/>
      <c r="C216" s="249"/>
      <c r="D216" s="717"/>
      <c r="E216" s="718"/>
      <c r="F216" s="719"/>
      <c r="G216" s="714"/>
    </row>
    <row r="217" spans="1:7" x14ac:dyDescent="0.2">
      <c r="A217" s="708"/>
      <c r="B217" s="720"/>
      <c r="C217" s="249"/>
      <c r="D217" s="265"/>
      <c r="E217" s="721"/>
      <c r="F217" s="716"/>
      <c r="G217" s="714"/>
    </row>
    <row r="218" spans="1:7" x14ac:dyDescent="0.2">
      <c r="A218" s="708"/>
      <c r="B218" s="722"/>
      <c r="C218" s="135"/>
      <c r="D218" s="265"/>
      <c r="E218" s="267"/>
      <c r="F218" s="723"/>
      <c r="G218" s="714"/>
    </row>
    <row r="219" spans="1:7" x14ac:dyDescent="0.2">
      <c r="A219" s="708"/>
      <c r="B219" s="722"/>
      <c r="C219" s="135"/>
      <c r="D219" s="256"/>
      <c r="E219" s="267"/>
      <c r="F219" s="723"/>
      <c r="G219" s="714"/>
    </row>
    <row r="220" spans="1:7" x14ac:dyDescent="0.2">
      <c r="A220" s="708"/>
      <c r="B220" s="709"/>
      <c r="C220" s="249"/>
      <c r="D220" s="256"/>
      <c r="E220" s="724"/>
      <c r="F220" s="716"/>
      <c r="G220" s="714"/>
    </row>
    <row r="221" spans="1:7" x14ac:dyDescent="0.2">
      <c r="A221" s="708"/>
      <c r="B221" s="725"/>
      <c r="C221" s="249"/>
      <c r="D221" s="265"/>
      <c r="E221" s="726"/>
      <c r="F221" s="716"/>
      <c r="G221" s="714"/>
    </row>
    <row r="222" spans="1:7" x14ac:dyDescent="0.2">
      <c r="A222" s="708"/>
      <c r="B222" s="720"/>
      <c r="C222" s="249"/>
      <c r="D222" s="265"/>
      <c r="E222" s="267"/>
      <c r="F222" s="727"/>
      <c r="G222" s="714"/>
    </row>
    <row r="223" spans="1:7" x14ac:dyDescent="0.2">
      <c r="A223" s="708"/>
      <c r="B223" s="728"/>
      <c r="C223" s="249"/>
      <c r="D223" s="265"/>
      <c r="E223" s="729"/>
      <c r="F223" s="716"/>
      <c r="G223" s="714"/>
    </row>
    <row r="224" spans="1:7" x14ac:dyDescent="0.2">
      <c r="A224" s="708"/>
      <c r="B224" s="728"/>
      <c r="C224" s="249"/>
      <c r="D224" s="248"/>
      <c r="E224" s="729"/>
      <c r="F224" s="716"/>
      <c r="G224" s="714"/>
    </row>
    <row r="225" spans="1:7" x14ac:dyDescent="0.2">
      <c r="A225" s="708"/>
      <c r="B225" s="709"/>
      <c r="C225" s="249"/>
      <c r="D225" s="248"/>
      <c r="E225" s="267"/>
      <c r="F225" s="716"/>
      <c r="G225" s="714"/>
    </row>
    <row r="226" spans="1:7" x14ac:dyDescent="0.2">
      <c r="A226" s="708"/>
      <c r="B226" s="709"/>
      <c r="C226" s="249"/>
      <c r="D226" s="248"/>
      <c r="E226" s="729"/>
      <c r="F226" s="716"/>
      <c r="G226" s="714"/>
    </row>
    <row r="227" spans="1:7" x14ac:dyDescent="0.2">
      <c r="A227" s="708"/>
      <c r="B227" s="725"/>
      <c r="C227" s="249"/>
      <c r="D227" s="248"/>
      <c r="E227" s="726"/>
      <c r="F227" s="730"/>
      <c r="G227" s="714"/>
    </row>
    <row r="228" spans="1:7" x14ac:dyDescent="0.2">
      <c r="A228" s="708"/>
      <c r="B228" s="720"/>
      <c r="C228" s="249"/>
      <c r="D228" s="731"/>
      <c r="E228" s="726"/>
      <c r="F228" s="730"/>
      <c r="G228" s="714"/>
    </row>
    <row r="229" spans="1:7" x14ac:dyDescent="0.2">
      <c r="A229" s="708"/>
      <c r="B229" s="720"/>
      <c r="C229" s="249"/>
      <c r="D229" s="248"/>
      <c r="E229" s="726"/>
      <c r="F229" s="730"/>
      <c r="G229" s="714"/>
    </row>
    <row r="230" spans="1:7" x14ac:dyDescent="0.2">
      <c r="A230" s="708"/>
      <c r="B230" s="709"/>
      <c r="C230" s="249"/>
      <c r="D230" s="248"/>
      <c r="E230" s="726"/>
      <c r="F230" s="730"/>
      <c r="G230" s="714"/>
    </row>
    <row r="231" spans="1:7" x14ac:dyDescent="0.2">
      <c r="A231" s="708"/>
      <c r="B231" s="709"/>
      <c r="C231" s="249"/>
      <c r="D231" s="265"/>
      <c r="E231" s="726"/>
      <c r="F231" s="730"/>
      <c r="G231" s="714"/>
    </row>
    <row r="232" spans="1:7" x14ac:dyDescent="0.2">
      <c r="A232" s="708"/>
      <c r="B232" s="709"/>
      <c r="C232" s="249"/>
      <c r="D232" s="265"/>
      <c r="E232" s="726"/>
      <c r="F232" s="730"/>
      <c r="G232" s="714"/>
    </row>
    <row r="233" spans="1:7" x14ac:dyDescent="0.2">
      <c r="A233" s="708"/>
      <c r="B233" s="709"/>
      <c r="C233" s="249"/>
      <c r="D233" s="732"/>
      <c r="E233" s="726"/>
      <c r="F233" s="730"/>
      <c r="G233" s="714"/>
    </row>
    <row r="234" spans="1:7" x14ac:dyDescent="0.2">
      <c r="A234" s="708"/>
      <c r="B234" s="709"/>
      <c r="C234" s="249"/>
      <c r="D234" s="732"/>
      <c r="E234" s="726"/>
      <c r="F234" s="730"/>
      <c r="G234" s="714"/>
    </row>
    <row r="235" spans="1:7" x14ac:dyDescent="0.2">
      <c r="A235" s="708"/>
      <c r="B235" s="709"/>
      <c r="C235" s="249"/>
      <c r="D235" s="732"/>
      <c r="E235" s="726"/>
      <c r="F235" s="730"/>
      <c r="G235" s="714"/>
    </row>
    <row r="236" spans="1:7" x14ac:dyDescent="0.2">
      <c r="A236" s="708"/>
      <c r="B236" s="709"/>
      <c r="C236" s="249"/>
      <c r="D236" s="248"/>
      <c r="E236" s="726"/>
      <c r="F236" s="730"/>
      <c r="G236" s="714"/>
    </row>
    <row r="237" spans="1:7" x14ac:dyDescent="0.2">
      <c r="A237" s="708"/>
      <c r="B237" s="709"/>
      <c r="C237" s="249"/>
      <c r="D237" s="290" t="s">
        <v>483</v>
      </c>
      <c r="E237" s="726"/>
      <c r="F237" s="730"/>
      <c r="G237" s="714"/>
    </row>
    <row r="238" spans="1:7" x14ac:dyDescent="0.2">
      <c r="A238" s="708"/>
      <c r="B238" s="709"/>
      <c r="C238" s="249"/>
      <c r="D238" s="733"/>
      <c r="E238" s="267"/>
      <c r="F238" s="716"/>
      <c r="G238" s="714"/>
    </row>
    <row r="239" spans="1:7" x14ac:dyDescent="0.2">
      <c r="A239" s="708"/>
      <c r="B239" s="709"/>
      <c r="C239" s="249"/>
      <c r="D239" s="265"/>
      <c r="E239" s="729"/>
      <c r="F239" s="716"/>
      <c r="G239" s="714"/>
    </row>
    <row r="240" spans="1:7" x14ac:dyDescent="0.2">
      <c r="A240" s="708"/>
      <c r="B240" s="709"/>
      <c r="C240" s="249"/>
      <c r="D240" s="265"/>
      <c r="E240" s="721"/>
      <c r="F240" s="716"/>
      <c r="G240" s="714"/>
    </row>
    <row r="241" spans="1:7" x14ac:dyDescent="0.2">
      <c r="A241" s="708"/>
      <c r="B241" s="709"/>
      <c r="C241" s="281"/>
      <c r="D241" s="248"/>
      <c r="E241" s="734"/>
      <c r="F241" s="735"/>
      <c r="G241" s="714"/>
    </row>
    <row r="242" spans="1:7" x14ac:dyDescent="0.2">
      <c r="A242" s="708"/>
      <c r="B242" s="709"/>
      <c r="C242" s="249"/>
      <c r="D242" s="257"/>
      <c r="E242" s="267"/>
      <c r="F242" s="719"/>
      <c r="G242" s="714"/>
    </row>
    <row r="243" spans="1:7" x14ac:dyDescent="0.2">
      <c r="A243" s="708"/>
      <c r="B243" s="709"/>
      <c r="C243" s="249"/>
      <c r="D243" s="256"/>
      <c r="E243" s="267"/>
      <c r="F243" s="719"/>
      <c r="G243" s="714"/>
    </row>
    <row r="244" spans="1:7" ht="13.5" thickBot="1" x14ac:dyDescent="0.25">
      <c r="A244" s="736"/>
      <c r="B244" s="737"/>
      <c r="C244" s="738"/>
      <c r="D244" s="738"/>
      <c r="E244" s="737"/>
      <c r="F244" s="739" t="s">
        <v>15</v>
      </c>
      <c r="G244" s="740">
        <f>SUM(G210:G243)</f>
        <v>72000</v>
      </c>
    </row>
    <row r="245" spans="1:7" ht="13.5" thickTop="1" x14ac:dyDescent="0.2">
      <c r="A245" s="1171" t="s">
        <v>2488</v>
      </c>
      <c r="B245" s="1172"/>
      <c r="C245" s="1172"/>
      <c r="D245" s="1172"/>
      <c r="E245" s="1172"/>
      <c r="F245" s="1172"/>
      <c r="G245" s="1173"/>
    </row>
    <row r="246" spans="1:7" ht="13.5" thickBot="1" x14ac:dyDescent="0.25">
      <c r="A246" s="444"/>
      <c r="B246" s="445"/>
      <c r="C246" s="445" t="s">
        <v>3498</v>
      </c>
      <c r="D246" s="446"/>
      <c r="E246" s="445"/>
      <c r="F246" s="447"/>
      <c r="G246" s="448"/>
    </row>
    <row r="247" spans="1:7" ht="13.5" thickTop="1" x14ac:dyDescent="0.2">
      <c r="A247" s="1269"/>
      <c r="B247" s="1270"/>
      <c r="C247" s="1270"/>
      <c r="D247" s="741" t="s">
        <v>11</v>
      </c>
      <c r="E247" s="1271" t="s">
        <v>12</v>
      </c>
      <c r="F247" s="1271"/>
      <c r="G247" s="1272"/>
    </row>
    <row r="248" spans="1:7" x14ac:dyDescent="0.2">
      <c r="A248" s="1260" t="s">
        <v>17</v>
      </c>
      <c r="B248" s="1261"/>
      <c r="C248" s="1261"/>
      <c r="D248" s="742"/>
      <c r="E248" s="1273"/>
      <c r="F248" s="1274"/>
      <c r="G248" s="1275"/>
    </row>
    <row r="249" spans="1:7" x14ac:dyDescent="0.2">
      <c r="A249" s="1260" t="s">
        <v>38</v>
      </c>
      <c r="B249" s="1261"/>
      <c r="C249" s="1261"/>
      <c r="D249" s="743" t="s">
        <v>144</v>
      </c>
      <c r="E249" s="1262" t="s">
        <v>69</v>
      </c>
      <c r="F249" s="1262"/>
      <c r="G249" s="1263"/>
    </row>
    <row r="250" spans="1:7" ht="13.5" thickBot="1" x14ac:dyDescent="0.25">
      <c r="A250" s="1264" t="s">
        <v>39</v>
      </c>
      <c r="B250" s="1265"/>
      <c r="C250" s="1265"/>
      <c r="D250" s="744" t="s">
        <v>14</v>
      </c>
      <c r="E250" s="1266" t="s">
        <v>33</v>
      </c>
      <c r="F250" s="1267"/>
      <c r="G250" s="1268"/>
    </row>
    <row r="251" spans="1:7" ht="16.5" x14ac:dyDescent="0.25">
      <c r="A251" s="1247" t="s">
        <v>48</v>
      </c>
      <c r="B251" s="1248"/>
      <c r="C251" s="1248"/>
      <c r="D251" s="1248"/>
      <c r="E251" s="1248"/>
      <c r="F251" s="1248"/>
      <c r="G251" s="1249"/>
    </row>
    <row r="252" spans="1:7" x14ac:dyDescent="0.2">
      <c r="A252" s="1250" t="s">
        <v>48</v>
      </c>
      <c r="B252" s="1251"/>
      <c r="C252" s="1251"/>
      <c r="D252" s="1251"/>
      <c r="E252" s="1251"/>
      <c r="F252" s="1251"/>
      <c r="G252" s="1252"/>
    </row>
    <row r="253" spans="1:7" x14ac:dyDescent="0.2">
      <c r="A253" s="1253" t="s">
        <v>49</v>
      </c>
      <c r="B253" s="1254"/>
      <c r="C253" s="1254"/>
      <c r="D253" s="1254"/>
      <c r="E253" s="1254"/>
      <c r="F253" s="1254"/>
      <c r="G253" s="1255"/>
    </row>
    <row r="254" spans="1:7" x14ac:dyDescent="0.2">
      <c r="A254" s="686"/>
      <c r="B254" s="687"/>
      <c r="C254" s="688"/>
      <c r="D254" s="689"/>
      <c r="E254" s="687"/>
      <c r="F254" s="690"/>
      <c r="G254" s="691" t="s">
        <v>20</v>
      </c>
    </row>
    <row r="255" spans="1:7" x14ac:dyDescent="0.2">
      <c r="A255" s="692" t="s">
        <v>1</v>
      </c>
      <c r="B255" s="693"/>
      <c r="C255" s="694" t="s">
        <v>32</v>
      </c>
      <c r="D255" s="693"/>
      <c r="E255" s="244" t="s">
        <v>3880</v>
      </c>
      <c r="F255" s="312"/>
      <c r="G255" s="245" t="s">
        <v>3875</v>
      </c>
    </row>
    <row r="256" spans="1:7" x14ac:dyDescent="0.2">
      <c r="A256" s="695" t="s">
        <v>8</v>
      </c>
      <c r="B256" s="696"/>
      <c r="C256" s="697"/>
      <c r="D256" s="685"/>
      <c r="E256" s="1256"/>
      <c r="F256" s="1257"/>
      <c r="G256" s="698"/>
    </row>
    <row r="257" spans="1:7" x14ac:dyDescent="0.2">
      <c r="A257" s="679" t="s">
        <v>37</v>
      </c>
      <c r="B257" s="680"/>
      <c r="C257" s="680"/>
      <c r="D257" s="680"/>
      <c r="E257" s="699" t="s">
        <v>46</v>
      </c>
      <c r="F257" s="700"/>
      <c r="G257" s="698" t="s">
        <v>50</v>
      </c>
    </row>
    <row r="258" spans="1:7" x14ac:dyDescent="0.2">
      <c r="A258" s="686"/>
      <c r="B258" s="687"/>
      <c r="C258" s="688"/>
      <c r="D258" s="688"/>
      <c r="E258" s="1258"/>
      <c r="F258" s="1259"/>
      <c r="G258" s="701"/>
    </row>
    <row r="259" spans="1:7" ht="26.25" thickBot="1" x14ac:dyDescent="0.25">
      <c r="A259" s="702" t="s">
        <v>47</v>
      </c>
      <c r="B259" s="703" t="s">
        <v>23</v>
      </c>
      <c r="C259" s="703" t="s">
        <v>34</v>
      </c>
      <c r="D259" s="704" t="s">
        <v>53</v>
      </c>
      <c r="E259" s="705" t="s">
        <v>54</v>
      </c>
      <c r="F259" s="706" t="s">
        <v>55</v>
      </c>
      <c r="G259" s="707" t="s">
        <v>35</v>
      </c>
    </row>
    <row r="260" spans="1:7" ht="13.5" thickTop="1" x14ac:dyDescent="0.2">
      <c r="A260" s="708">
        <v>1</v>
      </c>
      <c r="B260" s="709"/>
      <c r="C260" s="768" t="s">
        <v>149</v>
      </c>
      <c r="D260" s="769" t="s">
        <v>3881</v>
      </c>
      <c r="E260" s="772">
        <v>75</v>
      </c>
      <c r="F260" s="771">
        <v>250</v>
      </c>
      <c r="G260" s="714">
        <f>F260*E260</f>
        <v>18750</v>
      </c>
    </row>
    <row r="261" spans="1:7" x14ac:dyDescent="0.2">
      <c r="A261" s="708"/>
      <c r="B261" s="709"/>
      <c r="C261" s="768"/>
      <c r="D261" s="769" t="s">
        <v>469</v>
      </c>
      <c r="E261" s="770"/>
      <c r="F261" s="771"/>
      <c r="G261" s="714"/>
    </row>
    <row r="262" spans="1:7" x14ac:dyDescent="0.2">
      <c r="A262" s="708"/>
      <c r="B262" s="709"/>
      <c r="C262" s="249"/>
      <c r="D262" s="715"/>
      <c r="E262" s="267"/>
      <c r="F262" s="716"/>
      <c r="G262" s="714"/>
    </row>
    <row r="263" spans="1:7" x14ac:dyDescent="0.2">
      <c r="A263" s="708"/>
      <c r="B263" s="709"/>
      <c r="C263" s="249"/>
      <c r="D263" s="717"/>
      <c r="E263" s="718"/>
      <c r="F263" s="719"/>
      <c r="G263" s="714"/>
    </row>
    <row r="264" spans="1:7" x14ac:dyDescent="0.2">
      <c r="A264" s="708"/>
      <c r="B264" s="767"/>
      <c r="C264" s="768"/>
      <c r="D264" s="769"/>
      <c r="E264" s="772"/>
      <c r="F264" s="771"/>
      <c r="G264" s="714"/>
    </row>
    <row r="265" spans="1:7" x14ac:dyDescent="0.2">
      <c r="A265" s="708"/>
      <c r="B265" s="767"/>
      <c r="C265" s="768"/>
      <c r="D265" s="769"/>
      <c r="E265" s="770"/>
      <c r="F265" s="771"/>
      <c r="G265" s="714"/>
    </row>
    <row r="266" spans="1:7" x14ac:dyDescent="0.2">
      <c r="A266" s="708"/>
      <c r="B266" s="709"/>
      <c r="C266" s="249"/>
      <c r="D266" s="717"/>
      <c r="E266" s="718"/>
      <c r="F266" s="719"/>
      <c r="G266" s="714"/>
    </row>
    <row r="267" spans="1:7" x14ac:dyDescent="0.2">
      <c r="A267" s="708"/>
      <c r="B267" s="720"/>
      <c r="C267" s="249"/>
      <c r="D267" s="265"/>
      <c r="E267" s="721"/>
      <c r="F267" s="716"/>
      <c r="G267" s="714"/>
    </row>
    <row r="268" spans="1:7" x14ac:dyDescent="0.2">
      <c r="A268" s="708"/>
      <c r="B268" s="722"/>
      <c r="C268" s="135"/>
      <c r="D268" s="265"/>
      <c r="E268" s="267"/>
      <c r="F268" s="723"/>
      <c r="G268" s="714"/>
    </row>
    <row r="269" spans="1:7" x14ac:dyDescent="0.2">
      <c r="A269" s="708"/>
      <c r="B269" s="722"/>
      <c r="C269" s="135"/>
      <c r="D269" s="256"/>
      <c r="E269" s="267"/>
      <c r="F269" s="723"/>
      <c r="G269" s="714"/>
    </row>
    <row r="270" spans="1:7" x14ac:dyDescent="0.2">
      <c r="A270" s="708"/>
      <c r="B270" s="709"/>
      <c r="C270" s="249"/>
      <c r="D270" s="256"/>
      <c r="E270" s="724"/>
      <c r="F270" s="716"/>
      <c r="G270" s="714"/>
    </row>
    <row r="271" spans="1:7" x14ac:dyDescent="0.2">
      <c r="A271" s="708"/>
      <c r="B271" s="725"/>
      <c r="C271" s="249"/>
      <c r="D271" s="265"/>
      <c r="E271" s="726"/>
      <c r="F271" s="716"/>
      <c r="G271" s="714"/>
    </row>
    <row r="272" spans="1:7" x14ac:dyDescent="0.2">
      <c r="A272" s="708"/>
      <c r="B272" s="720"/>
      <c r="C272" s="249"/>
      <c r="D272" s="265"/>
      <c r="E272" s="267"/>
      <c r="F272" s="727"/>
      <c r="G272" s="714"/>
    </row>
    <row r="273" spans="1:7" x14ac:dyDescent="0.2">
      <c r="A273" s="708"/>
      <c r="B273" s="728"/>
      <c r="C273" s="249"/>
      <c r="D273" s="265"/>
      <c r="E273" s="729"/>
      <c r="F273" s="716"/>
      <c r="G273" s="714"/>
    </row>
    <row r="274" spans="1:7" x14ac:dyDescent="0.2">
      <c r="A274" s="708"/>
      <c r="B274" s="728"/>
      <c r="C274" s="249"/>
      <c r="D274" s="248"/>
      <c r="E274" s="729"/>
      <c r="F274" s="716"/>
      <c r="G274" s="714"/>
    </row>
    <row r="275" spans="1:7" x14ac:dyDescent="0.2">
      <c r="A275" s="708"/>
      <c r="B275" s="709"/>
      <c r="C275" s="249"/>
      <c r="D275" s="248"/>
      <c r="E275" s="267"/>
      <c r="F275" s="716"/>
      <c r="G275" s="714"/>
    </row>
    <row r="276" spans="1:7" x14ac:dyDescent="0.2">
      <c r="A276" s="708"/>
      <c r="B276" s="709"/>
      <c r="C276" s="249"/>
      <c r="D276" s="248"/>
      <c r="E276" s="729"/>
      <c r="F276" s="716"/>
      <c r="G276" s="714"/>
    </row>
    <row r="277" spans="1:7" x14ac:dyDescent="0.2">
      <c r="A277" s="708"/>
      <c r="B277" s="725"/>
      <c r="C277" s="249"/>
      <c r="D277" s="248"/>
      <c r="E277" s="726"/>
      <c r="F277" s="730"/>
      <c r="G277" s="714"/>
    </row>
    <row r="278" spans="1:7" x14ac:dyDescent="0.2">
      <c r="A278" s="708"/>
      <c r="B278" s="720"/>
      <c r="C278" s="249"/>
      <c r="D278" s="731"/>
      <c r="E278" s="726"/>
      <c r="F278" s="730"/>
      <c r="G278" s="714"/>
    </row>
    <row r="279" spans="1:7" x14ac:dyDescent="0.2">
      <c r="A279" s="708"/>
      <c r="B279" s="720"/>
      <c r="C279" s="249"/>
      <c r="D279" s="248"/>
      <c r="E279" s="726"/>
      <c r="F279" s="730"/>
      <c r="G279" s="714"/>
    </row>
    <row r="280" spans="1:7" x14ac:dyDescent="0.2">
      <c r="A280" s="708"/>
      <c r="B280" s="709"/>
      <c r="C280" s="249"/>
      <c r="D280" s="265"/>
      <c r="E280" s="726"/>
      <c r="F280" s="730"/>
      <c r="G280" s="714"/>
    </row>
    <row r="281" spans="1:7" x14ac:dyDescent="0.2">
      <c r="A281" s="708"/>
      <c r="B281" s="709"/>
      <c r="C281" s="249"/>
      <c r="D281" s="265"/>
      <c r="E281" s="726"/>
      <c r="F281" s="730"/>
      <c r="G281" s="714"/>
    </row>
    <row r="282" spans="1:7" x14ac:dyDescent="0.2">
      <c r="A282" s="708"/>
      <c r="B282" s="709"/>
      <c r="C282" s="249"/>
      <c r="D282" s="732"/>
      <c r="E282" s="726"/>
      <c r="F282" s="730"/>
      <c r="G282" s="714"/>
    </row>
    <row r="283" spans="1:7" x14ac:dyDescent="0.2">
      <c r="A283" s="708"/>
      <c r="B283" s="709"/>
      <c r="C283" s="249"/>
      <c r="D283" s="732"/>
      <c r="E283" s="726"/>
      <c r="F283" s="730"/>
      <c r="G283" s="714"/>
    </row>
    <row r="284" spans="1:7" x14ac:dyDescent="0.2">
      <c r="A284" s="708"/>
      <c r="B284" s="709"/>
      <c r="C284" s="249"/>
      <c r="D284" s="732"/>
      <c r="E284" s="726"/>
      <c r="F284" s="730"/>
      <c r="G284" s="714"/>
    </row>
    <row r="285" spans="1:7" x14ac:dyDescent="0.2">
      <c r="A285" s="708"/>
      <c r="B285" s="709"/>
      <c r="C285" s="249"/>
      <c r="D285" s="290" t="s">
        <v>483</v>
      </c>
      <c r="E285" s="726"/>
      <c r="F285" s="730"/>
      <c r="G285" s="714"/>
    </row>
    <row r="286" spans="1:7" x14ac:dyDescent="0.2">
      <c r="A286" s="708"/>
      <c r="B286" s="709"/>
      <c r="C286" s="249"/>
      <c r="E286" s="726"/>
      <c r="F286" s="730"/>
      <c r="G286" s="714"/>
    </row>
    <row r="287" spans="1:7" x14ac:dyDescent="0.2">
      <c r="A287" s="708"/>
      <c r="B287" s="709"/>
      <c r="C287" s="249"/>
      <c r="D287" s="733"/>
      <c r="E287" s="267"/>
      <c r="F287" s="716"/>
      <c r="G287" s="714"/>
    </row>
    <row r="288" spans="1:7" x14ac:dyDescent="0.2">
      <c r="A288" s="708"/>
      <c r="B288" s="709"/>
      <c r="C288" s="249"/>
      <c r="D288" s="265"/>
      <c r="E288" s="729"/>
      <c r="F288" s="716"/>
      <c r="G288" s="714"/>
    </row>
    <row r="289" spans="1:8" x14ac:dyDescent="0.2">
      <c r="A289" s="708"/>
      <c r="B289" s="709"/>
      <c r="C289" s="249"/>
      <c r="D289" s="265"/>
      <c r="E289" s="721"/>
      <c r="F289" s="716"/>
      <c r="G289" s="714"/>
    </row>
    <row r="290" spans="1:8" x14ac:dyDescent="0.2">
      <c r="A290" s="708"/>
      <c r="B290" s="709"/>
      <c r="C290" s="281"/>
      <c r="D290" s="248"/>
      <c r="E290" s="734"/>
      <c r="F290" s="735"/>
      <c r="G290" s="714"/>
    </row>
    <row r="291" spans="1:8" x14ac:dyDescent="0.2">
      <c r="A291" s="708"/>
      <c r="B291" s="709"/>
      <c r="C291" s="249"/>
      <c r="D291" s="257"/>
      <c r="E291" s="267"/>
      <c r="F291" s="719"/>
      <c r="G291" s="714"/>
    </row>
    <row r="292" spans="1:8" x14ac:dyDescent="0.2">
      <c r="A292" s="708"/>
      <c r="B292" s="709"/>
      <c r="C292" s="249"/>
      <c r="D292" s="256"/>
      <c r="E292" s="267"/>
      <c r="F292" s="719"/>
      <c r="G292" s="714"/>
    </row>
    <row r="293" spans="1:8" ht="13.5" thickBot="1" x14ac:dyDescent="0.25">
      <c r="A293" s="736"/>
      <c r="B293" s="737"/>
      <c r="C293" s="738"/>
      <c r="D293" s="738"/>
      <c r="E293" s="737"/>
      <c r="F293" s="739" t="s">
        <v>15</v>
      </c>
      <c r="G293" s="740">
        <f>SUM(G260:G292)</f>
        <v>18750</v>
      </c>
    </row>
    <row r="294" spans="1:8" ht="13.5" thickTop="1" x14ac:dyDescent="0.2">
      <c r="A294" s="1171" t="s">
        <v>3876</v>
      </c>
      <c r="B294" s="1172"/>
      <c r="C294" s="1172"/>
      <c r="D294" s="1172"/>
      <c r="E294" s="1172"/>
      <c r="F294" s="1172"/>
      <c r="G294" s="1173"/>
    </row>
    <row r="295" spans="1:8" x14ac:dyDescent="0.2">
      <c r="A295" s="679"/>
      <c r="B295" s="1172" t="s">
        <v>3888</v>
      </c>
      <c r="C295" s="1172"/>
      <c r="D295" s="1172"/>
      <c r="E295" s="1172"/>
      <c r="F295" s="1172"/>
      <c r="G295" s="1173"/>
      <c r="H295" s="1" t="s">
        <v>8</v>
      </c>
    </row>
    <row r="296" spans="1:8" ht="13.5" thickBot="1" x14ac:dyDescent="0.25">
      <c r="A296" s="1281" t="s">
        <v>3889</v>
      </c>
      <c r="B296" s="1174"/>
      <c r="C296" s="1174"/>
      <c r="D296" s="1174"/>
      <c r="E296" s="1174"/>
      <c r="F296" s="1174"/>
      <c r="G296" s="1175"/>
    </row>
    <row r="297" spans="1:8" ht="13.5" thickTop="1" x14ac:dyDescent="0.2">
      <c r="A297" s="1269"/>
      <c r="B297" s="1270"/>
      <c r="C297" s="1270"/>
      <c r="D297" s="741" t="s">
        <v>11</v>
      </c>
      <c r="E297" s="1271" t="s">
        <v>12</v>
      </c>
      <c r="F297" s="1271"/>
      <c r="G297" s="1272"/>
    </row>
    <row r="298" spans="1:8" x14ac:dyDescent="0.2">
      <c r="A298" s="1260" t="s">
        <v>17</v>
      </c>
      <c r="B298" s="1261"/>
      <c r="C298" s="1261"/>
      <c r="D298" s="742"/>
      <c r="E298" s="1273"/>
      <c r="F298" s="1274"/>
      <c r="G298" s="1275"/>
    </row>
    <row r="299" spans="1:8" x14ac:dyDescent="0.2">
      <c r="A299" s="1260" t="s">
        <v>38</v>
      </c>
      <c r="B299" s="1261"/>
      <c r="C299" s="1261"/>
      <c r="D299" s="743" t="s">
        <v>144</v>
      </c>
      <c r="E299" s="1262" t="s">
        <v>69</v>
      </c>
      <c r="F299" s="1262"/>
      <c r="G299" s="1263"/>
    </row>
    <row r="300" spans="1:8" ht="13.5" thickBot="1" x14ac:dyDescent="0.25">
      <c r="A300" s="1264" t="s">
        <v>39</v>
      </c>
      <c r="B300" s="1265"/>
      <c r="C300" s="1265"/>
      <c r="D300" s="744" t="s">
        <v>14</v>
      </c>
      <c r="E300" s="1266" t="s">
        <v>33</v>
      </c>
      <c r="F300" s="1267"/>
      <c r="G300" s="1268"/>
    </row>
    <row r="301" spans="1:8" ht="16.5" x14ac:dyDescent="0.25">
      <c r="A301" s="1247" t="s">
        <v>48</v>
      </c>
      <c r="B301" s="1248"/>
      <c r="C301" s="1248"/>
      <c r="D301" s="1248"/>
      <c r="E301" s="1248"/>
      <c r="F301" s="1248"/>
      <c r="G301" s="1249"/>
    </row>
    <row r="302" spans="1:8" x14ac:dyDescent="0.2">
      <c r="A302" s="1250" t="s">
        <v>48</v>
      </c>
      <c r="B302" s="1251"/>
      <c r="C302" s="1251"/>
      <c r="D302" s="1251"/>
      <c r="E302" s="1251"/>
      <c r="F302" s="1251"/>
      <c r="G302" s="1252"/>
    </row>
    <row r="303" spans="1:8" x14ac:dyDescent="0.2">
      <c r="A303" s="1253" t="s">
        <v>49</v>
      </c>
      <c r="B303" s="1254"/>
      <c r="C303" s="1254"/>
      <c r="D303" s="1254"/>
      <c r="E303" s="1254"/>
      <c r="F303" s="1254"/>
      <c r="G303" s="1255"/>
    </row>
    <row r="304" spans="1:8" x14ac:dyDescent="0.2">
      <c r="A304" s="686"/>
      <c r="B304" s="687"/>
      <c r="C304" s="688"/>
      <c r="D304" s="689"/>
      <c r="E304" s="687"/>
      <c r="F304" s="690"/>
      <c r="G304" s="691" t="s">
        <v>20</v>
      </c>
    </row>
    <row r="305" spans="1:7" x14ac:dyDescent="0.2">
      <c r="A305" s="692" t="s">
        <v>1</v>
      </c>
      <c r="B305" s="693"/>
      <c r="C305" s="694" t="s">
        <v>32</v>
      </c>
      <c r="D305" s="693"/>
      <c r="E305" s="244" t="s">
        <v>4344</v>
      </c>
      <c r="F305" s="312"/>
      <c r="G305" s="245" t="s">
        <v>4345</v>
      </c>
    </row>
    <row r="306" spans="1:7" x14ac:dyDescent="0.2">
      <c r="A306" s="695" t="s">
        <v>8</v>
      </c>
      <c r="B306" s="696"/>
      <c r="C306" s="697"/>
      <c r="D306" s="685"/>
      <c r="E306" s="1256"/>
      <c r="F306" s="1257"/>
      <c r="G306" s="698"/>
    </row>
    <row r="307" spans="1:7" x14ac:dyDescent="0.2">
      <c r="A307" s="679" t="s">
        <v>37</v>
      </c>
      <c r="B307" s="680"/>
      <c r="C307" s="680"/>
      <c r="D307" s="680"/>
      <c r="E307" s="699" t="s">
        <v>46</v>
      </c>
      <c r="F307" s="700"/>
      <c r="G307" s="698" t="s">
        <v>50</v>
      </c>
    </row>
    <row r="308" spans="1:7" x14ac:dyDescent="0.2">
      <c r="A308" s="686"/>
      <c r="B308" s="687"/>
      <c r="C308" s="688"/>
      <c r="D308" s="688"/>
      <c r="E308" s="1258"/>
      <c r="F308" s="1259"/>
      <c r="G308" s="701"/>
    </row>
    <row r="309" spans="1:7" ht="26.25" thickBot="1" x14ac:dyDescent="0.25">
      <c r="A309" s="702" t="s">
        <v>47</v>
      </c>
      <c r="B309" s="703" t="s">
        <v>23</v>
      </c>
      <c r="C309" s="703" t="s">
        <v>34</v>
      </c>
      <c r="D309" s="704" t="s">
        <v>53</v>
      </c>
      <c r="E309" s="705" t="s">
        <v>54</v>
      </c>
      <c r="F309" s="706" t="s">
        <v>55</v>
      </c>
      <c r="G309" s="707" t="s">
        <v>35</v>
      </c>
    </row>
    <row r="310" spans="1:7" ht="13.5" thickTop="1" x14ac:dyDescent="0.2">
      <c r="A310" s="708">
        <v>1</v>
      </c>
      <c r="B310" s="709"/>
      <c r="C310" s="768" t="s">
        <v>149</v>
      </c>
      <c r="D310" s="769" t="s">
        <v>4346</v>
      </c>
      <c r="E310" s="772">
        <v>80</v>
      </c>
      <c r="F310" s="771">
        <v>250</v>
      </c>
      <c r="G310" s="714">
        <f>F310*E310</f>
        <v>20000</v>
      </c>
    </row>
    <row r="311" spans="1:7" x14ac:dyDescent="0.2">
      <c r="A311" s="708"/>
      <c r="B311" s="709"/>
      <c r="C311" s="768"/>
      <c r="D311" s="769" t="s">
        <v>4347</v>
      </c>
      <c r="E311" s="770"/>
      <c r="F311" s="771"/>
      <c r="G311" s="714"/>
    </row>
    <row r="312" spans="1:7" x14ac:dyDescent="0.2">
      <c r="A312" s="708"/>
      <c r="B312" s="709"/>
      <c r="C312" s="249"/>
      <c r="D312" s="715"/>
      <c r="E312" s="267"/>
      <c r="F312" s="716"/>
      <c r="G312" s="714"/>
    </row>
    <row r="313" spans="1:7" x14ac:dyDescent="0.2">
      <c r="A313" s="708"/>
      <c r="B313" s="709"/>
      <c r="C313" s="249"/>
      <c r="D313" s="717"/>
      <c r="E313" s="718"/>
      <c r="F313" s="719"/>
      <c r="G313" s="714"/>
    </row>
    <row r="314" spans="1:7" x14ac:dyDescent="0.2">
      <c r="A314" s="708"/>
      <c r="B314" s="767"/>
      <c r="C314" s="768"/>
      <c r="D314" s="769"/>
      <c r="E314" s="772"/>
      <c r="F314" s="771"/>
      <c r="G314" s="714"/>
    </row>
    <row r="315" spans="1:7" x14ac:dyDescent="0.2">
      <c r="A315" s="708"/>
      <c r="B315" s="767"/>
      <c r="C315" s="768"/>
      <c r="D315" s="769"/>
      <c r="E315" s="770"/>
      <c r="F315" s="771"/>
      <c r="G315" s="714"/>
    </row>
    <row r="316" spans="1:7" x14ac:dyDescent="0.2">
      <c r="A316" s="708"/>
      <c r="B316" s="709"/>
      <c r="C316" s="249"/>
      <c r="D316" s="717"/>
      <c r="E316" s="718"/>
      <c r="F316" s="719"/>
      <c r="G316" s="714"/>
    </row>
    <row r="317" spans="1:7" x14ac:dyDescent="0.2">
      <c r="A317" s="708"/>
      <c r="B317" s="720"/>
      <c r="C317" s="249"/>
      <c r="D317" s="265"/>
      <c r="E317" s="721"/>
      <c r="F317" s="716"/>
      <c r="G317" s="714"/>
    </row>
    <row r="318" spans="1:7" x14ac:dyDescent="0.2">
      <c r="A318" s="708"/>
      <c r="B318" s="722"/>
      <c r="C318" s="135"/>
      <c r="D318" s="265"/>
      <c r="E318" s="267"/>
      <c r="F318" s="723"/>
      <c r="G318" s="714"/>
    </row>
    <row r="319" spans="1:7" x14ac:dyDescent="0.2">
      <c r="A319" s="708"/>
      <c r="B319" s="722"/>
      <c r="C319" s="135"/>
      <c r="D319" s="256"/>
      <c r="E319" s="267"/>
      <c r="F319" s="723"/>
      <c r="G319" s="714"/>
    </row>
    <row r="320" spans="1:7" x14ac:dyDescent="0.2">
      <c r="A320" s="708"/>
      <c r="B320" s="709"/>
      <c r="C320" s="249"/>
      <c r="D320" s="256"/>
      <c r="E320" s="724"/>
      <c r="F320" s="716"/>
      <c r="G320" s="714"/>
    </row>
    <row r="321" spans="1:7" x14ac:dyDescent="0.2">
      <c r="A321" s="708"/>
      <c r="B321" s="725"/>
      <c r="C321" s="249"/>
      <c r="D321" s="265"/>
      <c r="E321" s="726"/>
      <c r="F321" s="716"/>
      <c r="G321" s="714"/>
    </row>
    <row r="322" spans="1:7" x14ac:dyDescent="0.2">
      <c r="A322" s="708"/>
      <c r="B322" s="720"/>
      <c r="C322" s="249"/>
      <c r="D322" s="265"/>
      <c r="E322" s="267"/>
      <c r="F322" s="727"/>
      <c r="G322" s="714"/>
    </row>
    <row r="323" spans="1:7" x14ac:dyDescent="0.2">
      <c r="A323" s="708"/>
      <c r="B323" s="728"/>
      <c r="C323" s="249"/>
      <c r="D323" s="265"/>
      <c r="E323" s="729"/>
      <c r="F323" s="716"/>
      <c r="G323" s="714"/>
    </row>
    <row r="324" spans="1:7" x14ac:dyDescent="0.2">
      <c r="A324" s="708"/>
      <c r="B324" s="728"/>
      <c r="C324" s="249"/>
      <c r="D324" s="248"/>
      <c r="E324" s="729"/>
      <c r="F324" s="716"/>
      <c r="G324" s="714"/>
    </row>
    <row r="325" spans="1:7" x14ac:dyDescent="0.2">
      <c r="A325" s="708"/>
      <c r="B325" s="709"/>
      <c r="C325" s="249"/>
      <c r="D325" s="248"/>
      <c r="E325" s="267"/>
      <c r="F325" s="716"/>
      <c r="G325" s="714"/>
    </row>
    <row r="326" spans="1:7" x14ac:dyDescent="0.2">
      <c r="A326" s="708"/>
      <c r="B326" s="709"/>
      <c r="C326" s="249"/>
      <c r="D326" s="248"/>
      <c r="E326" s="729"/>
      <c r="F326" s="716"/>
      <c r="G326" s="714"/>
    </row>
    <row r="327" spans="1:7" x14ac:dyDescent="0.2">
      <c r="A327" s="708"/>
      <c r="B327" s="725"/>
      <c r="C327" s="249"/>
      <c r="D327" s="248"/>
      <c r="E327" s="726"/>
      <c r="F327" s="730"/>
      <c r="G327" s="714"/>
    </row>
    <row r="328" spans="1:7" x14ac:dyDescent="0.2">
      <c r="A328" s="708"/>
      <c r="B328" s="720"/>
      <c r="C328" s="249"/>
      <c r="D328" s="731"/>
      <c r="E328" s="726"/>
      <c r="F328" s="730"/>
      <c r="G328" s="714"/>
    </row>
    <row r="329" spans="1:7" x14ac:dyDescent="0.2">
      <c r="A329" s="708"/>
      <c r="B329" s="720"/>
      <c r="C329" s="249"/>
      <c r="D329" s="248"/>
      <c r="E329" s="726"/>
      <c r="F329" s="730"/>
      <c r="G329" s="714"/>
    </row>
    <row r="330" spans="1:7" x14ac:dyDescent="0.2">
      <c r="A330" s="708"/>
      <c r="B330" s="709"/>
      <c r="C330" s="249"/>
      <c r="D330" s="265"/>
      <c r="E330" s="726"/>
      <c r="F330" s="730"/>
      <c r="G330" s="714"/>
    </row>
    <row r="331" spans="1:7" x14ac:dyDescent="0.2">
      <c r="A331" s="708"/>
      <c r="B331" s="709"/>
      <c r="C331" s="249"/>
      <c r="D331" s="265"/>
      <c r="E331" s="726"/>
      <c r="F331" s="730"/>
      <c r="G331" s="714"/>
    </row>
    <row r="332" spans="1:7" x14ac:dyDescent="0.2">
      <c r="A332" s="708"/>
      <c r="B332" s="709"/>
      <c r="C332" s="249"/>
      <c r="D332" s="732"/>
      <c r="E332" s="726"/>
      <c r="F332" s="730"/>
      <c r="G332" s="714"/>
    </row>
    <row r="333" spans="1:7" x14ac:dyDescent="0.2">
      <c r="A333" s="708"/>
      <c r="B333" s="709"/>
      <c r="C333" s="249"/>
      <c r="D333" s="732"/>
      <c r="E333" s="726"/>
      <c r="F333" s="730"/>
      <c r="G333" s="714"/>
    </row>
    <row r="334" spans="1:7" x14ac:dyDescent="0.2">
      <c r="A334" s="708"/>
      <c r="B334" s="709"/>
      <c r="C334" s="249"/>
      <c r="D334" s="732"/>
      <c r="E334" s="726"/>
      <c r="F334" s="730"/>
      <c r="G334" s="714"/>
    </row>
    <row r="335" spans="1:7" x14ac:dyDescent="0.2">
      <c r="A335" s="708"/>
      <c r="B335" s="767"/>
      <c r="C335" s="768"/>
      <c r="D335" s="1110"/>
      <c r="E335" s="1111"/>
      <c r="F335" s="1112"/>
      <c r="G335" s="714"/>
    </row>
    <row r="336" spans="1:7" x14ac:dyDescent="0.2">
      <c r="A336" s="708"/>
      <c r="B336" s="709"/>
      <c r="C336" s="249"/>
      <c r="D336" s="290" t="s">
        <v>483</v>
      </c>
      <c r="E336" s="726"/>
      <c r="F336" s="730"/>
      <c r="G336" s="714"/>
    </row>
    <row r="337" spans="1:7" x14ac:dyDescent="0.2">
      <c r="A337" s="708"/>
      <c r="B337" s="709"/>
      <c r="C337" s="249"/>
      <c r="E337" s="726"/>
      <c r="F337" s="730"/>
      <c r="G337" s="714"/>
    </row>
    <row r="338" spans="1:7" x14ac:dyDescent="0.2">
      <c r="A338" s="708"/>
      <c r="B338" s="709"/>
      <c r="C338" s="249"/>
      <c r="D338" s="733"/>
      <c r="E338" s="267"/>
      <c r="F338" s="716"/>
      <c r="G338" s="714"/>
    </row>
    <row r="339" spans="1:7" x14ac:dyDescent="0.2">
      <c r="A339" s="708"/>
      <c r="B339" s="709"/>
      <c r="C339" s="249"/>
      <c r="D339" s="265"/>
      <c r="E339" s="729"/>
      <c r="F339" s="716"/>
      <c r="G339" s="714"/>
    </row>
    <row r="340" spans="1:7" x14ac:dyDescent="0.2">
      <c r="A340" s="708"/>
      <c r="B340" s="709"/>
      <c r="C340" s="249"/>
      <c r="D340" s="265"/>
      <c r="E340" s="721"/>
      <c r="F340" s="716"/>
      <c r="G340" s="714"/>
    </row>
    <row r="341" spans="1:7" x14ac:dyDescent="0.2">
      <c r="A341" s="708"/>
      <c r="B341" s="709"/>
      <c r="C341" s="281"/>
      <c r="D341" s="248"/>
      <c r="E341" s="734"/>
      <c r="F341" s="735"/>
      <c r="G341" s="714"/>
    </row>
    <row r="342" spans="1:7" x14ac:dyDescent="0.2">
      <c r="A342" s="708"/>
      <c r="B342" s="709"/>
      <c r="C342" s="249"/>
      <c r="D342" s="257"/>
      <c r="E342" s="267"/>
      <c r="F342" s="719"/>
      <c r="G342" s="714"/>
    </row>
    <row r="343" spans="1:7" x14ac:dyDescent="0.2">
      <c r="A343" s="708"/>
      <c r="B343" s="709"/>
      <c r="C343" s="249" t="s">
        <v>8</v>
      </c>
      <c r="D343" s="256"/>
      <c r="E343" s="267"/>
      <c r="F343" s="719"/>
      <c r="G343" s="714"/>
    </row>
    <row r="344" spans="1:7" ht="13.5" thickBot="1" x14ac:dyDescent="0.25">
      <c r="A344" s="736"/>
      <c r="B344" s="737"/>
      <c r="C344" s="738"/>
      <c r="D344" s="738"/>
      <c r="E344" s="737"/>
      <c r="F344" s="739" t="s">
        <v>15</v>
      </c>
      <c r="G344" s="740">
        <f>SUM(G310:G343)</f>
        <v>20000</v>
      </c>
    </row>
    <row r="345" spans="1:7" ht="13.5" thickTop="1" x14ac:dyDescent="0.2">
      <c r="A345" s="1171" t="s">
        <v>4348</v>
      </c>
      <c r="B345" s="1172"/>
      <c r="C345" s="1172"/>
      <c r="D345" s="1172"/>
      <c r="E345" s="1172"/>
      <c r="F345" s="1172"/>
      <c r="G345" s="1173"/>
    </row>
    <row r="346" spans="1:7" ht="13.5" thickBot="1" x14ac:dyDescent="0.25">
      <c r="A346" s="1281" t="s">
        <v>4349</v>
      </c>
      <c r="B346" s="1174"/>
      <c r="C346" s="1174"/>
      <c r="D346" s="1174"/>
      <c r="E346" s="1174"/>
      <c r="F346" s="1174"/>
      <c r="G346" s="1175"/>
    </row>
    <row r="347" spans="1:7" ht="13.5" thickTop="1" x14ac:dyDescent="0.2">
      <c r="A347" s="1269"/>
      <c r="B347" s="1270"/>
      <c r="C347" s="1270"/>
      <c r="D347" s="741" t="s">
        <v>11</v>
      </c>
      <c r="E347" s="1271" t="s">
        <v>12</v>
      </c>
      <c r="F347" s="1271"/>
      <c r="G347" s="1272"/>
    </row>
    <row r="348" spans="1:7" x14ac:dyDescent="0.2">
      <c r="A348" s="1260" t="s">
        <v>17</v>
      </c>
      <c r="B348" s="1261"/>
      <c r="C348" s="1261"/>
      <c r="D348" s="742"/>
      <c r="E348" s="1273"/>
      <c r="F348" s="1274"/>
      <c r="G348" s="1275"/>
    </row>
    <row r="349" spans="1:7" x14ac:dyDescent="0.2">
      <c r="A349" s="1260" t="s">
        <v>38</v>
      </c>
      <c r="B349" s="1261"/>
      <c r="C349" s="1261"/>
      <c r="D349" s="743" t="s">
        <v>144</v>
      </c>
      <c r="E349" s="1282" t="s">
        <v>550</v>
      </c>
      <c r="F349" s="1283"/>
      <c r="G349" s="1284"/>
    </row>
    <row r="350" spans="1:7" ht="13.5" thickBot="1" x14ac:dyDescent="0.25">
      <c r="A350" s="1264" t="s">
        <v>39</v>
      </c>
      <c r="B350" s="1265"/>
      <c r="C350" s="1265"/>
      <c r="D350" s="744" t="s">
        <v>14</v>
      </c>
      <c r="E350" s="1266" t="s">
        <v>4350</v>
      </c>
      <c r="F350" s="1267"/>
      <c r="G350" s="1268"/>
    </row>
    <row r="351" spans="1:7" ht="16.5" x14ac:dyDescent="0.25">
      <c r="A351" s="1247" t="s">
        <v>48</v>
      </c>
      <c r="B351" s="1248"/>
      <c r="C351" s="1248"/>
      <c r="D351" s="1248"/>
      <c r="E351" s="1248"/>
      <c r="F351" s="1248"/>
      <c r="G351" s="1249"/>
    </row>
    <row r="352" spans="1:7" x14ac:dyDescent="0.2">
      <c r="A352" s="1250" t="s">
        <v>48</v>
      </c>
      <c r="B352" s="1251"/>
      <c r="C352" s="1251"/>
      <c r="D352" s="1251"/>
      <c r="E352" s="1251"/>
      <c r="F352" s="1251"/>
      <c r="G352" s="1252"/>
    </row>
    <row r="353" spans="1:7" x14ac:dyDescent="0.2">
      <c r="A353" s="1253" t="s">
        <v>49</v>
      </c>
      <c r="B353" s="1254"/>
      <c r="C353" s="1254"/>
      <c r="D353" s="1254"/>
      <c r="E353" s="1254"/>
      <c r="F353" s="1254"/>
      <c r="G353" s="1255"/>
    </row>
    <row r="354" spans="1:7" x14ac:dyDescent="0.2">
      <c r="A354" s="686"/>
      <c r="B354" s="687"/>
      <c r="C354" s="688"/>
      <c r="D354" s="689"/>
      <c r="E354" s="687"/>
      <c r="F354" s="690"/>
      <c r="G354" s="691" t="s">
        <v>20</v>
      </c>
    </row>
    <row r="355" spans="1:7" x14ac:dyDescent="0.2">
      <c r="A355" s="692" t="s">
        <v>1</v>
      </c>
      <c r="B355" s="693"/>
      <c r="C355" s="694" t="s">
        <v>32</v>
      </c>
      <c r="D355" s="693"/>
      <c r="E355" s="244" t="s">
        <v>4616</v>
      </c>
      <c r="F355" s="312"/>
      <c r="G355" s="245" t="s">
        <v>4610</v>
      </c>
    </row>
    <row r="356" spans="1:7" x14ac:dyDescent="0.2">
      <c r="A356" s="695" t="s">
        <v>8</v>
      </c>
      <c r="B356" s="696"/>
      <c r="C356" s="697"/>
      <c r="D356" s="685"/>
      <c r="E356" s="1256"/>
      <c r="F356" s="1257"/>
      <c r="G356" s="698"/>
    </row>
    <row r="357" spans="1:7" x14ac:dyDescent="0.2">
      <c r="A357" s="679" t="s">
        <v>37</v>
      </c>
      <c r="B357" s="680"/>
      <c r="C357" s="680"/>
      <c r="D357" s="680"/>
      <c r="E357" s="699" t="s">
        <v>46</v>
      </c>
      <c r="F357" s="700"/>
      <c r="G357" s="698" t="s">
        <v>50</v>
      </c>
    </row>
    <row r="358" spans="1:7" x14ac:dyDescent="0.2">
      <c r="A358" s="686"/>
      <c r="B358" s="687"/>
      <c r="C358" s="688"/>
      <c r="D358" s="688"/>
      <c r="E358" s="1258"/>
      <c r="F358" s="1259"/>
      <c r="G358" s="701"/>
    </row>
    <row r="359" spans="1:7" ht="26.25" thickBot="1" x14ac:dyDescent="0.25">
      <c r="A359" s="702" t="s">
        <v>47</v>
      </c>
      <c r="B359" s="703" t="s">
        <v>23</v>
      </c>
      <c r="C359" s="703" t="s">
        <v>34</v>
      </c>
      <c r="D359" s="704" t="s">
        <v>53</v>
      </c>
      <c r="E359" s="705" t="s">
        <v>54</v>
      </c>
      <c r="F359" s="706" t="s">
        <v>55</v>
      </c>
      <c r="G359" s="707" t="s">
        <v>35</v>
      </c>
    </row>
    <row r="360" spans="1:7" ht="13.5" thickTop="1" x14ac:dyDescent="0.2">
      <c r="A360" s="708">
        <v>1</v>
      </c>
      <c r="B360" s="709"/>
      <c r="C360" s="768" t="s">
        <v>153</v>
      </c>
      <c r="D360" s="769" t="s">
        <v>2306</v>
      </c>
      <c r="E360" s="772">
        <v>1</v>
      </c>
      <c r="F360" s="771">
        <v>2000</v>
      </c>
      <c r="G360" s="714">
        <f>F360*E360</f>
        <v>2000</v>
      </c>
    </row>
    <row r="361" spans="1:7" x14ac:dyDescent="0.2">
      <c r="A361" s="708"/>
      <c r="B361" s="709"/>
      <c r="C361" s="768"/>
      <c r="D361" s="769" t="s">
        <v>4136</v>
      </c>
      <c r="E361" s="770"/>
      <c r="F361" s="771"/>
      <c r="G361" s="714"/>
    </row>
    <row r="362" spans="1:7" x14ac:dyDescent="0.2">
      <c r="A362" s="708"/>
      <c r="B362" s="709"/>
      <c r="C362" s="249"/>
      <c r="D362" s="715"/>
      <c r="E362" s="267"/>
      <c r="F362" s="716"/>
      <c r="G362" s="714"/>
    </row>
    <row r="363" spans="1:7" x14ac:dyDescent="0.2">
      <c r="A363" s="708"/>
      <c r="B363" s="709"/>
      <c r="C363" s="249"/>
      <c r="D363" s="717"/>
      <c r="E363" s="718"/>
      <c r="F363" s="719"/>
      <c r="G363" s="714"/>
    </row>
    <row r="364" spans="1:7" x14ac:dyDescent="0.2">
      <c r="A364" s="708"/>
      <c r="B364" s="767"/>
      <c r="C364" s="768"/>
      <c r="D364" s="769"/>
      <c r="E364" s="772"/>
      <c r="F364" s="771"/>
      <c r="G364" s="714"/>
    </row>
    <row r="365" spans="1:7" x14ac:dyDescent="0.2">
      <c r="A365" s="708"/>
      <c r="B365" s="767"/>
      <c r="C365" s="768"/>
      <c r="D365" s="769"/>
      <c r="E365" s="770"/>
      <c r="F365" s="771"/>
      <c r="G365" s="714"/>
    </row>
    <row r="366" spans="1:7" x14ac:dyDescent="0.2">
      <c r="A366" s="708"/>
      <c r="B366" s="709"/>
      <c r="C366" s="249"/>
      <c r="D366" s="717"/>
      <c r="E366" s="718"/>
      <c r="F366" s="719"/>
      <c r="G366" s="714"/>
    </row>
    <row r="367" spans="1:7" x14ac:dyDescent="0.2">
      <c r="A367" s="708"/>
      <c r="B367" s="720"/>
      <c r="C367" s="249"/>
      <c r="D367" s="265"/>
      <c r="E367" s="721"/>
      <c r="F367" s="716"/>
      <c r="G367" s="714"/>
    </row>
    <row r="368" spans="1:7" x14ac:dyDescent="0.2">
      <c r="A368" s="708"/>
      <c r="B368" s="722"/>
      <c r="C368" s="135"/>
      <c r="D368" s="265"/>
      <c r="E368" s="267"/>
      <c r="F368" s="723"/>
      <c r="G368" s="714"/>
    </row>
    <row r="369" spans="1:7" x14ac:dyDescent="0.2">
      <c r="A369" s="708"/>
      <c r="B369" s="722"/>
      <c r="C369" s="135"/>
      <c r="D369" s="256"/>
      <c r="E369" s="267"/>
      <c r="F369" s="723"/>
      <c r="G369" s="714"/>
    </row>
    <row r="370" spans="1:7" x14ac:dyDescent="0.2">
      <c r="A370" s="708"/>
      <c r="B370" s="709"/>
      <c r="C370" s="249"/>
      <c r="D370" s="256"/>
      <c r="E370" s="724"/>
      <c r="F370" s="716"/>
      <c r="G370" s="714"/>
    </row>
    <row r="371" spans="1:7" x14ac:dyDescent="0.2">
      <c r="A371" s="708"/>
      <c r="B371" s="725"/>
      <c r="C371" s="249"/>
      <c r="D371" s="265"/>
      <c r="E371" s="726"/>
      <c r="F371" s="716"/>
      <c r="G371" s="714"/>
    </row>
    <row r="372" spans="1:7" x14ac:dyDescent="0.2">
      <c r="A372" s="708"/>
      <c r="B372" s="720"/>
      <c r="C372" s="249"/>
      <c r="D372" s="265"/>
      <c r="E372" s="267"/>
      <c r="F372" s="727"/>
      <c r="G372" s="714"/>
    </row>
    <row r="373" spans="1:7" x14ac:dyDescent="0.2">
      <c r="A373" s="708"/>
      <c r="B373" s="728"/>
      <c r="C373" s="249"/>
      <c r="D373" s="265"/>
      <c r="E373" s="729"/>
      <c r="F373" s="716"/>
      <c r="G373" s="714"/>
    </row>
    <row r="374" spans="1:7" x14ac:dyDescent="0.2">
      <c r="A374" s="708"/>
      <c r="B374" s="728"/>
      <c r="C374" s="249"/>
      <c r="D374" s="248"/>
      <c r="E374" s="729"/>
      <c r="F374" s="716"/>
      <c r="G374" s="714"/>
    </row>
    <row r="375" spans="1:7" x14ac:dyDescent="0.2">
      <c r="A375" s="708"/>
      <c r="B375" s="709"/>
      <c r="C375" s="249"/>
      <c r="D375" s="248"/>
      <c r="E375" s="267"/>
      <c r="F375" s="716"/>
      <c r="G375" s="714"/>
    </row>
    <row r="376" spans="1:7" x14ac:dyDescent="0.2">
      <c r="A376" s="708"/>
      <c r="B376" s="709"/>
      <c r="C376" s="249"/>
      <c r="D376" s="248"/>
      <c r="E376" s="729"/>
      <c r="F376" s="716"/>
      <c r="G376" s="714"/>
    </row>
    <row r="377" spans="1:7" x14ac:dyDescent="0.2">
      <c r="A377" s="708"/>
      <c r="B377" s="725"/>
      <c r="C377" s="249"/>
      <c r="D377" s="248"/>
      <c r="E377" s="726"/>
      <c r="F377" s="730"/>
      <c r="G377" s="714"/>
    </row>
    <row r="378" spans="1:7" x14ac:dyDescent="0.2">
      <c r="A378" s="708"/>
      <c r="B378" s="720"/>
      <c r="C378" s="249"/>
      <c r="D378" s="731"/>
      <c r="E378" s="726"/>
      <c r="F378" s="730"/>
      <c r="G378" s="714"/>
    </row>
    <row r="379" spans="1:7" x14ac:dyDescent="0.2">
      <c r="A379" s="708"/>
      <c r="B379" s="720"/>
      <c r="C379" s="249"/>
      <c r="D379" s="248"/>
      <c r="E379" s="726"/>
      <c r="F379" s="730"/>
      <c r="G379" s="714"/>
    </row>
    <row r="380" spans="1:7" x14ac:dyDescent="0.2">
      <c r="A380" s="708"/>
      <c r="B380" s="709"/>
      <c r="C380" s="249"/>
      <c r="D380" s="265"/>
      <c r="E380" s="726"/>
      <c r="F380" s="730"/>
      <c r="G380" s="714"/>
    </row>
    <row r="381" spans="1:7" x14ac:dyDescent="0.2">
      <c r="A381" s="708"/>
      <c r="B381" s="709"/>
      <c r="C381" s="249"/>
      <c r="D381" s="265"/>
      <c r="E381" s="726"/>
      <c r="F381" s="730"/>
      <c r="G381" s="714"/>
    </row>
    <row r="382" spans="1:7" x14ac:dyDescent="0.2">
      <c r="A382" s="708"/>
      <c r="B382" s="709"/>
      <c r="C382" s="249"/>
      <c r="D382" s="732"/>
      <c r="E382" s="726"/>
      <c r="F382" s="730"/>
      <c r="G382" s="714"/>
    </row>
    <row r="383" spans="1:7" x14ac:dyDescent="0.2">
      <c r="A383" s="708"/>
      <c r="B383" s="709"/>
      <c r="C383" s="249"/>
      <c r="D383" s="732"/>
      <c r="E383" s="726"/>
      <c r="F383" s="730"/>
      <c r="G383" s="714"/>
    </row>
    <row r="384" spans="1:7" x14ac:dyDescent="0.2">
      <c r="A384" s="708"/>
      <c r="B384" s="709"/>
      <c r="C384" s="249"/>
      <c r="D384" s="732"/>
      <c r="E384" s="726"/>
      <c r="F384" s="730"/>
      <c r="G384" s="714"/>
    </row>
    <row r="385" spans="1:7" x14ac:dyDescent="0.2">
      <c r="A385" s="708"/>
      <c r="B385" s="709"/>
      <c r="C385" s="249"/>
      <c r="D385" s="290" t="s">
        <v>483</v>
      </c>
      <c r="E385" s="726"/>
      <c r="F385" s="730"/>
      <c r="G385" s="714"/>
    </row>
    <row r="386" spans="1:7" x14ac:dyDescent="0.2">
      <c r="A386" s="708"/>
      <c r="B386" s="709"/>
      <c r="C386" s="249"/>
      <c r="E386" s="726"/>
      <c r="F386" s="730"/>
      <c r="G386" s="714"/>
    </row>
    <row r="387" spans="1:7" x14ac:dyDescent="0.2">
      <c r="A387" s="708"/>
      <c r="B387" s="709"/>
      <c r="C387" s="249"/>
      <c r="D387" s="733"/>
      <c r="E387" s="267"/>
      <c r="F387" s="716"/>
      <c r="G387" s="714"/>
    </row>
    <row r="388" spans="1:7" x14ac:dyDescent="0.2">
      <c r="A388" s="708"/>
      <c r="B388" s="709"/>
      <c r="C388" s="249"/>
      <c r="D388" s="265"/>
      <c r="E388" s="729"/>
      <c r="F388" s="716"/>
      <c r="G388" s="714"/>
    </row>
    <row r="389" spans="1:7" x14ac:dyDescent="0.2">
      <c r="A389" s="708"/>
      <c r="B389" s="709"/>
      <c r="C389" s="249"/>
      <c r="D389" s="265"/>
      <c r="E389" s="721"/>
      <c r="F389" s="716"/>
      <c r="G389" s="714"/>
    </row>
    <row r="390" spans="1:7" x14ac:dyDescent="0.2">
      <c r="A390" s="708"/>
      <c r="B390" s="709"/>
      <c r="C390" s="281"/>
      <c r="D390" s="248"/>
      <c r="E390" s="734"/>
      <c r="F390" s="735"/>
      <c r="G390" s="714"/>
    </row>
    <row r="391" spans="1:7" x14ac:dyDescent="0.2">
      <c r="A391" s="708"/>
      <c r="B391" s="709"/>
      <c r="C391" s="249"/>
      <c r="D391" s="257"/>
      <c r="E391" s="267"/>
      <c r="F391" s="719"/>
      <c r="G391" s="714"/>
    </row>
    <row r="392" spans="1:7" x14ac:dyDescent="0.2">
      <c r="A392" s="708"/>
      <c r="B392" s="709"/>
      <c r="C392" s="249"/>
      <c r="D392" s="256"/>
      <c r="E392" s="267"/>
      <c r="F392" s="719"/>
      <c r="G392" s="714"/>
    </row>
    <row r="393" spans="1:7" ht="13.5" thickBot="1" x14ac:dyDescent="0.25">
      <c r="A393" s="736"/>
      <c r="B393" s="737"/>
      <c r="C393" s="738"/>
      <c r="D393" s="738"/>
      <c r="E393" s="737"/>
      <c r="F393" s="739" t="s">
        <v>15</v>
      </c>
      <c r="G393" s="740">
        <f>SUM(G360:G392)</f>
        <v>2000</v>
      </c>
    </row>
    <row r="394" spans="1:7" ht="13.5" thickTop="1" x14ac:dyDescent="0.2">
      <c r="A394" s="1149" t="s">
        <v>4611</v>
      </c>
      <c r="B394" s="1186"/>
      <c r="C394" s="1186"/>
      <c r="D394" s="1186"/>
      <c r="E394" s="1186"/>
      <c r="F394" s="1186"/>
      <c r="G394" s="1187"/>
    </row>
    <row r="395" spans="1:7" ht="13.5" thickBot="1" x14ac:dyDescent="0.25">
      <c r="A395" s="359"/>
      <c r="B395" s="355"/>
      <c r="C395" s="355" t="s">
        <v>8</v>
      </c>
      <c r="D395" s="360"/>
      <c r="E395" s="355"/>
      <c r="F395" s="361"/>
      <c r="G395" s="362"/>
    </row>
    <row r="396" spans="1:7" ht="13.5" thickTop="1" x14ac:dyDescent="0.2">
      <c r="A396" s="1269"/>
      <c r="B396" s="1270"/>
      <c r="C396" s="1270"/>
      <c r="D396" s="741" t="s">
        <v>11</v>
      </c>
      <c r="E396" s="1271" t="s">
        <v>12</v>
      </c>
      <c r="F396" s="1271"/>
      <c r="G396" s="1272"/>
    </row>
    <row r="397" spans="1:7" x14ac:dyDescent="0.2">
      <c r="A397" s="1260" t="s">
        <v>17</v>
      </c>
      <c r="B397" s="1261"/>
      <c r="C397" s="1261"/>
      <c r="D397" s="742"/>
      <c r="E397" s="1273"/>
      <c r="F397" s="1274"/>
      <c r="G397" s="1275"/>
    </row>
    <row r="398" spans="1:7" x14ac:dyDescent="0.2">
      <c r="A398" s="1260" t="s">
        <v>38</v>
      </c>
      <c r="B398" s="1261"/>
      <c r="C398" s="1261"/>
      <c r="D398" s="743" t="s">
        <v>144</v>
      </c>
      <c r="E398" s="1262" t="s">
        <v>69</v>
      </c>
      <c r="F398" s="1262"/>
      <c r="G398" s="1263"/>
    </row>
    <row r="399" spans="1:7" ht="13.5" thickBot="1" x14ac:dyDescent="0.25">
      <c r="A399" s="1264" t="s">
        <v>39</v>
      </c>
      <c r="B399" s="1265"/>
      <c r="C399" s="1265"/>
      <c r="D399" s="744" t="s">
        <v>14</v>
      </c>
      <c r="E399" s="1266" t="s">
        <v>33</v>
      </c>
      <c r="F399" s="1267"/>
      <c r="G399" s="1268"/>
    </row>
  </sheetData>
  <mergeCells count="115">
    <mergeCell ref="A397:C397"/>
    <mergeCell ref="E397:G397"/>
    <mergeCell ref="A398:C398"/>
    <mergeCell ref="E398:G398"/>
    <mergeCell ref="A399:C399"/>
    <mergeCell ref="E399:G399"/>
    <mergeCell ref="A351:G351"/>
    <mergeCell ref="A352:G352"/>
    <mergeCell ref="A353:G353"/>
    <mergeCell ref="E356:F356"/>
    <mergeCell ref="E358:F358"/>
    <mergeCell ref="A394:G394"/>
    <mergeCell ref="A396:C396"/>
    <mergeCell ref="E396:G396"/>
    <mergeCell ref="A348:C348"/>
    <mergeCell ref="E348:G348"/>
    <mergeCell ref="A349:C349"/>
    <mergeCell ref="E349:G349"/>
    <mergeCell ref="A350:C350"/>
    <mergeCell ref="E350:G350"/>
    <mergeCell ref="A345:G345"/>
    <mergeCell ref="A346:G346"/>
    <mergeCell ref="A347:C347"/>
    <mergeCell ref="E347:G347"/>
    <mergeCell ref="A301:G301"/>
    <mergeCell ref="A302:G302"/>
    <mergeCell ref="A303:G303"/>
    <mergeCell ref="E306:F306"/>
    <mergeCell ref="E308:F308"/>
    <mergeCell ref="A299:C299"/>
    <mergeCell ref="E299:G299"/>
    <mergeCell ref="A300:C300"/>
    <mergeCell ref="E300:G300"/>
    <mergeCell ref="B295:G295"/>
    <mergeCell ref="A296:G296"/>
    <mergeCell ref="A294:G294"/>
    <mergeCell ref="A297:C297"/>
    <mergeCell ref="E297:G297"/>
    <mergeCell ref="A298:C298"/>
    <mergeCell ref="E298:G298"/>
    <mergeCell ref="A251:G251"/>
    <mergeCell ref="A252:G252"/>
    <mergeCell ref="A253:G253"/>
    <mergeCell ref="E256:F256"/>
    <mergeCell ref="E258:F258"/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201:G201"/>
    <mergeCell ref="A202:G202"/>
    <mergeCell ref="A203:G203"/>
    <mergeCell ref="E206:F206"/>
    <mergeCell ref="E208:F208"/>
    <mergeCell ref="A1:G1"/>
    <mergeCell ref="A2:G2"/>
    <mergeCell ref="A3:G3"/>
    <mergeCell ref="E6:F6"/>
    <mergeCell ref="A49:C49"/>
    <mergeCell ref="E49:G49"/>
    <mergeCell ref="A50:C50"/>
    <mergeCell ref="E50:G50"/>
    <mergeCell ref="E8:F8"/>
    <mergeCell ref="A45:G45"/>
    <mergeCell ref="A47:C47"/>
    <mergeCell ref="E47:G47"/>
    <mergeCell ref="A48:C48"/>
    <mergeCell ref="E48:G4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51:G151"/>
    <mergeCell ref="A152:G152"/>
    <mergeCell ref="A153:G153"/>
    <mergeCell ref="E156:F156"/>
    <mergeCell ref="E158:F158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1" tint="0.499984740745262"/>
  </sheetPr>
  <dimension ref="A1:O249"/>
  <sheetViews>
    <sheetView topLeftCell="A94" zoomScale="115" zoomScaleNormal="115" workbookViewId="0">
      <selection activeCell="I110" sqref="I11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57031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customWidth="1"/>
    <col min="9" max="9" width="44.28515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32</v>
      </c>
      <c r="D5" s="13"/>
      <c r="E5" s="343" t="s">
        <v>2089</v>
      </c>
      <c r="F5" s="98"/>
      <c r="G5" s="344" t="s">
        <v>2090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2091</v>
      </c>
      <c r="E10" s="158">
        <v>6</v>
      </c>
      <c r="F10" s="128">
        <v>170</v>
      </c>
      <c r="G10" s="35">
        <f>F10*E10</f>
        <v>1020</v>
      </c>
    </row>
    <row r="11" spans="1:7" x14ac:dyDescent="0.2">
      <c r="A11" s="29">
        <v>2</v>
      </c>
      <c r="B11" s="101"/>
      <c r="C11" s="352" t="s">
        <v>149</v>
      </c>
      <c r="D11" s="351" t="s">
        <v>2093</v>
      </c>
      <c r="E11" s="108">
        <v>2</v>
      </c>
      <c r="F11" s="128">
        <v>150</v>
      </c>
      <c r="G11" s="35">
        <f>F11*E11</f>
        <v>300</v>
      </c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646"/>
      <c r="C38" s="647"/>
      <c r="D38" s="786"/>
      <c r="E38" s="787"/>
      <c r="F38" s="659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1320</v>
      </c>
    </row>
    <row r="44" spans="1:7" ht="13.5" thickTop="1" x14ac:dyDescent="0.2">
      <c r="A44" s="1149" t="s">
        <v>2092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103"/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146</v>
      </c>
      <c r="E48" s="1139" t="s">
        <v>69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14</v>
      </c>
      <c r="E49" s="1198" t="s">
        <v>33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32</v>
      </c>
      <c r="D54" s="13"/>
      <c r="E54" s="343" t="s">
        <v>2618</v>
      </c>
      <c r="F54" s="98"/>
      <c r="G54" s="344" t="s">
        <v>2619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149</v>
      </c>
      <c r="D59" s="357" t="s">
        <v>401</v>
      </c>
      <c r="E59" s="158">
        <v>45</v>
      </c>
      <c r="F59" s="128">
        <v>200</v>
      </c>
      <c r="G59" s="35">
        <f>F59*E59</f>
        <v>9000</v>
      </c>
    </row>
    <row r="60" spans="1:7" x14ac:dyDescent="0.2">
      <c r="A60" s="29"/>
      <c r="B60" s="101"/>
      <c r="C60" s="352"/>
      <c r="D60" s="351"/>
      <c r="E60" s="108"/>
      <c r="F60" s="128"/>
      <c r="G60" s="35"/>
    </row>
    <row r="61" spans="1:7" x14ac:dyDescent="0.2">
      <c r="A61" s="29"/>
      <c r="B61" s="101"/>
      <c r="C61" s="41"/>
      <c r="D61" s="129"/>
      <c r="E61" s="108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12" x14ac:dyDescent="0.2">
      <c r="A81" s="29"/>
      <c r="B81" s="101"/>
      <c r="C81" s="41"/>
      <c r="D81" s="67"/>
      <c r="E81" s="104"/>
      <c r="F81" s="154"/>
      <c r="G81" s="35"/>
    </row>
    <row r="82" spans="1:12" x14ac:dyDescent="0.2">
      <c r="A82" s="29"/>
      <c r="B82" s="101"/>
      <c r="C82" s="41"/>
      <c r="D82" s="159"/>
      <c r="E82" s="104"/>
      <c r="F82" s="154"/>
      <c r="G82" s="35"/>
    </row>
    <row r="83" spans="1:12" x14ac:dyDescent="0.2">
      <c r="A83" s="29"/>
      <c r="B83" s="101"/>
      <c r="C83" s="41"/>
      <c r="D83" s="159"/>
      <c r="E83" s="104"/>
      <c r="F83" s="154"/>
      <c r="G83" s="35"/>
    </row>
    <row r="84" spans="1:12" x14ac:dyDescent="0.2">
      <c r="A84" s="29"/>
      <c r="B84" s="101"/>
      <c r="C84" s="41"/>
      <c r="D84" s="159"/>
      <c r="E84" s="104"/>
      <c r="F84" s="154"/>
      <c r="G84" s="35"/>
    </row>
    <row r="85" spans="1:12" x14ac:dyDescent="0.2">
      <c r="A85" s="29"/>
      <c r="B85" s="101"/>
      <c r="C85" s="41"/>
      <c r="D85" s="160"/>
      <c r="E85" s="108"/>
      <c r="F85" s="128"/>
      <c r="G85" s="35"/>
    </row>
    <row r="86" spans="1:12" x14ac:dyDescent="0.2">
      <c r="A86" s="29"/>
      <c r="B86" s="101"/>
      <c r="C86" s="41"/>
      <c r="D86" s="136"/>
      <c r="E86" s="153"/>
      <c r="F86" s="128"/>
      <c r="G86" s="35"/>
    </row>
    <row r="87" spans="1:12" x14ac:dyDescent="0.2">
      <c r="A87" s="29"/>
      <c r="B87" s="646"/>
      <c r="C87" s="647"/>
      <c r="D87" s="786"/>
      <c r="E87" s="787"/>
      <c r="F87" s="659"/>
      <c r="G87" s="35"/>
    </row>
    <row r="88" spans="1:12" x14ac:dyDescent="0.2">
      <c r="A88" s="29"/>
      <c r="B88" s="646"/>
      <c r="C88" s="647"/>
      <c r="D88" s="786"/>
      <c r="E88" s="787"/>
      <c r="F88" s="659"/>
      <c r="G88" s="35"/>
    </row>
    <row r="89" spans="1:12" x14ac:dyDescent="0.2">
      <c r="A89" s="29"/>
      <c r="B89" s="101"/>
      <c r="C89" s="41"/>
      <c r="D89" s="136"/>
      <c r="E89" s="102"/>
      <c r="F89" s="128"/>
      <c r="G89" s="35"/>
    </row>
    <row r="90" spans="1:12" x14ac:dyDescent="0.2">
      <c r="A90" s="29"/>
      <c r="B90" s="101"/>
      <c r="C90" s="31"/>
      <c r="D90" s="67"/>
      <c r="E90" s="131"/>
      <c r="F90" s="117"/>
      <c r="G90" s="35"/>
      <c r="L90" s="214"/>
    </row>
    <row r="91" spans="1:12" x14ac:dyDescent="0.2">
      <c r="A91" s="29"/>
      <c r="B91" s="101"/>
      <c r="C91" s="41"/>
      <c r="D91" s="406" t="s">
        <v>543</v>
      </c>
      <c r="E91" s="108"/>
      <c r="F91" s="149"/>
      <c r="G91" s="35"/>
      <c r="L91" s="214"/>
    </row>
    <row r="92" spans="1:12" x14ac:dyDescent="0.2">
      <c r="A92" s="29"/>
      <c r="B92" s="101"/>
      <c r="C92" s="41"/>
      <c r="D92" s="144"/>
      <c r="E92" s="108"/>
      <c r="F92" s="149"/>
      <c r="G92" s="35"/>
      <c r="L92" s="214"/>
    </row>
    <row r="93" spans="1:12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9000</v>
      </c>
      <c r="L93" s="214"/>
    </row>
    <row r="94" spans="1:12" ht="13.5" thickTop="1" x14ac:dyDescent="0.2">
      <c r="A94" s="1149" t="s">
        <v>2620</v>
      </c>
      <c r="B94" s="1150"/>
      <c r="C94" s="1150"/>
      <c r="D94" s="1150"/>
      <c r="E94" s="1150"/>
      <c r="F94" s="1150"/>
      <c r="G94" s="1151"/>
      <c r="I94" s="411" t="s">
        <v>152</v>
      </c>
      <c r="L94" s="214"/>
    </row>
    <row r="95" spans="1:12" ht="13.5" thickBot="1" x14ac:dyDescent="0.25">
      <c r="A95" s="52"/>
      <c r="B95" s="103"/>
      <c r="C95" s="355" t="s">
        <v>2621</v>
      </c>
      <c r="D95" s="54"/>
      <c r="E95" s="103"/>
      <c r="F95" s="55"/>
      <c r="G95" s="56"/>
    </row>
    <row r="96" spans="1:12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9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9" x14ac:dyDescent="0.2">
      <c r="A98" s="1134" t="s">
        <v>38</v>
      </c>
      <c r="B98" s="1135"/>
      <c r="C98" s="1135"/>
      <c r="D98" s="58" t="s">
        <v>146</v>
      </c>
      <c r="E98" s="1139" t="s">
        <v>69</v>
      </c>
      <c r="F98" s="1139"/>
      <c r="G98" s="1140"/>
    </row>
    <row r="99" spans="1:9" ht="13.5" thickBot="1" x14ac:dyDescent="0.25">
      <c r="A99" s="1141" t="s">
        <v>39</v>
      </c>
      <c r="B99" s="1142"/>
      <c r="C99" s="1142"/>
      <c r="D99" s="59" t="s">
        <v>14</v>
      </c>
      <c r="E99" s="1198" t="s">
        <v>33</v>
      </c>
      <c r="F99" s="1143"/>
      <c r="G99" s="1144"/>
    </row>
    <row r="100" spans="1:9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9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9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9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9" x14ac:dyDescent="0.2">
      <c r="A104" s="12" t="s">
        <v>1</v>
      </c>
      <c r="B104" s="13"/>
      <c r="C104" s="14" t="s">
        <v>32</v>
      </c>
      <c r="D104" s="13"/>
      <c r="E104" s="343" t="s">
        <v>3094</v>
      </c>
      <c r="F104" s="98"/>
      <c r="G104" s="344" t="s">
        <v>3078</v>
      </c>
    </row>
    <row r="105" spans="1:9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9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9" x14ac:dyDescent="0.2">
      <c r="A107" s="6"/>
      <c r="B107" s="99"/>
      <c r="C107" s="8"/>
      <c r="D107" s="8"/>
      <c r="E107" s="1147"/>
      <c r="F107" s="1148"/>
      <c r="G107" s="25"/>
    </row>
    <row r="108" spans="1:9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9" ht="13.5" thickTop="1" x14ac:dyDescent="0.2">
      <c r="A109" s="29">
        <v>1</v>
      </c>
      <c r="B109" s="101"/>
      <c r="C109" s="352" t="s">
        <v>153</v>
      </c>
      <c r="D109" s="357" t="s">
        <v>2306</v>
      </c>
      <c r="E109" s="158">
        <v>1</v>
      </c>
      <c r="F109" s="128">
        <v>5000</v>
      </c>
      <c r="G109" s="35">
        <f>F109*E109</f>
        <v>5000</v>
      </c>
      <c r="I109" s="357" t="s">
        <v>2306</v>
      </c>
    </row>
    <row r="110" spans="1:9" x14ac:dyDescent="0.2">
      <c r="A110" s="29"/>
      <c r="B110" s="101"/>
      <c r="C110" s="352"/>
      <c r="D110" s="351" t="s">
        <v>3034</v>
      </c>
      <c r="E110" s="108"/>
      <c r="F110" s="128"/>
      <c r="G110" s="35"/>
      <c r="I110" s="351" t="s">
        <v>2505</v>
      </c>
    </row>
    <row r="111" spans="1:9" x14ac:dyDescent="0.2">
      <c r="A111" s="29"/>
      <c r="B111" s="101"/>
      <c r="C111" s="41"/>
      <c r="D111" s="351" t="s">
        <v>3035</v>
      </c>
      <c r="E111" s="108"/>
      <c r="F111" s="149"/>
      <c r="G111" s="35"/>
      <c r="I111" s="351" t="s">
        <v>2506</v>
      </c>
    </row>
    <row r="112" spans="1:9" x14ac:dyDescent="0.2">
      <c r="A112" s="29"/>
      <c r="B112" s="101"/>
      <c r="C112" s="41"/>
      <c r="D112" s="129"/>
      <c r="E112" s="108"/>
      <c r="F112" s="128"/>
      <c r="G112" s="35"/>
    </row>
    <row r="113" spans="1:9" x14ac:dyDescent="0.2">
      <c r="A113" s="29"/>
      <c r="B113" s="105"/>
      <c r="C113" s="41"/>
      <c r="D113" s="136"/>
      <c r="E113" s="102"/>
      <c r="F113" s="128"/>
      <c r="G113" s="35"/>
      <c r="I113" s="351" t="s">
        <v>2752</v>
      </c>
    </row>
    <row r="114" spans="1:9" x14ac:dyDescent="0.2">
      <c r="A114" s="29"/>
      <c r="B114" s="105"/>
      <c r="C114" s="41"/>
      <c r="D114" s="136"/>
      <c r="E114" s="102"/>
      <c r="F114" s="128"/>
      <c r="G114" s="35"/>
      <c r="I114" s="351" t="s">
        <v>2738</v>
      </c>
    </row>
    <row r="115" spans="1:9" x14ac:dyDescent="0.2">
      <c r="A115" s="29"/>
      <c r="B115" s="151"/>
      <c r="C115" s="119"/>
      <c r="D115" s="136"/>
      <c r="E115" s="108"/>
      <c r="F115" s="150"/>
      <c r="G115" s="35"/>
    </row>
    <row r="116" spans="1:9" x14ac:dyDescent="0.2">
      <c r="A116" s="29"/>
      <c r="B116" s="151"/>
      <c r="C116" s="119"/>
      <c r="D116" s="144"/>
      <c r="E116" s="108"/>
      <c r="F116" s="150"/>
      <c r="G116" s="35"/>
    </row>
    <row r="117" spans="1:9" x14ac:dyDescent="0.2">
      <c r="A117" s="29"/>
      <c r="B117" s="101"/>
      <c r="C117" s="41"/>
      <c r="D117" s="144"/>
      <c r="E117" s="155"/>
      <c r="F117" s="128"/>
      <c r="G117" s="35"/>
    </row>
    <row r="118" spans="1:9" x14ac:dyDescent="0.2">
      <c r="A118" s="29"/>
      <c r="B118" s="106"/>
      <c r="C118" s="41"/>
      <c r="D118" s="136"/>
      <c r="E118" s="104"/>
      <c r="F118" s="128"/>
      <c r="G118" s="35"/>
    </row>
    <row r="119" spans="1:9" x14ac:dyDescent="0.2">
      <c r="A119" s="29"/>
      <c r="B119" s="105"/>
      <c r="C119" s="41"/>
      <c r="D119" s="136"/>
      <c r="E119" s="108"/>
      <c r="F119" s="152"/>
      <c r="G119" s="35"/>
    </row>
    <row r="120" spans="1:9" x14ac:dyDescent="0.2">
      <c r="A120" s="29"/>
      <c r="B120" s="107"/>
      <c r="C120" s="41"/>
      <c r="D120" s="136"/>
      <c r="E120" s="153"/>
      <c r="F120" s="128"/>
      <c r="G120" s="35"/>
    </row>
    <row r="121" spans="1:9" x14ac:dyDescent="0.2">
      <c r="A121" s="29"/>
      <c r="B121" s="107"/>
      <c r="C121" s="41"/>
      <c r="D121" s="67"/>
      <c r="E121" s="153"/>
      <c r="F121" s="128"/>
      <c r="G121" s="35"/>
    </row>
    <row r="122" spans="1:9" x14ac:dyDescent="0.2">
      <c r="A122" s="29"/>
      <c r="B122" s="101"/>
      <c r="C122" s="41"/>
      <c r="D122" s="67"/>
      <c r="E122" s="108"/>
      <c r="F122" s="128"/>
      <c r="G122" s="35"/>
    </row>
    <row r="123" spans="1:9" x14ac:dyDescent="0.2">
      <c r="A123" s="29"/>
      <c r="B123" s="101"/>
      <c r="C123" s="41"/>
      <c r="D123" s="67"/>
      <c r="E123" s="153"/>
      <c r="F123" s="128"/>
      <c r="G123" s="35"/>
    </row>
    <row r="124" spans="1:9" x14ac:dyDescent="0.2">
      <c r="A124" s="29"/>
      <c r="B124" s="106"/>
      <c r="C124" s="41"/>
      <c r="D124" s="67"/>
      <c r="E124" s="104"/>
      <c r="F124" s="154"/>
      <c r="G124" s="35"/>
    </row>
    <row r="125" spans="1:9" x14ac:dyDescent="0.2">
      <c r="A125" s="29"/>
      <c r="B125" s="105"/>
      <c r="C125" s="41"/>
      <c r="D125" s="130"/>
      <c r="E125" s="104"/>
      <c r="F125" s="154"/>
      <c r="G125" s="35"/>
    </row>
    <row r="126" spans="1:9" x14ac:dyDescent="0.2">
      <c r="A126" s="29"/>
      <c r="B126" s="105"/>
      <c r="C126" s="41"/>
      <c r="D126" s="67"/>
      <c r="E126" s="104"/>
      <c r="F126" s="154"/>
      <c r="G126" s="35"/>
    </row>
    <row r="127" spans="1:9" x14ac:dyDescent="0.2">
      <c r="A127" s="29"/>
      <c r="B127" s="101"/>
      <c r="C127" s="41"/>
      <c r="D127" s="67"/>
      <c r="E127" s="104"/>
      <c r="F127" s="154"/>
      <c r="G127" s="35"/>
    </row>
    <row r="128" spans="1:9" x14ac:dyDescent="0.2">
      <c r="A128" s="29"/>
      <c r="B128" s="101"/>
      <c r="C128" s="41"/>
      <c r="D128" s="136"/>
      <c r="E128" s="104"/>
      <c r="F128" s="154"/>
      <c r="G128" s="35"/>
    </row>
    <row r="129" spans="1:15" x14ac:dyDescent="0.2">
      <c r="A129" s="29"/>
      <c r="B129" s="101"/>
      <c r="C129" s="41"/>
      <c r="D129" s="136"/>
      <c r="E129" s="104"/>
      <c r="F129" s="154"/>
      <c r="G129" s="35"/>
    </row>
    <row r="130" spans="1:15" x14ac:dyDescent="0.2">
      <c r="A130" s="29"/>
      <c r="B130" s="101"/>
      <c r="C130" s="41"/>
      <c r="D130" s="62"/>
      <c r="E130" s="104"/>
      <c r="F130" s="154"/>
      <c r="G130" s="35"/>
    </row>
    <row r="131" spans="1:15" x14ac:dyDescent="0.2">
      <c r="A131" s="29"/>
      <c r="B131" s="101"/>
      <c r="C131" s="41"/>
      <c r="D131" s="67"/>
      <c r="E131" s="104"/>
      <c r="F131" s="154"/>
      <c r="G131" s="35"/>
    </row>
    <row r="132" spans="1:15" x14ac:dyDescent="0.2">
      <c r="A132" s="29"/>
      <c r="B132" s="101"/>
      <c r="C132" s="41"/>
      <c r="D132" s="159"/>
      <c r="E132" s="104"/>
      <c r="F132" s="154"/>
      <c r="G132" s="35"/>
    </row>
    <row r="133" spans="1:15" x14ac:dyDescent="0.2">
      <c r="A133" s="29"/>
      <c r="B133" s="101"/>
      <c r="C133" s="41"/>
      <c r="D133" s="159"/>
      <c r="E133" s="104"/>
      <c r="F133" s="154"/>
      <c r="G133" s="35"/>
    </row>
    <row r="134" spans="1:15" x14ac:dyDescent="0.2">
      <c r="A134" s="29"/>
      <c r="B134" s="101"/>
      <c r="C134" s="41"/>
      <c r="D134" s="159"/>
      <c r="E134" s="104"/>
      <c r="F134" s="154"/>
      <c r="G134" s="35"/>
    </row>
    <row r="135" spans="1:15" x14ac:dyDescent="0.2">
      <c r="A135" s="29"/>
      <c r="B135" s="101"/>
      <c r="C135" s="41"/>
      <c r="D135" s="160"/>
      <c r="E135" s="108"/>
      <c r="F135" s="128"/>
      <c r="G135" s="35"/>
    </row>
    <row r="136" spans="1:15" x14ac:dyDescent="0.2">
      <c r="A136" s="29"/>
      <c r="B136" s="101"/>
      <c r="C136" s="41"/>
      <c r="D136" s="136"/>
      <c r="E136" s="153"/>
      <c r="F136" s="128"/>
      <c r="G136" s="35"/>
    </row>
    <row r="137" spans="1:15" x14ac:dyDescent="0.2">
      <c r="A137" s="29"/>
      <c r="B137" s="646"/>
      <c r="C137" s="647"/>
      <c r="D137" s="786"/>
      <c r="E137" s="787"/>
      <c r="F137" s="659"/>
      <c r="G137" s="35"/>
    </row>
    <row r="138" spans="1:15" x14ac:dyDescent="0.2">
      <c r="A138" s="29"/>
      <c r="B138" s="646"/>
      <c r="C138" s="647"/>
      <c r="D138" s="786"/>
      <c r="E138" s="787"/>
      <c r="F138" s="659"/>
      <c r="G138" s="35"/>
    </row>
    <row r="139" spans="1:15" x14ac:dyDescent="0.2">
      <c r="A139" s="29"/>
      <c r="B139" s="101"/>
      <c r="C139" s="41"/>
      <c r="D139" s="136"/>
      <c r="E139" s="102"/>
      <c r="F139" s="128"/>
      <c r="G139" s="35"/>
    </row>
    <row r="140" spans="1:15" x14ac:dyDescent="0.2">
      <c r="A140" s="29"/>
      <c r="B140" s="101"/>
      <c r="C140" s="31"/>
      <c r="D140" s="67"/>
      <c r="E140" s="131"/>
      <c r="F140" s="117"/>
      <c r="G140" s="35"/>
    </row>
    <row r="141" spans="1:15" x14ac:dyDescent="0.2">
      <c r="A141" s="29"/>
      <c r="B141" s="101"/>
      <c r="C141" s="41"/>
      <c r="D141" s="406" t="s">
        <v>543</v>
      </c>
      <c r="E141" s="108"/>
      <c r="F141" s="149"/>
      <c r="G141" s="35"/>
    </row>
    <row r="142" spans="1:15" x14ac:dyDescent="0.2">
      <c r="A142" s="29"/>
      <c r="B142" s="101"/>
      <c r="C142" s="41"/>
      <c r="D142" s="144"/>
      <c r="E142" s="108"/>
      <c r="F142" s="149"/>
      <c r="G142" s="35"/>
    </row>
    <row r="143" spans="1:15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5000</v>
      </c>
    </row>
    <row r="144" spans="1:15" ht="13.5" thickTop="1" x14ac:dyDescent="0.2">
      <c r="A144" s="1149" t="s">
        <v>3036</v>
      </c>
      <c r="B144" s="1150"/>
      <c r="C144" s="1150"/>
      <c r="D144" s="1150"/>
      <c r="E144" s="1150"/>
      <c r="F144" s="1150"/>
      <c r="G144" s="1151"/>
      <c r="I144" s="1149"/>
      <c r="J144" s="1186"/>
      <c r="K144" s="1186"/>
      <c r="L144" s="1186"/>
      <c r="M144" s="1186"/>
      <c r="N144" s="1186"/>
      <c r="O144" s="1187"/>
    </row>
    <row r="145" spans="1:15" ht="13.5" thickBot="1" x14ac:dyDescent="0.25">
      <c r="A145" s="52"/>
      <c r="B145" s="103"/>
      <c r="C145" s="355" t="s">
        <v>8</v>
      </c>
      <c r="D145" s="54"/>
      <c r="E145" s="103"/>
      <c r="F145" s="55"/>
      <c r="G145" s="56"/>
      <c r="I145" s="359"/>
      <c r="J145" s="355"/>
      <c r="K145" s="355"/>
      <c r="L145" s="360"/>
      <c r="M145" s="355"/>
      <c r="N145" s="361"/>
      <c r="O145" s="362"/>
    </row>
    <row r="146" spans="1:15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15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15" x14ac:dyDescent="0.2">
      <c r="A148" s="1134" t="s">
        <v>38</v>
      </c>
      <c r="B148" s="1135"/>
      <c r="C148" s="1135"/>
      <c r="D148" s="58" t="s">
        <v>146</v>
      </c>
      <c r="E148" s="1139" t="s">
        <v>69</v>
      </c>
      <c r="F148" s="1139"/>
      <c r="G148" s="1140"/>
    </row>
    <row r="149" spans="1:15" ht="13.5" thickBot="1" x14ac:dyDescent="0.25">
      <c r="A149" s="1141" t="s">
        <v>39</v>
      </c>
      <c r="B149" s="1142"/>
      <c r="C149" s="1142"/>
      <c r="D149" s="59" t="s">
        <v>14</v>
      </c>
      <c r="E149" s="1198" t="s">
        <v>33</v>
      </c>
      <c r="F149" s="1143"/>
      <c r="G149" s="1144"/>
    </row>
    <row r="150" spans="1:15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15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15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15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15" x14ac:dyDescent="0.2">
      <c r="A154" s="12" t="s">
        <v>1</v>
      </c>
      <c r="B154" s="13"/>
      <c r="C154" s="14" t="s">
        <v>32</v>
      </c>
      <c r="D154" s="13"/>
      <c r="E154" s="343" t="s">
        <v>3093</v>
      </c>
      <c r="F154" s="98"/>
      <c r="G154" s="344" t="s">
        <v>3078</v>
      </c>
    </row>
    <row r="155" spans="1:15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15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15" x14ac:dyDescent="0.2">
      <c r="A157" s="6"/>
      <c r="B157" s="99"/>
      <c r="C157" s="8"/>
      <c r="D157" s="8"/>
      <c r="E157" s="1147"/>
      <c r="F157" s="1148"/>
      <c r="G157" s="25"/>
    </row>
    <row r="158" spans="1:15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15" ht="13.5" thickTop="1" x14ac:dyDescent="0.2">
      <c r="A159" s="29">
        <v>1</v>
      </c>
      <c r="B159" s="101"/>
      <c r="C159" s="352" t="s">
        <v>153</v>
      </c>
      <c r="D159" s="357" t="s">
        <v>2306</v>
      </c>
      <c r="E159" s="158">
        <v>1</v>
      </c>
      <c r="F159" s="128">
        <v>7000</v>
      </c>
      <c r="G159" s="35">
        <f>F159*E159</f>
        <v>7000</v>
      </c>
    </row>
    <row r="160" spans="1:15" x14ac:dyDescent="0.2">
      <c r="A160" s="29"/>
      <c r="B160" s="101"/>
      <c r="C160" s="352"/>
      <c r="D160" s="351" t="s">
        <v>3041</v>
      </c>
      <c r="E160" s="108"/>
      <c r="F160" s="128"/>
      <c r="G160" s="35"/>
    </row>
    <row r="161" spans="1:7" x14ac:dyDescent="0.2">
      <c r="A161" s="29"/>
      <c r="B161" s="101"/>
      <c r="C161" s="41"/>
      <c r="D161" s="351" t="s">
        <v>3042</v>
      </c>
      <c r="E161" s="108"/>
      <c r="F161" s="149"/>
      <c r="G161" s="35"/>
    </row>
    <row r="162" spans="1:7" x14ac:dyDescent="0.2">
      <c r="A162" s="29"/>
      <c r="B162" s="101"/>
      <c r="C162" s="41"/>
      <c r="D162" s="129"/>
      <c r="E162" s="108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51"/>
      <c r="C165" s="119"/>
      <c r="D165" s="136"/>
      <c r="E165" s="108"/>
      <c r="F165" s="150"/>
      <c r="G165" s="35"/>
    </row>
    <row r="166" spans="1:7" x14ac:dyDescent="0.2">
      <c r="A166" s="29"/>
      <c r="B166" s="151"/>
      <c r="C166" s="119"/>
      <c r="D166" s="144"/>
      <c r="E166" s="108"/>
      <c r="F166" s="150"/>
      <c r="G166" s="35"/>
    </row>
    <row r="167" spans="1:7" x14ac:dyDescent="0.2">
      <c r="A167" s="29"/>
      <c r="B167" s="101"/>
      <c r="C167" s="41"/>
      <c r="D167" s="144"/>
      <c r="E167" s="155"/>
      <c r="F167" s="128"/>
      <c r="G167" s="35"/>
    </row>
    <row r="168" spans="1:7" x14ac:dyDescent="0.2">
      <c r="A168" s="29"/>
      <c r="B168" s="106"/>
      <c r="C168" s="41"/>
      <c r="D168" s="136"/>
      <c r="E168" s="104"/>
      <c r="F168" s="128"/>
      <c r="G168" s="35"/>
    </row>
    <row r="169" spans="1:7" x14ac:dyDescent="0.2">
      <c r="A169" s="29"/>
      <c r="B169" s="105"/>
      <c r="C169" s="41"/>
      <c r="D169" s="136"/>
      <c r="E169" s="108"/>
      <c r="F169" s="152"/>
      <c r="G169" s="35"/>
    </row>
    <row r="170" spans="1:7" x14ac:dyDescent="0.2">
      <c r="A170" s="29"/>
      <c r="B170" s="107"/>
      <c r="C170" s="41"/>
      <c r="D170" s="136"/>
      <c r="E170" s="153"/>
      <c r="F170" s="128"/>
      <c r="G170" s="35"/>
    </row>
    <row r="171" spans="1:7" x14ac:dyDescent="0.2">
      <c r="A171" s="29"/>
      <c r="B171" s="107"/>
      <c r="C171" s="41"/>
      <c r="D171" s="67"/>
      <c r="E171" s="153"/>
      <c r="F171" s="128"/>
      <c r="G171" s="35"/>
    </row>
    <row r="172" spans="1:7" x14ac:dyDescent="0.2">
      <c r="A172" s="29"/>
      <c r="B172" s="101"/>
      <c r="C172" s="41"/>
      <c r="D172" s="67"/>
      <c r="E172" s="108"/>
      <c r="F172" s="128"/>
      <c r="G172" s="35"/>
    </row>
    <row r="173" spans="1:7" x14ac:dyDescent="0.2">
      <c r="A173" s="29"/>
      <c r="B173" s="101"/>
      <c r="C173" s="41"/>
      <c r="D173" s="67"/>
      <c r="E173" s="153"/>
      <c r="F173" s="128"/>
      <c r="G173" s="35"/>
    </row>
    <row r="174" spans="1:7" x14ac:dyDescent="0.2">
      <c r="A174" s="29"/>
      <c r="B174" s="106"/>
      <c r="C174" s="41"/>
      <c r="D174" s="67"/>
      <c r="E174" s="104"/>
      <c r="F174" s="154"/>
      <c r="G174" s="35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59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646"/>
      <c r="C187" s="647"/>
      <c r="D187" s="786"/>
      <c r="E187" s="787"/>
      <c r="F187" s="659"/>
      <c r="G187" s="35"/>
    </row>
    <row r="188" spans="1:7" x14ac:dyDescent="0.2">
      <c r="A188" s="29"/>
      <c r="B188" s="646"/>
      <c r="C188" s="647"/>
      <c r="D188" s="786"/>
      <c r="E188" s="787"/>
      <c r="F188" s="659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406" t="s">
        <v>543</v>
      </c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7000</v>
      </c>
    </row>
    <row r="194" spans="1:7" ht="13.5" thickTop="1" x14ac:dyDescent="0.2">
      <c r="A194" s="1149" t="s">
        <v>3043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355" t="s">
        <v>8</v>
      </c>
      <c r="D195" s="54"/>
      <c r="E195" s="103"/>
      <c r="F195" s="55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146</v>
      </c>
      <c r="E198" s="1139" t="s">
        <v>69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14</v>
      </c>
      <c r="E199" s="1198" t="s">
        <v>33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32</v>
      </c>
      <c r="D204" s="13"/>
      <c r="E204" s="343" t="s">
        <v>3186</v>
      </c>
      <c r="F204" s="98"/>
      <c r="G204" s="344" t="s">
        <v>3119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149</v>
      </c>
      <c r="D209" s="357" t="s">
        <v>3168</v>
      </c>
      <c r="E209" s="158">
        <v>70</v>
      </c>
      <c r="F209" s="128">
        <v>200</v>
      </c>
      <c r="G209" s="35">
        <f>F209*E209</f>
        <v>14000</v>
      </c>
    </row>
    <row r="210" spans="1:7" x14ac:dyDescent="0.2">
      <c r="A210" s="29"/>
      <c r="B210" s="101"/>
      <c r="C210" s="352"/>
      <c r="D210" s="351"/>
      <c r="E210" s="108"/>
      <c r="F210" s="128"/>
      <c r="G210" s="35"/>
    </row>
    <row r="211" spans="1:7" x14ac:dyDescent="0.2">
      <c r="A211" s="29"/>
      <c r="B211" s="101"/>
      <c r="C211" s="41"/>
      <c r="D211" s="351"/>
      <c r="E211" s="108"/>
      <c r="F211" s="149"/>
      <c r="G211" s="35"/>
    </row>
    <row r="212" spans="1:7" x14ac:dyDescent="0.2">
      <c r="A212" s="29"/>
      <c r="B212" s="101"/>
      <c r="C212" s="41"/>
      <c r="D212" s="129"/>
      <c r="E212" s="108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51"/>
      <c r="C215" s="119"/>
      <c r="D215" s="136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6"/>
      <c r="C218" s="41"/>
      <c r="D218" s="136"/>
      <c r="E218" s="104"/>
      <c r="F218" s="128"/>
      <c r="G218" s="35"/>
    </row>
    <row r="219" spans="1:7" x14ac:dyDescent="0.2">
      <c r="A219" s="29"/>
      <c r="B219" s="105"/>
      <c r="C219" s="41"/>
      <c r="D219" s="136"/>
      <c r="E219" s="108"/>
      <c r="F219" s="152"/>
      <c r="G219" s="35"/>
    </row>
    <row r="220" spans="1:7" x14ac:dyDescent="0.2">
      <c r="A220" s="29"/>
      <c r="B220" s="107"/>
      <c r="C220" s="41"/>
      <c r="D220" s="136"/>
      <c r="E220" s="153"/>
      <c r="F220" s="128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/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159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646"/>
      <c r="C237" s="647"/>
      <c r="D237" s="786"/>
      <c r="E237" s="787"/>
      <c r="F237" s="659"/>
      <c r="G237" s="35"/>
    </row>
    <row r="238" spans="1:7" x14ac:dyDescent="0.2">
      <c r="A238" s="29"/>
      <c r="B238" s="646"/>
      <c r="C238" s="647"/>
      <c r="D238" s="786"/>
      <c r="E238" s="787"/>
      <c r="F238" s="659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406" t="s">
        <v>543</v>
      </c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14000</v>
      </c>
    </row>
    <row r="244" spans="1:7" ht="13.5" thickTop="1" x14ac:dyDescent="0.2">
      <c r="A244" s="1149" t="s">
        <v>2620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355" t="s">
        <v>3185</v>
      </c>
      <c r="D245" s="54"/>
      <c r="E245" s="103"/>
      <c r="F245" s="55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146</v>
      </c>
      <c r="E248" s="1139" t="s">
        <v>69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14</v>
      </c>
      <c r="E249" s="1198" t="s">
        <v>33</v>
      </c>
      <c r="F249" s="1143"/>
      <c r="G249" s="1144"/>
    </row>
  </sheetData>
  <mergeCells count="71">
    <mergeCell ref="A198:C198"/>
    <mergeCell ref="E198:G198"/>
    <mergeCell ref="A199:C199"/>
    <mergeCell ref="E199:G199"/>
    <mergeCell ref="A194:G194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100:G100"/>
    <mergeCell ref="A101:G101"/>
    <mergeCell ref="A102:G102"/>
    <mergeCell ref="E105:F105"/>
    <mergeCell ref="E107:F107"/>
    <mergeCell ref="A148:C148"/>
    <mergeCell ref="E148:G148"/>
    <mergeCell ref="A149:C149"/>
    <mergeCell ref="E149:G149"/>
    <mergeCell ref="I144:O144"/>
    <mergeCell ref="A144:G144"/>
    <mergeCell ref="A146:C146"/>
    <mergeCell ref="E146:G146"/>
    <mergeCell ref="A147:C147"/>
    <mergeCell ref="E147:G147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A3CC4"/>
  </sheetPr>
  <dimension ref="A1:I249"/>
  <sheetViews>
    <sheetView topLeftCell="A213" zoomScale="110" zoomScaleNormal="110" workbookViewId="0">
      <selection activeCell="A245" sqref="A24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28</v>
      </c>
      <c r="D5" s="13"/>
      <c r="E5" s="343" t="s">
        <v>1061</v>
      </c>
      <c r="F5" s="98"/>
      <c r="G5" s="424" t="s">
        <v>1060</v>
      </c>
      <c r="I5" s="323" t="s">
        <v>1066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52" t="s">
        <v>301</v>
      </c>
      <c r="D10" s="357" t="s">
        <v>796</v>
      </c>
      <c r="E10" s="158">
        <v>3</v>
      </c>
      <c r="F10" s="128">
        <v>32800</v>
      </c>
      <c r="G10" s="35">
        <f>F10*E10</f>
        <v>98400</v>
      </c>
    </row>
    <row r="11" spans="1:9" x14ac:dyDescent="0.2">
      <c r="A11" s="29"/>
      <c r="B11" s="101"/>
      <c r="C11" s="41"/>
      <c r="D11" s="351" t="s">
        <v>797</v>
      </c>
      <c r="E11" s="156"/>
      <c r="F11" s="128"/>
      <c r="G11" s="35"/>
    </row>
    <row r="12" spans="1:9" x14ac:dyDescent="0.2">
      <c r="A12" s="29"/>
      <c r="B12" s="101"/>
      <c r="C12" s="41"/>
      <c r="D12" s="351" t="s">
        <v>798</v>
      </c>
      <c r="E12" s="157"/>
      <c r="F12" s="149"/>
      <c r="G12" s="35"/>
    </row>
    <row r="13" spans="1:9" x14ac:dyDescent="0.2">
      <c r="A13" s="29"/>
      <c r="B13" s="101"/>
      <c r="C13" s="41"/>
      <c r="D13" s="351" t="s">
        <v>799</v>
      </c>
      <c r="E13" s="108"/>
      <c r="F13" s="128"/>
      <c r="G13" s="35"/>
    </row>
    <row r="14" spans="1:9" x14ac:dyDescent="0.2">
      <c r="A14" s="29"/>
      <c r="B14" s="105"/>
      <c r="C14" s="41"/>
      <c r="D14" s="357" t="s">
        <v>800</v>
      </c>
      <c r="E14" s="102"/>
      <c r="F14" s="128"/>
      <c r="G14" s="35"/>
    </row>
    <row r="15" spans="1:9" x14ac:dyDescent="0.2">
      <c r="A15" s="29"/>
      <c r="B15" s="105"/>
      <c r="C15" s="41"/>
      <c r="D15" s="357" t="s">
        <v>801</v>
      </c>
      <c r="E15" s="102"/>
      <c r="F15" s="128"/>
      <c r="G15" s="35"/>
    </row>
    <row r="16" spans="1:9" x14ac:dyDescent="0.2">
      <c r="A16" s="29"/>
      <c r="B16" s="151"/>
      <c r="C16" s="119"/>
      <c r="D16" s="357" t="s">
        <v>802</v>
      </c>
      <c r="E16" s="108"/>
      <c r="F16" s="150"/>
      <c r="G16" s="35"/>
    </row>
    <row r="17" spans="1:7" x14ac:dyDescent="0.2">
      <c r="A17" s="29"/>
      <c r="B17" s="151"/>
      <c r="C17" s="119"/>
      <c r="D17" s="364" t="s">
        <v>803</v>
      </c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646"/>
      <c r="C36" s="647"/>
      <c r="D36" s="882"/>
      <c r="E36" s="649"/>
      <c r="F36" s="650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98400</v>
      </c>
    </row>
    <row r="44" spans="1:7" ht="13.5" thickTop="1" x14ac:dyDescent="0.2">
      <c r="A44" s="1149" t="s">
        <v>490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103"/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58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44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28</v>
      </c>
      <c r="D54" s="13"/>
      <c r="E54" s="343" t="s">
        <v>3090</v>
      </c>
      <c r="F54" s="98"/>
      <c r="G54" s="424" t="s">
        <v>3089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2311</v>
      </c>
      <c r="D59" s="357" t="s">
        <v>2310</v>
      </c>
      <c r="E59" s="158">
        <v>108</v>
      </c>
      <c r="F59" s="128">
        <v>40</v>
      </c>
      <c r="G59" s="35">
        <f>F59*E59</f>
        <v>4320</v>
      </c>
    </row>
    <row r="60" spans="1:7" x14ac:dyDescent="0.2">
      <c r="A60" s="29"/>
      <c r="B60" s="101"/>
      <c r="C60" s="41"/>
      <c r="D60" s="351"/>
      <c r="E60" s="156"/>
      <c r="F60" s="128"/>
      <c r="G60" s="35"/>
    </row>
    <row r="61" spans="1:7" x14ac:dyDescent="0.2">
      <c r="A61" s="29"/>
      <c r="B61" s="101"/>
      <c r="C61" s="41"/>
      <c r="D61" s="351"/>
      <c r="E61" s="157"/>
      <c r="F61" s="149"/>
      <c r="G61" s="35"/>
    </row>
    <row r="62" spans="1:7" x14ac:dyDescent="0.2">
      <c r="A62" s="29"/>
      <c r="B62" s="101"/>
      <c r="C62" s="41"/>
      <c r="D62" s="351"/>
      <c r="E62" s="108"/>
      <c r="F62" s="128"/>
      <c r="G62" s="35"/>
    </row>
    <row r="63" spans="1:7" x14ac:dyDescent="0.2">
      <c r="A63" s="29"/>
      <c r="B63" s="105"/>
      <c r="C63" s="41"/>
      <c r="D63" s="357"/>
      <c r="E63" s="102"/>
      <c r="F63" s="128"/>
      <c r="G63" s="35"/>
    </row>
    <row r="64" spans="1:7" x14ac:dyDescent="0.2">
      <c r="A64" s="29"/>
      <c r="B64" s="105"/>
      <c r="C64" s="41"/>
      <c r="D64" s="357"/>
      <c r="E64" s="102"/>
      <c r="F64" s="128"/>
      <c r="G64" s="35"/>
    </row>
    <row r="65" spans="1:7" x14ac:dyDescent="0.2">
      <c r="A65" s="29"/>
      <c r="B65" s="151"/>
      <c r="C65" s="119"/>
      <c r="D65" s="357"/>
      <c r="E65" s="108"/>
      <c r="F65" s="150"/>
      <c r="G65" s="35"/>
    </row>
    <row r="66" spans="1:7" x14ac:dyDescent="0.2">
      <c r="A66" s="29"/>
      <c r="B66" s="151"/>
      <c r="C66" s="119"/>
      <c r="D66" s="36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646"/>
      <c r="C84" s="647"/>
      <c r="D84" s="681"/>
      <c r="E84" s="649"/>
      <c r="F84" s="650"/>
      <c r="G84" s="35"/>
    </row>
    <row r="85" spans="1:7" x14ac:dyDescent="0.2">
      <c r="A85" s="29"/>
      <c r="B85" s="646"/>
      <c r="C85" s="647"/>
      <c r="D85" s="681"/>
      <c r="E85" s="649"/>
      <c r="F85" s="650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4320</v>
      </c>
    </row>
    <row r="94" spans="1:7" ht="13.5" thickTop="1" x14ac:dyDescent="0.2">
      <c r="A94" s="1149" t="s">
        <v>2538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103"/>
      <c r="D95" s="54"/>
      <c r="E95" s="103"/>
      <c r="F95" s="55"/>
      <c r="G95" s="56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58" t="s">
        <v>58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44</v>
      </c>
      <c r="E99" s="1143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28</v>
      </c>
      <c r="D104" s="13"/>
      <c r="E104" s="343" t="s">
        <v>3951</v>
      </c>
      <c r="F104" s="98"/>
      <c r="G104" s="424" t="s">
        <v>3903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6" t="s">
        <v>47</v>
      </c>
      <c r="B108" s="26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2311</v>
      </c>
      <c r="D109" s="357" t="s">
        <v>2310</v>
      </c>
      <c r="E109" s="158">
        <v>105</v>
      </c>
      <c r="F109" s="128">
        <v>40</v>
      </c>
      <c r="G109" s="35">
        <f>F109*E109</f>
        <v>4200</v>
      </c>
    </row>
    <row r="110" spans="1:7" x14ac:dyDescent="0.2">
      <c r="A110" s="29"/>
      <c r="B110" s="101"/>
      <c r="C110" s="41"/>
      <c r="D110" s="351"/>
      <c r="E110" s="156"/>
      <c r="F110" s="128"/>
      <c r="G110" s="35"/>
    </row>
    <row r="111" spans="1:7" x14ac:dyDescent="0.2">
      <c r="A111" s="29"/>
      <c r="B111" s="101"/>
      <c r="C111" s="41"/>
      <c r="D111" s="351"/>
      <c r="E111" s="157"/>
      <c r="F111" s="149"/>
      <c r="G111" s="35"/>
    </row>
    <row r="112" spans="1:7" x14ac:dyDescent="0.2">
      <c r="A112" s="29"/>
      <c r="B112" s="101"/>
      <c r="C112" s="41"/>
      <c r="D112" s="351"/>
      <c r="E112" s="108"/>
      <c r="F112" s="128"/>
      <c r="G112" s="35"/>
    </row>
    <row r="113" spans="1:7" x14ac:dyDescent="0.2">
      <c r="A113" s="29"/>
      <c r="B113" s="105"/>
      <c r="C113" s="41"/>
      <c r="D113" s="357"/>
      <c r="E113" s="102"/>
      <c r="F113" s="128"/>
      <c r="G113" s="35"/>
    </row>
    <row r="114" spans="1:7" x14ac:dyDescent="0.2">
      <c r="A114" s="29"/>
      <c r="B114" s="105"/>
      <c r="C114" s="41"/>
      <c r="D114" s="357"/>
      <c r="E114" s="102"/>
      <c r="F114" s="128"/>
      <c r="G114" s="35"/>
    </row>
    <row r="115" spans="1:7" x14ac:dyDescent="0.2">
      <c r="A115" s="29"/>
      <c r="B115" s="151"/>
      <c r="C115" s="119"/>
      <c r="D115" s="357"/>
      <c r="E115" s="108"/>
      <c r="F115" s="150"/>
      <c r="G115" s="35"/>
    </row>
    <row r="116" spans="1:7" x14ac:dyDescent="0.2">
      <c r="A116" s="29"/>
      <c r="B116" s="151"/>
      <c r="C116" s="119"/>
      <c r="D116" s="36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55"/>
      <c r="F117" s="128"/>
      <c r="G117" s="35"/>
    </row>
    <row r="118" spans="1:7" x14ac:dyDescent="0.2">
      <c r="A118" s="29"/>
      <c r="B118" s="106"/>
      <c r="C118" s="41"/>
      <c r="D118" s="136"/>
      <c r="E118" s="104"/>
      <c r="F118" s="128"/>
      <c r="G118" s="35"/>
    </row>
    <row r="119" spans="1:7" x14ac:dyDescent="0.2">
      <c r="A119" s="29"/>
      <c r="B119" s="105"/>
      <c r="C119" s="41"/>
      <c r="D119" s="136"/>
      <c r="E119" s="108"/>
      <c r="F119" s="152"/>
      <c r="G119" s="35"/>
    </row>
    <row r="120" spans="1:7" x14ac:dyDescent="0.2">
      <c r="A120" s="29"/>
      <c r="B120" s="107"/>
      <c r="C120" s="41"/>
      <c r="D120" s="136"/>
      <c r="E120" s="153"/>
      <c r="F120" s="128"/>
      <c r="G120" s="35"/>
    </row>
    <row r="121" spans="1:7" x14ac:dyDescent="0.2">
      <c r="A121" s="29"/>
      <c r="B121" s="107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08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6"/>
      <c r="C124" s="41"/>
      <c r="D124" s="67"/>
      <c r="E124" s="104"/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646"/>
      <c r="C134" s="647"/>
      <c r="D134" s="681"/>
      <c r="E134" s="649"/>
      <c r="F134" s="650"/>
      <c r="G134" s="35"/>
    </row>
    <row r="135" spans="1:7" x14ac:dyDescent="0.2">
      <c r="A135" s="29"/>
      <c r="B135" s="646"/>
      <c r="C135" s="647"/>
      <c r="D135" s="681"/>
      <c r="E135" s="649"/>
      <c r="F135" s="650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4200</v>
      </c>
    </row>
    <row r="144" spans="1:7" ht="13.5" thickTop="1" x14ac:dyDescent="0.2">
      <c r="A144" s="1149" t="s">
        <v>3644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103"/>
      <c r="D145" s="54"/>
      <c r="E145" s="103"/>
      <c r="F145" s="55"/>
      <c r="G145" s="56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58" t="s">
        <v>58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44</v>
      </c>
      <c r="E149" s="1143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28</v>
      </c>
      <c r="D154" s="13"/>
      <c r="E154" s="343" t="s">
        <v>4424</v>
      </c>
      <c r="F154" s="98"/>
      <c r="G154" s="424" t="s">
        <v>4395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6" t="s">
        <v>47</v>
      </c>
      <c r="B158" s="26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>
        <v>1</v>
      </c>
      <c r="B159" s="101"/>
      <c r="C159" s="352" t="s">
        <v>2311</v>
      </c>
      <c r="D159" s="357" t="s">
        <v>2310</v>
      </c>
      <c r="E159" s="158">
        <v>103</v>
      </c>
      <c r="F159" s="128">
        <v>40</v>
      </c>
      <c r="G159" s="35">
        <f>F159*E159</f>
        <v>4120</v>
      </c>
    </row>
    <row r="160" spans="1:7" x14ac:dyDescent="0.2">
      <c r="A160" s="29"/>
      <c r="B160" s="101"/>
      <c r="C160" s="41"/>
      <c r="D160" s="351"/>
      <c r="E160" s="156"/>
      <c r="F160" s="128"/>
      <c r="G160" s="35"/>
    </row>
    <row r="161" spans="1:7" x14ac:dyDescent="0.2">
      <c r="A161" s="29"/>
      <c r="B161" s="101"/>
      <c r="C161" s="41"/>
      <c r="D161" s="351"/>
      <c r="E161" s="157"/>
      <c r="F161" s="149"/>
      <c r="G161" s="35"/>
    </row>
    <row r="162" spans="1:7" x14ac:dyDescent="0.2">
      <c r="A162" s="29"/>
      <c r="B162" s="101"/>
      <c r="C162" s="41"/>
      <c r="D162" s="351"/>
      <c r="E162" s="108"/>
      <c r="F162" s="128"/>
      <c r="G162" s="35"/>
    </row>
    <row r="163" spans="1:7" x14ac:dyDescent="0.2">
      <c r="A163" s="29"/>
      <c r="B163" s="105"/>
      <c r="C163" s="41"/>
      <c r="D163" s="357"/>
      <c r="E163" s="102"/>
      <c r="F163" s="128"/>
      <c r="G163" s="35"/>
    </row>
    <row r="164" spans="1:7" x14ac:dyDescent="0.2">
      <c r="A164" s="29"/>
      <c r="B164" s="105"/>
      <c r="C164" s="41"/>
      <c r="D164" s="357"/>
      <c r="E164" s="102"/>
      <c r="F164" s="128"/>
      <c r="G164" s="35"/>
    </row>
    <row r="165" spans="1:7" x14ac:dyDescent="0.2">
      <c r="A165" s="29"/>
      <c r="B165" s="151"/>
      <c r="C165" s="119"/>
      <c r="D165" s="357"/>
      <c r="E165" s="108"/>
      <c r="F165" s="150"/>
      <c r="G165" s="35"/>
    </row>
    <row r="166" spans="1:7" x14ac:dyDescent="0.2">
      <c r="A166" s="29"/>
      <c r="B166" s="151"/>
      <c r="C166" s="119"/>
      <c r="D166" s="364"/>
      <c r="E166" s="108"/>
      <c r="F166" s="150"/>
      <c r="G166" s="35"/>
    </row>
    <row r="167" spans="1:7" x14ac:dyDescent="0.2">
      <c r="A167" s="29"/>
      <c r="B167" s="101"/>
      <c r="C167" s="41"/>
      <c r="D167" s="144"/>
      <c r="E167" s="155"/>
      <c r="F167" s="128"/>
      <c r="G167" s="35"/>
    </row>
    <row r="168" spans="1:7" x14ac:dyDescent="0.2">
      <c r="A168" s="29"/>
      <c r="B168" s="106"/>
      <c r="C168" s="41"/>
      <c r="D168" s="136"/>
      <c r="E168" s="104"/>
      <c r="F168" s="128"/>
      <c r="G168" s="35"/>
    </row>
    <row r="169" spans="1:7" x14ac:dyDescent="0.2">
      <c r="A169" s="29"/>
      <c r="B169" s="105"/>
      <c r="C169" s="41"/>
      <c r="D169" s="136"/>
      <c r="E169" s="108"/>
      <c r="F169" s="152"/>
      <c r="G169" s="35"/>
    </row>
    <row r="170" spans="1:7" x14ac:dyDescent="0.2">
      <c r="A170" s="29"/>
      <c r="B170" s="107"/>
      <c r="C170" s="41"/>
      <c r="D170" s="136"/>
      <c r="E170" s="153"/>
      <c r="F170" s="128"/>
      <c r="G170" s="35"/>
    </row>
    <row r="171" spans="1:7" x14ac:dyDescent="0.2">
      <c r="A171" s="29"/>
      <c r="B171" s="107"/>
      <c r="C171" s="41"/>
      <c r="D171" s="67"/>
      <c r="E171" s="153"/>
      <c r="F171" s="128"/>
      <c r="G171" s="35"/>
    </row>
    <row r="172" spans="1:7" x14ac:dyDescent="0.2">
      <c r="A172" s="29"/>
      <c r="B172" s="101"/>
      <c r="C172" s="41"/>
      <c r="D172" s="67"/>
      <c r="E172" s="108"/>
      <c r="F172" s="128"/>
      <c r="G172" s="35"/>
    </row>
    <row r="173" spans="1:7" x14ac:dyDescent="0.2">
      <c r="A173" s="29"/>
      <c r="B173" s="101"/>
      <c r="C173" s="41"/>
      <c r="D173" s="67"/>
      <c r="E173" s="153"/>
      <c r="F173" s="128"/>
      <c r="G173" s="35"/>
    </row>
    <row r="174" spans="1:7" x14ac:dyDescent="0.2">
      <c r="A174" s="29"/>
      <c r="B174" s="106"/>
      <c r="C174" s="41"/>
      <c r="D174" s="67"/>
      <c r="E174" s="104"/>
      <c r="F174" s="154"/>
      <c r="G174" s="35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646"/>
      <c r="C184" s="647"/>
      <c r="D184" s="681"/>
      <c r="E184" s="649"/>
      <c r="F184" s="650"/>
      <c r="G184" s="35"/>
    </row>
    <row r="185" spans="1:7" x14ac:dyDescent="0.2">
      <c r="A185" s="29"/>
      <c r="B185" s="646"/>
      <c r="C185" s="647"/>
      <c r="D185" s="681"/>
      <c r="E185" s="649"/>
      <c r="F185" s="650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4120</v>
      </c>
    </row>
    <row r="194" spans="1:7" ht="13.5" thickTop="1" x14ac:dyDescent="0.2">
      <c r="A194" s="1149" t="s">
        <v>4131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103"/>
      <c r="D195" s="54"/>
      <c r="E195" s="103"/>
      <c r="F195" s="55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58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44</v>
      </c>
      <c r="E199" s="1143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28</v>
      </c>
      <c r="D204" s="13"/>
      <c r="E204" s="343" t="s">
        <v>4630</v>
      </c>
      <c r="F204" s="98"/>
      <c r="G204" s="424" t="s">
        <v>4835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6" t="s">
        <v>47</v>
      </c>
      <c r="B208" s="26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153</v>
      </c>
      <c r="D209" s="357" t="s">
        <v>2306</v>
      </c>
      <c r="E209" s="158">
        <v>1</v>
      </c>
      <c r="F209" s="128">
        <v>6000</v>
      </c>
      <c r="G209" s="35">
        <f>F209*E209</f>
        <v>6000</v>
      </c>
    </row>
    <row r="210" spans="1:7" x14ac:dyDescent="0.2">
      <c r="A210" s="29"/>
      <c r="B210" s="101"/>
      <c r="C210" s="41"/>
      <c r="D210" s="351" t="s">
        <v>4836</v>
      </c>
      <c r="E210" s="156"/>
      <c r="F210" s="128"/>
      <c r="G210" s="35"/>
    </row>
    <row r="211" spans="1:7" x14ac:dyDescent="0.2">
      <c r="A211" s="29"/>
      <c r="B211" s="101"/>
      <c r="C211" s="41"/>
      <c r="D211" s="351" t="s">
        <v>4837</v>
      </c>
      <c r="E211" s="157"/>
      <c r="F211" s="149"/>
      <c r="G211" s="35"/>
    </row>
    <row r="212" spans="1:7" x14ac:dyDescent="0.2">
      <c r="A212" s="29"/>
      <c r="B212" s="101"/>
      <c r="C212" s="41"/>
      <c r="D212" s="351"/>
      <c r="E212" s="108"/>
      <c r="F212" s="128"/>
      <c r="G212" s="35"/>
    </row>
    <row r="213" spans="1:7" x14ac:dyDescent="0.2">
      <c r="A213" s="29"/>
      <c r="B213" s="105"/>
      <c r="C213" s="41"/>
      <c r="D213" s="357"/>
      <c r="E213" s="102"/>
      <c r="F213" s="128"/>
      <c r="G213" s="35"/>
    </row>
    <row r="214" spans="1:7" x14ac:dyDescent="0.2">
      <c r="A214" s="29"/>
      <c r="B214" s="105"/>
      <c r="C214" s="41"/>
      <c r="D214" s="357"/>
      <c r="E214" s="102"/>
      <c r="F214" s="128"/>
      <c r="G214" s="35"/>
    </row>
    <row r="215" spans="1:7" x14ac:dyDescent="0.2">
      <c r="A215" s="29"/>
      <c r="B215" s="151"/>
      <c r="C215" s="119"/>
      <c r="D215" s="357"/>
      <c r="E215" s="108"/>
      <c r="F215" s="150"/>
      <c r="G215" s="35"/>
    </row>
    <row r="216" spans="1:7" x14ac:dyDescent="0.2">
      <c r="A216" s="29"/>
      <c r="B216" s="151"/>
      <c r="C216" s="119"/>
      <c r="D216" s="36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6"/>
      <c r="C218" s="41"/>
      <c r="D218" s="136"/>
      <c r="E218" s="104"/>
      <c r="F218" s="128"/>
      <c r="G218" s="35"/>
    </row>
    <row r="219" spans="1:7" x14ac:dyDescent="0.2">
      <c r="A219" s="29"/>
      <c r="B219" s="105"/>
      <c r="C219" s="41"/>
      <c r="D219" s="136"/>
      <c r="E219" s="108"/>
      <c r="F219" s="152"/>
      <c r="G219" s="35"/>
    </row>
    <row r="220" spans="1:7" x14ac:dyDescent="0.2">
      <c r="A220" s="29"/>
      <c r="B220" s="107"/>
      <c r="C220" s="41"/>
      <c r="D220" s="136"/>
      <c r="E220" s="153"/>
      <c r="F220" s="128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/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646"/>
      <c r="C234" s="647"/>
      <c r="D234" s="681"/>
      <c r="E234" s="649"/>
      <c r="F234" s="650"/>
      <c r="G234" s="35"/>
    </row>
    <row r="235" spans="1:7" x14ac:dyDescent="0.2">
      <c r="A235" s="29"/>
      <c r="B235" s="646"/>
      <c r="C235" s="647"/>
      <c r="D235" s="681"/>
      <c r="E235" s="649"/>
      <c r="F235" s="650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6000</v>
      </c>
    </row>
    <row r="244" spans="1:7" ht="13.5" thickTop="1" x14ac:dyDescent="0.2">
      <c r="A244" s="1149" t="s">
        <v>4838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359" t="s">
        <v>8</v>
      </c>
      <c r="B245" s="103"/>
      <c r="C245" s="103"/>
      <c r="D245" s="54"/>
      <c r="E245" s="103"/>
      <c r="F245" s="55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58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44</v>
      </c>
      <c r="E249" s="1143" t="s">
        <v>0</v>
      </c>
      <c r="F249" s="1143"/>
      <c r="G249" s="1144"/>
    </row>
  </sheetData>
  <mergeCells count="70"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  <mergeCell ref="A200:G200"/>
    <mergeCell ref="A201:G201"/>
    <mergeCell ref="A202:G202"/>
    <mergeCell ref="E205:F205"/>
    <mergeCell ref="E207:F207"/>
    <mergeCell ref="A49:C49"/>
    <mergeCell ref="E49:G49"/>
    <mergeCell ref="A46:C46"/>
    <mergeCell ref="E46:G46"/>
    <mergeCell ref="A47:C47"/>
    <mergeCell ref="E47:G47"/>
    <mergeCell ref="A48:C48"/>
    <mergeCell ref="E48:G48"/>
    <mergeCell ref="A44:G44"/>
    <mergeCell ref="A1:G1"/>
    <mergeCell ref="A2:G2"/>
    <mergeCell ref="A3:G3"/>
    <mergeCell ref="E6:F6"/>
    <mergeCell ref="E8:F8"/>
    <mergeCell ref="A50:G50"/>
    <mergeCell ref="A51:G51"/>
    <mergeCell ref="A52:G52"/>
    <mergeCell ref="E55:F55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100:G100"/>
    <mergeCell ref="A101:G101"/>
    <mergeCell ref="A102:G102"/>
    <mergeCell ref="E105:F105"/>
    <mergeCell ref="E107:F107"/>
    <mergeCell ref="A148:C148"/>
    <mergeCell ref="E148:G148"/>
    <mergeCell ref="A149:C149"/>
    <mergeCell ref="E149:G149"/>
    <mergeCell ref="A144:G144"/>
    <mergeCell ref="A146:C146"/>
    <mergeCell ref="E146:G146"/>
    <mergeCell ref="A147:C147"/>
    <mergeCell ref="E147:G147"/>
    <mergeCell ref="A150:G150"/>
    <mergeCell ref="A151:G151"/>
    <mergeCell ref="A152:G152"/>
    <mergeCell ref="E155:F155"/>
    <mergeCell ref="E157:F157"/>
    <mergeCell ref="A198:C198"/>
    <mergeCell ref="E198:G198"/>
    <mergeCell ref="A199:C199"/>
    <mergeCell ref="E199:G199"/>
    <mergeCell ref="A194:G194"/>
    <mergeCell ref="A196:C196"/>
    <mergeCell ref="E196:G196"/>
    <mergeCell ref="A197:C197"/>
    <mergeCell ref="E197:G19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A3CC4"/>
  </sheetPr>
  <dimension ref="A1:K2049"/>
  <sheetViews>
    <sheetView topLeftCell="A2024" zoomScale="110" zoomScaleNormal="110" workbookViewId="0">
      <selection activeCell="F2057" sqref="F205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5703125" style="2" bestFit="1" customWidth="1"/>
    <col min="15" max="15" width="10.42578125" style="2" bestFit="1" customWidth="1"/>
    <col min="16" max="16" width="10.57031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0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0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0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0" x14ac:dyDescent="0.2">
      <c r="A4" s="6"/>
      <c r="B4" s="99"/>
      <c r="C4" s="8"/>
      <c r="D4" s="9"/>
      <c r="E4" s="99"/>
      <c r="F4" s="10"/>
      <c r="G4" s="11" t="s">
        <v>20</v>
      </c>
    </row>
    <row r="5" spans="1:10" x14ac:dyDescent="0.2">
      <c r="A5" s="374" t="s">
        <v>1</v>
      </c>
      <c r="B5" s="13"/>
      <c r="C5" s="14" t="s">
        <v>51</v>
      </c>
      <c r="D5" s="13"/>
      <c r="E5" s="343" t="s">
        <v>691</v>
      </c>
      <c r="F5" s="98"/>
      <c r="G5" s="344" t="s">
        <v>649</v>
      </c>
    </row>
    <row r="6" spans="1:10" x14ac:dyDescent="0.2">
      <c r="A6" s="17" t="s">
        <v>8</v>
      </c>
      <c r="B6" s="100"/>
      <c r="C6" s="19"/>
      <c r="D6" s="4"/>
      <c r="E6" s="1145"/>
      <c r="F6" s="1146"/>
      <c r="G6" s="20"/>
    </row>
    <row r="7" spans="1:10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0" x14ac:dyDescent="0.2">
      <c r="A8" s="6"/>
      <c r="B8" s="99"/>
      <c r="C8" s="8"/>
      <c r="D8" s="8"/>
      <c r="E8" s="1147"/>
      <c r="F8" s="1148"/>
      <c r="G8" s="25"/>
    </row>
    <row r="9" spans="1:10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0" ht="13.5" thickTop="1" x14ac:dyDescent="0.2">
      <c r="A10" s="29">
        <v>1</v>
      </c>
      <c r="B10" s="101"/>
      <c r="C10" s="352" t="s">
        <v>149</v>
      </c>
      <c r="D10" s="357" t="s">
        <v>650</v>
      </c>
      <c r="E10" s="158">
        <v>20</v>
      </c>
      <c r="F10" s="128">
        <v>190</v>
      </c>
      <c r="G10" s="35">
        <f>F10*E10</f>
        <v>3800</v>
      </c>
      <c r="I10" s="411" t="s">
        <v>652</v>
      </c>
      <c r="J10" s="411" t="s">
        <v>8</v>
      </c>
    </row>
    <row r="11" spans="1:10" x14ac:dyDescent="0.2">
      <c r="A11" s="345" t="s">
        <v>8</v>
      </c>
      <c r="B11" s="101"/>
      <c r="C11" s="41"/>
      <c r="D11" s="129"/>
      <c r="E11" s="108"/>
      <c r="F11" s="128"/>
      <c r="G11" s="35"/>
    </row>
    <row r="12" spans="1:10" x14ac:dyDescent="0.2">
      <c r="A12" s="29"/>
      <c r="B12" s="101"/>
      <c r="C12" s="41"/>
      <c r="D12" s="129"/>
      <c r="E12" s="157"/>
      <c r="F12" s="149"/>
      <c r="G12" s="35"/>
    </row>
    <row r="13" spans="1:10" x14ac:dyDescent="0.2">
      <c r="A13" s="29"/>
      <c r="B13" s="101"/>
      <c r="C13" s="41"/>
      <c r="D13" s="129"/>
      <c r="E13" s="108"/>
      <c r="F13" s="128"/>
      <c r="G13" s="35"/>
    </row>
    <row r="14" spans="1:10" x14ac:dyDescent="0.2">
      <c r="A14" s="29"/>
      <c r="B14" s="105"/>
      <c r="C14" s="41"/>
      <c r="D14" s="136"/>
      <c r="E14" s="102"/>
      <c r="F14" s="128"/>
      <c r="G14" s="35"/>
    </row>
    <row r="15" spans="1:10" x14ac:dyDescent="0.2">
      <c r="A15" s="29"/>
      <c r="B15" s="105"/>
      <c r="C15" s="41"/>
      <c r="D15" s="136"/>
      <c r="E15" s="102"/>
      <c r="F15" s="128"/>
      <c r="G15" s="35"/>
    </row>
    <row r="16" spans="1:10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130"/>
      <c r="E27" s="104"/>
      <c r="F27" s="154"/>
      <c r="G27" s="35"/>
    </row>
    <row r="28" spans="1:7" x14ac:dyDescent="0.2">
      <c r="A28" s="29"/>
      <c r="B28" s="105"/>
      <c r="C28" s="41"/>
      <c r="D28" s="130"/>
      <c r="E28" s="104"/>
      <c r="F28" s="154"/>
      <c r="G28" s="35"/>
    </row>
    <row r="29" spans="1:7" x14ac:dyDescent="0.2">
      <c r="A29" s="29"/>
      <c r="B29" s="105"/>
      <c r="C29" s="41"/>
      <c r="D29" s="67"/>
      <c r="E29" s="104"/>
      <c r="F29" s="154"/>
      <c r="G29" s="35"/>
    </row>
    <row r="30" spans="1:7" x14ac:dyDescent="0.2">
      <c r="A30" s="29"/>
      <c r="B30" s="101"/>
      <c r="C30" s="41"/>
      <c r="D30" s="67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3800</v>
      </c>
    </row>
    <row r="44" spans="1:7" ht="13.5" thickTop="1" x14ac:dyDescent="0.2">
      <c r="A44" s="1149" t="s">
        <v>704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355" t="s">
        <v>651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403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404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51</v>
      </c>
      <c r="D54" s="13"/>
      <c r="E54" s="343" t="s">
        <v>685</v>
      </c>
      <c r="F54" s="98"/>
      <c r="G54" s="344" t="s">
        <v>684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149</v>
      </c>
      <c r="D59" s="357" t="s">
        <v>706</v>
      </c>
      <c r="E59" s="158">
        <v>40</v>
      </c>
      <c r="F59" s="128">
        <v>190</v>
      </c>
      <c r="G59" s="35">
        <f>F59*E59</f>
        <v>7600</v>
      </c>
    </row>
    <row r="60" spans="1:7" x14ac:dyDescent="0.2">
      <c r="A60" s="345" t="s">
        <v>8</v>
      </c>
      <c r="B60" s="101"/>
      <c r="C60" s="41"/>
      <c r="D60" s="129"/>
      <c r="E60" s="108"/>
      <c r="F60" s="128"/>
      <c r="G60" s="35"/>
    </row>
    <row r="61" spans="1:7" x14ac:dyDescent="0.2">
      <c r="A61" s="29"/>
      <c r="B61" s="101"/>
      <c r="C61" s="41"/>
      <c r="D61" s="129"/>
      <c r="E61" s="157"/>
      <c r="F61" s="149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57"/>
      <c r="F63" s="149"/>
      <c r="G63" s="35"/>
    </row>
    <row r="64" spans="1:7" x14ac:dyDescent="0.2">
      <c r="A64" s="29"/>
      <c r="B64" s="101"/>
      <c r="C64" s="41"/>
      <c r="D64" s="129"/>
      <c r="E64" s="108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05"/>
      <c r="C66" s="41"/>
      <c r="D66" s="136"/>
      <c r="E66" s="102"/>
      <c r="F66" s="128"/>
      <c r="G66" s="35"/>
    </row>
    <row r="67" spans="1:7" x14ac:dyDescent="0.2">
      <c r="A67" s="29"/>
      <c r="B67" s="151"/>
      <c r="C67" s="119"/>
      <c r="D67" s="136"/>
      <c r="E67" s="108"/>
      <c r="F67" s="150"/>
      <c r="G67" s="35"/>
    </row>
    <row r="68" spans="1:7" x14ac:dyDescent="0.2">
      <c r="A68" s="29"/>
      <c r="B68" s="151"/>
      <c r="C68" s="119"/>
      <c r="D68" s="144"/>
      <c r="E68" s="108"/>
      <c r="F68" s="150"/>
      <c r="G68" s="35"/>
    </row>
    <row r="69" spans="1:7" x14ac:dyDescent="0.2">
      <c r="A69" s="29"/>
      <c r="B69" s="101"/>
      <c r="C69" s="41"/>
      <c r="D69" s="144"/>
      <c r="E69" s="155"/>
      <c r="F69" s="128"/>
      <c r="G69" s="35"/>
    </row>
    <row r="70" spans="1:7" x14ac:dyDescent="0.2">
      <c r="A70" s="29"/>
      <c r="B70" s="106"/>
      <c r="C70" s="41"/>
      <c r="D70" s="136"/>
      <c r="E70" s="104"/>
      <c r="F70" s="128"/>
      <c r="G70" s="35"/>
    </row>
    <row r="71" spans="1:7" x14ac:dyDescent="0.2">
      <c r="A71" s="29"/>
      <c r="B71" s="105"/>
      <c r="C71" s="41"/>
      <c r="D71" s="136"/>
      <c r="E71" s="108"/>
      <c r="F71" s="152"/>
      <c r="G71" s="35"/>
    </row>
    <row r="72" spans="1:7" x14ac:dyDescent="0.2">
      <c r="A72" s="29"/>
      <c r="B72" s="107"/>
      <c r="C72" s="41"/>
      <c r="D72" s="136"/>
      <c r="E72" s="153"/>
      <c r="F72" s="128"/>
      <c r="G72" s="35"/>
    </row>
    <row r="73" spans="1:7" x14ac:dyDescent="0.2">
      <c r="A73" s="29"/>
      <c r="B73" s="107"/>
      <c r="C73" s="41"/>
      <c r="D73" s="67"/>
      <c r="E73" s="153"/>
      <c r="F73" s="128"/>
      <c r="G73" s="35"/>
    </row>
    <row r="74" spans="1:7" x14ac:dyDescent="0.2">
      <c r="A74" s="29"/>
      <c r="B74" s="101"/>
      <c r="C74" s="41"/>
      <c r="D74" s="67"/>
      <c r="E74" s="108"/>
      <c r="F74" s="128"/>
      <c r="G74" s="35"/>
    </row>
    <row r="75" spans="1:7" x14ac:dyDescent="0.2">
      <c r="A75" s="29"/>
      <c r="B75" s="101"/>
      <c r="C75" s="41"/>
      <c r="D75" s="67"/>
      <c r="E75" s="153"/>
      <c r="F75" s="128"/>
      <c r="G75" s="35"/>
    </row>
    <row r="76" spans="1:7" x14ac:dyDescent="0.2">
      <c r="A76" s="29"/>
      <c r="B76" s="106"/>
      <c r="C76" s="41"/>
      <c r="D76" s="67"/>
      <c r="E76" s="104"/>
      <c r="F76" s="154"/>
      <c r="G76" s="35"/>
    </row>
    <row r="77" spans="1:7" x14ac:dyDescent="0.2">
      <c r="A77" s="29"/>
      <c r="B77" s="105"/>
      <c r="C77" s="41"/>
      <c r="D77" s="130"/>
      <c r="E77" s="104"/>
      <c r="F77" s="154"/>
      <c r="G77" s="35"/>
    </row>
    <row r="78" spans="1:7" x14ac:dyDescent="0.2">
      <c r="A78" s="29"/>
      <c r="B78" s="105"/>
      <c r="C78" s="41"/>
      <c r="D78" s="130"/>
      <c r="E78" s="104"/>
      <c r="F78" s="154"/>
      <c r="G78" s="35"/>
    </row>
    <row r="79" spans="1:7" x14ac:dyDescent="0.2">
      <c r="A79" s="29"/>
      <c r="B79" s="105"/>
      <c r="C79" s="41"/>
      <c r="D79" s="130"/>
      <c r="E79" s="104"/>
      <c r="F79" s="154"/>
      <c r="G79" s="35"/>
    </row>
    <row r="80" spans="1:7" x14ac:dyDescent="0.2">
      <c r="A80" s="29"/>
      <c r="B80" s="105"/>
      <c r="C80" s="41"/>
      <c r="D80" s="67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3" t="s">
        <v>8</v>
      </c>
    </row>
    <row r="88" spans="1:7" x14ac:dyDescent="0.2">
      <c r="A88" s="29"/>
      <c r="B88" s="101"/>
      <c r="C88" s="41"/>
      <c r="D88" s="357" t="s">
        <v>8</v>
      </c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7600</v>
      </c>
    </row>
    <row r="94" spans="1:7" ht="13.5" thickTop="1" x14ac:dyDescent="0.2">
      <c r="A94" s="1149" t="s">
        <v>705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355" t="s">
        <v>8</v>
      </c>
      <c r="D95" s="54"/>
      <c r="E95" s="103"/>
      <c r="F95" s="55"/>
      <c r="G95" s="56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58" t="s">
        <v>403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404</v>
      </c>
      <c r="E99" s="1143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51</v>
      </c>
      <c r="D104" s="13"/>
      <c r="E104" s="343" t="s">
        <v>769</v>
      </c>
      <c r="F104" s="98"/>
      <c r="G104" s="344" t="s">
        <v>649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153</v>
      </c>
      <c r="D109" s="357" t="s">
        <v>762</v>
      </c>
      <c r="E109" s="158">
        <v>39</v>
      </c>
      <c r="F109" s="128">
        <v>175</v>
      </c>
      <c r="G109" s="35">
        <f>F109*E109</f>
        <v>6825</v>
      </c>
    </row>
    <row r="110" spans="1:7" x14ac:dyDescent="0.2">
      <c r="A110" s="345">
        <v>2</v>
      </c>
      <c r="B110" s="101"/>
      <c r="C110" s="352" t="s">
        <v>153</v>
      </c>
      <c r="D110" s="351" t="s">
        <v>763</v>
      </c>
      <c r="E110" s="108">
        <v>1</v>
      </c>
      <c r="F110" s="128">
        <v>275</v>
      </c>
      <c r="G110" s="35">
        <f t="shared" ref="G110:G111" si="0">F110*E110</f>
        <v>275</v>
      </c>
    </row>
    <row r="111" spans="1:7" x14ac:dyDescent="0.2">
      <c r="A111" s="29">
        <v>3</v>
      </c>
      <c r="B111" s="101"/>
      <c r="C111" s="352" t="s">
        <v>149</v>
      </c>
      <c r="D111" s="351" t="s">
        <v>887</v>
      </c>
      <c r="E111" s="108">
        <v>7</v>
      </c>
      <c r="F111" s="149">
        <v>81.5</v>
      </c>
      <c r="G111" s="35">
        <f t="shared" si="0"/>
        <v>570.5</v>
      </c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10" x14ac:dyDescent="0.2">
      <c r="A113" s="29"/>
      <c r="B113" s="101"/>
      <c r="C113" s="41"/>
      <c r="D113" s="129"/>
      <c r="E113" s="157"/>
      <c r="F113" s="149"/>
      <c r="G113" s="35"/>
    </row>
    <row r="114" spans="1:10" x14ac:dyDescent="0.2">
      <c r="A114" s="29"/>
      <c r="B114" s="101"/>
      <c r="C114" s="41"/>
      <c r="D114" s="351" t="s">
        <v>150</v>
      </c>
      <c r="E114" s="108"/>
      <c r="F114" s="128"/>
      <c r="G114" s="35"/>
    </row>
    <row r="115" spans="1:10" x14ac:dyDescent="0.2">
      <c r="A115" s="29"/>
      <c r="B115" s="105"/>
      <c r="C115" s="41"/>
      <c r="D115" s="136"/>
      <c r="E115" s="102"/>
      <c r="F115" s="128"/>
      <c r="G115" s="35"/>
      <c r="J115" s="411" t="s">
        <v>483</v>
      </c>
    </row>
    <row r="116" spans="1:10" x14ac:dyDescent="0.2">
      <c r="A116" s="29"/>
      <c r="B116" s="105"/>
      <c r="C116" s="41"/>
      <c r="D116" s="136"/>
      <c r="E116" s="102"/>
      <c r="F116" s="128"/>
      <c r="G116" s="35"/>
    </row>
    <row r="117" spans="1:10" x14ac:dyDescent="0.2">
      <c r="A117" s="29"/>
      <c r="B117" s="151"/>
      <c r="C117" s="119"/>
      <c r="D117" s="136"/>
      <c r="E117" s="108"/>
      <c r="F117" s="150"/>
      <c r="G117" s="35"/>
    </row>
    <row r="118" spans="1:10" x14ac:dyDescent="0.2">
      <c r="A118" s="29"/>
      <c r="B118" s="151"/>
      <c r="C118" s="119"/>
      <c r="D118" s="144"/>
      <c r="E118" s="108"/>
      <c r="F118" s="150"/>
      <c r="G118" s="35"/>
    </row>
    <row r="119" spans="1:10" x14ac:dyDescent="0.2">
      <c r="A119" s="29"/>
      <c r="B119" s="101"/>
      <c r="C119" s="41"/>
      <c r="D119" s="364" t="s">
        <v>151</v>
      </c>
      <c r="E119" s="155"/>
      <c r="F119" s="128"/>
      <c r="G119" s="35"/>
    </row>
    <row r="120" spans="1:10" x14ac:dyDescent="0.2">
      <c r="A120" s="29"/>
      <c r="B120" s="106"/>
      <c r="C120" s="41"/>
      <c r="D120" s="136"/>
      <c r="E120" s="104"/>
      <c r="F120" s="128"/>
      <c r="G120" s="35"/>
    </row>
    <row r="121" spans="1:10" x14ac:dyDescent="0.2">
      <c r="A121" s="29"/>
      <c r="B121" s="105"/>
      <c r="C121" s="41"/>
      <c r="D121" s="136"/>
      <c r="E121" s="108"/>
      <c r="F121" s="152"/>
      <c r="G121" s="35"/>
    </row>
    <row r="122" spans="1:10" x14ac:dyDescent="0.2">
      <c r="A122" s="29"/>
      <c r="B122" s="107"/>
      <c r="C122" s="41"/>
      <c r="D122" s="136"/>
      <c r="E122" s="153"/>
      <c r="F122" s="128"/>
      <c r="G122" s="35"/>
    </row>
    <row r="123" spans="1:10" x14ac:dyDescent="0.2">
      <c r="A123" s="29"/>
      <c r="B123" s="107"/>
      <c r="C123" s="41"/>
      <c r="D123" s="67"/>
      <c r="E123" s="153"/>
      <c r="F123" s="128"/>
      <c r="G123" s="35"/>
    </row>
    <row r="124" spans="1:10" x14ac:dyDescent="0.2">
      <c r="A124" s="29"/>
      <c r="B124" s="101"/>
      <c r="C124" s="41"/>
      <c r="D124" s="67"/>
      <c r="E124" s="108"/>
      <c r="F124" s="128"/>
      <c r="G124" s="35"/>
    </row>
    <row r="125" spans="1:10" x14ac:dyDescent="0.2">
      <c r="A125" s="29"/>
      <c r="B125" s="101"/>
      <c r="C125" s="41"/>
      <c r="D125" s="67"/>
      <c r="E125" s="153"/>
      <c r="F125" s="128"/>
      <c r="G125" s="35"/>
    </row>
    <row r="126" spans="1:10" x14ac:dyDescent="0.2">
      <c r="A126" s="29"/>
      <c r="B126" s="106"/>
      <c r="C126" s="41"/>
      <c r="D126" s="67"/>
      <c r="E126" s="104"/>
      <c r="F126" s="154"/>
      <c r="G126" s="35"/>
    </row>
    <row r="127" spans="1:10" x14ac:dyDescent="0.2">
      <c r="A127" s="29"/>
      <c r="B127" s="105"/>
      <c r="C127" s="41"/>
      <c r="D127" s="130"/>
      <c r="E127" s="104"/>
      <c r="F127" s="154"/>
      <c r="G127" s="35"/>
    </row>
    <row r="128" spans="1:10" x14ac:dyDescent="0.2">
      <c r="A128" s="29"/>
      <c r="B128" s="105"/>
      <c r="C128" s="41"/>
      <c r="D128" s="130"/>
      <c r="E128" s="104"/>
      <c r="F128" s="154"/>
      <c r="G128" s="35"/>
    </row>
    <row r="129" spans="1:7" x14ac:dyDescent="0.2">
      <c r="A129" s="29"/>
      <c r="B129" s="105"/>
      <c r="C129" s="41"/>
      <c r="D129" s="130"/>
      <c r="E129" s="104"/>
      <c r="F129" s="154"/>
      <c r="G129" s="35"/>
    </row>
    <row r="130" spans="1:7" x14ac:dyDescent="0.2">
      <c r="A130" s="29"/>
      <c r="B130" s="105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3" t="s">
        <v>8</v>
      </c>
    </row>
    <row r="138" spans="1:7" x14ac:dyDescent="0.2">
      <c r="A138" s="29"/>
      <c r="B138" s="101"/>
      <c r="C138" s="41"/>
      <c r="D138" s="357" t="s">
        <v>8</v>
      </c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7670.5</v>
      </c>
    </row>
    <row r="144" spans="1:7" ht="13.5" thickTop="1" x14ac:dyDescent="0.2">
      <c r="A144" s="1149" t="s">
        <v>705</v>
      </c>
      <c r="B144" s="1150"/>
      <c r="C144" s="1150"/>
      <c r="D144" s="1150"/>
      <c r="E144" s="1150"/>
      <c r="F144" s="1150"/>
      <c r="G144" s="1151"/>
    </row>
    <row r="145" spans="1:9" ht="13.5" thickBot="1" x14ac:dyDescent="0.25">
      <c r="A145" s="52"/>
      <c r="B145" s="103"/>
      <c r="C145" s="355" t="s">
        <v>8</v>
      </c>
      <c r="D145" s="54"/>
      <c r="E145" s="103"/>
      <c r="F145" s="55"/>
      <c r="G145" s="56"/>
    </row>
    <row r="146" spans="1:9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9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9" x14ac:dyDescent="0.2">
      <c r="A148" s="1134" t="s">
        <v>38</v>
      </c>
      <c r="B148" s="1135"/>
      <c r="C148" s="1135"/>
      <c r="D148" s="58" t="s">
        <v>403</v>
      </c>
      <c r="E148" s="1139" t="s">
        <v>142</v>
      </c>
      <c r="F148" s="1139"/>
      <c r="G148" s="1140"/>
    </row>
    <row r="149" spans="1:9" ht="13.5" thickBot="1" x14ac:dyDescent="0.25">
      <c r="A149" s="1141" t="s">
        <v>39</v>
      </c>
      <c r="B149" s="1142"/>
      <c r="C149" s="1142"/>
      <c r="D149" s="59" t="s">
        <v>404</v>
      </c>
      <c r="E149" s="1143" t="s">
        <v>0</v>
      </c>
      <c r="F149" s="1143"/>
      <c r="G149" s="1144"/>
    </row>
    <row r="150" spans="1:9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9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9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9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9" x14ac:dyDescent="0.2">
      <c r="A154" s="12" t="s">
        <v>1</v>
      </c>
      <c r="B154" s="13"/>
      <c r="C154" s="14" t="s">
        <v>51</v>
      </c>
      <c r="D154" s="13"/>
      <c r="E154" s="343" t="s">
        <v>1153</v>
      </c>
      <c r="F154" s="98"/>
      <c r="G154" s="344" t="s">
        <v>1069</v>
      </c>
    </row>
    <row r="155" spans="1:9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9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9" x14ac:dyDescent="0.2">
      <c r="A157" s="6"/>
      <c r="B157" s="99"/>
      <c r="C157" s="8"/>
      <c r="D157" s="8"/>
      <c r="E157" s="1147"/>
      <c r="F157" s="1148"/>
      <c r="G157" s="25"/>
    </row>
    <row r="158" spans="1:9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  <c r="I158" s="411" t="s">
        <v>8</v>
      </c>
    </row>
    <row r="159" spans="1:9" ht="13.5" thickTop="1" x14ac:dyDescent="0.2">
      <c r="A159" s="29">
        <v>1</v>
      </c>
      <c r="B159" s="101"/>
      <c r="C159" s="352" t="s">
        <v>149</v>
      </c>
      <c r="D159" s="357" t="s">
        <v>1070</v>
      </c>
      <c r="E159" s="158">
        <v>15</v>
      </c>
      <c r="F159" s="128">
        <v>265</v>
      </c>
      <c r="G159" s="35">
        <f>F159*E159</f>
        <v>3975</v>
      </c>
      <c r="I159" s="411" t="s">
        <v>8</v>
      </c>
    </row>
    <row r="160" spans="1:9" x14ac:dyDescent="0.2">
      <c r="A160" s="345"/>
      <c r="B160" s="101"/>
      <c r="C160" s="352"/>
      <c r="D160" s="351" t="s">
        <v>1071</v>
      </c>
      <c r="E160" s="108"/>
      <c r="F160" s="128"/>
      <c r="G160" s="35"/>
    </row>
    <row r="161" spans="1:7" x14ac:dyDescent="0.2">
      <c r="A161" s="29"/>
      <c r="B161" s="101"/>
      <c r="C161" s="352"/>
      <c r="D161" s="351"/>
      <c r="E161" s="108"/>
      <c r="F161" s="149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57"/>
      <c r="F163" s="149"/>
      <c r="G163" s="35"/>
    </row>
    <row r="164" spans="1:7" x14ac:dyDescent="0.2">
      <c r="A164" s="29"/>
      <c r="B164" s="101"/>
      <c r="C164" s="41"/>
      <c r="D164" s="351" t="s">
        <v>150</v>
      </c>
      <c r="E164" s="108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05"/>
      <c r="C166" s="41"/>
      <c r="D166" s="136"/>
      <c r="E166" s="102"/>
      <c r="F166" s="128"/>
      <c r="G166" s="35"/>
    </row>
    <row r="167" spans="1:7" x14ac:dyDescent="0.2">
      <c r="A167" s="29"/>
      <c r="B167" s="151"/>
      <c r="C167" s="119"/>
      <c r="D167" s="136"/>
      <c r="E167" s="108"/>
      <c r="F167" s="150"/>
      <c r="G167" s="35"/>
    </row>
    <row r="168" spans="1:7" x14ac:dyDescent="0.2">
      <c r="A168" s="29"/>
      <c r="B168" s="151"/>
      <c r="C168" s="119"/>
      <c r="D168" s="144"/>
      <c r="E168" s="108"/>
      <c r="F168" s="150"/>
      <c r="G168" s="35"/>
    </row>
    <row r="169" spans="1:7" x14ac:dyDescent="0.2">
      <c r="A169" s="29"/>
      <c r="B169" s="101"/>
      <c r="C169" s="41"/>
      <c r="D169" s="364" t="s">
        <v>151</v>
      </c>
      <c r="E169" s="155"/>
      <c r="F169" s="128"/>
      <c r="G169" s="35"/>
    </row>
    <row r="170" spans="1:7" x14ac:dyDescent="0.2">
      <c r="A170" s="29"/>
      <c r="B170" s="106"/>
      <c r="C170" s="41"/>
      <c r="D170" s="136"/>
      <c r="E170" s="104"/>
      <c r="F170" s="128"/>
      <c r="G170" s="35"/>
    </row>
    <row r="171" spans="1:7" x14ac:dyDescent="0.2">
      <c r="A171" s="29"/>
      <c r="B171" s="105"/>
      <c r="C171" s="41"/>
      <c r="D171" s="136"/>
      <c r="E171" s="108"/>
      <c r="F171" s="152"/>
      <c r="G171" s="35"/>
    </row>
    <row r="172" spans="1:7" x14ac:dyDescent="0.2">
      <c r="A172" s="29"/>
      <c r="B172" s="107"/>
      <c r="C172" s="41"/>
      <c r="D172" s="136"/>
      <c r="E172" s="153"/>
      <c r="F172" s="128"/>
      <c r="G172" s="35"/>
    </row>
    <row r="173" spans="1:7" x14ac:dyDescent="0.2">
      <c r="A173" s="29"/>
      <c r="B173" s="107"/>
      <c r="C173" s="41"/>
      <c r="D173" s="67"/>
      <c r="E173" s="153"/>
      <c r="F173" s="128"/>
      <c r="G173" s="35"/>
    </row>
    <row r="174" spans="1:7" x14ac:dyDescent="0.2">
      <c r="A174" s="29"/>
      <c r="B174" s="101"/>
      <c r="C174" s="41"/>
      <c r="D174" s="67"/>
      <c r="E174" s="108"/>
      <c r="F174" s="128"/>
      <c r="G174" s="35"/>
    </row>
    <row r="175" spans="1:7" x14ac:dyDescent="0.2">
      <c r="A175" s="29"/>
      <c r="B175" s="101"/>
      <c r="C175" s="41"/>
      <c r="D175" s="67"/>
      <c r="E175" s="153"/>
      <c r="F175" s="128"/>
      <c r="G175" s="35"/>
    </row>
    <row r="176" spans="1:7" x14ac:dyDescent="0.2">
      <c r="A176" s="29"/>
      <c r="B176" s="106"/>
      <c r="C176" s="41"/>
      <c r="D176" s="67"/>
      <c r="E176" s="104"/>
      <c r="F176" s="154"/>
      <c r="G176" s="35"/>
    </row>
    <row r="177" spans="1:7" x14ac:dyDescent="0.2">
      <c r="A177" s="29"/>
      <c r="B177" s="105"/>
      <c r="C177" s="41"/>
      <c r="D177" s="130"/>
      <c r="E177" s="104"/>
      <c r="F177" s="154"/>
      <c r="G177" s="35"/>
    </row>
    <row r="178" spans="1:7" x14ac:dyDescent="0.2">
      <c r="A178" s="29"/>
      <c r="B178" s="105"/>
      <c r="C178" s="41"/>
      <c r="D178" s="130"/>
      <c r="E178" s="104"/>
      <c r="F178" s="154"/>
      <c r="G178" s="35"/>
    </row>
    <row r="179" spans="1:7" x14ac:dyDescent="0.2">
      <c r="A179" s="29"/>
      <c r="B179" s="105"/>
      <c r="C179" s="41"/>
      <c r="D179" s="130"/>
      <c r="E179" s="104"/>
      <c r="F179" s="154"/>
      <c r="G179" s="35"/>
    </row>
    <row r="180" spans="1:7" x14ac:dyDescent="0.2">
      <c r="A180" s="29"/>
      <c r="B180" s="105"/>
      <c r="C180" s="41"/>
      <c r="D180" s="67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136"/>
      <c r="E183" s="104"/>
      <c r="F183" s="154"/>
      <c r="G183" s="35"/>
    </row>
    <row r="184" spans="1:7" x14ac:dyDescent="0.2">
      <c r="A184" s="29"/>
      <c r="B184" s="101"/>
      <c r="C184" s="41"/>
      <c r="D184" s="62"/>
      <c r="E184" s="104"/>
      <c r="F184" s="154"/>
      <c r="G184" s="35"/>
    </row>
    <row r="185" spans="1:7" x14ac:dyDescent="0.2">
      <c r="A185" s="29"/>
      <c r="B185" s="101"/>
      <c r="C185" s="41"/>
      <c r="D185" s="67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3" t="s">
        <v>8</v>
      </c>
    </row>
    <row r="188" spans="1:7" x14ac:dyDescent="0.2">
      <c r="A188" s="29"/>
      <c r="B188" s="101"/>
      <c r="C188" s="41"/>
      <c r="D188" s="357" t="s">
        <v>8</v>
      </c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3975</v>
      </c>
    </row>
    <row r="194" spans="1:7" ht="13.5" thickTop="1" x14ac:dyDescent="0.2">
      <c r="A194" s="1149" t="s">
        <v>1072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355" t="s">
        <v>8</v>
      </c>
      <c r="D195" s="54"/>
      <c r="E195" s="103"/>
      <c r="F195" s="55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403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404</v>
      </c>
      <c r="E199" s="1143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51</v>
      </c>
      <c r="D204" s="13"/>
      <c r="E204" s="343" t="s">
        <v>1154</v>
      </c>
      <c r="F204" s="98"/>
      <c r="G204" s="344" t="s">
        <v>1069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9" ht="13.5" thickTop="1" x14ac:dyDescent="0.2">
      <c r="A209" s="29">
        <v>1</v>
      </c>
      <c r="B209" s="101"/>
      <c r="C209" s="352" t="s">
        <v>149</v>
      </c>
      <c r="D209" s="357" t="s">
        <v>650</v>
      </c>
      <c r="E209" s="158">
        <v>30</v>
      </c>
      <c r="F209" s="128">
        <v>95</v>
      </c>
      <c r="G209" s="35">
        <f>F209*E209</f>
        <v>2850</v>
      </c>
      <c r="I209" s="411" t="s">
        <v>8</v>
      </c>
    </row>
    <row r="210" spans="1:9" x14ac:dyDescent="0.2">
      <c r="A210" s="345"/>
      <c r="B210" s="101"/>
      <c r="C210" s="352"/>
      <c r="D210" s="351" t="s">
        <v>8</v>
      </c>
      <c r="E210" s="108"/>
      <c r="F210" s="128"/>
      <c r="G210" s="35"/>
    </row>
    <row r="211" spans="1:9" x14ac:dyDescent="0.2">
      <c r="A211" s="29"/>
      <c r="B211" s="101"/>
      <c r="C211" s="352"/>
      <c r="D211" s="351"/>
      <c r="E211" s="108"/>
      <c r="F211" s="149"/>
      <c r="G211" s="35"/>
    </row>
    <row r="212" spans="1:9" x14ac:dyDescent="0.2">
      <c r="A212" s="29"/>
      <c r="B212" s="101"/>
      <c r="C212" s="41"/>
      <c r="D212" s="129"/>
      <c r="E212" s="157"/>
      <c r="F212" s="149"/>
      <c r="G212" s="35"/>
    </row>
    <row r="213" spans="1:9" x14ac:dyDescent="0.2">
      <c r="A213" s="29"/>
      <c r="B213" s="101"/>
      <c r="C213" s="41"/>
      <c r="D213" s="129"/>
      <c r="E213" s="157"/>
      <c r="F213" s="149"/>
      <c r="G213" s="35"/>
    </row>
    <row r="214" spans="1:9" x14ac:dyDescent="0.2">
      <c r="A214" s="29"/>
      <c r="B214" s="101"/>
      <c r="C214" s="41"/>
      <c r="D214" s="351" t="s">
        <v>150</v>
      </c>
      <c r="E214" s="108"/>
      <c r="F214" s="128"/>
      <c r="G214" s="35"/>
    </row>
    <row r="215" spans="1:9" x14ac:dyDescent="0.2">
      <c r="A215" s="29"/>
      <c r="B215" s="105"/>
      <c r="C215" s="41"/>
      <c r="D215" s="136"/>
      <c r="E215" s="102"/>
      <c r="F215" s="128"/>
      <c r="G215" s="35"/>
    </row>
    <row r="216" spans="1:9" x14ac:dyDescent="0.2">
      <c r="A216" s="29"/>
      <c r="B216" s="105"/>
      <c r="C216" s="41"/>
      <c r="D216" s="136"/>
      <c r="E216" s="102"/>
      <c r="F216" s="128"/>
      <c r="G216" s="35"/>
    </row>
    <row r="217" spans="1:9" x14ac:dyDescent="0.2">
      <c r="A217" s="29"/>
      <c r="B217" s="151"/>
      <c r="C217" s="119"/>
      <c r="D217" s="136"/>
      <c r="E217" s="108"/>
      <c r="F217" s="150"/>
      <c r="G217" s="35"/>
    </row>
    <row r="218" spans="1:9" x14ac:dyDescent="0.2">
      <c r="A218" s="29"/>
      <c r="B218" s="151"/>
      <c r="C218" s="119"/>
      <c r="D218" s="144"/>
      <c r="E218" s="108"/>
      <c r="F218" s="150"/>
      <c r="G218" s="35"/>
    </row>
    <row r="219" spans="1:9" x14ac:dyDescent="0.2">
      <c r="A219" s="29"/>
      <c r="B219" s="101"/>
      <c r="C219" s="41"/>
      <c r="D219" s="364" t="s">
        <v>151</v>
      </c>
      <c r="E219" s="155"/>
      <c r="F219" s="128"/>
      <c r="G219" s="35"/>
    </row>
    <row r="220" spans="1:9" x14ac:dyDescent="0.2">
      <c r="A220" s="29"/>
      <c r="B220" s="106"/>
      <c r="C220" s="41"/>
      <c r="D220" s="136"/>
      <c r="E220" s="104"/>
      <c r="F220" s="128"/>
      <c r="G220" s="35"/>
    </row>
    <row r="221" spans="1:9" x14ac:dyDescent="0.2">
      <c r="A221" s="29"/>
      <c r="B221" s="105"/>
      <c r="C221" s="41"/>
      <c r="D221" s="136"/>
      <c r="E221" s="108"/>
      <c r="F221" s="152"/>
      <c r="G221" s="35"/>
    </row>
    <row r="222" spans="1:9" x14ac:dyDescent="0.2">
      <c r="A222" s="29"/>
      <c r="B222" s="107"/>
      <c r="C222" s="41"/>
      <c r="D222" s="136"/>
      <c r="E222" s="153"/>
      <c r="F222" s="128"/>
      <c r="G222" s="35"/>
    </row>
    <row r="223" spans="1:9" x14ac:dyDescent="0.2">
      <c r="A223" s="29"/>
      <c r="B223" s="107"/>
      <c r="C223" s="41"/>
      <c r="D223" s="67"/>
      <c r="E223" s="153"/>
      <c r="F223" s="128"/>
      <c r="G223" s="35"/>
    </row>
    <row r="224" spans="1:9" x14ac:dyDescent="0.2">
      <c r="A224" s="29"/>
      <c r="B224" s="101"/>
      <c r="C224" s="41"/>
      <c r="D224" s="67"/>
      <c r="E224" s="108"/>
      <c r="F224" s="128"/>
      <c r="G224" s="35"/>
    </row>
    <row r="225" spans="1:7" x14ac:dyDescent="0.2">
      <c r="A225" s="29"/>
      <c r="B225" s="101"/>
      <c r="C225" s="41"/>
      <c r="D225" s="67"/>
      <c r="E225" s="153"/>
      <c r="F225" s="128"/>
      <c r="G225" s="35"/>
    </row>
    <row r="226" spans="1:7" x14ac:dyDescent="0.2">
      <c r="A226" s="29"/>
      <c r="B226" s="106"/>
      <c r="C226" s="41"/>
      <c r="D226" s="67"/>
      <c r="E226" s="104"/>
      <c r="F226" s="154"/>
      <c r="G226" s="35"/>
    </row>
    <row r="227" spans="1:7" x14ac:dyDescent="0.2">
      <c r="A227" s="29"/>
      <c r="B227" s="105"/>
      <c r="C227" s="41"/>
      <c r="D227" s="130"/>
      <c r="E227" s="104"/>
      <c r="F227" s="154"/>
      <c r="G227" s="35"/>
    </row>
    <row r="228" spans="1:7" x14ac:dyDescent="0.2">
      <c r="A228" s="29"/>
      <c r="B228" s="105"/>
      <c r="C228" s="41"/>
      <c r="D228" s="130"/>
      <c r="E228" s="104"/>
      <c r="F228" s="154"/>
      <c r="G228" s="35"/>
    </row>
    <row r="229" spans="1:7" x14ac:dyDescent="0.2">
      <c r="A229" s="29"/>
      <c r="B229" s="105"/>
      <c r="C229" s="41"/>
      <c r="D229" s="130"/>
      <c r="E229" s="104"/>
      <c r="F229" s="154"/>
      <c r="G229" s="35"/>
    </row>
    <row r="230" spans="1:7" x14ac:dyDescent="0.2">
      <c r="A230" s="29"/>
      <c r="B230" s="105"/>
      <c r="C230" s="41"/>
      <c r="D230" s="67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136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3" t="s">
        <v>8</v>
      </c>
    </row>
    <row r="238" spans="1:7" x14ac:dyDescent="0.2">
      <c r="A238" s="29"/>
      <c r="B238" s="101"/>
      <c r="C238" s="41"/>
      <c r="D238" s="357" t="s">
        <v>8</v>
      </c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2850</v>
      </c>
    </row>
    <row r="244" spans="1:7" ht="13.5" thickTop="1" x14ac:dyDescent="0.2">
      <c r="A244" s="1149" t="s">
        <v>1073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355" t="s">
        <v>8</v>
      </c>
      <c r="D245" s="54"/>
      <c r="E245" s="103"/>
      <c r="F245" s="55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403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404</v>
      </c>
      <c r="E249" s="1143" t="s">
        <v>0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58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51</v>
      </c>
      <c r="D254" s="13"/>
      <c r="E254" s="343" t="s">
        <v>1526</v>
      </c>
      <c r="F254" s="98"/>
      <c r="G254" s="344" t="s">
        <v>1519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1147"/>
      <c r="F257" s="1148"/>
      <c r="G257" s="25"/>
    </row>
    <row r="258" spans="1:7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52" t="s">
        <v>149</v>
      </c>
      <c r="D259" s="357" t="s">
        <v>1384</v>
      </c>
      <c r="E259" s="158">
        <v>3</v>
      </c>
      <c r="F259" s="128">
        <v>190</v>
      </c>
      <c r="G259" s="35">
        <f>F259*E259</f>
        <v>570</v>
      </c>
    </row>
    <row r="260" spans="1:7" x14ac:dyDescent="0.2">
      <c r="A260" s="345"/>
      <c r="B260" s="101"/>
      <c r="C260" s="352"/>
      <c r="D260" s="351" t="s">
        <v>8</v>
      </c>
      <c r="E260" s="108"/>
      <c r="F260" s="128"/>
      <c r="G260" s="35"/>
    </row>
    <row r="261" spans="1:7" x14ac:dyDescent="0.2">
      <c r="A261" s="29"/>
      <c r="B261" s="101"/>
      <c r="C261" s="352"/>
      <c r="D261" s="351"/>
      <c r="E261" s="108"/>
      <c r="F261" s="149"/>
      <c r="G261" s="35"/>
    </row>
    <row r="262" spans="1:7" x14ac:dyDescent="0.2">
      <c r="A262" s="29"/>
      <c r="B262" s="101"/>
      <c r="C262" s="41"/>
      <c r="D262" s="129"/>
      <c r="E262" s="157"/>
      <c r="F262" s="149"/>
      <c r="G262" s="35"/>
    </row>
    <row r="263" spans="1:7" x14ac:dyDescent="0.2">
      <c r="A263" s="29"/>
      <c r="B263" s="101"/>
      <c r="C263" s="41"/>
      <c r="D263" s="129"/>
      <c r="E263" s="157"/>
      <c r="F263" s="149"/>
      <c r="G263" s="35"/>
    </row>
    <row r="264" spans="1:7" x14ac:dyDescent="0.2">
      <c r="A264" s="29"/>
      <c r="B264" s="101"/>
      <c r="C264" s="41"/>
      <c r="D264" s="351" t="s">
        <v>150</v>
      </c>
      <c r="E264" s="108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05"/>
      <c r="C266" s="41"/>
      <c r="D266" s="136"/>
      <c r="E266" s="102"/>
      <c r="F266" s="128"/>
      <c r="G266" s="35"/>
    </row>
    <row r="267" spans="1:7" x14ac:dyDescent="0.2">
      <c r="A267" s="29"/>
      <c r="B267" s="151"/>
      <c r="C267" s="119"/>
      <c r="D267" s="136"/>
      <c r="E267" s="108"/>
      <c r="F267" s="150"/>
      <c r="G267" s="35"/>
    </row>
    <row r="268" spans="1:7" x14ac:dyDescent="0.2">
      <c r="A268" s="29"/>
      <c r="B268" s="151"/>
      <c r="C268" s="119"/>
      <c r="D268" s="144"/>
      <c r="E268" s="108"/>
      <c r="F268" s="150"/>
      <c r="G268" s="35"/>
    </row>
    <row r="269" spans="1:7" x14ac:dyDescent="0.2">
      <c r="A269" s="29"/>
      <c r="B269" s="101"/>
      <c r="C269" s="41"/>
      <c r="D269" s="364" t="s">
        <v>151</v>
      </c>
      <c r="E269" s="155"/>
      <c r="F269" s="128"/>
      <c r="G269" s="35"/>
    </row>
    <row r="270" spans="1:7" x14ac:dyDescent="0.2">
      <c r="A270" s="29"/>
      <c r="B270" s="106"/>
      <c r="C270" s="41"/>
      <c r="D270" s="136"/>
      <c r="E270" s="104"/>
      <c r="F270" s="128"/>
      <c r="G270" s="35"/>
    </row>
    <row r="271" spans="1:7" x14ac:dyDescent="0.2">
      <c r="A271" s="29"/>
      <c r="B271" s="105"/>
      <c r="C271" s="41"/>
      <c r="D271" s="136"/>
      <c r="E271" s="108"/>
      <c r="F271" s="152"/>
      <c r="G271" s="35"/>
    </row>
    <row r="272" spans="1:7" x14ac:dyDescent="0.2">
      <c r="A272" s="29"/>
      <c r="B272" s="107"/>
      <c r="C272" s="41"/>
      <c r="D272" s="136"/>
      <c r="E272" s="153"/>
      <c r="F272" s="128"/>
      <c r="G272" s="35"/>
    </row>
    <row r="273" spans="1:7" x14ac:dyDescent="0.2">
      <c r="A273" s="29"/>
      <c r="B273" s="107"/>
      <c r="C273" s="41"/>
      <c r="D273" s="67"/>
      <c r="E273" s="153"/>
      <c r="F273" s="128"/>
      <c r="G273" s="35"/>
    </row>
    <row r="274" spans="1:7" x14ac:dyDescent="0.2">
      <c r="A274" s="29"/>
      <c r="B274" s="101"/>
      <c r="C274" s="41"/>
      <c r="D274" s="67"/>
      <c r="E274" s="108"/>
      <c r="F274" s="128"/>
      <c r="G274" s="35"/>
    </row>
    <row r="275" spans="1:7" x14ac:dyDescent="0.2">
      <c r="A275" s="29"/>
      <c r="B275" s="101"/>
      <c r="C275" s="41"/>
      <c r="D275" s="67"/>
      <c r="E275" s="153"/>
      <c r="F275" s="128"/>
      <c r="G275" s="35"/>
    </row>
    <row r="276" spans="1:7" x14ac:dyDescent="0.2">
      <c r="A276" s="29"/>
      <c r="B276" s="106"/>
      <c r="C276" s="41"/>
      <c r="D276" s="67"/>
      <c r="E276" s="104"/>
      <c r="F276" s="154"/>
      <c r="G276" s="35"/>
    </row>
    <row r="277" spans="1:7" x14ac:dyDescent="0.2">
      <c r="A277" s="29"/>
      <c r="B277" s="105"/>
      <c r="C277" s="41"/>
      <c r="D277" s="130"/>
      <c r="E277" s="104"/>
      <c r="F277" s="154"/>
      <c r="G277" s="35"/>
    </row>
    <row r="278" spans="1:7" x14ac:dyDescent="0.2">
      <c r="A278" s="29"/>
      <c r="B278" s="105"/>
      <c r="C278" s="41"/>
      <c r="D278" s="130"/>
      <c r="E278" s="104"/>
      <c r="F278" s="154"/>
      <c r="G278" s="35"/>
    </row>
    <row r="279" spans="1:7" x14ac:dyDescent="0.2">
      <c r="A279" s="29"/>
      <c r="B279" s="105"/>
      <c r="C279" s="41"/>
      <c r="D279" s="130"/>
      <c r="E279" s="104"/>
      <c r="F279" s="154"/>
      <c r="G279" s="35"/>
    </row>
    <row r="280" spans="1:7" x14ac:dyDescent="0.2">
      <c r="A280" s="29"/>
      <c r="B280" s="105"/>
      <c r="C280" s="41"/>
      <c r="D280" s="67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136"/>
      <c r="E283" s="104"/>
      <c r="F283" s="154"/>
      <c r="G283" s="35"/>
    </row>
    <row r="284" spans="1:7" x14ac:dyDescent="0.2">
      <c r="A284" s="29"/>
      <c r="B284" s="101"/>
      <c r="C284" s="41"/>
      <c r="D284" s="62"/>
      <c r="E284" s="104"/>
      <c r="F284" s="154"/>
      <c r="G284" s="35"/>
    </row>
    <row r="285" spans="1:7" x14ac:dyDescent="0.2">
      <c r="A285" s="29"/>
      <c r="B285" s="101"/>
      <c r="C285" s="41"/>
      <c r="D285" s="67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53" t="s">
        <v>8</v>
      </c>
    </row>
    <row r="288" spans="1:7" x14ac:dyDescent="0.2">
      <c r="A288" s="29"/>
      <c r="B288" s="101"/>
      <c r="C288" s="41"/>
      <c r="D288" s="357" t="s">
        <v>8</v>
      </c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02"/>
      <c r="F289" s="128"/>
      <c r="G289" s="35"/>
    </row>
    <row r="290" spans="1:7" x14ac:dyDescent="0.2">
      <c r="A290" s="29"/>
      <c r="B290" s="101"/>
      <c r="C290" s="31"/>
      <c r="D290" s="67"/>
      <c r="E290" s="131"/>
      <c r="F290" s="117"/>
      <c r="G290" s="35"/>
    </row>
    <row r="291" spans="1:7" x14ac:dyDescent="0.2">
      <c r="A291" s="29"/>
      <c r="B291" s="101"/>
      <c r="C291" s="41"/>
      <c r="D291" s="118"/>
      <c r="E291" s="108"/>
      <c r="F291" s="149"/>
      <c r="G291" s="35"/>
    </row>
    <row r="292" spans="1:7" x14ac:dyDescent="0.2">
      <c r="A292" s="29"/>
      <c r="B292" s="101"/>
      <c r="C292" s="41"/>
      <c r="D292" s="144"/>
      <c r="E292" s="108"/>
      <c r="F292" s="149"/>
      <c r="G292" s="35"/>
    </row>
    <row r="293" spans="1:7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570</v>
      </c>
    </row>
    <row r="294" spans="1:7" ht="13.5" thickTop="1" x14ac:dyDescent="0.2">
      <c r="A294" s="1149" t="s">
        <v>1527</v>
      </c>
      <c r="B294" s="1150"/>
      <c r="C294" s="1150"/>
      <c r="D294" s="1150"/>
      <c r="E294" s="1150"/>
      <c r="F294" s="1150"/>
      <c r="G294" s="1151"/>
    </row>
    <row r="295" spans="1:7" ht="13.5" thickBot="1" x14ac:dyDescent="0.25">
      <c r="A295" s="52"/>
      <c r="B295" s="103"/>
      <c r="C295" s="355" t="s">
        <v>8</v>
      </c>
      <c r="D295" s="54"/>
      <c r="E295" s="103"/>
      <c r="F295" s="55"/>
      <c r="G295" s="56"/>
    </row>
    <row r="296" spans="1:7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7" x14ac:dyDescent="0.2">
      <c r="A297" s="1134" t="s">
        <v>17</v>
      </c>
      <c r="B297" s="1135"/>
      <c r="C297" s="1135"/>
      <c r="D297" s="39"/>
      <c r="E297" s="1136"/>
      <c r="F297" s="1137"/>
      <c r="G297" s="1138"/>
    </row>
    <row r="298" spans="1:7" x14ac:dyDescent="0.2">
      <c r="A298" s="1134" t="s">
        <v>38</v>
      </c>
      <c r="B298" s="1135"/>
      <c r="C298" s="1135"/>
      <c r="D298" s="58" t="s">
        <v>403</v>
      </c>
      <c r="E298" s="1139" t="s">
        <v>142</v>
      </c>
      <c r="F298" s="1139"/>
      <c r="G298" s="1140"/>
    </row>
    <row r="299" spans="1:7" ht="13.5" thickBot="1" x14ac:dyDescent="0.25">
      <c r="A299" s="1141" t="s">
        <v>39</v>
      </c>
      <c r="B299" s="1142"/>
      <c r="C299" s="1142"/>
      <c r="D299" s="59" t="s">
        <v>404</v>
      </c>
      <c r="E299" s="1143" t="s">
        <v>0</v>
      </c>
      <c r="F299" s="1143"/>
      <c r="G299" s="1144"/>
    </row>
    <row r="300" spans="1:7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7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7" x14ac:dyDescent="0.2">
      <c r="A302" s="1158" t="s">
        <v>49</v>
      </c>
      <c r="B302" s="1159"/>
      <c r="C302" s="1159"/>
      <c r="D302" s="1159"/>
      <c r="E302" s="1159"/>
      <c r="F302" s="1159"/>
      <c r="G302" s="1160"/>
    </row>
    <row r="303" spans="1:7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7" x14ac:dyDescent="0.2">
      <c r="A304" s="12" t="s">
        <v>1</v>
      </c>
      <c r="B304" s="13"/>
      <c r="C304" s="14" t="s">
        <v>51</v>
      </c>
      <c r="D304" s="13"/>
      <c r="E304" s="343" t="s">
        <v>1683</v>
      </c>
      <c r="F304" s="98"/>
      <c r="G304" s="344" t="s">
        <v>1682</v>
      </c>
    </row>
    <row r="305" spans="1:9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9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9" x14ac:dyDescent="0.2">
      <c r="A307" s="6"/>
      <c r="B307" s="99"/>
      <c r="C307" s="8"/>
      <c r="D307" s="8"/>
      <c r="E307" s="1147"/>
      <c r="F307" s="1148"/>
      <c r="G307" s="25"/>
    </row>
    <row r="308" spans="1:9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9" ht="13.5" thickTop="1" x14ac:dyDescent="0.2">
      <c r="A309" s="29">
        <v>1</v>
      </c>
      <c r="B309" s="101"/>
      <c r="C309" s="352" t="s">
        <v>149</v>
      </c>
      <c r="D309" s="357" t="s">
        <v>1659</v>
      </c>
      <c r="E309" s="158">
        <v>20</v>
      </c>
      <c r="F309" s="128">
        <v>200</v>
      </c>
      <c r="G309" s="35">
        <f>F309*E309</f>
        <v>4000</v>
      </c>
    </row>
    <row r="310" spans="1:9" x14ac:dyDescent="0.2">
      <c r="A310" s="345">
        <v>2</v>
      </c>
      <c r="B310" s="101"/>
      <c r="C310" s="352" t="s">
        <v>149</v>
      </c>
      <c r="D310" s="351" t="s">
        <v>425</v>
      </c>
      <c r="E310" s="108">
        <v>20</v>
      </c>
      <c r="F310" s="128">
        <v>350</v>
      </c>
      <c r="G310" s="35">
        <f>F310*E310</f>
        <v>7000</v>
      </c>
    </row>
    <row r="311" spans="1:9" x14ac:dyDescent="0.2">
      <c r="A311" s="29"/>
      <c r="B311" s="101"/>
      <c r="C311" s="352"/>
      <c r="D311" s="351" t="s">
        <v>1420</v>
      </c>
      <c r="E311" s="108"/>
      <c r="F311" s="149"/>
      <c r="G311" s="35"/>
    </row>
    <row r="312" spans="1:9" x14ac:dyDescent="0.2">
      <c r="A312" s="29"/>
      <c r="B312" s="101"/>
      <c r="C312" s="41"/>
      <c r="D312" s="129"/>
      <c r="E312" s="157"/>
      <c r="F312" s="149"/>
      <c r="G312" s="35"/>
    </row>
    <row r="313" spans="1:9" x14ac:dyDescent="0.2">
      <c r="A313" s="29"/>
      <c r="B313" s="101"/>
      <c r="C313" s="41"/>
      <c r="D313" s="129"/>
      <c r="E313" s="157"/>
      <c r="F313" s="149"/>
      <c r="G313" s="35"/>
    </row>
    <row r="314" spans="1:9" x14ac:dyDescent="0.2">
      <c r="A314" s="29"/>
      <c r="B314" s="101"/>
      <c r="C314" s="41"/>
      <c r="D314" s="351" t="s">
        <v>150</v>
      </c>
      <c r="E314" s="108"/>
      <c r="F314" s="128"/>
      <c r="G314" s="35"/>
    </row>
    <row r="315" spans="1:9" x14ac:dyDescent="0.2">
      <c r="A315" s="29"/>
      <c r="B315" s="105"/>
      <c r="C315" s="41"/>
      <c r="D315" s="136"/>
      <c r="E315" s="102"/>
      <c r="F315" s="128"/>
      <c r="G315" s="35"/>
    </row>
    <row r="316" spans="1:9" x14ac:dyDescent="0.2">
      <c r="A316" s="29"/>
      <c r="B316" s="105"/>
      <c r="C316" s="41"/>
      <c r="D316" s="136"/>
      <c r="E316" s="102"/>
      <c r="F316" s="128"/>
      <c r="G316" s="35"/>
    </row>
    <row r="317" spans="1:9" x14ac:dyDescent="0.2">
      <c r="A317" s="29"/>
      <c r="B317" s="151"/>
      <c r="C317" s="119"/>
      <c r="D317" s="136"/>
      <c r="E317" s="108"/>
      <c r="F317" s="150"/>
      <c r="G317" s="35"/>
    </row>
    <row r="318" spans="1:9" x14ac:dyDescent="0.2">
      <c r="A318" s="29"/>
      <c r="B318" s="151"/>
      <c r="C318" s="119"/>
      <c r="D318" s="144"/>
      <c r="E318" s="108"/>
      <c r="F318" s="150"/>
      <c r="G318" s="35"/>
    </row>
    <row r="319" spans="1:9" x14ac:dyDescent="0.2">
      <c r="A319" s="29"/>
      <c r="B319" s="101"/>
      <c r="C319" s="41"/>
      <c r="D319" s="364" t="s">
        <v>151</v>
      </c>
      <c r="E319" s="155"/>
      <c r="F319" s="128"/>
      <c r="G319" s="35"/>
      <c r="I319" s="411" t="s">
        <v>2178</v>
      </c>
    </row>
    <row r="320" spans="1:9" x14ac:dyDescent="0.2">
      <c r="A320" s="29"/>
      <c r="B320" s="106"/>
      <c r="C320" s="41"/>
      <c r="D320" s="136"/>
      <c r="E320" s="104"/>
      <c r="F320" s="128"/>
      <c r="G320" s="35"/>
    </row>
    <row r="321" spans="1:7" x14ac:dyDescent="0.2">
      <c r="A321" s="29"/>
      <c r="B321" s="105"/>
      <c r="C321" s="41"/>
      <c r="D321" s="136"/>
      <c r="E321" s="108"/>
      <c r="F321" s="152"/>
      <c r="G321" s="35"/>
    </row>
    <row r="322" spans="1:7" x14ac:dyDescent="0.2">
      <c r="A322" s="29"/>
      <c r="B322" s="107"/>
      <c r="C322" s="41"/>
      <c r="D322" s="136"/>
      <c r="E322" s="153"/>
      <c r="F322" s="128"/>
      <c r="G322" s="35"/>
    </row>
    <row r="323" spans="1:7" x14ac:dyDescent="0.2">
      <c r="A323" s="29"/>
      <c r="B323" s="107"/>
      <c r="C323" s="41"/>
      <c r="D323" s="67"/>
      <c r="E323" s="153"/>
      <c r="F323" s="128"/>
      <c r="G323" s="35"/>
    </row>
    <row r="324" spans="1:7" x14ac:dyDescent="0.2">
      <c r="A324" s="29"/>
      <c r="B324" s="101"/>
      <c r="C324" s="41"/>
      <c r="D324" s="67"/>
      <c r="E324" s="108"/>
      <c r="F324" s="128"/>
      <c r="G324" s="35"/>
    </row>
    <row r="325" spans="1:7" x14ac:dyDescent="0.2">
      <c r="A325" s="29"/>
      <c r="B325" s="101"/>
      <c r="C325" s="41"/>
      <c r="D325" s="67"/>
      <c r="E325" s="153"/>
      <c r="F325" s="128"/>
      <c r="G325" s="35"/>
    </row>
    <row r="326" spans="1:7" x14ac:dyDescent="0.2">
      <c r="A326" s="29"/>
      <c r="B326" s="106"/>
      <c r="C326" s="41"/>
      <c r="D326" s="67"/>
      <c r="E326" s="104"/>
      <c r="F326" s="154"/>
      <c r="G326" s="35"/>
    </row>
    <row r="327" spans="1:7" x14ac:dyDescent="0.2">
      <c r="A327" s="29"/>
      <c r="B327" s="105"/>
      <c r="C327" s="41"/>
      <c r="D327" s="130"/>
      <c r="E327" s="104"/>
      <c r="F327" s="154"/>
      <c r="G327" s="35"/>
    </row>
    <row r="328" spans="1:7" x14ac:dyDescent="0.2">
      <c r="A328" s="29"/>
      <c r="B328" s="105"/>
      <c r="C328" s="41"/>
      <c r="D328" s="130"/>
      <c r="E328" s="104"/>
      <c r="F328" s="154"/>
      <c r="G328" s="35"/>
    </row>
    <row r="329" spans="1:7" x14ac:dyDescent="0.2">
      <c r="A329" s="29"/>
      <c r="B329" s="105"/>
      <c r="C329" s="41"/>
      <c r="D329" s="130"/>
      <c r="E329" s="104"/>
      <c r="F329" s="154"/>
      <c r="G329" s="35"/>
    </row>
    <row r="330" spans="1:7" x14ac:dyDescent="0.2">
      <c r="A330" s="29"/>
      <c r="B330" s="105"/>
      <c r="C330" s="41"/>
      <c r="D330" s="67"/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136"/>
      <c r="E332" s="104"/>
      <c r="F332" s="154"/>
      <c r="G332" s="35"/>
    </row>
    <row r="333" spans="1:7" x14ac:dyDescent="0.2">
      <c r="A333" s="29"/>
      <c r="B333" s="101"/>
      <c r="C333" s="41"/>
      <c r="D333" s="136"/>
      <c r="E333" s="104"/>
      <c r="F333" s="154"/>
      <c r="G333" s="35"/>
    </row>
    <row r="334" spans="1:7" x14ac:dyDescent="0.2">
      <c r="A334" s="29"/>
      <c r="B334" s="101"/>
      <c r="C334" s="41"/>
      <c r="D334" s="62"/>
      <c r="E334" s="104"/>
      <c r="F334" s="154"/>
      <c r="G334" s="35"/>
    </row>
    <row r="335" spans="1:7" x14ac:dyDescent="0.2">
      <c r="A335" s="29"/>
      <c r="B335" s="101"/>
      <c r="C335" s="41"/>
      <c r="D335" s="67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60"/>
      <c r="E337" s="108"/>
      <c r="F337" s="128"/>
      <c r="G337" s="353" t="s">
        <v>8</v>
      </c>
    </row>
    <row r="338" spans="1:7" x14ac:dyDescent="0.2">
      <c r="A338" s="29"/>
      <c r="B338" s="101"/>
      <c r="C338" s="41"/>
      <c r="D338" s="357" t="s">
        <v>8</v>
      </c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11000</v>
      </c>
    </row>
    <row r="344" spans="1:7" ht="13.5" thickTop="1" x14ac:dyDescent="0.2">
      <c r="A344" s="1149" t="s">
        <v>1660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52"/>
      <c r="B345" s="103"/>
      <c r="C345" s="355" t="s">
        <v>8</v>
      </c>
      <c r="D345" s="54"/>
      <c r="E345" s="103"/>
      <c r="F345" s="55"/>
      <c r="G345" s="56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34" t="s">
        <v>17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58" t="s">
        <v>403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404</v>
      </c>
      <c r="E349" s="1143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58" t="s">
        <v>49</v>
      </c>
      <c r="B352" s="1159"/>
      <c r="C352" s="1159"/>
      <c r="D352" s="1159"/>
      <c r="E352" s="1159"/>
      <c r="F352" s="1159"/>
      <c r="G352" s="1160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51</v>
      </c>
      <c r="D354" s="13"/>
      <c r="E354" s="343" t="s">
        <v>1918</v>
      </c>
      <c r="F354" s="98"/>
      <c r="G354" s="344" t="s">
        <v>1907</v>
      </c>
    </row>
    <row r="355" spans="1:7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1147"/>
      <c r="F357" s="1148"/>
      <c r="G357" s="25"/>
    </row>
    <row r="358" spans="1:7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52" t="s">
        <v>149</v>
      </c>
      <c r="D359" s="357" t="s">
        <v>1914</v>
      </c>
      <c r="E359" s="158">
        <v>20</v>
      </c>
      <c r="F359" s="128">
        <v>200</v>
      </c>
      <c r="G359" s="35">
        <f>F359*E359</f>
        <v>4000</v>
      </c>
    </row>
    <row r="360" spans="1:7" x14ac:dyDescent="0.2">
      <c r="A360" s="345">
        <v>2</v>
      </c>
      <c r="B360" s="101"/>
      <c r="C360" s="352" t="s">
        <v>149</v>
      </c>
      <c r="D360" s="351" t="s">
        <v>425</v>
      </c>
      <c r="E360" s="108">
        <v>20</v>
      </c>
      <c r="F360" s="128">
        <v>350</v>
      </c>
      <c r="G360" s="35">
        <f>F360*E360</f>
        <v>7000</v>
      </c>
    </row>
    <row r="361" spans="1:7" x14ac:dyDescent="0.2">
      <c r="A361" s="29"/>
      <c r="B361" s="101"/>
      <c r="C361" s="352"/>
      <c r="D361" s="351" t="s">
        <v>1420</v>
      </c>
      <c r="E361" s="108"/>
      <c r="F361" s="149"/>
      <c r="G361" s="35"/>
    </row>
    <row r="362" spans="1:7" x14ac:dyDescent="0.2">
      <c r="A362" s="29"/>
      <c r="B362" s="101"/>
      <c r="C362" s="41"/>
      <c r="D362" s="129"/>
      <c r="E362" s="157"/>
      <c r="F362" s="149"/>
      <c r="G362" s="35"/>
    </row>
    <row r="363" spans="1:7" x14ac:dyDescent="0.2">
      <c r="A363" s="29"/>
      <c r="B363" s="101"/>
      <c r="C363" s="41"/>
      <c r="D363" s="129"/>
      <c r="E363" s="157"/>
      <c r="F363" s="149"/>
      <c r="G363" s="35"/>
    </row>
    <row r="364" spans="1:7" x14ac:dyDescent="0.2">
      <c r="A364" s="29"/>
      <c r="B364" s="101"/>
      <c r="C364" s="41"/>
      <c r="D364" s="351" t="s">
        <v>150</v>
      </c>
      <c r="E364" s="108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05"/>
      <c r="C366" s="41"/>
      <c r="D366" s="136"/>
      <c r="E366" s="102"/>
      <c r="F366" s="128"/>
      <c r="G366" s="35"/>
    </row>
    <row r="367" spans="1:7" x14ac:dyDescent="0.2">
      <c r="A367" s="29"/>
      <c r="B367" s="151"/>
      <c r="C367" s="119"/>
      <c r="D367" s="136"/>
      <c r="E367" s="108"/>
      <c r="F367" s="150"/>
      <c r="G367" s="35"/>
    </row>
    <row r="368" spans="1:7" x14ac:dyDescent="0.2">
      <c r="A368" s="29"/>
      <c r="B368" s="151"/>
      <c r="C368" s="119"/>
      <c r="D368" s="144"/>
      <c r="E368" s="108"/>
      <c r="F368" s="150"/>
      <c r="G368" s="35"/>
    </row>
    <row r="369" spans="1:7" x14ac:dyDescent="0.2">
      <c r="A369" s="29"/>
      <c r="B369" s="101"/>
      <c r="C369" s="41"/>
      <c r="D369" s="364" t="s">
        <v>151</v>
      </c>
      <c r="E369" s="155"/>
      <c r="F369" s="128"/>
      <c r="G369" s="35"/>
    </row>
    <row r="370" spans="1:7" x14ac:dyDescent="0.2">
      <c r="A370" s="29"/>
      <c r="B370" s="106"/>
      <c r="C370" s="41"/>
      <c r="D370" s="136"/>
      <c r="E370" s="104"/>
      <c r="F370" s="128"/>
      <c r="G370" s="35"/>
    </row>
    <row r="371" spans="1:7" x14ac:dyDescent="0.2">
      <c r="A371" s="29"/>
      <c r="B371" s="105"/>
      <c r="C371" s="41"/>
      <c r="D371" s="136"/>
      <c r="E371" s="108"/>
      <c r="F371" s="152"/>
      <c r="G371" s="35"/>
    </row>
    <row r="372" spans="1:7" x14ac:dyDescent="0.2">
      <c r="A372" s="29"/>
      <c r="B372" s="107"/>
      <c r="C372" s="41"/>
      <c r="D372" s="136"/>
      <c r="E372" s="153"/>
      <c r="F372" s="128"/>
      <c r="G372" s="35"/>
    </row>
    <row r="373" spans="1:7" x14ac:dyDescent="0.2">
      <c r="A373" s="29"/>
      <c r="B373" s="107"/>
      <c r="C373" s="41"/>
      <c r="D373" s="67"/>
      <c r="E373" s="153"/>
      <c r="F373" s="128"/>
      <c r="G373" s="35"/>
    </row>
    <row r="374" spans="1:7" x14ac:dyDescent="0.2">
      <c r="A374" s="29"/>
      <c r="B374" s="101"/>
      <c r="C374" s="41"/>
      <c r="D374" s="67"/>
      <c r="E374" s="108"/>
      <c r="F374" s="128"/>
      <c r="G374" s="35"/>
    </row>
    <row r="375" spans="1:7" x14ac:dyDescent="0.2">
      <c r="A375" s="29"/>
      <c r="B375" s="101"/>
      <c r="C375" s="41"/>
      <c r="D375" s="67"/>
      <c r="E375" s="153"/>
      <c r="F375" s="128"/>
      <c r="G375" s="35"/>
    </row>
    <row r="376" spans="1:7" x14ac:dyDescent="0.2">
      <c r="A376" s="29"/>
      <c r="B376" s="106"/>
      <c r="C376" s="41"/>
      <c r="D376" s="67"/>
      <c r="E376" s="104"/>
      <c r="F376" s="154"/>
      <c r="G376" s="35"/>
    </row>
    <row r="377" spans="1:7" x14ac:dyDescent="0.2">
      <c r="A377" s="29"/>
      <c r="B377" s="105"/>
      <c r="C377" s="41"/>
      <c r="D377" s="130"/>
      <c r="E377" s="104"/>
      <c r="F377" s="154"/>
      <c r="G377" s="35"/>
    </row>
    <row r="378" spans="1:7" x14ac:dyDescent="0.2">
      <c r="A378" s="29"/>
      <c r="B378" s="105"/>
      <c r="C378" s="41"/>
      <c r="D378" s="130"/>
      <c r="E378" s="104"/>
      <c r="F378" s="154"/>
      <c r="G378" s="35"/>
    </row>
    <row r="379" spans="1:7" x14ac:dyDescent="0.2">
      <c r="A379" s="29"/>
      <c r="B379" s="105"/>
      <c r="C379" s="41"/>
      <c r="D379" s="130"/>
      <c r="E379" s="104"/>
      <c r="F379" s="154"/>
      <c r="G379" s="35"/>
    </row>
    <row r="380" spans="1:7" x14ac:dyDescent="0.2">
      <c r="A380" s="29"/>
      <c r="B380" s="105"/>
      <c r="C380" s="41"/>
      <c r="D380" s="67"/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136"/>
      <c r="E383" s="104"/>
      <c r="F383" s="154"/>
      <c r="G383" s="35"/>
    </row>
    <row r="384" spans="1:7" x14ac:dyDescent="0.2">
      <c r="A384" s="29"/>
      <c r="B384" s="101"/>
      <c r="C384" s="41"/>
      <c r="D384" s="62"/>
      <c r="E384" s="104"/>
      <c r="F384" s="154"/>
      <c r="G384" s="35"/>
    </row>
    <row r="385" spans="1:7" x14ac:dyDescent="0.2">
      <c r="A385" s="29"/>
      <c r="B385" s="101"/>
      <c r="C385" s="41"/>
      <c r="D385" s="67"/>
      <c r="E385" s="104"/>
      <c r="F385" s="154"/>
      <c r="G385" s="35"/>
    </row>
    <row r="386" spans="1:7" x14ac:dyDescent="0.2">
      <c r="A386" s="29"/>
      <c r="B386" s="101"/>
      <c r="C386" s="41"/>
      <c r="D386" s="159"/>
      <c r="E386" s="104"/>
      <c r="F386" s="154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53" t="s">
        <v>8</v>
      </c>
    </row>
    <row r="388" spans="1:7" x14ac:dyDescent="0.2">
      <c r="A388" s="29"/>
      <c r="B388" s="101"/>
      <c r="C388" s="41"/>
      <c r="D388" s="357" t="s">
        <v>8</v>
      </c>
      <c r="E388" s="153"/>
      <c r="F388" s="128"/>
      <c r="G388" s="35"/>
    </row>
    <row r="389" spans="1:7" x14ac:dyDescent="0.2">
      <c r="A389" s="29"/>
      <c r="B389" s="101"/>
      <c r="C389" s="41"/>
      <c r="D389" s="136"/>
      <c r="E389" s="102"/>
      <c r="F389" s="128"/>
      <c r="G389" s="35"/>
    </row>
    <row r="390" spans="1:7" x14ac:dyDescent="0.2">
      <c r="A390" s="29"/>
      <c r="B390" s="101"/>
      <c r="C390" s="31"/>
      <c r="D390" s="67"/>
      <c r="E390" s="131"/>
      <c r="F390" s="117"/>
      <c r="G390" s="35"/>
    </row>
    <row r="391" spans="1:7" x14ac:dyDescent="0.2">
      <c r="A391" s="29"/>
      <c r="B391" s="101"/>
      <c r="C391" s="41"/>
      <c r="D391" s="118"/>
      <c r="E391" s="108"/>
      <c r="F391" s="149"/>
      <c r="G391" s="35"/>
    </row>
    <row r="392" spans="1:7" x14ac:dyDescent="0.2">
      <c r="A392" s="29"/>
      <c r="B392" s="101"/>
      <c r="C392" s="41"/>
      <c r="D392" s="144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11000</v>
      </c>
    </row>
    <row r="394" spans="1:7" ht="13.5" thickTop="1" x14ac:dyDescent="0.2">
      <c r="A394" s="1149" t="s">
        <v>1915</v>
      </c>
      <c r="B394" s="1150"/>
      <c r="C394" s="1150"/>
      <c r="D394" s="1150"/>
      <c r="E394" s="1150"/>
      <c r="F394" s="1150"/>
      <c r="G394" s="1151"/>
    </row>
    <row r="395" spans="1:7" ht="13.5" thickBot="1" x14ac:dyDescent="0.25">
      <c r="A395" s="52"/>
      <c r="B395" s="103"/>
      <c r="C395" s="355" t="s">
        <v>8</v>
      </c>
      <c r="D395" s="54"/>
      <c r="E395" s="103"/>
      <c r="F395" s="55"/>
      <c r="G395" s="56"/>
    </row>
    <row r="396" spans="1:7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7" x14ac:dyDescent="0.2">
      <c r="A397" s="1134" t="s">
        <v>17</v>
      </c>
      <c r="B397" s="1135"/>
      <c r="C397" s="1135"/>
      <c r="D397" s="39"/>
      <c r="E397" s="1136"/>
      <c r="F397" s="1137"/>
      <c r="G397" s="1138"/>
    </row>
    <row r="398" spans="1:7" x14ac:dyDescent="0.2">
      <c r="A398" s="1134" t="s">
        <v>38</v>
      </c>
      <c r="B398" s="1135"/>
      <c r="C398" s="1135"/>
      <c r="D398" s="58" t="s">
        <v>403</v>
      </c>
      <c r="E398" s="1139" t="s">
        <v>142</v>
      </c>
      <c r="F398" s="1139"/>
      <c r="G398" s="1140"/>
    </row>
    <row r="399" spans="1:7" ht="13.5" thickBot="1" x14ac:dyDescent="0.25">
      <c r="A399" s="1141" t="s">
        <v>39</v>
      </c>
      <c r="B399" s="1142"/>
      <c r="C399" s="1142"/>
      <c r="D399" s="59" t="s">
        <v>404</v>
      </c>
      <c r="E399" s="1143" t="s">
        <v>0</v>
      </c>
      <c r="F399" s="1143"/>
      <c r="G399" s="1144"/>
    </row>
    <row r="400" spans="1:7" ht="16.5" x14ac:dyDescent="0.25">
      <c r="A400" s="1152" t="s">
        <v>29</v>
      </c>
      <c r="B400" s="1153"/>
      <c r="C400" s="1153"/>
      <c r="D400" s="1153"/>
      <c r="E400" s="1153"/>
      <c r="F400" s="1153"/>
      <c r="G400" s="1154"/>
    </row>
    <row r="401" spans="1:7" x14ac:dyDescent="0.2">
      <c r="A401" s="1155" t="s">
        <v>48</v>
      </c>
      <c r="B401" s="1156"/>
      <c r="C401" s="1156"/>
      <c r="D401" s="1156"/>
      <c r="E401" s="1156"/>
      <c r="F401" s="1156"/>
      <c r="G401" s="1157"/>
    </row>
    <row r="402" spans="1:7" x14ac:dyDescent="0.2">
      <c r="A402" s="1158" t="s">
        <v>49</v>
      </c>
      <c r="B402" s="1159"/>
      <c r="C402" s="1159"/>
      <c r="D402" s="1159"/>
      <c r="E402" s="1159"/>
      <c r="F402" s="1159"/>
      <c r="G402" s="1160"/>
    </row>
    <row r="403" spans="1:7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7" x14ac:dyDescent="0.2">
      <c r="A404" s="12" t="s">
        <v>1</v>
      </c>
      <c r="B404" s="13"/>
      <c r="C404" s="14" t="s">
        <v>51</v>
      </c>
      <c r="D404" s="13"/>
      <c r="E404" s="343" t="s">
        <v>2104</v>
      </c>
      <c r="F404" s="98"/>
      <c r="G404" s="344" t="s">
        <v>2096</v>
      </c>
    </row>
    <row r="405" spans="1:7" x14ac:dyDescent="0.2">
      <c r="A405" s="17" t="s">
        <v>8</v>
      </c>
      <c r="B405" s="100"/>
      <c r="C405" s="19"/>
      <c r="D405" s="4"/>
      <c r="E405" s="1145"/>
      <c r="F405" s="1146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7" x14ac:dyDescent="0.2">
      <c r="A407" s="6"/>
      <c r="B407" s="99"/>
      <c r="C407" s="8"/>
      <c r="D407" s="8"/>
      <c r="E407" s="1147"/>
      <c r="F407" s="1148"/>
      <c r="G407" s="25"/>
    </row>
    <row r="408" spans="1:7" ht="26.25" thickBot="1" x14ac:dyDescent="0.25">
      <c r="A408" s="210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29">
        <v>1</v>
      </c>
      <c r="B409" s="101"/>
      <c r="C409" s="352" t="s">
        <v>300</v>
      </c>
      <c r="D409" s="357" t="s">
        <v>2105</v>
      </c>
      <c r="E409" s="158">
        <v>40</v>
      </c>
      <c r="F409" s="128">
        <v>79</v>
      </c>
      <c r="G409" s="35">
        <f>F409*E409</f>
        <v>3160</v>
      </c>
    </row>
    <row r="410" spans="1:7" x14ac:dyDescent="0.2">
      <c r="A410" s="345"/>
      <c r="B410" s="101"/>
      <c r="C410" s="352"/>
      <c r="D410" s="351"/>
      <c r="E410" s="108"/>
      <c r="F410" s="128"/>
      <c r="G410" s="35"/>
    </row>
    <row r="411" spans="1:7" x14ac:dyDescent="0.2">
      <c r="A411" s="29"/>
      <c r="B411" s="101"/>
      <c r="C411" s="352"/>
      <c r="D411" s="351"/>
      <c r="E411" s="108"/>
      <c r="F411" s="149"/>
      <c r="G411" s="35"/>
    </row>
    <row r="412" spans="1:7" x14ac:dyDescent="0.2">
      <c r="A412" s="29"/>
      <c r="B412" s="101"/>
      <c r="C412" s="41"/>
      <c r="D412" s="129"/>
      <c r="E412" s="157"/>
      <c r="F412" s="149"/>
      <c r="G412" s="35"/>
    </row>
    <row r="413" spans="1:7" x14ac:dyDescent="0.2">
      <c r="A413" s="29"/>
      <c r="B413" s="101"/>
      <c r="C413" s="41"/>
      <c r="D413" s="129"/>
      <c r="E413" s="157"/>
      <c r="F413" s="149"/>
      <c r="G413" s="35"/>
    </row>
    <row r="414" spans="1:7" x14ac:dyDescent="0.2">
      <c r="A414" s="29"/>
      <c r="B414" s="101"/>
      <c r="C414" s="41"/>
      <c r="D414" s="351"/>
      <c r="E414" s="108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05"/>
      <c r="C416" s="41"/>
      <c r="D416" s="136"/>
      <c r="E416" s="102"/>
      <c r="F416" s="128"/>
      <c r="G416" s="35"/>
    </row>
    <row r="417" spans="1:7" x14ac:dyDescent="0.2">
      <c r="A417" s="29"/>
      <c r="B417" s="151"/>
      <c r="C417" s="119"/>
      <c r="D417" s="136"/>
      <c r="E417" s="108"/>
      <c r="F417" s="150"/>
      <c r="G417" s="35"/>
    </row>
    <row r="418" spans="1:7" x14ac:dyDescent="0.2">
      <c r="A418" s="29"/>
      <c r="B418" s="151"/>
      <c r="C418" s="119"/>
      <c r="D418" s="144"/>
      <c r="E418" s="108"/>
      <c r="F418" s="150"/>
      <c r="G418" s="35"/>
    </row>
    <row r="419" spans="1:7" x14ac:dyDescent="0.2">
      <c r="A419" s="29"/>
      <c r="B419" s="101"/>
      <c r="C419" s="41"/>
      <c r="D419" s="364" t="s">
        <v>151</v>
      </c>
      <c r="E419" s="155"/>
      <c r="F419" s="128"/>
      <c r="G419" s="35"/>
    </row>
    <row r="420" spans="1:7" x14ac:dyDescent="0.2">
      <c r="A420" s="29"/>
      <c r="B420" s="106"/>
      <c r="C420" s="41"/>
      <c r="D420" s="136"/>
      <c r="E420" s="104"/>
      <c r="F420" s="128"/>
      <c r="G420" s="35"/>
    </row>
    <row r="421" spans="1:7" x14ac:dyDescent="0.2">
      <c r="A421" s="29"/>
      <c r="B421" s="105"/>
      <c r="C421" s="41"/>
      <c r="D421" s="136"/>
      <c r="E421" s="108"/>
      <c r="F421" s="152"/>
      <c r="G421" s="35"/>
    </row>
    <row r="422" spans="1:7" x14ac:dyDescent="0.2">
      <c r="A422" s="29"/>
      <c r="B422" s="107"/>
      <c r="C422" s="41"/>
      <c r="D422" s="136"/>
      <c r="E422" s="153"/>
      <c r="F422" s="128"/>
      <c r="G422" s="35"/>
    </row>
    <row r="423" spans="1:7" x14ac:dyDescent="0.2">
      <c r="A423" s="29"/>
      <c r="B423" s="107"/>
      <c r="C423" s="41"/>
      <c r="D423" s="67"/>
      <c r="E423" s="153"/>
      <c r="F423" s="128"/>
      <c r="G423" s="35"/>
    </row>
    <row r="424" spans="1:7" x14ac:dyDescent="0.2">
      <c r="A424" s="29"/>
      <c r="B424" s="101"/>
      <c r="C424" s="41"/>
      <c r="D424" s="67"/>
      <c r="E424" s="108"/>
      <c r="F424" s="128"/>
      <c r="G424" s="35"/>
    </row>
    <row r="425" spans="1:7" x14ac:dyDescent="0.2">
      <c r="A425" s="29"/>
      <c r="B425" s="101"/>
      <c r="C425" s="41"/>
      <c r="D425" s="67"/>
      <c r="E425" s="153"/>
      <c r="F425" s="128"/>
      <c r="G425" s="35"/>
    </row>
    <row r="426" spans="1:7" x14ac:dyDescent="0.2">
      <c r="A426" s="29"/>
      <c r="B426" s="106"/>
      <c r="C426" s="41"/>
      <c r="D426" s="67"/>
      <c r="E426" s="104"/>
      <c r="F426" s="154"/>
      <c r="G426" s="35"/>
    </row>
    <row r="427" spans="1:7" x14ac:dyDescent="0.2">
      <c r="A427" s="29"/>
      <c r="B427" s="105"/>
      <c r="C427" s="41"/>
      <c r="D427" s="130"/>
      <c r="E427" s="104"/>
      <c r="F427" s="154"/>
      <c r="G427" s="35"/>
    </row>
    <row r="428" spans="1:7" x14ac:dyDescent="0.2">
      <c r="A428" s="29"/>
      <c r="B428" s="105"/>
      <c r="C428" s="41"/>
      <c r="D428" s="130"/>
      <c r="E428" s="104"/>
      <c r="F428" s="154"/>
      <c r="G428" s="35"/>
    </row>
    <row r="429" spans="1:7" x14ac:dyDescent="0.2">
      <c r="A429" s="29"/>
      <c r="B429" s="105"/>
      <c r="C429" s="41"/>
      <c r="D429" s="130"/>
      <c r="E429" s="104"/>
      <c r="F429" s="154"/>
      <c r="G429" s="35"/>
    </row>
    <row r="430" spans="1:7" x14ac:dyDescent="0.2">
      <c r="A430" s="29"/>
      <c r="B430" s="105"/>
      <c r="C430" s="41"/>
      <c r="D430" s="67"/>
      <c r="E430" s="104"/>
      <c r="F430" s="154"/>
      <c r="G430" s="35"/>
    </row>
    <row r="431" spans="1:7" x14ac:dyDescent="0.2">
      <c r="A431" s="29"/>
      <c r="B431" s="101"/>
      <c r="C431" s="41"/>
      <c r="D431" s="67"/>
      <c r="E431" s="104"/>
      <c r="F431" s="154"/>
      <c r="G431" s="35"/>
    </row>
    <row r="432" spans="1:7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136"/>
      <c r="E433" s="104"/>
      <c r="F433" s="154"/>
      <c r="G433" s="35"/>
    </row>
    <row r="434" spans="1:7" x14ac:dyDescent="0.2">
      <c r="A434" s="29"/>
      <c r="B434" s="101"/>
      <c r="C434" s="41"/>
      <c r="D434" s="62"/>
      <c r="E434" s="104"/>
      <c r="F434" s="154"/>
      <c r="G434" s="35"/>
    </row>
    <row r="435" spans="1:7" x14ac:dyDescent="0.2">
      <c r="A435" s="29"/>
      <c r="B435" s="101"/>
      <c r="C435" s="41"/>
      <c r="D435" s="67"/>
      <c r="E435" s="104"/>
      <c r="F435" s="154"/>
      <c r="G435" s="35"/>
    </row>
    <row r="436" spans="1:7" x14ac:dyDescent="0.2">
      <c r="A436" s="29"/>
      <c r="B436" s="101"/>
      <c r="C436" s="41"/>
      <c r="D436" s="159"/>
      <c r="E436" s="104"/>
      <c r="F436" s="154"/>
      <c r="G436" s="35"/>
    </row>
    <row r="437" spans="1:7" x14ac:dyDescent="0.2">
      <c r="A437" s="29"/>
      <c r="B437" s="101"/>
      <c r="C437" s="41"/>
      <c r="D437" s="160"/>
      <c r="E437" s="108"/>
      <c r="F437" s="128"/>
      <c r="G437" s="353" t="s">
        <v>8</v>
      </c>
    </row>
    <row r="438" spans="1:7" x14ac:dyDescent="0.2">
      <c r="A438" s="29"/>
      <c r="B438" s="101"/>
      <c r="C438" s="41"/>
      <c r="D438" s="357" t="s">
        <v>8</v>
      </c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02"/>
      <c r="F439" s="128"/>
      <c r="G439" s="35"/>
    </row>
    <row r="440" spans="1:7" x14ac:dyDescent="0.2">
      <c r="A440" s="29"/>
      <c r="B440" s="101"/>
      <c r="C440" s="31"/>
      <c r="D440" s="67"/>
      <c r="E440" s="131"/>
      <c r="F440" s="117"/>
      <c r="G440" s="35"/>
    </row>
    <row r="441" spans="1:7" x14ac:dyDescent="0.2">
      <c r="A441" s="29"/>
      <c r="B441" s="101"/>
      <c r="C441" s="41"/>
      <c r="D441" s="118"/>
      <c r="E441" s="108"/>
      <c r="F441" s="149"/>
      <c r="G441" s="35"/>
    </row>
    <row r="442" spans="1:7" x14ac:dyDescent="0.2">
      <c r="A442" s="29"/>
      <c r="B442" s="101"/>
      <c r="C442" s="41"/>
      <c r="D442" s="144"/>
      <c r="E442" s="108"/>
      <c r="F442" s="149"/>
      <c r="G442" s="35"/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3160</v>
      </c>
    </row>
    <row r="444" spans="1:7" ht="13.5" thickTop="1" x14ac:dyDescent="0.2">
      <c r="A444" s="1149" t="s">
        <v>2097</v>
      </c>
      <c r="B444" s="1150"/>
      <c r="C444" s="1150"/>
      <c r="D444" s="1150"/>
      <c r="E444" s="1150"/>
      <c r="F444" s="1150"/>
      <c r="G444" s="1151"/>
    </row>
    <row r="445" spans="1:7" ht="13.5" thickBot="1" x14ac:dyDescent="0.25">
      <c r="A445" s="52"/>
      <c r="B445" s="103"/>
      <c r="C445" s="355" t="s">
        <v>8</v>
      </c>
      <c r="D445" s="54"/>
      <c r="E445" s="103"/>
      <c r="F445" s="55"/>
      <c r="G445" s="56"/>
    </row>
    <row r="446" spans="1:7" ht="13.5" thickTop="1" x14ac:dyDescent="0.2">
      <c r="A446" s="1130"/>
      <c r="B446" s="1131"/>
      <c r="C446" s="1131"/>
      <c r="D446" s="57" t="s">
        <v>11</v>
      </c>
      <c r="E446" s="1132" t="s">
        <v>12</v>
      </c>
      <c r="F446" s="1132"/>
      <c r="G446" s="1133"/>
    </row>
    <row r="447" spans="1:7" x14ac:dyDescent="0.2">
      <c r="A447" s="1134" t="s">
        <v>17</v>
      </c>
      <c r="B447" s="1135"/>
      <c r="C447" s="1135"/>
      <c r="D447" s="39"/>
      <c r="E447" s="1136"/>
      <c r="F447" s="1137"/>
      <c r="G447" s="1138"/>
    </row>
    <row r="448" spans="1:7" x14ac:dyDescent="0.2">
      <c r="A448" s="1134" t="s">
        <v>38</v>
      </c>
      <c r="B448" s="1135"/>
      <c r="C448" s="1135"/>
      <c r="D448" s="58" t="s">
        <v>403</v>
      </c>
      <c r="E448" s="1139" t="s">
        <v>142</v>
      </c>
      <c r="F448" s="1139"/>
      <c r="G448" s="1140"/>
    </row>
    <row r="449" spans="1:7" ht="13.5" thickBot="1" x14ac:dyDescent="0.25">
      <c r="A449" s="1141" t="s">
        <v>39</v>
      </c>
      <c r="B449" s="1142"/>
      <c r="C449" s="1142"/>
      <c r="D449" s="59" t="s">
        <v>404</v>
      </c>
      <c r="E449" s="1143" t="s">
        <v>0</v>
      </c>
      <c r="F449" s="1143"/>
      <c r="G449" s="1144"/>
    </row>
    <row r="450" spans="1:7" ht="16.5" x14ac:dyDescent="0.25">
      <c r="A450" s="1152" t="s">
        <v>29</v>
      </c>
      <c r="B450" s="1153"/>
      <c r="C450" s="1153"/>
      <c r="D450" s="1153"/>
      <c r="E450" s="1153"/>
      <c r="F450" s="1153"/>
      <c r="G450" s="1154"/>
    </row>
    <row r="451" spans="1:7" x14ac:dyDescent="0.2">
      <c r="A451" s="1155" t="s">
        <v>48</v>
      </c>
      <c r="B451" s="1156"/>
      <c r="C451" s="1156"/>
      <c r="D451" s="1156"/>
      <c r="E451" s="1156"/>
      <c r="F451" s="1156"/>
      <c r="G451" s="1157"/>
    </row>
    <row r="452" spans="1:7" x14ac:dyDescent="0.2">
      <c r="A452" s="1158" t="s">
        <v>49</v>
      </c>
      <c r="B452" s="1159"/>
      <c r="C452" s="1159"/>
      <c r="D452" s="1159"/>
      <c r="E452" s="1159"/>
      <c r="F452" s="1159"/>
      <c r="G452" s="1160"/>
    </row>
    <row r="453" spans="1:7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7" x14ac:dyDescent="0.2">
      <c r="A454" s="12" t="s">
        <v>1</v>
      </c>
      <c r="B454" s="13"/>
      <c r="C454" s="14" t="s">
        <v>51</v>
      </c>
      <c r="D454" s="13"/>
      <c r="E454" s="343" t="s">
        <v>2129</v>
      </c>
      <c r="F454" s="98"/>
      <c r="G454" s="344" t="s">
        <v>2096</v>
      </c>
    </row>
    <row r="455" spans="1:7" x14ac:dyDescent="0.2">
      <c r="A455" s="17" t="s">
        <v>8</v>
      </c>
      <c r="B455" s="100"/>
      <c r="C455" s="19"/>
      <c r="D455" s="4"/>
      <c r="E455" s="1145"/>
      <c r="F455" s="1146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7" x14ac:dyDescent="0.2">
      <c r="A457" s="6"/>
      <c r="B457" s="99"/>
      <c r="C457" s="8"/>
      <c r="D457" s="8"/>
      <c r="E457" s="1147"/>
      <c r="F457" s="1148"/>
      <c r="G457" s="25"/>
    </row>
    <row r="458" spans="1:7" ht="26.25" thickBot="1" x14ac:dyDescent="0.25">
      <c r="A458" s="210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29"/>
      <c r="B459" s="101"/>
      <c r="C459" s="352"/>
      <c r="D459" s="338" t="s">
        <v>2122</v>
      </c>
      <c r="E459" s="158"/>
      <c r="F459" s="128"/>
      <c r="G459" s="35"/>
    </row>
    <row r="460" spans="1:7" x14ac:dyDescent="0.2">
      <c r="A460" s="345">
        <v>1</v>
      </c>
      <c r="B460" s="101"/>
      <c r="C460" s="352" t="s">
        <v>300</v>
      </c>
      <c r="D460" s="351" t="s">
        <v>2114</v>
      </c>
      <c r="E460" s="108">
        <v>50</v>
      </c>
      <c r="F460" s="128">
        <v>200</v>
      </c>
      <c r="G460" s="35">
        <f t="shared" ref="G460:G471" si="1">F460*E460</f>
        <v>10000</v>
      </c>
    </row>
    <row r="461" spans="1:7" x14ac:dyDescent="0.2">
      <c r="A461" s="29"/>
      <c r="B461" s="101"/>
      <c r="C461" s="352"/>
      <c r="D461" s="351" t="s">
        <v>2115</v>
      </c>
      <c r="E461" s="108"/>
      <c r="F461" s="149"/>
      <c r="G461" s="35"/>
    </row>
    <row r="462" spans="1:7" x14ac:dyDescent="0.2">
      <c r="A462" s="29">
        <v>2</v>
      </c>
      <c r="B462" s="101"/>
      <c r="C462" s="352" t="s">
        <v>300</v>
      </c>
      <c r="D462" s="351" t="s">
        <v>425</v>
      </c>
      <c r="E462" s="108">
        <v>50</v>
      </c>
      <c r="F462" s="149">
        <v>350</v>
      </c>
      <c r="G462" s="35">
        <f t="shared" si="1"/>
        <v>17500</v>
      </c>
    </row>
    <row r="463" spans="1:7" x14ac:dyDescent="0.2">
      <c r="A463" s="29"/>
      <c r="B463" s="101"/>
      <c r="C463" s="41"/>
      <c r="D463" s="351" t="s">
        <v>1420</v>
      </c>
      <c r="E463" s="157"/>
      <c r="F463" s="149"/>
      <c r="G463" s="35"/>
    </row>
    <row r="464" spans="1:7" x14ac:dyDescent="0.2">
      <c r="A464" s="29">
        <v>3</v>
      </c>
      <c r="B464" s="101"/>
      <c r="C464" s="352" t="s">
        <v>300</v>
      </c>
      <c r="D464" s="351" t="s">
        <v>948</v>
      </c>
      <c r="E464" s="108">
        <v>50</v>
      </c>
      <c r="F464" s="128">
        <v>200</v>
      </c>
      <c r="G464" s="35">
        <f t="shared" si="1"/>
        <v>10000</v>
      </c>
    </row>
    <row r="465" spans="1:7" x14ac:dyDescent="0.2">
      <c r="A465" s="29"/>
      <c r="B465" s="105"/>
      <c r="C465" s="41"/>
      <c r="D465" s="357" t="s">
        <v>2113</v>
      </c>
      <c r="E465" s="157"/>
      <c r="F465" s="128"/>
      <c r="G465" s="35"/>
    </row>
    <row r="466" spans="1:7" x14ac:dyDescent="0.2">
      <c r="A466" s="29"/>
      <c r="B466" s="105"/>
      <c r="C466" s="41"/>
      <c r="D466" s="338" t="s">
        <v>2123</v>
      </c>
      <c r="E466" s="102"/>
      <c r="F466" s="128"/>
      <c r="G466" s="35"/>
    </row>
    <row r="467" spans="1:7" x14ac:dyDescent="0.2">
      <c r="A467" s="29">
        <v>4</v>
      </c>
      <c r="B467" s="151"/>
      <c r="C467" s="352" t="s">
        <v>300</v>
      </c>
      <c r="D467" s="351" t="s">
        <v>2116</v>
      </c>
      <c r="E467" s="108">
        <v>50</v>
      </c>
      <c r="F467" s="128">
        <v>200</v>
      </c>
      <c r="G467" s="35">
        <f t="shared" si="1"/>
        <v>10000</v>
      </c>
    </row>
    <row r="468" spans="1:7" x14ac:dyDescent="0.2">
      <c r="A468" s="29"/>
      <c r="B468" s="151"/>
      <c r="C468" s="352"/>
      <c r="D468" s="351" t="s">
        <v>2117</v>
      </c>
      <c r="E468" s="108"/>
      <c r="F468" s="149"/>
      <c r="G468" s="35"/>
    </row>
    <row r="469" spans="1:7" x14ac:dyDescent="0.2">
      <c r="A469" s="29">
        <v>5</v>
      </c>
      <c r="B469" s="101"/>
      <c r="C469" s="352" t="s">
        <v>300</v>
      </c>
      <c r="D469" s="351" t="s">
        <v>425</v>
      </c>
      <c r="E469" s="108">
        <v>50</v>
      </c>
      <c r="F469" s="149">
        <v>350</v>
      </c>
      <c r="G469" s="35">
        <f t="shared" si="1"/>
        <v>17500</v>
      </c>
    </row>
    <row r="470" spans="1:7" x14ac:dyDescent="0.2">
      <c r="A470" s="29"/>
      <c r="B470" s="106"/>
      <c r="C470" s="41"/>
      <c r="D470" s="351" t="s">
        <v>1420</v>
      </c>
      <c r="E470" s="157"/>
      <c r="F470" s="149"/>
      <c r="G470" s="35"/>
    </row>
    <row r="471" spans="1:7" x14ac:dyDescent="0.2">
      <c r="A471" s="29">
        <v>6</v>
      </c>
      <c r="B471" s="105"/>
      <c r="C471" s="352" t="s">
        <v>300</v>
      </c>
      <c r="D471" s="351" t="s">
        <v>2118</v>
      </c>
      <c r="E471" s="108">
        <v>50</v>
      </c>
      <c r="F471" s="128">
        <v>200</v>
      </c>
      <c r="G471" s="35">
        <f t="shared" si="1"/>
        <v>10000</v>
      </c>
    </row>
    <row r="472" spans="1:7" x14ac:dyDescent="0.2">
      <c r="A472" s="29"/>
      <c r="B472" s="107"/>
      <c r="C472" s="41"/>
      <c r="D472" s="357" t="s">
        <v>2119</v>
      </c>
      <c r="E472" s="157"/>
      <c r="F472" s="128"/>
      <c r="G472" s="35"/>
    </row>
    <row r="473" spans="1:7" x14ac:dyDescent="0.2">
      <c r="A473" s="29"/>
      <c r="B473" s="107"/>
      <c r="C473" s="41"/>
      <c r="D473" s="67"/>
      <c r="E473" s="153"/>
      <c r="F473" s="128"/>
      <c r="G473" s="35"/>
    </row>
    <row r="474" spans="1:7" x14ac:dyDescent="0.2">
      <c r="A474" s="29"/>
      <c r="B474" s="101"/>
      <c r="C474" s="41"/>
      <c r="D474" s="67"/>
      <c r="E474" s="108"/>
      <c r="F474" s="128"/>
      <c r="G474" s="35"/>
    </row>
    <row r="475" spans="1:7" x14ac:dyDescent="0.2">
      <c r="A475" s="29"/>
      <c r="B475" s="101"/>
      <c r="C475" s="41"/>
      <c r="D475" s="67"/>
      <c r="E475" s="153"/>
      <c r="F475" s="128"/>
      <c r="G475" s="35"/>
    </row>
    <row r="476" spans="1:7" x14ac:dyDescent="0.2">
      <c r="A476" s="29"/>
      <c r="B476" s="106"/>
      <c r="C476" s="41"/>
      <c r="D476" s="67"/>
      <c r="E476" s="104"/>
      <c r="F476" s="154"/>
      <c r="G476" s="35"/>
    </row>
    <row r="477" spans="1:7" x14ac:dyDescent="0.2">
      <c r="A477" s="29"/>
      <c r="B477" s="105"/>
      <c r="C477" s="41"/>
      <c r="D477" s="130"/>
      <c r="E477" s="104"/>
      <c r="F477" s="154"/>
      <c r="G477" s="35"/>
    </row>
    <row r="478" spans="1:7" x14ac:dyDescent="0.2">
      <c r="A478" s="29"/>
      <c r="B478" s="105"/>
      <c r="C478" s="41"/>
      <c r="D478" s="130"/>
      <c r="E478" s="104"/>
      <c r="F478" s="154"/>
      <c r="G478" s="35"/>
    </row>
    <row r="479" spans="1:7" x14ac:dyDescent="0.2">
      <c r="A479" s="29"/>
      <c r="B479" s="105"/>
      <c r="C479" s="41"/>
      <c r="D479" s="130"/>
      <c r="E479" s="104"/>
      <c r="F479" s="154"/>
      <c r="G479" s="35"/>
    </row>
    <row r="480" spans="1:7" x14ac:dyDescent="0.2">
      <c r="A480" s="29"/>
      <c r="B480" s="105"/>
      <c r="C480" s="41"/>
      <c r="D480" s="67"/>
      <c r="E480" s="104"/>
      <c r="F480" s="154"/>
      <c r="G480" s="35"/>
    </row>
    <row r="481" spans="1:7" x14ac:dyDescent="0.2">
      <c r="A481" s="29"/>
      <c r="B481" s="101"/>
      <c r="C481" s="41"/>
      <c r="D481" s="67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136"/>
      <c r="E483" s="104"/>
      <c r="F483" s="154"/>
      <c r="G483" s="35"/>
    </row>
    <row r="484" spans="1:7" x14ac:dyDescent="0.2">
      <c r="A484" s="29"/>
      <c r="B484" s="101"/>
      <c r="C484" s="41"/>
      <c r="D484" s="62"/>
      <c r="E484" s="104"/>
      <c r="F484" s="154"/>
      <c r="G484" s="35"/>
    </row>
    <row r="485" spans="1:7" x14ac:dyDescent="0.2">
      <c r="A485" s="29"/>
      <c r="B485" s="101"/>
      <c r="C485" s="41"/>
      <c r="D485" s="67"/>
      <c r="E485" s="104"/>
      <c r="F485" s="154"/>
      <c r="G485" s="35"/>
    </row>
    <row r="486" spans="1:7" x14ac:dyDescent="0.2">
      <c r="A486" s="29"/>
      <c r="B486" s="101"/>
      <c r="C486" s="41"/>
      <c r="D486" s="159"/>
      <c r="E486" s="104"/>
      <c r="F486" s="154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53" t="s">
        <v>8</v>
      </c>
    </row>
    <row r="488" spans="1:7" x14ac:dyDescent="0.2">
      <c r="A488" s="29"/>
      <c r="B488" s="101"/>
      <c r="C488" s="41"/>
      <c r="D488" s="357" t="s">
        <v>8</v>
      </c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02"/>
      <c r="F489" s="128"/>
      <c r="G489" s="35"/>
    </row>
    <row r="490" spans="1:7" x14ac:dyDescent="0.2">
      <c r="A490" s="29"/>
      <c r="B490" s="101"/>
      <c r="C490" s="31"/>
      <c r="D490" s="67"/>
      <c r="E490" s="131"/>
      <c r="F490" s="117"/>
      <c r="G490" s="35"/>
    </row>
    <row r="491" spans="1:7" x14ac:dyDescent="0.2">
      <c r="A491" s="29"/>
      <c r="B491" s="101"/>
      <c r="C491" s="41"/>
      <c r="D491" s="118"/>
      <c r="E491" s="108"/>
      <c r="F491" s="149"/>
      <c r="G491" s="35"/>
    </row>
    <row r="492" spans="1:7" x14ac:dyDescent="0.2">
      <c r="A492" s="29"/>
      <c r="B492" s="101"/>
      <c r="C492" s="41"/>
      <c r="D492" s="144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SUM(G459:G492)</f>
        <v>75000</v>
      </c>
    </row>
    <row r="494" spans="1:7" ht="13.5" thickTop="1" x14ac:dyDescent="0.2">
      <c r="A494" s="1149" t="s">
        <v>2120</v>
      </c>
      <c r="B494" s="1150"/>
      <c r="C494" s="1150"/>
      <c r="D494" s="1150"/>
      <c r="E494" s="1150"/>
      <c r="F494" s="1150"/>
      <c r="G494" s="1151"/>
    </row>
    <row r="495" spans="1:7" ht="13.5" thickBot="1" x14ac:dyDescent="0.25">
      <c r="A495" s="52"/>
      <c r="B495" s="103"/>
      <c r="C495" s="355" t="s">
        <v>2121</v>
      </c>
      <c r="D495" s="54"/>
      <c r="E495" s="103"/>
      <c r="F495" s="55"/>
      <c r="G495" s="56"/>
    </row>
    <row r="496" spans="1:7" ht="13.5" thickTop="1" x14ac:dyDescent="0.2">
      <c r="A496" s="1130"/>
      <c r="B496" s="1131"/>
      <c r="C496" s="1131"/>
      <c r="D496" s="57" t="s">
        <v>11</v>
      </c>
      <c r="E496" s="1132" t="s">
        <v>12</v>
      </c>
      <c r="F496" s="1132"/>
      <c r="G496" s="1133"/>
    </row>
    <row r="497" spans="1:7" x14ac:dyDescent="0.2">
      <c r="A497" s="1134" t="s">
        <v>17</v>
      </c>
      <c r="B497" s="1135"/>
      <c r="C497" s="1135"/>
      <c r="D497" s="39"/>
      <c r="E497" s="1136"/>
      <c r="F497" s="1137"/>
      <c r="G497" s="1138"/>
    </row>
    <row r="498" spans="1:7" x14ac:dyDescent="0.2">
      <c r="A498" s="1134" t="s">
        <v>38</v>
      </c>
      <c r="B498" s="1135"/>
      <c r="C498" s="1135"/>
      <c r="D498" s="58" t="s">
        <v>403</v>
      </c>
      <c r="E498" s="1139" t="s">
        <v>142</v>
      </c>
      <c r="F498" s="1139"/>
      <c r="G498" s="1140"/>
    </row>
    <row r="499" spans="1:7" ht="13.5" thickBot="1" x14ac:dyDescent="0.25">
      <c r="A499" s="1141" t="s">
        <v>39</v>
      </c>
      <c r="B499" s="1142"/>
      <c r="C499" s="1142"/>
      <c r="D499" s="59" t="s">
        <v>404</v>
      </c>
      <c r="E499" s="1143" t="s">
        <v>0</v>
      </c>
      <c r="F499" s="1143"/>
      <c r="G499" s="1144"/>
    </row>
    <row r="500" spans="1:7" ht="16.5" x14ac:dyDescent="0.25">
      <c r="A500" s="1152" t="s">
        <v>29</v>
      </c>
      <c r="B500" s="1153"/>
      <c r="C500" s="1153"/>
      <c r="D500" s="1153"/>
      <c r="E500" s="1153"/>
      <c r="F500" s="1153"/>
      <c r="G500" s="1154"/>
    </row>
    <row r="501" spans="1:7" x14ac:dyDescent="0.2">
      <c r="A501" s="1155" t="s">
        <v>48</v>
      </c>
      <c r="B501" s="1156"/>
      <c r="C501" s="1156"/>
      <c r="D501" s="1156"/>
      <c r="E501" s="1156"/>
      <c r="F501" s="1156"/>
      <c r="G501" s="1157"/>
    </row>
    <row r="502" spans="1:7" x14ac:dyDescent="0.2">
      <c r="A502" s="1158" t="s">
        <v>49</v>
      </c>
      <c r="B502" s="1159"/>
      <c r="C502" s="1159"/>
      <c r="D502" s="1159"/>
      <c r="E502" s="1159"/>
      <c r="F502" s="1159"/>
      <c r="G502" s="1160"/>
    </row>
    <row r="503" spans="1:7" x14ac:dyDescent="0.2">
      <c r="A503" s="6"/>
      <c r="B503" s="99"/>
      <c r="C503" s="8"/>
      <c r="D503" s="9"/>
      <c r="E503" s="99"/>
      <c r="F503" s="10"/>
      <c r="G503" s="11" t="s">
        <v>20</v>
      </c>
    </row>
    <row r="504" spans="1:7" x14ac:dyDescent="0.2">
      <c r="A504" s="12" t="s">
        <v>1</v>
      </c>
      <c r="B504" s="13"/>
      <c r="C504" s="14" t="s">
        <v>51</v>
      </c>
      <c r="D504" s="13"/>
      <c r="E504" s="343" t="s">
        <v>2160</v>
      </c>
      <c r="F504" s="98"/>
      <c r="G504" s="344" t="s">
        <v>2159</v>
      </c>
    </row>
    <row r="505" spans="1:7" x14ac:dyDescent="0.2">
      <c r="A505" s="17" t="s">
        <v>8</v>
      </c>
      <c r="B505" s="100"/>
      <c r="C505" s="19"/>
      <c r="D505" s="4"/>
      <c r="E505" s="1145"/>
      <c r="F505" s="1146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20" t="s">
        <v>50</v>
      </c>
    </row>
    <row r="507" spans="1:7" x14ac:dyDescent="0.2">
      <c r="A507" s="6"/>
      <c r="B507" s="99"/>
      <c r="C507" s="8"/>
      <c r="D507" s="8"/>
      <c r="E507" s="1147"/>
      <c r="F507" s="1148"/>
      <c r="G507" s="25"/>
    </row>
    <row r="508" spans="1:7" ht="26.25" thickBot="1" x14ac:dyDescent="0.25">
      <c r="A508" s="210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29">
        <v>1</v>
      </c>
      <c r="B509" s="101"/>
      <c r="C509" s="352" t="s">
        <v>300</v>
      </c>
      <c r="D509" s="357" t="s">
        <v>2161</v>
      </c>
      <c r="E509" s="158">
        <v>20</v>
      </c>
      <c r="F509" s="128">
        <v>79</v>
      </c>
      <c r="G509" s="35">
        <f t="shared" ref="G509" si="2">F509*E509</f>
        <v>1580</v>
      </c>
    </row>
    <row r="510" spans="1:7" x14ac:dyDescent="0.2">
      <c r="A510" s="345"/>
      <c r="B510" s="101"/>
      <c r="C510" s="352"/>
      <c r="D510" s="351"/>
      <c r="E510" s="108"/>
      <c r="F510" s="128"/>
      <c r="G510" s="35"/>
    </row>
    <row r="511" spans="1:7" x14ac:dyDescent="0.2">
      <c r="A511" s="29"/>
      <c r="B511" s="101"/>
      <c r="C511" s="352"/>
      <c r="D511" s="351"/>
      <c r="E511" s="108"/>
      <c r="F511" s="149"/>
      <c r="G511" s="35"/>
    </row>
    <row r="512" spans="1:7" x14ac:dyDescent="0.2">
      <c r="A512" s="29"/>
      <c r="B512" s="101"/>
      <c r="C512" s="352"/>
      <c r="D512" s="351"/>
      <c r="E512" s="108"/>
      <c r="F512" s="149"/>
      <c r="G512" s="35"/>
    </row>
    <row r="513" spans="1:7" x14ac:dyDescent="0.2">
      <c r="A513" s="29"/>
      <c r="B513" s="101"/>
      <c r="C513" s="41"/>
      <c r="D513" s="351"/>
      <c r="E513" s="157"/>
      <c r="F513" s="149"/>
      <c r="G513" s="35"/>
    </row>
    <row r="514" spans="1:7" x14ac:dyDescent="0.2">
      <c r="A514" s="29"/>
      <c r="B514" s="101"/>
      <c r="C514" s="352"/>
      <c r="D514" s="351"/>
      <c r="E514" s="108"/>
      <c r="F514" s="128"/>
      <c r="G514" s="35"/>
    </row>
    <row r="515" spans="1:7" x14ac:dyDescent="0.2">
      <c r="A515" s="29"/>
      <c r="B515" s="105"/>
      <c r="C515" s="41"/>
      <c r="D515" s="357"/>
      <c r="E515" s="157"/>
      <c r="F515" s="128"/>
      <c r="G515" s="35"/>
    </row>
    <row r="516" spans="1:7" x14ac:dyDescent="0.2">
      <c r="A516" s="29"/>
      <c r="B516" s="105"/>
      <c r="C516" s="41"/>
      <c r="D516" s="357"/>
      <c r="E516" s="102"/>
      <c r="F516" s="128"/>
      <c r="G516" s="35"/>
    </row>
    <row r="517" spans="1:7" x14ac:dyDescent="0.2">
      <c r="A517" s="29"/>
      <c r="B517" s="151"/>
      <c r="C517" s="352"/>
      <c r="D517" s="351"/>
      <c r="E517" s="108"/>
      <c r="F517" s="128"/>
      <c r="G517" s="35"/>
    </row>
    <row r="518" spans="1:7" x14ac:dyDescent="0.2">
      <c r="A518" s="29"/>
      <c r="B518" s="151"/>
      <c r="C518" s="352"/>
      <c r="D518" s="351"/>
      <c r="E518" s="108"/>
      <c r="F518" s="149"/>
      <c r="G518" s="35"/>
    </row>
    <row r="519" spans="1:7" x14ac:dyDescent="0.2">
      <c r="A519" s="29"/>
      <c r="B519" s="101"/>
      <c r="C519" s="352"/>
      <c r="D519" s="351"/>
      <c r="E519" s="108"/>
      <c r="F519" s="149"/>
      <c r="G519" s="35"/>
    </row>
    <row r="520" spans="1:7" x14ac:dyDescent="0.2">
      <c r="A520" s="29"/>
      <c r="B520" s="106"/>
      <c r="C520" s="41"/>
      <c r="D520" s="351"/>
      <c r="E520" s="157"/>
      <c r="F520" s="149"/>
      <c r="G520" s="35"/>
    </row>
    <row r="521" spans="1:7" x14ac:dyDescent="0.2">
      <c r="A521" s="29"/>
      <c r="B521" s="105"/>
      <c r="C521" s="352"/>
      <c r="D521" s="351"/>
      <c r="E521" s="108"/>
      <c r="F521" s="128"/>
      <c r="G521" s="35"/>
    </row>
    <row r="522" spans="1:7" x14ac:dyDescent="0.2">
      <c r="A522" s="29"/>
      <c r="B522" s="107"/>
      <c r="C522" s="41"/>
      <c r="D522" s="357"/>
      <c r="E522" s="157"/>
      <c r="F522" s="128"/>
      <c r="G522" s="35"/>
    </row>
    <row r="523" spans="1:7" x14ac:dyDescent="0.2">
      <c r="A523" s="29"/>
      <c r="B523" s="107"/>
      <c r="C523" s="41"/>
      <c r="D523" s="67"/>
      <c r="E523" s="153"/>
      <c r="F523" s="128"/>
      <c r="G523" s="35"/>
    </row>
    <row r="524" spans="1:7" x14ac:dyDescent="0.2">
      <c r="A524" s="29"/>
      <c r="B524" s="101"/>
      <c r="C524" s="41"/>
      <c r="D524" s="67"/>
      <c r="E524" s="108"/>
      <c r="F524" s="128"/>
      <c r="G524" s="35"/>
    </row>
    <row r="525" spans="1:7" x14ac:dyDescent="0.2">
      <c r="A525" s="29"/>
      <c r="B525" s="101"/>
      <c r="C525" s="41"/>
      <c r="D525" s="67"/>
      <c r="E525" s="153"/>
      <c r="F525" s="128"/>
      <c r="G525" s="35"/>
    </row>
    <row r="526" spans="1:7" x14ac:dyDescent="0.2">
      <c r="A526" s="29"/>
      <c r="B526" s="106"/>
      <c r="C526" s="41"/>
      <c r="D526" s="67"/>
      <c r="E526" s="104"/>
      <c r="F526" s="154"/>
      <c r="G526" s="35"/>
    </row>
    <row r="527" spans="1:7" x14ac:dyDescent="0.2">
      <c r="A527" s="29"/>
      <c r="B527" s="105"/>
      <c r="C527" s="41"/>
      <c r="D527" s="130"/>
      <c r="E527" s="104"/>
      <c r="F527" s="154"/>
      <c r="G527" s="35"/>
    </row>
    <row r="528" spans="1:7" x14ac:dyDescent="0.2">
      <c r="A528" s="29"/>
      <c r="B528" s="105"/>
      <c r="C528" s="41"/>
      <c r="D528" s="130"/>
      <c r="E528" s="104"/>
      <c r="F528" s="154"/>
      <c r="G528" s="35"/>
    </row>
    <row r="529" spans="1:7" x14ac:dyDescent="0.2">
      <c r="A529" s="29"/>
      <c r="B529" s="105"/>
      <c r="C529" s="41"/>
      <c r="D529" s="130"/>
      <c r="E529" s="104"/>
      <c r="F529" s="154"/>
      <c r="G529" s="35"/>
    </row>
    <row r="530" spans="1:7" x14ac:dyDescent="0.2">
      <c r="A530" s="29"/>
      <c r="B530" s="105"/>
      <c r="C530" s="41"/>
      <c r="D530" s="67"/>
      <c r="E530" s="104"/>
      <c r="F530" s="154"/>
      <c r="G530" s="35"/>
    </row>
    <row r="531" spans="1:7" x14ac:dyDescent="0.2">
      <c r="A531" s="29"/>
      <c r="B531" s="101"/>
      <c r="C531" s="41"/>
      <c r="D531" s="67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136"/>
      <c r="E533" s="104"/>
      <c r="F533" s="154"/>
      <c r="G533" s="35"/>
    </row>
    <row r="534" spans="1:7" x14ac:dyDescent="0.2">
      <c r="A534" s="29"/>
      <c r="B534" s="101"/>
      <c r="C534" s="41"/>
      <c r="D534" s="62"/>
      <c r="E534" s="104"/>
      <c r="F534" s="154"/>
      <c r="G534" s="35"/>
    </row>
    <row r="535" spans="1:7" x14ac:dyDescent="0.2">
      <c r="A535" s="29"/>
      <c r="B535" s="101"/>
      <c r="C535" s="41"/>
      <c r="D535" s="67"/>
      <c r="E535" s="104"/>
      <c r="F535" s="154"/>
      <c r="G535" s="35"/>
    </row>
    <row r="536" spans="1:7" x14ac:dyDescent="0.2">
      <c r="A536" s="29"/>
      <c r="B536" s="101"/>
      <c r="C536" s="41"/>
      <c r="D536" s="159"/>
      <c r="E536" s="104"/>
      <c r="F536" s="154"/>
      <c r="G536" s="35"/>
    </row>
    <row r="537" spans="1:7" x14ac:dyDescent="0.2">
      <c r="A537" s="29"/>
      <c r="B537" s="101"/>
      <c r="C537" s="41"/>
      <c r="D537" s="160"/>
      <c r="E537" s="108"/>
      <c r="F537" s="128"/>
      <c r="G537" s="353" t="s">
        <v>8</v>
      </c>
    </row>
    <row r="538" spans="1:7" x14ac:dyDescent="0.2">
      <c r="A538" s="29"/>
      <c r="B538" s="101"/>
      <c r="C538" s="41"/>
      <c r="D538" s="357" t="s">
        <v>8</v>
      </c>
      <c r="E538" s="153"/>
      <c r="F538" s="128"/>
      <c r="G538" s="35"/>
    </row>
    <row r="539" spans="1:7" x14ac:dyDescent="0.2">
      <c r="A539" s="29"/>
      <c r="B539" s="101"/>
      <c r="C539" s="41"/>
      <c r="D539" s="136"/>
      <c r="E539" s="102"/>
      <c r="F539" s="128"/>
      <c r="G539" s="35"/>
    </row>
    <row r="540" spans="1:7" x14ac:dyDescent="0.2">
      <c r="A540" s="29"/>
      <c r="B540" s="101"/>
      <c r="C540" s="31"/>
      <c r="D540" s="67"/>
      <c r="E540" s="131"/>
      <c r="F540" s="117"/>
      <c r="G540" s="35"/>
    </row>
    <row r="541" spans="1:7" x14ac:dyDescent="0.2">
      <c r="A541" s="29"/>
      <c r="B541" s="101"/>
      <c r="C541" s="41"/>
      <c r="D541" s="118"/>
      <c r="E541" s="108"/>
      <c r="F541" s="149"/>
      <c r="G541" s="35"/>
    </row>
    <row r="542" spans="1:7" x14ac:dyDescent="0.2">
      <c r="A542" s="29"/>
      <c r="B542" s="101"/>
      <c r="C542" s="41"/>
      <c r="D542" s="144"/>
      <c r="E542" s="108"/>
      <c r="F542" s="149"/>
      <c r="G542" s="35"/>
    </row>
    <row r="543" spans="1:7" ht="13.5" thickBot="1" x14ac:dyDescent="0.25">
      <c r="A543" s="45"/>
      <c r="B543" s="132"/>
      <c r="C543" s="115"/>
      <c r="D543" s="115"/>
      <c r="E543" s="132"/>
      <c r="F543" s="49" t="s">
        <v>15</v>
      </c>
      <c r="G543" s="50">
        <f>SUM(G509:G542)</f>
        <v>1580</v>
      </c>
    </row>
    <row r="544" spans="1:7" ht="13.5" thickTop="1" x14ac:dyDescent="0.2">
      <c r="A544" s="1149" t="s">
        <v>2238</v>
      </c>
      <c r="B544" s="1150"/>
      <c r="C544" s="1150"/>
      <c r="D544" s="1150"/>
      <c r="E544" s="1150"/>
      <c r="F544" s="1150"/>
      <c r="G544" s="1151"/>
    </row>
    <row r="545" spans="1:7" ht="13.5" thickBot="1" x14ac:dyDescent="0.25">
      <c r="A545" s="52"/>
      <c r="B545" s="103"/>
      <c r="C545" s="355"/>
      <c r="D545" s="54"/>
      <c r="E545" s="103"/>
      <c r="F545" s="55"/>
      <c r="G545" s="56"/>
    </row>
    <row r="546" spans="1:7" ht="13.5" thickTop="1" x14ac:dyDescent="0.2">
      <c r="A546" s="1130"/>
      <c r="B546" s="1131"/>
      <c r="C546" s="1131"/>
      <c r="D546" s="57" t="s">
        <v>11</v>
      </c>
      <c r="E546" s="1132" t="s">
        <v>12</v>
      </c>
      <c r="F546" s="1132"/>
      <c r="G546" s="1133"/>
    </row>
    <row r="547" spans="1:7" x14ac:dyDescent="0.2">
      <c r="A547" s="1134" t="s">
        <v>17</v>
      </c>
      <c r="B547" s="1135"/>
      <c r="C547" s="1135"/>
      <c r="D547" s="39"/>
      <c r="E547" s="1136"/>
      <c r="F547" s="1137"/>
      <c r="G547" s="1138"/>
    </row>
    <row r="548" spans="1:7" x14ac:dyDescent="0.2">
      <c r="A548" s="1134" t="s">
        <v>38</v>
      </c>
      <c r="B548" s="1135"/>
      <c r="C548" s="1135"/>
      <c r="D548" s="58" t="s">
        <v>403</v>
      </c>
      <c r="E548" s="1139" t="s">
        <v>142</v>
      </c>
      <c r="F548" s="1139"/>
      <c r="G548" s="1140"/>
    </row>
    <row r="549" spans="1:7" ht="13.5" thickBot="1" x14ac:dyDescent="0.25">
      <c r="A549" s="1141" t="s">
        <v>39</v>
      </c>
      <c r="B549" s="1142"/>
      <c r="C549" s="1142"/>
      <c r="D549" s="59" t="s">
        <v>404</v>
      </c>
      <c r="E549" s="1143" t="s">
        <v>0</v>
      </c>
      <c r="F549" s="1143"/>
      <c r="G549" s="1144"/>
    </row>
    <row r="550" spans="1:7" ht="16.5" x14ac:dyDescent="0.25">
      <c r="A550" s="1152" t="s">
        <v>29</v>
      </c>
      <c r="B550" s="1153"/>
      <c r="C550" s="1153"/>
      <c r="D550" s="1153"/>
      <c r="E550" s="1153"/>
      <c r="F550" s="1153"/>
      <c r="G550" s="1154"/>
    </row>
    <row r="551" spans="1:7" x14ac:dyDescent="0.2">
      <c r="A551" s="1155" t="s">
        <v>48</v>
      </c>
      <c r="B551" s="1156"/>
      <c r="C551" s="1156"/>
      <c r="D551" s="1156"/>
      <c r="E551" s="1156"/>
      <c r="F551" s="1156"/>
      <c r="G551" s="1157"/>
    </row>
    <row r="552" spans="1:7" x14ac:dyDescent="0.2">
      <c r="A552" s="1158" t="s">
        <v>49</v>
      </c>
      <c r="B552" s="1159"/>
      <c r="C552" s="1159"/>
      <c r="D552" s="1159"/>
      <c r="E552" s="1159"/>
      <c r="F552" s="1159"/>
      <c r="G552" s="1160"/>
    </row>
    <row r="553" spans="1:7" x14ac:dyDescent="0.2">
      <c r="A553" s="6"/>
      <c r="B553" s="99"/>
      <c r="C553" s="8"/>
      <c r="D553" s="9"/>
      <c r="E553" s="99"/>
      <c r="F553" s="10"/>
      <c r="G553" s="11" t="s">
        <v>20</v>
      </c>
    </row>
    <row r="554" spans="1:7" x14ac:dyDescent="0.2">
      <c r="A554" s="12" t="s">
        <v>1</v>
      </c>
      <c r="B554" s="13"/>
      <c r="C554" s="14" t="s">
        <v>51</v>
      </c>
      <c r="D554" s="13"/>
      <c r="E554" s="343" t="s">
        <v>2162</v>
      </c>
      <c r="F554" s="98"/>
      <c r="G554" s="344" t="s">
        <v>2159</v>
      </c>
    </row>
    <row r="555" spans="1:7" x14ac:dyDescent="0.2">
      <c r="A555" s="17" t="s">
        <v>8</v>
      </c>
      <c r="B555" s="100"/>
      <c r="C555" s="19"/>
      <c r="D555" s="4"/>
      <c r="E555" s="1145"/>
      <c r="F555" s="1146"/>
      <c r="G555" s="20"/>
    </row>
    <row r="556" spans="1:7" x14ac:dyDescent="0.2">
      <c r="A556" s="21" t="s">
        <v>37</v>
      </c>
      <c r="B556" s="22"/>
      <c r="C556" s="22"/>
      <c r="D556" s="22"/>
      <c r="E556" s="23" t="s">
        <v>46</v>
      </c>
      <c r="F556" s="24"/>
      <c r="G556" s="20" t="s">
        <v>50</v>
      </c>
    </row>
    <row r="557" spans="1:7" x14ac:dyDescent="0.2">
      <c r="A557" s="6"/>
      <c r="B557" s="99"/>
      <c r="C557" s="8"/>
      <c r="D557" s="8"/>
      <c r="E557" s="1147"/>
      <c r="F557" s="1148"/>
      <c r="G557" s="25"/>
    </row>
    <row r="558" spans="1:7" ht="26.25" thickBot="1" x14ac:dyDescent="0.25">
      <c r="A558" s="210" t="s">
        <v>47</v>
      </c>
      <c r="B558" s="28" t="s">
        <v>23</v>
      </c>
      <c r="C558" s="28" t="s">
        <v>34</v>
      </c>
      <c r="D558" s="110" t="s">
        <v>53</v>
      </c>
      <c r="E558" s="114" t="s">
        <v>54</v>
      </c>
      <c r="F558" s="111" t="s">
        <v>55</v>
      </c>
      <c r="G558" s="112" t="s">
        <v>35</v>
      </c>
    </row>
    <row r="559" spans="1:7" ht="13.5" thickTop="1" x14ac:dyDescent="0.2">
      <c r="A559" s="29">
        <v>1</v>
      </c>
      <c r="B559" s="101"/>
      <c r="C559" s="352" t="s">
        <v>495</v>
      </c>
      <c r="D559" s="357" t="s">
        <v>2163</v>
      </c>
      <c r="E559" s="158">
        <v>1</v>
      </c>
      <c r="F559" s="128">
        <v>5750</v>
      </c>
      <c r="G559" s="35">
        <f t="shared" ref="G559" si="3">F559*E559</f>
        <v>5750</v>
      </c>
    </row>
    <row r="560" spans="1:7" x14ac:dyDescent="0.2">
      <c r="A560" s="345"/>
      <c r="B560" s="101"/>
      <c r="C560" s="352"/>
      <c r="D560" s="351" t="s">
        <v>2166</v>
      </c>
      <c r="E560" s="108"/>
      <c r="F560" s="128"/>
      <c r="G560" s="35"/>
    </row>
    <row r="561" spans="1:7" x14ac:dyDescent="0.2">
      <c r="A561" s="29"/>
      <c r="B561" s="101"/>
      <c r="C561" s="352"/>
      <c r="D561" s="351" t="s">
        <v>2164</v>
      </c>
      <c r="E561" s="108"/>
      <c r="F561" s="149"/>
      <c r="G561" s="35"/>
    </row>
    <row r="562" spans="1:7" x14ac:dyDescent="0.2">
      <c r="A562" s="29"/>
      <c r="B562" s="101"/>
      <c r="C562" s="352"/>
      <c r="D562" s="351" t="s">
        <v>2165</v>
      </c>
      <c r="E562" s="108"/>
      <c r="F562" s="149"/>
      <c r="G562" s="35"/>
    </row>
    <row r="563" spans="1:7" x14ac:dyDescent="0.2">
      <c r="A563" s="29"/>
      <c r="B563" s="101"/>
      <c r="C563" s="41"/>
      <c r="D563" s="351"/>
      <c r="E563" s="157"/>
      <c r="F563" s="149"/>
      <c r="G563" s="35"/>
    </row>
    <row r="564" spans="1:7" x14ac:dyDescent="0.2">
      <c r="A564" s="29"/>
      <c r="B564" s="101"/>
      <c r="C564" s="352"/>
      <c r="D564" s="351"/>
      <c r="E564" s="108"/>
      <c r="F564" s="128"/>
      <c r="G564" s="35"/>
    </row>
    <row r="565" spans="1:7" x14ac:dyDescent="0.2">
      <c r="A565" s="29"/>
      <c r="B565" s="105"/>
      <c r="C565" s="41"/>
      <c r="D565" s="357"/>
      <c r="E565" s="157"/>
      <c r="F565" s="128"/>
      <c r="G565" s="35"/>
    </row>
    <row r="566" spans="1:7" x14ac:dyDescent="0.2">
      <c r="A566" s="29"/>
      <c r="B566" s="105"/>
      <c r="C566" s="41"/>
      <c r="D566" s="357"/>
      <c r="E566" s="102"/>
      <c r="F566" s="128"/>
      <c r="G566" s="35"/>
    </row>
    <row r="567" spans="1:7" x14ac:dyDescent="0.2">
      <c r="A567" s="29"/>
      <c r="B567" s="151"/>
      <c r="C567" s="352"/>
      <c r="D567" s="351"/>
      <c r="E567" s="108"/>
      <c r="F567" s="128"/>
      <c r="G567" s="35"/>
    </row>
    <row r="568" spans="1:7" x14ac:dyDescent="0.2">
      <c r="A568" s="29"/>
      <c r="B568" s="151"/>
      <c r="C568" s="352"/>
      <c r="D568" s="351"/>
      <c r="E568" s="108"/>
      <c r="F568" s="149"/>
      <c r="G568" s="35"/>
    </row>
    <row r="569" spans="1:7" x14ac:dyDescent="0.2">
      <c r="A569" s="29"/>
      <c r="B569" s="101"/>
      <c r="C569" s="352"/>
      <c r="D569" s="351"/>
      <c r="E569" s="108"/>
      <c r="F569" s="149"/>
      <c r="G569" s="35"/>
    </row>
    <row r="570" spans="1:7" x14ac:dyDescent="0.2">
      <c r="A570" s="29"/>
      <c r="B570" s="106"/>
      <c r="C570" s="41"/>
      <c r="D570" s="351"/>
      <c r="E570" s="157"/>
      <c r="F570" s="149"/>
      <c r="G570" s="35"/>
    </row>
    <row r="571" spans="1:7" x14ac:dyDescent="0.2">
      <c r="A571" s="29"/>
      <c r="B571" s="105"/>
      <c r="C571" s="352"/>
      <c r="D571" s="351"/>
      <c r="E571" s="108"/>
      <c r="F571" s="128"/>
      <c r="G571" s="35"/>
    </row>
    <row r="572" spans="1:7" x14ac:dyDescent="0.2">
      <c r="A572" s="29"/>
      <c r="B572" s="107"/>
      <c r="C572" s="41"/>
      <c r="D572" s="357"/>
      <c r="E572" s="157"/>
      <c r="F572" s="128"/>
      <c r="G572" s="35"/>
    </row>
    <row r="573" spans="1:7" x14ac:dyDescent="0.2">
      <c r="A573" s="29"/>
      <c r="B573" s="107"/>
      <c r="C573" s="41"/>
      <c r="D573" s="67"/>
      <c r="E573" s="153"/>
      <c r="F573" s="128"/>
      <c r="G573" s="35"/>
    </row>
    <row r="574" spans="1:7" x14ac:dyDescent="0.2">
      <c r="A574" s="29"/>
      <c r="B574" s="101"/>
      <c r="C574" s="41"/>
      <c r="D574" s="67"/>
      <c r="E574" s="108"/>
      <c r="F574" s="128"/>
      <c r="G574" s="35"/>
    </row>
    <row r="575" spans="1:7" x14ac:dyDescent="0.2">
      <c r="A575" s="29"/>
      <c r="B575" s="101"/>
      <c r="C575" s="41"/>
      <c r="D575" s="67"/>
      <c r="E575" s="153"/>
      <c r="F575" s="128"/>
      <c r="G575" s="35"/>
    </row>
    <row r="576" spans="1:7" x14ac:dyDescent="0.2">
      <c r="A576" s="29"/>
      <c r="B576" s="106"/>
      <c r="C576" s="41"/>
      <c r="D576" s="67"/>
      <c r="E576" s="104"/>
      <c r="F576" s="154"/>
      <c r="G576" s="35"/>
    </row>
    <row r="577" spans="1:7" x14ac:dyDescent="0.2">
      <c r="A577" s="29"/>
      <c r="B577" s="105"/>
      <c r="C577" s="41"/>
      <c r="D577" s="130"/>
      <c r="E577" s="104"/>
      <c r="F577" s="154"/>
      <c r="G577" s="35"/>
    </row>
    <row r="578" spans="1:7" x14ac:dyDescent="0.2">
      <c r="A578" s="29"/>
      <c r="B578" s="105"/>
      <c r="C578" s="41"/>
      <c r="D578" s="130"/>
      <c r="E578" s="104"/>
      <c r="F578" s="154"/>
      <c r="G578" s="35"/>
    </row>
    <row r="579" spans="1:7" x14ac:dyDescent="0.2">
      <c r="A579" s="29"/>
      <c r="B579" s="105"/>
      <c r="C579" s="41"/>
      <c r="D579" s="130"/>
      <c r="E579" s="104"/>
      <c r="F579" s="154"/>
      <c r="G579" s="35"/>
    </row>
    <row r="580" spans="1:7" x14ac:dyDescent="0.2">
      <c r="A580" s="29"/>
      <c r="B580" s="105"/>
      <c r="C580" s="41"/>
      <c r="D580" s="67"/>
      <c r="E580" s="104"/>
      <c r="F580" s="154"/>
      <c r="G580" s="35"/>
    </row>
    <row r="581" spans="1:7" x14ac:dyDescent="0.2">
      <c r="A581" s="29"/>
      <c r="B581" s="101"/>
      <c r="C581" s="41"/>
      <c r="D581" s="67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136"/>
      <c r="E583" s="104"/>
      <c r="F583" s="154"/>
      <c r="G583" s="35"/>
    </row>
    <row r="584" spans="1:7" x14ac:dyDescent="0.2">
      <c r="A584" s="29"/>
      <c r="B584" s="101"/>
      <c r="C584" s="41"/>
      <c r="D584" s="62"/>
      <c r="E584" s="104"/>
      <c r="F584" s="154"/>
      <c r="G584" s="35"/>
    </row>
    <row r="585" spans="1:7" x14ac:dyDescent="0.2">
      <c r="A585" s="29"/>
      <c r="B585" s="101"/>
      <c r="C585" s="41"/>
      <c r="D585" s="67"/>
      <c r="E585" s="104"/>
      <c r="F585" s="154"/>
      <c r="G585" s="35"/>
    </row>
    <row r="586" spans="1:7" x14ac:dyDescent="0.2">
      <c r="A586" s="29"/>
      <c r="B586" s="101"/>
      <c r="C586" s="41"/>
      <c r="D586" s="159"/>
      <c r="E586" s="104"/>
      <c r="F586" s="154"/>
      <c r="G586" s="35"/>
    </row>
    <row r="587" spans="1:7" x14ac:dyDescent="0.2">
      <c r="A587" s="29"/>
      <c r="B587" s="101"/>
      <c r="C587" s="41"/>
      <c r="D587" s="160"/>
      <c r="E587" s="108"/>
      <c r="F587" s="128"/>
      <c r="G587" s="353" t="s">
        <v>8</v>
      </c>
    </row>
    <row r="588" spans="1:7" x14ac:dyDescent="0.2">
      <c r="A588" s="29"/>
      <c r="B588" s="101"/>
      <c r="C588" s="41"/>
      <c r="D588" s="357" t="s">
        <v>8</v>
      </c>
      <c r="E588" s="153"/>
      <c r="F588" s="128"/>
      <c r="G588" s="35"/>
    </row>
    <row r="589" spans="1:7" x14ac:dyDescent="0.2">
      <c r="A589" s="29"/>
      <c r="B589" s="101"/>
      <c r="C589" s="41"/>
      <c r="D589" s="136"/>
      <c r="E589" s="102"/>
      <c r="F589" s="128"/>
      <c r="G589" s="35"/>
    </row>
    <row r="590" spans="1:7" x14ac:dyDescent="0.2">
      <c r="A590" s="29"/>
      <c r="B590" s="101"/>
      <c r="C590" s="31"/>
      <c r="D590" s="67"/>
      <c r="E590" s="131"/>
      <c r="F590" s="117"/>
      <c r="G590" s="35"/>
    </row>
    <row r="591" spans="1:7" x14ac:dyDescent="0.2">
      <c r="A591" s="29"/>
      <c r="B591" s="101"/>
      <c r="C591" s="41"/>
      <c r="D591" s="118"/>
      <c r="E591" s="108"/>
      <c r="F591" s="149"/>
      <c r="G591" s="35"/>
    </row>
    <row r="592" spans="1:7" x14ac:dyDescent="0.2">
      <c r="A592" s="29"/>
      <c r="B592" s="101"/>
      <c r="C592" s="41"/>
      <c r="D592" s="144"/>
      <c r="E592" s="108"/>
      <c r="F592" s="149"/>
      <c r="G592" s="35"/>
    </row>
    <row r="593" spans="1:7" ht="13.5" thickBot="1" x14ac:dyDescent="0.25">
      <c r="A593" s="45"/>
      <c r="B593" s="132"/>
      <c r="C593" s="115"/>
      <c r="D593" s="115"/>
      <c r="E593" s="132"/>
      <c r="F593" s="49" t="s">
        <v>15</v>
      </c>
      <c r="G593" s="50">
        <f>SUM(G559:G592)</f>
        <v>5750</v>
      </c>
    </row>
    <row r="594" spans="1:7" ht="13.5" thickTop="1" x14ac:dyDescent="0.2">
      <c r="A594" s="1149" t="s">
        <v>2167</v>
      </c>
      <c r="B594" s="1150"/>
      <c r="C594" s="1150"/>
      <c r="D594" s="1150"/>
      <c r="E594" s="1150"/>
      <c r="F594" s="1150"/>
      <c r="G594" s="1151"/>
    </row>
    <row r="595" spans="1:7" ht="13.5" thickBot="1" x14ac:dyDescent="0.25">
      <c r="A595" s="52"/>
      <c r="B595" s="103"/>
      <c r="C595" s="355" t="s">
        <v>2168</v>
      </c>
      <c r="D595" s="54"/>
      <c r="E595" s="103"/>
      <c r="F595" s="55"/>
      <c r="G595" s="56"/>
    </row>
    <row r="596" spans="1:7" ht="13.5" thickTop="1" x14ac:dyDescent="0.2">
      <c r="A596" s="1130"/>
      <c r="B596" s="1131"/>
      <c r="C596" s="1131"/>
      <c r="D596" s="57" t="s">
        <v>11</v>
      </c>
      <c r="E596" s="1132" t="s">
        <v>12</v>
      </c>
      <c r="F596" s="1132"/>
      <c r="G596" s="1133"/>
    </row>
    <row r="597" spans="1:7" x14ac:dyDescent="0.2">
      <c r="A597" s="1134" t="s">
        <v>17</v>
      </c>
      <c r="B597" s="1135"/>
      <c r="C597" s="1135"/>
      <c r="D597" s="39"/>
      <c r="E597" s="1136"/>
      <c r="F597" s="1137"/>
      <c r="G597" s="1138"/>
    </row>
    <row r="598" spans="1:7" x14ac:dyDescent="0.2">
      <c r="A598" s="1134" t="s">
        <v>38</v>
      </c>
      <c r="B598" s="1135"/>
      <c r="C598" s="1135"/>
      <c r="D598" s="58" t="s">
        <v>403</v>
      </c>
      <c r="E598" s="1139" t="s">
        <v>142</v>
      </c>
      <c r="F598" s="1139"/>
      <c r="G598" s="1140"/>
    </row>
    <row r="599" spans="1:7" ht="13.5" thickBot="1" x14ac:dyDescent="0.25">
      <c r="A599" s="1141" t="s">
        <v>39</v>
      </c>
      <c r="B599" s="1142"/>
      <c r="C599" s="1142"/>
      <c r="D599" s="59" t="s">
        <v>404</v>
      </c>
      <c r="E599" s="1143" t="s">
        <v>0</v>
      </c>
      <c r="F599" s="1143"/>
      <c r="G599" s="1144"/>
    </row>
    <row r="600" spans="1:7" ht="16.5" x14ac:dyDescent="0.25">
      <c r="A600" s="1152" t="s">
        <v>29</v>
      </c>
      <c r="B600" s="1153"/>
      <c r="C600" s="1153"/>
      <c r="D600" s="1153"/>
      <c r="E600" s="1153"/>
      <c r="F600" s="1153"/>
      <c r="G600" s="1154"/>
    </row>
    <row r="601" spans="1:7" x14ac:dyDescent="0.2">
      <c r="A601" s="1155" t="s">
        <v>48</v>
      </c>
      <c r="B601" s="1156"/>
      <c r="C601" s="1156"/>
      <c r="D601" s="1156"/>
      <c r="E601" s="1156"/>
      <c r="F601" s="1156"/>
      <c r="G601" s="1157"/>
    </row>
    <row r="602" spans="1:7" x14ac:dyDescent="0.2">
      <c r="A602" s="1158" t="s">
        <v>49</v>
      </c>
      <c r="B602" s="1159"/>
      <c r="C602" s="1159"/>
      <c r="D602" s="1159"/>
      <c r="E602" s="1159"/>
      <c r="F602" s="1159"/>
      <c r="G602" s="1160"/>
    </row>
    <row r="603" spans="1:7" x14ac:dyDescent="0.2">
      <c r="A603" s="6"/>
      <c r="B603" s="99"/>
      <c r="C603" s="8"/>
      <c r="D603" s="9"/>
      <c r="E603" s="99"/>
      <c r="F603" s="10"/>
      <c r="G603" s="11" t="s">
        <v>20</v>
      </c>
    </row>
    <row r="604" spans="1:7" x14ac:dyDescent="0.2">
      <c r="A604" s="12" t="s">
        <v>1</v>
      </c>
      <c r="B604" s="13"/>
      <c r="C604" s="14" t="s">
        <v>51</v>
      </c>
      <c r="D604" s="13"/>
      <c r="E604" s="343" t="s">
        <v>2384</v>
      </c>
      <c r="F604" s="98"/>
      <c r="G604" s="344" t="s">
        <v>2304</v>
      </c>
    </row>
    <row r="605" spans="1:7" x14ac:dyDescent="0.2">
      <c r="A605" s="17" t="s">
        <v>8</v>
      </c>
      <c r="B605" s="100"/>
      <c r="C605" s="19"/>
      <c r="D605" s="4"/>
      <c r="E605" s="1145"/>
      <c r="F605" s="1146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1147"/>
      <c r="F607" s="1148"/>
      <c r="G607" s="25"/>
    </row>
    <row r="608" spans="1:7" ht="26.25" thickBot="1" x14ac:dyDescent="0.25">
      <c r="A608" s="210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ht="13.5" thickTop="1" x14ac:dyDescent="0.2">
      <c r="A609" s="29">
        <v>1</v>
      </c>
      <c r="B609" s="101"/>
      <c r="C609" s="352" t="s">
        <v>153</v>
      </c>
      <c r="D609" s="357" t="s">
        <v>2306</v>
      </c>
      <c r="E609" s="158">
        <v>1</v>
      </c>
      <c r="F609" s="128">
        <v>4000</v>
      </c>
      <c r="G609" s="35">
        <f t="shared" ref="G609" si="4">F609*E609</f>
        <v>4000</v>
      </c>
    </row>
    <row r="610" spans="1:7" x14ac:dyDescent="0.2">
      <c r="A610" s="345"/>
      <c r="B610" s="101"/>
      <c r="C610" s="352"/>
      <c r="D610" s="351" t="s">
        <v>2409</v>
      </c>
      <c r="E610" s="108"/>
      <c r="F610" s="128"/>
      <c r="G610" s="35"/>
    </row>
    <row r="611" spans="1:7" x14ac:dyDescent="0.2">
      <c r="A611" s="29"/>
      <c r="B611" s="101"/>
      <c r="C611" s="352"/>
      <c r="D611" s="351"/>
      <c r="E611" s="108"/>
      <c r="F611" s="149"/>
      <c r="G611" s="35"/>
    </row>
    <row r="612" spans="1:7" x14ac:dyDescent="0.2">
      <c r="A612" s="29"/>
      <c r="B612" s="101"/>
      <c r="C612" s="352"/>
      <c r="D612" s="351"/>
      <c r="E612" s="108"/>
      <c r="F612" s="149"/>
      <c r="G612" s="35"/>
    </row>
    <row r="613" spans="1:7" x14ac:dyDescent="0.2">
      <c r="A613" s="29"/>
      <c r="B613" s="101"/>
      <c r="C613" s="41"/>
      <c r="D613" s="351"/>
      <c r="E613" s="157"/>
      <c r="F613" s="149"/>
      <c r="G613" s="35"/>
    </row>
    <row r="614" spans="1:7" x14ac:dyDescent="0.2">
      <c r="A614" s="29"/>
      <c r="B614" s="101"/>
      <c r="C614" s="352"/>
      <c r="D614" s="351"/>
      <c r="E614" s="108"/>
      <c r="F614" s="128"/>
      <c r="G614" s="35"/>
    </row>
    <row r="615" spans="1:7" x14ac:dyDescent="0.2">
      <c r="A615" s="29"/>
      <c r="B615" s="105"/>
      <c r="C615" s="41"/>
      <c r="D615" s="357"/>
      <c r="E615" s="157"/>
      <c r="F615" s="128"/>
      <c r="G615" s="35"/>
    </row>
    <row r="616" spans="1:7" x14ac:dyDescent="0.2">
      <c r="A616" s="29"/>
      <c r="B616" s="105"/>
      <c r="C616" s="41"/>
      <c r="D616" s="357"/>
      <c r="E616" s="102"/>
      <c r="F616" s="128"/>
      <c r="G616" s="35"/>
    </row>
    <row r="617" spans="1:7" x14ac:dyDescent="0.2">
      <c r="A617" s="29"/>
      <c r="B617" s="151"/>
      <c r="C617" s="352"/>
      <c r="D617" s="351"/>
      <c r="E617" s="108"/>
      <c r="F617" s="128"/>
      <c r="G617" s="35"/>
    </row>
    <row r="618" spans="1:7" x14ac:dyDescent="0.2">
      <c r="A618" s="29"/>
      <c r="B618" s="151"/>
      <c r="C618" s="352"/>
      <c r="D618" s="351"/>
      <c r="E618" s="108"/>
      <c r="F618" s="149"/>
      <c r="G618" s="35"/>
    </row>
    <row r="619" spans="1:7" x14ac:dyDescent="0.2">
      <c r="A619" s="29"/>
      <c r="B619" s="101"/>
      <c r="C619" s="352"/>
      <c r="D619" s="351"/>
      <c r="E619" s="108"/>
      <c r="F619" s="149"/>
      <c r="G619" s="35"/>
    </row>
    <row r="620" spans="1:7" x14ac:dyDescent="0.2">
      <c r="A620" s="29"/>
      <c r="B620" s="106"/>
      <c r="C620" s="41"/>
      <c r="D620" s="351"/>
      <c r="E620" s="157"/>
      <c r="F620" s="149"/>
      <c r="G620" s="35"/>
    </row>
    <row r="621" spans="1:7" x14ac:dyDescent="0.2">
      <c r="A621" s="29"/>
      <c r="B621" s="105"/>
      <c r="C621" s="352"/>
      <c r="D621" s="351"/>
      <c r="E621" s="108"/>
      <c r="F621" s="128"/>
      <c r="G621" s="35"/>
    </row>
    <row r="622" spans="1:7" x14ac:dyDescent="0.2">
      <c r="A622" s="29"/>
      <c r="B622" s="107"/>
      <c r="C622" s="41"/>
      <c r="D622" s="357"/>
      <c r="E622" s="157"/>
      <c r="F622" s="128"/>
      <c r="G622" s="35"/>
    </row>
    <row r="623" spans="1:7" x14ac:dyDescent="0.2">
      <c r="A623" s="29"/>
      <c r="B623" s="107"/>
      <c r="C623" s="41"/>
      <c r="D623" s="67"/>
      <c r="E623" s="153"/>
      <c r="F623" s="128"/>
      <c r="G623" s="35"/>
    </row>
    <row r="624" spans="1:7" x14ac:dyDescent="0.2">
      <c r="A624" s="29"/>
      <c r="B624" s="101"/>
      <c r="C624" s="41"/>
      <c r="D624" s="67"/>
      <c r="E624" s="108"/>
      <c r="F624" s="128"/>
      <c r="G624" s="35"/>
    </row>
    <row r="625" spans="1:7" x14ac:dyDescent="0.2">
      <c r="A625" s="29"/>
      <c r="B625" s="101"/>
      <c r="C625" s="41"/>
      <c r="D625" s="67"/>
      <c r="E625" s="153"/>
      <c r="F625" s="128"/>
      <c r="G625" s="35"/>
    </row>
    <row r="626" spans="1:7" x14ac:dyDescent="0.2">
      <c r="A626" s="29"/>
      <c r="B626" s="106"/>
      <c r="C626" s="41"/>
      <c r="D626" s="67"/>
      <c r="E626" s="104"/>
      <c r="F626" s="154"/>
      <c r="G626" s="35"/>
    </row>
    <row r="627" spans="1:7" x14ac:dyDescent="0.2">
      <c r="A627" s="29"/>
      <c r="B627" s="105"/>
      <c r="C627" s="41"/>
      <c r="D627" s="130"/>
      <c r="E627" s="104"/>
      <c r="F627" s="154"/>
      <c r="G627" s="35"/>
    </row>
    <row r="628" spans="1:7" x14ac:dyDescent="0.2">
      <c r="A628" s="29"/>
      <c r="B628" s="105"/>
      <c r="C628" s="41"/>
      <c r="D628" s="130"/>
      <c r="E628" s="104"/>
      <c r="F628" s="154"/>
      <c r="G628" s="35"/>
    </row>
    <row r="629" spans="1:7" x14ac:dyDescent="0.2">
      <c r="A629" s="29"/>
      <c r="B629" s="105"/>
      <c r="C629" s="41"/>
      <c r="D629" s="130"/>
      <c r="E629" s="104"/>
      <c r="F629" s="154"/>
      <c r="G629" s="35"/>
    </row>
    <row r="630" spans="1:7" x14ac:dyDescent="0.2">
      <c r="A630" s="29"/>
      <c r="B630" s="105"/>
      <c r="C630" s="41"/>
      <c r="D630" s="67"/>
      <c r="E630" s="104"/>
      <c r="F630" s="154"/>
      <c r="G630" s="35"/>
    </row>
    <row r="631" spans="1:7" x14ac:dyDescent="0.2">
      <c r="A631" s="29"/>
      <c r="B631" s="101"/>
      <c r="C631" s="41"/>
      <c r="D631" s="67"/>
      <c r="E631" s="104"/>
      <c r="F631" s="154"/>
      <c r="G631" s="35"/>
    </row>
    <row r="632" spans="1:7" x14ac:dyDescent="0.2">
      <c r="A632" s="29"/>
      <c r="B632" s="101"/>
      <c r="C632" s="41"/>
      <c r="D632" s="136"/>
      <c r="E632" s="104"/>
      <c r="F632" s="154"/>
      <c r="G632" s="35"/>
    </row>
    <row r="633" spans="1:7" x14ac:dyDescent="0.2">
      <c r="A633" s="29"/>
      <c r="B633" s="101"/>
      <c r="C633" s="41"/>
      <c r="D633" s="136"/>
      <c r="E633" s="104"/>
      <c r="F633" s="154"/>
      <c r="G633" s="35"/>
    </row>
    <row r="634" spans="1:7" x14ac:dyDescent="0.2">
      <c r="A634" s="29"/>
      <c r="B634" s="101"/>
      <c r="C634" s="41"/>
      <c r="D634" s="62"/>
      <c r="E634" s="104"/>
      <c r="F634" s="154"/>
      <c r="G634" s="35"/>
    </row>
    <row r="635" spans="1:7" x14ac:dyDescent="0.2">
      <c r="A635" s="29"/>
      <c r="B635" s="101"/>
      <c r="C635" s="41"/>
      <c r="D635" s="67"/>
      <c r="E635" s="104"/>
      <c r="F635" s="154"/>
      <c r="G635" s="35"/>
    </row>
    <row r="636" spans="1:7" x14ac:dyDescent="0.2">
      <c r="A636" s="29"/>
      <c r="B636" s="101"/>
      <c r="C636" s="41"/>
      <c r="D636" s="159"/>
      <c r="E636" s="104"/>
      <c r="F636" s="154"/>
      <c r="G636" s="35"/>
    </row>
    <row r="637" spans="1:7" x14ac:dyDescent="0.2">
      <c r="A637" s="29"/>
      <c r="B637" s="101"/>
      <c r="C637" s="41"/>
      <c r="D637" s="160"/>
      <c r="E637" s="108"/>
      <c r="F637" s="128"/>
      <c r="G637" s="353" t="s">
        <v>8</v>
      </c>
    </row>
    <row r="638" spans="1:7" x14ac:dyDescent="0.2">
      <c r="A638" s="29"/>
      <c r="B638" s="101"/>
      <c r="C638" s="41"/>
      <c r="D638" s="357" t="s">
        <v>8</v>
      </c>
      <c r="E638" s="153"/>
      <c r="F638" s="128"/>
      <c r="G638" s="35"/>
    </row>
    <row r="639" spans="1:7" x14ac:dyDescent="0.2">
      <c r="A639" s="29"/>
      <c r="B639" s="101"/>
      <c r="C639" s="41"/>
      <c r="D639" s="136"/>
      <c r="E639" s="102"/>
      <c r="F639" s="128"/>
      <c r="G639" s="35"/>
    </row>
    <row r="640" spans="1:7" x14ac:dyDescent="0.2">
      <c r="A640" s="29"/>
      <c r="B640" s="101"/>
      <c r="C640" s="31"/>
      <c r="D640" s="67"/>
      <c r="E640" s="131"/>
      <c r="F640" s="117"/>
      <c r="G640" s="35"/>
    </row>
    <row r="641" spans="1:7" x14ac:dyDescent="0.2">
      <c r="A641" s="29"/>
      <c r="B641" s="101"/>
      <c r="C641" s="41"/>
      <c r="D641" s="118"/>
      <c r="E641" s="108"/>
      <c r="F641" s="149"/>
      <c r="G641" s="35"/>
    </row>
    <row r="642" spans="1:7" x14ac:dyDescent="0.2">
      <c r="A642" s="29"/>
      <c r="B642" s="101"/>
      <c r="C642" s="41"/>
      <c r="D642" s="144"/>
      <c r="E642" s="108"/>
      <c r="F642" s="149"/>
      <c r="G642" s="35"/>
    </row>
    <row r="643" spans="1:7" ht="13.5" thickBot="1" x14ac:dyDescent="0.25">
      <c r="A643" s="45"/>
      <c r="B643" s="132"/>
      <c r="C643" s="115"/>
      <c r="D643" s="115"/>
      <c r="E643" s="132"/>
      <c r="F643" s="49" t="s">
        <v>15</v>
      </c>
      <c r="G643" s="50">
        <f>SUM(G609:G642)</f>
        <v>4000</v>
      </c>
    </row>
    <row r="644" spans="1:7" ht="13.5" thickTop="1" x14ac:dyDescent="0.2">
      <c r="A644" s="1149" t="s">
        <v>2308</v>
      </c>
      <c r="B644" s="1150"/>
      <c r="C644" s="1150"/>
      <c r="D644" s="1150"/>
      <c r="E644" s="1150"/>
      <c r="F644" s="1150"/>
      <c r="G644" s="1151"/>
    </row>
    <row r="645" spans="1:7" ht="13.5" thickBot="1" x14ac:dyDescent="0.25">
      <c r="A645" s="52"/>
      <c r="B645" s="103"/>
      <c r="C645" s="355" t="s">
        <v>8</v>
      </c>
      <c r="D645" s="54"/>
      <c r="E645" s="103"/>
      <c r="F645" s="55"/>
      <c r="G645" s="56"/>
    </row>
    <row r="646" spans="1:7" ht="13.5" thickTop="1" x14ac:dyDescent="0.2">
      <c r="A646" s="1130"/>
      <c r="B646" s="1131"/>
      <c r="C646" s="1131"/>
      <c r="D646" s="57" t="s">
        <v>11</v>
      </c>
      <c r="E646" s="1132" t="s">
        <v>12</v>
      </c>
      <c r="F646" s="1132"/>
      <c r="G646" s="1133"/>
    </row>
    <row r="647" spans="1:7" x14ac:dyDescent="0.2">
      <c r="A647" s="1134" t="s">
        <v>17</v>
      </c>
      <c r="B647" s="1135"/>
      <c r="C647" s="1135"/>
      <c r="D647" s="39"/>
      <c r="E647" s="1136"/>
      <c r="F647" s="1137"/>
      <c r="G647" s="1138"/>
    </row>
    <row r="648" spans="1:7" x14ac:dyDescent="0.2">
      <c r="A648" s="1134" t="s">
        <v>38</v>
      </c>
      <c r="B648" s="1135"/>
      <c r="C648" s="1135"/>
      <c r="D648" s="58" t="s">
        <v>403</v>
      </c>
      <c r="E648" s="1139" t="s">
        <v>142</v>
      </c>
      <c r="F648" s="1139"/>
      <c r="G648" s="1140"/>
    </row>
    <row r="649" spans="1:7" ht="13.5" thickBot="1" x14ac:dyDescent="0.25">
      <c r="A649" s="1141" t="s">
        <v>39</v>
      </c>
      <c r="B649" s="1142"/>
      <c r="C649" s="1142"/>
      <c r="D649" s="59" t="s">
        <v>404</v>
      </c>
      <c r="E649" s="1143" t="s">
        <v>0</v>
      </c>
      <c r="F649" s="1143"/>
      <c r="G649" s="1144"/>
    </row>
    <row r="650" spans="1:7" ht="16.5" x14ac:dyDescent="0.25">
      <c r="A650" s="1152" t="s">
        <v>29</v>
      </c>
      <c r="B650" s="1153"/>
      <c r="C650" s="1153"/>
      <c r="D650" s="1153"/>
      <c r="E650" s="1153"/>
      <c r="F650" s="1153"/>
      <c r="G650" s="1154"/>
    </row>
    <row r="651" spans="1:7" x14ac:dyDescent="0.2">
      <c r="A651" s="1155" t="s">
        <v>48</v>
      </c>
      <c r="B651" s="1156"/>
      <c r="C651" s="1156"/>
      <c r="D651" s="1156"/>
      <c r="E651" s="1156"/>
      <c r="F651" s="1156"/>
      <c r="G651" s="1157"/>
    </row>
    <row r="652" spans="1:7" x14ac:dyDescent="0.2">
      <c r="A652" s="1158" t="s">
        <v>49</v>
      </c>
      <c r="B652" s="1159"/>
      <c r="C652" s="1159"/>
      <c r="D652" s="1159"/>
      <c r="E652" s="1159"/>
      <c r="F652" s="1159"/>
      <c r="G652" s="1160"/>
    </row>
    <row r="653" spans="1:7" x14ac:dyDescent="0.2">
      <c r="A653" s="6"/>
      <c r="B653" s="99"/>
      <c r="C653" s="8"/>
      <c r="D653" s="9"/>
      <c r="E653" s="99"/>
      <c r="F653" s="10"/>
      <c r="G653" s="11" t="s">
        <v>20</v>
      </c>
    </row>
    <row r="654" spans="1:7" x14ac:dyDescent="0.2">
      <c r="A654" s="12" t="s">
        <v>1</v>
      </c>
      <c r="B654" s="13"/>
      <c r="C654" s="14" t="s">
        <v>51</v>
      </c>
      <c r="D654" s="13"/>
      <c r="E654" s="343" t="s">
        <v>2468</v>
      </c>
      <c r="F654" s="98"/>
      <c r="G654" s="344" t="s">
        <v>2407</v>
      </c>
    </row>
    <row r="655" spans="1:7" x14ac:dyDescent="0.2">
      <c r="A655" s="17" t="s">
        <v>8</v>
      </c>
      <c r="B655" s="100"/>
      <c r="C655" s="19"/>
      <c r="D655" s="4"/>
      <c r="E655" s="1145"/>
      <c r="F655" s="1146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1147"/>
      <c r="F657" s="1148"/>
      <c r="G657" s="25"/>
    </row>
    <row r="658" spans="1:7" ht="26.25" thickBot="1" x14ac:dyDescent="0.25">
      <c r="A658" s="210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29">
        <v>1</v>
      </c>
      <c r="B659" s="101"/>
      <c r="C659" s="352" t="s">
        <v>300</v>
      </c>
      <c r="D659" s="357" t="s">
        <v>1799</v>
      </c>
      <c r="E659" s="158">
        <v>15</v>
      </c>
      <c r="F659" s="128">
        <v>202</v>
      </c>
      <c r="G659" s="35">
        <f t="shared" ref="G659" si="5">F659*E659</f>
        <v>3030</v>
      </c>
    </row>
    <row r="660" spans="1:7" x14ac:dyDescent="0.2">
      <c r="A660" s="345"/>
      <c r="B660" s="101"/>
      <c r="C660" s="352"/>
      <c r="D660" s="351"/>
      <c r="E660" s="108"/>
      <c r="F660" s="128"/>
      <c r="G660" s="35"/>
    </row>
    <row r="661" spans="1:7" x14ac:dyDescent="0.2">
      <c r="A661" s="29"/>
      <c r="B661" s="101"/>
      <c r="C661" s="352"/>
      <c r="D661" s="351"/>
      <c r="E661" s="108"/>
      <c r="F661" s="149"/>
      <c r="G661" s="35"/>
    </row>
    <row r="662" spans="1:7" x14ac:dyDescent="0.2">
      <c r="A662" s="29"/>
      <c r="B662" s="101"/>
      <c r="C662" s="352"/>
      <c r="D662" s="351"/>
      <c r="E662" s="108"/>
      <c r="F662" s="149"/>
      <c r="G662" s="35"/>
    </row>
    <row r="663" spans="1:7" x14ac:dyDescent="0.2">
      <c r="A663" s="29"/>
      <c r="B663" s="101"/>
      <c r="C663" s="41"/>
      <c r="D663" s="351"/>
      <c r="E663" s="157"/>
      <c r="F663" s="149"/>
      <c r="G663" s="35"/>
    </row>
    <row r="664" spans="1:7" x14ac:dyDescent="0.2">
      <c r="A664" s="29"/>
      <c r="B664" s="101"/>
      <c r="C664" s="352"/>
      <c r="D664" s="351"/>
      <c r="E664" s="108"/>
      <c r="F664" s="128"/>
      <c r="G664" s="35"/>
    </row>
    <row r="665" spans="1:7" x14ac:dyDescent="0.2">
      <c r="A665" s="29"/>
      <c r="B665" s="105"/>
      <c r="C665" s="41"/>
      <c r="D665" s="357"/>
      <c r="E665" s="157"/>
      <c r="F665" s="128"/>
      <c r="G665" s="35"/>
    </row>
    <row r="666" spans="1:7" x14ac:dyDescent="0.2">
      <c r="A666" s="29"/>
      <c r="B666" s="105"/>
      <c r="C666" s="41"/>
      <c r="D666" s="357"/>
      <c r="E666" s="102"/>
      <c r="F666" s="128"/>
      <c r="G666" s="35"/>
    </row>
    <row r="667" spans="1:7" x14ac:dyDescent="0.2">
      <c r="A667" s="29"/>
      <c r="B667" s="151"/>
      <c r="C667" s="352"/>
      <c r="D667" s="351"/>
      <c r="E667" s="108"/>
      <c r="F667" s="128"/>
      <c r="G667" s="35"/>
    </row>
    <row r="668" spans="1:7" x14ac:dyDescent="0.2">
      <c r="A668" s="29"/>
      <c r="B668" s="151"/>
      <c r="C668" s="352"/>
      <c r="D668" s="351"/>
      <c r="E668" s="108"/>
      <c r="F668" s="149"/>
      <c r="G668" s="35"/>
    </row>
    <row r="669" spans="1:7" x14ac:dyDescent="0.2">
      <c r="A669" s="29"/>
      <c r="B669" s="101"/>
      <c r="C669" s="352"/>
      <c r="D669" s="351"/>
      <c r="E669" s="108"/>
      <c r="F669" s="149"/>
      <c r="G669" s="35"/>
    </row>
    <row r="670" spans="1:7" x14ac:dyDescent="0.2">
      <c r="A670" s="29"/>
      <c r="B670" s="106"/>
      <c r="C670" s="41"/>
      <c r="D670" s="351"/>
      <c r="E670" s="157"/>
      <c r="F670" s="149"/>
      <c r="G670" s="35"/>
    </row>
    <row r="671" spans="1:7" x14ac:dyDescent="0.2">
      <c r="A671" s="29"/>
      <c r="B671" s="105"/>
      <c r="C671" s="352"/>
      <c r="D671" s="351"/>
      <c r="E671" s="108"/>
      <c r="F671" s="128"/>
      <c r="G671" s="35"/>
    </row>
    <row r="672" spans="1:7" x14ac:dyDescent="0.2">
      <c r="A672" s="29"/>
      <c r="B672" s="107"/>
      <c r="C672" s="41"/>
      <c r="D672" s="357"/>
      <c r="E672" s="157"/>
      <c r="F672" s="128"/>
      <c r="G672" s="35"/>
    </row>
    <row r="673" spans="1:10" x14ac:dyDescent="0.2">
      <c r="A673" s="29"/>
      <c r="B673" s="107"/>
      <c r="C673" s="41"/>
      <c r="D673" s="67"/>
      <c r="E673" s="153"/>
      <c r="F673" s="128"/>
      <c r="G673" s="35"/>
    </row>
    <row r="674" spans="1:10" x14ac:dyDescent="0.2">
      <c r="A674" s="29"/>
      <c r="B674" s="101"/>
      <c r="C674" s="41"/>
      <c r="D674" s="67"/>
      <c r="E674" s="108"/>
      <c r="F674" s="128"/>
      <c r="G674" s="35"/>
    </row>
    <row r="675" spans="1:10" x14ac:dyDescent="0.2">
      <c r="A675" s="29"/>
      <c r="B675" s="101"/>
      <c r="C675" s="41"/>
      <c r="D675" s="67"/>
      <c r="E675" s="153"/>
      <c r="F675" s="128"/>
      <c r="G675" s="35"/>
    </row>
    <row r="676" spans="1:10" x14ac:dyDescent="0.2">
      <c r="A676" s="29"/>
      <c r="B676" s="106"/>
      <c r="C676" s="41"/>
      <c r="D676" s="67"/>
      <c r="E676" s="104"/>
      <c r="F676" s="154"/>
      <c r="G676" s="35"/>
    </row>
    <row r="677" spans="1:10" x14ac:dyDescent="0.2">
      <c r="A677" s="29"/>
      <c r="B677" s="105"/>
      <c r="C677" s="41"/>
      <c r="D677" s="130"/>
      <c r="E677" s="104"/>
      <c r="F677" s="154"/>
      <c r="G677" s="35"/>
    </row>
    <row r="678" spans="1:10" x14ac:dyDescent="0.2">
      <c r="A678" s="29"/>
      <c r="B678" s="105"/>
      <c r="C678" s="41"/>
      <c r="D678" s="130"/>
      <c r="E678" s="104"/>
      <c r="F678" s="154"/>
      <c r="G678" s="35"/>
    </row>
    <row r="679" spans="1:10" x14ac:dyDescent="0.2">
      <c r="A679" s="29"/>
      <c r="B679" s="105"/>
      <c r="C679" s="41"/>
      <c r="D679" s="130"/>
      <c r="E679" s="104"/>
      <c r="F679" s="154"/>
      <c r="G679" s="35"/>
    </row>
    <row r="680" spans="1:10" x14ac:dyDescent="0.2">
      <c r="A680" s="29"/>
      <c r="B680" s="105"/>
      <c r="C680" s="41"/>
      <c r="D680" s="67"/>
      <c r="E680" s="104"/>
      <c r="F680" s="154"/>
      <c r="G680" s="35"/>
      <c r="J680" s="411" t="s">
        <v>543</v>
      </c>
    </row>
    <row r="681" spans="1:10" x14ac:dyDescent="0.2">
      <c r="A681" s="29"/>
      <c r="B681" s="101"/>
      <c r="C681" s="41"/>
      <c r="D681" s="67"/>
      <c r="E681" s="104"/>
      <c r="F681" s="154"/>
      <c r="G681" s="35"/>
    </row>
    <row r="682" spans="1:10" x14ac:dyDescent="0.2">
      <c r="A682" s="29"/>
      <c r="B682" s="101"/>
      <c r="C682" s="41"/>
      <c r="D682" s="136"/>
      <c r="E682" s="104"/>
      <c r="F682" s="154"/>
      <c r="G682" s="35"/>
    </row>
    <row r="683" spans="1:10" x14ac:dyDescent="0.2">
      <c r="A683" s="29"/>
      <c r="B683" s="101"/>
      <c r="C683" s="41"/>
      <c r="D683" s="136"/>
      <c r="E683" s="104"/>
      <c r="F683" s="154"/>
      <c r="G683" s="35"/>
    </row>
    <row r="684" spans="1:10" x14ac:dyDescent="0.2">
      <c r="A684" s="29"/>
      <c r="B684" s="101"/>
      <c r="C684" s="41"/>
      <c r="D684" s="62"/>
      <c r="E684" s="104"/>
      <c r="F684" s="154"/>
      <c r="G684" s="35"/>
    </row>
    <row r="685" spans="1:10" x14ac:dyDescent="0.2">
      <c r="A685" s="29"/>
      <c r="B685" s="101"/>
      <c r="C685" s="41"/>
      <c r="D685" s="67"/>
      <c r="E685" s="104"/>
      <c r="F685" s="154"/>
      <c r="G685" s="35"/>
    </row>
    <row r="686" spans="1:10" x14ac:dyDescent="0.2">
      <c r="A686" s="29"/>
      <c r="B686" s="101"/>
      <c r="C686" s="41"/>
      <c r="D686" s="159"/>
      <c r="E686" s="104"/>
      <c r="F686" s="154"/>
      <c r="G686" s="35"/>
    </row>
    <row r="687" spans="1:10" x14ac:dyDescent="0.2">
      <c r="A687" s="29"/>
      <c r="B687" s="101"/>
      <c r="C687" s="41"/>
      <c r="D687" s="160"/>
      <c r="E687" s="108"/>
      <c r="F687" s="128"/>
      <c r="G687" s="353" t="s">
        <v>8</v>
      </c>
    </row>
    <row r="688" spans="1:10" x14ac:dyDescent="0.2">
      <c r="A688" s="29"/>
      <c r="B688" s="101"/>
      <c r="C688" s="41"/>
      <c r="D688" s="357" t="s">
        <v>8</v>
      </c>
      <c r="E688" s="153"/>
      <c r="F688" s="128"/>
      <c r="G688" s="35"/>
    </row>
    <row r="689" spans="1:7" x14ac:dyDescent="0.2">
      <c r="A689" s="29"/>
      <c r="B689" s="101"/>
      <c r="C689" s="41"/>
      <c r="D689" s="136"/>
      <c r="E689" s="102"/>
      <c r="F689" s="128"/>
      <c r="G689" s="35"/>
    </row>
    <row r="690" spans="1:7" x14ac:dyDescent="0.2">
      <c r="A690" s="29"/>
      <c r="B690" s="101"/>
      <c r="C690" s="31"/>
      <c r="D690" s="67"/>
      <c r="E690" s="131"/>
      <c r="F690" s="117"/>
      <c r="G690" s="35"/>
    </row>
    <row r="691" spans="1:7" x14ac:dyDescent="0.2">
      <c r="A691" s="29"/>
      <c r="B691" s="101"/>
      <c r="C691" s="41"/>
      <c r="D691" s="118"/>
      <c r="E691" s="108"/>
      <c r="F691" s="149"/>
      <c r="G691" s="35"/>
    </row>
    <row r="692" spans="1:7" x14ac:dyDescent="0.2">
      <c r="A692" s="29"/>
      <c r="B692" s="101"/>
      <c r="C692" s="41"/>
      <c r="D692" s="144"/>
      <c r="E692" s="108"/>
      <c r="F692" s="149"/>
      <c r="G692" s="35"/>
    </row>
    <row r="693" spans="1:7" ht="13.5" thickBot="1" x14ac:dyDescent="0.25">
      <c r="A693" s="45"/>
      <c r="B693" s="132"/>
      <c r="C693" s="115"/>
      <c r="D693" s="115"/>
      <c r="E693" s="132"/>
      <c r="F693" s="49" t="s">
        <v>15</v>
      </c>
      <c r="G693" s="50">
        <f>SUM(G659:G692)</f>
        <v>3030</v>
      </c>
    </row>
    <row r="694" spans="1:7" ht="13.5" thickTop="1" x14ac:dyDescent="0.2">
      <c r="A694" s="1149" t="s">
        <v>2413</v>
      </c>
      <c r="B694" s="1150"/>
      <c r="C694" s="1150"/>
      <c r="D694" s="1150"/>
      <c r="E694" s="1150"/>
      <c r="F694" s="1150"/>
      <c r="G694" s="1151"/>
    </row>
    <row r="695" spans="1:7" ht="13.5" thickBot="1" x14ac:dyDescent="0.25">
      <c r="A695" s="52"/>
      <c r="B695" s="103"/>
      <c r="C695" s="355" t="s">
        <v>1710</v>
      </c>
      <c r="D695" s="54"/>
      <c r="E695" s="103"/>
      <c r="F695" s="55"/>
      <c r="G695" s="56"/>
    </row>
    <row r="696" spans="1:7" ht="13.5" thickTop="1" x14ac:dyDescent="0.2">
      <c r="A696" s="1130"/>
      <c r="B696" s="1131"/>
      <c r="C696" s="1131"/>
      <c r="D696" s="57" t="s">
        <v>11</v>
      </c>
      <c r="E696" s="1132" t="s">
        <v>12</v>
      </c>
      <c r="F696" s="1132"/>
      <c r="G696" s="1133"/>
    </row>
    <row r="697" spans="1:7" x14ac:dyDescent="0.2">
      <c r="A697" s="1134" t="s">
        <v>17</v>
      </c>
      <c r="B697" s="1135"/>
      <c r="C697" s="1135"/>
      <c r="D697" s="39"/>
      <c r="E697" s="1136"/>
      <c r="F697" s="1137"/>
      <c r="G697" s="1138"/>
    </row>
    <row r="698" spans="1:7" x14ac:dyDescent="0.2">
      <c r="A698" s="1134" t="s">
        <v>38</v>
      </c>
      <c r="B698" s="1135"/>
      <c r="C698" s="1135"/>
      <c r="D698" s="58" t="s">
        <v>403</v>
      </c>
      <c r="E698" s="1139" t="s">
        <v>142</v>
      </c>
      <c r="F698" s="1139"/>
      <c r="G698" s="1140"/>
    </row>
    <row r="699" spans="1:7" ht="13.5" thickBot="1" x14ac:dyDescent="0.25">
      <c r="A699" s="1141" t="s">
        <v>39</v>
      </c>
      <c r="B699" s="1142"/>
      <c r="C699" s="1142"/>
      <c r="D699" s="59" t="s">
        <v>404</v>
      </c>
      <c r="E699" s="1143" t="s">
        <v>0</v>
      </c>
      <c r="F699" s="1143"/>
      <c r="G699" s="1144"/>
    </row>
    <row r="700" spans="1:7" ht="16.5" x14ac:dyDescent="0.25">
      <c r="A700" s="1152" t="s">
        <v>29</v>
      </c>
      <c r="B700" s="1153"/>
      <c r="C700" s="1153"/>
      <c r="D700" s="1153"/>
      <c r="E700" s="1153"/>
      <c r="F700" s="1153"/>
      <c r="G700" s="1154"/>
    </row>
    <row r="701" spans="1:7" x14ac:dyDescent="0.2">
      <c r="A701" s="1155" t="s">
        <v>48</v>
      </c>
      <c r="B701" s="1156"/>
      <c r="C701" s="1156"/>
      <c r="D701" s="1156"/>
      <c r="E701" s="1156"/>
      <c r="F701" s="1156"/>
      <c r="G701" s="1157"/>
    </row>
    <row r="702" spans="1:7" x14ac:dyDescent="0.2">
      <c r="A702" s="1158" t="s">
        <v>49</v>
      </c>
      <c r="B702" s="1159"/>
      <c r="C702" s="1159"/>
      <c r="D702" s="1159"/>
      <c r="E702" s="1159"/>
      <c r="F702" s="1159"/>
      <c r="G702" s="1160"/>
    </row>
    <row r="703" spans="1:7" x14ac:dyDescent="0.2">
      <c r="A703" s="6"/>
      <c r="B703" s="99"/>
      <c r="C703" s="8"/>
      <c r="D703" s="9"/>
      <c r="E703" s="99"/>
      <c r="F703" s="10"/>
      <c r="G703" s="11" t="s">
        <v>20</v>
      </c>
    </row>
    <row r="704" spans="1:7" x14ac:dyDescent="0.2">
      <c r="A704" s="12" t="s">
        <v>1</v>
      </c>
      <c r="B704" s="13"/>
      <c r="C704" s="14" t="s">
        <v>51</v>
      </c>
      <c r="D704" s="13"/>
      <c r="E704" s="343" t="s">
        <v>2469</v>
      </c>
      <c r="F704" s="98"/>
      <c r="G704" s="344" t="s">
        <v>2407</v>
      </c>
    </row>
    <row r="705" spans="1:8" x14ac:dyDescent="0.2">
      <c r="A705" s="17" t="s">
        <v>8</v>
      </c>
      <c r="B705" s="100"/>
      <c r="C705" s="19"/>
      <c r="D705" s="4"/>
      <c r="E705" s="1145"/>
      <c r="F705" s="1146"/>
      <c r="G705" s="20"/>
    </row>
    <row r="706" spans="1:8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8" x14ac:dyDescent="0.2">
      <c r="A707" s="6"/>
      <c r="B707" s="99"/>
      <c r="C707" s="8"/>
      <c r="D707" s="8"/>
      <c r="E707" s="1147"/>
      <c r="F707" s="1148"/>
      <c r="G707" s="25"/>
    </row>
    <row r="708" spans="1:8" ht="26.25" thickBot="1" x14ac:dyDescent="0.25">
      <c r="A708" s="210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8" ht="13.5" thickTop="1" x14ac:dyDescent="0.2">
      <c r="A709" s="29">
        <v>1</v>
      </c>
      <c r="B709" s="101"/>
      <c r="C709" s="352" t="s">
        <v>300</v>
      </c>
      <c r="D709" s="357" t="s">
        <v>2414</v>
      </c>
      <c r="E709" s="158">
        <v>18</v>
      </c>
      <c r="F709" s="128">
        <v>295</v>
      </c>
      <c r="G709" s="35">
        <f t="shared" ref="G709:G712" si="6">F709*E709</f>
        <v>5310</v>
      </c>
    </row>
    <row r="710" spans="1:8" x14ac:dyDescent="0.2">
      <c r="A710" s="345">
        <v>2</v>
      </c>
      <c r="B710" s="101"/>
      <c r="C710" s="352" t="s">
        <v>300</v>
      </c>
      <c r="D710" s="351" t="s">
        <v>2415</v>
      </c>
      <c r="E710" s="108">
        <v>12</v>
      </c>
      <c r="F710" s="128">
        <v>315</v>
      </c>
      <c r="G710" s="35">
        <f t="shared" si="6"/>
        <v>3780</v>
      </c>
      <c r="H710" s="201">
        <f>G709+G710</f>
        <v>9090</v>
      </c>
    </row>
    <row r="711" spans="1:8" x14ac:dyDescent="0.2">
      <c r="A711" s="29">
        <v>3</v>
      </c>
      <c r="B711" s="101"/>
      <c r="C711" s="352" t="s">
        <v>149</v>
      </c>
      <c r="D711" s="351" t="s">
        <v>2416</v>
      </c>
      <c r="E711" s="108">
        <v>2</v>
      </c>
      <c r="F711" s="149">
        <v>183</v>
      </c>
      <c r="G711" s="35">
        <f t="shared" si="6"/>
        <v>366</v>
      </c>
    </row>
    <row r="712" spans="1:8" x14ac:dyDescent="0.2">
      <c r="A712" s="29">
        <v>4</v>
      </c>
      <c r="B712" s="101"/>
      <c r="C712" s="352" t="s">
        <v>153</v>
      </c>
      <c r="D712" s="351" t="s">
        <v>2417</v>
      </c>
      <c r="E712" s="108">
        <v>6</v>
      </c>
      <c r="F712" s="149">
        <v>16.2</v>
      </c>
      <c r="G712" s="35">
        <f t="shared" si="6"/>
        <v>97.199999999999989</v>
      </c>
      <c r="H712" s="201">
        <f>G711+G712</f>
        <v>463.2</v>
      </c>
    </row>
    <row r="713" spans="1:8" x14ac:dyDescent="0.2">
      <c r="A713" s="29"/>
      <c r="B713" s="101"/>
      <c r="C713" s="41"/>
      <c r="D713" s="351"/>
      <c r="E713" s="157"/>
      <c r="F713" s="149"/>
      <c r="G713" s="35"/>
    </row>
    <row r="714" spans="1:8" x14ac:dyDescent="0.2">
      <c r="A714" s="29"/>
      <c r="B714" s="101"/>
      <c r="C714" s="352"/>
      <c r="D714" s="351"/>
      <c r="E714" s="108"/>
      <c r="F714" s="128"/>
      <c r="G714" s="35"/>
    </row>
    <row r="715" spans="1:8" x14ac:dyDescent="0.2">
      <c r="A715" s="29"/>
      <c r="B715" s="105"/>
      <c r="C715" s="41"/>
      <c r="D715" s="357"/>
      <c r="E715" s="157"/>
      <c r="F715" s="128"/>
      <c r="G715" s="35"/>
    </row>
    <row r="716" spans="1:8" x14ac:dyDescent="0.2">
      <c r="A716" s="29"/>
      <c r="B716" s="105"/>
      <c r="C716" s="41"/>
      <c r="D716" s="357"/>
      <c r="E716" s="102"/>
      <c r="F716" s="128"/>
      <c r="G716" s="35"/>
    </row>
    <row r="717" spans="1:8" x14ac:dyDescent="0.2">
      <c r="A717" s="29"/>
      <c r="B717" s="151"/>
      <c r="C717" s="352"/>
      <c r="D717" s="351"/>
      <c r="E717" s="108"/>
      <c r="F717" s="128"/>
      <c r="G717" s="35"/>
    </row>
    <row r="718" spans="1:8" x14ac:dyDescent="0.2">
      <c r="A718" s="29"/>
      <c r="B718" s="151"/>
      <c r="C718" s="352"/>
      <c r="D718" s="351"/>
      <c r="E718" s="108"/>
      <c r="F718" s="149"/>
      <c r="G718" s="35"/>
    </row>
    <row r="719" spans="1:8" x14ac:dyDescent="0.2">
      <c r="A719" s="29"/>
      <c r="B719" s="101"/>
      <c r="C719" s="352"/>
      <c r="D719" s="351"/>
      <c r="E719" s="108"/>
      <c r="F719" s="149"/>
      <c r="G719" s="35"/>
    </row>
    <row r="720" spans="1:8" x14ac:dyDescent="0.2">
      <c r="A720" s="29"/>
      <c r="B720" s="106"/>
      <c r="C720" s="41"/>
      <c r="D720" s="351"/>
      <c r="E720" s="157"/>
      <c r="F720" s="149"/>
      <c r="G720" s="35"/>
    </row>
    <row r="721" spans="1:7" x14ac:dyDescent="0.2">
      <c r="A721" s="29"/>
      <c r="B721" s="105"/>
      <c r="C721" s="352"/>
      <c r="D721" s="351"/>
      <c r="E721" s="108"/>
      <c r="F721" s="128"/>
      <c r="G721" s="35"/>
    </row>
    <row r="722" spans="1:7" x14ac:dyDescent="0.2">
      <c r="A722" s="29"/>
      <c r="B722" s="107"/>
      <c r="C722" s="41"/>
      <c r="D722" s="357"/>
      <c r="E722" s="157"/>
      <c r="F722" s="128"/>
      <c r="G722" s="35"/>
    </row>
    <row r="723" spans="1:7" x14ac:dyDescent="0.2">
      <c r="A723" s="29"/>
      <c r="B723" s="107"/>
      <c r="C723" s="41"/>
      <c r="D723" s="67"/>
      <c r="E723" s="153"/>
      <c r="F723" s="128"/>
      <c r="G723" s="35"/>
    </row>
    <row r="724" spans="1:7" x14ac:dyDescent="0.2">
      <c r="A724" s="29"/>
      <c r="B724" s="101"/>
      <c r="C724" s="41"/>
      <c r="D724" s="67"/>
      <c r="E724" s="108"/>
      <c r="F724" s="128"/>
      <c r="G724" s="35"/>
    </row>
    <row r="725" spans="1:7" x14ac:dyDescent="0.2">
      <c r="A725" s="29"/>
      <c r="B725" s="101"/>
      <c r="C725" s="41"/>
      <c r="D725" s="67"/>
      <c r="E725" s="153"/>
      <c r="F725" s="128"/>
      <c r="G725" s="35"/>
    </row>
    <row r="726" spans="1:7" x14ac:dyDescent="0.2">
      <c r="A726" s="29"/>
      <c r="B726" s="106"/>
      <c r="C726" s="41"/>
      <c r="D726" s="67"/>
      <c r="E726" s="104"/>
      <c r="F726" s="154"/>
      <c r="G726" s="35"/>
    </row>
    <row r="727" spans="1:7" x14ac:dyDescent="0.2">
      <c r="A727" s="29"/>
      <c r="B727" s="105"/>
      <c r="C727" s="41"/>
      <c r="D727" s="130"/>
      <c r="E727" s="104"/>
      <c r="F727" s="154"/>
      <c r="G727" s="35"/>
    </row>
    <row r="728" spans="1:7" x14ac:dyDescent="0.2">
      <c r="A728" s="29"/>
      <c r="B728" s="105"/>
      <c r="C728" s="41"/>
      <c r="D728" s="130"/>
      <c r="E728" s="104"/>
      <c r="F728" s="154"/>
      <c r="G728" s="35"/>
    </row>
    <row r="729" spans="1:7" x14ac:dyDescent="0.2">
      <c r="A729" s="29"/>
      <c r="B729" s="105"/>
      <c r="C729" s="41"/>
      <c r="D729" s="130"/>
      <c r="E729" s="104"/>
      <c r="F729" s="154"/>
      <c r="G729" s="35"/>
    </row>
    <row r="730" spans="1:7" x14ac:dyDescent="0.2">
      <c r="A730" s="29"/>
      <c r="B730" s="105"/>
      <c r="C730" s="41"/>
      <c r="D730" s="67"/>
      <c r="E730" s="104"/>
      <c r="F730" s="154"/>
      <c r="G730" s="35"/>
    </row>
    <row r="731" spans="1:7" x14ac:dyDescent="0.2">
      <c r="A731" s="29"/>
      <c r="B731" s="101"/>
      <c r="C731" s="41"/>
      <c r="D731" s="67"/>
      <c r="E731" s="104"/>
      <c r="F731" s="154"/>
      <c r="G731" s="35"/>
    </row>
    <row r="732" spans="1:7" x14ac:dyDescent="0.2">
      <c r="A732" s="29"/>
      <c r="B732" s="101"/>
      <c r="C732" s="41"/>
      <c r="D732" s="136"/>
      <c r="E732" s="104"/>
      <c r="F732" s="154"/>
      <c r="G732" s="35"/>
    </row>
    <row r="733" spans="1:7" x14ac:dyDescent="0.2">
      <c r="A733" s="29"/>
      <c r="B733" s="101"/>
      <c r="C733" s="41"/>
      <c r="D733" s="136"/>
      <c r="E733" s="104"/>
      <c r="F733" s="154"/>
      <c r="G733" s="35"/>
    </row>
    <row r="734" spans="1:7" x14ac:dyDescent="0.2">
      <c r="A734" s="29"/>
      <c r="B734" s="101"/>
      <c r="C734" s="41"/>
      <c r="D734" s="62"/>
      <c r="E734" s="104"/>
      <c r="F734" s="154"/>
      <c r="G734" s="35"/>
    </row>
    <row r="735" spans="1:7" x14ac:dyDescent="0.2">
      <c r="A735" s="29"/>
      <c r="B735" s="101"/>
      <c r="C735" s="41"/>
      <c r="D735" s="67"/>
      <c r="E735" s="104"/>
      <c r="F735" s="154"/>
      <c r="G735" s="35"/>
    </row>
    <row r="736" spans="1:7" x14ac:dyDescent="0.2">
      <c r="A736" s="29"/>
      <c r="B736" s="101"/>
      <c r="C736" s="41"/>
      <c r="D736" s="159"/>
      <c r="E736" s="104"/>
      <c r="F736" s="154"/>
      <c r="G736" s="35"/>
    </row>
    <row r="737" spans="1:7" x14ac:dyDescent="0.2">
      <c r="A737" s="29"/>
      <c r="B737" s="101"/>
      <c r="C737" s="41"/>
      <c r="D737" s="160"/>
      <c r="E737" s="108"/>
      <c r="F737" s="128"/>
      <c r="G737" s="353" t="s">
        <v>8</v>
      </c>
    </row>
    <row r="738" spans="1:7" x14ac:dyDescent="0.2">
      <c r="A738" s="29"/>
      <c r="B738" s="101"/>
      <c r="C738" s="41"/>
      <c r="D738" s="357" t="s">
        <v>8</v>
      </c>
      <c r="E738" s="153"/>
      <c r="F738" s="128"/>
      <c r="G738" s="35"/>
    </row>
    <row r="739" spans="1:7" x14ac:dyDescent="0.2">
      <c r="A739" s="29"/>
      <c r="B739" s="101"/>
      <c r="C739" s="41"/>
      <c r="D739" s="136"/>
      <c r="E739" s="102"/>
      <c r="F739" s="128"/>
      <c r="G739" s="35"/>
    </row>
    <row r="740" spans="1:7" x14ac:dyDescent="0.2">
      <c r="A740" s="29"/>
      <c r="B740" s="101"/>
      <c r="C740" s="31"/>
      <c r="D740" s="67"/>
      <c r="E740" s="131"/>
      <c r="F740" s="117"/>
      <c r="G740" s="35"/>
    </row>
    <row r="741" spans="1:7" x14ac:dyDescent="0.2">
      <c r="A741" s="29"/>
      <c r="B741" s="101"/>
      <c r="C741" s="41"/>
      <c r="D741" s="118"/>
      <c r="E741" s="108"/>
      <c r="F741" s="149"/>
      <c r="G741" s="35"/>
    </row>
    <row r="742" spans="1:7" x14ac:dyDescent="0.2">
      <c r="A742" s="29"/>
      <c r="B742" s="101"/>
      <c r="C742" s="41"/>
      <c r="D742" s="144"/>
      <c r="E742" s="108"/>
      <c r="F742" s="149"/>
      <c r="G742" s="35"/>
    </row>
    <row r="743" spans="1:7" ht="13.5" thickBot="1" x14ac:dyDescent="0.25">
      <c r="A743" s="45"/>
      <c r="B743" s="132"/>
      <c r="C743" s="115"/>
      <c r="D743" s="115"/>
      <c r="E743" s="132"/>
      <c r="F743" s="49" t="s">
        <v>15</v>
      </c>
      <c r="G743" s="50">
        <f>SUM(G709:G742)</f>
        <v>9553.2000000000007</v>
      </c>
    </row>
    <row r="744" spans="1:7" ht="13.5" thickTop="1" x14ac:dyDescent="0.2">
      <c r="A744" s="1149" t="s">
        <v>2418</v>
      </c>
      <c r="B744" s="1150"/>
      <c r="C744" s="1150"/>
      <c r="D744" s="1150"/>
      <c r="E744" s="1150"/>
      <c r="F744" s="1150"/>
      <c r="G744" s="1151"/>
    </row>
    <row r="745" spans="1:7" ht="13.5" thickBot="1" x14ac:dyDescent="0.25">
      <c r="A745" s="52"/>
      <c r="B745" s="103"/>
      <c r="C745" s="355" t="s">
        <v>8</v>
      </c>
      <c r="D745" s="54"/>
      <c r="E745" s="103"/>
      <c r="F745" s="55"/>
      <c r="G745" s="56"/>
    </row>
    <row r="746" spans="1:7" ht="13.5" thickTop="1" x14ac:dyDescent="0.2">
      <c r="A746" s="1130"/>
      <c r="B746" s="1131"/>
      <c r="C746" s="1131"/>
      <c r="D746" s="57" t="s">
        <v>11</v>
      </c>
      <c r="E746" s="1132" t="s">
        <v>12</v>
      </c>
      <c r="F746" s="1132"/>
      <c r="G746" s="1133"/>
    </row>
    <row r="747" spans="1:7" x14ac:dyDescent="0.2">
      <c r="A747" s="1134" t="s">
        <v>17</v>
      </c>
      <c r="B747" s="1135"/>
      <c r="C747" s="1135"/>
      <c r="D747" s="39"/>
      <c r="E747" s="1136"/>
      <c r="F747" s="1137"/>
      <c r="G747" s="1138"/>
    </row>
    <row r="748" spans="1:7" x14ac:dyDescent="0.2">
      <c r="A748" s="1134" t="s">
        <v>38</v>
      </c>
      <c r="B748" s="1135"/>
      <c r="C748" s="1135"/>
      <c r="D748" s="58" t="s">
        <v>403</v>
      </c>
      <c r="E748" s="1139" t="s">
        <v>142</v>
      </c>
      <c r="F748" s="1139"/>
      <c r="G748" s="1140"/>
    </row>
    <row r="749" spans="1:7" ht="13.5" thickBot="1" x14ac:dyDescent="0.25">
      <c r="A749" s="1141" t="s">
        <v>39</v>
      </c>
      <c r="B749" s="1142"/>
      <c r="C749" s="1142"/>
      <c r="D749" s="59" t="s">
        <v>404</v>
      </c>
      <c r="E749" s="1143" t="s">
        <v>0</v>
      </c>
      <c r="F749" s="1143"/>
      <c r="G749" s="1144"/>
    </row>
    <row r="750" spans="1:7" ht="16.5" x14ac:dyDescent="0.25">
      <c r="A750" s="1152" t="s">
        <v>29</v>
      </c>
      <c r="B750" s="1153"/>
      <c r="C750" s="1153"/>
      <c r="D750" s="1153"/>
      <c r="E750" s="1153"/>
      <c r="F750" s="1153"/>
      <c r="G750" s="1154"/>
    </row>
    <row r="751" spans="1:7" x14ac:dyDescent="0.2">
      <c r="A751" s="1155" t="s">
        <v>48</v>
      </c>
      <c r="B751" s="1156"/>
      <c r="C751" s="1156"/>
      <c r="D751" s="1156"/>
      <c r="E751" s="1156"/>
      <c r="F751" s="1156"/>
      <c r="G751" s="1157"/>
    </row>
    <row r="752" spans="1:7" x14ac:dyDescent="0.2">
      <c r="A752" s="1158" t="s">
        <v>49</v>
      </c>
      <c r="B752" s="1159"/>
      <c r="C752" s="1159"/>
      <c r="D752" s="1159"/>
      <c r="E752" s="1159"/>
      <c r="F752" s="1159"/>
      <c r="G752" s="1160"/>
    </row>
    <row r="753" spans="1:7" x14ac:dyDescent="0.2">
      <c r="A753" s="6"/>
      <c r="B753" s="99"/>
      <c r="C753" s="8"/>
      <c r="D753" s="9"/>
      <c r="E753" s="99"/>
      <c r="F753" s="10"/>
      <c r="G753" s="11" t="s">
        <v>20</v>
      </c>
    </row>
    <row r="754" spans="1:7" x14ac:dyDescent="0.2">
      <c r="A754" s="12" t="s">
        <v>1</v>
      </c>
      <c r="B754" s="13"/>
      <c r="C754" s="14" t="s">
        <v>51</v>
      </c>
      <c r="D754" s="13"/>
      <c r="E754" s="343" t="s">
        <v>2470</v>
      </c>
      <c r="F754" s="98"/>
      <c r="G754" s="344" t="s">
        <v>2407</v>
      </c>
    </row>
    <row r="755" spans="1:7" x14ac:dyDescent="0.2">
      <c r="A755" s="17" t="s">
        <v>8</v>
      </c>
      <c r="B755" s="100"/>
      <c r="C755" s="19"/>
      <c r="D755" s="4"/>
      <c r="E755" s="1145"/>
      <c r="F755" s="1146"/>
      <c r="G755" s="20"/>
    </row>
    <row r="756" spans="1:7" x14ac:dyDescent="0.2">
      <c r="A756" s="21" t="s">
        <v>37</v>
      </c>
      <c r="B756" s="22"/>
      <c r="C756" s="22"/>
      <c r="D756" s="22"/>
      <c r="E756" s="23" t="s">
        <v>46</v>
      </c>
      <c r="F756" s="24"/>
      <c r="G756" s="20" t="s">
        <v>50</v>
      </c>
    </row>
    <row r="757" spans="1:7" x14ac:dyDescent="0.2">
      <c r="A757" s="6"/>
      <c r="B757" s="99"/>
      <c r="C757" s="8"/>
      <c r="D757" s="8"/>
      <c r="E757" s="1147"/>
      <c r="F757" s="1148"/>
      <c r="G757" s="25"/>
    </row>
    <row r="758" spans="1:7" ht="26.25" thickBot="1" x14ac:dyDescent="0.25">
      <c r="A758" s="210" t="s">
        <v>47</v>
      </c>
      <c r="B758" s="28" t="s">
        <v>23</v>
      </c>
      <c r="C758" s="28" t="s">
        <v>34</v>
      </c>
      <c r="D758" s="110" t="s">
        <v>53</v>
      </c>
      <c r="E758" s="114" t="s">
        <v>54</v>
      </c>
      <c r="F758" s="111" t="s">
        <v>55</v>
      </c>
      <c r="G758" s="112" t="s">
        <v>35</v>
      </c>
    </row>
    <row r="759" spans="1:7" ht="13.5" thickTop="1" x14ac:dyDescent="0.2">
      <c r="A759" s="29">
        <v>1</v>
      </c>
      <c r="B759" s="101"/>
      <c r="C759" s="352" t="s">
        <v>300</v>
      </c>
      <c r="D759" s="357" t="s">
        <v>2419</v>
      </c>
      <c r="E759" s="158">
        <v>10</v>
      </c>
      <c r="F759" s="128">
        <v>155</v>
      </c>
      <c r="G759" s="35">
        <f t="shared" ref="G759:G761" si="7">F759*E759</f>
        <v>1550</v>
      </c>
    </row>
    <row r="760" spans="1:7" x14ac:dyDescent="0.2">
      <c r="A760" s="345">
        <v>2</v>
      </c>
      <c r="B760" s="101"/>
      <c r="C760" s="352" t="s">
        <v>300</v>
      </c>
      <c r="D760" s="351" t="s">
        <v>2420</v>
      </c>
      <c r="E760" s="108">
        <v>20</v>
      </c>
      <c r="F760" s="128">
        <v>190</v>
      </c>
      <c r="G760" s="35">
        <f t="shared" si="7"/>
        <v>3800</v>
      </c>
    </row>
    <row r="761" spans="1:7" x14ac:dyDescent="0.2">
      <c r="A761" s="29">
        <v>3</v>
      </c>
      <c r="B761" s="101"/>
      <c r="C761" s="352" t="s">
        <v>300</v>
      </c>
      <c r="D761" s="351" t="s">
        <v>2421</v>
      </c>
      <c r="E761" s="108">
        <v>20</v>
      </c>
      <c r="F761" s="149">
        <v>190</v>
      </c>
      <c r="G761" s="35">
        <f t="shared" si="7"/>
        <v>3800</v>
      </c>
    </row>
    <row r="762" spans="1:7" x14ac:dyDescent="0.2">
      <c r="A762" s="29"/>
      <c r="B762" s="101"/>
      <c r="C762" s="352"/>
      <c r="D762" s="351"/>
      <c r="E762" s="108"/>
      <c r="F762" s="149"/>
      <c r="G762" s="35"/>
    </row>
    <row r="763" spans="1:7" x14ac:dyDescent="0.2">
      <c r="A763" s="29"/>
      <c r="B763" s="101"/>
      <c r="C763" s="41"/>
      <c r="D763" s="351"/>
      <c r="E763" s="157"/>
      <c r="F763" s="149"/>
      <c r="G763" s="35"/>
    </row>
    <row r="764" spans="1:7" x14ac:dyDescent="0.2">
      <c r="A764" s="29"/>
      <c r="B764" s="101"/>
      <c r="C764" s="352"/>
      <c r="D764" s="351"/>
      <c r="E764" s="108"/>
      <c r="F764" s="128"/>
      <c r="G764" s="35"/>
    </row>
    <row r="765" spans="1:7" x14ac:dyDescent="0.2">
      <c r="A765" s="29"/>
      <c r="B765" s="105"/>
      <c r="C765" s="41"/>
      <c r="D765" s="357"/>
      <c r="E765" s="157"/>
      <c r="F765" s="128"/>
      <c r="G765" s="35"/>
    </row>
    <row r="766" spans="1:7" x14ac:dyDescent="0.2">
      <c r="A766" s="29"/>
      <c r="B766" s="105"/>
      <c r="C766" s="41"/>
      <c r="D766" s="357"/>
      <c r="E766" s="102"/>
      <c r="F766" s="128"/>
      <c r="G766" s="35"/>
    </row>
    <row r="767" spans="1:7" x14ac:dyDescent="0.2">
      <c r="A767" s="29"/>
      <c r="B767" s="151"/>
      <c r="C767" s="352"/>
      <c r="D767" s="351"/>
      <c r="E767" s="108"/>
      <c r="F767" s="128"/>
      <c r="G767" s="35"/>
    </row>
    <row r="768" spans="1:7" x14ac:dyDescent="0.2">
      <c r="A768" s="29"/>
      <c r="B768" s="151"/>
      <c r="C768" s="352"/>
      <c r="D768" s="351"/>
      <c r="E768" s="108"/>
      <c r="F768" s="149"/>
      <c r="G768" s="35"/>
    </row>
    <row r="769" spans="1:7" x14ac:dyDescent="0.2">
      <c r="A769" s="29"/>
      <c r="B769" s="101"/>
      <c r="C769" s="352"/>
      <c r="D769" s="351"/>
      <c r="E769" s="108"/>
      <c r="F769" s="149"/>
      <c r="G769" s="35"/>
    </row>
    <row r="770" spans="1:7" x14ac:dyDescent="0.2">
      <c r="A770" s="29"/>
      <c r="B770" s="106"/>
      <c r="C770" s="41"/>
      <c r="D770" s="351"/>
      <c r="E770" s="157"/>
      <c r="F770" s="149"/>
      <c r="G770" s="35"/>
    </row>
    <row r="771" spans="1:7" x14ac:dyDescent="0.2">
      <c r="A771" s="29"/>
      <c r="B771" s="105"/>
      <c r="C771" s="352"/>
      <c r="D771" s="351"/>
      <c r="E771" s="108"/>
      <c r="F771" s="128"/>
      <c r="G771" s="35"/>
    </row>
    <row r="772" spans="1:7" x14ac:dyDescent="0.2">
      <c r="A772" s="29"/>
      <c r="B772" s="107"/>
      <c r="C772" s="41"/>
      <c r="D772" s="357"/>
      <c r="E772" s="157"/>
      <c r="F772" s="128"/>
      <c r="G772" s="35"/>
    </row>
    <row r="773" spans="1:7" x14ac:dyDescent="0.2">
      <c r="A773" s="29"/>
      <c r="B773" s="107"/>
      <c r="C773" s="41"/>
      <c r="D773" s="67"/>
      <c r="E773" s="153"/>
      <c r="F773" s="128"/>
      <c r="G773" s="35"/>
    </row>
    <row r="774" spans="1:7" x14ac:dyDescent="0.2">
      <c r="A774" s="29"/>
      <c r="B774" s="101"/>
      <c r="C774" s="41"/>
      <c r="D774" s="67"/>
      <c r="E774" s="108"/>
      <c r="F774" s="128"/>
      <c r="G774" s="35"/>
    </row>
    <row r="775" spans="1:7" x14ac:dyDescent="0.2">
      <c r="A775" s="29"/>
      <c r="B775" s="101"/>
      <c r="C775" s="41"/>
      <c r="D775" s="67"/>
      <c r="E775" s="153"/>
      <c r="F775" s="128"/>
      <c r="G775" s="35"/>
    </row>
    <row r="776" spans="1:7" x14ac:dyDescent="0.2">
      <c r="A776" s="29"/>
      <c r="B776" s="106"/>
      <c r="C776" s="41"/>
      <c r="D776" s="67"/>
      <c r="E776" s="104"/>
      <c r="F776" s="154"/>
      <c r="G776" s="35"/>
    </row>
    <row r="777" spans="1:7" x14ac:dyDescent="0.2">
      <c r="A777" s="29"/>
      <c r="B777" s="105"/>
      <c r="C777" s="41"/>
      <c r="D777" s="130"/>
      <c r="E777" s="104"/>
      <c r="F777" s="154"/>
      <c r="G777" s="35"/>
    </row>
    <row r="778" spans="1:7" x14ac:dyDescent="0.2">
      <c r="A778" s="29"/>
      <c r="B778" s="105"/>
      <c r="C778" s="41"/>
      <c r="D778" s="130"/>
      <c r="E778" s="104"/>
      <c r="F778" s="154"/>
      <c r="G778" s="35"/>
    </row>
    <row r="779" spans="1:7" x14ac:dyDescent="0.2">
      <c r="A779" s="29"/>
      <c r="B779" s="105"/>
      <c r="C779" s="41"/>
      <c r="D779" s="130"/>
      <c r="E779" s="104"/>
      <c r="F779" s="154"/>
      <c r="G779" s="35"/>
    </row>
    <row r="780" spans="1:7" x14ac:dyDescent="0.2">
      <c r="A780" s="29"/>
      <c r="B780" s="105"/>
      <c r="C780" s="41"/>
      <c r="D780" s="67"/>
      <c r="E780" s="104"/>
      <c r="F780" s="154"/>
      <c r="G780" s="35"/>
    </row>
    <row r="781" spans="1:7" x14ac:dyDescent="0.2">
      <c r="A781" s="29"/>
      <c r="B781" s="101"/>
      <c r="C781" s="41"/>
      <c r="D781" s="67"/>
      <c r="E781" s="104"/>
      <c r="F781" s="154"/>
      <c r="G781" s="35"/>
    </row>
    <row r="782" spans="1:7" x14ac:dyDescent="0.2">
      <c r="A782" s="29"/>
      <c r="B782" s="101"/>
      <c r="C782" s="41"/>
      <c r="D782" s="136"/>
      <c r="E782" s="104"/>
      <c r="F782" s="154"/>
      <c r="G782" s="35"/>
    </row>
    <row r="783" spans="1:7" x14ac:dyDescent="0.2">
      <c r="A783" s="29"/>
      <c r="B783" s="101"/>
      <c r="C783" s="41"/>
      <c r="D783" s="136"/>
      <c r="E783" s="104"/>
      <c r="F783" s="154"/>
      <c r="G783" s="35"/>
    </row>
    <row r="784" spans="1:7" x14ac:dyDescent="0.2">
      <c r="A784" s="29"/>
      <c r="B784" s="101"/>
      <c r="C784" s="41"/>
      <c r="D784" s="62"/>
      <c r="E784" s="104"/>
      <c r="F784" s="154"/>
      <c r="G784" s="35"/>
    </row>
    <row r="785" spans="1:7" x14ac:dyDescent="0.2">
      <c r="A785" s="29"/>
      <c r="B785" s="101"/>
      <c r="C785" s="41"/>
      <c r="D785" s="67"/>
      <c r="E785" s="104"/>
      <c r="F785" s="154"/>
      <c r="G785" s="35"/>
    </row>
    <row r="786" spans="1:7" x14ac:dyDescent="0.2">
      <c r="A786" s="29"/>
      <c r="B786" s="101"/>
      <c r="C786" s="41"/>
      <c r="D786" s="159"/>
      <c r="E786" s="104"/>
      <c r="F786" s="154"/>
      <c r="G786" s="35"/>
    </row>
    <row r="787" spans="1:7" x14ac:dyDescent="0.2">
      <c r="A787" s="29"/>
      <c r="B787" s="101"/>
      <c r="C787" s="41"/>
      <c r="D787" s="160"/>
      <c r="E787" s="108"/>
      <c r="F787" s="128"/>
      <c r="G787" s="353" t="s">
        <v>8</v>
      </c>
    </row>
    <row r="788" spans="1:7" x14ac:dyDescent="0.2">
      <c r="A788" s="29"/>
      <c r="B788" s="101"/>
      <c r="C788" s="41"/>
      <c r="D788" s="357" t="s">
        <v>8</v>
      </c>
      <c r="E788" s="153"/>
      <c r="F788" s="128"/>
      <c r="G788" s="35"/>
    </row>
    <row r="789" spans="1:7" x14ac:dyDescent="0.2">
      <c r="A789" s="29"/>
      <c r="B789" s="101"/>
      <c r="C789" s="41"/>
      <c r="D789" s="136"/>
      <c r="E789" s="102"/>
      <c r="F789" s="128"/>
      <c r="G789" s="35"/>
    </row>
    <row r="790" spans="1:7" x14ac:dyDescent="0.2">
      <c r="A790" s="29"/>
      <c r="B790" s="101"/>
      <c r="C790" s="31"/>
      <c r="D790" s="67"/>
      <c r="E790" s="131"/>
      <c r="F790" s="117"/>
      <c r="G790" s="35"/>
    </row>
    <row r="791" spans="1:7" x14ac:dyDescent="0.2">
      <c r="A791" s="29"/>
      <c r="B791" s="101"/>
      <c r="C791" s="41"/>
      <c r="D791" s="118"/>
      <c r="E791" s="108"/>
      <c r="F791" s="149"/>
      <c r="G791" s="35"/>
    </row>
    <row r="792" spans="1:7" x14ac:dyDescent="0.2">
      <c r="A792" s="29"/>
      <c r="B792" s="101"/>
      <c r="C792" s="41"/>
      <c r="D792" s="144"/>
      <c r="E792" s="108"/>
      <c r="F792" s="149"/>
      <c r="G792" s="35"/>
    </row>
    <row r="793" spans="1:7" ht="13.5" thickBot="1" x14ac:dyDescent="0.25">
      <c r="A793" s="45"/>
      <c r="B793" s="132"/>
      <c r="C793" s="115"/>
      <c r="D793" s="115"/>
      <c r="E793" s="132"/>
      <c r="F793" s="49" t="s">
        <v>15</v>
      </c>
      <c r="G793" s="50">
        <f>SUM(G759:G792)</f>
        <v>9150</v>
      </c>
    </row>
    <row r="794" spans="1:7" ht="13.5" thickTop="1" x14ac:dyDescent="0.2">
      <c r="A794" s="1149" t="s">
        <v>2422</v>
      </c>
      <c r="B794" s="1150"/>
      <c r="C794" s="1150"/>
      <c r="D794" s="1150"/>
      <c r="E794" s="1150"/>
      <c r="F794" s="1150"/>
      <c r="G794" s="1151"/>
    </row>
    <row r="795" spans="1:7" ht="13.5" thickBot="1" x14ac:dyDescent="0.25">
      <c r="A795" s="52"/>
      <c r="B795" s="103"/>
      <c r="C795" s="355" t="s">
        <v>8</v>
      </c>
      <c r="D795" s="54"/>
      <c r="E795" s="103"/>
      <c r="F795" s="55"/>
      <c r="G795" s="56"/>
    </row>
    <row r="796" spans="1:7" ht="13.5" thickTop="1" x14ac:dyDescent="0.2">
      <c r="A796" s="1130"/>
      <c r="B796" s="1131"/>
      <c r="C796" s="1131"/>
      <c r="D796" s="57" t="s">
        <v>11</v>
      </c>
      <c r="E796" s="1132" t="s">
        <v>12</v>
      </c>
      <c r="F796" s="1132"/>
      <c r="G796" s="1133"/>
    </row>
    <row r="797" spans="1:7" x14ac:dyDescent="0.2">
      <c r="A797" s="1134" t="s">
        <v>17</v>
      </c>
      <c r="B797" s="1135"/>
      <c r="C797" s="1135"/>
      <c r="D797" s="39"/>
      <c r="E797" s="1136"/>
      <c r="F797" s="1137"/>
      <c r="G797" s="1138"/>
    </row>
    <row r="798" spans="1:7" x14ac:dyDescent="0.2">
      <c r="A798" s="1134" t="s">
        <v>38</v>
      </c>
      <c r="B798" s="1135"/>
      <c r="C798" s="1135"/>
      <c r="D798" s="58" t="s">
        <v>403</v>
      </c>
      <c r="E798" s="1139" t="s">
        <v>142</v>
      </c>
      <c r="F798" s="1139"/>
      <c r="G798" s="1140"/>
    </row>
    <row r="799" spans="1:7" ht="13.5" thickBot="1" x14ac:dyDescent="0.25">
      <c r="A799" s="1141" t="s">
        <v>39</v>
      </c>
      <c r="B799" s="1142"/>
      <c r="C799" s="1142"/>
      <c r="D799" s="59" t="s">
        <v>404</v>
      </c>
      <c r="E799" s="1143" t="s">
        <v>0</v>
      </c>
      <c r="F799" s="1143"/>
      <c r="G799" s="1144"/>
    </row>
    <row r="800" spans="1:7" ht="16.5" x14ac:dyDescent="0.25">
      <c r="A800" s="1152" t="s">
        <v>29</v>
      </c>
      <c r="B800" s="1153"/>
      <c r="C800" s="1153"/>
      <c r="D800" s="1153"/>
      <c r="E800" s="1153"/>
      <c r="F800" s="1153"/>
      <c r="G800" s="1154"/>
    </row>
    <row r="801" spans="1:7" x14ac:dyDescent="0.2">
      <c r="A801" s="1155" t="s">
        <v>48</v>
      </c>
      <c r="B801" s="1156"/>
      <c r="C801" s="1156"/>
      <c r="D801" s="1156"/>
      <c r="E801" s="1156"/>
      <c r="F801" s="1156"/>
      <c r="G801" s="1157"/>
    </row>
    <row r="802" spans="1:7" x14ac:dyDescent="0.2">
      <c r="A802" s="1158" t="s">
        <v>49</v>
      </c>
      <c r="B802" s="1159"/>
      <c r="C802" s="1159"/>
      <c r="D802" s="1159"/>
      <c r="E802" s="1159"/>
      <c r="F802" s="1159"/>
      <c r="G802" s="1160"/>
    </row>
    <row r="803" spans="1:7" x14ac:dyDescent="0.2">
      <c r="A803" s="6"/>
      <c r="B803" s="99"/>
      <c r="C803" s="8"/>
      <c r="D803" s="9"/>
      <c r="E803" s="99"/>
      <c r="F803" s="10"/>
      <c r="G803" s="11" t="s">
        <v>20</v>
      </c>
    </row>
    <row r="804" spans="1:7" x14ac:dyDescent="0.2">
      <c r="A804" s="12" t="s">
        <v>1</v>
      </c>
      <c r="B804" s="13"/>
      <c r="C804" s="14" t="s">
        <v>51</v>
      </c>
      <c r="D804" s="13"/>
      <c r="E804" s="343" t="s">
        <v>2626</v>
      </c>
      <c r="F804" s="98"/>
      <c r="G804" s="344" t="s">
        <v>2530</v>
      </c>
    </row>
    <row r="805" spans="1:7" x14ac:dyDescent="0.2">
      <c r="A805" s="17" t="s">
        <v>8</v>
      </c>
      <c r="B805" s="100"/>
      <c r="C805" s="19"/>
      <c r="D805" s="4"/>
      <c r="E805" s="1145"/>
      <c r="F805" s="1146"/>
      <c r="G805" s="20"/>
    </row>
    <row r="806" spans="1:7" x14ac:dyDescent="0.2">
      <c r="A806" s="21" t="s">
        <v>37</v>
      </c>
      <c r="B806" s="22"/>
      <c r="C806" s="22"/>
      <c r="D806" s="22"/>
      <c r="E806" s="23" t="s">
        <v>46</v>
      </c>
      <c r="F806" s="24"/>
      <c r="G806" s="20" t="s">
        <v>50</v>
      </c>
    </row>
    <row r="807" spans="1:7" x14ac:dyDescent="0.2">
      <c r="A807" s="6"/>
      <c r="B807" s="99"/>
      <c r="C807" s="8"/>
      <c r="D807" s="8"/>
      <c r="E807" s="1147"/>
      <c r="F807" s="1148"/>
      <c r="G807" s="25"/>
    </row>
    <row r="808" spans="1:7" ht="26.25" thickBot="1" x14ac:dyDescent="0.25">
      <c r="A808" s="210" t="s">
        <v>47</v>
      </c>
      <c r="B808" s="28" t="s">
        <v>23</v>
      </c>
      <c r="C808" s="28" t="s">
        <v>34</v>
      </c>
      <c r="D808" s="110" t="s">
        <v>53</v>
      </c>
      <c r="E808" s="114" t="s">
        <v>54</v>
      </c>
      <c r="F808" s="111" t="s">
        <v>55</v>
      </c>
      <c r="G808" s="112" t="s">
        <v>35</v>
      </c>
    </row>
    <row r="809" spans="1:7" ht="13.5" thickTop="1" x14ac:dyDescent="0.2">
      <c r="A809" s="29">
        <v>1</v>
      </c>
      <c r="B809" s="101"/>
      <c r="C809" s="352" t="s">
        <v>153</v>
      </c>
      <c r="D809" s="357" t="s">
        <v>2306</v>
      </c>
      <c r="E809" s="158">
        <v>1</v>
      </c>
      <c r="F809" s="128">
        <v>4000</v>
      </c>
      <c r="G809" s="35">
        <f t="shared" ref="G809" si="8">F809*E809</f>
        <v>4000</v>
      </c>
    </row>
    <row r="810" spans="1:7" x14ac:dyDescent="0.2">
      <c r="A810" s="345"/>
      <c r="B810" s="101"/>
      <c r="C810" s="352"/>
      <c r="D810" s="351" t="s">
        <v>2409</v>
      </c>
      <c r="E810" s="108"/>
      <c r="F810" s="128"/>
      <c r="G810" s="35"/>
    </row>
    <row r="811" spans="1:7" x14ac:dyDescent="0.2">
      <c r="A811" s="29"/>
      <c r="B811" s="101"/>
      <c r="C811" s="352"/>
      <c r="D811" s="351"/>
      <c r="E811" s="108"/>
      <c r="F811" s="149"/>
      <c r="G811" s="35"/>
    </row>
    <row r="812" spans="1:7" x14ac:dyDescent="0.2">
      <c r="A812" s="29"/>
      <c r="B812" s="101"/>
      <c r="C812" s="352"/>
      <c r="D812" s="351"/>
      <c r="E812" s="108"/>
      <c r="F812" s="149"/>
      <c r="G812" s="35"/>
    </row>
    <row r="813" spans="1:7" x14ac:dyDescent="0.2">
      <c r="A813" s="29"/>
      <c r="B813" s="101"/>
      <c r="C813" s="41"/>
      <c r="D813" s="351"/>
      <c r="E813" s="157"/>
      <c r="F813" s="149"/>
      <c r="G813" s="35"/>
    </row>
    <row r="814" spans="1:7" x14ac:dyDescent="0.2">
      <c r="A814" s="29"/>
      <c r="B814" s="101"/>
      <c r="C814" s="352"/>
      <c r="D814" s="351"/>
      <c r="E814" s="108"/>
      <c r="F814" s="128"/>
      <c r="G814" s="35"/>
    </row>
    <row r="815" spans="1:7" x14ac:dyDescent="0.2">
      <c r="A815" s="29"/>
      <c r="B815" s="105"/>
      <c r="C815" s="41"/>
      <c r="D815" s="357"/>
      <c r="E815" s="157"/>
      <c r="F815" s="128"/>
      <c r="G815" s="35"/>
    </row>
    <row r="816" spans="1:7" x14ac:dyDescent="0.2">
      <c r="A816" s="29"/>
      <c r="B816" s="105"/>
      <c r="C816" s="41"/>
      <c r="D816" s="357"/>
      <c r="E816" s="102"/>
      <c r="F816" s="128"/>
      <c r="G816" s="35"/>
    </row>
    <row r="817" spans="1:7" x14ac:dyDescent="0.2">
      <c r="A817" s="29"/>
      <c r="B817" s="151"/>
      <c r="C817" s="352"/>
      <c r="D817" s="351"/>
      <c r="E817" s="108"/>
      <c r="F817" s="128"/>
      <c r="G817" s="35"/>
    </row>
    <row r="818" spans="1:7" x14ac:dyDescent="0.2">
      <c r="A818" s="29"/>
      <c r="B818" s="151"/>
      <c r="C818" s="352"/>
      <c r="D818" s="351"/>
      <c r="E818" s="108"/>
      <c r="F818" s="149"/>
      <c r="G818" s="35"/>
    </row>
    <row r="819" spans="1:7" x14ac:dyDescent="0.2">
      <c r="A819" s="29"/>
      <c r="B819" s="101"/>
      <c r="C819" s="352"/>
      <c r="D819" s="351"/>
      <c r="E819" s="108"/>
      <c r="F819" s="149"/>
      <c r="G819" s="35"/>
    </row>
    <row r="820" spans="1:7" x14ac:dyDescent="0.2">
      <c r="A820" s="29"/>
      <c r="B820" s="106"/>
      <c r="C820" s="41"/>
      <c r="D820" s="351"/>
      <c r="E820" s="157"/>
      <c r="F820" s="149"/>
      <c r="G820" s="35"/>
    </row>
    <row r="821" spans="1:7" x14ac:dyDescent="0.2">
      <c r="A821" s="29"/>
      <c r="B821" s="105"/>
      <c r="C821" s="352"/>
      <c r="D821" s="351"/>
      <c r="E821" s="108"/>
      <c r="F821" s="128"/>
      <c r="G821" s="35"/>
    </row>
    <row r="822" spans="1:7" x14ac:dyDescent="0.2">
      <c r="A822" s="29"/>
      <c r="B822" s="107"/>
      <c r="C822" s="41"/>
      <c r="D822" s="357"/>
      <c r="E822" s="157"/>
      <c r="F822" s="128"/>
      <c r="G822" s="35"/>
    </row>
    <row r="823" spans="1:7" x14ac:dyDescent="0.2">
      <c r="A823" s="29"/>
      <c r="B823" s="107"/>
      <c r="C823" s="41"/>
      <c r="D823" s="67"/>
      <c r="E823" s="153"/>
      <c r="F823" s="128"/>
      <c r="G823" s="35"/>
    </row>
    <row r="824" spans="1:7" x14ac:dyDescent="0.2">
      <c r="A824" s="29"/>
      <c r="B824" s="101"/>
      <c r="C824" s="41"/>
      <c r="D824" s="67"/>
      <c r="E824" s="108"/>
      <c r="F824" s="128"/>
      <c r="G824" s="35"/>
    </row>
    <row r="825" spans="1:7" x14ac:dyDescent="0.2">
      <c r="A825" s="29"/>
      <c r="B825" s="101"/>
      <c r="C825" s="41"/>
      <c r="D825" s="67"/>
      <c r="E825" s="153"/>
      <c r="F825" s="128"/>
      <c r="G825" s="35"/>
    </row>
    <row r="826" spans="1:7" x14ac:dyDescent="0.2">
      <c r="A826" s="29"/>
      <c r="B826" s="106"/>
      <c r="C826" s="41"/>
      <c r="D826" s="67"/>
      <c r="E826" s="104"/>
      <c r="F826" s="154"/>
      <c r="G826" s="35"/>
    </row>
    <row r="827" spans="1:7" x14ac:dyDescent="0.2">
      <c r="A827" s="29"/>
      <c r="B827" s="105"/>
      <c r="C827" s="41"/>
      <c r="D827" s="130"/>
      <c r="E827" s="104"/>
      <c r="F827" s="154"/>
      <c r="G827" s="35"/>
    </row>
    <row r="828" spans="1:7" x14ac:dyDescent="0.2">
      <c r="A828" s="29"/>
      <c r="B828" s="105"/>
      <c r="C828" s="41"/>
      <c r="D828" s="130"/>
      <c r="E828" s="104"/>
      <c r="F828" s="154"/>
      <c r="G828" s="35"/>
    </row>
    <row r="829" spans="1:7" x14ac:dyDescent="0.2">
      <c r="A829" s="29"/>
      <c r="B829" s="105"/>
      <c r="C829" s="41"/>
      <c r="D829" s="130"/>
      <c r="E829" s="104"/>
      <c r="F829" s="154"/>
      <c r="G829" s="35"/>
    </row>
    <row r="830" spans="1:7" x14ac:dyDescent="0.2">
      <c r="A830" s="29"/>
      <c r="B830" s="105"/>
      <c r="C830" s="41"/>
      <c r="D830" s="67"/>
      <c r="E830" s="104"/>
      <c r="F830" s="154"/>
      <c r="G830" s="35"/>
    </row>
    <row r="831" spans="1:7" x14ac:dyDescent="0.2">
      <c r="A831" s="29"/>
      <c r="B831" s="101"/>
      <c r="C831" s="41"/>
      <c r="D831" s="67"/>
      <c r="E831" s="104"/>
      <c r="F831" s="154"/>
      <c r="G831" s="35"/>
    </row>
    <row r="832" spans="1:7" x14ac:dyDescent="0.2">
      <c r="A832" s="29"/>
      <c r="B832" s="101"/>
      <c r="C832" s="41"/>
      <c r="D832" s="136"/>
      <c r="E832" s="104"/>
      <c r="F832" s="154"/>
      <c r="G832" s="35"/>
    </row>
    <row r="833" spans="1:7" x14ac:dyDescent="0.2">
      <c r="A833" s="29"/>
      <c r="B833" s="101"/>
      <c r="C833" s="41"/>
      <c r="D833" s="136"/>
      <c r="E833" s="104"/>
      <c r="F833" s="154"/>
      <c r="G833" s="35"/>
    </row>
    <row r="834" spans="1:7" x14ac:dyDescent="0.2">
      <c r="A834" s="29"/>
      <c r="B834" s="101"/>
      <c r="C834" s="41"/>
      <c r="D834" s="62"/>
      <c r="E834" s="104"/>
      <c r="F834" s="154"/>
      <c r="G834" s="35"/>
    </row>
    <row r="835" spans="1:7" x14ac:dyDescent="0.2">
      <c r="A835" s="29"/>
      <c r="B835" s="101"/>
      <c r="C835" s="41"/>
      <c r="D835" s="67"/>
      <c r="E835" s="104"/>
      <c r="F835" s="154"/>
      <c r="G835" s="35"/>
    </row>
    <row r="836" spans="1:7" x14ac:dyDescent="0.2">
      <c r="A836" s="29"/>
      <c r="B836" s="101"/>
      <c r="C836" s="41"/>
      <c r="D836" s="159"/>
      <c r="E836" s="104"/>
      <c r="F836" s="154"/>
      <c r="G836" s="35"/>
    </row>
    <row r="837" spans="1:7" x14ac:dyDescent="0.2">
      <c r="A837" s="29"/>
      <c r="B837" s="101"/>
      <c r="C837" s="41"/>
      <c r="D837" s="160"/>
      <c r="E837" s="108"/>
      <c r="F837" s="128"/>
      <c r="G837" s="353" t="s">
        <v>8</v>
      </c>
    </row>
    <row r="838" spans="1:7" x14ac:dyDescent="0.2">
      <c r="A838" s="29"/>
      <c r="B838" s="101"/>
      <c r="C838" s="41"/>
      <c r="D838" s="357" t="s">
        <v>8</v>
      </c>
      <c r="E838" s="153"/>
      <c r="F838" s="128"/>
      <c r="G838" s="35"/>
    </row>
    <row r="839" spans="1:7" x14ac:dyDescent="0.2">
      <c r="A839" s="29"/>
      <c r="B839" s="101"/>
      <c r="C839" s="41"/>
      <c r="D839" s="136"/>
      <c r="E839" s="102"/>
      <c r="F839" s="128"/>
      <c r="G839" s="35"/>
    </row>
    <row r="840" spans="1:7" x14ac:dyDescent="0.2">
      <c r="A840" s="29"/>
      <c r="B840" s="101"/>
      <c r="C840" s="31"/>
      <c r="D840" s="67"/>
      <c r="E840" s="131"/>
      <c r="F840" s="117"/>
      <c r="G840" s="35"/>
    </row>
    <row r="841" spans="1:7" x14ac:dyDescent="0.2">
      <c r="A841" s="29"/>
      <c r="B841" s="101"/>
      <c r="C841" s="41"/>
      <c r="D841" s="118"/>
      <c r="E841" s="108"/>
      <c r="F841" s="149"/>
      <c r="G841" s="35"/>
    </row>
    <row r="842" spans="1:7" x14ac:dyDescent="0.2">
      <c r="A842" s="29"/>
      <c r="B842" s="101"/>
      <c r="C842" s="41"/>
      <c r="D842" s="144"/>
      <c r="E842" s="108"/>
      <c r="F842" s="149"/>
      <c r="G842" s="35"/>
    </row>
    <row r="843" spans="1:7" ht="13.5" thickBot="1" x14ac:dyDescent="0.25">
      <c r="A843" s="45"/>
      <c r="B843" s="132"/>
      <c r="C843" s="115"/>
      <c r="D843" s="115"/>
      <c r="E843" s="132"/>
      <c r="F843" s="49" t="s">
        <v>15</v>
      </c>
      <c r="G843" s="50">
        <f>SUM(G809:G842)</f>
        <v>4000</v>
      </c>
    </row>
    <row r="844" spans="1:7" ht="13.5" thickTop="1" x14ac:dyDescent="0.2">
      <c r="A844" s="1149" t="s">
        <v>2612</v>
      </c>
      <c r="B844" s="1150"/>
      <c r="C844" s="1150"/>
      <c r="D844" s="1150"/>
      <c r="E844" s="1150"/>
      <c r="F844" s="1150"/>
      <c r="G844" s="1151"/>
    </row>
    <row r="845" spans="1:7" ht="13.5" thickBot="1" x14ac:dyDescent="0.25">
      <c r="A845" s="52"/>
      <c r="B845" s="103"/>
      <c r="C845" s="355" t="s">
        <v>8</v>
      </c>
      <c r="D845" s="54"/>
      <c r="E845" s="103"/>
      <c r="F845" s="55"/>
      <c r="G845" s="56"/>
    </row>
    <row r="846" spans="1:7" ht="13.5" thickTop="1" x14ac:dyDescent="0.2">
      <c r="A846" s="1130"/>
      <c r="B846" s="1131"/>
      <c r="C846" s="1131"/>
      <c r="D846" s="57" t="s">
        <v>11</v>
      </c>
      <c r="E846" s="1132" t="s">
        <v>12</v>
      </c>
      <c r="F846" s="1132"/>
      <c r="G846" s="1133"/>
    </row>
    <row r="847" spans="1:7" x14ac:dyDescent="0.2">
      <c r="A847" s="1134" t="s">
        <v>17</v>
      </c>
      <c r="B847" s="1135"/>
      <c r="C847" s="1135"/>
      <c r="D847" s="39"/>
      <c r="E847" s="1136"/>
      <c r="F847" s="1137"/>
      <c r="G847" s="1138"/>
    </row>
    <row r="848" spans="1:7" x14ac:dyDescent="0.2">
      <c r="A848" s="1134" t="s">
        <v>38</v>
      </c>
      <c r="B848" s="1135"/>
      <c r="C848" s="1135"/>
      <c r="D848" s="58" t="s">
        <v>403</v>
      </c>
      <c r="E848" s="1139" t="s">
        <v>142</v>
      </c>
      <c r="F848" s="1139"/>
      <c r="G848" s="1140"/>
    </row>
    <row r="849" spans="1:9" ht="13.5" thickBot="1" x14ac:dyDescent="0.25">
      <c r="A849" s="1141" t="s">
        <v>39</v>
      </c>
      <c r="B849" s="1142"/>
      <c r="C849" s="1142"/>
      <c r="D849" s="59" t="s">
        <v>404</v>
      </c>
      <c r="E849" s="1143" t="s">
        <v>0</v>
      </c>
      <c r="F849" s="1143"/>
      <c r="G849" s="1144"/>
    </row>
    <row r="850" spans="1:9" ht="16.5" x14ac:dyDescent="0.25">
      <c r="A850" s="1152" t="s">
        <v>29</v>
      </c>
      <c r="B850" s="1153"/>
      <c r="C850" s="1153"/>
      <c r="D850" s="1153"/>
      <c r="E850" s="1153"/>
      <c r="F850" s="1153"/>
      <c r="G850" s="1154"/>
    </row>
    <row r="851" spans="1:9" x14ac:dyDescent="0.2">
      <c r="A851" s="1155" t="s">
        <v>48</v>
      </c>
      <c r="B851" s="1156"/>
      <c r="C851" s="1156"/>
      <c r="D851" s="1156"/>
      <c r="E851" s="1156"/>
      <c r="F851" s="1156"/>
      <c r="G851" s="1157"/>
    </row>
    <row r="852" spans="1:9" x14ac:dyDescent="0.2">
      <c r="A852" s="1158" t="s">
        <v>49</v>
      </c>
      <c r="B852" s="1159"/>
      <c r="C852" s="1159"/>
      <c r="D852" s="1159"/>
      <c r="E852" s="1159"/>
      <c r="F852" s="1159"/>
      <c r="G852" s="1160"/>
    </row>
    <row r="853" spans="1:9" x14ac:dyDescent="0.2">
      <c r="A853" s="6"/>
      <c r="B853" s="99"/>
      <c r="C853" s="8"/>
      <c r="D853" s="9"/>
      <c r="E853" s="99"/>
      <c r="F853" s="10"/>
      <c r="G853" s="11" t="s">
        <v>20</v>
      </c>
    </row>
    <row r="854" spans="1:9" x14ac:dyDescent="0.2">
      <c r="A854" s="12" t="s">
        <v>1</v>
      </c>
      <c r="B854" s="13"/>
      <c r="C854" s="14" t="s">
        <v>51</v>
      </c>
      <c r="D854" s="13"/>
      <c r="E854" s="343" t="s">
        <v>2625</v>
      </c>
      <c r="F854" s="98"/>
      <c r="G854" s="344" t="s">
        <v>2530</v>
      </c>
    </row>
    <row r="855" spans="1:9" x14ac:dyDescent="0.2">
      <c r="A855" s="17" t="s">
        <v>8</v>
      </c>
      <c r="B855" s="100"/>
      <c r="C855" s="19"/>
      <c r="D855" s="4"/>
      <c r="E855" s="1145"/>
      <c r="F855" s="1146"/>
      <c r="G855" s="20"/>
    </row>
    <row r="856" spans="1:9" x14ac:dyDescent="0.2">
      <c r="A856" s="21" t="s">
        <v>37</v>
      </c>
      <c r="B856" s="22"/>
      <c r="C856" s="22"/>
      <c r="D856" s="22"/>
      <c r="E856" s="23" t="s">
        <v>46</v>
      </c>
      <c r="F856" s="24"/>
      <c r="G856" s="20" t="s">
        <v>50</v>
      </c>
    </row>
    <row r="857" spans="1:9" x14ac:dyDescent="0.2">
      <c r="A857" s="6"/>
      <c r="B857" s="99"/>
      <c r="C857" s="8"/>
      <c r="D857" s="8"/>
      <c r="E857" s="1147"/>
      <c r="F857" s="1148"/>
      <c r="G857" s="25"/>
    </row>
    <row r="858" spans="1:9" ht="26.25" thickBot="1" x14ac:dyDescent="0.25">
      <c r="A858" s="210" t="s">
        <v>47</v>
      </c>
      <c r="B858" s="28" t="s">
        <v>23</v>
      </c>
      <c r="C858" s="28" t="s">
        <v>34</v>
      </c>
      <c r="D858" s="110" t="s">
        <v>53</v>
      </c>
      <c r="E858" s="114" t="s">
        <v>54</v>
      </c>
      <c r="F858" s="111" t="s">
        <v>55</v>
      </c>
      <c r="G858" s="112" t="s">
        <v>35</v>
      </c>
    </row>
    <row r="859" spans="1:9" ht="13.5" thickTop="1" x14ac:dyDescent="0.2">
      <c r="A859" s="29">
        <v>1</v>
      </c>
      <c r="B859" s="101"/>
      <c r="C859" s="352" t="s">
        <v>300</v>
      </c>
      <c r="D859" s="357" t="s">
        <v>2616</v>
      </c>
      <c r="E859" s="158">
        <v>20</v>
      </c>
      <c r="F859" s="128">
        <v>79</v>
      </c>
      <c r="G859" s="35">
        <f t="shared" ref="G859" si="9">F859*E859</f>
        <v>1580</v>
      </c>
      <c r="I859" s="411" t="s">
        <v>8</v>
      </c>
    </row>
    <row r="860" spans="1:9" x14ac:dyDescent="0.2">
      <c r="A860" s="345"/>
      <c r="B860" s="101"/>
      <c r="C860" s="352"/>
      <c r="D860" s="351"/>
      <c r="E860" s="108"/>
      <c r="F860" s="128"/>
      <c r="G860" s="35"/>
    </row>
    <row r="861" spans="1:9" x14ac:dyDescent="0.2">
      <c r="A861" s="29"/>
      <c r="B861" s="101"/>
      <c r="C861" s="352"/>
      <c r="D861" s="351"/>
      <c r="E861" s="108"/>
      <c r="F861" s="149"/>
      <c r="G861" s="35"/>
    </row>
    <row r="862" spans="1:9" x14ac:dyDescent="0.2">
      <c r="A862" s="29"/>
      <c r="B862" s="101"/>
      <c r="C862" s="352"/>
      <c r="D862" s="351"/>
      <c r="E862" s="108"/>
      <c r="F862" s="149"/>
      <c r="G862" s="35"/>
    </row>
    <row r="863" spans="1:9" x14ac:dyDescent="0.2">
      <c r="A863" s="29"/>
      <c r="B863" s="101"/>
      <c r="C863" s="41"/>
      <c r="D863" s="351"/>
      <c r="E863" s="157"/>
      <c r="F863" s="149"/>
      <c r="G863" s="35"/>
    </row>
    <row r="864" spans="1:9" x14ac:dyDescent="0.2">
      <c r="A864" s="29"/>
      <c r="B864" s="101"/>
      <c r="C864" s="352"/>
      <c r="D864" s="351"/>
      <c r="E864" s="108"/>
      <c r="F864" s="128"/>
      <c r="G864" s="35"/>
    </row>
    <row r="865" spans="1:7" x14ac:dyDescent="0.2">
      <c r="A865" s="29"/>
      <c r="B865" s="105"/>
      <c r="C865" s="41"/>
      <c r="D865" s="357"/>
      <c r="E865" s="157"/>
      <c r="F865" s="128"/>
      <c r="G865" s="35"/>
    </row>
    <row r="866" spans="1:7" x14ac:dyDescent="0.2">
      <c r="A866" s="29"/>
      <c r="B866" s="105"/>
      <c r="C866" s="41"/>
      <c r="D866" s="357"/>
      <c r="E866" s="102"/>
      <c r="F866" s="128"/>
      <c r="G866" s="35"/>
    </row>
    <row r="867" spans="1:7" x14ac:dyDescent="0.2">
      <c r="A867" s="29"/>
      <c r="B867" s="151"/>
      <c r="C867" s="352"/>
      <c r="D867" s="351"/>
      <c r="E867" s="108"/>
      <c r="F867" s="128"/>
      <c r="G867" s="35"/>
    </row>
    <row r="868" spans="1:7" x14ac:dyDescent="0.2">
      <c r="A868" s="29"/>
      <c r="B868" s="151"/>
      <c r="C868" s="352"/>
      <c r="D868" s="351"/>
      <c r="E868" s="108"/>
      <c r="F868" s="149"/>
      <c r="G868" s="35"/>
    </row>
    <row r="869" spans="1:7" x14ac:dyDescent="0.2">
      <c r="A869" s="29"/>
      <c r="B869" s="101"/>
      <c r="C869" s="352"/>
      <c r="D869" s="351"/>
      <c r="E869" s="108"/>
      <c r="F869" s="149"/>
      <c r="G869" s="35"/>
    </row>
    <row r="870" spans="1:7" x14ac:dyDescent="0.2">
      <c r="A870" s="29"/>
      <c r="B870" s="106"/>
      <c r="C870" s="41"/>
      <c r="D870" s="351"/>
      <c r="E870" s="157"/>
      <c r="F870" s="149"/>
      <c r="G870" s="35"/>
    </row>
    <row r="871" spans="1:7" x14ac:dyDescent="0.2">
      <c r="A871" s="29"/>
      <c r="B871" s="105"/>
      <c r="C871" s="352"/>
      <c r="D871" s="351"/>
      <c r="E871" s="108"/>
      <c r="F871" s="128"/>
      <c r="G871" s="35"/>
    </row>
    <row r="872" spans="1:7" x14ac:dyDescent="0.2">
      <c r="A872" s="29"/>
      <c r="B872" s="107"/>
      <c r="C872" s="41"/>
      <c r="D872" s="357"/>
      <c r="E872" s="157"/>
      <c r="F872" s="128"/>
      <c r="G872" s="35"/>
    </row>
    <row r="873" spans="1:7" x14ac:dyDescent="0.2">
      <c r="A873" s="29"/>
      <c r="B873" s="107"/>
      <c r="C873" s="41"/>
      <c r="D873" s="67"/>
      <c r="E873" s="153"/>
      <c r="F873" s="128"/>
      <c r="G873" s="35"/>
    </row>
    <row r="874" spans="1:7" x14ac:dyDescent="0.2">
      <c r="A874" s="29"/>
      <c r="B874" s="101"/>
      <c r="C874" s="41"/>
      <c r="D874" s="67"/>
      <c r="E874" s="108"/>
      <c r="F874" s="128"/>
      <c r="G874" s="35"/>
    </row>
    <row r="875" spans="1:7" x14ac:dyDescent="0.2">
      <c r="A875" s="29"/>
      <c r="B875" s="101"/>
      <c r="C875" s="41"/>
      <c r="D875" s="67"/>
      <c r="E875" s="153"/>
      <c r="F875" s="128"/>
      <c r="G875" s="35"/>
    </row>
    <row r="876" spans="1:7" x14ac:dyDescent="0.2">
      <c r="A876" s="29"/>
      <c r="B876" s="106"/>
      <c r="C876" s="41"/>
      <c r="D876" s="67"/>
      <c r="E876" s="104"/>
      <c r="F876" s="154"/>
      <c r="G876" s="35"/>
    </row>
    <row r="877" spans="1:7" x14ac:dyDescent="0.2">
      <c r="A877" s="29"/>
      <c r="B877" s="105"/>
      <c r="C877" s="41"/>
      <c r="D877" s="130"/>
      <c r="E877" s="104"/>
      <c r="F877" s="154"/>
      <c r="G877" s="35"/>
    </row>
    <row r="878" spans="1:7" x14ac:dyDescent="0.2">
      <c r="A878" s="29"/>
      <c r="B878" s="105"/>
      <c r="C878" s="41"/>
      <c r="D878" s="130"/>
      <c r="E878" s="104"/>
      <c r="F878" s="154"/>
      <c r="G878" s="35"/>
    </row>
    <row r="879" spans="1:7" x14ac:dyDescent="0.2">
      <c r="A879" s="29"/>
      <c r="B879" s="105"/>
      <c r="C879" s="41"/>
      <c r="D879" s="130"/>
      <c r="E879" s="104"/>
      <c r="F879" s="154"/>
      <c r="G879" s="35"/>
    </row>
    <row r="880" spans="1:7" x14ac:dyDescent="0.2">
      <c r="A880" s="29"/>
      <c r="B880" s="105"/>
      <c r="C880" s="41"/>
      <c r="D880" s="67"/>
      <c r="E880" s="104"/>
      <c r="F880" s="154"/>
      <c r="G880" s="35"/>
    </row>
    <row r="881" spans="1:11" x14ac:dyDescent="0.2">
      <c r="A881" s="29"/>
      <c r="B881" s="101"/>
      <c r="C881" s="41"/>
      <c r="D881" s="67"/>
      <c r="E881" s="104"/>
      <c r="F881" s="154"/>
      <c r="G881" s="35"/>
    </row>
    <row r="882" spans="1:11" x14ac:dyDescent="0.2">
      <c r="A882" s="29"/>
      <c r="B882" s="101"/>
      <c r="C882" s="41"/>
      <c r="D882" s="136"/>
      <c r="E882" s="104"/>
      <c r="F882" s="154"/>
      <c r="G882" s="35"/>
    </row>
    <row r="883" spans="1:11" x14ac:dyDescent="0.2">
      <c r="A883" s="29"/>
      <c r="B883" s="101"/>
      <c r="C883" s="41"/>
      <c r="D883" s="136"/>
      <c r="E883" s="104"/>
      <c r="F883" s="154"/>
      <c r="G883" s="35"/>
    </row>
    <row r="884" spans="1:11" x14ac:dyDescent="0.2">
      <c r="A884" s="29"/>
      <c r="B884" s="101"/>
      <c r="C884" s="352" t="s">
        <v>543</v>
      </c>
      <c r="D884" s="62"/>
      <c r="E884" s="104"/>
      <c r="F884" s="154"/>
      <c r="G884" s="35"/>
    </row>
    <row r="885" spans="1:11" x14ac:dyDescent="0.2">
      <c r="A885" s="29"/>
      <c r="B885" s="101"/>
      <c r="C885" s="41"/>
      <c r="D885" s="67"/>
      <c r="E885" s="104"/>
      <c r="F885" s="154"/>
      <c r="G885" s="35"/>
    </row>
    <row r="886" spans="1:11" x14ac:dyDescent="0.2">
      <c r="A886" s="29"/>
      <c r="B886" s="101"/>
      <c r="C886" s="41"/>
      <c r="D886" s="159"/>
      <c r="E886" s="104"/>
      <c r="F886" s="154"/>
      <c r="G886" s="35"/>
      <c r="K886" s="411" t="s">
        <v>150</v>
      </c>
    </row>
    <row r="887" spans="1:11" x14ac:dyDescent="0.2">
      <c r="A887" s="29"/>
      <c r="B887" s="101"/>
      <c r="C887" s="41"/>
      <c r="D887" s="160"/>
      <c r="E887" s="108"/>
      <c r="F887" s="128"/>
      <c r="G887" s="353" t="s">
        <v>8</v>
      </c>
    </row>
    <row r="888" spans="1:11" x14ac:dyDescent="0.2">
      <c r="A888" s="29"/>
      <c r="B888" s="101"/>
      <c r="C888" s="41"/>
      <c r="D888" s="357" t="s">
        <v>8</v>
      </c>
      <c r="E888" s="153"/>
      <c r="F888" s="128"/>
      <c r="G888" s="35"/>
    </row>
    <row r="889" spans="1:11" x14ac:dyDescent="0.2">
      <c r="A889" s="29"/>
      <c r="B889" s="101"/>
      <c r="C889" s="41"/>
      <c r="D889" s="136"/>
      <c r="E889" s="102"/>
      <c r="F889" s="128"/>
      <c r="G889" s="35"/>
    </row>
    <row r="890" spans="1:11" x14ac:dyDescent="0.2">
      <c r="A890" s="29"/>
      <c r="B890" s="101"/>
      <c r="C890" s="31"/>
      <c r="D890" s="67"/>
      <c r="E890" s="131"/>
      <c r="F890" s="117"/>
      <c r="G890" s="35"/>
    </row>
    <row r="891" spans="1:11" x14ac:dyDescent="0.2">
      <c r="A891" s="29"/>
      <c r="B891" s="101"/>
      <c r="C891" s="41"/>
      <c r="D891" s="118"/>
      <c r="E891" s="108"/>
      <c r="F891" s="149"/>
      <c r="G891" s="35"/>
    </row>
    <row r="892" spans="1:11" x14ac:dyDescent="0.2">
      <c r="A892" s="29"/>
      <c r="B892" s="101"/>
      <c r="C892" s="41"/>
      <c r="D892" s="144"/>
      <c r="E892" s="108"/>
      <c r="F892" s="149"/>
      <c r="G892" s="35"/>
    </row>
    <row r="893" spans="1:11" ht="13.5" thickBot="1" x14ac:dyDescent="0.25">
      <c r="A893" s="45"/>
      <c r="B893" s="132"/>
      <c r="C893" s="115"/>
      <c r="D893" s="115"/>
      <c r="E893" s="132"/>
      <c r="F893" s="49" t="s">
        <v>15</v>
      </c>
      <c r="G893" s="50">
        <f>SUM(G859:G892)</f>
        <v>1580</v>
      </c>
    </row>
    <row r="894" spans="1:11" ht="13.5" thickTop="1" x14ac:dyDescent="0.2">
      <c r="A894" s="1149" t="s">
        <v>2614</v>
      </c>
      <c r="B894" s="1150"/>
      <c r="C894" s="1150"/>
      <c r="D894" s="1150"/>
      <c r="E894" s="1150"/>
      <c r="F894" s="1150"/>
      <c r="G894" s="1151"/>
    </row>
    <row r="895" spans="1:11" ht="13.5" thickBot="1" x14ac:dyDescent="0.25">
      <c r="A895" s="52"/>
      <c r="B895" s="103"/>
      <c r="C895" s="355" t="s">
        <v>2615</v>
      </c>
      <c r="D895" s="54"/>
      <c r="E895" s="103"/>
      <c r="F895" s="55"/>
      <c r="G895" s="56"/>
      <c r="K895" s="411" t="s">
        <v>543</v>
      </c>
    </row>
    <row r="896" spans="1:11" ht="13.5" thickTop="1" x14ac:dyDescent="0.2">
      <c r="A896" s="1130"/>
      <c r="B896" s="1131"/>
      <c r="C896" s="1131"/>
      <c r="D896" s="57" t="s">
        <v>11</v>
      </c>
      <c r="E896" s="1132" t="s">
        <v>12</v>
      </c>
      <c r="F896" s="1132"/>
      <c r="G896" s="1133"/>
    </row>
    <row r="897" spans="1:7" x14ac:dyDescent="0.2">
      <c r="A897" s="1134" t="s">
        <v>17</v>
      </c>
      <c r="B897" s="1135"/>
      <c r="C897" s="1135"/>
      <c r="D897" s="39"/>
      <c r="E897" s="1136"/>
      <c r="F897" s="1137"/>
      <c r="G897" s="1138"/>
    </row>
    <row r="898" spans="1:7" x14ac:dyDescent="0.2">
      <c r="A898" s="1134" t="s">
        <v>38</v>
      </c>
      <c r="B898" s="1135"/>
      <c r="C898" s="1135"/>
      <c r="D898" s="58" t="s">
        <v>403</v>
      </c>
      <c r="E898" s="1139" t="s">
        <v>142</v>
      </c>
      <c r="F898" s="1139"/>
      <c r="G898" s="1140"/>
    </row>
    <row r="899" spans="1:7" ht="13.5" thickBot="1" x14ac:dyDescent="0.25">
      <c r="A899" s="1141" t="s">
        <v>39</v>
      </c>
      <c r="B899" s="1142"/>
      <c r="C899" s="1142"/>
      <c r="D899" s="59" t="s">
        <v>404</v>
      </c>
      <c r="E899" s="1143" t="s">
        <v>0</v>
      </c>
      <c r="F899" s="1143"/>
      <c r="G899" s="1144"/>
    </row>
    <row r="900" spans="1:7" ht="16.5" x14ac:dyDescent="0.25">
      <c r="A900" s="1152" t="s">
        <v>29</v>
      </c>
      <c r="B900" s="1153"/>
      <c r="C900" s="1153"/>
      <c r="D900" s="1153"/>
      <c r="E900" s="1153"/>
      <c r="F900" s="1153"/>
      <c r="G900" s="1154"/>
    </row>
    <row r="901" spans="1:7" x14ac:dyDescent="0.2">
      <c r="A901" s="1155" t="s">
        <v>48</v>
      </c>
      <c r="B901" s="1156"/>
      <c r="C901" s="1156"/>
      <c r="D901" s="1156"/>
      <c r="E901" s="1156"/>
      <c r="F901" s="1156"/>
      <c r="G901" s="1157"/>
    </row>
    <row r="902" spans="1:7" x14ac:dyDescent="0.2">
      <c r="A902" s="1158" t="s">
        <v>49</v>
      </c>
      <c r="B902" s="1159"/>
      <c r="C902" s="1159"/>
      <c r="D902" s="1159"/>
      <c r="E902" s="1159"/>
      <c r="F902" s="1159"/>
      <c r="G902" s="1160"/>
    </row>
    <row r="903" spans="1:7" x14ac:dyDescent="0.2">
      <c r="A903" s="6"/>
      <c r="B903" s="99"/>
      <c r="C903" s="8"/>
      <c r="D903" s="9"/>
      <c r="E903" s="99"/>
      <c r="F903" s="10"/>
      <c r="G903" s="11" t="s">
        <v>20</v>
      </c>
    </row>
    <row r="904" spans="1:7" x14ac:dyDescent="0.2">
      <c r="A904" s="12" t="s">
        <v>1</v>
      </c>
      <c r="B904" s="13"/>
      <c r="C904" s="14" t="s">
        <v>51</v>
      </c>
      <c r="D904" s="13"/>
      <c r="E904" s="343" t="s">
        <v>2638</v>
      </c>
      <c r="F904" s="98"/>
      <c r="G904" s="344" t="s">
        <v>2530</v>
      </c>
    </row>
    <row r="905" spans="1:7" x14ac:dyDescent="0.2">
      <c r="A905" s="17" t="s">
        <v>8</v>
      </c>
      <c r="B905" s="100"/>
      <c r="C905" s="19"/>
      <c r="D905" s="4"/>
      <c r="E905" s="1145"/>
      <c r="F905" s="1146"/>
      <c r="G905" s="20"/>
    </row>
    <row r="906" spans="1:7" x14ac:dyDescent="0.2">
      <c r="A906" s="21" t="s">
        <v>37</v>
      </c>
      <c r="B906" s="22"/>
      <c r="C906" s="22"/>
      <c r="D906" s="22"/>
      <c r="E906" s="23" t="s">
        <v>46</v>
      </c>
      <c r="F906" s="24"/>
      <c r="G906" s="20" t="s">
        <v>50</v>
      </c>
    </row>
    <row r="907" spans="1:7" x14ac:dyDescent="0.2">
      <c r="A907" s="6"/>
      <c r="B907" s="99"/>
      <c r="C907" s="8"/>
      <c r="D907" s="8"/>
      <c r="E907" s="1147"/>
      <c r="F907" s="1148"/>
      <c r="G907" s="25"/>
    </row>
    <row r="908" spans="1:7" ht="26.25" thickBot="1" x14ac:dyDescent="0.25">
      <c r="A908" s="210" t="s">
        <v>47</v>
      </c>
      <c r="B908" s="28" t="s">
        <v>23</v>
      </c>
      <c r="C908" s="28" t="s">
        <v>34</v>
      </c>
      <c r="D908" s="110" t="s">
        <v>53</v>
      </c>
      <c r="E908" s="114" t="s">
        <v>54</v>
      </c>
      <c r="F908" s="111" t="s">
        <v>55</v>
      </c>
      <c r="G908" s="112" t="s">
        <v>35</v>
      </c>
    </row>
    <row r="909" spans="1:7" ht="13.5" thickTop="1" x14ac:dyDescent="0.2">
      <c r="A909" s="29">
        <v>1</v>
      </c>
      <c r="B909" s="101"/>
      <c r="C909" s="352" t="s">
        <v>300</v>
      </c>
      <c r="D909" s="357" t="s">
        <v>2617</v>
      </c>
      <c r="E909" s="158">
        <v>5</v>
      </c>
      <c r="F909" s="128">
        <v>315</v>
      </c>
      <c r="G909" s="35">
        <f t="shared" ref="G909" si="10">F909*E909</f>
        <v>1575</v>
      </c>
    </row>
    <row r="910" spans="1:7" x14ac:dyDescent="0.2">
      <c r="A910" s="345">
        <v>2</v>
      </c>
      <c r="B910" s="101"/>
      <c r="C910" s="352" t="s">
        <v>246</v>
      </c>
      <c r="D910" s="351" t="s">
        <v>2635</v>
      </c>
      <c r="E910" s="108">
        <v>5</v>
      </c>
      <c r="F910" s="128">
        <v>16.2</v>
      </c>
      <c r="G910" s="35">
        <v>81</v>
      </c>
    </row>
    <row r="911" spans="1:7" x14ac:dyDescent="0.2">
      <c r="A911" s="29"/>
      <c r="B911" s="101"/>
      <c r="C911" s="352"/>
      <c r="D911" s="351"/>
      <c r="E911" s="108"/>
      <c r="F911" s="149"/>
      <c r="G911" s="35"/>
    </row>
    <row r="912" spans="1:7" x14ac:dyDescent="0.2">
      <c r="A912" s="29"/>
      <c r="B912" s="101"/>
      <c r="C912" s="352"/>
      <c r="D912" s="351"/>
      <c r="E912" s="108"/>
      <c r="F912" s="149"/>
      <c r="G912" s="35"/>
    </row>
    <row r="913" spans="1:7" x14ac:dyDescent="0.2">
      <c r="A913" s="29"/>
      <c r="B913" s="101"/>
      <c r="C913" s="41"/>
      <c r="D913" s="351"/>
      <c r="E913" s="157"/>
      <c r="F913" s="149"/>
      <c r="G913" s="35"/>
    </row>
    <row r="914" spans="1:7" x14ac:dyDescent="0.2">
      <c r="A914" s="29"/>
      <c r="B914" s="101"/>
      <c r="C914" s="352"/>
      <c r="D914" s="351"/>
      <c r="E914" s="108"/>
      <c r="F914" s="128"/>
      <c r="G914" s="35"/>
    </row>
    <row r="915" spans="1:7" x14ac:dyDescent="0.2">
      <c r="A915" s="29"/>
      <c r="B915" s="105"/>
      <c r="C915" s="41"/>
      <c r="D915" s="357"/>
      <c r="E915" s="157"/>
      <c r="F915" s="128"/>
      <c r="G915" s="35"/>
    </row>
    <row r="916" spans="1:7" x14ac:dyDescent="0.2">
      <c r="A916" s="29"/>
      <c r="B916" s="105"/>
      <c r="C916" s="41"/>
      <c r="D916" s="357"/>
      <c r="E916" s="102"/>
      <c r="F916" s="128"/>
      <c r="G916" s="35"/>
    </row>
    <row r="917" spans="1:7" x14ac:dyDescent="0.2">
      <c r="A917" s="29"/>
      <c r="B917" s="151"/>
      <c r="C917" s="352"/>
      <c r="D917" s="351"/>
      <c r="E917" s="108"/>
      <c r="F917" s="128"/>
      <c r="G917" s="35"/>
    </row>
    <row r="918" spans="1:7" x14ac:dyDescent="0.2">
      <c r="A918" s="29"/>
      <c r="B918" s="151"/>
      <c r="C918" s="352"/>
      <c r="D918" s="351"/>
      <c r="E918" s="108"/>
      <c r="F918" s="149"/>
      <c r="G918" s="35"/>
    </row>
    <row r="919" spans="1:7" x14ac:dyDescent="0.2">
      <c r="A919" s="29"/>
      <c r="B919" s="101"/>
      <c r="C919" s="352"/>
      <c r="D919" s="351"/>
      <c r="E919" s="108"/>
      <c r="F919" s="149"/>
      <c r="G919" s="35"/>
    </row>
    <row r="920" spans="1:7" x14ac:dyDescent="0.2">
      <c r="A920" s="29"/>
      <c r="B920" s="106"/>
      <c r="C920" s="41"/>
      <c r="D920" s="351"/>
      <c r="E920" s="157"/>
      <c r="F920" s="149"/>
      <c r="G920" s="35"/>
    </row>
    <row r="921" spans="1:7" x14ac:dyDescent="0.2">
      <c r="A921" s="29"/>
      <c r="B921" s="105"/>
      <c r="C921" s="352"/>
      <c r="D921" s="351"/>
      <c r="E921" s="108"/>
      <c r="F921" s="128"/>
      <c r="G921" s="35"/>
    </row>
    <row r="922" spans="1:7" x14ac:dyDescent="0.2">
      <c r="A922" s="29"/>
      <c r="B922" s="107"/>
      <c r="C922" s="41"/>
      <c r="D922" s="357"/>
      <c r="E922" s="157"/>
      <c r="F922" s="128"/>
      <c r="G922" s="35"/>
    </row>
    <row r="923" spans="1:7" x14ac:dyDescent="0.2">
      <c r="A923" s="29"/>
      <c r="B923" s="107"/>
      <c r="C923" s="41"/>
      <c r="D923" s="67"/>
      <c r="E923" s="153"/>
      <c r="F923" s="128"/>
      <c r="G923" s="35"/>
    </row>
    <row r="924" spans="1:7" x14ac:dyDescent="0.2">
      <c r="A924" s="29"/>
      <c r="B924" s="101"/>
      <c r="C924" s="41"/>
      <c r="D924" s="67"/>
      <c r="E924" s="108"/>
      <c r="F924" s="128"/>
      <c r="G924" s="35"/>
    </row>
    <row r="925" spans="1:7" x14ac:dyDescent="0.2">
      <c r="A925" s="29"/>
      <c r="B925" s="101"/>
      <c r="C925" s="41"/>
      <c r="D925" s="67"/>
      <c r="E925" s="153"/>
      <c r="F925" s="128"/>
      <c r="G925" s="35"/>
    </row>
    <row r="926" spans="1:7" x14ac:dyDescent="0.2">
      <c r="A926" s="29"/>
      <c r="B926" s="106"/>
      <c r="C926" s="41"/>
      <c r="D926" s="67"/>
      <c r="E926" s="104"/>
      <c r="F926" s="154"/>
      <c r="G926" s="35"/>
    </row>
    <row r="927" spans="1:7" x14ac:dyDescent="0.2">
      <c r="A927" s="29"/>
      <c r="B927" s="105"/>
      <c r="C927" s="41"/>
      <c r="D927" s="130"/>
      <c r="E927" s="104"/>
      <c r="F927" s="154"/>
      <c r="G927" s="35"/>
    </row>
    <row r="928" spans="1:7" x14ac:dyDescent="0.2">
      <c r="A928" s="29"/>
      <c r="B928" s="105"/>
      <c r="C928" s="41"/>
      <c r="D928" s="130"/>
      <c r="E928" s="104"/>
      <c r="F928" s="154"/>
      <c r="G928" s="35"/>
    </row>
    <row r="929" spans="1:7" x14ac:dyDescent="0.2">
      <c r="A929" s="29"/>
      <c r="B929" s="105"/>
      <c r="C929" s="41"/>
      <c r="D929" s="130"/>
      <c r="E929" s="104"/>
      <c r="F929" s="154"/>
      <c r="G929" s="35"/>
    </row>
    <row r="930" spans="1:7" x14ac:dyDescent="0.2">
      <c r="A930" s="29"/>
      <c r="B930" s="105"/>
      <c r="C930" s="41"/>
      <c r="D930" s="67"/>
      <c r="E930" s="104"/>
      <c r="F930" s="154"/>
      <c r="G930" s="35"/>
    </row>
    <row r="931" spans="1:7" x14ac:dyDescent="0.2">
      <c r="A931" s="29"/>
      <c r="B931" s="101"/>
      <c r="C931" s="41"/>
      <c r="D931" s="67"/>
      <c r="E931" s="104"/>
      <c r="F931" s="154"/>
      <c r="G931" s="35"/>
    </row>
    <row r="932" spans="1:7" x14ac:dyDescent="0.2">
      <c r="A932" s="29"/>
      <c r="B932" s="101"/>
      <c r="C932" s="41"/>
      <c r="D932" s="136"/>
      <c r="E932" s="104"/>
      <c r="F932" s="154"/>
      <c r="G932" s="35"/>
    </row>
    <row r="933" spans="1:7" x14ac:dyDescent="0.2">
      <c r="A933" s="29"/>
      <c r="B933" s="101"/>
      <c r="C933" s="41"/>
      <c r="D933" s="136"/>
      <c r="E933" s="104"/>
      <c r="F933" s="154"/>
      <c r="G933" s="35"/>
    </row>
    <row r="934" spans="1:7" x14ac:dyDescent="0.2">
      <c r="A934" s="29"/>
      <c r="B934" s="101"/>
      <c r="C934" s="41"/>
      <c r="D934" s="62"/>
      <c r="E934" s="104"/>
      <c r="F934" s="154"/>
      <c r="G934" s="35"/>
    </row>
    <row r="935" spans="1:7" x14ac:dyDescent="0.2">
      <c r="A935" s="29"/>
      <c r="B935" s="101"/>
      <c r="C935" s="41"/>
      <c r="D935" s="67"/>
      <c r="E935" s="104"/>
      <c r="F935" s="154"/>
      <c r="G935" s="35"/>
    </row>
    <row r="936" spans="1:7" x14ac:dyDescent="0.2">
      <c r="A936" s="29"/>
      <c r="B936" s="101"/>
      <c r="C936" s="41"/>
      <c r="D936" s="159"/>
      <c r="E936" s="104"/>
      <c r="F936" s="154"/>
      <c r="G936" s="35"/>
    </row>
    <row r="937" spans="1:7" x14ac:dyDescent="0.2">
      <c r="A937" s="29"/>
      <c r="B937" s="101"/>
      <c r="C937" s="41"/>
      <c r="D937" s="160"/>
      <c r="E937" s="108"/>
      <c r="F937" s="128"/>
      <c r="G937" s="353" t="s">
        <v>8</v>
      </c>
    </row>
    <row r="938" spans="1:7" x14ac:dyDescent="0.2">
      <c r="A938" s="29"/>
      <c r="B938" s="101"/>
      <c r="C938" s="41"/>
      <c r="D938" s="357" t="s">
        <v>8</v>
      </c>
      <c r="E938" s="153"/>
      <c r="F938" s="128"/>
      <c r="G938" s="35"/>
    </row>
    <row r="939" spans="1:7" x14ac:dyDescent="0.2">
      <c r="A939" s="29"/>
      <c r="B939" s="101"/>
      <c r="C939" s="41"/>
      <c r="D939" s="136"/>
      <c r="E939" s="102"/>
      <c r="F939" s="128"/>
      <c r="G939" s="35"/>
    </row>
    <row r="940" spans="1:7" x14ac:dyDescent="0.2">
      <c r="A940" s="29"/>
      <c r="B940" s="101"/>
      <c r="C940" s="31"/>
      <c r="D940" s="67"/>
      <c r="E940" s="131"/>
      <c r="F940" s="117"/>
      <c r="G940" s="35"/>
    </row>
    <row r="941" spans="1:7" x14ac:dyDescent="0.2">
      <c r="A941" s="29"/>
      <c r="B941" s="101"/>
      <c r="C941" s="41"/>
      <c r="D941" s="118"/>
      <c r="E941" s="108"/>
      <c r="F941" s="149"/>
      <c r="G941" s="35"/>
    </row>
    <row r="942" spans="1:7" x14ac:dyDescent="0.2">
      <c r="A942" s="29"/>
      <c r="B942" s="101"/>
      <c r="C942" s="41"/>
      <c r="D942" s="144"/>
      <c r="E942" s="108"/>
      <c r="F942" s="149"/>
      <c r="G942" s="35"/>
    </row>
    <row r="943" spans="1:7" ht="13.5" thickBot="1" x14ac:dyDescent="0.25">
      <c r="A943" s="45"/>
      <c r="B943" s="132"/>
      <c r="C943" s="115"/>
      <c r="D943" s="115"/>
      <c r="E943" s="132"/>
      <c r="F943" s="49" t="s">
        <v>15</v>
      </c>
      <c r="G943" s="50">
        <f>SUM(G909:G942)</f>
        <v>1656</v>
      </c>
    </row>
    <row r="944" spans="1:7" ht="13.5" thickTop="1" x14ac:dyDescent="0.2">
      <c r="A944" s="1149" t="s">
        <v>2636</v>
      </c>
      <c r="B944" s="1150"/>
      <c r="C944" s="1150"/>
      <c r="D944" s="1150"/>
      <c r="E944" s="1150"/>
      <c r="F944" s="1150"/>
      <c r="G944" s="1151"/>
    </row>
    <row r="945" spans="1:7" ht="13.5" thickBot="1" x14ac:dyDescent="0.25">
      <c r="A945" s="52"/>
      <c r="B945" s="103"/>
      <c r="C945" s="355" t="s">
        <v>2637</v>
      </c>
      <c r="D945" s="54"/>
      <c r="E945" s="103"/>
      <c r="F945" s="55"/>
      <c r="G945" s="56"/>
    </row>
    <row r="946" spans="1:7" ht="13.5" thickTop="1" x14ac:dyDescent="0.2">
      <c r="A946" s="1130"/>
      <c r="B946" s="1131"/>
      <c r="C946" s="1131"/>
      <c r="D946" s="57" t="s">
        <v>11</v>
      </c>
      <c r="E946" s="1132" t="s">
        <v>12</v>
      </c>
      <c r="F946" s="1132"/>
      <c r="G946" s="1133"/>
    </row>
    <row r="947" spans="1:7" x14ac:dyDescent="0.2">
      <c r="A947" s="1134" t="s">
        <v>17</v>
      </c>
      <c r="B947" s="1135"/>
      <c r="C947" s="1135"/>
      <c r="D947" s="39"/>
      <c r="E947" s="1136"/>
      <c r="F947" s="1137"/>
      <c r="G947" s="1138"/>
    </row>
    <row r="948" spans="1:7" x14ac:dyDescent="0.2">
      <c r="A948" s="1134" t="s">
        <v>38</v>
      </c>
      <c r="B948" s="1135"/>
      <c r="C948" s="1135"/>
      <c r="D948" s="58" t="s">
        <v>403</v>
      </c>
      <c r="E948" s="1139" t="s">
        <v>142</v>
      </c>
      <c r="F948" s="1139"/>
      <c r="G948" s="1140"/>
    </row>
    <row r="949" spans="1:7" ht="13.5" thickBot="1" x14ac:dyDescent="0.25">
      <c r="A949" s="1141" t="s">
        <v>39</v>
      </c>
      <c r="B949" s="1142"/>
      <c r="C949" s="1142"/>
      <c r="D949" s="59" t="s">
        <v>404</v>
      </c>
      <c r="E949" s="1143" t="s">
        <v>0</v>
      </c>
      <c r="F949" s="1143"/>
      <c r="G949" s="1144"/>
    </row>
    <row r="950" spans="1:7" ht="16.5" x14ac:dyDescent="0.25">
      <c r="A950" s="1152" t="s">
        <v>29</v>
      </c>
      <c r="B950" s="1153"/>
      <c r="C950" s="1153"/>
      <c r="D950" s="1153"/>
      <c r="E950" s="1153"/>
      <c r="F950" s="1153"/>
      <c r="G950" s="1154"/>
    </row>
    <row r="951" spans="1:7" x14ac:dyDescent="0.2">
      <c r="A951" s="1155" t="s">
        <v>48</v>
      </c>
      <c r="B951" s="1156"/>
      <c r="C951" s="1156"/>
      <c r="D951" s="1156"/>
      <c r="E951" s="1156"/>
      <c r="F951" s="1156"/>
      <c r="G951" s="1157"/>
    </row>
    <row r="952" spans="1:7" x14ac:dyDescent="0.2">
      <c r="A952" s="1158" t="s">
        <v>49</v>
      </c>
      <c r="B952" s="1159"/>
      <c r="C952" s="1159"/>
      <c r="D952" s="1159"/>
      <c r="E952" s="1159"/>
      <c r="F952" s="1159"/>
      <c r="G952" s="1160"/>
    </row>
    <row r="953" spans="1:7" x14ac:dyDescent="0.2">
      <c r="A953" s="6"/>
      <c r="B953" s="99"/>
      <c r="C953" s="8"/>
      <c r="D953" s="9"/>
      <c r="E953" s="99"/>
      <c r="F953" s="10"/>
      <c r="G953" s="11" t="s">
        <v>20</v>
      </c>
    </row>
    <row r="954" spans="1:7" x14ac:dyDescent="0.2">
      <c r="A954" s="12" t="s">
        <v>1</v>
      </c>
      <c r="B954" s="13"/>
      <c r="C954" s="14" t="s">
        <v>51</v>
      </c>
      <c r="D954" s="13"/>
      <c r="E954" s="343" t="s">
        <v>2699</v>
      </c>
      <c r="F954" s="98"/>
      <c r="G954" s="344" t="s">
        <v>2698</v>
      </c>
    </row>
    <row r="955" spans="1:7" x14ac:dyDescent="0.2">
      <c r="A955" s="17" t="s">
        <v>8</v>
      </c>
      <c r="B955" s="100"/>
      <c r="C955" s="19"/>
      <c r="D955" s="4"/>
      <c r="E955" s="1145"/>
      <c r="F955" s="1146"/>
      <c r="G955" s="20"/>
    </row>
    <row r="956" spans="1:7" x14ac:dyDescent="0.2">
      <c r="A956" s="21" t="s">
        <v>37</v>
      </c>
      <c r="B956" s="22"/>
      <c r="C956" s="22"/>
      <c r="D956" s="22"/>
      <c r="E956" s="23" t="s">
        <v>46</v>
      </c>
      <c r="F956" s="24"/>
      <c r="G956" s="20" t="s">
        <v>50</v>
      </c>
    </row>
    <row r="957" spans="1:7" x14ac:dyDescent="0.2">
      <c r="A957" s="6"/>
      <c r="B957" s="99"/>
      <c r="C957" s="8"/>
      <c r="D957" s="8"/>
      <c r="E957" s="1147"/>
      <c r="F957" s="1148"/>
      <c r="G957" s="25"/>
    </row>
    <row r="958" spans="1:7" ht="26.25" thickBot="1" x14ac:dyDescent="0.25">
      <c r="A958" s="210" t="s">
        <v>47</v>
      </c>
      <c r="B958" s="28" t="s">
        <v>23</v>
      </c>
      <c r="C958" s="28" t="s">
        <v>34</v>
      </c>
      <c r="D958" s="110" t="s">
        <v>53</v>
      </c>
      <c r="E958" s="114" t="s">
        <v>54</v>
      </c>
      <c r="F958" s="111" t="s">
        <v>55</v>
      </c>
      <c r="G958" s="112" t="s">
        <v>35</v>
      </c>
    </row>
    <row r="959" spans="1:7" ht="13.5" thickTop="1" x14ac:dyDescent="0.2">
      <c r="A959" s="29">
        <v>1</v>
      </c>
      <c r="B959" s="101"/>
      <c r="C959" s="352" t="s">
        <v>149</v>
      </c>
      <c r="D959" s="357" t="s">
        <v>2686</v>
      </c>
      <c r="E959" s="158">
        <v>20</v>
      </c>
      <c r="F959" s="128">
        <v>200</v>
      </c>
      <c r="G959" s="35">
        <f>F959*E959</f>
        <v>4000</v>
      </c>
    </row>
    <row r="960" spans="1:7" x14ac:dyDescent="0.2">
      <c r="A960" s="29"/>
      <c r="B960" s="646"/>
      <c r="C960" s="656"/>
      <c r="D960" s="669" t="s">
        <v>467</v>
      </c>
      <c r="E960" s="658"/>
      <c r="F960" s="659"/>
      <c r="G960" s="35"/>
    </row>
    <row r="961" spans="1:7" x14ac:dyDescent="0.2">
      <c r="A961" s="345">
        <v>2</v>
      </c>
      <c r="B961" s="101"/>
      <c r="C961" s="352" t="s">
        <v>149</v>
      </c>
      <c r="D961" s="351" t="s">
        <v>425</v>
      </c>
      <c r="E961" s="108">
        <v>20</v>
      </c>
      <c r="F961" s="128">
        <v>350</v>
      </c>
      <c r="G961" s="35">
        <f>F961*E961</f>
        <v>7000</v>
      </c>
    </row>
    <row r="962" spans="1:7" x14ac:dyDescent="0.2">
      <c r="A962" s="29"/>
      <c r="B962" s="101"/>
      <c r="C962" s="352"/>
      <c r="D962" s="351" t="s">
        <v>1420</v>
      </c>
      <c r="E962" s="108"/>
      <c r="F962" s="149"/>
      <c r="G962" s="35"/>
    </row>
    <row r="963" spans="1:7" x14ac:dyDescent="0.2">
      <c r="A963" s="29"/>
      <c r="B963" s="101"/>
      <c r="C963" s="41"/>
      <c r="D963" s="129"/>
      <c r="E963" s="157"/>
      <c r="F963" s="149"/>
      <c r="G963" s="35"/>
    </row>
    <row r="964" spans="1:7" x14ac:dyDescent="0.2">
      <c r="A964" s="29"/>
      <c r="B964" s="101"/>
      <c r="C964" s="41"/>
      <c r="D964" s="129"/>
      <c r="E964" s="157"/>
      <c r="F964" s="149"/>
      <c r="G964" s="35"/>
    </row>
    <row r="965" spans="1:7" x14ac:dyDescent="0.2">
      <c r="A965" s="29"/>
      <c r="B965" s="105"/>
      <c r="C965" s="41"/>
      <c r="D965" s="136"/>
      <c r="E965" s="102"/>
      <c r="F965" s="128"/>
      <c r="G965" s="35"/>
    </row>
    <row r="966" spans="1:7" x14ac:dyDescent="0.2">
      <c r="A966" s="29"/>
      <c r="B966" s="105"/>
      <c r="C966" s="41"/>
      <c r="D966" s="136"/>
      <c r="E966" s="102"/>
      <c r="F966" s="128"/>
      <c r="G966" s="35"/>
    </row>
    <row r="967" spans="1:7" x14ac:dyDescent="0.2">
      <c r="A967" s="29"/>
      <c r="B967" s="151"/>
      <c r="C967" s="119"/>
      <c r="D967" s="136"/>
      <c r="E967" s="108"/>
      <c r="F967" s="150"/>
      <c r="G967" s="35"/>
    </row>
    <row r="968" spans="1:7" x14ac:dyDescent="0.2">
      <c r="A968" s="29"/>
      <c r="B968" s="151"/>
      <c r="C968" s="119"/>
      <c r="D968" s="144"/>
      <c r="E968" s="108"/>
      <c r="F968" s="150"/>
      <c r="G968" s="35"/>
    </row>
    <row r="969" spans="1:7" x14ac:dyDescent="0.2">
      <c r="A969" s="29"/>
      <c r="B969" s="101"/>
      <c r="C969" s="41"/>
      <c r="D969" s="364" t="s">
        <v>151</v>
      </c>
      <c r="E969" s="155"/>
      <c r="F969" s="128"/>
      <c r="G969" s="35"/>
    </row>
    <row r="970" spans="1:7" x14ac:dyDescent="0.2">
      <c r="A970" s="29"/>
      <c r="B970" s="106"/>
      <c r="C970" s="41"/>
      <c r="D970" s="136"/>
      <c r="E970" s="104"/>
      <c r="F970" s="128"/>
      <c r="G970" s="35"/>
    </row>
    <row r="971" spans="1:7" x14ac:dyDescent="0.2">
      <c r="A971" s="29"/>
      <c r="B971" s="105"/>
      <c r="C971" s="41"/>
      <c r="D971" s="136"/>
      <c r="E971" s="108"/>
      <c r="F971" s="152"/>
      <c r="G971" s="35"/>
    </row>
    <row r="972" spans="1:7" x14ac:dyDescent="0.2">
      <c r="A972" s="29"/>
      <c r="B972" s="107"/>
      <c r="C972" s="41"/>
      <c r="D972" s="136"/>
      <c r="E972" s="153"/>
      <c r="F972" s="128"/>
      <c r="G972" s="35"/>
    </row>
    <row r="973" spans="1:7" x14ac:dyDescent="0.2">
      <c r="A973" s="29"/>
      <c r="B973" s="107"/>
      <c r="C973" s="41"/>
      <c r="D973" s="67"/>
      <c r="E973" s="153"/>
      <c r="F973" s="128"/>
      <c r="G973" s="35"/>
    </row>
    <row r="974" spans="1:7" x14ac:dyDescent="0.2">
      <c r="A974" s="29"/>
      <c r="B974" s="101"/>
      <c r="C974" s="41"/>
      <c r="D974" s="67"/>
      <c r="E974" s="108"/>
      <c r="F974" s="128"/>
      <c r="G974" s="35"/>
    </row>
    <row r="975" spans="1:7" x14ac:dyDescent="0.2">
      <c r="A975" s="29"/>
      <c r="B975" s="101"/>
      <c r="C975" s="41"/>
      <c r="D975" s="67"/>
      <c r="E975" s="153"/>
      <c r="F975" s="128"/>
      <c r="G975" s="35"/>
    </row>
    <row r="976" spans="1:7" x14ac:dyDescent="0.2">
      <c r="A976" s="29"/>
      <c r="B976" s="106"/>
      <c r="C976" s="41"/>
      <c r="D976" s="67"/>
      <c r="E976" s="104"/>
      <c r="F976" s="154"/>
      <c r="G976" s="35"/>
    </row>
    <row r="977" spans="1:7" x14ac:dyDescent="0.2">
      <c r="A977" s="29"/>
      <c r="B977" s="105"/>
      <c r="C977" s="41"/>
      <c r="D977" s="130"/>
      <c r="E977" s="104"/>
      <c r="F977" s="154"/>
      <c r="G977" s="35"/>
    </row>
    <row r="978" spans="1:7" x14ac:dyDescent="0.2">
      <c r="A978" s="29"/>
      <c r="B978" s="105"/>
      <c r="C978" s="41"/>
      <c r="D978" s="130"/>
      <c r="E978" s="104"/>
      <c r="F978" s="154"/>
      <c r="G978" s="35"/>
    </row>
    <row r="979" spans="1:7" x14ac:dyDescent="0.2">
      <c r="A979" s="29"/>
      <c r="B979" s="105"/>
      <c r="C979" s="41"/>
      <c r="D979" s="130"/>
      <c r="E979" s="104"/>
      <c r="F979" s="154"/>
      <c r="G979" s="35"/>
    </row>
    <row r="980" spans="1:7" x14ac:dyDescent="0.2">
      <c r="A980" s="29"/>
      <c r="B980" s="105"/>
      <c r="C980" s="41"/>
      <c r="D980" s="67"/>
      <c r="E980" s="104"/>
      <c r="F980" s="154"/>
      <c r="G980" s="35"/>
    </row>
    <row r="981" spans="1:7" x14ac:dyDescent="0.2">
      <c r="A981" s="29"/>
      <c r="B981" s="101"/>
      <c r="C981" s="41"/>
      <c r="D981" s="67"/>
      <c r="E981" s="104"/>
      <c r="F981" s="154"/>
      <c r="G981" s="35"/>
    </row>
    <row r="982" spans="1:7" x14ac:dyDescent="0.2">
      <c r="A982" s="29"/>
      <c r="B982" s="101"/>
      <c r="C982" s="41"/>
      <c r="D982" s="136"/>
      <c r="E982" s="104"/>
      <c r="F982" s="154"/>
      <c r="G982" s="35"/>
    </row>
    <row r="983" spans="1:7" x14ac:dyDescent="0.2">
      <c r="A983" s="29"/>
      <c r="B983" s="101"/>
      <c r="C983" s="41"/>
      <c r="D983" s="136"/>
      <c r="E983" s="104"/>
      <c r="F983" s="154"/>
      <c r="G983" s="35"/>
    </row>
    <row r="984" spans="1:7" x14ac:dyDescent="0.2">
      <c r="A984" s="29"/>
      <c r="B984" s="101"/>
      <c r="C984" s="41"/>
      <c r="D984" s="62"/>
      <c r="E984" s="104"/>
      <c r="F984" s="154"/>
      <c r="G984" s="35"/>
    </row>
    <row r="985" spans="1:7" x14ac:dyDescent="0.2">
      <c r="A985" s="29"/>
      <c r="B985" s="101"/>
      <c r="C985" s="41"/>
      <c r="D985" s="67"/>
      <c r="E985" s="104"/>
      <c r="F985" s="154"/>
      <c r="G985" s="35"/>
    </row>
    <row r="986" spans="1:7" x14ac:dyDescent="0.2">
      <c r="A986" s="29"/>
      <c r="B986" s="101"/>
      <c r="C986" s="41"/>
      <c r="D986" s="159"/>
      <c r="E986" s="104"/>
      <c r="F986" s="154"/>
      <c r="G986" s="35"/>
    </row>
    <row r="987" spans="1:7" x14ac:dyDescent="0.2">
      <c r="A987" s="29"/>
      <c r="B987" s="101"/>
      <c r="C987" s="41"/>
      <c r="D987" s="160"/>
      <c r="E987" s="108"/>
      <c r="F987" s="128"/>
      <c r="G987" s="353" t="s">
        <v>8</v>
      </c>
    </row>
    <row r="988" spans="1:7" x14ac:dyDescent="0.2">
      <c r="A988" s="29"/>
      <c r="B988" s="101"/>
      <c r="C988" s="41"/>
      <c r="D988" s="357" t="s">
        <v>8</v>
      </c>
      <c r="E988" s="153"/>
      <c r="F988" s="128"/>
      <c r="G988" s="35"/>
    </row>
    <row r="989" spans="1:7" x14ac:dyDescent="0.2">
      <c r="A989" s="29"/>
      <c r="B989" s="101"/>
      <c r="C989" s="41"/>
      <c r="D989" s="136"/>
      <c r="E989" s="102"/>
      <c r="F989" s="128"/>
      <c r="G989" s="35"/>
    </row>
    <row r="990" spans="1:7" x14ac:dyDescent="0.2">
      <c r="A990" s="29"/>
      <c r="B990" s="101"/>
      <c r="C990" s="31"/>
      <c r="D990" s="67"/>
      <c r="E990" s="131"/>
      <c r="F990" s="117"/>
      <c r="G990" s="35"/>
    </row>
    <row r="991" spans="1:7" x14ac:dyDescent="0.2">
      <c r="A991" s="29"/>
      <c r="B991" s="101"/>
      <c r="C991" s="41"/>
      <c r="D991" s="118"/>
      <c r="E991" s="108"/>
      <c r="F991" s="149"/>
      <c r="G991" s="35"/>
    </row>
    <row r="992" spans="1:7" x14ac:dyDescent="0.2">
      <c r="A992" s="29"/>
      <c r="B992" s="101"/>
      <c r="C992" s="41"/>
      <c r="D992" s="144"/>
      <c r="E992" s="108"/>
      <c r="F992" s="149"/>
      <c r="G992" s="35"/>
    </row>
    <row r="993" spans="1:7" ht="13.5" thickBot="1" x14ac:dyDescent="0.25">
      <c r="A993" s="45"/>
      <c r="B993" s="132"/>
      <c r="C993" s="115"/>
      <c r="D993" s="115"/>
      <c r="E993" s="132"/>
      <c r="F993" s="49" t="s">
        <v>15</v>
      </c>
      <c r="G993" s="50">
        <f>SUM(G959:G992)</f>
        <v>11000</v>
      </c>
    </row>
    <row r="994" spans="1:7" ht="13.5" thickTop="1" x14ac:dyDescent="0.2">
      <c r="A994" s="1149" t="s">
        <v>2687</v>
      </c>
      <c r="B994" s="1150"/>
      <c r="C994" s="1150"/>
      <c r="D994" s="1150"/>
      <c r="E994" s="1150"/>
      <c r="F994" s="1150"/>
      <c r="G994" s="1151"/>
    </row>
    <row r="995" spans="1:7" ht="13.5" thickBot="1" x14ac:dyDescent="0.25">
      <c r="A995" s="52"/>
      <c r="B995" s="103"/>
      <c r="C995" s="355" t="s">
        <v>8</v>
      </c>
      <c r="D995" s="54"/>
      <c r="E995" s="103"/>
      <c r="F995" s="55"/>
      <c r="G995" s="56"/>
    </row>
    <row r="996" spans="1:7" ht="13.5" thickTop="1" x14ac:dyDescent="0.2">
      <c r="A996" s="1130"/>
      <c r="B996" s="1131"/>
      <c r="C996" s="1131"/>
      <c r="D996" s="57" t="s">
        <v>11</v>
      </c>
      <c r="E996" s="1132" t="s">
        <v>12</v>
      </c>
      <c r="F996" s="1132"/>
      <c r="G996" s="1133"/>
    </row>
    <row r="997" spans="1:7" x14ac:dyDescent="0.2">
      <c r="A997" s="1134" t="s">
        <v>17</v>
      </c>
      <c r="B997" s="1135"/>
      <c r="C997" s="1135"/>
      <c r="D997" s="39"/>
      <c r="E997" s="1136"/>
      <c r="F997" s="1137"/>
      <c r="G997" s="1138"/>
    </row>
    <row r="998" spans="1:7" x14ac:dyDescent="0.2">
      <c r="A998" s="1134" t="s">
        <v>38</v>
      </c>
      <c r="B998" s="1135"/>
      <c r="C998" s="1135"/>
      <c r="D998" s="58" t="s">
        <v>403</v>
      </c>
      <c r="E998" s="1139" t="s">
        <v>142</v>
      </c>
      <c r="F998" s="1139"/>
      <c r="G998" s="1140"/>
    </row>
    <row r="999" spans="1:7" ht="13.5" thickBot="1" x14ac:dyDescent="0.25">
      <c r="A999" s="1141" t="s">
        <v>39</v>
      </c>
      <c r="B999" s="1142"/>
      <c r="C999" s="1142"/>
      <c r="D999" s="59" t="s">
        <v>404</v>
      </c>
      <c r="E999" s="1143" t="s">
        <v>0</v>
      </c>
      <c r="F999" s="1143"/>
      <c r="G999" s="1144"/>
    </row>
    <row r="1000" spans="1:7" ht="16.5" x14ac:dyDescent="0.25">
      <c r="A1000" s="1152" t="s">
        <v>29</v>
      </c>
      <c r="B1000" s="1153"/>
      <c r="C1000" s="1153"/>
      <c r="D1000" s="1153"/>
      <c r="E1000" s="1153"/>
      <c r="F1000" s="1153"/>
      <c r="G1000" s="1154"/>
    </row>
    <row r="1001" spans="1:7" x14ac:dyDescent="0.2">
      <c r="A1001" s="1155" t="s">
        <v>48</v>
      </c>
      <c r="B1001" s="1156"/>
      <c r="C1001" s="1156"/>
      <c r="D1001" s="1156"/>
      <c r="E1001" s="1156"/>
      <c r="F1001" s="1156"/>
      <c r="G1001" s="1157"/>
    </row>
    <row r="1002" spans="1:7" x14ac:dyDescent="0.2">
      <c r="A1002" s="1158" t="s">
        <v>49</v>
      </c>
      <c r="B1002" s="1159"/>
      <c r="C1002" s="1159"/>
      <c r="D1002" s="1159"/>
      <c r="E1002" s="1159"/>
      <c r="F1002" s="1159"/>
      <c r="G1002" s="1160"/>
    </row>
    <row r="1003" spans="1:7" x14ac:dyDescent="0.2">
      <c r="A1003" s="6"/>
      <c r="B1003" s="99"/>
      <c r="C1003" s="8"/>
      <c r="D1003" s="9"/>
      <c r="E1003" s="99"/>
      <c r="F1003" s="10"/>
      <c r="G1003" s="11" t="s">
        <v>20</v>
      </c>
    </row>
    <row r="1004" spans="1:7" x14ac:dyDescent="0.2">
      <c r="A1004" s="12" t="s">
        <v>1</v>
      </c>
      <c r="B1004" s="13"/>
      <c r="C1004" s="14" t="s">
        <v>51</v>
      </c>
      <c r="D1004" s="13"/>
      <c r="E1004" s="343" t="s">
        <v>2833</v>
      </c>
      <c r="F1004" s="98"/>
      <c r="G1004" s="344" t="s">
        <v>2767</v>
      </c>
    </row>
    <row r="1005" spans="1:7" x14ac:dyDescent="0.2">
      <c r="A1005" s="17" t="s">
        <v>8</v>
      </c>
      <c r="B1005" s="100"/>
      <c r="C1005" s="19"/>
      <c r="D1005" s="4"/>
      <c r="E1005" s="1145"/>
      <c r="F1005" s="1146"/>
      <c r="G1005" s="20"/>
    </row>
    <row r="1006" spans="1:7" x14ac:dyDescent="0.2">
      <c r="A1006" s="21" t="s">
        <v>37</v>
      </c>
      <c r="B1006" s="22"/>
      <c r="C1006" s="22"/>
      <c r="D1006" s="22"/>
      <c r="E1006" s="23" t="s">
        <v>46</v>
      </c>
      <c r="F1006" s="24"/>
      <c r="G1006" s="20" t="s">
        <v>50</v>
      </c>
    </row>
    <row r="1007" spans="1:7" x14ac:dyDescent="0.2">
      <c r="A1007" s="6"/>
      <c r="B1007" s="99"/>
      <c r="C1007" s="8"/>
      <c r="D1007" s="8"/>
      <c r="E1007" s="1147"/>
      <c r="F1007" s="1148"/>
      <c r="G1007" s="25"/>
    </row>
    <row r="1008" spans="1:7" ht="26.25" thickBot="1" x14ac:dyDescent="0.25">
      <c r="A1008" s="210" t="s">
        <v>47</v>
      </c>
      <c r="B1008" s="28" t="s">
        <v>23</v>
      </c>
      <c r="C1008" s="28" t="s">
        <v>34</v>
      </c>
      <c r="D1008" s="110" t="s">
        <v>53</v>
      </c>
      <c r="E1008" s="114" t="s">
        <v>54</v>
      </c>
      <c r="F1008" s="111" t="s">
        <v>55</v>
      </c>
      <c r="G1008" s="112" t="s">
        <v>35</v>
      </c>
    </row>
    <row r="1009" spans="1:7" ht="13.5" thickTop="1" x14ac:dyDescent="0.2">
      <c r="A1009" s="29">
        <v>1</v>
      </c>
      <c r="B1009" s="101"/>
      <c r="C1009" s="352" t="s">
        <v>149</v>
      </c>
      <c r="D1009" s="357" t="s">
        <v>2688</v>
      </c>
      <c r="E1009" s="158">
        <v>20</v>
      </c>
      <c r="F1009" s="128">
        <v>200</v>
      </c>
      <c r="G1009" s="35">
        <f>F1009*E1009</f>
        <v>4000</v>
      </c>
    </row>
    <row r="1010" spans="1:7" x14ac:dyDescent="0.2">
      <c r="A1010" s="345">
        <v>2</v>
      </c>
      <c r="B1010" s="101"/>
      <c r="C1010" s="352" t="s">
        <v>149</v>
      </c>
      <c r="D1010" s="351" t="s">
        <v>425</v>
      </c>
      <c r="E1010" s="108">
        <v>20</v>
      </c>
      <c r="F1010" s="128">
        <v>350</v>
      </c>
      <c r="G1010" s="35">
        <f>F1010*E1010</f>
        <v>7000</v>
      </c>
    </row>
    <row r="1011" spans="1:7" x14ac:dyDescent="0.2">
      <c r="A1011" s="29"/>
      <c r="B1011" s="101"/>
      <c r="C1011" s="352"/>
      <c r="D1011" s="351" t="s">
        <v>1420</v>
      </c>
      <c r="E1011" s="108"/>
      <c r="F1011" s="149"/>
      <c r="G1011" s="35"/>
    </row>
    <row r="1012" spans="1:7" x14ac:dyDescent="0.2">
      <c r="A1012" s="29"/>
      <c r="B1012" s="646"/>
      <c r="C1012" s="656"/>
      <c r="D1012" s="657"/>
      <c r="E1012" s="745"/>
      <c r="F1012" s="746"/>
      <c r="G1012" s="35"/>
    </row>
    <row r="1013" spans="1:7" x14ac:dyDescent="0.2">
      <c r="A1013" s="29"/>
      <c r="B1013" s="101"/>
      <c r="C1013" s="41"/>
      <c r="D1013" s="129"/>
      <c r="E1013" s="157"/>
      <c r="F1013" s="149"/>
      <c r="G1013" s="35"/>
    </row>
    <row r="1014" spans="1:7" x14ac:dyDescent="0.2">
      <c r="A1014" s="29"/>
      <c r="B1014" s="101"/>
      <c r="C1014" s="41"/>
      <c r="D1014" s="129"/>
      <c r="E1014" s="157"/>
      <c r="F1014" s="149"/>
      <c r="G1014" s="35"/>
    </row>
    <row r="1015" spans="1:7" x14ac:dyDescent="0.2">
      <c r="A1015" s="29"/>
      <c r="B1015" s="105"/>
      <c r="C1015" s="41"/>
      <c r="D1015" s="136"/>
      <c r="E1015" s="102"/>
      <c r="F1015" s="128"/>
      <c r="G1015" s="35"/>
    </row>
    <row r="1016" spans="1:7" x14ac:dyDescent="0.2">
      <c r="A1016" s="29"/>
      <c r="B1016" s="105"/>
      <c r="C1016" s="41"/>
      <c r="D1016" s="136"/>
      <c r="E1016" s="102"/>
      <c r="F1016" s="128"/>
      <c r="G1016" s="35"/>
    </row>
    <row r="1017" spans="1:7" x14ac:dyDescent="0.2">
      <c r="A1017" s="29"/>
      <c r="B1017" s="151"/>
      <c r="C1017" s="119"/>
      <c r="D1017" s="136"/>
      <c r="E1017" s="108"/>
      <c r="F1017" s="150"/>
      <c r="G1017" s="35"/>
    </row>
    <row r="1018" spans="1:7" x14ac:dyDescent="0.2">
      <c r="A1018" s="29"/>
      <c r="B1018" s="151"/>
      <c r="C1018" s="119"/>
      <c r="D1018" s="144"/>
      <c r="E1018" s="108"/>
      <c r="F1018" s="150"/>
      <c r="G1018" s="35"/>
    </row>
    <row r="1019" spans="1:7" x14ac:dyDescent="0.2">
      <c r="A1019" s="29"/>
      <c r="B1019" s="101"/>
      <c r="C1019" s="41"/>
      <c r="D1019" s="364" t="s">
        <v>151</v>
      </c>
      <c r="E1019" s="155"/>
      <c r="F1019" s="128"/>
      <c r="G1019" s="35"/>
    </row>
    <row r="1020" spans="1:7" x14ac:dyDescent="0.2">
      <c r="A1020" s="29"/>
      <c r="B1020" s="106"/>
      <c r="C1020" s="41"/>
      <c r="D1020" s="136"/>
      <c r="E1020" s="104"/>
      <c r="F1020" s="128"/>
      <c r="G1020" s="35"/>
    </row>
    <row r="1021" spans="1:7" x14ac:dyDescent="0.2">
      <c r="A1021" s="29"/>
      <c r="B1021" s="105"/>
      <c r="C1021" s="41"/>
      <c r="D1021" s="136"/>
      <c r="E1021" s="108"/>
      <c r="F1021" s="152"/>
      <c r="G1021" s="35"/>
    </row>
    <row r="1022" spans="1:7" x14ac:dyDescent="0.2">
      <c r="A1022" s="29"/>
      <c r="B1022" s="107"/>
      <c r="C1022" s="41"/>
      <c r="D1022" s="136"/>
      <c r="E1022" s="153"/>
      <c r="F1022" s="128"/>
      <c r="G1022" s="35"/>
    </row>
    <row r="1023" spans="1:7" x14ac:dyDescent="0.2">
      <c r="A1023" s="29"/>
      <c r="B1023" s="107"/>
      <c r="C1023" s="41"/>
      <c r="D1023" s="67"/>
      <c r="E1023" s="153"/>
      <c r="F1023" s="128"/>
      <c r="G1023" s="35"/>
    </row>
    <row r="1024" spans="1:7" x14ac:dyDescent="0.2">
      <c r="A1024" s="29"/>
      <c r="B1024" s="101"/>
      <c r="C1024" s="41"/>
      <c r="D1024" s="67"/>
      <c r="E1024" s="108"/>
      <c r="F1024" s="128"/>
      <c r="G1024" s="35"/>
    </row>
    <row r="1025" spans="1:7" x14ac:dyDescent="0.2">
      <c r="A1025" s="29"/>
      <c r="B1025" s="101"/>
      <c r="C1025" s="41"/>
      <c r="D1025" s="67"/>
      <c r="E1025" s="153"/>
      <c r="F1025" s="128"/>
      <c r="G1025" s="35"/>
    </row>
    <row r="1026" spans="1:7" x14ac:dyDescent="0.2">
      <c r="A1026" s="29"/>
      <c r="B1026" s="106"/>
      <c r="C1026" s="41"/>
      <c r="D1026" s="67"/>
      <c r="E1026" s="104"/>
      <c r="F1026" s="154"/>
      <c r="G1026" s="35"/>
    </row>
    <row r="1027" spans="1:7" x14ac:dyDescent="0.2">
      <c r="A1027" s="29"/>
      <c r="B1027" s="105"/>
      <c r="C1027" s="41"/>
      <c r="D1027" s="130"/>
      <c r="E1027" s="104"/>
      <c r="F1027" s="154"/>
      <c r="G1027" s="35"/>
    </row>
    <row r="1028" spans="1:7" x14ac:dyDescent="0.2">
      <c r="A1028" s="29"/>
      <c r="B1028" s="105"/>
      <c r="C1028" s="41"/>
      <c r="D1028" s="130"/>
      <c r="E1028" s="104"/>
      <c r="F1028" s="154"/>
      <c r="G1028" s="35"/>
    </row>
    <row r="1029" spans="1:7" x14ac:dyDescent="0.2">
      <c r="A1029" s="29"/>
      <c r="B1029" s="105"/>
      <c r="C1029" s="41"/>
      <c r="D1029" s="130"/>
      <c r="E1029" s="104"/>
      <c r="F1029" s="154"/>
      <c r="G1029" s="35"/>
    </row>
    <row r="1030" spans="1:7" x14ac:dyDescent="0.2">
      <c r="A1030" s="29"/>
      <c r="B1030" s="105"/>
      <c r="C1030" s="41"/>
      <c r="D1030" s="67"/>
      <c r="E1030" s="104"/>
      <c r="F1030" s="154"/>
      <c r="G1030" s="35"/>
    </row>
    <row r="1031" spans="1:7" x14ac:dyDescent="0.2">
      <c r="A1031" s="29"/>
      <c r="B1031" s="101"/>
      <c r="C1031" s="41"/>
      <c r="D1031" s="67"/>
      <c r="E1031" s="104"/>
      <c r="F1031" s="154"/>
      <c r="G1031" s="35"/>
    </row>
    <row r="1032" spans="1:7" x14ac:dyDescent="0.2">
      <c r="A1032" s="29"/>
      <c r="B1032" s="101"/>
      <c r="C1032" s="41"/>
      <c r="D1032" s="136"/>
      <c r="E1032" s="104"/>
      <c r="F1032" s="154"/>
      <c r="G1032" s="35"/>
    </row>
    <row r="1033" spans="1:7" x14ac:dyDescent="0.2">
      <c r="A1033" s="29"/>
      <c r="B1033" s="101"/>
      <c r="C1033" s="41"/>
      <c r="D1033" s="136"/>
      <c r="E1033" s="104"/>
      <c r="F1033" s="154"/>
      <c r="G1033" s="35"/>
    </row>
    <row r="1034" spans="1:7" x14ac:dyDescent="0.2">
      <c r="A1034" s="29"/>
      <c r="B1034" s="101"/>
      <c r="C1034" s="41"/>
      <c r="D1034" s="62"/>
      <c r="E1034" s="104"/>
      <c r="F1034" s="154"/>
      <c r="G1034" s="35"/>
    </row>
    <row r="1035" spans="1:7" x14ac:dyDescent="0.2">
      <c r="A1035" s="29"/>
      <c r="B1035" s="101"/>
      <c r="C1035" s="41"/>
      <c r="D1035" s="67"/>
      <c r="E1035" s="104"/>
      <c r="F1035" s="154"/>
      <c r="G1035" s="35"/>
    </row>
    <row r="1036" spans="1:7" x14ac:dyDescent="0.2">
      <c r="A1036" s="29"/>
      <c r="B1036" s="101"/>
      <c r="C1036" s="41"/>
      <c r="D1036" s="159"/>
      <c r="E1036" s="104"/>
      <c r="F1036" s="154"/>
      <c r="G1036" s="35"/>
    </row>
    <row r="1037" spans="1:7" x14ac:dyDescent="0.2">
      <c r="A1037" s="29"/>
      <c r="B1037" s="101"/>
      <c r="C1037" s="41"/>
      <c r="D1037" s="160"/>
      <c r="E1037" s="108"/>
      <c r="F1037" s="128"/>
      <c r="G1037" s="353" t="s">
        <v>8</v>
      </c>
    </row>
    <row r="1038" spans="1:7" x14ac:dyDescent="0.2">
      <c r="A1038" s="29"/>
      <c r="B1038" s="101"/>
      <c r="C1038" s="41"/>
      <c r="D1038" s="357" t="s">
        <v>8</v>
      </c>
      <c r="E1038" s="153"/>
      <c r="F1038" s="128"/>
      <c r="G1038" s="35"/>
    </row>
    <row r="1039" spans="1:7" x14ac:dyDescent="0.2">
      <c r="A1039" s="29"/>
      <c r="B1039" s="101"/>
      <c r="C1039" s="41"/>
      <c r="D1039" s="136"/>
      <c r="E1039" s="102"/>
      <c r="F1039" s="128"/>
      <c r="G1039" s="35"/>
    </row>
    <row r="1040" spans="1:7" x14ac:dyDescent="0.2">
      <c r="A1040" s="29"/>
      <c r="B1040" s="101"/>
      <c r="C1040" s="31"/>
      <c r="D1040" s="67"/>
      <c r="E1040" s="131"/>
      <c r="F1040" s="117"/>
      <c r="G1040" s="35"/>
    </row>
    <row r="1041" spans="1:7" x14ac:dyDescent="0.2">
      <c r="A1041" s="29"/>
      <c r="B1041" s="101"/>
      <c r="C1041" s="41"/>
      <c r="D1041" s="118"/>
      <c r="E1041" s="108"/>
      <c r="F1041" s="149"/>
      <c r="G1041" s="35"/>
    </row>
    <row r="1042" spans="1:7" x14ac:dyDescent="0.2">
      <c r="A1042" s="29"/>
      <c r="B1042" s="101"/>
      <c r="C1042" s="41"/>
      <c r="D1042" s="144"/>
      <c r="E1042" s="108"/>
      <c r="F1042" s="149"/>
      <c r="G1042" s="35"/>
    </row>
    <row r="1043" spans="1:7" ht="13.5" thickBot="1" x14ac:dyDescent="0.25">
      <c r="A1043" s="45"/>
      <c r="B1043" s="132"/>
      <c r="C1043" s="115"/>
      <c r="D1043" s="115"/>
      <c r="E1043" s="132"/>
      <c r="F1043" s="49" t="s">
        <v>15</v>
      </c>
      <c r="G1043" s="50">
        <f>SUM(G1009:G1042)</f>
        <v>11000</v>
      </c>
    </row>
    <row r="1044" spans="1:7" ht="13.5" thickTop="1" x14ac:dyDescent="0.2">
      <c r="A1044" s="1149" t="s">
        <v>2689</v>
      </c>
      <c r="B1044" s="1150"/>
      <c r="C1044" s="1150"/>
      <c r="D1044" s="1150"/>
      <c r="E1044" s="1150"/>
      <c r="F1044" s="1150"/>
      <c r="G1044" s="1151"/>
    </row>
    <row r="1045" spans="1:7" ht="13.5" thickBot="1" x14ac:dyDescent="0.25">
      <c r="A1045" s="52"/>
      <c r="B1045" s="103"/>
      <c r="C1045" s="355" t="s">
        <v>8</v>
      </c>
      <c r="D1045" s="54"/>
      <c r="E1045" s="103"/>
      <c r="F1045" s="55"/>
      <c r="G1045" s="56"/>
    </row>
    <row r="1046" spans="1:7" ht="13.5" thickTop="1" x14ac:dyDescent="0.2">
      <c r="A1046" s="1130"/>
      <c r="B1046" s="1131"/>
      <c r="C1046" s="1131"/>
      <c r="D1046" s="57" t="s">
        <v>11</v>
      </c>
      <c r="E1046" s="1132" t="s">
        <v>12</v>
      </c>
      <c r="F1046" s="1132"/>
      <c r="G1046" s="1133"/>
    </row>
    <row r="1047" spans="1:7" x14ac:dyDescent="0.2">
      <c r="A1047" s="1134" t="s">
        <v>17</v>
      </c>
      <c r="B1047" s="1135"/>
      <c r="C1047" s="1135"/>
      <c r="D1047" s="39"/>
      <c r="E1047" s="1136"/>
      <c r="F1047" s="1137"/>
      <c r="G1047" s="1138"/>
    </row>
    <row r="1048" spans="1:7" x14ac:dyDescent="0.2">
      <c r="A1048" s="1134" t="s">
        <v>38</v>
      </c>
      <c r="B1048" s="1135"/>
      <c r="C1048" s="1135"/>
      <c r="D1048" s="58" t="s">
        <v>403</v>
      </c>
      <c r="E1048" s="1139" t="s">
        <v>142</v>
      </c>
      <c r="F1048" s="1139"/>
      <c r="G1048" s="1140"/>
    </row>
    <row r="1049" spans="1:7" ht="13.5" thickBot="1" x14ac:dyDescent="0.25">
      <c r="A1049" s="1141" t="s">
        <v>39</v>
      </c>
      <c r="B1049" s="1142"/>
      <c r="C1049" s="1142"/>
      <c r="D1049" s="59" t="s">
        <v>404</v>
      </c>
      <c r="E1049" s="1143" t="s">
        <v>0</v>
      </c>
      <c r="F1049" s="1143"/>
      <c r="G1049" s="1144"/>
    </row>
    <row r="1050" spans="1:7" ht="16.5" x14ac:dyDescent="0.25">
      <c r="A1050" s="1152" t="s">
        <v>29</v>
      </c>
      <c r="B1050" s="1153"/>
      <c r="C1050" s="1153"/>
      <c r="D1050" s="1153"/>
      <c r="E1050" s="1153"/>
      <c r="F1050" s="1153"/>
      <c r="G1050" s="1154"/>
    </row>
    <row r="1051" spans="1:7" x14ac:dyDescent="0.2">
      <c r="A1051" s="1155" t="s">
        <v>48</v>
      </c>
      <c r="B1051" s="1156"/>
      <c r="C1051" s="1156"/>
      <c r="D1051" s="1156"/>
      <c r="E1051" s="1156"/>
      <c r="F1051" s="1156"/>
      <c r="G1051" s="1157"/>
    </row>
    <row r="1052" spans="1:7" x14ac:dyDescent="0.2">
      <c r="A1052" s="1158" t="s">
        <v>49</v>
      </c>
      <c r="B1052" s="1159"/>
      <c r="C1052" s="1159"/>
      <c r="D1052" s="1159"/>
      <c r="E1052" s="1159"/>
      <c r="F1052" s="1159"/>
      <c r="G1052" s="1160"/>
    </row>
    <row r="1053" spans="1:7" x14ac:dyDescent="0.2">
      <c r="A1053" s="6"/>
      <c r="B1053" s="99"/>
      <c r="C1053" s="8"/>
      <c r="D1053" s="9"/>
      <c r="E1053" s="99"/>
      <c r="F1053" s="10"/>
      <c r="G1053" s="11" t="s">
        <v>20</v>
      </c>
    </row>
    <row r="1054" spans="1:7" x14ac:dyDescent="0.2">
      <c r="A1054" s="12" t="s">
        <v>1</v>
      </c>
      <c r="B1054" s="13"/>
      <c r="C1054" s="14" t="s">
        <v>51</v>
      </c>
      <c r="D1054" s="13"/>
      <c r="E1054" s="343" t="s">
        <v>2906</v>
      </c>
      <c r="F1054" s="98"/>
      <c r="G1054" s="344" t="s">
        <v>2856</v>
      </c>
    </row>
    <row r="1055" spans="1:7" x14ac:dyDescent="0.2">
      <c r="A1055" s="17" t="s">
        <v>8</v>
      </c>
      <c r="B1055" s="100"/>
      <c r="C1055" s="19"/>
      <c r="D1055" s="4"/>
      <c r="E1055" s="1145"/>
      <c r="F1055" s="1146"/>
      <c r="G1055" s="20"/>
    </row>
    <row r="1056" spans="1:7" x14ac:dyDescent="0.2">
      <c r="A1056" s="21" t="s">
        <v>37</v>
      </c>
      <c r="B1056" s="22"/>
      <c r="C1056" s="22"/>
      <c r="D1056" s="22"/>
      <c r="E1056" s="23" t="s">
        <v>46</v>
      </c>
      <c r="F1056" s="24"/>
      <c r="G1056" s="20" t="s">
        <v>50</v>
      </c>
    </row>
    <row r="1057" spans="1:7" x14ac:dyDescent="0.2">
      <c r="A1057" s="6"/>
      <c r="B1057" s="99"/>
      <c r="C1057" s="8"/>
      <c r="D1057" s="8"/>
      <c r="E1057" s="1147"/>
      <c r="F1057" s="1148"/>
      <c r="G1057" s="25"/>
    </row>
    <row r="1058" spans="1:7" ht="26.25" thickBot="1" x14ac:dyDescent="0.25">
      <c r="A1058" s="210" t="s">
        <v>47</v>
      </c>
      <c r="B1058" s="28" t="s">
        <v>23</v>
      </c>
      <c r="C1058" s="28" t="s">
        <v>34</v>
      </c>
      <c r="D1058" s="110" t="s">
        <v>53</v>
      </c>
      <c r="E1058" s="114" t="s">
        <v>54</v>
      </c>
      <c r="F1058" s="111" t="s">
        <v>55</v>
      </c>
      <c r="G1058" s="112" t="s">
        <v>35</v>
      </c>
    </row>
    <row r="1059" spans="1:7" ht="13.5" thickTop="1" x14ac:dyDescent="0.2">
      <c r="A1059" s="29">
        <v>1</v>
      </c>
      <c r="B1059" s="101"/>
      <c r="C1059" s="352" t="s">
        <v>149</v>
      </c>
      <c r="D1059" s="357" t="s">
        <v>1083</v>
      </c>
      <c r="E1059" s="158">
        <v>20</v>
      </c>
      <c r="F1059" s="128">
        <v>200</v>
      </c>
      <c r="G1059" s="35">
        <f>F1059*E1059</f>
        <v>4000</v>
      </c>
    </row>
    <row r="1060" spans="1:7" x14ac:dyDescent="0.2">
      <c r="A1060" s="29"/>
      <c r="B1060" s="646"/>
      <c r="C1060" s="656"/>
      <c r="D1060" s="669" t="s">
        <v>1309</v>
      </c>
      <c r="E1060" s="658"/>
      <c r="F1060" s="659"/>
      <c r="G1060" s="35"/>
    </row>
    <row r="1061" spans="1:7" x14ac:dyDescent="0.2">
      <c r="A1061" s="345">
        <v>2</v>
      </c>
      <c r="B1061" s="101"/>
      <c r="C1061" s="352" t="s">
        <v>149</v>
      </c>
      <c r="D1061" s="351" t="s">
        <v>425</v>
      </c>
      <c r="E1061" s="108">
        <v>20</v>
      </c>
      <c r="F1061" s="128">
        <v>350</v>
      </c>
      <c r="G1061" s="35">
        <f>F1061*E1061</f>
        <v>7000</v>
      </c>
    </row>
    <row r="1062" spans="1:7" x14ac:dyDescent="0.2">
      <c r="A1062" s="29"/>
      <c r="B1062" s="101"/>
      <c r="C1062" s="352"/>
      <c r="D1062" s="351" t="s">
        <v>1420</v>
      </c>
      <c r="E1062" s="108"/>
      <c r="F1062" s="149"/>
      <c r="G1062" s="35"/>
    </row>
    <row r="1063" spans="1:7" x14ac:dyDescent="0.2">
      <c r="A1063" s="29"/>
      <c r="B1063" s="646"/>
      <c r="C1063" s="656"/>
      <c r="D1063" s="657"/>
      <c r="E1063" s="745"/>
      <c r="F1063" s="746"/>
      <c r="G1063" s="35"/>
    </row>
    <row r="1064" spans="1:7" x14ac:dyDescent="0.2">
      <c r="A1064" s="29"/>
      <c r="B1064" s="101"/>
      <c r="C1064" s="41"/>
      <c r="D1064" s="129"/>
      <c r="E1064" s="157"/>
      <c r="F1064" s="149"/>
      <c r="G1064" s="35"/>
    </row>
    <row r="1065" spans="1:7" x14ac:dyDescent="0.2">
      <c r="A1065" s="29"/>
      <c r="B1065" s="105"/>
      <c r="C1065" s="41"/>
      <c r="D1065" s="136"/>
      <c r="E1065" s="102"/>
      <c r="F1065" s="128"/>
      <c r="G1065" s="35"/>
    </row>
    <row r="1066" spans="1:7" x14ac:dyDescent="0.2">
      <c r="A1066" s="29"/>
      <c r="B1066" s="105"/>
      <c r="C1066" s="41"/>
      <c r="D1066" s="136"/>
      <c r="E1066" s="102"/>
      <c r="F1066" s="128"/>
      <c r="G1066" s="35"/>
    </row>
    <row r="1067" spans="1:7" x14ac:dyDescent="0.2">
      <c r="A1067" s="29"/>
      <c r="B1067" s="151"/>
      <c r="C1067" s="119"/>
      <c r="D1067" s="136"/>
      <c r="E1067" s="108"/>
      <c r="F1067" s="150"/>
      <c r="G1067" s="35"/>
    </row>
    <row r="1068" spans="1:7" x14ac:dyDescent="0.2">
      <c r="A1068" s="29"/>
      <c r="B1068" s="151"/>
      <c r="C1068" s="119"/>
      <c r="D1068" s="144"/>
      <c r="E1068" s="108"/>
      <c r="F1068" s="150"/>
      <c r="G1068" s="35"/>
    </row>
    <row r="1069" spans="1:7" x14ac:dyDescent="0.2">
      <c r="A1069" s="29"/>
      <c r="B1069" s="101"/>
      <c r="C1069" s="41"/>
      <c r="D1069" s="364" t="s">
        <v>151</v>
      </c>
      <c r="E1069" s="155"/>
      <c r="F1069" s="128"/>
      <c r="G1069" s="35"/>
    </row>
    <row r="1070" spans="1:7" x14ac:dyDescent="0.2">
      <c r="A1070" s="29"/>
      <c r="B1070" s="106"/>
      <c r="C1070" s="41"/>
      <c r="D1070" s="136"/>
      <c r="E1070" s="104"/>
      <c r="F1070" s="128"/>
      <c r="G1070" s="35"/>
    </row>
    <row r="1071" spans="1:7" x14ac:dyDescent="0.2">
      <c r="A1071" s="29"/>
      <c r="B1071" s="105"/>
      <c r="C1071" s="41"/>
      <c r="D1071" s="136"/>
      <c r="E1071" s="108"/>
      <c r="F1071" s="152"/>
      <c r="G1071" s="35"/>
    </row>
    <row r="1072" spans="1:7" x14ac:dyDescent="0.2">
      <c r="A1072" s="29"/>
      <c r="B1072" s="107"/>
      <c r="C1072" s="41"/>
      <c r="D1072" s="136"/>
      <c r="E1072" s="153"/>
      <c r="F1072" s="128"/>
      <c r="G1072" s="35"/>
    </row>
    <row r="1073" spans="1:7" x14ac:dyDescent="0.2">
      <c r="A1073" s="29"/>
      <c r="B1073" s="107"/>
      <c r="C1073" s="41"/>
      <c r="D1073" s="67"/>
      <c r="E1073" s="153"/>
      <c r="F1073" s="128"/>
      <c r="G1073" s="35"/>
    </row>
    <row r="1074" spans="1:7" x14ac:dyDescent="0.2">
      <c r="A1074" s="29"/>
      <c r="B1074" s="101"/>
      <c r="C1074" s="41"/>
      <c r="D1074" s="67"/>
      <c r="E1074" s="108"/>
      <c r="F1074" s="128"/>
      <c r="G1074" s="35"/>
    </row>
    <row r="1075" spans="1:7" x14ac:dyDescent="0.2">
      <c r="A1075" s="29"/>
      <c r="B1075" s="101"/>
      <c r="C1075" s="41"/>
      <c r="D1075" s="67"/>
      <c r="E1075" s="153"/>
      <c r="F1075" s="128"/>
      <c r="G1075" s="35"/>
    </row>
    <row r="1076" spans="1:7" x14ac:dyDescent="0.2">
      <c r="A1076" s="29"/>
      <c r="B1076" s="106"/>
      <c r="C1076" s="41"/>
      <c r="D1076" s="67"/>
      <c r="E1076" s="104"/>
      <c r="F1076" s="154"/>
      <c r="G1076" s="35"/>
    </row>
    <row r="1077" spans="1:7" x14ac:dyDescent="0.2">
      <c r="A1077" s="29"/>
      <c r="B1077" s="105"/>
      <c r="C1077" s="41"/>
      <c r="D1077" s="130"/>
      <c r="E1077" s="104"/>
      <c r="F1077" s="154"/>
      <c r="G1077" s="35"/>
    </row>
    <row r="1078" spans="1:7" x14ac:dyDescent="0.2">
      <c r="A1078" s="29"/>
      <c r="B1078" s="105"/>
      <c r="C1078" s="41"/>
      <c r="D1078" s="130"/>
      <c r="E1078" s="104"/>
      <c r="F1078" s="154"/>
      <c r="G1078" s="35"/>
    </row>
    <row r="1079" spans="1:7" x14ac:dyDescent="0.2">
      <c r="A1079" s="29"/>
      <c r="B1079" s="105"/>
      <c r="C1079" s="41"/>
      <c r="D1079" s="130"/>
      <c r="E1079" s="104"/>
      <c r="F1079" s="154"/>
      <c r="G1079" s="35"/>
    </row>
    <row r="1080" spans="1:7" x14ac:dyDescent="0.2">
      <c r="A1080" s="29"/>
      <c r="B1080" s="105"/>
      <c r="C1080" s="41"/>
      <c r="D1080" s="67"/>
      <c r="E1080" s="104"/>
      <c r="F1080" s="154"/>
      <c r="G1080" s="35"/>
    </row>
    <row r="1081" spans="1:7" x14ac:dyDescent="0.2">
      <c r="A1081" s="29"/>
      <c r="B1081" s="101"/>
      <c r="C1081" s="41"/>
      <c r="D1081" s="67"/>
      <c r="E1081" s="104"/>
      <c r="F1081" s="154"/>
      <c r="G1081" s="35"/>
    </row>
    <row r="1082" spans="1:7" x14ac:dyDescent="0.2">
      <c r="A1082" s="29"/>
      <c r="B1082" s="101"/>
      <c r="C1082" s="41"/>
      <c r="D1082" s="136"/>
      <c r="E1082" s="104"/>
      <c r="F1082" s="154"/>
      <c r="G1082" s="35"/>
    </row>
    <row r="1083" spans="1:7" x14ac:dyDescent="0.2">
      <c r="A1083" s="29"/>
      <c r="B1083" s="101"/>
      <c r="C1083" s="41"/>
      <c r="D1083" s="136"/>
      <c r="E1083" s="104"/>
      <c r="F1083" s="154"/>
      <c r="G1083" s="35"/>
    </row>
    <row r="1084" spans="1:7" x14ac:dyDescent="0.2">
      <c r="A1084" s="29"/>
      <c r="B1084" s="101"/>
      <c r="C1084" s="41"/>
      <c r="D1084" s="62"/>
      <c r="E1084" s="104"/>
      <c r="F1084" s="154"/>
      <c r="G1084" s="35"/>
    </row>
    <row r="1085" spans="1:7" x14ac:dyDescent="0.2">
      <c r="A1085" s="29"/>
      <c r="B1085" s="101"/>
      <c r="C1085" s="41"/>
      <c r="D1085" s="67"/>
      <c r="E1085" s="104"/>
      <c r="F1085" s="154"/>
      <c r="G1085" s="35"/>
    </row>
    <row r="1086" spans="1:7" x14ac:dyDescent="0.2">
      <c r="A1086" s="29"/>
      <c r="B1086" s="101"/>
      <c r="C1086" s="41"/>
      <c r="D1086" s="159"/>
      <c r="E1086" s="104"/>
      <c r="F1086" s="154"/>
      <c r="G1086" s="35"/>
    </row>
    <row r="1087" spans="1:7" x14ac:dyDescent="0.2">
      <c r="A1087" s="29"/>
      <c r="B1087" s="101"/>
      <c r="C1087" s="41"/>
      <c r="D1087" s="160"/>
      <c r="E1087" s="108"/>
      <c r="F1087" s="128"/>
      <c r="G1087" s="353" t="s">
        <v>8</v>
      </c>
    </row>
    <row r="1088" spans="1:7" x14ac:dyDescent="0.2">
      <c r="A1088" s="29"/>
      <c r="B1088" s="101"/>
      <c r="C1088" s="41"/>
      <c r="D1088" s="357" t="s">
        <v>8</v>
      </c>
      <c r="E1088" s="153"/>
      <c r="F1088" s="128"/>
      <c r="G1088" s="35"/>
    </row>
    <row r="1089" spans="1:7" x14ac:dyDescent="0.2">
      <c r="A1089" s="29"/>
      <c r="B1089" s="101"/>
      <c r="C1089" s="41"/>
      <c r="D1089" s="136"/>
      <c r="E1089" s="102"/>
      <c r="F1089" s="128"/>
      <c r="G1089" s="35"/>
    </row>
    <row r="1090" spans="1:7" x14ac:dyDescent="0.2">
      <c r="A1090" s="29"/>
      <c r="B1090" s="101"/>
      <c r="C1090" s="31"/>
      <c r="D1090" s="67"/>
      <c r="E1090" s="131"/>
      <c r="F1090" s="117"/>
      <c r="G1090" s="35"/>
    </row>
    <row r="1091" spans="1:7" x14ac:dyDescent="0.2">
      <c r="A1091" s="29"/>
      <c r="B1091" s="101"/>
      <c r="C1091" s="41"/>
      <c r="D1091" s="118"/>
      <c r="E1091" s="108"/>
      <c r="F1091" s="149"/>
      <c r="G1091" s="35"/>
    </row>
    <row r="1092" spans="1:7" x14ac:dyDescent="0.2">
      <c r="A1092" s="29"/>
      <c r="B1092" s="101"/>
      <c r="C1092" s="41"/>
      <c r="D1092" s="144"/>
      <c r="E1092" s="108"/>
      <c r="F1092" s="149"/>
      <c r="G1092" s="35"/>
    </row>
    <row r="1093" spans="1:7" ht="13.5" thickBot="1" x14ac:dyDescent="0.25">
      <c r="A1093" s="45"/>
      <c r="B1093" s="132"/>
      <c r="C1093" s="115"/>
      <c r="D1093" s="115"/>
      <c r="E1093" s="132"/>
      <c r="F1093" s="49" t="s">
        <v>15</v>
      </c>
      <c r="G1093" s="50">
        <f>SUM(G1059:G1092)</f>
        <v>11000</v>
      </c>
    </row>
    <row r="1094" spans="1:7" ht="13.5" thickTop="1" x14ac:dyDescent="0.2">
      <c r="A1094" s="1149" t="s">
        <v>2883</v>
      </c>
      <c r="B1094" s="1150"/>
      <c r="C1094" s="1150"/>
      <c r="D1094" s="1150"/>
      <c r="E1094" s="1150"/>
      <c r="F1094" s="1150"/>
      <c r="G1094" s="1151"/>
    </row>
    <row r="1095" spans="1:7" ht="13.5" thickBot="1" x14ac:dyDescent="0.25">
      <c r="A1095" s="52"/>
      <c r="B1095" s="103"/>
      <c r="C1095" s="355" t="s">
        <v>8</v>
      </c>
      <c r="D1095" s="54"/>
      <c r="E1095" s="103"/>
      <c r="F1095" s="55"/>
      <c r="G1095" s="56"/>
    </row>
    <row r="1096" spans="1:7" ht="13.5" thickTop="1" x14ac:dyDescent="0.2">
      <c r="A1096" s="1130"/>
      <c r="B1096" s="1131"/>
      <c r="C1096" s="1131"/>
      <c r="D1096" s="57" t="s">
        <v>11</v>
      </c>
      <c r="E1096" s="1132" t="s">
        <v>12</v>
      </c>
      <c r="F1096" s="1132"/>
      <c r="G1096" s="1133"/>
    </row>
    <row r="1097" spans="1:7" x14ac:dyDescent="0.2">
      <c r="A1097" s="1134" t="s">
        <v>17</v>
      </c>
      <c r="B1097" s="1135"/>
      <c r="C1097" s="1135"/>
      <c r="D1097" s="39"/>
      <c r="E1097" s="1136"/>
      <c r="F1097" s="1137"/>
      <c r="G1097" s="1138"/>
    </row>
    <row r="1098" spans="1:7" x14ac:dyDescent="0.2">
      <c r="A1098" s="1134" t="s">
        <v>38</v>
      </c>
      <c r="B1098" s="1135"/>
      <c r="C1098" s="1135"/>
      <c r="D1098" s="58" t="s">
        <v>403</v>
      </c>
      <c r="E1098" s="1139" t="s">
        <v>142</v>
      </c>
      <c r="F1098" s="1139"/>
      <c r="G1098" s="1140"/>
    </row>
    <row r="1099" spans="1:7" ht="13.5" thickBot="1" x14ac:dyDescent="0.25">
      <c r="A1099" s="1141" t="s">
        <v>39</v>
      </c>
      <c r="B1099" s="1142"/>
      <c r="C1099" s="1142"/>
      <c r="D1099" s="59" t="s">
        <v>404</v>
      </c>
      <c r="E1099" s="1143" t="s">
        <v>0</v>
      </c>
      <c r="F1099" s="1143"/>
      <c r="G1099" s="1144"/>
    </row>
    <row r="1100" spans="1:7" ht="16.5" x14ac:dyDescent="0.25">
      <c r="A1100" s="1152" t="s">
        <v>29</v>
      </c>
      <c r="B1100" s="1153"/>
      <c r="C1100" s="1153"/>
      <c r="D1100" s="1153"/>
      <c r="E1100" s="1153"/>
      <c r="F1100" s="1153"/>
      <c r="G1100" s="1154"/>
    </row>
    <row r="1101" spans="1:7" x14ac:dyDescent="0.2">
      <c r="A1101" s="1155" t="s">
        <v>48</v>
      </c>
      <c r="B1101" s="1156"/>
      <c r="C1101" s="1156"/>
      <c r="D1101" s="1156"/>
      <c r="E1101" s="1156"/>
      <c r="F1101" s="1156"/>
      <c r="G1101" s="1157"/>
    </row>
    <row r="1102" spans="1:7" x14ac:dyDescent="0.2">
      <c r="A1102" s="1158" t="s">
        <v>49</v>
      </c>
      <c r="B1102" s="1159"/>
      <c r="C1102" s="1159"/>
      <c r="D1102" s="1159"/>
      <c r="E1102" s="1159"/>
      <c r="F1102" s="1159"/>
      <c r="G1102" s="1160"/>
    </row>
    <row r="1103" spans="1:7" x14ac:dyDescent="0.2">
      <c r="A1103" s="6"/>
      <c r="B1103" s="99"/>
      <c r="C1103" s="8"/>
      <c r="D1103" s="9"/>
      <c r="E1103" s="99"/>
      <c r="F1103" s="10"/>
      <c r="G1103" s="11" t="s">
        <v>20</v>
      </c>
    </row>
    <row r="1104" spans="1:7" x14ac:dyDescent="0.2">
      <c r="A1104" s="12" t="s">
        <v>1</v>
      </c>
      <c r="B1104" s="13"/>
      <c r="C1104" s="14" t="s">
        <v>51</v>
      </c>
      <c r="D1104" s="13"/>
      <c r="E1104" s="343" t="s">
        <v>2893</v>
      </c>
      <c r="F1104" s="98"/>
      <c r="G1104" s="344" t="s">
        <v>2856</v>
      </c>
    </row>
    <row r="1105" spans="1:7" x14ac:dyDescent="0.2">
      <c r="A1105" s="17" t="s">
        <v>8</v>
      </c>
      <c r="B1105" s="100"/>
      <c r="C1105" s="19"/>
      <c r="D1105" s="4"/>
      <c r="E1105" s="1145"/>
      <c r="F1105" s="1146"/>
      <c r="G1105" s="20"/>
    </row>
    <row r="1106" spans="1:7" x14ac:dyDescent="0.2">
      <c r="A1106" s="21" t="s">
        <v>37</v>
      </c>
      <c r="B1106" s="22"/>
      <c r="C1106" s="22"/>
      <c r="D1106" s="22"/>
      <c r="E1106" s="23" t="s">
        <v>46</v>
      </c>
      <c r="F1106" s="24"/>
      <c r="G1106" s="20" t="s">
        <v>50</v>
      </c>
    </row>
    <row r="1107" spans="1:7" x14ac:dyDescent="0.2">
      <c r="A1107" s="6"/>
      <c r="B1107" s="99"/>
      <c r="C1107" s="8"/>
      <c r="D1107" s="8"/>
      <c r="E1107" s="1147"/>
      <c r="F1107" s="1148"/>
      <c r="G1107" s="25"/>
    </row>
    <row r="1108" spans="1:7" ht="26.25" thickBot="1" x14ac:dyDescent="0.25">
      <c r="A1108" s="210" t="s">
        <v>47</v>
      </c>
      <c r="B1108" s="28" t="s">
        <v>23</v>
      </c>
      <c r="C1108" s="28" t="s">
        <v>34</v>
      </c>
      <c r="D1108" s="110" t="s">
        <v>53</v>
      </c>
      <c r="E1108" s="114" t="s">
        <v>54</v>
      </c>
      <c r="F1108" s="111" t="s">
        <v>55</v>
      </c>
      <c r="G1108" s="112" t="s">
        <v>35</v>
      </c>
    </row>
    <row r="1109" spans="1:7" ht="13.5" thickTop="1" x14ac:dyDescent="0.2">
      <c r="A1109" s="29">
        <v>1</v>
      </c>
      <c r="B1109" s="101"/>
      <c r="C1109" s="352" t="s">
        <v>2311</v>
      </c>
      <c r="D1109" s="357" t="s">
        <v>2310</v>
      </c>
      <c r="E1109" s="158">
        <v>70</v>
      </c>
      <c r="F1109" s="128">
        <v>40</v>
      </c>
      <c r="G1109" s="35">
        <f>F1109*E1109</f>
        <v>2800</v>
      </c>
    </row>
    <row r="1110" spans="1:7" x14ac:dyDescent="0.2">
      <c r="A1110" s="29"/>
      <c r="B1110" s="646"/>
      <c r="C1110" s="656"/>
      <c r="D1110" s="669"/>
      <c r="E1110" s="658"/>
      <c r="F1110" s="659"/>
      <c r="G1110" s="35"/>
    </row>
    <row r="1111" spans="1:7" x14ac:dyDescent="0.2">
      <c r="A1111" s="345"/>
      <c r="B1111" s="101"/>
      <c r="C1111" s="352"/>
      <c r="D1111" s="351"/>
      <c r="E1111" s="108"/>
      <c r="F1111" s="128"/>
      <c r="G1111" s="35"/>
    </row>
    <row r="1112" spans="1:7" x14ac:dyDescent="0.2">
      <c r="A1112" s="29"/>
      <c r="B1112" s="101"/>
      <c r="C1112" s="352"/>
      <c r="D1112" s="351"/>
      <c r="E1112" s="108"/>
      <c r="F1112" s="149"/>
      <c r="G1112" s="35"/>
    </row>
    <row r="1113" spans="1:7" x14ac:dyDescent="0.2">
      <c r="A1113" s="29"/>
      <c r="B1113" s="646"/>
      <c r="C1113" s="656"/>
      <c r="D1113" s="657"/>
      <c r="E1113" s="745"/>
      <c r="F1113" s="746"/>
      <c r="G1113" s="35"/>
    </row>
    <row r="1114" spans="1:7" x14ac:dyDescent="0.2">
      <c r="A1114" s="29"/>
      <c r="B1114" s="101"/>
      <c r="C1114" s="41"/>
      <c r="D1114" s="129"/>
      <c r="E1114" s="157"/>
      <c r="F1114" s="149"/>
      <c r="G1114" s="35"/>
    </row>
    <row r="1115" spans="1:7" x14ac:dyDescent="0.2">
      <c r="A1115" s="29"/>
      <c r="B1115" s="105"/>
      <c r="C1115" s="41"/>
      <c r="D1115" s="136"/>
      <c r="E1115" s="102"/>
      <c r="F1115" s="128"/>
      <c r="G1115" s="35"/>
    </row>
    <row r="1116" spans="1:7" x14ac:dyDescent="0.2">
      <c r="A1116" s="29"/>
      <c r="B1116" s="105"/>
      <c r="C1116" s="41"/>
      <c r="D1116" s="136"/>
      <c r="E1116" s="102"/>
      <c r="F1116" s="128"/>
      <c r="G1116" s="35"/>
    </row>
    <row r="1117" spans="1:7" x14ac:dyDescent="0.2">
      <c r="A1117" s="29"/>
      <c r="B1117" s="151"/>
      <c r="C1117" s="119"/>
      <c r="D1117" s="136"/>
      <c r="E1117" s="108"/>
      <c r="F1117" s="150"/>
      <c r="G1117" s="35"/>
    </row>
    <row r="1118" spans="1:7" x14ac:dyDescent="0.2">
      <c r="A1118" s="29"/>
      <c r="B1118" s="151"/>
      <c r="C1118" s="119"/>
      <c r="D1118" s="144"/>
      <c r="E1118" s="108"/>
      <c r="F1118" s="150"/>
      <c r="G1118" s="35"/>
    </row>
    <row r="1119" spans="1:7" x14ac:dyDescent="0.2">
      <c r="A1119" s="29"/>
      <c r="B1119" s="101"/>
      <c r="C1119" s="41"/>
      <c r="D1119" s="364" t="s">
        <v>151</v>
      </c>
      <c r="E1119" s="155"/>
      <c r="F1119" s="128"/>
      <c r="G1119" s="35"/>
    </row>
    <row r="1120" spans="1:7" x14ac:dyDescent="0.2">
      <c r="A1120" s="29"/>
      <c r="B1120" s="106"/>
      <c r="C1120" s="41"/>
      <c r="D1120" s="136"/>
      <c r="E1120" s="104"/>
      <c r="F1120" s="128"/>
      <c r="G1120" s="35"/>
    </row>
    <row r="1121" spans="1:7" x14ac:dyDescent="0.2">
      <c r="A1121" s="29"/>
      <c r="B1121" s="105"/>
      <c r="C1121" s="41"/>
      <c r="D1121" s="136"/>
      <c r="E1121" s="108"/>
      <c r="F1121" s="152"/>
      <c r="G1121" s="35"/>
    </row>
    <row r="1122" spans="1:7" x14ac:dyDescent="0.2">
      <c r="A1122" s="29"/>
      <c r="B1122" s="107"/>
      <c r="C1122" s="41"/>
      <c r="D1122" s="136"/>
      <c r="E1122" s="153"/>
      <c r="F1122" s="128"/>
      <c r="G1122" s="35"/>
    </row>
    <row r="1123" spans="1:7" x14ac:dyDescent="0.2">
      <c r="A1123" s="29"/>
      <c r="B1123" s="107"/>
      <c r="C1123" s="41"/>
      <c r="D1123" s="67"/>
      <c r="E1123" s="153"/>
      <c r="F1123" s="128"/>
      <c r="G1123" s="35"/>
    </row>
    <row r="1124" spans="1:7" x14ac:dyDescent="0.2">
      <c r="A1124" s="29"/>
      <c r="B1124" s="101"/>
      <c r="C1124" s="41"/>
      <c r="D1124" s="67"/>
      <c r="E1124" s="108"/>
      <c r="F1124" s="128"/>
      <c r="G1124" s="35"/>
    </row>
    <row r="1125" spans="1:7" x14ac:dyDescent="0.2">
      <c r="A1125" s="29"/>
      <c r="B1125" s="101"/>
      <c r="C1125" s="41"/>
      <c r="D1125" s="67"/>
      <c r="E1125" s="153"/>
      <c r="F1125" s="128"/>
      <c r="G1125" s="35"/>
    </row>
    <row r="1126" spans="1:7" x14ac:dyDescent="0.2">
      <c r="A1126" s="29"/>
      <c r="B1126" s="106"/>
      <c r="C1126" s="41"/>
      <c r="D1126" s="67"/>
      <c r="E1126" s="104"/>
      <c r="F1126" s="154"/>
      <c r="G1126" s="35"/>
    </row>
    <row r="1127" spans="1:7" x14ac:dyDescent="0.2">
      <c r="A1127" s="29"/>
      <c r="B1127" s="105"/>
      <c r="C1127" s="41"/>
      <c r="D1127" s="130"/>
      <c r="E1127" s="104"/>
      <c r="F1127" s="154"/>
      <c r="G1127" s="35"/>
    </row>
    <row r="1128" spans="1:7" x14ac:dyDescent="0.2">
      <c r="A1128" s="29"/>
      <c r="B1128" s="105"/>
      <c r="C1128" s="41"/>
      <c r="D1128" s="130"/>
      <c r="E1128" s="104"/>
      <c r="F1128" s="154"/>
      <c r="G1128" s="35"/>
    </row>
    <row r="1129" spans="1:7" x14ac:dyDescent="0.2">
      <c r="A1129" s="29"/>
      <c r="B1129" s="105"/>
      <c r="C1129" s="41"/>
      <c r="D1129" s="130"/>
      <c r="E1129" s="104"/>
      <c r="F1129" s="154"/>
      <c r="G1129" s="35"/>
    </row>
    <row r="1130" spans="1:7" x14ac:dyDescent="0.2">
      <c r="A1130" s="29"/>
      <c r="B1130" s="105"/>
      <c r="C1130" s="41"/>
      <c r="D1130" s="67"/>
      <c r="E1130" s="104"/>
      <c r="F1130" s="154"/>
      <c r="G1130" s="35"/>
    </row>
    <row r="1131" spans="1:7" x14ac:dyDescent="0.2">
      <c r="A1131" s="29"/>
      <c r="B1131" s="101"/>
      <c r="C1131" s="41"/>
      <c r="D1131" s="67"/>
      <c r="E1131" s="104"/>
      <c r="F1131" s="154"/>
      <c r="G1131" s="35"/>
    </row>
    <row r="1132" spans="1:7" x14ac:dyDescent="0.2">
      <c r="A1132" s="29"/>
      <c r="B1132" s="101"/>
      <c r="C1132" s="41"/>
      <c r="D1132" s="136"/>
      <c r="E1132" s="104"/>
      <c r="F1132" s="154"/>
      <c r="G1132" s="35"/>
    </row>
    <row r="1133" spans="1:7" x14ac:dyDescent="0.2">
      <c r="A1133" s="29"/>
      <c r="B1133" s="101"/>
      <c r="C1133" s="41"/>
      <c r="D1133" s="136"/>
      <c r="E1133" s="104"/>
      <c r="F1133" s="154"/>
      <c r="G1133" s="35"/>
    </row>
    <row r="1134" spans="1:7" x14ac:dyDescent="0.2">
      <c r="A1134" s="29"/>
      <c r="B1134" s="101"/>
      <c r="C1134" s="41"/>
      <c r="D1134" s="62"/>
      <c r="E1134" s="104"/>
      <c r="F1134" s="154"/>
      <c r="G1134" s="35"/>
    </row>
    <row r="1135" spans="1:7" x14ac:dyDescent="0.2">
      <c r="A1135" s="29"/>
      <c r="B1135" s="101"/>
      <c r="C1135" s="41"/>
      <c r="D1135" s="67"/>
      <c r="E1135" s="104"/>
      <c r="F1135" s="154"/>
      <c r="G1135" s="35"/>
    </row>
    <row r="1136" spans="1:7" x14ac:dyDescent="0.2">
      <c r="A1136" s="29"/>
      <c r="B1136" s="101"/>
      <c r="C1136" s="41"/>
      <c r="D1136" s="159"/>
      <c r="E1136" s="104"/>
      <c r="F1136" s="154"/>
      <c r="G1136" s="35"/>
    </row>
    <row r="1137" spans="1:7" x14ac:dyDescent="0.2">
      <c r="A1137" s="29"/>
      <c r="B1137" s="101"/>
      <c r="C1137" s="41"/>
      <c r="D1137" s="160"/>
      <c r="E1137" s="108"/>
      <c r="F1137" s="128"/>
      <c r="G1137" s="353" t="s">
        <v>8</v>
      </c>
    </row>
    <row r="1138" spans="1:7" x14ac:dyDescent="0.2">
      <c r="A1138" s="29"/>
      <c r="B1138" s="101"/>
      <c r="C1138" s="41"/>
      <c r="D1138" s="357" t="s">
        <v>8</v>
      </c>
      <c r="E1138" s="153"/>
      <c r="F1138" s="128"/>
      <c r="G1138" s="35"/>
    </row>
    <row r="1139" spans="1:7" x14ac:dyDescent="0.2">
      <c r="A1139" s="29"/>
      <c r="B1139" s="101"/>
      <c r="C1139" s="41"/>
      <c r="D1139" s="136"/>
      <c r="E1139" s="102"/>
      <c r="F1139" s="128"/>
      <c r="G1139" s="35"/>
    </row>
    <row r="1140" spans="1:7" x14ac:dyDescent="0.2">
      <c r="A1140" s="29"/>
      <c r="B1140" s="101"/>
      <c r="C1140" s="31"/>
      <c r="D1140" s="67"/>
      <c r="E1140" s="131"/>
      <c r="F1140" s="117"/>
      <c r="G1140" s="35"/>
    </row>
    <row r="1141" spans="1:7" x14ac:dyDescent="0.2">
      <c r="A1141" s="29"/>
      <c r="B1141" s="101"/>
      <c r="C1141" s="41"/>
      <c r="D1141" s="118"/>
      <c r="E1141" s="108"/>
      <c r="F1141" s="149"/>
      <c r="G1141" s="35"/>
    </row>
    <row r="1142" spans="1:7" x14ac:dyDescent="0.2">
      <c r="A1142" s="29"/>
      <c r="B1142" s="101"/>
      <c r="C1142" s="41"/>
      <c r="D1142" s="144"/>
      <c r="E1142" s="108"/>
      <c r="F1142" s="149"/>
      <c r="G1142" s="35"/>
    </row>
    <row r="1143" spans="1:7" ht="13.5" thickBot="1" x14ac:dyDescent="0.25">
      <c r="A1143" s="45"/>
      <c r="B1143" s="132"/>
      <c r="C1143" s="115"/>
      <c r="D1143" s="115"/>
      <c r="E1143" s="132"/>
      <c r="F1143" s="49" t="s">
        <v>15</v>
      </c>
      <c r="G1143" s="50">
        <f>SUM(G1109:G1142)</f>
        <v>2800</v>
      </c>
    </row>
    <row r="1144" spans="1:7" ht="13.5" thickTop="1" x14ac:dyDescent="0.2">
      <c r="A1144" s="1149" t="s">
        <v>2889</v>
      </c>
      <c r="B1144" s="1150"/>
      <c r="C1144" s="1150"/>
      <c r="D1144" s="1150"/>
      <c r="E1144" s="1150"/>
      <c r="F1144" s="1150"/>
      <c r="G1144" s="1151"/>
    </row>
    <row r="1145" spans="1:7" ht="13.5" thickBot="1" x14ac:dyDescent="0.25">
      <c r="A1145" s="52"/>
      <c r="B1145" s="103"/>
      <c r="C1145" s="355" t="s">
        <v>8</v>
      </c>
      <c r="D1145" s="54"/>
      <c r="E1145" s="103"/>
      <c r="F1145" s="55"/>
      <c r="G1145" s="56"/>
    </row>
    <row r="1146" spans="1:7" ht="13.5" thickTop="1" x14ac:dyDescent="0.2">
      <c r="A1146" s="1130"/>
      <c r="B1146" s="1131"/>
      <c r="C1146" s="1131"/>
      <c r="D1146" s="57" t="s">
        <v>11</v>
      </c>
      <c r="E1146" s="1132" t="s">
        <v>12</v>
      </c>
      <c r="F1146" s="1132"/>
      <c r="G1146" s="1133"/>
    </row>
    <row r="1147" spans="1:7" x14ac:dyDescent="0.2">
      <c r="A1147" s="1134" t="s">
        <v>17</v>
      </c>
      <c r="B1147" s="1135"/>
      <c r="C1147" s="1135"/>
      <c r="D1147" s="39"/>
      <c r="E1147" s="1136"/>
      <c r="F1147" s="1137"/>
      <c r="G1147" s="1138"/>
    </row>
    <row r="1148" spans="1:7" x14ac:dyDescent="0.2">
      <c r="A1148" s="1134" t="s">
        <v>38</v>
      </c>
      <c r="B1148" s="1135"/>
      <c r="C1148" s="1135"/>
      <c r="D1148" s="58" t="s">
        <v>403</v>
      </c>
      <c r="E1148" s="1139" t="s">
        <v>142</v>
      </c>
      <c r="F1148" s="1139"/>
      <c r="G1148" s="1140"/>
    </row>
    <row r="1149" spans="1:7" ht="13.5" thickBot="1" x14ac:dyDescent="0.25">
      <c r="A1149" s="1141" t="s">
        <v>39</v>
      </c>
      <c r="B1149" s="1142"/>
      <c r="C1149" s="1142"/>
      <c r="D1149" s="59" t="s">
        <v>404</v>
      </c>
      <c r="E1149" s="1143" t="s">
        <v>0</v>
      </c>
      <c r="F1149" s="1143"/>
      <c r="G1149" s="1144"/>
    </row>
    <row r="1150" spans="1:7" ht="16.5" x14ac:dyDescent="0.25">
      <c r="A1150" s="1152" t="s">
        <v>29</v>
      </c>
      <c r="B1150" s="1153"/>
      <c r="C1150" s="1153"/>
      <c r="D1150" s="1153"/>
      <c r="E1150" s="1153"/>
      <c r="F1150" s="1153"/>
      <c r="G1150" s="1154"/>
    </row>
    <row r="1151" spans="1:7" x14ac:dyDescent="0.2">
      <c r="A1151" s="1155" t="s">
        <v>48</v>
      </c>
      <c r="B1151" s="1156"/>
      <c r="C1151" s="1156"/>
      <c r="D1151" s="1156"/>
      <c r="E1151" s="1156"/>
      <c r="F1151" s="1156"/>
      <c r="G1151" s="1157"/>
    </row>
    <row r="1152" spans="1:7" x14ac:dyDescent="0.2">
      <c r="A1152" s="1158" t="s">
        <v>49</v>
      </c>
      <c r="B1152" s="1159"/>
      <c r="C1152" s="1159"/>
      <c r="D1152" s="1159"/>
      <c r="E1152" s="1159"/>
      <c r="F1152" s="1159"/>
      <c r="G1152" s="1160"/>
    </row>
    <row r="1153" spans="1:7" x14ac:dyDescent="0.2">
      <c r="A1153" s="6"/>
      <c r="B1153" s="99"/>
      <c r="C1153" s="8"/>
      <c r="D1153" s="9"/>
      <c r="E1153" s="99"/>
      <c r="F1153" s="10"/>
      <c r="G1153" s="11" t="s">
        <v>20</v>
      </c>
    </row>
    <row r="1154" spans="1:7" x14ac:dyDescent="0.2">
      <c r="A1154" s="12" t="s">
        <v>1</v>
      </c>
      <c r="B1154" s="13"/>
      <c r="C1154" s="14" t="s">
        <v>51</v>
      </c>
      <c r="D1154" s="13"/>
      <c r="E1154" s="343" t="s">
        <v>2909</v>
      </c>
      <c r="F1154" s="98"/>
      <c r="G1154" s="344" t="s">
        <v>2856</v>
      </c>
    </row>
    <row r="1155" spans="1:7" x14ac:dyDescent="0.2">
      <c r="A1155" s="17" t="s">
        <v>8</v>
      </c>
      <c r="B1155" s="100"/>
      <c r="C1155" s="19"/>
      <c r="D1155" s="4"/>
      <c r="E1155" s="1145"/>
      <c r="F1155" s="1146"/>
      <c r="G1155" s="20"/>
    </row>
    <row r="1156" spans="1:7" x14ac:dyDescent="0.2">
      <c r="A1156" s="21" t="s">
        <v>37</v>
      </c>
      <c r="B1156" s="22"/>
      <c r="C1156" s="22"/>
      <c r="D1156" s="22"/>
      <c r="E1156" s="23" t="s">
        <v>46</v>
      </c>
      <c r="F1156" s="24"/>
      <c r="G1156" s="20" t="s">
        <v>50</v>
      </c>
    </row>
    <row r="1157" spans="1:7" x14ac:dyDescent="0.2">
      <c r="A1157" s="6"/>
      <c r="B1157" s="99"/>
      <c r="C1157" s="8"/>
      <c r="D1157" s="8"/>
      <c r="E1157" s="1147"/>
      <c r="F1157" s="1148"/>
      <c r="G1157" s="25"/>
    </row>
    <row r="1158" spans="1:7" ht="26.25" thickBot="1" x14ac:dyDescent="0.25">
      <c r="A1158" s="210" t="s">
        <v>47</v>
      </c>
      <c r="B1158" s="28" t="s">
        <v>23</v>
      </c>
      <c r="C1158" s="28" t="s">
        <v>34</v>
      </c>
      <c r="D1158" s="110" t="s">
        <v>53</v>
      </c>
      <c r="E1158" s="114" t="s">
        <v>54</v>
      </c>
      <c r="F1158" s="111" t="s">
        <v>55</v>
      </c>
      <c r="G1158" s="112" t="s">
        <v>35</v>
      </c>
    </row>
    <row r="1159" spans="1:7" ht="13.5" thickTop="1" x14ac:dyDescent="0.2">
      <c r="A1159" s="29">
        <v>1</v>
      </c>
      <c r="B1159" s="101"/>
      <c r="C1159" s="352" t="s">
        <v>300</v>
      </c>
      <c r="D1159" s="357" t="s">
        <v>425</v>
      </c>
      <c r="E1159" s="158">
        <v>60</v>
      </c>
      <c r="F1159" s="128">
        <v>350</v>
      </c>
      <c r="G1159" s="35">
        <f>F1159*E1159</f>
        <v>21000</v>
      </c>
    </row>
    <row r="1160" spans="1:7" x14ac:dyDescent="0.2">
      <c r="A1160" s="29"/>
      <c r="B1160" s="646"/>
      <c r="C1160" s="656"/>
      <c r="D1160" s="669" t="s">
        <v>2910</v>
      </c>
      <c r="E1160" s="658"/>
      <c r="F1160" s="659"/>
      <c r="G1160" s="35"/>
    </row>
    <row r="1161" spans="1:7" x14ac:dyDescent="0.2">
      <c r="A1161" s="345">
        <v>2</v>
      </c>
      <c r="B1161" s="101"/>
      <c r="C1161" s="352" t="s">
        <v>300</v>
      </c>
      <c r="D1161" s="351" t="s">
        <v>2911</v>
      </c>
      <c r="E1161" s="108">
        <v>60</v>
      </c>
      <c r="F1161" s="128">
        <v>200</v>
      </c>
      <c r="G1161" s="35">
        <f>F1161*E1161</f>
        <v>12000</v>
      </c>
    </row>
    <row r="1162" spans="1:7" x14ac:dyDescent="0.2">
      <c r="A1162" s="29"/>
      <c r="B1162" s="101"/>
      <c r="C1162" s="352"/>
      <c r="D1162" s="351" t="s">
        <v>1196</v>
      </c>
      <c r="E1162" s="108"/>
      <c r="F1162" s="149"/>
      <c r="G1162" s="35"/>
    </row>
    <row r="1163" spans="1:7" x14ac:dyDescent="0.2">
      <c r="A1163" s="29"/>
      <c r="B1163" s="646"/>
      <c r="C1163" s="656"/>
      <c r="D1163" s="657"/>
      <c r="E1163" s="745"/>
      <c r="F1163" s="746"/>
      <c r="G1163" s="35"/>
    </row>
    <row r="1164" spans="1:7" x14ac:dyDescent="0.2">
      <c r="A1164" s="29"/>
      <c r="B1164" s="101"/>
      <c r="C1164" s="41"/>
      <c r="D1164" s="129"/>
      <c r="E1164" s="157"/>
      <c r="F1164" s="149"/>
      <c r="G1164" s="35"/>
    </row>
    <row r="1165" spans="1:7" x14ac:dyDescent="0.2">
      <c r="A1165" s="29"/>
      <c r="B1165" s="105"/>
      <c r="C1165" s="41"/>
      <c r="D1165" s="136"/>
      <c r="E1165" s="102"/>
      <c r="F1165" s="128"/>
      <c r="G1165" s="35"/>
    </row>
    <row r="1166" spans="1:7" x14ac:dyDescent="0.2">
      <c r="A1166" s="29"/>
      <c r="B1166" s="105"/>
      <c r="C1166" s="41"/>
      <c r="D1166" s="136"/>
      <c r="E1166" s="102"/>
      <c r="F1166" s="128"/>
      <c r="G1166" s="35"/>
    </row>
    <row r="1167" spans="1:7" x14ac:dyDescent="0.2">
      <c r="A1167" s="29"/>
      <c r="B1167" s="151"/>
      <c r="C1167" s="119"/>
      <c r="D1167" s="136"/>
      <c r="E1167" s="108"/>
      <c r="F1167" s="150"/>
      <c r="G1167" s="35"/>
    </row>
    <row r="1168" spans="1:7" x14ac:dyDescent="0.2">
      <c r="A1168" s="29"/>
      <c r="B1168" s="151"/>
      <c r="C1168" s="119"/>
      <c r="D1168" s="144"/>
      <c r="E1168" s="108"/>
      <c r="F1168" s="150"/>
      <c r="G1168" s="35"/>
    </row>
    <row r="1169" spans="1:7" x14ac:dyDescent="0.2">
      <c r="A1169" s="29"/>
      <c r="B1169" s="101"/>
      <c r="C1169" s="41"/>
      <c r="D1169" s="364" t="s">
        <v>151</v>
      </c>
      <c r="E1169" s="155"/>
      <c r="F1169" s="128"/>
      <c r="G1169" s="35"/>
    </row>
    <row r="1170" spans="1:7" x14ac:dyDescent="0.2">
      <c r="A1170" s="29"/>
      <c r="B1170" s="106"/>
      <c r="C1170" s="41"/>
      <c r="D1170" s="136"/>
      <c r="E1170" s="104"/>
      <c r="F1170" s="128"/>
      <c r="G1170" s="35"/>
    </row>
    <row r="1171" spans="1:7" x14ac:dyDescent="0.2">
      <c r="A1171" s="29"/>
      <c r="B1171" s="105"/>
      <c r="C1171" s="41"/>
      <c r="D1171" s="136"/>
      <c r="E1171" s="108"/>
      <c r="F1171" s="152"/>
      <c r="G1171" s="35"/>
    </row>
    <row r="1172" spans="1:7" x14ac:dyDescent="0.2">
      <c r="A1172" s="29"/>
      <c r="B1172" s="107"/>
      <c r="C1172" s="41"/>
      <c r="D1172" s="136"/>
      <c r="E1172" s="153"/>
      <c r="F1172" s="128"/>
      <c r="G1172" s="35"/>
    </row>
    <row r="1173" spans="1:7" x14ac:dyDescent="0.2">
      <c r="A1173" s="29"/>
      <c r="B1173" s="107"/>
      <c r="C1173" s="41"/>
      <c r="D1173" s="67"/>
      <c r="E1173" s="153"/>
      <c r="F1173" s="128"/>
      <c r="G1173" s="35"/>
    </row>
    <row r="1174" spans="1:7" x14ac:dyDescent="0.2">
      <c r="A1174" s="29"/>
      <c r="B1174" s="101"/>
      <c r="C1174" s="41"/>
      <c r="D1174" s="67"/>
      <c r="E1174" s="108"/>
      <c r="F1174" s="128"/>
      <c r="G1174" s="35"/>
    </row>
    <row r="1175" spans="1:7" x14ac:dyDescent="0.2">
      <c r="A1175" s="29"/>
      <c r="B1175" s="101"/>
      <c r="C1175" s="41"/>
      <c r="D1175" s="67"/>
      <c r="E1175" s="153"/>
      <c r="F1175" s="128"/>
      <c r="G1175" s="35"/>
    </row>
    <row r="1176" spans="1:7" x14ac:dyDescent="0.2">
      <c r="A1176" s="29"/>
      <c r="B1176" s="106"/>
      <c r="C1176" s="41"/>
      <c r="D1176" s="67"/>
      <c r="E1176" s="104"/>
      <c r="F1176" s="154"/>
      <c r="G1176" s="35"/>
    </row>
    <row r="1177" spans="1:7" x14ac:dyDescent="0.2">
      <c r="A1177" s="29"/>
      <c r="B1177" s="105"/>
      <c r="C1177" s="41"/>
      <c r="D1177" s="130"/>
      <c r="E1177" s="104"/>
      <c r="F1177" s="154"/>
      <c r="G1177" s="35"/>
    </row>
    <row r="1178" spans="1:7" x14ac:dyDescent="0.2">
      <c r="A1178" s="29"/>
      <c r="B1178" s="105"/>
      <c r="C1178" s="41"/>
      <c r="D1178" s="130"/>
      <c r="E1178" s="104"/>
      <c r="F1178" s="154"/>
      <c r="G1178" s="35"/>
    </row>
    <row r="1179" spans="1:7" x14ac:dyDescent="0.2">
      <c r="A1179" s="29"/>
      <c r="B1179" s="105"/>
      <c r="C1179" s="41"/>
      <c r="D1179" s="130"/>
      <c r="E1179" s="104"/>
      <c r="F1179" s="154"/>
      <c r="G1179" s="35"/>
    </row>
    <row r="1180" spans="1:7" x14ac:dyDescent="0.2">
      <c r="A1180" s="29"/>
      <c r="B1180" s="105"/>
      <c r="C1180" s="41"/>
      <c r="D1180" s="67"/>
      <c r="E1180" s="104"/>
      <c r="F1180" s="154"/>
      <c r="G1180" s="35"/>
    </row>
    <row r="1181" spans="1:7" x14ac:dyDescent="0.2">
      <c r="A1181" s="29"/>
      <c r="B1181" s="101"/>
      <c r="C1181" s="41"/>
      <c r="D1181" s="67"/>
      <c r="E1181" s="104"/>
      <c r="F1181" s="154"/>
      <c r="G1181" s="35"/>
    </row>
    <row r="1182" spans="1:7" x14ac:dyDescent="0.2">
      <c r="A1182" s="29"/>
      <c r="B1182" s="101"/>
      <c r="C1182" s="41"/>
      <c r="D1182" s="136"/>
      <c r="E1182" s="104"/>
      <c r="F1182" s="154"/>
      <c r="G1182" s="35"/>
    </row>
    <row r="1183" spans="1:7" x14ac:dyDescent="0.2">
      <c r="A1183" s="29"/>
      <c r="B1183" s="101"/>
      <c r="C1183" s="41"/>
      <c r="D1183" s="136"/>
      <c r="E1183" s="104"/>
      <c r="F1183" s="154"/>
      <c r="G1183" s="35"/>
    </row>
    <row r="1184" spans="1:7" x14ac:dyDescent="0.2">
      <c r="A1184" s="29"/>
      <c r="B1184" s="101"/>
      <c r="C1184" s="41"/>
      <c r="D1184" s="62"/>
      <c r="E1184" s="104"/>
      <c r="F1184" s="154"/>
      <c r="G1184" s="35"/>
    </row>
    <row r="1185" spans="1:7" x14ac:dyDescent="0.2">
      <c r="A1185" s="29"/>
      <c r="B1185" s="101"/>
      <c r="C1185" s="41"/>
      <c r="D1185" s="67"/>
      <c r="E1185" s="104"/>
      <c r="F1185" s="154"/>
      <c r="G1185" s="35"/>
    </row>
    <row r="1186" spans="1:7" x14ac:dyDescent="0.2">
      <c r="A1186" s="29"/>
      <c r="B1186" s="101"/>
      <c r="C1186" s="41"/>
      <c r="D1186" s="159"/>
      <c r="E1186" s="104"/>
      <c r="F1186" s="154"/>
      <c r="G1186" s="35"/>
    </row>
    <row r="1187" spans="1:7" x14ac:dyDescent="0.2">
      <c r="A1187" s="29"/>
      <c r="B1187" s="101"/>
      <c r="C1187" s="41"/>
      <c r="D1187" s="160"/>
      <c r="E1187" s="108"/>
      <c r="F1187" s="128"/>
      <c r="G1187" s="353" t="s">
        <v>8</v>
      </c>
    </row>
    <row r="1188" spans="1:7" x14ac:dyDescent="0.2">
      <c r="A1188" s="29"/>
      <c r="B1188" s="101"/>
      <c r="C1188" s="41"/>
      <c r="D1188" s="357" t="s">
        <v>8</v>
      </c>
      <c r="E1188" s="153"/>
      <c r="F1188" s="128"/>
      <c r="G1188" s="35"/>
    </row>
    <row r="1189" spans="1:7" x14ac:dyDescent="0.2">
      <c r="A1189" s="29"/>
      <c r="B1189" s="101"/>
      <c r="C1189" s="41"/>
      <c r="D1189" s="136"/>
      <c r="E1189" s="102"/>
      <c r="F1189" s="128"/>
      <c r="G1189" s="35"/>
    </row>
    <row r="1190" spans="1:7" x14ac:dyDescent="0.2">
      <c r="A1190" s="29"/>
      <c r="B1190" s="101"/>
      <c r="C1190" s="31"/>
      <c r="D1190" s="67"/>
      <c r="E1190" s="131"/>
      <c r="F1190" s="117"/>
      <c r="G1190" s="35"/>
    </row>
    <row r="1191" spans="1:7" x14ac:dyDescent="0.2">
      <c r="A1191" s="29"/>
      <c r="B1191" s="101"/>
      <c r="C1191" s="41"/>
      <c r="D1191" s="118"/>
      <c r="E1191" s="108"/>
      <c r="F1191" s="149"/>
      <c r="G1191" s="35"/>
    </row>
    <row r="1192" spans="1:7" x14ac:dyDescent="0.2">
      <c r="A1192" s="29"/>
      <c r="B1192" s="101"/>
      <c r="C1192" s="41"/>
      <c r="D1192" s="144"/>
      <c r="E1192" s="108"/>
      <c r="F1192" s="149"/>
      <c r="G1192" s="35"/>
    </row>
    <row r="1193" spans="1:7" ht="13.5" thickBot="1" x14ac:dyDescent="0.25">
      <c r="A1193" s="45"/>
      <c r="B1193" s="132"/>
      <c r="C1193" s="115"/>
      <c r="D1193" s="115"/>
      <c r="E1193" s="132"/>
      <c r="F1193" s="49" t="s">
        <v>15</v>
      </c>
      <c r="G1193" s="50">
        <f>SUM(G1159:G1192)</f>
        <v>33000</v>
      </c>
    </row>
    <row r="1194" spans="1:7" ht="13.5" thickTop="1" x14ac:dyDescent="0.2">
      <c r="A1194" s="1149" t="s">
        <v>2913</v>
      </c>
      <c r="B1194" s="1150"/>
      <c r="C1194" s="1150"/>
      <c r="D1194" s="1150"/>
      <c r="E1194" s="1150"/>
      <c r="F1194" s="1150"/>
      <c r="G1194" s="1151"/>
    </row>
    <row r="1195" spans="1:7" ht="13.5" thickBot="1" x14ac:dyDescent="0.25">
      <c r="A1195" s="52"/>
      <c r="B1195" s="103"/>
      <c r="C1195" s="355" t="s">
        <v>2912</v>
      </c>
      <c r="D1195" s="54"/>
      <c r="E1195" s="103"/>
      <c r="F1195" s="55"/>
      <c r="G1195" s="56"/>
    </row>
    <row r="1196" spans="1:7" ht="13.5" thickTop="1" x14ac:dyDescent="0.2">
      <c r="A1196" s="1130"/>
      <c r="B1196" s="1131"/>
      <c r="C1196" s="1131"/>
      <c r="D1196" s="57" t="s">
        <v>11</v>
      </c>
      <c r="E1196" s="1132" t="s">
        <v>12</v>
      </c>
      <c r="F1196" s="1132"/>
      <c r="G1196" s="1133"/>
    </row>
    <row r="1197" spans="1:7" x14ac:dyDescent="0.2">
      <c r="A1197" s="1134" t="s">
        <v>17</v>
      </c>
      <c r="B1197" s="1135"/>
      <c r="C1197" s="1135"/>
      <c r="D1197" s="39"/>
      <c r="E1197" s="1136"/>
      <c r="F1197" s="1137"/>
      <c r="G1197" s="1138"/>
    </row>
    <row r="1198" spans="1:7" x14ac:dyDescent="0.2">
      <c r="A1198" s="1134" t="s">
        <v>38</v>
      </c>
      <c r="B1198" s="1135"/>
      <c r="C1198" s="1135"/>
      <c r="D1198" s="58" t="s">
        <v>403</v>
      </c>
      <c r="E1198" s="1139" t="s">
        <v>142</v>
      </c>
      <c r="F1198" s="1139"/>
      <c r="G1198" s="1140"/>
    </row>
    <row r="1199" spans="1:7" ht="13.5" thickBot="1" x14ac:dyDescent="0.25">
      <c r="A1199" s="1141" t="s">
        <v>39</v>
      </c>
      <c r="B1199" s="1142"/>
      <c r="C1199" s="1142"/>
      <c r="D1199" s="59" t="s">
        <v>404</v>
      </c>
      <c r="E1199" s="1143" t="s">
        <v>0</v>
      </c>
      <c r="F1199" s="1143"/>
      <c r="G1199" s="1144"/>
    </row>
    <row r="1200" spans="1:7" ht="16.5" x14ac:dyDescent="0.25">
      <c r="A1200" s="1152" t="s">
        <v>29</v>
      </c>
      <c r="B1200" s="1153"/>
      <c r="C1200" s="1153"/>
      <c r="D1200" s="1153"/>
      <c r="E1200" s="1153"/>
      <c r="F1200" s="1153"/>
      <c r="G1200" s="1154"/>
    </row>
    <row r="1201" spans="1:7" x14ac:dyDescent="0.2">
      <c r="A1201" s="1155" t="s">
        <v>48</v>
      </c>
      <c r="B1201" s="1156"/>
      <c r="C1201" s="1156"/>
      <c r="D1201" s="1156"/>
      <c r="E1201" s="1156"/>
      <c r="F1201" s="1156"/>
      <c r="G1201" s="1157"/>
    </row>
    <row r="1202" spans="1:7" x14ac:dyDescent="0.2">
      <c r="A1202" s="1158" t="s">
        <v>49</v>
      </c>
      <c r="B1202" s="1159"/>
      <c r="C1202" s="1159"/>
      <c r="D1202" s="1159"/>
      <c r="E1202" s="1159"/>
      <c r="F1202" s="1159"/>
      <c r="G1202" s="1160"/>
    </row>
    <row r="1203" spans="1:7" x14ac:dyDescent="0.2">
      <c r="A1203" s="6"/>
      <c r="B1203" s="99"/>
      <c r="C1203" s="8"/>
      <c r="D1203" s="9"/>
      <c r="E1203" s="99"/>
      <c r="F1203" s="10"/>
      <c r="G1203" s="11" t="s">
        <v>20</v>
      </c>
    </row>
    <row r="1204" spans="1:7" x14ac:dyDescent="0.2">
      <c r="A1204" s="12" t="s">
        <v>1</v>
      </c>
      <c r="B1204" s="13"/>
      <c r="C1204" s="14" t="s">
        <v>51</v>
      </c>
      <c r="D1204" s="13"/>
      <c r="E1204" s="343" t="s">
        <v>2917</v>
      </c>
      <c r="F1204" s="98"/>
      <c r="G1204" s="344" t="s">
        <v>2856</v>
      </c>
    </row>
    <row r="1205" spans="1:7" x14ac:dyDescent="0.2">
      <c r="A1205" s="17" t="s">
        <v>8</v>
      </c>
      <c r="B1205" s="100"/>
      <c r="C1205" s="19"/>
      <c r="D1205" s="4"/>
      <c r="E1205" s="1145"/>
      <c r="F1205" s="1146"/>
      <c r="G1205" s="20"/>
    </row>
    <row r="1206" spans="1:7" x14ac:dyDescent="0.2">
      <c r="A1206" s="21" t="s">
        <v>37</v>
      </c>
      <c r="B1206" s="22"/>
      <c r="C1206" s="22"/>
      <c r="D1206" s="22"/>
      <c r="E1206" s="23" t="s">
        <v>46</v>
      </c>
      <c r="F1206" s="24"/>
      <c r="G1206" s="20" t="s">
        <v>50</v>
      </c>
    </row>
    <row r="1207" spans="1:7" x14ac:dyDescent="0.2">
      <c r="A1207" s="6"/>
      <c r="B1207" s="99"/>
      <c r="C1207" s="8"/>
      <c r="D1207" s="8"/>
      <c r="E1207" s="1147"/>
      <c r="F1207" s="1148"/>
      <c r="G1207" s="25"/>
    </row>
    <row r="1208" spans="1:7" ht="26.25" thickBot="1" x14ac:dyDescent="0.25">
      <c r="A1208" s="210" t="s">
        <v>47</v>
      </c>
      <c r="B1208" s="28" t="s">
        <v>23</v>
      </c>
      <c r="C1208" s="28" t="s">
        <v>34</v>
      </c>
      <c r="D1208" s="110" t="s">
        <v>53</v>
      </c>
      <c r="E1208" s="114" t="s">
        <v>54</v>
      </c>
      <c r="F1208" s="111" t="s">
        <v>55</v>
      </c>
      <c r="G1208" s="112" t="s">
        <v>35</v>
      </c>
    </row>
    <row r="1209" spans="1:7" ht="13.5" thickTop="1" x14ac:dyDescent="0.2">
      <c r="A1209" s="29">
        <v>1</v>
      </c>
      <c r="B1209" s="101"/>
      <c r="C1209" s="352" t="s">
        <v>153</v>
      </c>
      <c r="D1209" s="357" t="s">
        <v>2914</v>
      </c>
      <c r="E1209" s="158">
        <v>3</v>
      </c>
      <c r="F1209" s="128">
        <v>37</v>
      </c>
      <c r="G1209" s="35">
        <f>F1209*E1209</f>
        <v>111</v>
      </c>
    </row>
    <row r="1210" spans="1:7" x14ac:dyDescent="0.2">
      <c r="A1210" s="29">
        <v>2</v>
      </c>
      <c r="B1210" s="646"/>
      <c r="C1210" s="656" t="s">
        <v>153</v>
      </c>
      <c r="D1210" s="669" t="s">
        <v>1885</v>
      </c>
      <c r="E1210" s="658">
        <v>3</v>
      </c>
      <c r="F1210" s="659">
        <v>37</v>
      </c>
      <c r="G1210" s="35">
        <f t="shared" ref="G1210:G1214" si="11">F1210*E1210</f>
        <v>111</v>
      </c>
    </row>
    <row r="1211" spans="1:7" x14ac:dyDescent="0.2">
      <c r="A1211" s="345">
        <v>3</v>
      </c>
      <c r="B1211" s="101"/>
      <c r="C1211" s="352" t="s">
        <v>153</v>
      </c>
      <c r="D1211" s="351" t="s">
        <v>1888</v>
      </c>
      <c r="E1211" s="108">
        <v>3</v>
      </c>
      <c r="F1211" s="128">
        <v>37</v>
      </c>
      <c r="G1211" s="35">
        <f t="shared" si="11"/>
        <v>111</v>
      </c>
    </row>
    <row r="1212" spans="1:7" x14ac:dyDescent="0.2">
      <c r="A1212" s="29">
        <v>4</v>
      </c>
      <c r="B1212" s="101"/>
      <c r="C1212" s="352" t="s">
        <v>153</v>
      </c>
      <c r="D1212" s="351" t="s">
        <v>2915</v>
      </c>
      <c r="E1212" s="108">
        <v>3</v>
      </c>
      <c r="F1212" s="149">
        <v>37</v>
      </c>
      <c r="G1212" s="35">
        <f t="shared" si="11"/>
        <v>111</v>
      </c>
    </row>
    <row r="1213" spans="1:7" x14ac:dyDescent="0.2">
      <c r="A1213" s="29">
        <v>5</v>
      </c>
      <c r="B1213" s="646"/>
      <c r="C1213" s="656" t="s">
        <v>153</v>
      </c>
      <c r="D1213" s="657" t="s">
        <v>1889</v>
      </c>
      <c r="E1213" s="745">
        <v>3</v>
      </c>
      <c r="F1213" s="746">
        <v>37</v>
      </c>
      <c r="G1213" s="35">
        <f t="shared" si="11"/>
        <v>111</v>
      </c>
    </row>
    <row r="1214" spans="1:7" x14ac:dyDescent="0.2">
      <c r="A1214" s="29">
        <v>6</v>
      </c>
      <c r="B1214" s="101"/>
      <c r="C1214" s="352" t="s">
        <v>153</v>
      </c>
      <c r="D1214" s="351" t="s">
        <v>1890</v>
      </c>
      <c r="E1214" s="108">
        <v>15</v>
      </c>
      <c r="F1214" s="149">
        <v>30</v>
      </c>
      <c r="G1214" s="35">
        <f t="shared" si="11"/>
        <v>450</v>
      </c>
    </row>
    <row r="1215" spans="1:7" x14ac:dyDescent="0.2">
      <c r="A1215" s="29"/>
      <c r="B1215" s="105"/>
      <c r="C1215" s="41"/>
      <c r="D1215" s="136"/>
      <c r="E1215" s="102"/>
      <c r="F1215" s="128"/>
      <c r="G1215" s="35"/>
    </row>
    <row r="1216" spans="1:7" x14ac:dyDescent="0.2">
      <c r="A1216" s="29"/>
      <c r="B1216" s="105"/>
      <c r="C1216" s="41"/>
      <c r="D1216" s="136"/>
      <c r="E1216" s="102"/>
      <c r="F1216" s="128"/>
      <c r="G1216" s="35"/>
    </row>
    <row r="1217" spans="1:7" x14ac:dyDescent="0.2">
      <c r="A1217" s="29"/>
      <c r="B1217" s="151"/>
      <c r="C1217" s="119"/>
      <c r="D1217" s="136"/>
      <c r="E1217" s="108"/>
      <c r="F1217" s="150"/>
      <c r="G1217" s="35"/>
    </row>
    <row r="1218" spans="1:7" x14ac:dyDescent="0.2">
      <c r="A1218" s="29"/>
      <c r="B1218" s="151"/>
      <c r="C1218" s="119"/>
      <c r="D1218" s="144"/>
      <c r="E1218" s="108"/>
      <c r="F1218" s="150"/>
      <c r="G1218" s="35"/>
    </row>
    <row r="1219" spans="1:7" x14ac:dyDescent="0.2">
      <c r="A1219" s="29"/>
      <c r="B1219" s="101"/>
      <c r="C1219" s="41"/>
      <c r="D1219" s="364" t="s">
        <v>151</v>
      </c>
      <c r="E1219" s="155"/>
      <c r="F1219" s="128"/>
      <c r="G1219" s="35"/>
    </row>
    <row r="1220" spans="1:7" x14ac:dyDescent="0.2">
      <c r="A1220" s="29"/>
      <c r="B1220" s="106"/>
      <c r="C1220" s="41"/>
      <c r="D1220" s="136"/>
      <c r="E1220" s="104"/>
      <c r="F1220" s="128"/>
      <c r="G1220" s="35"/>
    </row>
    <row r="1221" spans="1:7" x14ac:dyDescent="0.2">
      <c r="A1221" s="29"/>
      <c r="B1221" s="105"/>
      <c r="C1221" s="41"/>
      <c r="D1221" s="136"/>
      <c r="E1221" s="108"/>
      <c r="F1221" s="152"/>
      <c r="G1221" s="35"/>
    </row>
    <row r="1222" spans="1:7" x14ac:dyDescent="0.2">
      <c r="A1222" s="29"/>
      <c r="B1222" s="107"/>
      <c r="C1222" s="41"/>
      <c r="D1222" s="136"/>
      <c r="E1222" s="153"/>
      <c r="F1222" s="128"/>
      <c r="G1222" s="35"/>
    </row>
    <row r="1223" spans="1:7" x14ac:dyDescent="0.2">
      <c r="A1223" s="29"/>
      <c r="B1223" s="107"/>
      <c r="C1223" s="41"/>
      <c r="D1223" s="67"/>
      <c r="E1223" s="153"/>
      <c r="F1223" s="128"/>
      <c r="G1223" s="35"/>
    </row>
    <row r="1224" spans="1:7" x14ac:dyDescent="0.2">
      <c r="A1224" s="29"/>
      <c r="B1224" s="101"/>
      <c r="C1224" s="41"/>
      <c r="D1224" s="67"/>
      <c r="E1224" s="108"/>
      <c r="F1224" s="128"/>
      <c r="G1224" s="35"/>
    </row>
    <row r="1225" spans="1:7" x14ac:dyDescent="0.2">
      <c r="A1225" s="29"/>
      <c r="B1225" s="101"/>
      <c r="C1225" s="41"/>
      <c r="D1225" s="67"/>
      <c r="E1225" s="153"/>
      <c r="F1225" s="128"/>
      <c r="G1225" s="35"/>
    </row>
    <row r="1226" spans="1:7" x14ac:dyDescent="0.2">
      <c r="A1226" s="29"/>
      <c r="B1226" s="106"/>
      <c r="C1226" s="41"/>
      <c r="D1226" s="67"/>
      <c r="E1226" s="104"/>
      <c r="F1226" s="154"/>
      <c r="G1226" s="35"/>
    </row>
    <row r="1227" spans="1:7" x14ac:dyDescent="0.2">
      <c r="A1227" s="29"/>
      <c r="B1227" s="105"/>
      <c r="C1227" s="41"/>
      <c r="D1227" s="130"/>
      <c r="E1227" s="104"/>
      <c r="F1227" s="154"/>
      <c r="G1227" s="35"/>
    </row>
    <row r="1228" spans="1:7" x14ac:dyDescent="0.2">
      <c r="A1228" s="29"/>
      <c r="B1228" s="105"/>
      <c r="C1228" s="41"/>
      <c r="D1228" s="130"/>
      <c r="E1228" s="104"/>
      <c r="F1228" s="154"/>
      <c r="G1228" s="35"/>
    </row>
    <row r="1229" spans="1:7" x14ac:dyDescent="0.2">
      <c r="A1229" s="29"/>
      <c r="B1229" s="105"/>
      <c r="C1229" s="41"/>
      <c r="D1229" s="130"/>
      <c r="E1229" s="104"/>
      <c r="F1229" s="154"/>
      <c r="G1229" s="35"/>
    </row>
    <row r="1230" spans="1:7" x14ac:dyDescent="0.2">
      <c r="A1230" s="29"/>
      <c r="B1230" s="105"/>
      <c r="C1230" s="41"/>
      <c r="D1230" s="67"/>
      <c r="E1230" s="104"/>
      <c r="F1230" s="154"/>
      <c r="G1230" s="35"/>
    </row>
    <row r="1231" spans="1:7" x14ac:dyDescent="0.2">
      <c r="A1231" s="29"/>
      <c r="B1231" s="101"/>
      <c r="C1231" s="41"/>
      <c r="D1231" s="67"/>
      <c r="E1231" s="104"/>
      <c r="F1231" s="154"/>
      <c r="G1231" s="35"/>
    </row>
    <row r="1232" spans="1:7" x14ac:dyDescent="0.2">
      <c r="A1232" s="29"/>
      <c r="B1232" s="101"/>
      <c r="C1232" s="41"/>
      <c r="D1232" s="136"/>
      <c r="E1232" s="104"/>
      <c r="F1232" s="154"/>
      <c r="G1232" s="35"/>
    </row>
    <row r="1233" spans="1:7" x14ac:dyDescent="0.2">
      <c r="A1233" s="29"/>
      <c r="B1233" s="101"/>
      <c r="C1233" s="41"/>
      <c r="D1233" s="136"/>
      <c r="E1233" s="104"/>
      <c r="F1233" s="154"/>
      <c r="G1233" s="35"/>
    </row>
    <row r="1234" spans="1:7" x14ac:dyDescent="0.2">
      <c r="A1234" s="29"/>
      <c r="B1234" s="101"/>
      <c r="C1234" s="41"/>
      <c r="D1234" s="62"/>
      <c r="E1234" s="104"/>
      <c r="F1234" s="154"/>
      <c r="G1234" s="35"/>
    </row>
    <row r="1235" spans="1:7" x14ac:dyDescent="0.2">
      <c r="A1235" s="29"/>
      <c r="B1235" s="101"/>
      <c r="C1235" s="41"/>
      <c r="D1235" s="67"/>
      <c r="E1235" s="104"/>
      <c r="F1235" s="154"/>
      <c r="G1235" s="35"/>
    </row>
    <row r="1236" spans="1:7" x14ac:dyDescent="0.2">
      <c r="A1236" s="29"/>
      <c r="B1236" s="101"/>
      <c r="C1236" s="41"/>
      <c r="D1236" s="159"/>
      <c r="E1236" s="104"/>
      <c r="F1236" s="154"/>
      <c r="G1236" s="35"/>
    </row>
    <row r="1237" spans="1:7" x14ac:dyDescent="0.2">
      <c r="A1237" s="29"/>
      <c r="B1237" s="101"/>
      <c r="C1237" s="41"/>
      <c r="D1237" s="160"/>
      <c r="E1237" s="108"/>
      <c r="F1237" s="128"/>
      <c r="G1237" s="353" t="s">
        <v>8</v>
      </c>
    </row>
    <row r="1238" spans="1:7" x14ac:dyDescent="0.2">
      <c r="A1238" s="29"/>
      <c r="B1238" s="101"/>
      <c r="C1238" s="41"/>
      <c r="D1238" s="357" t="s">
        <v>8</v>
      </c>
      <c r="E1238" s="153"/>
      <c r="F1238" s="128"/>
      <c r="G1238" s="35"/>
    </row>
    <row r="1239" spans="1:7" x14ac:dyDescent="0.2">
      <c r="A1239" s="29"/>
      <c r="B1239" s="101"/>
      <c r="C1239" s="41"/>
      <c r="D1239" s="136"/>
      <c r="E1239" s="102"/>
      <c r="F1239" s="128"/>
      <c r="G1239" s="35"/>
    </row>
    <row r="1240" spans="1:7" x14ac:dyDescent="0.2">
      <c r="A1240" s="29"/>
      <c r="B1240" s="101"/>
      <c r="C1240" s="31"/>
      <c r="D1240" s="67"/>
      <c r="E1240" s="131"/>
      <c r="F1240" s="117"/>
      <c r="G1240" s="35"/>
    </row>
    <row r="1241" spans="1:7" x14ac:dyDescent="0.2">
      <c r="A1241" s="29"/>
      <c r="B1241" s="101"/>
      <c r="C1241" s="41"/>
      <c r="D1241" s="118"/>
      <c r="E1241" s="108"/>
      <c r="F1241" s="149"/>
      <c r="G1241" s="35"/>
    </row>
    <row r="1242" spans="1:7" x14ac:dyDescent="0.2">
      <c r="A1242" s="29"/>
      <c r="B1242" s="101"/>
      <c r="C1242" s="41"/>
      <c r="D1242" s="144"/>
      <c r="E1242" s="108"/>
      <c r="F1242" s="149"/>
      <c r="G1242" s="35"/>
    </row>
    <row r="1243" spans="1:7" ht="13.5" thickBot="1" x14ac:dyDescent="0.25">
      <c r="A1243" s="45"/>
      <c r="B1243" s="132"/>
      <c r="C1243" s="115"/>
      <c r="D1243" s="115"/>
      <c r="E1243" s="132"/>
      <c r="F1243" s="49" t="s">
        <v>15</v>
      </c>
      <c r="G1243" s="50">
        <f>SUM(G1209:G1242)</f>
        <v>1005</v>
      </c>
    </row>
    <row r="1244" spans="1:7" ht="13.5" thickTop="1" x14ac:dyDescent="0.2">
      <c r="A1244" s="1149" t="s">
        <v>2916</v>
      </c>
      <c r="B1244" s="1150"/>
      <c r="C1244" s="1150"/>
      <c r="D1244" s="1150"/>
      <c r="E1244" s="1150"/>
      <c r="F1244" s="1150"/>
      <c r="G1244" s="1151"/>
    </row>
    <row r="1245" spans="1:7" ht="13.5" thickBot="1" x14ac:dyDescent="0.25">
      <c r="A1245" s="52"/>
      <c r="B1245" s="103"/>
      <c r="C1245" s="355" t="s">
        <v>8</v>
      </c>
      <c r="D1245" s="54"/>
      <c r="E1245" s="103"/>
      <c r="F1245" s="55"/>
      <c r="G1245" s="56"/>
    </row>
    <row r="1246" spans="1:7" ht="13.5" thickTop="1" x14ac:dyDescent="0.2">
      <c r="A1246" s="1130"/>
      <c r="B1246" s="1131"/>
      <c r="C1246" s="1131"/>
      <c r="D1246" s="57" t="s">
        <v>11</v>
      </c>
      <c r="E1246" s="1132" t="s">
        <v>12</v>
      </c>
      <c r="F1246" s="1132"/>
      <c r="G1246" s="1133"/>
    </row>
    <row r="1247" spans="1:7" x14ac:dyDescent="0.2">
      <c r="A1247" s="1134" t="s">
        <v>17</v>
      </c>
      <c r="B1247" s="1135"/>
      <c r="C1247" s="1135"/>
      <c r="D1247" s="39"/>
      <c r="E1247" s="1136"/>
      <c r="F1247" s="1137"/>
      <c r="G1247" s="1138"/>
    </row>
    <row r="1248" spans="1:7" x14ac:dyDescent="0.2">
      <c r="A1248" s="1134" t="s">
        <v>38</v>
      </c>
      <c r="B1248" s="1135"/>
      <c r="C1248" s="1135"/>
      <c r="D1248" s="58" t="s">
        <v>403</v>
      </c>
      <c r="E1248" s="1139" t="s">
        <v>142</v>
      </c>
      <c r="F1248" s="1139"/>
      <c r="G1248" s="1140"/>
    </row>
    <row r="1249" spans="1:10" ht="13.5" thickBot="1" x14ac:dyDescent="0.25">
      <c r="A1249" s="1141" t="s">
        <v>39</v>
      </c>
      <c r="B1249" s="1142"/>
      <c r="C1249" s="1142"/>
      <c r="D1249" s="59" t="s">
        <v>404</v>
      </c>
      <c r="E1249" s="1143" t="s">
        <v>0</v>
      </c>
      <c r="F1249" s="1143"/>
      <c r="G1249" s="1144"/>
    </row>
    <row r="1250" spans="1:10" ht="16.5" x14ac:dyDescent="0.25">
      <c r="A1250" s="1152" t="s">
        <v>29</v>
      </c>
      <c r="B1250" s="1153"/>
      <c r="C1250" s="1153"/>
      <c r="D1250" s="1153"/>
      <c r="E1250" s="1153"/>
      <c r="F1250" s="1153"/>
      <c r="G1250" s="1154"/>
    </row>
    <row r="1251" spans="1:10" x14ac:dyDescent="0.2">
      <c r="A1251" s="1155" t="s">
        <v>48</v>
      </c>
      <c r="B1251" s="1156"/>
      <c r="C1251" s="1156"/>
      <c r="D1251" s="1156"/>
      <c r="E1251" s="1156"/>
      <c r="F1251" s="1156"/>
      <c r="G1251" s="1157"/>
    </row>
    <row r="1252" spans="1:10" x14ac:dyDescent="0.2">
      <c r="A1252" s="1158" t="s">
        <v>49</v>
      </c>
      <c r="B1252" s="1159"/>
      <c r="C1252" s="1159"/>
      <c r="D1252" s="1159"/>
      <c r="E1252" s="1159"/>
      <c r="F1252" s="1159"/>
      <c r="G1252" s="1160"/>
    </row>
    <row r="1253" spans="1:10" x14ac:dyDescent="0.2">
      <c r="A1253" s="6"/>
      <c r="B1253" s="99"/>
      <c r="C1253" s="8"/>
      <c r="D1253" s="9"/>
      <c r="E1253" s="99"/>
      <c r="F1253" s="10"/>
      <c r="G1253" s="11" t="s">
        <v>20</v>
      </c>
    </row>
    <row r="1254" spans="1:10" x14ac:dyDescent="0.2">
      <c r="A1254" s="12" t="s">
        <v>1</v>
      </c>
      <c r="B1254" s="13"/>
      <c r="C1254" s="14" t="s">
        <v>51</v>
      </c>
      <c r="D1254" s="13"/>
      <c r="E1254" s="343" t="s">
        <v>2919</v>
      </c>
      <c r="F1254" s="98"/>
      <c r="G1254" s="344" t="s">
        <v>2856</v>
      </c>
    </row>
    <row r="1255" spans="1:10" x14ac:dyDescent="0.2">
      <c r="A1255" s="17" t="s">
        <v>8</v>
      </c>
      <c r="B1255" s="100"/>
      <c r="C1255" s="19"/>
      <c r="D1255" s="4"/>
      <c r="E1255" s="1145"/>
      <c r="F1255" s="1146"/>
      <c r="G1255" s="20"/>
    </row>
    <row r="1256" spans="1:10" x14ac:dyDescent="0.2">
      <c r="A1256" s="21" t="s">
        <v>37</v>
      </c>
      <c r="B1256" s="22"/>
      <c r="C1256" s="22"/>
      <c r="D1256" s="22"/>
      <c r="E1256" s="23" t="s">
        <v>46</v>
      </c>
      <c r="F1256" s="24"/>
      <c r="G1256" s="20" t="s">
        <v>50</v>
      </c>
    </row>
    <row r="1257" spans="1:10" x14ac:dyDescent="0.2">
      <c r="A1257" s="6"/>
      <c r="B1257" s="99"/>
      <c r="C1257" s="8"/>
      <c r="D1257" s="8"/>
      <c r="E1257" s="1147"/>
      <c r="F1257" s="1148"/>
      <c r="G1257" s="25"/>
    </row>
    <row r="1258" spans="1:10" ht="26.25" thickBot="1" x14ac:dyDescent="0.25">
      <c r="A1258" s="210" t="s">
        <v>47</v>
      </c>
      <c r="B1258" s="28" t="s">
        <v>23</v>
      </c>
      <c r="C1258" s="28" t="s">
        <v>34</v>
      </c>
      <c r="D1258" s="110" t="s">
        <v>53</v>
      </c>
      <c r="E1258" s="114" t="s">
        <v>54</v>
      </c>
      <c r="F1258" s="111" t="s">
        <v>55</v>
      </c>
      <c r="G1258" s="112" t="s">
        <v>35</v>
      </c>
    </row>
    <row r="1259" spans="1:10" ht="13.5" thickTop="1" x14ac:dyDescent="0.2">
      <c r="A1259" s="29">
        <v>1</v>
      </c>
      <c r="B1259" s="101"/>
      <c r="C1259" s="352" t="s">
        <v>300</v>
      </c>
      <c r="D1259" s="357" t="s">
        <v>2920</v>
      </c>
      <c r="E1259" s="158">
        <v>30</v>
      </c>
      <c r="F1259" s="128">
        <v>105</v>
      </c>
      <c r="G1259" s="35">
        <f>F1259*E1259</f>
        <v>3150</v>
      </c>
    </row>
    <row r="1260" spans="1:10" x14ac:dyDescent="0.2">
      <c r="A1260" s="29">
        <v>2</v>
      </c>
      <c r="B1260" s="646"/>
      <c r="C1260" s="656" t="s">
        <v>300</v>
      </c>
      <c r="D1260" s="669" t="s">
        <v>2920</v>
      </c>
      <c r="E1260" s="658">
        <v>35</v>
      </c>
      <c r="F1260" s="659">
        <v>95</v>
      </c>
      <c r="G1260" s="35">
        <f>F1260*E1260</f>
        <v>3325</v>
      </c>
      <c r="J1260" s="411" t="s">
        <v>8</v>
      </c>
    </row>
    <row r="1261" spans="1:10" x14ac:dyDescent="0.2">
      <c r="A1261" s="345"/>
      <c r="B1261" s="101"/>
      <c r="C1261" s="352"/>
      <c r="D1261" s="351"/>
      <c r="E1261" s="108"/>
      <c r="F1261" s="128"/>
      <c r="G1261" s="35"/>
    </row>
    <row r="1262" spans="1:10" x14ac:dyDescent="0.2">
      <c r="A1262" s="29"/>
      <c r="B1262" s="101"/>
      <c r="C1262" s="352"/>
      <c r="D1262" s="351"/>
      <c r="E1262" s="108"/>
      <c r="F1262" s="149"/>
      <c r="G1262" s="35"/>
    </row>
    <row r="1263" spans="1:10" x14ac:dyDescent="0.2">
      <c r="A1263" s="29"/>
      <c r="B1263" s="646"/>
      <c r="C1263" s="656"/>
      <c r="D1263" s="657"/>
      <c r="E1263" s="745"/>
      <c r="F1263" s="746"/>
      <c r="G1263" s="35"/>
    </row>
    <row r="1264" spans="1:10" x14ac:dyDescent="0.2">
      <c r="A1264" s="29"/>
      <c r="B1264" s="101"/>
      <c r="C1264" s="352"/>
      <c r="D1264" s="351"/>
      <c r="E1264" s="108"/>
      <c r="F1264" s="149"/>
      <c r="G1264" s="35"/>
    </row>
    <row r="1265" spans="1:9" x14ac:dyDescent="0.2">
      <c r="A1265" s="29"/>
      <c r="B1265" s="105"/>
      <c r="C1265" s="41"/>
      <c r="D1265" s="136"/>
      <c r="E1265" s="102"/>
      <c r="F1265" s="128"/>
      <c r="G1265" s="35"/>
    </row>
    <row r="1266" spans="1:9" x14ac:dyDescent="0.2">
      <c r="A1266" s="29"/>
      <c r="B1266" s="105"/>
      <c r="C1266" s="41"/>
      <c r="D1266" s="136"/>
      <c r="E1266" s="102"/>
      <c r="F1266" s="128"/>
      <c r="G1266" s="35"/>
    </row>
    <row r="1267" spans="1:9" x14ac:dyDescent="0.2">
      <c r="A1267" s="29"/>
      <c r="B1267" s="151"/>
      <c r="C1267" s="119"/>
      <c r="D1267" s="136"/>
      <c r="E1267" s="108"/>
      <c r="F1267" s="150"/>
      <c r="G1267" s="35"/>
    </row>
    <row r="1268" spans="1:9" x14ac:dyDescent="0.2">
      <c r="A1268" s="29"/>
      <c r="B1268" s="151"/>
      <c r="C1268" s="119"/>
      <c r="D1268" s="144"/>
      <c r="E1268" s="108"/>
      <c r="F1268" s="150"/>
      <c r="G1268" s="35"/>
    </row>
    <row r="1269" spans="1:9" x14ac:dyDescent="0.2">
      <c r="A1269" s="29"/>
      <c r="B1269" s="101"/>
      <c r="C1269" s="41"/>
      <c r="D1269" s="364" t="s">
        <v>151</v>
      </c>
      <c r="E1269" s="155"/>
      <c r="F1269" s="128"/>
      <c r="G1269" s="35"/>
      <c r="I1269" s="411" t="s">
        <v>543</v>
      </c>
    </row>
    <row r="1270" spans="1:9" x14ac:dyDescent="0.2">
      <c r="A1270" s="29"/>
      <c r="B1270" s="106"/>
      <c r="C1270" s="41"/>
      <c r="D1270" s="136"/>
      <c r="E1270" s="104"/>
      <c r="F1270" s="128"/>
      <c r="G1270" s="35"/>
    </row>
    <row r="1271" spans="1:9" x14ac:dyDescent="0.2">
      <c r="A1271" s="29"/>
      <c r="B1271" s="105"/>
      <c r="C1271" s="41"/>
      <c r="D1271" s="136"/>
      <c r="E1271" s="108"/>
      <c r="F1271" s="152"/>
      <c r="G1271" s="35"/>
    </row>
    <row r="1272" spans="1:9" x14ac:dyDescent="0.2">
      <c r="A1272" s="29"/>
      <c r="B1272" s="107"/>
      <c r="C1272" s="41"/>
      <c r="D1272" s="136"/>
      <c r="E1272" s="153"/>
      <c r="F1272" s="128"/>
      <c r="G1272" s="35"/>
    </row>
    <row r="1273" spans="1:9" x14ac:dyDescent="0.2">
      <c r="A1273" s="29"/>
      <c r="B1273" s="107"/>
      <c r="C1273" s="41"/>
      <c r="D1273" s="67"/>
      <c r="E1273" s="153"/>
      <c r="F1273" s="128"/>
      <c r="G1273" s="35"/>
    </row>
    <row r="1274" spans="1:9" x14ac:dyDescent="0.2">
      <c r="A1274" s="29"/>
      <c r="B1274" s="101"/>
      <c r="C1274" s="41"/>
      <c r="D1274" s="67"/>
      <c r="E1274" s="108"/>
      <c r="F1274" s="128"/>
      <c r="G1274" s="35"/>
    </row>
    <row r="1275" spans="1:9" x14ac:dyDescent="0.2">
      <c r="A1275" s="29"/>
      <c r="B1275" s="101"/>
      <c r="C1275" s="41"/>
      <c r="D1275" s="67"/>
      <c r="E1275" s="153"/>
      <c r="F1275" s="128"/>
      <c r="G1275" s="35"/>
    </row>
    <row r="1276" spans="1:9" x14ac:dyDescent="0.2">
      <c r="A1276" s="29"/>
      <c r="B1276" s="106"/>
      <c r="C1276" s="41"/>
      <c r="D1276" s="67"/>
      <c r="E1276" s="104"/>
      <c r="F1276" s="154"/>
      <c r="G1276" s="35"/>
    </row>
    <row r="1277" spans="1:9" x14ac:dyDescent="0.2">
      <c r="A1277" s="29"/>
      <c r="B1277" s="105"/>
      <c r="C1277" s="41"/>
      <c r="D1277" s="130"/>
      <c r="E1277" s="104"/>
      <c r="F1277" s="154"/>
      <c r="G1277" s="35"/>
    </row>
    <row r="1278" spans="1:9" x14ac:dyDescent="0.2">
      <c r="A1278" s="29"/>
      <c r="B1278" s="105"/>
      <c r="C1278" s="41"/>
      <c r="D1278" s="130"/>
      <c r="E1278" s="104"/>
      <c r="F1278" s="154"/>
      <c r="G1278" s="35"/>
    </row>
    <row r="1279" spans="1:9" x14ac:dyDescent="0.2">
      <c r="A1279" s="29"/>
      <c r="B1279" s="105"/>
      <c r="C1279" s="41"/>
      <c r="D1279" s="130"/>
      <c r="E1279" s="104"/>
      <c r="F1279" s="154"/>
      <c r="G1279" s="35"/>
    </row>
    <row r="1280" spans="1:9" x14ac:dyDescent="0.2">
      <c r="A1280" s="29"/>
      <c r="B1280" s="105"/>
      <c r="C1280" s="41"/>
      <c r="D1280" s="67"/>
      <c r="E1280" s="104"/>
      <c r="F1280" s="154"/>
      <c r="G1280" s="35"/>
    </row>
    <row r="1281" spans="1:7" x14ac:dyDescent="0.2">
      <c r="A1281" s="29"/>
      <c r="B1281" s="101"/>
      <c r="C1281" s="41"/>
      <c r="D1281" s="67"/>
      <c r="E1281" s="104"/>
      <c r="F1281" s="154"/>
      <c r="G1281" s="35"/>
    </row>
    <row r="1282" spans="1:7" x14ac:dyDescent="0.2">
      <c r="A1282" s="29"/>
      <c r="B1282" s="101"/>
      <c r="C1282" s="41"/>
      <c r="D1282" s="136"/>
      <c r="E1282" s="104"/>
      <c r="F1282" s="154"/>
      <c r="G1282" s="35"/>
    </row>
    <row r="1283" spans="1:7" x14ac:dyDescent="0.2">
      <c r="A1283" s="29"/>
      <c r="B1283" s="101"/>
      <c r="C1283" s="41"/>
      <c r="D1283" s="136"/>
      <c r="E1283" s="104"/>
      <c r="F1283" s="154"/>
      <c r="G1283" s="35"/>
    </row>
    <row r="1284" spans="1:7" x14ac:dyDescent="0.2">
      <c r="A1284" s="29"/>
      <c r="B1284" s="101"/>
      <c r="C1284" s="41"/>
      <c r="D1284" s="62"/>
      <c r="E1284" s="104"/>
      <c r="F1284" s="154"/>
      <c r="G1284" s="35"/>
    </row>
    <row r="1285" spans="1:7" x14ac:dyDescent="0.2">
      <c r="A1285" s="29"/>
      <c r="B1285" s="101"/>
      <c r="C1285" s="41"/>
      <c r="D1285" s="67"/>
      <c r="E1285" s="104"/>
      <c r="F1285" s="154"/>
      <c r="G1285" s="35"/>
    </row>
    <row r="1286" spans="1:7" x14ac:dyDescent="0.2">
      <c r="A1286" s="29"/>
      <c r="B1286" s="101"/>
      <c r="C1286" s="41"/>
      <c r="D1286" s="159"/>
      <c r="E1286" s="104"/>
      <c r="F1286" s="154"/>
      <c r="G1286" s="35"/>
    </row>
    <row r="1287" spans="1:7" x14ac:dyDescent="0.2">
      <c r="A1287" s="29"/>
      <c r="B1287" s="101"/>
      <c r="C1287" s="41"/>
      <c r="D1287" s="160"/>
      <c r="E1287" s="108"/>
      <c r="F1287" s="128"/>
      <c r="G1287" s="353" t="s">
        <v>8</v>
      </c>
    </row>
    <row r="1288" spans="1:7" x14ac:dyDescent="0.2">
      <c r="A1288" s="29"/>
      <c r="B1288" s="101"/>
      <c r="C1288" s="41"/>
      <c r="D1288" s="357" t="s">
        <v>8</v>
      </c>
      <c r="E1288" s="153"/>
      <c r="F1288" s="128"/>
      <c r="G1288" s="35"/>
    </row>
    <row r="1289" spans="1:7" x14ac:dyDescent="0.2">
      <c r="A1289" s="29"/>
      <c r="B1289" s="101"/>
      <c r="C1289" s="41"/>
      <c r="D1289" s="136"/>
      <c r="E1289" s="102"/>
      <c r="F1289" s="128"/>
      <c r="G1289" s="35"/>
    </row>
    <row r="1290" spans="1:7" x14ac:dyDescent="0.2">
      <c r="A1290" s="29"/>
      <c r="B1290" s="101"/>
      <c r="C1290" s="31"/>
      <c r="D1290" s="67"/>
      <c r="E1290" s="131"/>
      <c r="F1290" s="117"/>
      <c r="G1290" s="35"/>
    </row>
    <row r="1291" spans="1:7" x14ac:dyDescent="0.2">
      <c r="A1291" s="29"/>
      <c r="B1291" s="101"/>
      <c r="C1291" s="41"/>
      <c r="D1291" s="118"/>
      <c r="E1291" s="108"/>
      <c r="F1291" s="149"/>
      <c r="G1291" s="35"/>
    </row>
    <row r="1292" spans="1:7" x14ac:dyDescent="0.2">
      <c r="A1292" s="29"/>
      <c r="B1292" s="101"/>
      <c r="C1292" s="41"/>
      <c r="D1292" s="144"/>
      <c r="E1292" s="108"/>
      <c r="F1292" s="149"/>
      <c r="G1292" s="35"/>
    </row>
    <row r="1293" spans="1:7" ht="13.5" thickBot="1" x14ac:dyDescent="0.25">
      <c r="A1293" s="45"/>
      <c r="B1293" s="132"/>
      <c r="C1293" s="115"/>
      <c r="D1293" s="115"/>
      <c r="E1293" s="132"/>
      <c r="F1293" s="49" t="s">
        <v>15</v>
      </c>
      <c r="G1293" s="50">
        <f>SUM(G1259:G1292)</f>
        <v>6475</v>
      </c>
    </row>
    <row r="1294" spans="1:7" ht="13.5" thickTop="1" x14ac:dyDescent="0.2">
      <c r="A1294" s="1149" t="s">
        <v>2921</v>
      </c>
      <c r="B1294" s="1150"/>
      <c r="C1294" s="1150"/>
      <c r="D1294" s="1150"/>
      <c r="E1294" s="1150"/>
      <c r="F1294" s="1150"/>
      <c r="G1294" s="1151"/>
    </row>
    <row r="1295" spans="1:7" ht="13.5" thickBot="1" x14ac:dyDescent="0.25">
      <c r="A1295" s="52"/>
      <c r="B1295" s="103"/>
      <c r="C1295" s="355" t="s">
        <v>2922</v>
      </c>
      <c r="D1295" s="54"/>
      <c r="E1295" s="103"/>
      <c r="F1295" s="55"/>
      <c r="G1295" s="56"/>
    </row>
    <row r="1296" spans="1:7" ht="13.5" thickTop="1" x14ac:dyDescent="0.2">
      <c r="A1296" s="1130"/>
      <c r="B1296" s="1131"/>
      <c r="C1296" s="1131"/>
      <c r="D1296" s="57" t="s">
        <v>11</v>
      </c>
      <c r="E1296" s="1132" t="s">
        <v>12</v>
      </c>
      <c r="F1296" s="1132"/>
      <c r="G1296" s="1133"/>
    </row>
    <row r="1297" spans="1:7" x14ac:dyDescent="0.2">
      <c r="A1297" s="1134" t="s">
        <v>17</v>
      </c>
      <c r="B1297" s="1135"/>
      <c r="C1297" s="1135"/>
      <c r="D1297" s="39"/>
      <c r="E1297" s="1136"/>
      <c r="F1297" s="1137"/>
      <c r="G1297" s="1138"/>
    </row>
    <row r="1298" spans="1:7" x14ac:dyDescent="0.2">
      <c r="A1298" s="1134" t="s">
        <v>38</v>
      </c>
      <c r="B1298" s="1135"/>
      <c r="C1298" s="1135"/>
      <c r="D1298" s="58" t="s">
        <v>403</v>
      </c>
      <c r="E1298" s="1139" t="s">
        <v>142</v>
      </c>
      <c r="F1298" s="1139"/>
      <c r="G1298" s="1140"/>
    </row>
    <row r="1299" spans="1:7" ht="13.5" thickBot="1" x14ac:dyDescent="0.25">
      <c r="A1299" s="1141" t="s">
        <v>39</v>
      </c>
      <c r="B1299" s="1142"/>
      <c r="C1299" s="1142"/>
      <c r="D1299" s="59" t="s">
        <v>404</v>
      </c>
      <c r="E1299" s="1143" t="s">
        <v>0</v>
      </c>
      <c r="F1299" s="1143"/>
      <c r="G1299" s="1144"/>
    </row>
    <row r="1300" spans="1:7" ht="16.5" x14ac:dyDescent="0.25">
      <c r="A1300" s="1152" t="s">
        <v>29</v>
      </c>
      <c r="B1300" s="1153"/>
      <c r="C1300" s="1153"/>
      <c r="D1300" s="1153"/>
      <c r="E1300" s="1153"/>
      <c r="F1300" s="1153"/>
      <c r="G1300" s="1154"/>
    </row>
    <row r="1301" spans="1:7" x14ac:dyDescent="0.2">
      <c r="A1301" s="1155" t="s">
        <v>48</v>
      </c>
      <c r="B1301" s="1156"/>
      <c r="C1301" s="1156"/>
      <c r="D1301" s="1156"/>
      <c r="E1301" s="1156"/>
      <c r="F1301" s="1156"/>
      <c r="G1301" s="1157"/>
    </row>
    <row r="1302" spans="1:7" x14ac:dyDescent="0.2">
      <c r="A1302" s="1158" t="s">
        <v>49</v>
      </c>
      <c r="B1302" s="1159"/>
      <c r="C1302" s="1159"/>
      <c r="D1302" s="1159"/>
      <c r="E1302" s="1159"/>
      <c r="F1302" s="1159"/>
      <c r="G1302" s="1160"/>
    </row>
    <row r="1303" spans="1:7" x14ac:dyDescent="0.2">
      <c r="A1303" s="6"/>
      <c r="B1303" s="99"/>
      <c r="C1303" s="8"/>
      <c r="D1303" s="9"/>
      <c r="E1303" s="99"/>
      <c r="F1303" s="10"/>
      <c r="G1303" s="11" t="s">
        <v>20</v>
      </c>
    </row>
    <row r="1304" spans="1:7" x14ac:dyDescent="0.2">
      <c r="A1304" s="12" t="s">
        <v>1</v>
      </c>
      <c r="B1304" s="13"/>
      <c r="C1304" s="14" t="s">
        <v>51</v>
      </c>
      <c r="D1304" s="13"/>
      <c r="E1304" s="343" t="s">
        <v>3087</v>
      </c>
      <c r="F1304" s="98"/>
      <c r="G1304" s="344" t="s">
        <v>3069</v>
      </c>
    </row>
    <row r="1305" spans="1:7" x14ac:dyDescent="0.2">
      <c r="A1305" s="17" t="s">
        <v>8</v>
      </c>
      <c r="B1305" s="100"/>
      <c r="C1305" s="19"/>
      <c r="D1305" s="4"/>
      <c r="E1305" s="1145"/>
      <c r="F1305" s="1146"/>
      <c r="G1305" s="20"/>
    </row>
    <row r="1306" spans="1:7" x14ac:dyDescent="0.2">
      <c r="A1306" s="21" t="s">
        <v>37</v>
      </c>
      <c r="B1306" s="22"/>
      <c r="C1306" s="22"/>
      <c r="D1306" s="22"/>
      <c r="E1306" s="23" t="s">
        <v>46</v>
      </c>
      <c r="F1306" s="24"/>
      <c r="G1306" s="20" t="s">
        <v>50</v>
      </c>
    </row>
    <row r="1307" spans="1:7" x14ac:dyDescent="0.2">
      <c r="A1307" s="6"/>
      <c r="B1307" s="99"/>
      <c r="C1307" s="8"/>
      <c r="D1307" s="8"/>
      <c r="E1307" s="1147"/>
      <c r="F1307" s="1148"/>
      <c r="G1307" s="25"/>
    </row>
    <row r="1308" spans="1:7" ht="26.25" thickBot="1" x14ac:dyDescent="0.25">
      <c r="A1308" s="210" t="s">
        <v>47</v>
      </c>
      <c r="B1308" s="28" t="s">
        <v>23</v>
      </c>
      <c r="C1308" s="28" t="s">
        <v>34</v>
      </c>
      <c r="D1308" s="110" t="s">
        <v>53</v>
      </c>
      <c r="E1308" s="114" t="s">
        <v>54</v>
      </c>
      <c r="F1308" s="111" t="s">
        <v>55</v>
      </c>
      <c r="G1308" s="112" t="s">
        <v>35</v>
      </c>
    </row>
    <row r="1309" spans="1:7" ht="13.5" thickTop="1" x14ac:dyDescent="0.2">
      <c r="A1309" s="29">
        <v>1</v>
      </c>
      <c r="B1309" s="101"/>
      <c r="C1309" s="352" t="s">
        <v>149</v>
      </c>
      <c r="D1309" s="357" t="s">
        <v>3006</v>
      </c>
      <c r="E1309" s="158">
        <v>20</v>
      </c>
      <c r="F1309" s="128">
        <v>200</v>
      </c>
      <c r="G1309" s="35">
        <f>F1309*E1309</f>
        <v>4000</v>
      </c>
    </row>
    <row r="1310" spans="1:7" x14ac:dyDescent="0.2">
      <c r="A1310" s="29"/>
      <c r="B1310" s="646"/>
      <c r="C1310" s="656"/>
      <c r="D1310" s="669" t="s">
        <v>1196</v>
      </c>
      <c r="E1310" s="658"/>
      <c r="F1310" s="659"/>
      <c r="G1310" s="35"/>
    </row>
    <row r="1311" spans="1:7" x14ac:dyDescent="0.2">
      <c r="A1311" s="345">
        <v>2</v>
      </c>
      <c r="B1311" s="101"/>
      <c r="C1311" s="352" t="s">
        <v>149</v>
      </c>
      <c r="D1311" s="351" t="s">
        <v>425</v>
      </c>
      <c r="E1311" s="108">
        <v>20</v>
      </c>
      <c r="F1311" s="128">
        <v>350</v>
      </c>
      <c r="G1311" s="35">
        <f>F1311*E1311</f>
        <v>7000</v>
      </c>
    </row>
    <row r="1312" spans="1:7" x14ac:dyDescent="0.2">
      <c r="A1312" s="29"/>
      <c r="B1312" s="101"/>
      <c r="C1312" s="352"/>
      <c r="D1312" s="351" t="s">
        <v>467</v>
      </c>
      <c r="E1312" s="108"/>
      <c r="F1312" s="149"/>
      <c r="G1312" s="35"/>
    </row>
    <row r="1313" spans="1:7" x14ac:dyDescent="0.2">
      <c r="A1313" s="29"/>
      <c r="B1313" s="646"/>
      <c r="C1313" s="656"/>
      <c r="D1313" s="657"/>
      <c r="E1313" s="745"/>
      <c r="F1313" s="746"/>
      <c r="G1313" s="35"/>
    </row>
    <row r="1314" spans="1:7" x14ac:dyDescent="0.2">
      <c r="A1314" s="29"/>
      <c r="B1314" s="101"/>
      <c r="C1314" s="41"/>
      <c r="D1314" s="129"/>
      <c r="E1314" s="157"/>
      <c r="F1314" s="149"/>
      <c r="G1314" s="35"/>
    </row>
    <row r="1315" spans="1:7" x14ac:dyDescent="0.2">
      <c r="A1315" s="29"/>
      <c r="B1315" s="105"/>
      <c r="C1315" s="41"/>
      <c r="D1315" s="136"/>
      <c r="E1315" s="102"/>
      <c r="F1315" s="128"/>
      <c r="G1315" s="35"/>
    </row>
    <row r="1316" spans="1:7" x14ac:dyDescent="0.2">
      <c r="A1316" s="29"/>
      <c r="B1316" s="105"/>
      <c r="C1316" s="41"/>
      <c r="D1316" s="136"/>
      <c r="E1316" s="102"/>
      <c r="F1316" s="128"/>
      <c r="G1316" s="35"/>
    </row>
    <row r="1317" spans="1:7" x14ac:dyDescent="0.2">
      <c r="A1317" s="29"/>
      <c r="B1317" s="151"/>
      <c r="C1317" s="119"/>
      <c r="D1317" s="136"/>
      <c r="E1317" s="108"/>
      <c r="F1317" s="150"/>
      <c r="G1317" s="35"/>
    </row>
    <row r="1318" spans="1:7" x14ac:dyDescent="0.2">
      <c r="A1318" s="29"/>
      <c r="B1318" s="151"/>
      <c r="C1318" s="119"/>
      <c r="D1318" s="144"/>
      <c r="E1318" s="108"/>
      <c r="F1318" s="150"/>
      <c r="G1318" s="35"/>
    </row>
    <row r="1319" spans="1:7" x14ac:dyDescent="0.2">
      <c r="A1319" s="29"/>
      <c r="B1319" s="101"/>
      <c r="C1319" s="41"/>
      <c r="D1319" s="364" t="s">
        <v>151</v>
      </c>
      <c r="E1319" s="155"/>
      <c r="F1319" s="128"/>
      <c r="G1319" s="35"/>
    </row>
    <row r="1320" spans="1:7" x14ac:dyDescent="0.2">
      <c r="A1320" s="29"/>
      <c r="B1320" s="106"/>
      <c r="C1320" s="41"/>
      <c r="D1320" s="136"/>
      <c r="E1320" s="104"/>
      <c r="F1320" s="128"/>
      <c r="G1320" s="35"/>
    </row>
    <row r="1321" spans="1:7" x14ac:dyDescent="0.2">
      <c r="A1321" s="29"/>
      <c r="B1321" s="105"/>
      <c r="C1321" s="41"/>
      <c r="D1321" s="136"/>
      <c r="E1321" s="108"/>
      <c r="F1321" s="152"/>
      <c r="G1321" s="35"/>
    </row>
    <row r="1322" spans="1:7" x14ac:dyDescent="0.2">
      <c r="A1322" s="29"/>
      <c r="B1322" s="107"/>
      <c r="C1322" s="41"/>
      <c r="D1322" s="136"/>
      <c r="E1322" s="153"/>
      <c r="F1322" s="128"/>
      <c r="G1322" s="35"/>
    </row>
    <row r="1323" spans="1:7" x14ac:dyDescent="0.2">
      <c r="A1323" s="29"/>
      <c r="B1323" s="107"/>
      <c r="C1323" s="41"/>
      <c r="D1323" s="67"/>
      <c r="E1323" s="153"/>
      <c r="F1323" s="128"/>
      <c r="G1323" s="35"/>
    </row>
    <row r="1324" spans="1:7" x14ac:dyDescent="0.2">
      <c r="A1324" s="29"/>
      <c r="B1324" s="101"/>
      <c r="C1324" s="41"/>
      <c r="D1324" s="67"/>
      <c r="E1324" s="108"/>
      <c r="F1324" s="128"/>
      <c r="G1324" s="35"/>
    </row>
    <row r="1325" spans="1:7" x14ac:dyDescent="0.2">
      <c r="A1325" s="29"/>
      <c r="B1325" s="101"/>
      <c r="C1325" s="41"/>
      <c r="D1325" s="67"/>
      <c r="E1325" s="153"/>
      <c r="F1325" s="128"/>
      <c r="G1325" s="35"/>
    </row>
    <row r="1326" spans="1:7" x14ac:dyDescent="0.2">
      <c r="A1326" s="29"/>
      <c r="B1326" s="106"/>
      <c r="C1326" s="41"/>
      <c r="D1326" s="67"/>
      <c r="E1326" s="104"/>
      <c r="F1326" s="154"/>
      <c r="G1326" s="35"/>
    </row>
    <row r="1327" spans="1:7" x14ac:dyDescent="0.2">
      <c r="A1327" s="29"/>
      <c r="B1327" s="105"/>
      <c r="C1327" s="41"/>
      <c r="D1327" s="130"/>
      <c r="E1327" s="104"/>
      <c r="F1327" s="154"/>
      <c r="G1327" s="35"/>
    </row>
    <row r="1328" spans="1:7" x14ac:dyDescent="0.2">
      <c r="A1328" s="29"/>
      <c r="B1328" s="105"/>
      <c r="C1328" s="41"/>
      <c r="D1328" s="130"/>
      <c r="E1328" s="104"/>
      <c r="F1328" s="154"/>
      <c r="G1328" s="35"/>
    </row>
    <row r="1329" spans="1:7" x14ac:dyDescent="0.2">
      <c r="A1329" s="29"/>
      <c r="B1329" s="105"/>
      <c r="C1329" s="41"/>
      <c r="D1329" s="130"/>
      <c r="E1329" s="104"/>
      <c r="F1329" s="154"/>
      <c r="G1329" s="35"/>
    </row>
    <row r="1330" spans="1:7" x14ac:dyDescent="0.2">
      <c r="A1330" s="29"/>
      <c r="B1330" s="105"/>
      <c r="C1330" s="41"/>
      <c r="D1330" s="67"/>
      <c r="E1330" s="104"/>
      <c r="F1330" s="154"/>
      <c r="G1330" s="35"/>
    </row>
    <row r="1331" spans="1:7" x14ac:dyDescent="0.2">
      <c r="A1331" s="29"/>
      <c r="B1331" s="101"/>
      <c r="C1331" s="41"/>
      <c r="D1331" s="67"/>
      <c r="E1331" s="104"/>
      <c r="F1331" s="154"/>
      <c r="G1331" s="35"/>
    </row>
    <row r="1332" spans="1:7" x14ac:dyDescent="0.2">
      <c r="A1332" s="29"/>
      <c r="B1332" s="101"/>
      <c r="C1332" s="41"/>
      <c r="D1332" s="136"/>
      <c r="E1332" s="104"/>
      <c r="F1332" s="154"/>
      <c r="G1332" s="35"/>
    </row>
    <row r="1333" spans="1:7" x14ac:dyDescent="0.2">
      <c r="A1333" s="29"/>
      <c r="B1333" s="101"/>
      <c r="C1333" s="41"/>
      <c r="D1333" s="136"/>
      <c r="E1333" s="104"/>
      <c r="F1333" s="154"/>
      <c r="G1333" s="35"/>
    </row>
    <row r="1334" spans="1:7" x14ac:dyDescent="0.2">
      <c r="A1334" s="29"/>
      <c r="B1334" s="101"/>
      <c r="C1334" s="41"/>
      <c r="D1334" s="62"/>
      <c r="E1334" s="104"/>
      <c r="F1334" s="154"/>
      <c r="G1334" s="35"/>
    </row>
    <row r="1335" spans="1:7" x14ac:dyDescent="0.2">
      <c r="A1335" s="29"/>
      <c r="B1335" s="101"/>
      <c r="C1335" s="41"/>
      <c r="D1335" s="67"/>
      <c r="E1335" s="104"/>
      <c r="F1335" s="154"/>
      <c r="G1335" s="35"/>
    </row>
    <row r="1336" spans="1:7" x14ac:dyDescent="0.2">
      <c r="A1336" s="29"/>
      <c r="B1336" s="101"/>
      <c r="C1336" s="41"/>
      <c r="D1336" s="159"/>
      <c r="E1336" s="104"/>
      <c r="F1336" s="154"/>
      <c r="G1336" s="35"/>
    </row>
    <row r="1337" spans="1:7" x14ac:dyDescent="0.2">
      <c r="A1337" s="29"/>
      <c r="B1337" s="101"/>
      <c r="C1337" s="41"/>
      <c r="D1337" s="160"/>
      <c r="E1337" s="108"/>
      <c r="F1337" s="128"/>
      <c r="G1337" s="353" t="s">
        <v>8</v>
      </c>
    </row>
    <row r="1338" spans="1:7" x14ac:dyDescent="0.2">
      <c r="A1338" s="29"/>
      <c r="B1338" s="101"/>
      <c r="C1338" s="41"/>
      <c r="D1338" s="357" t="s">
        <v>8</v>
      </c>
      <c r="E1338" s="153"/>
      <c r="F1338" s="128"/>
      <c r="G1338" s="35"/>
    </row>
    <row r="1339" spans="1:7" x14ac:dyDescent="0.2">
      <c r="A1339" s="29"/>
      <c r="B1339" s="101"/>
      <c r="C1339" s="41"/>
      <c r="D1339" s="136"/>
      <c r="E1339" s="102"/>
      <c r="F1339" s="128"/>
      <c r="G1339" s="35"/>
    </row>
    <row r="1340" spans="1:7" x14ac:dyDescent="0.2">
      <c r="A1340" s="29"/>
      <c r="B1340" s="101"/>
      <c r="C1340" s="31"/>
      <c r="D1340" s="67"/>
      <c r="E1340" s="131"/>
      <c r="F1340" s="117"/>
      <c r="G1340" s="35"/>
    </row>
    <row r="1341" spans="1:7" x14ac:dyDescent="0.2">
      <c r="A1341" s="29"/>
      <c r="B1341" s="101"/>
      <c r="C1341" s="41"/>
      <c r="D1341" s="118"/>
      <c r="E1341" s="108"/>
      <c r="F1341" s="149"/>
      <c r="G1341" s="35"/>
    </row>
    <row r="1342" spans="1:7" x14ac:dyDescent="0.2">
      <c r="A1342" s="29"/>
      <c r="B1342" s="101"/>
      <c r="C1342" s="41"/>
      <c r="D1342" s="144"/>
      <c r="E1342" s="108"/>
      <c r="F1342" s="149"/>
      <c r="G1342" s="35"/>
    </row>
    <row r="1343" spans="1:7" ht="13.5" thickBot="1" x14ac:dyDescent="0.25">
      <c r="A1343" s="45"/>
      <c r="B1343" s="132"/>
      <c r="C1343" s="115"/>
      <c r="D1343" s="115"/>
      <c r="E1343" s="132"/>
      <c r="F1343" s="49" t="s">
        <v>15</v>
      </c>
      <c r="G1343" s="50">
        <f>SUM(G1309:G1342)</f>
        <v>11000</v>
      </c>
    </row>
    <row r="1344" spans="1:7" ht="13.5" thickTop="1" x14ac:dyDescent="0.2">
      <c r="A1344" s="1149" t="s">
        <v>3007</v>
      </c>
      <c r="B1344" s="1150"/>
      <c r="C1344" s="1150"/>
      <c r="D1344" s="1150"/>
      <c r="E1344" s="1150"/>
      <c r="F1344" s="1150"/>
      <c r="G1344" s="1151"/>
    </row>
    <row r="1345" spans="1:7" ht="13.5" thickBot="1" x14ac:dyDescent="0.25">
      <c r="A1345" s="52"/>
      <c r="B1345" s="103"/>
      <c r="C1345" s="355" t="s">
        <v>8</v>
      </c>
      <c r="D1345" s="54"/>
      <c r="E1345" s="103"/>
      <c r="F1345" s="55"/>
      <c r="G1345" s="56"/>
    </row>
    <row r="1346" spans="1:7" ht="13.5" thickTop="1" x14ac:dyDescent="0.2">
      <c r="A1346" s="1130"/>
      <c r="B1346" s="1131"/>
      <c r="C1346" s="1131"/>
      <c r="D1346" s="57" t="s">
        <v>11</v>
      </c>
      <c r="E1346" s="1132" t="s">
        <v>12</v>
      </c>
      <c r="F1346" s="1132"/>
      <c r="G1346" s="1133"/>
    </row>
    <row r="1347" spans="1:7" x14ac:dyDescent="0.2">
      <c r="A1347" s="1134" t="s">
        <v>17</v>
      </c>
      <c r="B1347" s="1135"/>
      <c r="C1347" s="1135"/>
      <c r="D1347" s="39"/>
      <c r="E1347" s="1136"/>
      <c r="F1347" s="1137"/>
      <c r="G1347" s="1138"/>
    </row>
    <row r="1348" spans="1:7" x14ac:dyDescent="0.2">
      <c r="A1348" s="1134" t="s">
        <v>38</v>
      </c>
      <c r="B1348" s="1135"/>
      <c r="C1348" s="1135"/>
      <c r="D1348" s="58" t="s">
        <v>403</v>
      </c>
      <c r="E1348" s="1139" t="s">
        <v>142</v>
      </c>
      <c r="F1348" s="1139"/>
      <c r="G1348" s="1140"/>
    </row>
    <row r="1349" spans="1:7" ht="13.5" thickBot="1" x14ac:dyDescent="0.25">
      <c r="A1349" s="1141" t="s">
        <v>39</v>
      </c>
      <c r="B1349" s="1142"/>
      <c r="C1349" s="1142"/>
      <c r="D1349" s="59" t="s">
        <v>404</v>
      </c>
      <c r="E1349" s="1143" t="s">
        <v>0</v>
      </c>
      <c r="F1349" s="1143"/>
      <c r="G1349" s="1144"/>
    </row>
    <row r="1350" spans="1:7" ht="16.5" x14ac:dyDescent="0.25">
      <c r="A1350" s="1152" t="s">
        <v>29</v>
      </c>
      <c r="B1350" s="1153"/>
      <c r="C1350" s="1153"/>
      <c r="D1350" s="1153"/>
      <c r="E1350" s="1153"/>
      <c r="F1350" s="1153"/>
      <c r="G1350" s="1154"/>
    </row>
    <row r="1351" spans="1:7" x14ac:dyDescent="0.2">
      <c r="A1351" s="1155" t="s">
        <v>48</v>
      </c>
      <c r="B1351" s="1156"/>
      <c r="C1351" s="1156"/>
      <c r="D1351" s="1156"/>
      <c r="E1351" s="1156"/>
      <c r="F1351" s="1156"/>
      <c r="G1351" s="1157"/>
    </row>
    <row r="1352" spans="1:7" x14ac:dyDescent="0.2">
      <c r="A1352" s="1158" t="s">
        <v>49</v>
      </c>
      <c r="B1352" s="1159"/>
      <c r="C1352" s="1159"/>
      <c r="D1352" s="1159"/>
      <c r="E1352" s="1159"/>
      <c r="F1352" s="1159"/>
      <c r="G1352" s="1160"/>
    </row>
    <row r="1353" spans="1:7" x14ac:dyDescent="0.2">
      <c r="A1353" s="6"/>
      <c r="B1353" s="99"/>
      <c r="C1353" s="8"/>
      <c r="D1353" s="9"/>
      <c r="E1353" s="99"/>
      <c r="F1353" s="10"/>
      <c r="G1353" s="11" t="s">
        <v>20</v>
      </c>
    </row>
    <row r="1354" spans="1:7" x14ac:dyDescent="0.2">
      <c r="A1354" s="12" t="s">
        <v>1</v>
      </c>
      <c r="B1354" s="13"/>
      <c r="C1354" s="14" t="s">
        <v>51</v>
      </c>
      <c r="D1354" s="13"/>
      <c r="E1354" s="343" t="s">
        <v>3091</v>
      </c>
      <c r="F1354" s="98"/>
      <c r="G1354" s="344" t="s">
        <v>3069</v>
      </c>
    </row>
    <row r="1355" spans="1:7" x14ac:dyDescent="0.2">
      <c r="A1355" s="17" t="s">
        <v>8</v>
      </c>
      <c r="B1355" s="100"/>
      <c r="C1355" s="19"/>
      <c r="D1355" s="4"/>
      <c r="E1355" s="1145"/>
      <c r="F1355" s="1146"/>
      <c r="G1355" s="20"/>
    </row>
    <row r="1356" spans="1:7" x14ac:dyDescent="0.2">
      <c r="A1356" s="21" t="s">
        <v>37</v>
      </c>
      <c r="B1356" s="22"/>
      <c r="C1356" s="22"/>
      <c r="D1356" s="22"/>
      <c r="E1356" s="23" t="s">
        <v>46</v>
      </c>
      <c r="F1356" s="24"/>
      <c r="G1356" s="20" t="s">
        <v>50</v>
      </c>
    </row>
    <row r="1357" spans="1:7" x14ac:dyDescent="0.2">
      <c r="A1357" s="6"/>
      <c r="B1357" s="99"/>
      <c r="C1357" s="8"/>
      <c r="D1357" s="8"/>
      <c r="E1357" s="1147"/>
      <c r="F1357" s="1148"/>
      <c r="G1357" s="25"/>
    </row>
    <row r="1358" spans="1:7" ht="26.25" thickBot="1" x14ac:dyDescent="0.25">
      <c r="A1358" s="210" t="s">
        <v>47</v>
      </c>
      <c r="B1358" s="28" t="s">
        <v>23</v>
      </c>
      <c r="C1358" s="28" t="s">
        <v>34</v>
      </c>
      <c r="D1358" s="110" t="s">
        <v>53</v>
      </c>
      <c r="E1358" s="114" t="s">
        <v>54</v>
      </c>
      <c r="F1358" s="111" t="s">
        <v>55</v>
      </c>
      <c r="G1358" s="112" t="s">
        <v>35</v>
      </c>
    </row>
    <row r="1359" spans="1:7" ht="13.5" thickTop="1" x14ac:dyDescent="0.2">
      <c r="A1359" s="29">
        <v>1</v>
      </c>
      <c r="B1359" s="101"/>
      <c r="C1359" s="352" t="s">
        <v>2733</v>
      </c>
      <c r="D1359" s="357" t="s">
        <v>2875</v>
      </c>
      <c r="E1359" s="158">
        <v>19</v>
      </c>
      <c r="F1359" s="128">
        <v>35</v>
      </c>
      <c r="G1359" s="35">
        <f>F1359*E1359</f>
        <v>665</v>
      </c>
    </row>
    <row r="1360" spans="1:7" x14ac:dyDescent="0.2">
      <c r="A1360" s="29"/>
      <c r="B1360" s="646"/>
      <c r="C1360" s="656"/>
      <c r="D1360" s="669"/>
      <c r="E1360" s="658"/>
      <c r="F1360" s="659"/>
      <c r="G1360" s="35"/>
    </row>
    <row r="1361" spans="1:7" x14ac:dyDescent="0.2">
      <c r="A1361" s="345"/>
      <c r="B1361" s="101"/>
      <c r="C1361" s="352"/>
      <c r="D1361" s="351"/>
      <c r="E1361" s="108"/>
      <c r="F1361" s="128"/>
      <c r="G1361" s="35"/>
    </row>
    <row r="1362" spans="1:7" x14ac:dyDescent="0.2">
      <c r="A1362" s="29"/>
      <c r="B1362" s="101"/>
      <c r="C1362" s="352"/>
      <c r="D1362" s="351"/>
      <c r="E1362" s="108"/>
      <c r="F1362" s="149"/>
      <c r="G1362" s="35"/>
    </row>
    <row r="1363" spans="1:7" x14ac:dyDescent="0.2">
      <c r="A1363" s="29"/>
      <c r="B1363" s="646"/>
      <c r="C1363" s="656"/>
      <c r="D1363" s="657"/>
      <c r="E1363" s="745"/>
      <c r="F1363" s="746"/>
      <c r="G1363" s="35"/>
    </row>
    <row r="1364" spans="1:7" x14ac:dyDescent="0.2">
      <c r="A1364" s="29"/>
      <c r="B1364" s="101"/>
      <c r="C1364" s="41"/>
      <c r="D1364" s="129"/>
      <c r="E1364" s="157"/>
      <c r="F1364" s="149"/>
      <c r="G1364" s="35"/>
    </row>
    <row r="1365" spans="1:7" x14ac:dyDescent="0.2">
      <c r="A1365" s="29"/>
      <c r="B1365" s="105"/>
      <c r="C1365" s="41"/>
      <c r="D1365" s="136"/>
      <c r="E1365" s="102"/>
      <c r="F1365" s="128"/>
      <c r="G1365" s="35"/>
    </row>
    <row r="1366" spans="1:7" x14ac:dyDescent="0.2">
      <c r="A1366" s="29"/>
      <c r="B1366" s="105"/>
      <c r="C1366" s="41"/>
      <c r="D1366" s="136"/>
      <c r="E1366" s="102"/>
      <c r="F1366" s="128"/>
      <c r="G1366" s="35"/>
    </row>
    <row r="1367" spans="1:7" x14ac:dyDescent="0.2">
      <c r="A1367" s="29"/>
      <c r="B1367" s="151"/>
      <c r="C1367" s="119"/>
      <c r="D1367" s="136"/>
      <c r="E1367" s="108"/>
      <c r="F1367" s="150"/>
      <c r="G1367" s="35"/>
    </row>
    <row r="1368" spans="1:7" x14ac:dyDescent="0.2">
      <c r="A1368" s="29"/>
      <c r="B1368" s="151"/>
      <c r="C1368" s="119"/>
      <c r="D1368" s="144"/>
      <c r="E1368" s="108"/>
      <c r="F1368" s="150"/>
      <c r="G1368" s="35"/>
    </row>
    <row r="1369" spans="1:7" x14ac:dyDescent="0.2">
      <c r="A1369" s="29"/>
      <c r="B1369" s="101"/>
      <c r="C1369" s="41"/>
      <c r="D1369" s="364" t="s">
        <v>151</v>
      </c>
      <c r="E1369" s="155"/>
      <c r="F1369" s="128"/>
      <c r="G1369" s="35"/>
    </row>
    <row r="1370" spans="1:7" x14ac:dyDescent="0.2">
      <c r="A1370" s="29"/>
      <c r="B1370" s="106"/>
      <c r="C1370" s="41"/>
      <c r="D1370" s="136"/>
      <c r="E1370" s="104"/>
      <c r="F1370" s="128"/>
      <c r="G1370" s="35"/>
    </row>
    <row r="1371" spans="1:7" x14ac:dyDescent="0.2">
      <c r="A1371" s="29"/>
      <c r="B1371" s="105"/>
      <c r="C1371" s="41"/>
      <c r="D1371" s="136"/>
      <c r="E1371" s="108"/>
      <c r="F1371" s="152"/>
      <c r="G1371" s="35"/>
    </row>
    <row r="1372" spans="1:7" x14ac:dyDescent="0.2">
      <c r="A1372" s="29"/>
      <c r="B1372" s="107"/>
      <c r="C1372" s="41"/>
      <c r="D1372" s="136"/>
      <c r="E1372" s="153"/>
      <c r="F1372" s="128"/>
      <c r="G1372" s="35"/>
    </row>
    <row r="1373" spans="1:7" x14ac:dyDescent="0.2">
      <c r="A1373" s="29"/>
      <c r="B1373" s="107"/>
      <c r="C1373" s="41"/>
      <c r="D1373" s="67"/>
      <c r="E1373" s="153"/>
      <c r="F1373" s="128"/>
      <c r="G1373" s="35"/>
    </row>
    <row r="1374" spans="1:7" x14ac:dyDescent="0.2">
      <c r="A1374" s="29"/>
      <c r="B1374" s="101"/>
      <c r="C1374" s="41"/>
      <c r="D1374" s="67"/>
      <c r="E1374" s="108"/>
      <c r="F1374" s="128"/>
      <c r="G1374" s="35"/>
    </row>
    <row r="1375" spans="1:7" x14ac:dyDescent="0.2">
      <c r="A1375" s="29"/>
      <c r="B1375" s="101"/>
      <c r="C1375" s="41"/>
      <c r="D1375" s="67"/>
      <c r="E1375" s="153"/>
      <c r="F1375" s="128"/>
      <c r="G1375" s="35"/>
    </row>
    <row r="1376" spans="1:7" x14ac:dyDescent="0.2">
      <c r="A1376" s="29"/>
      <c r="B1376" s="106"/>
      <c r="C1376" s="41"/>
      <c r="D1376" s="67"/>
      <c r="E1376" s="104"/>
      <c r="F1376" s="154"/>
      <c r="G1376" s="35"/>
    </row>
    <row r="1377" spans="1:7" x14ac:dyDescent="0.2">
      <c r="A1377" s="29"/>
      <c r="B1377" s="105"/>
      <c r="C1377" s="41"/>
      <c r="D1377" s="130"/>
      <c r="E1377" s="104"/>
      <c r="F1377" s="154"/>
      <c r="G1377" s="35"/>
    </row>
    <row r="1378" spans="1:7" x14ac:dyDescent="0.2">
      <c r="A1378" s="29"/>
      <c r="B1378" s="105"/>
      <c r="C1378" s="41"/>
      <c r="D1378" s="130"/>
      <c r="E1378" s="104"/>
      <c r="F1378" s="154"/>
      <c r="G1378" s="35"/>
    </row>
    <row r="1379" spans="1:7" x14ac:dyDescent="0.2">
      <c r="A1379" s="29"/>
      <c r="B1379" s="105"/>
      <c r="C1379" s="41"/>
      <c r="D1379" s="130"/>
      <c r="E1379" s="104"/>
      <c r="F1379" s="154"/>
      <c r="G1379" s="35"/>
    </row>
    <row r="1380" spans="1:7" x14ac:dyDescent="0.2">
      <c r="A1380" s="29"/>
      <c r="B1380" s="105"/>
      <c r="C1380" s="41"/>
      <c r="D1380" s="67"/>
      <c r="E1380" s="104"/>
      <c r="F1380" s="154"/>
      <c r="G1380" s="35"/>
    </row>
    <row r="1381" spans="1:7" x14ac:dyDescent="0.2">
      <c r="A1381" s="29"/>
      <c r="B1381" s="101"/>
      <c r="C1381" s="41"/>
      <c r="D1381" s="67"/>
      <c r="E1381" s="104"/>
      <c r="F1381" s="154"/>
      <c r="G1381" s="35"/>
    </row>
    <row r="1382" spans="1:7" x14ac:dyDescent="0.2">
      <c r="A1382" s="29"/>
      <c r="B1382" s="101"/>
      <c r="C1382" s="41"/>
      <c r="D1382" s="136"/>
      <c r="E1382" s="104"/>
      <c r="F1382" s="154"/>
      <c r="G1382" s="35"/>
    </row>
    <row r="1383" spans="1:7" x14ac:dyDescent="0.2">
      <c r="A1383" s="29"/>
      <c r="B1383" s="101"/>
      <c r="C1383" s="41"/>
      <c r="D1383" s="136"/>
      <c r="E1383" s="104"/>
      <c r="F1383" s="154"/>
      <c r="G1383" s="35"/>
    </row>
    <row r="1384" spans="1:7" x14ac:dyDescent="0.2">
      <c r="A1384" s="29"/>
      <c r="B1384" s="101"/>
      <c r="C1384" s="41"/>
      <c r="D1384" s="62"/>
      <c r="E1384" s="104"/>
      <c r="F1384" s="154"/>
      <c r="G1384" s="35"/>
    </row>
    <row r="1385" spans="1:7" x14ac:dyDescent="0.2">
      <c r="A1385" s="29"/>
      <c r="B1385" s="101"/>
      <c r="C1385" s="41"/>
      <c r="D1385" s="67"/>
      <c r="E1385" s="104"/>
      <c r="F1385" s="154"/>
      <c r="G1385" s="35"/>
    </row>
    <row r="1386" spans="1:7" x14ac:dyDescent="0.2">
      <c r="A1386" s="29"/>
      <c r="B1386" s="101"/>
      <c r="C1386" s="41"/>
      <c r="D1386" s="159"/>
      <c r="E1386" s="104"/>
      <c r="F1386" s="154"/>
      <c r="G1386" s="35"/>
    </row>
    <row r="1387" spans="1:7" x14ac:dyDescent="0.2">
      <c r="A1387" s="29"/>
      <c r="B1387" s="101"/>
      <c r="C1387" s="41"/>
      <c r="D1387" s="160"/>
      <c r="E1387" s="108"/>
      <c r="F1387" s="128"/>
      <c r="G1387" s="353" t="s">
        <v>8</v>
      </c>
    </row>
    <row r="1388" spans="1:7" x14ac:dyDescent="0.2">
      <c r="A1388" s="29"/>
      <c r="B1388" s="101"/>
      <c r="C1388" s="41"/>
      <c r="D1388" s="357" t="s">
        <v>8</v>
      </c>
      <c r="E1388" s="153"/>
      <c r="F1388" s="128"/>
      <c r="G1388" s="35"/>
    </row>
    <row r="1389" spans="1:7" x14ac:dyDescent="0.2">
      <c r="A1389" s="29"/>
      <c r="B1389" s="101"/>
      <c r="C1389" s="41"/>
      <c r="D1389" s="136"/>
      <c r="E1389" s="102"/>
      <c r="F1389" s="128"/>
      <c r="G1389" s="35"/>
    </row>
    <row r="1390" spans="1:7" x14ac:dyDescent="0.2">
      <c r="A1390" s="29"/>
      <c r="B1390" s="101"/>
      <c r="C1390" s="31"/>
      <c r="D1390" s="67"/>
      <c r="E1390" s="131"/>
      <c r="F1390" s="117"/>
      <c r="G1390" s="35"/>
    </row>
    <row r="1391" spans="1:7" x14ac:dyDescent="0.2">
      <c r="A1391" s="29"/>
      <c r="B1391" s="101"/>
      <c r="C1391" s="41"/>
      <c r="D1391" s="118"/>
      <c r="E1391" s="108"/>
      <c r="F1391" s="149"/>
      <c r="G1391" s="35"/>
    </row>
    <row r="1392" spans="1:7" x14ac:dyDescent="0.2">
      <c r="A1392" s="29"/>
      <c r="B1392" s="101"/>
      <c r="C1392" s="41"/>
      <c r="D1392" s="144"/>
      <c r="E1392" s="108"/>
      <c r="F1392" s="149"/>
      <c r="G1392" s="35"/>
    </row>
    <row r="1393" spans="1:7" ht="13.5" thickBot="1" x14ac:dyDescent="0.25">
      <c r="A1393" s="45"/>
      <c r="B1393" s="132"/>
      <c r="C1393" s="115"/>
      <c r="D1393" s="115"/>
      <c r="E1393" s="132"/>
      <c r="F1393" s="49" t="s">
        <v>15</v>
      </c>
      <c r="G1393" s="50">
        <f>SUM(G1359:G1392)</f>
        <v>665</v>
      </c>
    </row>
    <row r="1394" spans="1:7" ht="13.5" thickTop="1" x14ac:dyDescent="0.2">
      <c r="A1394" s="1149" t="s">
        <v>2538</v>
      </c>
      <c r="B1394" s="1150"/>
      <c r="C1394" s="1150"/>
      <c r="D1394" s="1150"/>
      <c r="E1394" s="1150"/>
      <c r="F1394" s="1150"/>
      <c r="G1394" s="1151"/>
    </row>
    <row r="1395" spans="1:7" ht="13.5" thickBot="1" x14ac:dyDescent="0.25">
      <c r="A1395" s="52"/>
      <c r="B1395" s="103"/>
      <c r="C1395" s="355" t="s">
        <v>8</v>
      </c>
      <c r="D1395" s="54"/>
      <c r="E1395" s="103"/>
      <c r="F1395" s="55"/>
      <c r="G1395" s="56"/>
    </row>
    <row r="1396" spans="1:7" ht="13.5" thickTop="1" x14ac:dyDescent="0.2">
      <c r="A1396" s="1130"/>
      <c r="B1396" s="1131"/>
      <c r="C1396" s="1131"/>
      <c r="D1396" s="57" t="s">
        <v>11</v>
      </c>
      <c r="E1396" s="1132" t="s">
        <v>12</v>
      </c>
      <c r="F1396" s="1132"/>
      <c r="G1396" s="1133"/>
    </row>
    <row r="1397" spans="1:7" x14ac:dyDescent="0.2">
      <c r="A1397" s="1134" t="s">
        <v>17</v>
      </c>
      <c r="B1397" s="1135"/>
      <c r="C1397" s="1135"/>
      <c r="D1397" s="39"/>
      <c r="E1397" s="1136"/>
      <c r="F1397" s="1137"/>
      <c r="G1397" s="1138"/>
    </row>
    <row r="1398" spans="1:7" x14ac:dyDescent="0.2">
      <c r="A1398" s="1134" t="s">
        <v>38</v>
      </c>
      <c r="B1398" s="1135"/>
      <c r="C1398" s="1135"/>
      <c r="D1398" s="58" t="s">
        <v>403</v>
      </c>
      <c r="E1398" s="1139" t="s">
        <v>142</v>
      </c>
      <c r="F1398" s="1139"/>
      <c r="G1398" s="1140"/>
    </row>
    <row r="1399" spans="1:7" ht="13.5" thickBot="1" x14ac:dyDescent="0.25">
      <c r="A1399" s="1141" t="s">
        <v>39</v>
      </c>
      <c r="B1399" s="1142"/>
      <c r="C1399" s="1142"/>
      <c r="D1399" s="59" t="s">
        <v>404</v>
      </c>
      <c r="E1399" s="1143" t="s">
        <v>0</v>
      </c>
      <c r="F1399" s="1143"/>
      <c r="G1399" s="1144"/>
    </row>
    <row r="1400" spans="1:7" ht="16.5" x14ac:dyDescent="0.25">
      <c r="A1400" s="1152" t="s">
        <v>29</v>
      </c>
      <c r="B1400" s="1153"/>
      <c r="C1400" s="1153"/>
      <c r="D1400" s="1153"/>
      <c r="E1400" s="1153"/>
      <c r="F1400" s="1153"/>
      <c r="G1400" s="1154"/>
    </row>
    <row r="1401" spans="1:7" x14ac:dyDescent="0.2">
      <c r="A1401" s="1155" t="s">
        <v>48</v>
      </c>
      <c r="B1401" s="1156"/>
      <c r="C1401" s="1156"/>
      <c r="D1401" s="1156"/>
      <c r="E1401" s="1156"/>
      <c r="F1401" s="1156"/>
      <c r="G1401" s="1157"/>
    </row>
    <row r="1402" spans="1:7" x14ac:dyDescent="0.2">
      <c r="A1402" s="1158" t="s">
        <v>49</v>
      </c>
      <c r="B1402" s="1159"/>
      <c r="C1402" s="1159"/>
      <c r="D1402" s="1159"/>
      <c r="E1402" s="1159"/>
      <c r="F1402" s="1159"/>
      <c r="G1402" s="1160"/>
    </row>
    <row r="1403" spans="1:7" x14ac:dyDescent="0.2">
      <c r="A1403" s="6"/>
      <c r="B1403" s="99"/>
      <c r="C1403" s="8"/>
      <c r="D1403" s="9"/>
      <c r="E1403" s="99"/>
      <c r="F1403" s="10"/>
      <c r="G1403" s="11" t="s">
        <v>20</v>
      </c>
    </row>
    <row r="1404" spans="1:7" x14ac:dyDescent="0.2">
      <c r="A1404" s="12" t="s">
        <v>1</v>
      </c>
      <c r="B1404" s="13"/>
      <c r="C1404" s="14" t="s">
        <v>51</v>
      </c>
      <c r="D1404" s="13"/>
      <c r="E1404" s="343" t="s">
        <v>3378</v>
      </c>
      <c r="F1404" s="98"/>
      <c r="G1404" s="344" t="s">
        <v>3331</v>
      </c>
    </row>
    <row r="1405" spans="1:7" x14ac:dyDescent="0.2">
      <c r="A1405" s="17" t="s">
        <v>8</v>
      </c>
      <c r="B1405" s="100"/>
      <c r="C1405" s="19"/>
      <c r="D1405" s="4"/>
      <c r="E1405" s="1145"/>
      <c r="F1405" s="1146"/>
      <c r="G1405" s="20"/>
    </row>
    <row r="1406" spans="1:7" x14ac:dyDescent="0.2">
      <c r="A1406" s="21" t="s">
        <v>37</v>
      </c>
      <c r="B1406" s="22"/>
      <c r="C1406" s="22"/>
      <c r="D1406" s="22"/>
      <c r="E1406" s="23" t="s">
        <v>46</v>
      </c>
      <c r="F1406" s="24"/>
      <c r="G1406" s="20" t="s">
        <v>50</v>
      </c>
    </row>
    <row r="1407" spans="1:7" x14ac:dyDescent="0.2">
      <c r="A1407" s="6"/>
      <c r="B1407" s="99"/>
      <c r="C1407" s="8"/>
      <c r="D1407" s="8"/>
      <c r="E1407" s="1147"/>
      <c r="F1407" s="1148"/>
      <c r="G1407" s="25"/>
    </row>
    <row r="1408" spans="1:7" ht="26.25" thickBot="1" x14ac:dyDescent="0.25">
      <c r="A1408" s="210" t="s">
        <v>47</v>
      </c>
      <c r="B1408" s="28" t="s">
        <v>23</v>
      </c>
      <c r="C1408" s="28" t="s">
        <v>34</v>
      </c>
      <c r="D1408" s="110" t="s">
        <v>53</v>
      </c>
      <c r="E1408" s="114" t="s">
        <v>54</v>
      </c>
      <c r="F1408" s="111" t="s">
        <v>55</v>
      </c>
      <c r="G1408" s="112" t="s">
        <v>35</v>
      </c>
    </row>
    <row r="1409" spans="1:7" ht="13.5" thickTop="1" x14ac:dyDescent="0.2">
      <c r="A1409" s="29">
        <v>1</v>
      </c>
      <c r="B1409" s="101"/>
      <c r="C1409" s="352" t="s">
        <v>300</v>
      </c>
      <c r="D1409" s="357" t="s">
        <v>3326</v>
      </c>
      <c r="E1409" s="158">
        <v>10</v>
      </c>
      <c r="F1409" s="128">
        <v>143</v>
      </c>
      <c r="G1409" s="35">
        <f>F1409*E1409</f>
        <v>1430</v>
      </c>
    </row>
    <row r="1410" spans="1:7" x14ac:dyDescent="0.2">
      <c r="A1410" s="29"/>
      <c r="B1410" s="646"/>
      <c r="C1410" s="656"/>
      <c r="D1410" s="669"/>
      <c r="E1410" s="658"/>
      <c r="F1410" s="659"/>
      <c r="G1410" s="35"/>
    </row>
    <row r="1411" spans="1:7" x14ac:dyDescent="0.2">
      <c r="A1411" s="345"/>
      <c r="B1411" s="101"/>
      <c r="C1411" s="352"/>
      <c r="D1411" s="351"/>
      <c r="E1411" s="108"/>
      <c r="F1411" s="128"/>
      <c r="G1411" s="35"/>
    </row>
    <row r="1412" spans="1:7" x14ac:dyDescent="0.2">
      <c r="A1412" s="29"/>
      <c r="B1412" s="101"/>
      <c r="C1412" s="352"/>
      <c r="D1412" s="351"/>
      <c r="E1412" s="108"/>
      <c r="F1412" s="149"/>
      <c r="G1412" s="35"/>
    </row>
    <row r="1413" spans="1:7" x14ac:dyDescent="0.2">
      <c r="A1413" s="29"/>
      <c r="B1413" s="646"/>
      <c r="C1413" s="656"/>
      <c r="D1413" s="657"/>
      <c r="E1413" s="745"/>
      <c r="F1413" s="746"/>
      <c r="G1413" s="35"/>
    </row>
    <row r="1414" spans="1:7" x14ac:dyDescent="0.2">
      <c r="A1414" s="29"/>
      <c r="B1414" s="101"/>
      <c r="C1414" s="352"/>
      <c r="D1414" s="351"/>
      <c r="E1414" s="108"/>
      <c r="F1414" s="149"/>
      <c r="G1414" s="35"/>
    </row>
    <row r="1415" spans="1:7" x14ac:dyDescent="0.2">
      <c r="A1415" s="29"/>
      <c r="B1415" s="105"/>
      <c r="C1415" s="41"/>
      <c r="D1415" s="136"/>
      <c r="E1415" s="102"/>
      <c r="F1415" s="128"/>
      <c r="G1415" s="35"/>
    </row>
    <row r="1416" spans="1:7" x14ac:dyDescent="0.2">
      <c r="A1416" s="29"/>
      <c r="B1416" s="105"/>
      <c r="C1416" s="41"/>
      <c r="D1416" s="136"/>
      <c r="E1416" s="102"/>
      <c r="F1416" s="128"/>
      <c r="G1416" s="35"/>
    </row>
    <row r="1417" spans="1:7" x14ac:dyDescent="0.2">
      <c r="A1417" s="29"/>
      <c r="B1417" s="151"/>
      <c r="C1417" s="119"/>
      <c r="D1417" s="136"/>
      <c r="E1417" s="108"/>
      <c r="F1417" s="150"/>
      <c r="G1417" s="35"/>
    </row>
    <row r="1418" spans="1:7" x14ac:dyDescent="0.2">
      <c r="A1418" s="29"/>
      <c r="B1418" s="151"/>
      <c r="C1418" s="119"/>
      <c r="D1418" s="144"/>
      <c r="E1418" s="108"/>
      <c r="F1418" s="150"/>
      <c r="G1418" s="35"/>
    </row>
    <row r="1419" spans="1:7" x14ac:dyDescent="0.2">
      <c r="A1419" s="29"/>
      <c r="B1419" s="101"/>
      <c r="C1419" s="41"/>
      <c r="D1419" s="364" t="s">
        <v>151</v>
      </c>
      <c r="E1419" s="155"/>
      <c r="F1419" s="128"/>
      <c r="G1419" s="35"/>
    </row>
    <row r="1420" spans="1:7" x14ac:dyDescent="0.2">
      <c r="A1420" s="29"/>
      <c r="B1420" s="106"/>
      <c r="C1420" s="41"/>
      <c r="D1420" s="136"/>
      <c r="E1420" s="104"/>
      <c r="F1420" s="128"/>
      <c r="G1420" s="35"/>
    </row>
    <row r="1421" spans="1:7" x14ac:dyDescent="0.2">
      <c r="A1421" s="29"/>
      <c r="B1421" s="105"/>
      <c r="C1421" s="41"/>
      <c r="D1421" s="136"/>
      <c r="E1421" s="108"/>
      <c r="F1421" s="152"/>
      <c r="G1421" s="35"/>
    </row>
    <row r="1422" spans="1:7" x14ac:dyDescent="0.2">
      <c r="A1422" s="29"/>
      <c r="B1422" s="107"/>
      <c r="C1422" s="41"/>
      <c r="D1422" s="136"/>
      <c r="E1422" s="153"/>
      <c r="F1422" s="128"/>
      <c r="G1422" s="35"/>
    </row>
    <row r="1423" spans="1:7" x14ac:dyDescent="0.2">
      <c r="A1423" s="29"/>
      <c r="B1423" s="107"/>
      <c r="C1423" s="41"/>
      <c r="D1423" s="67"/>
      <c r="E1423" s="153"/>
      <c r="F1423" s="128"/>
      <c r="G1423" s="35"/>
    </row>
    <row r="1424" spans="1:7" x14ac:dyDescent="0.2">
      <c r="A1424" s="29"/>
      <c r="B1424" s="101"/>
      <c r="C1424" s="41"/>
      <c r="D1424" s="67"/>
      <c r="E1424" s="108"/>
      <c r="F1424" s="128"/>
      <c r="G1424" s="35"/>
    </row>
    <row r="1425" spans="1:7" x14ac:dyDescent="0.2">
      <c r="A1425" s="29"/>
      <c r="B1425" s="101"/>
      <c r="C1425" s="41"/>
      <c r="D1425" s="67"/>
      <c r="E1425" s="153"/>
      <c r="F1425" s="128"/>
      <c r="G1425" s="35"/>
    </row>
    <row r="1426" spans="1:7" x14ac:dyDescent="0.2">
      <c r="A1426" s="29"/>
      <c r="B1426" s="106"/>
      <c r="C1426" s="41"/>
      <c r="D1426" s="67"/>
      <c r="E1426" s="104"/>
      <c r="F1426" s="154"/>
      <c r="G1426" s="35"/>
    </row>
    <row r="1427" spans="1:7" x14ac:dyDescent="0.2">
      <c r="A1427" s="29"/>
      <c r="B1427" s="105"/>
      <c r="C1427" s="41"/>
      <c r="D1427" s="130"/>
      <c r="E1427" s="104"/>
      <c r="F1427" s="154"/>
      <c r="G1427" s="35"/>
    </row>
    <row r="1428" spans="1:7" x14ac:dyDescent="0.2">
      <c r="A1428" s="29"/>
      <c r="B1428" s="105"/>
      <c r="C1428" s="41"/>
      <c r="D1428" s="130"/>
      <c r="E1428" s="104"/>
      <c r="F1428" s="154"/>
      <c r="G1428" s="35"/>
    </row>
    <row r="1429" spans="1:7" x14ac:dyDescent="0.2">
      <c r="A1429" s="29"/>
      <c r="B1429" s="105"/>
      <c r="C1429" s="41"/>
      <c r="D1429" s="130"/>
      <c r="E1429" s="104"/>
      <c r="F1429" s="154"/>
      <c r="G1429" s="35"/>
    </row>
    <row r="1430" spans="1:7" x14ac:dyDescent="0.2">
      <c r="A1430" s="29"/>
      <c r="B1430" s="105"/>
      <c r="C1430" s="41"/>
      <c r="D1430" s="67"/>
      <c r="E1430" s="104"/>
      <c r="F1430" s="154"/>
      <c r="G1430" s="35"/>
    </row>
    <row r="1431" spans="1:7" x14ac:dyDescent="0.2">
      <c r="A1431" s="29"/>
      <c r="B1431" s="101"/>
      <c r="C1431" s="41"/>
      <c r="D1431" s="67"/>
      <c r="E1431" s="104"/>
      <c r="F1431" s="154"/>
      <c r="G1431" s="35"/>
    </row>
    <row r="1432" spans="1:7" x14ac:dyDescent="0.2">
      <c r="A1432" s="29"/>
      <c r="B1432" s="101"/>
      <c r="C1432" s="41"/>
      <c r="D1432" s="136"/>
      <c r="E1432" s="104"/>
      <c r="F1432" s="154"/>
      <c r="G1432" s="35"/>
    </row>
    <row r="1433" spans="1:7" x14ac:dyDescent="0.2">
      <c r="A1433" s="29"/>
      <c r="B1433" s="101"/>
      <c r="C1433" s="41"/>
      <c r="D1433" s="136"/>
      <c r="E1433" s="104"/>
      <c r="F1433" s="154"/>
      <c r="G1433" s="35"/>
    </row>
    <row r="1434" spans="1:7" x14ac:dyDescent="0.2">
      <c r="A1434" s="29"/>
      <c r="B1434" s="101"/>
      <c r="C1434" s="41"/>
      <c r="D1434" s="62"/>
      <c r="E1434" s="104"/>
      <c r="F1434" s="154"/>
      <c r="G1434" s="35"/>
    </row>
    <row r="1435" spans="1:7" x14ac:dyDescent="0.2">
      <c r="A1435" s="29"/>
      <c r="B1435" s="101"/>
      <c r="C1435" s="41"/>
      <c r="D1435" s="67"/>
      <c r="E1435" s="104"/>
      <c r="F1435" s="154"/>
      <c r="G1435" s="35"/>
    </row>
    <row r="1436" spans="1:7" x14ac:dyDescent="0.2">
      <c r="A1436" s="29"/>
      <c r="B1436" s="101"/>
      <c r="C1436" s="41"/>
      <c r="D1436" s="159"/>
      <c r="E1436" s="104"/>
      <c r="F1436" s="154"/>
      <c r="G1436" s="35"/>
    </row>
    <row r="1437" spans="1:7" x14ac:dyDescent="0.2">
      <c r="A1437" s="29"/>
      <c r="B1437" s="101"/>
      <c r="C1437" s="41"/>
      <c r="D1437" s="160"/>
      <c r="E1437" s="108"/>
      <c r="F1437" s="128"/>
      <c r="G1437" s="353" t="s">
        <v>8</v>
      </c>
    </row>
    <row r="1438" spans="1:7" x14ac:dyDescent="0.2">
      <c r="A1438" s="29"/>
      <c r="B1438" s="101"/>
      <c r="C1438" s="41"/>
      <c r="D1438" s="357" t="s">
        <v>8</v>
      </c>
      <c r="E1438" s="153"/>
      <c r="F1438" s="128"/>
      <c r="G1438" s="35"/>
    </row>
    <row r="1439" spans="1:7" x14ac:dyDescent="0.2">
      <c r="A1439" s="29"/>
      <c r="B1439" s="101"/>
      <c r="C1439" s="41"/>
      <c r="D1439" s="136"/>
      <c r="E1439" s="102"/>
      <c r="F1439" s="128"/>
      <c r="G1439" s="35"/>
    </row>
    <row r="1440" spans="1:7" x14ac:dyDescent="0.2">
      <c r="A1440" s="29"/>
      <c r="B1440" s="101"/>
      <c r="C1440" s="31"/>
      <c r="D1440" s="67"/>
      <c r="E1440" s="131"/>
      <c r="F1440" s="117"/>
      <c r="G1440" s="35"/>
    </row>
    <row r="1441" spans="1:7" x14ac:dyDescent="0.2">
      <c r="A1441" s="29"/>
      <c r="B1441" s="101"/>
      <c r="C1441" s="41"/>
      <c r="D1441" s="118"/>
      <c r="E1441" s="108"/>
      <c r="F1441" s="149"/>
      <c r="G1441" s="35"/>
    </row>
    <row r="1442" spans="1:7" x14ac:dyDescent="0.2">
      <c r="A1442" s="29"/>
      <c r="B1442" s="101"/>
      <c r="C1442" s="41"/>
      <c r="D1442" s="144"/>
      <c r="E1442" s="108"/>
      <c r="F1442" s="149"/>
      <c r="G1442" s="35"/>
    </row>
    <row r="1443" spans="1:7" ht="13.5" thickBot="1" x14ac:dyDescent="0.25">
      <c r="A1443" s="45"/>
      <c r="B1443" s="132"/>
      <c r="C1443" s="115"/>
      <c r="D1443" s="115"/>
      <c r="E1443" s="132"/>
      <c r="F1443" s="49" t="s">
        <v>15</v>
      </c>
      <c r="G1443" s="50">
        <f>SUM(G1409:G1442)</f>
        <v>1430</v>
      </c>
    </row>
    <row r="1444" spans="1:7" ht="13.5" thickTop="1" x14ac:dyDescent="0.2">
      <c r="A1444" s="1149" t="s">
        <v>3327</v>
      </c>
      <c r="B1444" s="1150"/>
      <c r="C1444" s="1150"/>
      <c r="D1444" s="1150"/>
      <c r="E1444" s="1150"/>
      <c r="F1444" s="1150"/>
      <c r="G1444" s="1151"/>
    </row>
    <row r="1445" spans="1:7" ht="13.5" thickBot="1" x14ac:dyDescent="0.25">
      <c r="A1445" s="52"/>
      <c r="B1445" s="103"/>
      <c r="C1445" s="355" t="s">
        <v>3328</v>
      </c>
      <c r="D1445" s="54"/>
      <c r="E1445" s="103"/>
      <c r="F1445" s="55"/>
      <c r="G1445" s="56"/>
    </row>
    <row r="1446" spans="1:7" ht="13.5" thickTop="1" x14ac:dyDescent="0.2">
      <c r="A1446" s="1130"/>
      <c r="B1446" s="1131"/>
      <c r="C1446" s="1131"/>
      <c r="D1446" s="57" t="s">
        <v>11</v>
      </c>
      <c r="E1446" s="1132" t="s">
        <v>12</v>
      </c>
      <c r="F1446" s="1132"/>
      <c r="G1446" s="1133"/>
    </row>
    <row r="1447" spans="1:7" x14ac:dyDescent="0.2">
      <c r="A1447" s="1134" t="s">
        <v>17</v>
      </c>
      <c r="B1447" s="1135"/>
      <c r="C1447" s="1135"/>
      <c r="D1447" s="39"/>
      <c r="E1447" s="1136"/>
      <c r="F1447" s="1137"/>
      <c r="G1447" s="1138"/>
    </row>
    <row r="1448" spans="1:7" x14ac:dyDescent="0.2">
      <c r="A1448" s="1134" t="s">
        <v>38</v>
      </c>
      <c r="B1448" s="1135"/>
      <c r="C1448" s="1135"/>
      <c r="D1448" s="58" t="s">
        <v>403</v>
      </c>
      <c r="E1448" s="1139" t="s">
        <v>142</v>
      </c>
      <c r="F1448" s="1139"/>
      <c r="G1448" s="1140"/>
    </row>
    <row r="1449" spans="1:7" ht="13.5" thickBot="1" x14ac:dyDescent="0.25">
      <c r="A1449" s="1141" t="s">
        <v>39</v>
      </c>
      <c r="B1449" s="1142"/>
      <c r="C1449" s="1142"/>
      <c r="D1449" s="59" t="s">
        <v>404</v>
      </c>
      <c r="E1449" s="1143" t="s">
        <v>0</v>
      </c>
      <c r="F1449" s="1143"/>
      <c r="G1449" s="1144"/>
    </row>
    <row r="1450" spans="1:7" ht="16.5" x14ac:dyDescent="0.25">
      <c r="A1450" s="1152" t="s">
        <v>29</v>
      </c>
      <c r="B1450" s="1153"/>
      <c r="C1450" s="1153"/>
      <c r="D1450" s="1153"/>
      <c r="E1450" s="1153"/>
      <c r="F1450" s="1153"/>
      <c r="G1450" s="1154"/>
    </row>
    <row r="1451" spans="1:7" x14ac:dyDescent="0.2">
      <c r="A1451" s="1155" t="s">
        <v>48</v>
      </c>
      <c r="B1451" s="1156"/>
      <c r="C1451" s="1156"/>
      <c r="D1451" s="1156"/>
      <c r="E1451" s="1156"/>
      <c r="F1451" s="1156"/>
      <c r="G1451" s="1157"/>
    </row>
    <row r="1452" spans="1:7" x14ac:dyDescent="0.2">
      <c r="A1452" s="1158" t="s">
        <v>49</v>
      </c>
      <c r="B1452" s="1159"/>
      <c r="C1452" s="1159"/>
      <c r="D1452" s="1159"/>
      <c r="E1452" s="1159"/>
      <c r="F1452" s="1159"/>
      <c r="G1452" s="1160"/>
    </row>
    <row r="1453" spans="1:7" x14ac:dyDescent="0.2">
      <c r="A1453" s="6"/>
      <c r="B1453" s="99"/>
      <c r="C1453" s="8"/>
      <c r="D1453" s="9"/>
      <c r="E1453" s="99"/>
      <c r="F1453" s="10"/>
      <c r="G1453" s="11" t="s">
        <v>20</v>
      </c>
    </row>
    <row r="1454" spans="1:7" x14ac:dyDescent="0.2">
      <c r="A1454" s="12" t="s">
        <v>1</v>
      </c>
      <c r="B1454" s="13"/>
      <c r="C1454" s="14" t="s">
        <v>51</v>
      </c>
      <c r="D1454" s="13"/>
      <c r="E1454" s="343" t="s">
        <v>3375</v>
      </c>
      <c r="F1454" s="98"/>
      <c r="G1454" s="344" t="s">
        <v>3331</v>
      </c>
    </row>
    <row r="1455" spans="1:7" x14ac:dyDescent="0.2">
      <c r="A1455" s="17" t="s">
        <v>8</v>
      </c>
      <c r="B1455" s="100"/>
      <c r="C1455" s="19"/>
      <c r="D1455" s="4"/>
      <c r="E1455" s="1145"/>
      <c r="F1455" s="1146"/>
      <c r="G1455" s="20"/>
    </row>
    <row r="1456" spans="1:7" x14ac:dyDescent="0.2">
      <c r="A1456" s="21" t="s">
        <v>37</v>
      </c>
      <c r="B1456" s="22"/>
      <c r="C1456" s="22"/>
      <c r="D1456" s="22"/>
      <c r="E1456" s="23" t="s">
        <v>46</v>
      </c>
      <c r="F1456" s="24"/>
      <c r="G1456" s="20" t="s">
        <v>50</v>
      </c>
    </row>
    <row r="1457" spans="1:7" x14ac:dyDescent="0.2">
      <c r="A1457" s="6"/>
      <c r="B1457" s="99"/>
      <c r="C1457" s="8"/>
      <c r="D1457" s="8"/>
      <c r="E1457" s="1147"/>
      <c r="F1457" s="1148"/>
      <c r="G1457" s="25"/>
    </row>
    <row r="1458" spans="1:7" ht="26.25" thickBot="1" x14ac:dyDescent="0.25">
      <c r="A1458" s="210" t="s">
        <v>47</v>
      </c>
      <c r="B1458" s="28" t="s">
        <v>23</v>
      </c>
      <c r="C1458" s="28" t="s">
        <v>34</v>
      </c>
      <c r="D1458" s="110" t="s">
        <v>53</v>
      </c>
      <c r="E1458" s="114" t="s">
        <v>54</v>
      </c>
      <c r="F1458" s="111" t="s">
        <v>55</v>
      </c>
      <c r="G1458" s="112" t="s">
        <v>35</v>
      </c>
    </row>
    <row r="1459" spans="1:7" ht="13.5" thickTop="1" x14ac:dyDescent="0.2">
      <c r="A1459" s="29">
        <v>1</v>
      </c>
      <c r="B1459" s="101"/>
      <c r="C1459" s="352" t="s">
        <v>2311</v>
      </c>
      <c r="D1459" s="357" t="s">
        <v>2310</v>
      </c>
      <c r="E1459" s="158">
        <v>170</v>
      </c>
      <c r="F1459" s="128">
        <v>40</v>
      </c>
      <c r="G1459" s="35">
        <f>F1459*E1459</f>
        <v>6800</v>
      </c>
    </row>
    <row r="1460" spans="1:7" x14ac:dyDescent="0.2">
      <c r="A1460" s="29"/>
      <c r="B1460" s="646"/>
      <c r="C1460" s="656"/>
      <c r="D1460" s="669"/>
      <c r="E1460" s="658"/>
      <c r="F1460" s="659"/>
      <c r="G1460" s="35"/>
    </row>
    <row r="1461" spans="1:7" x14ac:dyDescent="0.2">
      <c r="A1461" s="345"/>
      <c r="B1461" s="101"/>
      <c r="C1461" s="352"/>
      <c r="D1461" s="351"/>
      <c r="E1461" s="108"/>
      <c r="F1461" s="128"/>
      <c r="G1461" s="35"/>
    </row>
    <row r="1462" spans="1:7" x14ac:dyDescent="0.2">
      <c r="A1462" s="29"/>
      <c r="B1462" s="101"/>
      <c r="C1462" s="352"/>
      <c r="D1462" s="351"/>
      <c r="E1462" s="108"/>
      <c r="F1462" s="149"/>
      <c r="G1462" s="35"/>
    </row>
    <row r="1463" spans="1:7" x14ac:dyDescent="0.2">
      <c r="A1463" s="29"/>
      <c r="B1463" s="646"/>
      <c r="C1463" s="656"/>
      <c r="D1463" s="657"/>
      <c r="E1463" s="745"/>
      <c r="F1463" s="746"/>
      <c r="G1463" s="35"/>
    </row>
    <row r="1464" spans="1:7" x14ac:dyDescent="0.2">
      <c r="A1464" s="29"/>
      <c r="B1464" s="101"/>
      <c r="C1464" s="41"/>
      <c r="D1464" s="129"/>
      <c r="E1464" s="157"/>
      <c r="F1464" s="149"/>
      <c r="G1464" s="35"/>
    </row>
    <row r="1465" spans="1:7" x14ac:dyDescent="0.2">
      <c r="A1465" s="29"/>
      <c r="B1465" s="105"/>
      <c r="C1465" s="41"/>
      <c r="D1465" s="136"/>
      <c r="E1465" s="102"/>
      <c r="F1465" s="128"/>
      <c r="G1465" s="35"/>
    </row>
    <row r="1466" spans="1:7" x14ac:dyDescent="0.2">
      <c r="A1466" s="29"/>
      <c r="B1466" s="105"/>
      <c r="C1466" s="41"/>
      <c r="D1466" s="136"/>
      <c r="E1466" s="102"/>
      <c r="F1466" s="128"/>
      <c r="G1466" s="35"/>
    </row>
    <row r="1467" spans="1:7" x14ac:dyDescent="0.2">
      <c r="A1467" s="29"/>
      <c r="B1467" s="151"/>
      <c r="C1467" s="119"/>
      <c r="D1467" s="136"/>
      <c r="E1467" s="108"/>
      <c r="F1467" s="150"/>
      <c r="G1467" s="35"/>
    </row>
    <row r="1468" spans="1:7" x14ac:dyDescent="0.2">
      <c r="A1468" s="29"/>
      <c r="B1468" s="151"/>
      <c r="C1468" s="119"/>
      <c r="D1468" s="144"/>
      <c r="E1468" s="108"/>
      <c r="F1468" s="150"/>
      <c r="G1468" s="35"/>
    </row>
    <row r="1469" spans="1:7" x14ac:dyDescent="0.2">
      <c r="A1469" s="29"/>
      <c r="B1469" s="101"/>
      <c r="C1469" s="41"/>
      <c r="D1469" s="364" t="s">
        <v>151</v>
      </c>
      <c r="E1469" s="155"/>
      <c r="F1469" s="128"/>
      <c r="G1469" s="35"/>
    </row>
    <row r="1470" spans="1:7" x14ac:dyDescent="0.2">
      <c r="A1470" s="29"/>
      <c r="B1470" s="106"/>
      <c r="C1470" s="41"/>
      <c r="D1470" s="136"/>
      <c r="E1470" s="104"/>
      <c r="F1470" s="128"/>
      <c r="G1470" s="35"/>
    </row>
    <row r="1471" spans="1:7" x14ac:dyDescent="0.2">
      <c r="A1471" s="29"/>
      <c r="B1471" s="105"/>
      <c r="C1471" s="41"/>
      <c r="D1471" s="136"/>
      <c r="E1471" s="108"/>
      <c r="F1471" s="152"/>
      <c r="G1471" s="35"/>
    </row>
    <row r="1472" spans="1:7" x14ac:dyDescent="0.2">
      <c r="A1472" s="29"/>
      <c r="B1472" s="107"/>
      <c r="C1472" s="41"/>
      <c r="D1472" s="136"/>
      <c r="E1472" s="153"/>
      <c r="F1472" s="128"/>
      <c r="G1472" s="35"/>
    </row>
    <row r="1473" spans="1:7" x14ac:dyDescent="0.2">
      <c r="A1473" s="29"/>
      <c r="B1473" s="107"/>
      <c r="C1473" s="41"/>
      <c r="D1473" s="67"/>
      <c r="E1473" s="153"/>
      <c r="F1473" s="128"/>
      <c r="G1473" s="35"/>
    </row>
    <row r="1474" spans="1:7" x14ac:dyDescent="0.2">
      <c r="A1474" s="29"/>
      <c r="B1474" s="101"/>
      <c r="C1474" s="41"/>
      <c r="D1474" s="67"/>
      <c r="E1474" s="108"/>
      <c r="F1474" s="128"/>
      <c r="G1474" s="35"/>
    </row>
    <row r="1475" spans="1:7" x14ac:dyDescent="0.2">
      <c r="A1475" s="29"/>
      <c r="B1475" s="101"/>
      <c r="C1475" s="41"/>
      <c r="D1475" s="67"/>
      <c r="E1475" s="153"/>
      <c r="F1475" s="128"/>
      <c r="G1475" s="35"/>
    </row>
    <row r="1476" spans="1:7" x14ac:dyDescent="0.2">
      <c r="A1476" s="29"/>
      <c r="B1476" s="106"/>
      <c r="C1476" s="41"/>
      <c r="D1476" s="67"/>
      <c r="E1476" s="104"/>
      <c r="F1476" s="154"/>
      <c r="G1476" s="35"/>
    </row>
    <row r="1477" spans="1:7" x14ac:dyDescent="0.2">
      <c r="A1477" s="29"/>
      <c r="B1477" s="105"/>
      <c r="C1477" s="41"/>
      <c r="D1477" s="130"/>
      <c r="E1477" s="104"/>
      <c r="F1477" s="154"/>
      <c r="G1477" s="35"/>
    </row>
    <row r="1478" spans="1:7" x14ac:dyDescent="0.2">
      <c r="A1478" s="29"/>
      <c r="B1478" s="105"/>
      <c r="C1478" s="41"/>
      <c r="D1478" s="130"/>
      <c r="E1478" s="104"/>
      <c r="F1478" s="154"/>
      <c r="G1478" s="35"/>
    </row>
    <row r="1479" spans="1:7" x14ac:dyDescent="0.2">
      <c r="A1479" s="29"/>
      <c r="B1479" s="105"/>
      <c r="C1479" s="41"/>
      <c r="D1479" s="130"/>
      <c r="E1479" s="104"/>
      <c r="F1479" s="154"/>
      <c r="G1479" s="35"/>
    </row>
    <row r="1480" spans="1:7" x14ac:dyDescent="0.2">
      <c r="A1480" s="29"/>
      <c r="B1480" s="105"/>
      <c r="C1480" s="41"/>
      <c r="D1480" s="67"/>
      <c r="E1480" s="104"/>
      <c r="F1480" s="154"/>
      <c r="G1480" s="35"/>
    </row>
    <row r="1481" spans="1:7" x14ac:dyDescent="0.2">
      <c r="A1481" s="29"/>
      <c r="B1481" s="101"/>
      <c r="C1481" s="41"/>
      <c r="D1481" s="67"/>
      <c r="E1481" s="104"/>
      <c r="F1481" s="154"/>
      <c r="G1481" s="35"/>
    </row>
    <row r="1482" spans="1:7" x14ac:dyDescent="0.2">
      <c r="A1482" s="29"/>
      <c r="B1482" s="101"/>
      <c r="C1482" s="41"/>
      <c r="D1482" s="136"/>
      <c r="E1482" s="104"/>
      <c r="F1482" s="154"/>
      <c r="G1482" s="35"/>
    </row>
    <row r="1483" spans="1:7" x14ac:dyDescent="0.2">
      <c r="A1483" s="29"/>
      <c r="B1483" s="101"/>
      <c r="C1483" s="41"/>
      <c r="D1483" s="136"/>
      <c r="E1483" s="104"/>
      <c r="F1483" s="154"/>
      <c r="G1483" s="35"/>
    </row>
    <row r="1484" spans="1:7" x14ac:dyDescent="0.2">
      <c r="A1484" s="29"/>
      <c r="B1484" s="101"/>
      <c r="C1484" s="41"/>
      <c r="D1484" s="62"/>
      <c r="E1484" s="104"/>
      <c r="F1484" s="154"/>
      <c r="G1484" s="35"/>
    </row>
    <row r="1485" spans="1:7" x14ac:dyDescent="0.2">
      <c r="A1485" s="29"/>
      <c r="B1485" s="101"/>
      <c r="C1485" s="41"/>
      <c r="D1485" s="67"/>
      <c r="E1485" s="104"/>
      <c r="F1485" s="154"/>
      <c r="G1485" s="35"/>
    </row>
    <row r="1486" spans="1:7" x14ac:dyDescent="0.2">
      <c r="A1486" s="29"/>
      <c r="B1486" s="101"/>
      <c r="C1486" s="41"/>
      <c r="D1486" s="159"/>
      <c r="E1486" s="104"/>
      <c r="F1486" s="154"/>
      <c r="G1486" s="35"/>
    </row>
    <row r="1487" spans="1:7" x14ac:dyDescent="0.2">
      <c r="A1487" s="29"/>
      <c r="B1487" s="101"/>
      <c r="C1487" s="41"/>
      <c r="D1487" s="160"/>
      <c r="E1487" s="108"/>
      <c r="F1487" s="128"/>
      <c r="G1487" s="353" t="s">
        <v>8</v>
      </c>
    </row>
    <row r="1488" spans="1:7" x14ac:dyDescent="0.2">
      <c r="A1488" s="29"/>
      <c r="B1488" s="101"/>
      <c r="C1488" s="41"/>
      <c r="D1488" s="357" t="s">
        <v>8</v>
      </c>
      <c r="E1488" s="153"/>
      <c r="F1488" s="128"/>
      <c r="G1488" s="35"/>
    </row>
    <row r="1489" spans="1:7" x14ac:dyDescent="0.2">
      <c r="A1489" s="29"/>
      <c r="B1489" s="101"/>
      <c r="C1489" s="41"/>
      <c r="D1489" s="136"/>
      <c r="E1489" s="102"/>
      <c r="F1489" s="128"/>
      <c r="G1489" s="35"/>
    </row>
    <row r="1490" spans="1:7" x14ac:dyDescent="0.2">
      <c r="A1490" s="29"/>
      <c r="B1490" s="101"/>
      <c r="C1490" s="31"/>
      <c r="D1490" s="67"/>
      <c r="E1490" s="131"/>
      <c r="F1490" s="117"/>
      <c r="G1490" s="35"/>
    </row>
    <row r="1491" spans="1:7" x14ac:dyDescent="0.2">
      <c r="A1491" s="29"/>
      <c r="B1491" s="101"/>
      <c r="C1491" s="41"/>
      <c r="D1491" s="118"/>
      <c r="E1491" s="108"/>
      <c r="F1491" s="149"/>
      <c r="G1491" s="35"/>
    </row>
    <row r="1492" spans="1:7" x14ac:dyDescent="0.2">
      <c r="A1492" s="29"/>
      <c r="B1492" s="101"/>
      <c r="C1492" s="41"/>
      <c r="D1492" s="144"/>
      <c r="E1492" s="108"/>
      <c r="F1492" s="149"/>
      <c r="G1492" s="35"/>
    </row>
    <row r="1493" spans="1:7" ht="13.5" thickBot="1" x14ac:dyDescent="0.25">
      <c r="A1493" s="45"/>
      <c r="B1493" s="132"/>
      <c r="C1493" s="115"/>
      <c r="D1493" s="115"/>
      <c r="E1493" s="132"/>
      <c r="F1493" s="49" t="s">
        <v>15</v>
      </c>
      <c r="G1493" s="50">
        <f>SUM(G1459:G1492)</f>
        <v>6800</v>
      </c>
    </row>
    <row r="1494" spans="1:7" ht="13.5" thickTop="1" x14ac:dyDescent="0.2">
      <c r="A1494" s="1149" t="s">
        <v>2538</v>
      </c>
      <c r="B1494" s="1150"/>
      <c r="C1494" s="1150"/>
      <c r="D1494" s="1150"/>
      <c r="E1494" s="1150"/>
      <c r="F1494" s="1150"/>
      <c r="G1494" s="1151"/>
    </row>
    <row r="1495" spans="1:7" ht="13.5" thickBot="1" x14ac:dyDescent="0.25">
      <c r="A1495" s="52"/>
      <c r="B1495" s="103"/>
      <c r="C1495" s="355" t="s">
        <v>8</v>
      </c>
      <c r="D1495" s="54"/>
      <c r="E1495" s="103"/>
      <c r="F1495" s="55"/>
      <c r="G1495" s="56"/>
    </row>
    <row r="1496" spans="1:7" ht="13.5" thickTop="1" x14ac:dyDescent="0.2">
      <c r="A1496" s="1130"/>
      <c r="B1496" s="1131"/>
      <c r="C1496" s="1131"/>
      <c r="D1496" s="57" t="s">
        <v>11</v>
      </c>
      <c r="E1496" s="1132" t="s">
        <v>12</v>
      </c>
      <c r="F1496" s="1132"/>
      <c r="G1496" s="1133"/>
    </row>
    <row r="1497" spans="1:7" x14ac:dyDescent="0.2">
      <c r="A1497" s="1134" t="s">
        <v>17</v>
      </c>
      <c r="B1497" s="1135"/>
      <c r="C1497" s="1135"/>
      <c r="D1497" s="39"/>
      <c r="E1497" s="1136"/>
      <c r="F1497" s="1137"/>
      <c r="G1497" s="1138"/>
    </row>
    <row r="1498" spans="1:7" x14ac:dyDescent="0.2">
      <c r="A1498" s="1134" t="s">
        <v>38</v>
      </c>
      <c r="B1498" s="1135"/>
      <c r="C1498" s="1135"/>
      <c r="D1498" s="58" t="s">
        <v>403</v>
      </c>
      <c r="E1498" s="1139" t="s">
        <v>142</v>
      </c>
      <c r="F1498" s="1139"/>
      <c r="G1498" s="1140"/>
    </row>
    <row r="1499" spans="1:7" ht="13.5" thickBot="1" x14ac:dyDescent="0.25">
      <c r="A1499" s="1141" t="s">
        <v>39</v>
      </c>
      <c r="B1499" s="1142"/>
      <c r="C1499" s="1142"/>
      <c r="D1499" s="59" t="s">
        <v>404</v>
      </c>
      <c r="E1499" s="1143" t="s">
        <v>0</v>
      </c>
      <c r="F1499" s="1143"/>
      <c r="G1499" s="1144"/>
    </row>
    <row r="1500" spans="1:7" ht="16.5" x14ac:dyDescent="0.25">
      <c r="A1500" s="1152" t="s">
        <v>29</v>
      </c>
      <c r="B1500" s="1153"/>
      <c r="C1500" s="1153"/>
      <c r="D1500" s="1153"/>
      <c r="E1500" s="1153"/>
      <c r="F1500" s="1153"/>
      <c r="G1500" s="1154"/>
    </row>
    <row r="1501" spans="1:7" x14ac:dyDescent="0.2">
      <c r="A1501" s="1155" t="s">
        <v>48</v>
      </c>
      <c r="B1501" s="1156"/>
      <c r="C1501" s="1156"/>
      <c r="D1501" s="1156"/>
      <c r="E1501" s="1156"/>
      <c r="F1501" s="1156"/>
      <c r="G1501" s="1157"/>
    </row>
    <row r="1502" spans="1:7" x14ac:dyDescent="0.2">
      <c r="A1502" s="1158" t="s">
        <v>49</v>
      </c>
      <c r="B1502" s="1159"/>
      <c r="C1502" s="1159"/>
      <c r="D1502" s="1159"/>
      <c r="E1502" s="1159"/>
      <c r="F1502" s="1159"/>
      <c r="G1502" s="1160"/>
    </row>
    <row r="1503" spans="1:7" x14ac:dyDescent="0.2">
      <c r="A1503" s="6"/>
      <c r="B1503" s="99"/>
      <c r="C1503" s="8"/>
      <c r="D1503" s="9"/>
      <c r="E1503" s="99"/>
      <c r="F1503" s="10"/>
      <c r="G1503" s="11" t="s">
        <v>20</v>
      </c>
    </row>
    <row r="1504" spans="1:7" x14ac:dyDescent="0.2">
      <c r="A1504" s="12" t="s">
        <v>1</v>
      </c>
      <c r="B1504" s="13"/>
      <c r="C1504" s="14" t="s">
        <v>51</v>
      </c>
      <c r="D1504" s="13"/>
      <c r="E1504" s="343" t="s">
        <v>3725</v>
      </c>
      <c r="F1504" s="98"/>
      <c r="G1504" s="344" t="s">
        <v>3704</v>
      </c>
    </row>
    <row r="1505" spans="1:7" x14ac:dyDescent="0.2">
      <c r="A1505" s="17" t="s">
        <v>8</v>
      </c>
      <c r="B1505" s="100"/>
      <c r="C1505" s="19"/>
      <c r="D1505" s="4"/>
      <c r="E1505" s="1145"/>
      <c r="F1505" s="1146"/>
      <c r="G1505" s="20"/>
    </row>
    <row r="1506" spans="1:7" x14ac:dyDescent="0.2">
      <c r="A1506" s="21" t="s">
        <v>37</v>
      </c>
      <c r="B1506" s="22"/>
      <c r="C1506" s="22"/>
      <c r="D1506" s="22"/>
      <c r="E1506" s="23" t="s">
        <v>46</v>
      </c>
      <c r="F1506" s="24"/>
      <c r="G1506" s="20" t="s">
        <v>50</v>
      </c>
    </row>
    <row r="1507" spans="1:7" x14ac:dyDescent="0.2">
      <c r="A1507" s="6"/>
      <c r="B1507" s="99"/>
      <c r="C1507" s="8"/>
      <c r="D1507" s="8"/>
      <c r="E1507" s="1147"/>
      <c r="F1507" s="1148"/>
      <c r="G1507" s="25"/>
    </row>
    <row r="1508" spans="1:7" ht="26.25" thickBot="1" x14ac:dyDescent="0.25">
      <c r="A1508" s="210" t="s">
        <v>47</v>
      </c>
      <c r="B1508" s="28" t="s">
        <v>23</v>
      </c>
      <c r="C1508" s="28" t="s">
        <v>34</v>
      </c>
      <c r="D1508" s="110" t="s">
        <v>53</v>
      </c>
      <c r="E1508" s="114" t="s">
        <v>54</v>
      </c>
      <c r="F1508" s="111" t="s">
        <v>55</v>
      </c>
      <c r="G1508" s="112" t="s">
        <v>35</v>
      </c>
    </row>
    <row r="1509" spans="1:7" ht="13.5" thickTop="1" x14ac:dyDescent="0.2">
      <c r="A1509" s="29">
        <v>1</v>
      </c>
      <c r="B1509" s="101"/>
      <c r="C1509" s="352" t="s">
        <v>149</v>
      </c>
      <c r="D1509" s="357" t="s">
        <v>3420</v>
      </c>
      <c r="E1509" s="158">
        <v>20</v>
      </c>
      <c r="F1509" s="128">
        <v>200</v>
      </c>
      <c r="G1509" s="35">
        <f>F1509*E1509</f>
        <v>4000</v>
      </c>
    </row>
    <row r="1510" spans="1:7" x14ac:dyDescent="0.2">
      <c r="A1510" s="29"/>
      <c r="B1510" s="646"/>
      <c r="C1510" s="656"/>
      <c r="D1510" s="669" t="s">
        <v>2809</v>
      </c>
      <c r="E1510" s="658"/>
      <c r="F1510" s="659"/>
      <c r="G1510" s="35"/>
    </row>
    <row r="1511" spans="1:7" x14ac:dyDescent="0.2">
      <c r="A1511" s="345">
        <v>2</v>
      </c>
      <c r="B1511" s="101"/>
      <c r="C1511" s="352" t="s">
        <v>149</v>
      </c>
      <c r="D1511" s="351" t="s">
        <v>425</v>
      </c>
      <c r="E1511" s="108">
        <v>20</v>
      </c>
      <c r="F1511" s="128">
        <v>350</v>
      </c>
      <c r="G1511" s="35">
        <f>F1511*E1511</f>
        <v>7000</v>
      </c>
    </row>
    <row r="1512" spans="1:7" x14ac:dyDescent="0.2">
      <c r="A1512" s="29"/>
      <c r="B1512" s="101"/>
      <c r="C1512" s="352"/>
      <c r="D1512" s="351" t="s">
        <v>467</v>
      </c>
      <c r="E1512" s="108"/>
      <c r="F1512" s="149"/>
      <c r="G1512" s="35"/>
    </row>
    <row r="1513" spans="1:7" x14ac:dyDescent="0.2">
      <c r="A1513" s="29"/>
      <c r="B1513" s="646"/>
      <c r="C1513" s="656"/>
      <c r="D1513" s="657"/>
      <c r="E1513" s="745"/>
      <c r="F1513" s="746"/>
      <c r="G1513" s="35"/>
    </row>
    <row r="1514" spans="1:7" x14ac:dyDescent="0.2">
      <c r="A1514" s="29"/>
      <c r="B1514" s="101"/>
      <c r="C1514" s="41"/>
      <c r="D1514" s="129"/>
      <c r="E1514" s="157"/>
      <c r="F1514" s="149"/>
      <c r="G1514" s="35"/>
    </row>
    <row r="1515" spans="1:7" x14ac:dyDescent="0.2">
      <c r="A1515" s="29"/>
      <c r="B1515" s="105"/>
      <c r="C1515" s="41"/>
      <c r="D1515" s="136"/>
      <c r="E1515" s="102"/>
      <c r="F1515" s="128"/>
      <c r="G1515" s="35"/>
    </row>
    <row r="1516" spans="1:7" x14ac:dyDescent="0.2">
      <c r="A1516" s="29"/>
      <c r="B1516" s="105"/>
      <c r="C1516" s="41"/>
      <c r="D1516" s="136"/>
      <c r="E1516" s="102"/>
      <c r="F1516" s="128"/>
      <c r="G1516" s="35"/>
    </row>
    <row r="1517" spans="1:7" x14ac:dyDescent="0.2">
      <c r="A1517" s="29"/>
      <c r="B1517" s="151"/>
      <c r="C1517" s="119"/>
      <c r="D1517" s="136"/>
      <c r="E1517" s="108"/>
      <c r="F1517" s="150"/>
      <c r="G1517" s="35"/>
    </row>
    <row r="1518" spans="1:7" x14ac:dyDescent="0.2">
      <c r="A1518" s="29"/>
      <c r="B1518" s="151"/>
      <c r="C1518" s="119"/>
      <c r="D1518" s="144"/>
      <c r="E1518" s="108"/>
      <c r="F1518" s="150"/>
      <c r="G1518" s="35"/>
    </row>
    <row r="1519" spans="1:7" x14ac:dyDescent="0.2">
      <c r="A1519" s="29"/>
      <c r="B1519" s="101"/>
      <c r="C1519" s="41"/>
      <c r="D1519" s="364" t="s">
        <v>151</v>
      </c>
      <c r="E1519" s="155"/>
      <c r="F1519" s="128"/>
      <c r="G1519" s="35"/>
    </row>
    <row r="1520" spans="1:7" x14ac:dyDescent="0.2">
      <c r="A1520" s="29"/>
      <c r="B1520" s="106"/>
      <c r="C1520" s="41"/>
      <c r="D1520" s="136"/>
      <c r="E1520" s="104"/>
      <c r="F1520" s="128"/>
      <c r="G1520" s="35"/>
    </row>
    <row r="1521" spans="1:7" x14ac:dyDescent="0.2">
      <c r="A1521" s="29"/>
      <c r="B1521" s="105"/>
      <c r="C1521" s="41"/>
      <c r="D1521" s="136"/>
      <c r="E1521" s="108"/>
      <c r="F1521" s="152"/>
      <c r="G1521" s="35"/>
    </row>
    <row r="1522" spans="1:7" x14ac:dyDescent="0.2">
      <c r="A1522" s="29"/>
      <c r="B1522" s="107"/>
      <c r="C1522" s="41"/>
      <c r="D1522" s="136"/>
      <c r="E1522" s="153"/>
      <c r="F1522" s="128"/>
      <c r="G1522" s="35"/>
    </row>
    <row r="1523" spans="1:7" x14ac:dyDescent="0.2">
      <c r="A1523" s="29"/>
      <c r="B1523" s="107"/>
      <c r="C1523" s="41"/>
      <c r="D1523" s="67"/>
      <c r="E1523" s="153"/>
      <c r="F1523" s="128"/>
      <c r="G1523" s="35"/>
    </row>
    <row r="1524" spans="1:7" x14ac:dyDescent="0.2">
      <c r="A1524" s="29"/>
      <c r="B1524" s="101"/>
      <c r="C1524" s="41"/>
      <c r="D1524" s="67"/>
      <c r="E1524" s="108"/>
      <c r="F1524" s="128"/>
      <c r="G1524" s="35"/>
    </row>
    <row r="1525" spans="1:7" x14ac:dyDescent="0.2">
      <c r="A1525" s="29"/>
      <c r="B1525" s="101"/>
      <c r="C1525" s="41"/>
      <c r="D1525" s="67"/>
      <c r="E1525" s="153"/>
      <c r="F1525" s="128"/>
      <c r="G1525" s="35"/>
    </row>
    <row r="1526" spans="1:7" x14ac:dyDescent="0.2">
      <c r="A1526" s="29"/>
      <c r="B1526" s="106"/>
      <c r="C1526" s="41"/>
      <c r="D1526" s="67"/>
      <c r="E1526" s="104"/>
      <c r="F1526" s="154"/>
      <c r="G1526" s="35"/>
    </row>
    <row r="1527" spans="1:7" x14ac:dyDescent="0.2">
      <c r="A1527" s="29"/>
      <c r="B1527" s="105"/>
      <c r="C1527" s="41"/>
      <c r="D1527" s="130"/>
      <c r="E1527" s="104"/>
      <c r="F1527" s="154"/>
      <c r="G1527" s="35"/>
    </row>
    <row r="1528" spans="1:7" x14ac:dyDescent="0.2">
      <c r="A1528" s="29"/>
      <c r="B1528" s="105"/>
      <c r="C1528" s="41"/>
      <c r="D1528" s="130"/>
      <c r="E1528" s="104"/>
      <c r="F1528" s="154"/>
      <c r="G1528" s="35"/>
    </row>
    <row r="1529" spans="1:7" x14ac:dyDescent="0.2">
      <c r="A1529" s="29"/>
      <c r="B1529" s="105"/>
      <c r="C1529" s="41"/>
      <c r="D1529" s="130"/>
      <c r="E1529" s="104"/>
      <c r="F1529" s="154"/>
      <c r="G1529" s="35"/>
    </row>
    <row r="1530" spans="1:7" x14ac:dyDescent="0.2">
      <c r="A1530" s="29"/>
      <c r="B1530" s="105"/>
      <c r="C1530" s="41"/>
      <c r="D1530" s="67"/>
      <c r="E1530" s="104"/>
      <c r="F1530" s="154"/>
      <c r="G1530" s="35"/>
    </row>
    <row r="1531" spans="1:7" x14ac:dyDescent="0.2">
      <c r="A1531" s="29"/>
      <c r="B1531" s="101"/>
      <c r="C1531" s="41"/>
      <c r="D1531" s="67"/>
      <c r="E1531" s="104"/>
      <c r="F1531" s="154"/>
      <c r="G1531" s="35"/>
    </row>
    <row r="1532" spans="1:7" x14ac:dyDescent="0.2">
      <c r="A1532" s="29"/>
      <c r="B1532" s="101"/>
      <c r="C1532" s="41"/>
      <c r="D1532" s="136"/>
      <c r="E1532" s="104"/>
      <c r="F1532" s="154"/>
      <c r="G1532" s="35"/>
    </row>
    <row r="1533" spans="1:7" x14ac:dyDescent="0.2">
      <c r="A1533" s="29"/>
      <c r="B1533" s="101"/>
      <c r="C1533" s="41"/>
      <c r="D1533" s="136"/>
      <c r="E1533" s="104"/>
      <c r="F1533" s="154"/>
      <c r="G1533" s="35"/>
    </row>
    <row r="1534" spans="1:7" x14ac:dyDescent="0.2">
      <c r="A1534" s="29"/>
      <c r="B1534" s="101"/>
      <c r="C1534" s="41"/>
      <c r="D1534" s="62"/>
      <c r="E1534" s="104"/>
      <c r="F1534" s="154"/>
      <c r="G1534" s="35"/>
    </row>
    <row r="1535" spans="1:7" x14ac:dyDescent="0.2">
      <c r="A1535" s="29"/>
      <c r="B1535" s="101"/>
      <c r="C1535" s="41"/>
      <c r="D1535" s="67"/>
      <c r="E1535" s="104"/>
      <c r="F1535" s="154"/>
      <c r="G1535" s="35"/>
    </row>
    <row r="1536" spans="1:7" x14ac:dyDescent="0.2">
      <c r="A1536" s="29"/>
      <c r="B1536" s="101"/>
      <c r="C1536" s="41"/>
      <c r="D1536" s="159"/>
      <c r="E1536" s="104"/>
      <c r="F1536" s="154"/>
      <c r="G1536" s="35"/>
    </row>
    <row r="1537" spans="1:7" x14ac:dyDescent="0.2">
      <c r="A1537" s="29"/>
      <c r="B1537" s="101"/>
      <c r="C1537" s="41"/>
      <c r="D1537" s="160"/>
      <c r="E1537" s="108"/>
      <c r="F1537" s="128"/>
      <c r="G1537" s="353" t="s">
        <v>8</v>
      </c>
    </row>
    <row r="1538" spans="1:7" x14ac:dyDescent="0.2">
      <c r="A1538" s="29"/>
      <c r="B1538" s="101"/>
      <c r="C1538" s="41"/>
      <c r="D1538" s="357" t="s">
        <v>8</v>
      </c>
      <c r="E1538" s="153"/>
      <c r="F1538" s="128"/>
      <c r="G1538" s="35"/>
    </row>
    <row r="1539" spans="1:7" x14ac:dyDescent="0.2">
      <c r="A1539" s="29"/>
      <c r="B1539" s="101"/>
      <c r="C1539" s="41"/>
      <c r="D1539" s="136"/>
      <c r="E1539" s="102"/>
      <c r="F1539" s="128"/>
      <c r="G1539" s="35"/>
    </row>
    <row r="1540" spans="1:7" x14ac:dyDescent="0.2">
      <c r="A1540" s="29"/>
      <c r="B1540" s="101"/>
      <c r="C1540" s="31"/>
      <c r="D1540" s="67"/>
      <c r="E1540" s="131"/>
      <c r="F1540" s="117"/>
      <c r="G1540" s="35"/>
    </row>
    <row r="1541" spans="1:7" x14ac:dyDescent="0.2">
      <c r="A1541" s="29"/>
      <c r="B1541" s="101"/>
      <c r="C1541" s="41"/>
      <c r="D1541" s="118"/>
      <c r="E1541" s="108"/>
      <c r="F1541" s="149"/>
      <c r="G1541" s="35"/>
    </row>
    <row r="1542" spans="1:7" x14ac:dyDescent="0.2">
      <c r="A1542" s="29"/>
      <c r="B1542" s="101"/>
      <c r="C1542" s="41"/>
      <c r="D1542" s="144"/>
      <c r="E1542" s="108"/>
      <c r="F1542" s="149"/>
      <c r="G1542" s="35"/>
    </row>
    <row r="1543" spans="1:7" ht="13.5" thickBot="1" x14ac:dyDescent="0.25">
      <c r="A1543" s="45"/>
      <c r="B1543" s="132"/>
      <c r="C1543" s="115"/>
      <c r="D1543" s="115"/>
      <c r="E1543" s="132"/>
      <c r="F1543" s="49" t="s">
        <v>15</v>
      </c>
      <c r="G1543" s="50">
        <f>SUM(G1509:G1542)</f>
        <v>11000</v>
      </c>
    </row>
    <row r="1544" spans="1:7" ht="13.5" thickTop="1" x14ac:dyDescent="0.2">
      <c r="A1544" s="1149" t="s">
        <v>3421</v>
      </c>
      <c r="B1544" s="1150"/>
      <c r="C1544" s="1150"/>
      <c r="D1544" s="1150"/>
      <c r="E1544" s="1150"/>
      <c r="F1544" s="1150"/>
      <c r="G1544" s="1151"/>
    </row>
    <row r="1545" spans="1:7" ht="13.5" thickBot="1" x14ac:dyDescent="0.25">
      <c r="A1545" s="52"/>
      <c r="B1545" s="103"/>
      <c r="C1545" s="355" t="s">
        <v>8</v>
      </c>
      <c r="D1545" s="54"/>
      <c r="E1545" s="103"/>
      <c r="F1545" s="55"/>
      <c r="G1545" s="56"/>
    </row>
    <row r="1546" spans="1:7" ht="13.5" thickTop="1" x14ac:dyDescent="0.2">
      <c r="A1546" s="1130"/>
      <c r="B1546" s="1131"/>
      <c r="C1546" s="1131"/>
      <c r="D1546" s="57" t="s">
        <v>11</v>
      </c>
      <c r="E1546" s="1132" t="s">
        <v>12</v>
      </c>
      <c r="F1546" s="1132"/>
      <c r="G1546" s="1133"/>
    </row>
    <row r="1547" spans="1:7" x14ac:dyDescent="0.2">
      <c r="A1547" s="1134" t="s">
        <v>17</v>
      </c>
      <c r="B1547" s="1135"/>
      <c r="C1547" s="1135"/>
      <c r="D1547" s="39"/>
      <c r="E1547" s="1136"/>
      <c r="F1547" s="1137"/>
      <c r="G1547" s="1138"/>
    </row>
    <row r="1548" spans="1:7" x14ac:dyDescent="0.2">
      <c r="A1548" s="1134" t="s">
        <v>38</v>
      </c>
      <c r="B1548" s="1135"/>
      <c r="C1548" s="1135"/>
      <c r="D1548" s="58" t="s">
        <v>403</v>
      </c>
      <c r="E1548" s="1139" t="s">
        <v>142</v>
      </c>
      <c r="F1548" s="1139"/>
      <c r="G1548" s="1140"/>
    </row>
    <row r="1549" spans="1:7" ht="13.5" thickBot="1" x14ac:dyDescent="0.25">
      <c r="A1549" s="1141" t="s">
        <v>39</v>
      </c>
      <c r="B1549" s="1142"/>
      <c r="C1549" s="1142"/>
      <c r="D1549" s="59" t="s">
        <v>404</v>
      </c>
      <c r="E1549" s="1143" t="s">
        <v>0</v>
      </c>
      <c r="F1549" s="1143"/>
      <c r="G1549" s="1144"/>
    </row>
    <row r="1550" spans="1:7" ht="16.5" x14ac:dyDescent="0.25">
      <c r="A1550" s="1152" t="s">
        <v>29</v>
      </c>
      <c r="B1550" s="1153"/>
      <c r="C1550" s="1153"/>
      <c r="D1550" s="1153"/>
      <c r="E1550" s="1153"/>
      <c r="F1550" s="1153"/>
      <c r="G1550" s="1154"/>
    </row>
    <row r="1551" spans="1:7" x14ac:dyDescent="0.2">
      <c r="A1551" s="1155" t="s">
        <v>48</v>
      </c>
      <c r="B1551" s="1156"/>
      <c r="C1551" s="1156"/>
      <c r="D1551" s="1156"/>
      <c r="E1551" s="1156"/>
      <c r="F1551" s="1156"/>
      <c r="G1551" s="1157"/>
    </row>
    <row r="1552" spans="1:7" x14ac:dyDescent="0.2">
      <c r="A1552" s="1158" t="s">
        <v>49</v>
      </c>
      <c r="B1552" s="1159"/>
      <c r="C1552" s="1159"/>
      <c r="D1552" s="1159"/>
      <c r="E1552" s="1159"/>
      <c r="F1552" s="1159"/>
      <c r="G1552" s="1160"/>
    </row>
    <row r="1553" spans="1:7" x14ac:dyDescent="0.2">
      <c r="A1553" s="6"/>
      <c r="B1553" s="99"/>
      <c r="C1553" s="8"/>
      <c r="D1553" s="9"/>
      <c r="E1553" s="99"/>
      <c r="F1553" s="10"/>
      <c r="G1553" s="11" t="s">
        <v>20</v>
      </c>
    </row>
    <row r="1554" spans="1:7" x14ac:dyDescent="0.2">
      <c r="A1554" s="12" t="s">
        <v>1</v>
      </c>
      <c r="B1554" s="13"/>
      <c r="C1554" s="14" t="s">
        <v>51</v>
      </c>
      <c r="D1554" s="13"/>
      <c r="E1554" s="343" t="s">
        <v>3820</v>
      </c>
      <c r="F1554" s="98"/>
      <c r="G1554" s="344" t="s">
        <v>3798</v>
      </c>
    </row>
    <row r="1555" spans="1:7" x14ac:dyDescent="0.2">
      <c r="A1555" s="17" t="s">
        <v>8</v>
      </c>
      <c r="B1555" s="100"/>
      <c r="C1555" s="19"/>
      <c r="D1555" s="4"/>
      <c r="E1555" s="1145"/>
      <c r="F1555" s="1146"/>
      <c r="G1555" s="20"/>
    </row>
    <row r="1556" spans="1:7" x14ac:dyDescent="0.2">
      <c r="A1556" s="21" t="s">
        <v>37</v>
      </c>
      <c r="B1556" s="22"/>
      <c r="C1556" s="22"/>
      <c r="D1556" s="22"/>
      <c r="E1556" s="23" t="s">
        <v>46</v>
      </c>
      <c r="F1556" s="24"/>
      <c r="G1556" s="20" t="s">
        <v>50</v>
      </c>
    </row>
    <row r="1557" spans="1:7" x14ac:dyDescent="0.2">
      <c r="A1557" s="6"/>
      <c r="B1557" s="99"/>
      <c r="C1557" s="8"/>
      <c r="D1557" s="8"/>
      <c r="E1557" s="1147"/>
      <c r="F1557" s="1148"/>
      <c r="G1557" s="25"/>
    </row>
    <row r="1558" spans="1:7" ht="26.25" thickBot="1" x14ac:dyDescent="0.25">
      <c r="A1558" s="210" t="s">
        <v>47</v>
      </c>
      <c r="B1558" s="28" t="s">
        <v>23</v>
      </c>
      <c r="C1558" s="28" t="s">
        <v>34</v>
      </c>
      <c r="D1558" s="110" t="s">
        <v>53</v>
      </c>
      <c r="E1558" s="114" t="s">
        <v>54</v>
      </c>
      <c r="F1558" s="111" t="s">
        <v>55</v>
      </c>
      <c r="G1558" s="112" t="s">
        <v>35</v>
      </c>
    </row>
    <row r="1559" spans="1:7" ht="13.5" thickTop="1" x14ac:dyDescent="0.2">
      <c r="A1559" s="29">
        <v>1</v>
      </c>
      <c r="B1559" s="101"/>
      <c r="C1559" s="352" t="s">
        <v>149</v>
      </c>
      <c r="D1559" s="357" t="s">
        <v>3499</v>
      </c>
      <c r="E1559" s="158">
        <v>20</v>
      </c>
      <c r="F1559" s="128">
        <v>200</v>
      </c>
      <c r="G1559" s="35">
        <f>F1559*E1559</f>
        <v>4000</v>
      </c>
    </row>
    <row r="1560" spans="1:7" x14ac:dyDescent="0.2">
      <c r="A1560" s="29"/>
      <c r="B1560" s="646"/>
      <c r="C1560" s="656"/>
      <c r="D1560" s="669" t="s">
        <v>2113</v>
      </c>
      <c r="E1560" s="658"/>
      <c r="F1560" s="659"/>
      <c r="G1560" s="35"/>
    </row>
    <row r="1561" spans="1:7" x14ac:dyDescent="0.2">
      <c r="A1561" s="345">
        <v>2</v>
      </c>
      <c r="B1561" s="101"/>
      <c r="C1561" s="352" t="s">
        <v>149</v>
      </c>
      <c r="D1561" s="351" t="s">
        <v>425</v>
      </c>
      <c r="E1561" s="108">
        <v>20</v>
      </c>
      <c r="F1561" s="128">
        <v>350</v>
      </c>
      <c r="G1561" s="35">
        <f>F1561*E1561</f>
        <v>7000</v>
      </c>
    </row>
    <row r="1562" spans="1:7" x14ac:dyDescent="0.2">
      <c r="A1562" s="29"/>
      <c r="B1562" s="101"/>
      <c r="C1562" s="352"/>
      <c r="D1562" s="351" t="s">
        <v>467</v>
      </c>
      <c r="E1562" s="108"/>
      <c r="F1562" s="149"/>
      <c r="G1562" s="35"/>
    </row>
    <row r="1563" spans="1:7" x14ac:dyDescent="0.2">
      <c r="A1563" s="29"/>
      <c r="B1563" s="646"/>
      <c r="C1563" s="656"/>
      <c r="D1563" s="657"/>
      <c r="E1563" s="745"/>
      <c r="F1563" s="746"/>
      <c r="G1563" s="35"/>
    </row>
    <row r="1564" spans="1:7" x14ac:dyDescent="0.2">
      <c r="A1564" s="29"/>
      <c r="B1564" s="101"/>
      <c r="C1564" s="41"/>
      <c r="D1564" s="129"/>
      <c r="E1564" s="157"/>
      <c r="F1564" s="149"/>
      <c r="G1564" s="35"/>
    </row>
    <row r="1565" spans="1:7" x14ac:dyDescent="0.2">
      <c r="A1565" s="29"/>
      <c r="B1565" s="105"/>
      <c r="C1565" s="41"/>
      <c r="D1565" s="136"/>
      <c r="E1565" s="102"/>
      <c r="F1565" s="128"/>
      <c r="G1565" s="35"/>
    </row>
    <row r="1566" spans="1:7" x14ac:dyDescent="0.2">
      <c r="A1566" s="29"/>
      <c r="B1566" s="105"/>
      <c r="C1566" s="41"/>
      <c r="D1566" s="136"/>
      <c r="E1566" s="102"/>
      <c r="F1566" s="128"/>
      <c r="G1566" s="35"/>
    </row>
    <row r="1567" spans="1:7" x14ac:dyDescent="0.2">
      <c r="A1567" s="29"/>
      <c r="B1567" s="151"/>
      <c r="C1567" s="119"/>
      <c r="D1567" s="136"/>
      <c r="E1567" s="108"/>
      <c r="F1567" s="150"/>
      <c r="G1567" s="35"/>
    </row>
    <row r="1568" spans="1:7" x14ac:dyDescent="0.2">
      <c r="A1568" s="29"/>
      <c r="B1568" s="151"/>
      <c r="C1568" s="119"/>
      <c r="D1568" s="144"/>
      <c r="E1568" s="108"/>
      <c r="F1568" s="150"/>
      <c r="G1568" s="35"/>
    </row>
    <row r="1569" spans="1:7" x14ac:dyDescent="0.2">
      <c r="A1569" s="29"/>
      <c r="B1569" s="101"/>
      <c r="C1569" s="41"/>
      <c r="D1569" s="364" t="s">
        <v>151</v>
      </c>
      <c r="E1569" s="155"/>
      <c r="F1569" s="128"/>
      <c r="G1569" s="35"/>
    </row>
    <row r="1570" spans="1:7" x14ac:dyDescent="0.2">
      <c r="A1570" s="29"/>
      <c r="B1570" s="106"/>
      <c r="C1570" s="41"/>
      <c r="D1570" s="136"/>
      <c r="E1570" s="104"/>
      <c r="F1570" s="128"/>
      <c r="G1570" s="35"/>
    </row>
    <row r="1571" spans="1:7" x14ac:dyDescent="0.2">
      <c r="A1571" s="29"/>
      <c r="B1571" s="105"/>
      <c r="C1571" s="41"/>
      <c r="D1571" s="136"/>
      <c r="E1571" s="108"/>
      <c r="F1571" s="152"/>
      <c r="G1571" s="35"/>
    </row>
    <row r="1572" spans="1:7" x14ac:dyDescent="0.2">
      <c r="A1572" s="29"/>
      <c r="B1572" s="107"/>
      <c r="C1572" s="41"/>
      <c r="D1572" s="136"/>
      <c r="E1572" s="153"/>
      <c r="F1572" s="128"/>
      <c r="G1572" s="35"/>
    </row>
    <row r="1573" spans="1:7" x14ac:dyDescent="0.2">
      <c r="A1573" s="29"/>
      <c r="B1573" s="107"/>
      <c r="C1573" s="41"/>
      <c r="D1573" s="67"/>
      <c r="E1573" s="153"/>
      <c r="F1573" s="128"/>
      <c r="G1573" s="35"/>
    </row>
    <row r="1574" spans="1:7" x14ac:dyDescent="0.2">
      <c r="A1574" s="29"/>
      <c r="B1574" s="101"/>
      <c r="C1574" s="41"/>
      <c r="D1574" s="67"/>
      <c r="E1574" s="108"/>
      <c r="F1574" s="128"/>
      <c r="G1574" s="35"/>
    </row>
    <row r="1575" spans="1:7" x14ac:dyDescent="0.2">
      <c r="A1575" s="29"/>
      <c r="B1575" s="101"/>
      <c r="C1575" s="41"/>
      <c r="D1575" s="67"/>
      <c r="E1575" s="153"/>
      <c r="F1575" s="128"/>
      <c r="G1575" s="35"/>
    </row>
    <row r="1576" spans="1:7" x14ac:dyDescent="0.2">
      <c r="A1576" s="29"/>
      <c r="B1576" s="106"/>
      <c r="C1576" s="41"/>
      <c r="D1576" s="67"/>
      <c r="E1576" s="104"/>
      <c r="F1576" s="154"/>
      <c r="G1576" s="35"/>
    </row>
    <row r="1577" spans="1:7" x14ac:dyDescent="0.2">
      <c r="A1577" s="29"/>
      <c r="B1577" s="105"/>
      <c r="C1577" s="41"/>
      <c r="D1577" s="130"/>
      <c r="E1577" s="104"/>
      <c r="F1577" s="154"/>
      <c r="G1577" s="35"/>
    </row>
    <row r="1578" spans="1:7" x14ac:dyDescent="0.2">
      <c r="A1578" s="29"/>
      <c r="B1578" s="105"/>
      <c r="C1578" s="41"/>
      <c r="D1578" s="130"/>
      <c r="E1578" s="104"/>
      <c r="F1578" s="154"/>
      <c r="G1578" s="35"/>
    </row>
    <row r="1579" spans="1:7" x14ac:dyDescent="0.2">
      <c r="A1579" s="29"/>
      <c r="B1579" s="105"/>
      <c r="C1579" s="41"/>
      <c r="D1579" s="130"/>
      <c r="E1579" s="104"/>
      <c r="F1579" s="154"/>
      <c r="G1579" s="35"/>
    </row>
    <row r="1580" spans="1:7" x14ac:dyDescent="0.2">
      <c r="A1580" s="29"/>
      <c r="B1580" s="105"/>
      <c r="C1580" s="41"/>
      <c r="D1580" s="67"/>
      <c r="E1580" s="104"/>
      <c r="F1580" s="154"/>
      <c r="G1580" s="35"/>
    </row>
    <row r="1581" spans="1:7" x14ac:dyDescent="0.2">
      <c r="A1581" s="29"/>
      <c r="B1581" s="101"/>
      <c r="C1581" s="41"/>
      <c r="D1581" s="67"/>
      <c r="E1581" s="104"/>
      <c r="F1581" s="154"/>
      <c r="G1581" s="35"/>
    </row>
    <row r="1582" spans="1:7" x14ac:dyDescent="0.2">
      <c r="A1582" s="29"/>
      <c r="B1582" s="101"/>
      <c r="C1582" s="41"/>
      <c r="D1582" s="136"/>
      <c r="E1582" s="104"/>
      <c r="F1582" s="154"/>
      <c r="G1582" s="35"/>
    </row>
    <row r="1583" spans="1:7" x14ac:dyDescent="0.2">
      <c r="A1583" s="29"/>
      <c r="B1583" s="101"/>
      <c r="C1583" s="41"/>
      <c r="D1583" s="136"/>
      <c r="E1583" s="104"/>
      <c r="F1583" s="154"/>
      <c r="G1583" s="35"/>
    </row>
    <row r="1584" spans="1:7" x14ac:dyDescent="0.2">
      <c r="A1584" s="29"/>
      <c r="B1584" s="101"/>
      <c r="C1584" s="41"/>
      <c r="D1584" s="62"/>
      <c r="E1584" s="104"/>
      <c r="F1584" s="154"/>
      <c r="G1584" s="35"/>
    </row>
    <row r="1585" spans="1:7" x14ac:dyDescent="0.2">
      <c r="A1585" s="29"/>
      <c r="B1585" s="101"/>
      <c r="C1585" s="41"/>
      <c r="D1585" s="67"/>
      <c r="E1585" s="104"/>
      <c r="F1585" s="154"/>
      <c r="G1585" s="35"/>
    </row>
    <row r="1586" spans="1:7" x14ac:dyDescent="0.2">
      <c r="A1586" s="29"/>
      <c r="B1586" s="101"/>
      <c r="C1586" s="41"/>
      <c r="D1586" s="159"/>
      <c r="E1586" s="104"/>
      <c r="F1586" s="154"/>
      <c r="G1586" s="35"/>
    </row>
    <row r="1587" spans="1:7" x14ac:dyDescent="0.2">
      <c r="A1587" s="29"/>
      <c r="B1587" s="101"/>
      <c r="C1587" s="41"/>
      <c r="D1587" s="160"/>
      <c r="E1587" s="108"/>
      <c r="F1587" s="128"/>
      <c r="G1587" s="353" t="s">
        <v>8</v>
      </c>
    </row>
    <row r="1588" spans="1:7" x14ac:dyDescent="0.2">
      <c r="A1588" s="29"/>
      <c r="B1588" s="101"/>
      <c r="C1588" s="41"/>
      <c r="D1588" s="357" t="s">
        <v>8</v>
      </c>
      <c r="E1588" s="153"/>
      <c r="F1588" s="128"/>
      <c r="G1588" s="35"/>
    </row>
    <row r="1589" spans="1:7" x14ac:dyDescent="0.2">
      <c r="A1589" s="29"/>
      <c r="B1589" s="101"/>
      <c r="C1589" s="41"/>
      <c r="D1589" s="136"/>
      <c r="E1589" s="102"/>
      <c r="F1589" s="128"/>
      <c r="G1589" s="35"/>
    </row>
    <row r="1590" spans="1:7" x14ac:dyDescent="0.2">
      <c r="A1590" s="29"/>
      <c r="B1590" s="101"/>
      <c r="C1590" s="31"/>
      <c r="D1590" s="67"/>
      <c r="E1590" s="131"/>
      <c r="F1590" s="117"/>
      <c r="G1590" s="35"/>
    </row>
    <row r="1591" spans="1:7" x14ac:dyDescent="0.2">
      <c r="A1591" s="29"/>
      <c r="B1591" s="101"/>
      <c r="C1591" s="41"/>
      <c r="D1591" s="118"/>
      <c r="E1591" s="108"/>
      <c r="F1591" s="149"/>
      <c r="G1591" s="35"/>
    </row>
    <row r="1592" spans="1:7" x14ac:dyDescent="0.2">
      <c r="A1592" s="29"/>
      <c r="B1592" s="101"/>
      <c r="C1592" s="41"/>
      <c r="D1592" s="144"/>
      <c r="E1592" s="108"/>
      <c r="F1592" s="149"/>
      <c r="G1592" s="35"/>
    </row>
    <row r="1593" spans="1:7" ht="13.5" thickBot="1" x14ac:dyDescent="0.25">
      <c r="A1593" s="45"/>
      <c r="B1593" s="132"/>
      <c r="C1593" s="115"/>
      <c r="D1593" s="115"/>
      <c r="E1593" s="132"/>
      <c r="F1593" s="49" t="s">
        <v>15</v>
      </c>
      <c r="G1593" s="50">
        <f>SUM(G1559:G1592)</f>
        <v>11000</v>
      </c>
    </row>
    <row r="1594" spans="1:7" ht="13.5" thickTop="1" x14ac:dyDescent="0.2">
      <c r="A1594" s="1149" t="s">
        <v>3500</v>
      </c>
      <c r="B1594" s="1150"/>
      <c r="C1594" s="1150"/>
      <c r="D1594" s="1150"/>
      <c r="E1594" s="1150"/>
      <c r="F1594" s="1150"/>
      <c r="G1594" s="1151"/>
    </row>
    <row r="1595" spans="1:7" ht="13.5" thickBot="1" x14ac:dyDescent="0.25">
      <c r="A1595" s="52"/>
      <c r="B1595" s="103"/>
      <c r="C1595" s="355" t="s">
        <v>8</v>
      </c>
      <c r="D1595" s="54"/>
      <c r="E1595" s="103"/>
      <c r="F1595" s="55"/>
      <c r="G1595" s="56"/>
    </row>
    <row r="1596" spans="1:7" ht="13.5" thickTop="1" x14ac:dyDescent="0.2">
      <c r="A1596" s="1130"/>
      <c r="B1596" s="1131"/>
      <c r="C1596" s="1131"/>
      <c r="D1596" s="57" t="s">
        <v>11</v>
      </c>
      <c r="E1596" s="1132" t="s">
        <v>12</v>
      </c>
      <c r="F1596" s="1132"/>
      <c r="G1596" s="1133"/>
    </row>
    <row r="1597" spans="1:7" x14ac:dyDescent="0.2">
      <c r="A1597" s="1134" t="s">
        <v>17</v>
      </c>
      <c r="B1597" s="1135"/>
      <c r="C1597" s="1135"/>
      <c r="D1597" s="39"/>
      <c r="E1597" s="1136"/>
      <c r="F1597" s="1137"/>
      <c r="G1597" s="1138"/>
    </row>
    <row r="1598" spans="1:7" x14ac:dyDescent="0.2">
      <c r="A1598" s="1134" t="s">
        <v>38</v>
      </c>
      <c r="B1598" s="1135"/>
      <c r="C1598" s="1135"/>
      <c r="D1598" s="58" t="s">
        <v>403</v>
      </c>
      <c r="E1598" s="1139" t="s">
        <v>142</v>
      </c>
      <c r="F1598" s="1139"/>
      <c r="G1598" s="1140"/>
    </row>
    <row r="1599" spans="1:7" ht="13.5" thickBot="1" x14ac:dyDescent="0.25">
      <c r="A1599" s="1141" t="s">
        <v>39</v>
      </c>
      <c r="B1599" s="1142"/>
      <c r="C1599" s="1142"/>
      <c r="D1599" s="59" t="s">
        <v>404</v>
      </c>
      <c r="E1599" s="1143" t="s">
        <v>0</v>
      </c>
      <c r="F1599" s="1143"/>
      <c r="G1599" s="1144"/>
    </row>
    <row r="1600" spans="1:7" ht="16.5" x14ac:dyDescent="0.25">
      <c r="A1600" s="1152" t="s">
        <v>29</v>
      </c>
      <c r="B1600" s="1153"/>
      <c r="C1600" s="1153"/>
      <c r="D1600" s="1153"/>
      <c r="E1600" s="1153"/>
      <c r="F1600" s="1153"/>
      <c r="G1600" s="1154"/>
    </row>
    <row r="1601" spans="1:7" x14ac:dyDescent="0.2">
      <c r="A1601" s="1155" t="s">
        <v>48</v>
      </c>
      <c r="B1601" s="1156"/>
      <c r="C1601" s="1156"/>
      <c r="D1601" s="1156"/>
      <c r="E1601" s="1156"/>
      <c r="F1601" s="1156"/>
      <c r="G1601" s="1157"/>
    </row>
    <row r="1602" spans="1:7" x14ac:dyDescent="0.2">
      <c r="A1602" s="1158" t="s">
        <v>49</v>
      </c>
      <c r="B1602" s="1159"/>
      <c r="C1602" s="1159"/>
      <c r="D1602" s="1159"/>
      <c r="E1602" s="1159"/>
      <c r="F1602" s="1159"/>
      <c r="G1602" s="1160"/>
    </row>
    <row r="1603" spans="1:7" x14ac:dyDescent="0.2">
      <c r="A1603" s="6"/>
      <c r="B1603" s="99"/>
      <c r="C1603" s="8"/>
      <c r="D1603" s="9"/>
      <c r="E1603" s="99"/>
      <c r="F1603" s="10"/>
      <c r="G1603" s="11" t="s">
        <v>20</v>
      </c>
    </row>
    <row r="1604" spans="1:7" x14ac:dyDescent="0.2">
      <c r="A1604" s="12" t="s">
        <v>1</v>
      </c>
      <c r="B1604" s="13"/>
      <c r="C1604" s="14" t="s">
        <v>51</v>
      </c>
      <c r="D1604" s="13"/>
      <c r="E1604" s="343" t="s">
        <v>3987</v>
      </c>
      <c r="F1604" s="98"/>
      <c r="G1604" s="344" t="s">
        <v>3965</v>
      </c>
    </row>
    <row r="1605" spans="1:7" x14ac:dyDescent="0.2">
      <c r="A1605" s="17" t="s">
        <v>8</v>
      </c>
      <c r="B1605" s="100"/>
      <c r="C1605" s="19"/>
      <c r="D1605" s="4"/>
      <c r="E1605" s="1145"/>
      <c r="F1605" s="1146"/>
      <c r="G1605" s="20"/>
    </row>
    <row r="1606" spans="1:7" x14ac:dyDescent="0.2">
      <c r="A1606" s="21" t="s">
        <v>37</v>
      </c>
      <c r="B1606" s="22"/>
      <c r="C1606" s="22"/>
      <c r="D1606" s="22"/>
      <c r="E1606" s="23" t="s">
        <v>46</v>
      </c>
      <c r="F1606" s="24"/>
      <c r="G1606" s="20" t="s">
        <v>50</v>
      </c>
    </row>
    <row r="1607" spans="1:7" x14ac:dyDescent="0.2">
      <c r="A1607" s="6"/>
      <c r="B1607" s="99"/>
      <c r="C1607" s="8"/>
      <c r="D1607" s="8"/>
      <c r="E1607" s="1147"/>
      <c r="F1607" s="1148"/>
      <c r="G1607" s="25"/>
    </row>
    <row r="1608" spans="1:7" ht="26.25" thickBot="1" x14ac:dyDescent="0.25">
      <c r="A1608" s="210" t="s">
        <v>47</v>
      </c>
      <c r="B1608" s="28" t="s">
        <v>23</v>
      </c>
      <c r="C1608" s="28" t="s">
        <v>34</v>
      </c>
      <c r="D1608" s="110" t="s">
        <v>53</v>
      </c>
      <c r="E1608" s="114" t="s">
        <v>54</v>
      </c>
      <c r="F1608" s="111" t="s">
        <v>55</v>
      </c>
      <c r="G1608" s="112" t="s">
        <v>35</v>
      </c>
    </row>
    <row r="1609" spans="1:7" ht="13.5" thickTop="1" x14ac:dyDescent="0.2">
      <c r="A1609" s="29">
        <v>1</v>
      </c>
      <c r="B1609" s="101"/>
      <c r="C1609" s="352" t="s">
        <v>300</v>
      </c>
      <c r="D1609" s="357" t="s">
        <v>3968</v>
      </c>
      <c r="E1609" s="158">
        <v>25</v>
      </c>
      <c r="F1609" s="128">
        <v>155</v>
      </c>
      <c r="G1609" s="35">
        <f>F1609*E1609</f>
        <v>3875</v>
      </c>
    </row>
    <row r="1610" spans="1:7" x14ac:dyDescent="0.2">
      <c r="A1610" s="29"/>
      <c r="B1610" s="646"/>
      <c r="C1610" s="656"/>
      <c r="D1610" s="669"/>
      <c r="E1610" s="658"/>
      <c r="F1610" s="659"/>
      <c r="G1610" s="35"/>
    </row>
    <row r="1611" spans="1:7" x14ac:dyDescent="0.2">
      <c r="A1611" s="345"/>
      <c r="B1611" s="101"/>
      <c r="C1611" s="352"/>
      <c r="D1611" s="351"/>
      <c r="E1611" s="108"/>
      <c r="F1611" s="128"/>
      <c r="G1611" s="35"/>
    </row>
    <row r="1612" spans="1:7" x14ac:dyDescent="0.2">
      <c r="A1612" s="29"/>
      <c r="B1612" s="101"/>
      <c r="C1612" s="352"/>
      <c r="D1612" s="351"/>
      <c r="E1612" s="108"/>
      <c r="F1612" s="149"/>
      <c r="G1612" s="35"/>
    </row>
    <row r="1613" spans="1:7" x14ac:dyDescent="0.2">
      <c r="A1613" s="29"/>
      <c r="B1613" s="646"/>
      <c r="C1613" s="656"/>
      <c r="D1613" s="657"/>
      <c r="E1613" s="745"/>
      <c r="F1613" s="746"/>
      <c r="G1613" s="35"/>
    </row>
    <row r="1614" spans="1:7" x14ac:dyDescent="0.2">
      <c r="A1614" s="29"/>
      <c r="B1614" s="101"/>
      <c r="C1614" s="41"/>
      <c r="D1614" s="129"/>
      <c r="E1614" s="157"/>
      <c r="F1614" s="149"/>
      <c r="G1614" s="35"/>
    </row>
    <row r="1615" spans="1:7" x14ac:dyDescent="0.2">
      <c r="A1615" s="29"/>
      <c r="B1615" s="105"/>
      <c r="C1615" s="41"/>
      <c r="D1615" s="136"/>
      <c r="E1615" s="102"/>
      <c r="F1615" s="128"/>
      <c r="G1615" s="35"/>
    </row>
    <row r="1616" spans="1:7" x14ac:dyDescent="0.2">
      <c r="A1616" s="29"/>
      <c r="B1616" s="105"/>
      <c r="C1616" s="41"/>
      <c r="D1616" s="136"/>
      <c r="E1616" s="102"/>
      <c r="F1616" s="128"/>
      <c r="G1616" s="35"/>
    </row>
    <row r="1617" spans="1:7" x14ac:dyDescent="0.2">
      <c r="A1617" s="29"/>
      <c r="B1617" s="151"/>
      <c r="C1617" s="119"/>
      <c r="D1617" s="136"/>
      <c r="E1617" s="108"/>
      <c r="F1617" s="150"/>
      <c r="G1617" s="35"/>
    </row>
    <row r="1618" spans="1:7" x14ac:dyDescent="0.2">
      <c r="A1618" s="29"/>
      <c r="B1618" s="151"/>
      <c r="C1618" s="119"/>
      <c r="D1618" s="144"/>
      <c r="E1618" s="108"/>
      <c r="F1618" s="150"/>
      <c r="G1618" s="35"/>
    </row>
    <row r="1619" spans="1:7" x14ac:dyDescent="0.2">
      <c r="A1619" s="29"/>
      <c r="B1619" s="101"/>
      <c r="C1619" s="41"/>
      <c r="D1619" s="364" t="s">
        <v>151</v>
      </c>
      <c r="E1619" s="155"/>
      <c r="F1619" s="128"/>
      <c r="G1619" s="35"/>
    </row>
    <row r="1620" spans="1:7" x14ac:dyDescent="0.2">
      <c r="A1620" s="29"/>
      <c r="B1620" s="106"/>
      <c r="C1620" s="41"/>
      <c r="D1620" s="136"/>
      <c r="E1620" s="104"/>
      <c r="F1620" s="128"/>
      <c r="G1620" s="35"/>
    </row>
    <row r="1621" spans="1:7" x14ac:dyDescent="0.2">
      <c r="A1621" s="29"/>
      <c r="B1621" s="105"/>
      <c r="C1621" s="41"/>
      <c r="D1621" s="136"/>
      <c r="E1621" s="108"/>
      <c r="F1621" s="152"/>
      <c r="G1621" s="35"/>
    </row>
    <row r="1622" spans="1:7" x14ac:dyDescent="0.2">
      <c r="A1622" s="29"/>
      <c r="B1622" s="107"/>
      <c r="C1622" s="41"/>
      <c r="D1622" s="136"/>
      <c r="E1622" s="153"/>
      <c r="F1622" s="128"/>
      <c r="G1622" s="35"/>
    </row>
    <row r="1623" spans="1:7" x14ac:dyDescent="0.2">
      <c r="A1623" s="29"/>
      <c r="B1623" s="107"/>
      <c r="C1623" s="41"/>
      <c r="D1623" s="67"/>
      <c r="E1623" s="153"/>
      <c r="F1623" s="128"/>
      <c r="G1623" s="35"/>
    </row>
    <row r="1624" spans="1:7" x14ac:dyDescent="0.2">
      <c r="A1624" s="29"/>
      <c r="B1624" s="101"/>
      <c r="C1624" s="41"/>
      <c r="D1624" s="67"/>
      <c r="E1624" s="108"/>
      <c r="F1624" s="128"/>
      <c r="G1624" s="35"/>
    </row>
    <row r="1625" spans="1:7" x14ac:dyDescent="0.2">
      <c r="A1625" s="29"/>
      <c r="B1625" s="101"/>
      <c r="C1625" s="41"/>
      <c r="D1625" s="67"/>
      <c r="E1625" s="153"/>
      <c r="F1625" s="128"/>
      <c r="G1625" s="35"/>
    </row>
    <row r="1626" spans="1:7" x14ac:dyDescent="0.2">
      <c r="A1626" s="29"/>
      <c r="B1626" s="106"/>
      <c r="C1626" s="41"/>
      <c r="D1626" s="67"/>
      <c r="E1626" s="104"/>
      <c r="F1626" s="154"/>
      <c r="G1626" s="35"/>
    </row>
    <row r="1627" spans="1:7" x14ac:dyDescent="0.2">
      <c r="A1627" s="29"/>
      <c r="B1627" s="105"/>
      <c r="C1627" s="41"/>
      <c r="D1627" s="130"/>
      <c r="E1627" s="104"/>
      <c r="F1627" s="154"/>
      <c r="G1627" s="35"/>
    </row>
    <row r="1628" spans="1:7" x14ac:dyDescent="0.2">
      <c r="A1628" s="29"/>
      <c r="B1628" s="105"/>
      <c r="C1628" s="41"/>
      <c r="D1628" s="130"/>
      <c r="E1628" s="104"/>
      <c r="F1628" s="154"/>
      <c r="G1628" s="35"/>
    </row>
    <row r="1629" spans="1:7" x14ac:dyDescent="0.2">
      <c r="A1629" s="29"/>
      <c r="B1629" s="105"/>
      <c r="C1629" s="41"/>
      <c r="D1629" s="130"/>
      <c r="E1629" s="104"/>
      <c r="F1629" s="154"/>
      <c r="G1629" s="35"/>
    </row>
    <row r="1630" spans="1:7" x14ac:dyDescent="0.2">
      <c r="A1630" s="29"/>
      <c r="B1630" s="105"/>
      <c r="C1630" s="41"/>
      <c r="D1630" s="67"/>
      <c r="E1630" s="104"/>
      <c r="F1630" s="154"/>
      <c r="G1630" s="35"/>
    </row>
    <row r="1631" spans="1:7" x14ac:dyDescent="0.2">
      <c r="A1631" s="29"/>
      <c r="B1631" s="101"/>
      <c r="C1631" s="41"/>
      <c r="D1631" s="67"/>
      <c r="E1631" s="104"/>
      <c r="F1631" s="154"/>
      <c r="G1631" s="35"/>
    </row>
    <row r="1632" spans="1:7" x14ac:dyDescent="0.2">
      <c r="A1632" s="29"/>
      <c r="B1632" s="101"/>
      <c r="C1632" s="41"/>
      <c r="D1632" s="136"/>
      <c r="E1632" s="104"/>
      <c r="F1632" s="154"/>
      <c r="G1632" s="35"/>
    </row>
    <row r="1633" spans="1:7" x14ac:dyDescent="0.2">
      <c r="A1633" s="29"/>
      <c r="B1633" s="101"/>
      <c r="C1633" s="41"/>
      <c r="D1633" s="136"/>
      <c r="E1633" s="104"/>
      <c r="F1633" s="154"/>
      <c r="G1633" s="35"/>
    </row>
    <row r="1634" spans="1:7" x14ac:dyDescent="0.2">
      <c r="A1634" s="29"/>
      <c r="B1634" s="101"/>
      <c r="C1634" s="41"/>
      <c r="D1634" s="62"/>
      <c r="E1634" s="104"/>
      <c r="F1634" s="154"/>
      <c r="G1634" s="35"/>
    </row>
    <row r="1635" spans="1:7" x14ac:dyDescent="0.2">
      <c r="A1635" s="29"/>
      <c r="B1635" s="101"/>
      <c r="C1635" s="41"/>
      <c r="D1635" s="67"/>
      <c r="E1635" s="104"/>
      <c r="F1635" s="154"/>
      <c r="G1635" s="35"/>
    </row>
    <row r="1636" spans="1:7" x14ac:dyDescent="0.2">
      <c r="A1636" s="29"/>
      <c r="B1636" s="101"/>
      <c r="C1636" s="41"/>
      <c r="D1636" s="159"/>
      <c r="E1636" s="104"/>
      <c r="F1636" s="154"/>
      <c r="G1636" s="35"/>
    </row>
    <row r="1637" spans="1:7" x14ac:dyDescent="0.2">
      <c r="A1637" s="29"/>
      <c r="B1637" s="101"/>
      <c r="C1637" s="41"/>
      <c r="D1637" s="357" t="s">
        <v>8</v>
      </c>
      <c r="E1637" s="153"/>
      <c r="F1637" s="128"/>
      <c r="G1637" s="35"/>
    </row>
    <row r="1638" spans="1:7" x14ac:dyDescent="0.2">
      <c r="A1638" s="29"/>
      <c r="B1638" s="101"/>
      <c r="C1638" s="41"/>
      <c r="D1638" s="136"/>
      <c r="E1638" s="102"/>
      <c r="F1638" s="128"/>
      <c r="G1638" s="35"/>
    </row>
    <row r="1639" spans="1:7" x14ac:dyDescent="0.2">
      <c r="A1639" s="29"/>
      <c r="B1639" s="101"/>
      <c r="C1639" s="31"/>
      <c r="D1639" s="67"/>
      <c r="E1639" s="131"/>
      <c r="F1639" s="117"/>
      <c r="G1639" s="35"/>
    </row>
    <row r="1640" spans="1:7" x14ac:dyDescent="0.2">
      <c r="A1640" s="29"/>
      <c r="B1640" s="101"/>
      <c r="C1640" s="41"/>
      <c r="D1640" s="118"/>
      <c r="E1640" s="108"/>
      <c r="F1640" s="149"/>
      <c r="G1640" s="35"/>
    </row>
    <row r="1641" spans="1:7" x14ac:dyDescent="0.2">
      <c r="A1641" s="29"/>
      <c r="B1641" s="101"/>
      <c r="C1641" s="41"/>
      <c r="D1641" s="144"/>
      <c r="E1641" s="108"/>
      <c r="F1641" s="149"/>
      <c r="G1641" s="35"/>
    </row>
    <row r="1642" spans="1:7" ht="13.5" thickBot="1" x14ac:dyDescent="0.25">
      <c r="A1642" s="45"/>
      <c r="B1642" s="132"/>
      <c r="C1642" s="115"/>
      <c r="D1642" s="115"/>
      <c r="E1642" s="132"/>
      <c r="F1642" s="49" t="s">
        <v>15</v>
      </c>
      <c r="G1642" s="50">
        <f>SUM(G1609:G1641)</f>
        <v>3875</v>
      </c>
    </row>
    <row r="1643" spans="1:7" ht="13.5" thickTop="1" x14ac:dyDescent="0.2">
      <c r="A1643" s="1149" t="s">
        <v>3969</v>
      </c>
      <c r="B1643" s="1150"/>
      <c r="C1643" s="1150"/>
      <c r="D1643" s="1150"/>
      <c r="E1643" s="1150"/>
      <c r="F1643" s="1150"/>
      <c r="G1643" s="1151"/>
    </row>
    <row r="1644" spans="1:7" x14ac:dyDescent="0.2">
      <c r="A1644" s="1183" t="s">
        <v>3970</v>
      </c>
      <c r="B1644" s="1184"/>
      <c r="C1644" s="1184"/>
      <c r="D1644" s="1184"/>
      <c r="E1644" s="1184"/>
      <c r="F1644" s="1184"/>
      <c r="G1644" s="1185"/>
    </row>
    <row r="1645" spans="1:7" ht="13.5" thickBot="1" x14ac:dyDescent="0.25">
      <c r="A1645" s="1235" t="s">
        <v>3971</v>
      </c>
      <c r="B1645" s="1204"/>
      <c r="C1645" s="1204"/>
      <c r="D1645" s="1204"/>
      <c r="E1645" s="1204"/>
      <c r="F1645" s="1204"/>
      <c r="G1645" s="1232"/>
    </row>
    <row r="1646" spans="1:7" ht="13.5" thickTop="1" x14ac:dyDescent="0.2">
      <c r="A1646" s="1130"/>
      <c r="B1646" s="1131"/>
      <c r="C1646" s="1131"/>
      <c r="D1646" s="57" t="s">
        <v>11</v>
      </c>
      <c r="E1646" s="1132" t="s">
        <v>12</v>
      </c>
      <c r="F1646" s="1132"/>
      <c r="G1646" s="1133"/>
    </row>
    <row r="1647" spans="1:7" x14ac:dyDescent="0.2">
      <c r="A1647" s="1134" t="s">
        <v>17</v>
      </c>
      <c r="B1647" s="1135"/>
      <c r="C1647" s="1135"/>
      <c r="D1647" s="39"/>
      <c r="E1647" s="1136"/>
      <c r="F1647" s="1137"/>
      <c r="G1647" s="1138"/>
    </row>
    <row r="1648" spans="1:7" x14ac:dyDescent="0.2">
      <c r="A1648" s="1134" t="s">
        <v>38</v>
      </c>
      <c r="B1648" s="1135"/>
      <c r="C1648" s="1135"/>
      <c r="D1648" s="58" t="s">
        <v>403</v>
      </c>
      <c r="E1648" s="1139" t="s">
        <v>142</v>
      </c>
      <c r="F1648" s="1139"/>
      <c r="G1648" s="1140"/>
    </row>
    <row r="1649" spans="1:11" ht="13.5" thickBot="1" x14ac:dyDescent="0.25">
      <c r="A1649" s="1141" t="s">
        <v>39</v>
      </c>
      <c r="B1649" s="1142"/>
      <c r="C1649" s="1142"/>
      <c r="D1649" s="59" t="s">
        <v>404</v>
      </c>
      <c r="E1649" s="1143" t="s">
        <v>0</v>
      </c>
      <c r="F1649" s="1143"/>
      <c r="G1649" s="1144"/>
    </row>
    <row r="1650" spans="1:11" ht="16.5" x14ac:dyDescent="0.25">
      <c r="A1650" s="1152" t="s">
        <v>29</v>
      </c>
      <c r="B1650" s="1153"/>
      <c r="C1650" s="1153"/>
      <c r="D1650" s="1153"/>
      <c r="E1650" s="1153"/>
      <c r="F1650" s="1153"/>
      <c r="G1650" s="1154"/>
    </row>
    <row r="1651" spans="1:11" x14ac:dyDescent="0.2">
      <c r="A1651" s="1155" t="s">
        <v>48</v>
      </c>
      <c r="B1651" s="1156"/>
      <c r="C1651" s="1156"/>
      <c r="D1651" s="1156"/>
      <c r="E1651" s="1156"/>
      <c r="F1651" s="1156"/>
      <c r="G1651" s="1157"/>
    </row>
    <row r="1652" spans="1:11" x14ac:dyDescent="0.2">
      <c r="A1652" s="1158" t="s">
        <v>49</v>
      </c>
      <c r="B1652" s="1159"/>
      <c r="C1652" s="1159"/>
      <c r="D1652" s="1159"/>
      <c r="E1652" s="1159"/>
      <c r="F1652" s="1159"/>
      <c r="G1652" s="1160"/>
    </row>
    <row r="1653" spans="1:11" x14ac:dyDescent="0.2">
      <c r="A1653" s="6"/>
      <c r="B1653" s="99"/>
      <c r="C1653" s="8"/>
      <c r="D1653" s="9"/>
      <c r="E1653" s="99"/>
      <c r="F1653" s="10"/>
      <c r="G1653" s="11" t="s">
        <v>20</v>
      </c>
    </row>
    <row r="1654" spans="1:11" x14ac:dyDescent="0.2">
      <c r="A1654" s="12" t="s">
        <v>1</v>
      </c>
      <c r="B1654" s="13"/>
      <c r="C1654" s="14" t="s">
        <v>51</v>
      </c>
      <c r="D1654" s="13"/>
      <c r="E1654" s="343" t="s">
        <v>3997</v>
      </c>
      <c r="F1654" s="98"/>
      <c r="G1654" s="344" t="s">
        <v>3995</v>
      </c>
    </row>
    <row r="1655" spans="1:11" x14ac:dyDescent="0.2">
      <c r="A1655" s="17" t="s">
        <v>8</v>
      </c>
      <c r="B1655" s="100"/>
      <c r="C1655" s="19"/>
      <c r="D1655" s="4"/>
      <c r="E1655" s="1145"/>
      <c r="F1655" s="1146"/>
      <c r="G1655" s="20"/>
    </row>
    <row r="1656" spans="1:11" x14ac:dyDescent="0.2">
      <c r="A1656" s="21" t="s">
        <v>37</v>
      </c>
      <c r="B1656" s="22"/>
      <c r="C1656" s="22"/>
      <c r="D1656" s="22"/>
      <c r="E1656" s="23" t="s">
        <v>46</v>
      </c>
      <c r="F1656" s="24"/>
      <c r="G1656" s="20" t="s">
        <v>50</v>
      </c>
    </row>
    <row r="1657" spans="1:11" x14ac:dyDescent="0.2">
      <c r="A1657" s="6"/>
      <c r="B1657" s="99"/>
      <c r="C1657" s="8"/>
      <c r="D1657" s="8"/>
      <c r="E1657" s="1147"/>
      <c r="F1657" s="1148"/>
      <c r="G1657" s="25"/>
    </row>
    <row r="1658" spans="1:11" ht="26.25" thickBot="1" x14ac:dyDescent="0.25">
      <c r="A1658" s="210" t="s">
        <v>47</v>
      </c>
      <c r="B1658" s="28" t="s">
        <v>23</v>
      </c>
      <c r="C1658" s="28" t="s">
        <v>34</v>
      </c>
      <c r="D1658" s="110" t="s">
        <v>53</v>
      </c>
      <c r="E1658" s="114" t="s">
        <v>54</v>
      </c>
      <c r="F1658" s="111" t="s">
        <v>55</v>
      </c>
      <c r="G1658" s="112" t="s">
        <v>35</v>
      </c>
    </row>
    <row r="1659" spans="1:11" ht="13.5" thickTop="1" x14ac:dyDescent="0.2">
      <c r="A1659" s="29">
        <v>1</v>
      </c>
      <c r="B1659" s="101"/>
      <c r="C1659" s="352" t="s">
        <v>2311</v>
      </c>
      <c r="D1659" s="357" t="s">
        <v>2310</v>
      </c>
      <c r="E1659" s="158">
        <v>129</v>
      </c>
      <c r="F1659" s="128">
        <v>40</v>
      </c>
      <c r="G1659" s="35">
        <f>F1659*E1659</f>
        <v>5160</v>
      </c>
    </row>
    <row r="1660" spans="1:11" x14ac:dyDescent="0.2">
      <c r="A1660" s="29"/>
      <c r="B1660" s="646"/>
      <c r="C1660" s="656"/>
      <c r="D1660" s="669"/>
      <c r="E1660" s="658"/>
      <c r="F1660" s="659"/>
      <c r="G1660" s="35"/>
    </row>
    <row r="1661" spans="1:11" x14ac:dyDescent="0.2">
      <c r="A1661" s="345"/>
      <c r="B1661" s="101"/>
      <c r="C1661" s="352"/>
      <c r="D1661" s="351"/>
      <c r="E1661" s="108"/>
      <c r="F1661" s="128"/>
      <c r="G1661" s="35"/>
    </row>
    <row r="1662" spans="1:11" x14ac:dyDescent="0.2">
      <c r="A1662" s="29"/>
      <c r="B1662" s="101"/>
      <c r="C1662" s="352"/>
      <c r="D1662" s="351"/>
      <c r="E1662" s="108"/>
      <c r="F1662" s="149"/>
      <c r="G1662" s="35"/>
      <c r="I1662" s="325"/>
      <c r="J1662" s="268"/>
      <c r="K1662" s="215"/>
    </row>
    <row r="1663" spans="1:11" x14ac:dyDescent="0.2">
      <c r="A1663" s="29"/>
      <c r="B1663" s="646"/>
      <c r="C1663" s="656"/>
      <c r="D1663" s="657"/>
      <c r="E1663" s="745"/>
      <c r="F1663" s="746"/>
      <c r="G1663" s="35"/>
    </row>
    <row r="1664" spans="1:11" x14ac:dyDescent="0.2">
      <c r="A1664" s="29"/>
      <c r="B1664" s="101"/>
      <c r="C1664" s="41"/>
      <c r="D1664" s="351" t="s">
        <v>150</v>
      </c>
      <c r="E1664" s="157"/>
      <c r="F1664" s="149"/>
      <c r="G1664" s="35"/>
    </row>
    <row r="1665" spans="1:7" x14ac:dyDescent="0.2">
      <c r="A1665" s="29"/>
      <c r="B1665" s="105"/>
      <c r="C1665" s="41"/>
      <c r="D1665" s="136"/>
      <c r="E1665" s="102"/>
      <c r="F1665" s="128"/>
      <c r="G1665" s="35"/>
    </row>
    <row r="1666" spans="1:7" x14ac:dyDescent="0.2">
      <c r="A1666" s="29"/>
      <c r="B1666" s="105"/>
      <c r="C1666" s="41"/>
      <c r="D1666" s="136"/>
      <c r="E1666" s="102"/>
      <c r="F1666" s="128"/>
      <c r="G1666" s="35"/>
    </row>
    <row r="1667" spans="1:7" x14ac:dyDescent="0.2">
      <c r="A1667" s="29"/>
      <c r="B1667" s="151"/>
      <c r="C1667" s="119"/>
      <c r="D1667" s="136"/>
      <c r="E1667" s="108"/>
      <c r="F1667" s="150"/>
      <c r="G1667" s="35"/>
    </row>
    <row r="1668" spans="1:7" x14ac:dyDescent="0.2">
      <c r="A1668" s="29"/>
      <c r="B1668" s="151"/>
      <c r="C1668" s="119"/>
      <c r="D1668" s="144"/>
      <c r="E1668" s="108"/>
      <c r="F1668" s="150"/>
      <c r="G1668" s="35"/>
    </row>
    <row r="1669" spans="1:7" x14ac:dyDescent="0.2">
      <c r="A1669" s="29"/>
      <c r="B1669" s="101"/>
      <c r="C1669" s="41"/>
      <c r="D1669" s="364" t="s">
        <v>151</v>
      </c>
      <c r="E1669" s="155"/>
      <c r="F1669" s="128"/>
      <c r="G1669" s="35"/>
    </row>
    <row r="1670" spans="1:7" x14ac:dyDescent="0.2">
      <c r="A1670" s="29"/>
      <c r="B1670" s="106"/>
      <c r="C1670" s="41"/>
      <c r="D1670" s="357" t="s">
        <v>8</v>
      </c>
      <c r="E1670" s="104"/>
      <c r="F1670" s="128"/>
      <c r="G1670" s="35"/>
    </row>
    <row r="1671" spans="1:7" x14ac:dyDescent="0.2">
      <c r="A1671" s="29"/>
      <c r="B1671" s="105"/>
      <c r="C1671" s="41"/>
      <c r="D1671" s="136"/>
      <c r="E1671" s="108"/>
      <c r="F1671" s="152"/>
      <c r="G1671" s="35"/>
    </row>
    <row r="1672" spans="1:7" x14ac:dyDescent="0.2">
      <c r="A1672" s="29"/>
      <c r="B1672" s="107"/>
      <c r="C1672" s="41"/>
      <c r="D1672" s="136"/>
      <c r="E1672" s="153"/>
      <c r="F1672" s="128"/>
      <c r="G1672" s="35"/>
    </row>
    <row r="1673" spans="1:7" x14ac:dyDescent="0.2">
      <c r="A1673" s="29"/>
      <c r="B1673" s="107"/>
      <c r="C1673" s="41"/>
      <c r="D1673" s="67"/>
      <c r="E1673" s="153"/>
      <c r="F1673" s="128"/>
      <c r="G1673" s="35"/>
    </row>
    <row r="1674" spans="1:7" x14ac:dyDescent="0.2">
      <c r="A1674" s="29"/>
      <c r="B1674" s="101"/>
      <c r="C1674" s="41"/>
      <c r="D1674" s="67"/>
      <c r="E1674" s="108"/>
      <c r="F1674" s="128"/>
      <c r="G1674" s="35"/>
    </row>
    <row r="1675" spans="1:7" x14ac:dyDescent="0.2">
      <c r="A1675" s="29"/>
      <c r="B1675" s="101"/>
      <c r="C1675" s="41"/>
      <c r="D1675" s="67"/>
      <c r="E1675" s="153"/>
      <c r="F1675" s="128"/>
      <c r="G1675" s="35"/>
    </row>
    <row r="1676" spans="1:7" x14ac:dyDescent="0.2">
      <c r="A1676" s="29"/>
      <c r="B1676" s="106"/>
      <c r="C1676" s="41"/>
      <c r="D1676" s="67"/>
      <c r="E1676" s="104"/>
      <c r="F1676" s="154"/>
      <c r="G1676" s="35"/>
    </row>
    <row r="1677" spans="1:7" x14ac:dyDescent="0.2">
      <c r="A1677" s="29"/>
      <c r="B1677" s="105"/>
      <c r="C1677" s="41"/>
      <c r="D1677" s="130"/>
      <c r="E1677" s="104"/>
      <c r="F1677" s="154"/>
      <c r="G1677" s="35"/>
    </row>
    <row r="1678" spans="1:7" x14ac:dyDescent="0.2">
      <c r="A1678" s="29"/>
      <c r="B1678" s="105"/>
      <c r="C1678" s="41"/>
      <c r="D1678" s="130"/>
      <c r="E1678" s="104"/>
      <c r="F1678" s="154"/>
      <c r="G1678" s="35"/>
    </row>
    <row r="1679" spans="1:7" x14ac:dyDescent="0.2">
      <c r="A1679" s="29"/>
      <c r="B1679" s="105"/>
      <c r="C1679" s="41"/>
      <c r="D1679" s="130"/>
      <c r="E1679" s="104"/>
      <c r="F1679" s="154"/>
      <c r="G1679" s="35"/>
    </row>
    <row r="1680" spans="1:7" x14ac:dyDescent="0.2">
      <c r="A1680" s="29"/>
      <c r="B1680" s="105"/>
      <c r="C1680" s="41"/>
      <c r="D1680" s="67"/>
      <c r="E1680" s="104"/>
      <c r="F1680" s="154"/>
      <c r="G1680" s="35"/>
    </row>
    <row r="1681" spans="1:7" x14ac:dyDescent="0.2">
      <c r="A1681" s="29"/>
      <c r="B1681" s="101"/>
      <c r="C1681" s="41"/>
      <c r="D1681" s="67"/>
      <c r="E1681" s="104"/>
      <c r="F1681" s="154"/>
      <c r="G1681" s="35"/>
    </row>
    <row r="1682" spans="1:7" x14ac:dyDescent="0.2">
      <c r="A1682" s="29"/>
      <c r="B1682" s="101"/>
      <c r="C1682" s="41"/>
      <c r="D1682" s="136"/>
      <c r="E1682" s="104"/>
      <c r="F1682" s="154"/>
      <c r="G1682" s="35"/>
    </row>
    <row r="1683" spans="1:7" x14ac:dyDescent="0.2">
      <c r="A1683" s="29"/>
      <c r="B1683" s="101"/>
      <c r="C1683" s="41"/>
      <c r="D1683" s="136"/>
      <c r="E1683" s="104"/>
      <c r="F1683" s="154"/>
      <c r="G1683" s="35"/>
    </row>
    <row r="1684" spans="1:7" x14ac:dyDescent="0.2">
      <c r="A1684" s="29"/>
      <c r="B1684" s="101"/>
      <c r="C1684" s="41"/>
      <c r="D1684" s="62"/>
      <c r="E1684" s="104"/>
      <c r="F1684" s="154"/>
      <c r="G1684" s="35"/>
    </row>
    <row r="1685" spans="1:7" x14ac:dyDescent="0.2">
      <c r="A1685" s="29"/>
      <c r="B1685" s="101"/>
      <c r="C1685" s="41"/>
      <c r="D1685" s="67"/>
      <c r="E1685" s="104"/>
      <c r="F1685" s="154"/>
      <c r="G1685" s="35"/>
    </row>
    <row r="1686" spans="1:7" x14ac:dyDescent="0.2">
      <c r="A1686" s="29"/>
      <c r="B1686" s="101"/>
      <c r="C1686" s="41"/>
      <c r="D1686" s="159"/>
      <c r="E1686" s="104"/>
      <c r="F1686" s="154"/>
      <c r="G1686" s="35"/>
    </row>
    <row r="1687" spans="1:7" x14ac:dyDescent="0.2">
      <c r="A1687" s="29"/>
      <c r="B1687" s="101"/>
      <c r="C1687" s="41"/>
      <c r="D1687" s="160"/>
      <c r="E1687" s="108"/>
      <c r="F1687" s="128"/>
      <c r="G1687" s="353" t="s">
        <v>8</v>
      </c>
    </row>
    <row r="1688" spans="1:7" x14ac:dyDescent="0.2">
      <c r="A1688" s="29"/>
      <c r="B1688" s="101"/>
      <c r="C1688" s="41"/>
      <c r="D1688" s="357" t="s">
        <v>8</v>
      </c>
      <c r="E1688" s="153"/>
      <c r="F1688" s="128"/>
      <c r="G1688" s="35"/>
    </row>
    <row r="1689" spans="1:7" x14ac:dyDescent="0.2">
      <c r="A1689" s="29"/>
      <c r="B1689" s="101"/>
      <c r="C1689" s="41"/>
      <c r="D1689" s="136"/>
      <c r="E1689" s="102"/>
      <c r="F1689" s="128"/>
      <c r="G1689" s="35"/>
    </row>
    <row r="1690" spans="1:7" x14ac:dyDescent="0.2">
      <c r="A1690" s="29"/>
      <c r="B1690" s="101"/>
      <c r="C1690" s="31"/>
      <c r="D1690" s="67"/>
      <c r="E1690" s="131"/>
      <c r="F1690" s="117"/>
      <c r="G1690" s="35"/>
    </row>
    <row r="1691" spans="1:7" x14ac:dyDescent="0.2">
      <c r="A1691" s="29"/>
      <c r="B1691" s="101"/>
      <c r="C1691" s="41"/>
      <c r="D1691" s="118"/>
      <c r="E1691" s="108"/>
      <c r="F1691" s="149"/>
      <c r="G1691" s="35"/>
    </row>
    <row r="1692" spans="1:7" x14ac:dyDescent="0.2">
      <c r="A1692" s="29"/>
      <c r="B1692" s="101"/>
      <c r="C1692" s="41"/>
      <c r="D1692" s="144"/>
      <c r="E1692" s="108"/>
      <c r="F1692" s="149"/>
      <c r="G1692" s="35"/>
    </row>
    <row r="1693" spans="1:7" ht="13.5" thickBot="1" x14ac:dyDescent="0.25">
      <c r="A1693" s="45"/>
      <c r="B1693" s="132"/>
      <c r="C1693" s="115"/>
      <c r="D1693" s="115"/>
      <c r="E1693" s="132"/>
      <c r="F1693" s="49" t="s">
        <v>15</v>
      </c>
      <c r="G1693" s="50">
        <f>SUM(G1659:G1692)</f>
        <v>5160</v>
      </c>
    </row>
    <row r="1694" spans="1:7" ht="13.5" thickTop="1" x14ac:dyDescent="0.2">
      <c r="A1694" s="1149" t="s">
        <v>3644</v>
      </c>
      <c r="B1694" s="1150"/>
      <c r="C1694" s="1150"/>
      <c r="D1694" s="1150"/>
      <c r="E1694" s="1150"/>
      <c r="F1694" s="1150"/>
      <c r="G1694" s="1151"/>
    </row>
    <row r="1695" spans="1:7" ht="13.5" thickBot="1" x14ac:dyDescent="0.25">
      <c r="A1695" s="52"/>
      <c r="B1695" s="103"/>
      <c r="C1695" s="355" t="s">
        <v>8</v>
      </c>
      <c r="D1695" s="54"/>
      <c r="E1695" s="103"/>
      <c r="F1695" s="55"/>
      <c r="G1695" s="56"/>
    </row>
    <row r="1696" spans="1:7" ht="13.5" thickTop="1" x14ac:dyDescent="0.2">
      <c r="A1696" s="1130"/>
      <c r="B1696" s="1131"/>
      <c r="C1696" s="1131"/>
      <c r="D1696" s="57" t="s">
        <v>11</v>
      </c>
      <c r="E1696" s="1132" t="s">
        <v>12</v>
      </c>
      <c r="F1696" s="1132"/>
      <c r="G1696" s="1133"/>
    </row>
    <row r="1697" spans="1:7" x14ac:dyDescent="0.2">
      <c r="A1697" s="1134" t="s">
        <v>17</v>
      </c>
      <c r="B1697" s="1135"/>
      <c r="C1697" s="1135"/>
      <c r="D1697" s="39"/>
      <c r="E1697" s="1136"/>
      <c r="F1697" s="1137"/>
      <c r="G1697" s="1138"/>
    </row>
    <row r="1698" spans="1:7" x14ac:dyDescent="0.2">
      <c r="A1698" s="1134" t="s">
        <v>38</v>
      </c>
      <c r="B1698" s="1135"/>
      <c r="C1698" s="1135"/>
      <c r="D1698" s="58" t="s">
        <v>403</v>
      </c>
      <c r="E1698" s="1139" t="s">
        <v>142</v>
      </c>
      <c r="F1698" s="1139"/>
      <c r="G1698" s="1140"/>
    </row>
    <row r="1699" spans="1:7" ht="13.5" thickBot="1" x14ac:dyDescent="0.25">
      <c r="A1699" s="1141" t="s">
        <v>39</v>
      </c>
      <c r="B1699" s="1142"/>
      <c r="C1699" s="1142"/>
      <c r="D1699" s="59" t="s">
        <v>404</v>
      </c>
      <c r="E1699" s="1143" t="s">
        <v>0</v>
      </c>
      <c r="F1699" s="1143"/>
      <c r="G1699" s="1144"/>
    </row>
    <row r="1700" spans="1:7" ht="16.5" x14ac:dyDescent="0.25">
      <c r="A1700" s="1152" t="s">
        <v>29</v>
      </c>
      <c r="B1700" s="1153"/>
      <c r="C1700" s="1153"/>
      <c r="D1700" s="1153"/>
      <c r="E1700" s="1153"/>
      <c r="F1700" s="1153"/>
      <c r="G1700" s="1154"/>
    </row>
    <row r="1701" spans="1:7" x14ac:dyDescent="0.2">
      <c r="A1701" s="1155" t="s">
        <v>48</v>
      </c>
      <c r="B1701" s="1156"/>
      <c r="C1701" s="1156"/>
      <c r="D1701" s="1156"/>
      <c r="E1701" s="1156"/>
      <c r="F1701" s="1156"/>
      <c r="G1701" s="1157"/>
    </row>
    <row r="1702" spans="1:7" x14ac:dyDescent="0.2">
      <c r="A1702" s="1158" t="s">
        <v>49</v>
      </c>
      <c r="B1702" s="1159"/>
      <c r="C1702" s="1159"/>
      <c r="D1702" s="1159"/>
      <c r="E1702" s="1159"/>
      <c r="F1702" s="1159"/>
      <c r="G1702" s="1160"/>
    </row>
    <row r="1703" spans="1:7" x14ac:dyDescent="0.2">
      <c r="A1703" s="6"/>
      <c r="B1703" s="99"/>
      <c r="C1703" s="8"/>
      <c r="D1703" s="9"/>
      <c r="E1703" s="99"/>
      <c r="F1703" s="10"/>
      <c r="G1703" s="11" t="s">
        <v>20</v>
      </c>
    </row>
    <row r="1704" spans="1:7" x14ac:dyDescent="0.2">
      <c r="A1704" s="12" t="s">
        <v>1</v>
      </c>
      <c r="B1704" s="13"/>
      <c r="C1704" s="14" t="s">
        <v>51</v>
      </c>
      <c r="D1704" s="13"/>
      <c r="E1704" s="343" t="s">
        <v>4087</v>
      </c>
      <c r="F1704" s="98"/>
      <c r="G1704" s="344" t="s">
        <v>4079</v>
      </c>
    </row>
    <row r="1705" spans="1:7" x14ac:dyDescent="0.2">
      <c r="A1705" s="17" t="s">
        <v>8</v>
      </c>
      <c r="B1705" s="100"/>
      <c r="C1705" s="19"/>
      <c r="D1705" s="4"/>
      <c r="E1705" s="1145"/>
      <c r="F1705" s="1146"/>
      <c r="G1705" s="20"/>
    </row>
    <row r="1706" spans="1:7" x14ac:dyDescent="0.2">
      <c r="A1706" s="21" t="s">
        <v>37</v>
      </c>
      <c r="B1706" s="22"/>
      <c r="C1706" s="22"/>
      <c r="D1706" s="22"/>
      <c r="E1706" s="23" t="s">
        <v>46</v>
      </c>
      <c r="F1706" s="24"/>
      <c r="G1706" s="20" t="s">
        <v>50</v>
      </c>
    </row>
    <row r="1707" spans="1:7" x14ac:dyDescent="0.2">
      <c r="A1707" s="6"/>
      <c r="B1707" s="99"/>
      <c r="C1707" s="8"/>
      <c r="D1707" s="8"/>
      <c r="E1707" s="1147"/>
      <c r="F1707" s="1148"/>
      <c r="G1707" s="25"/>
    </row>
    <row r="1708" spans="1:7" ht="26.25" thickBot="1" x14ac:dyDescent="0.25">
      <c r="A1708" s="210" t="s">
        <v>47</v>
      </c>
      <c r="B1708" s="28" t="s">
        <v>23</v>
      </c>
      <c r="C1708" s="28" t="s">
        <v>34</v>
      </c>
      <c r="D1708" s="110" t="s">
        <v>53</v>
      </c>
      <c r="E1708" s="114" t="s">
        <v>54</v>
      </c>
      <c r="F1708" s="111" t="s">
        <v>55</v>
      </c>
      <c r="G1708" s="112" t="s">
        <v>35</v>
      </c>
    </row>
    <row r="1709" spans="1:7" ht="13.5" thickTop="1" x14ac:dyDescent="0.2">
      <c r="A1709" s="29">
        <v>1</v>
      </c>
      <c r="B1709" s="101"/>
      <c r="C1709" s="352" t="s">
        <v>2733</v>
      </c>
      <c r="D1709" s="357" t="s">
        <v>2875</v>
      </c>
      <c r="E1709" s="158">
        <v>16</v>
      </c>
      <c r="F1709" s="128">
        <v>40</v>
      </c>
      <c r="G1709" s="35">
        <f>F1709*E1709</f>
        <v>640</v>
      </c>
    </row>
    <row r="1710" spans="1:7" x14ac:dyDescent="0.2">
      <c r="A1710" s="29"/>
      <c r="B1710" s="646"/>
      <c r="C1710" s="656"/>
      <c r="D1710" s="669"/>
      <c r="E1710" s="658"/>
      <c r="F1710" s="659"/>
      <c r="G1710" s="35"/>
    </row>
    <row r="1711" spans="1:7" x14ac:dyDescent="0.2">
      <c r="A1711" s="345"/>
      <c r="B1711" s="101"/>
      <c r="C1711" s="352"/>
      <c r="D1711" s="351"/>
      <c r="E1711" s="108"/>
      <c r="F1711" s="128"/>
      <c r="G1711" s="35"/>
    </row>
    <row r="1712" spans="1:7" x14ac:dyDescent="0.2">
      <c r="A1712" s="29"/>
      <c r="B1712" s="101"/>
      <c r="C1712" s="352"/>
      <c r="D1712" s="351"/>
      <c r="E1712" s="108"/>
      <c r="F1712" s="149"/>
      <c r="G1712" s="35"/>
    </row>
    <row r="1713" spans="1:7" x14ac:dyDescent="0.2">
      <c r="A1713" s="29"/>
      <c r="B1713" s="646"/>
      <c r="C1713" s="656"/>
      <c r="D1713" s="657"/>
      <c r="E1713" s="745"/>
      <c r="F1713" s="746"/>
      <c r="G1713" s="35"/>
    </row>
    <row r="1714" spans="1:7" x14ac:dyDescent="0.2">
      <c r="A1714" s="29"/>
      <c r="B1714" s="101"/>
      <c r="C1714" s="41"/>
      <c r="D1714" s="129"/>
      <c r="E1714" s="157"/>
      <c r="F1714" s="149"/>
      <c r="G1714" s="35"/>
    </row>
    <row r="1715" spans="1:7" x14ac:dyDescent="0.2">
      <c r="A1715" s="29"/>
      <c r="B1715" s="105"/>
      <c r="C1715" s="41"/>
      <c r="D1715" s="136"/>
      <c r="E1715" s="102"/>
      <c r="F1715" s="128"/>
      <c r="G1715" s="35"/>
    </row>
    <row r="1716" spans="1:7" x14ac:dyDescent="0.2">
      <c r="A1716" s="29"/>
      <c r="B1716" s="105"/>
      <c r="C1716" s="41"/>
      <c r="D1716" s="136"/>
      <c r="E1716" s="102"/>
      <c r="F1716" s="128"/>
      <c r="G1716" s="35"/>
    </row>
    <row r="1717" spans="1:7" x14ac:dyDescent="0.2">
      <c r="A1717" s="29"/>
      <c r="B1717" s="151"/>
      <c r="C1717" s="119"/>
      <c r="D1717" s="136"/>
      <c r="E1717" s="108"/>
      <c r="F1717" s="150"/>
      <c r="G1717" s="35"/>
    </row>
    <row r="1718" spans="1:7" x14ac:dyDescent="0.2">
      <c r="A1718" s="29"/>
      <c r="B1718" s="151"/>
      <c r="C1718" s="119"/>
      <c r="D1718" s="144"/>
      <c r="E1718" s="108"/>
      <c r="F1718" s="150"/>
      <c r="G1718" s="35"/>
    </row>
    <row r="1719" spans="1:7" x14ac:dyDescent="0.2">
      <c r="A1719" s="29"/>
      <c r="B1719" s="101"/>
      <c r="C1719" s="41"/>
      <c r="D1719" s="364" t="s">
        <v>151</v>
      </c>
      <c r="E1719" s="155"/>
      <c r="F1719" s="128"/>
      <c r="G1719" s="35"/>
    </row>
    <row r="1720" spans="1:7" x14ac:dyDescent="0.2">
      <c r="A1720" s="29"/>
      <c r="B1720" s="106"/>
      <c r="C1720" s="41"/>
      <c r="D1720" s="136"/>
      <c r="E1720" s="104"/>
      <c r="F1720" s="128"/>
      <c r="G1720" s="35"/>
    </row>
    <row r="1721" spans="1:7" x14ac:dyDescent="0.2">
      <c r="A1721" s="29"/>
      <c r="B1721" s="105"/>
      <c r="C1721" s="41"/>
      <c r="D1721" s="136"/>
      <c r="E1721" s="108"/>
      <c r="F1721" s="152"/>
      <c r="G1721" s="35"/>
    </row>
    <row r="1722" spans="1:7" x14ac:dyDescent="0.2">
      <c r="A1722" s="29"/>
      <c r="B1722" s="107"/>
      <c r="C1722" s="41"/>
      <c r="D1722" s="136"/>
      <c r="E1722" s="153"/>
      <c r="F1722" s="128"/>
      <c r="G1722" s="35"/>
    </row>
    <row r="1723" spans="1:7" x14ac:dyDescent="0.2">
      <c r="A1723" s="29"/>
      <c r="B1723" s="107"/>
      <c r="C1723" s="41"/>
      <c r="D1723" s="67"/>
      <c r="E1723" s="153"/>
      <c r="F1723" s="128"/>
      <c r="G1723" s="35"/>
    </row>
    <row r="1724" spans="1:7" x14ac:dyDescent="0.2">
      <c r="A1724" s="29"/>
      <c r="B1724" s="101"/>
      <c r="C1724" s="41"/>
      <c r="D1724" s="67"/>
      <c r="E1724" s="108"/>
      <c r="F1724" s="128"/>
      <c r="G1724" s="35"/>
    </row>
    <row r="1725" spans="1:7" x14ac:dyDescent="0.2">
      <c r="A1725" s="29"/>
      <c r="B1725" s="101"/>
      <c r="C1725" s="41"/>
      <c r="D1725" s="67"/>
      <c r="E1725" s="153"/>
      <c r="F1725" s="128"/>
      <c r="G1725" s="35"/>
    </row>
    <row r="1726" spans="1:7" x14ac:dyDescent="0.2">
      <c r="A1726" s="29"/>
      <c r="B1726" s="106"/>
      <c r="C1726" s="41"/>
      <c r="D1726" s="67"/>
      <c r="E1726" s="104"/>
      <c r="F1726" s="154"/>
      <c r="G1726" s="35"/>
    </row>
    <row r="1727" spans="1:7" x14ac:dyDescent="0.2">
      <c r="A1727" s="29"/>
      <c r="B1727" s="105"/>
      <c r="C1727" s="41"/>
      <c r="D1727" s="130"/>
      <c r="E1727" s="104"/>
      <c r="F1727" s="154"/>
      <c r="G1727" s="35"/>
    </row>
    <row r="1728" spans="1:7" x14ac:dyDescent="0.2">
      <c r="A1728" s="29"/>
      <c r="B1728" s="105"/>
      <c r="C1728" s="41"/>
      <c r="D1728" s="130"/>
      <c r="E1728" s="104"/>
      <c r="F1728" s="154"/>
      <c r="G1728" s="35"/>
    </row>
    <row r="1729" spans="1:7" x14ac:dyDescent="0.2">
      <c r="A1729" s="29"/>
      <c r="B1729" s="105"/>
      <c r="C1729" s="41"/>
      <c r="D1729" s="130"/>
      <c r="E1729" s="104"/>
      <c r="F1729" s="154"/>
      <c r="G1729" s="35"/>
    </row>
    <row r="1730" spans="1:7" x14ac:dyDescent="0.2">
      <c r="A1730" s="29"/>
      <c r="B1730" s="105"/>
      <c r="C1730" s="41"/>
      <c r="D1730" s="67"/>
      <c r="E1730" s="104"/>
      <c r="F1730" s="154"/>
      <c r="G1730" s="35"/>
    </row>
    <row r="1731" spans="1:7" x14ac:dyDescent="0.2">
      <c r="A1731" s="29"/>
      <c r="B1731" s="101"/>
      <c r="C1731" s="41"/>
      <c r="D1731" s="67"/>
      <c r="E1731" s="104"/>
      <c r="F1731" s="154"/>
      <c r="G1731" s="35"/>
    </row>
    <row r="1732" spans="1:7" x14ac:dyDescent="0.2">
      <c r="A1732" s="29"/>
      <c r="B1732" s="101"/>
      <c r="C1732" s="41"/>
      <c r="D1732" s="136"/>
      <c r="E1732" s="104"/>
      <c r="F1732" s="154"/>
      <c r="G1732" s="35"/>
    </row>
    <row r="1733" spans="1:7" x14ac:dyDescent="0.2">
      <c r="A1733" s="29"/>
      <c r="B1733" s="101"/>
      <c r="C1733" s="41"/>
      <c r="D1733" s="136"/>
      <c r="E1733" s="104"/>
      <c r="F1733" s="154"/>
      <c r="G1733" s="35"/>
    </row>
    <row r="1734" spans="1:7" x14ac:dyDescent="0.2">
      <c r="A1734" s="29"/>
      <c r="B1734" s="101"/>
      <c r="C1734" s="41"/>
      <c r="D1734" s="62"/>
      <c r="E1734" s="104"/>
      <c r="F1734" s="154"/>
      <c r="G1734" s="35"/>
    </row>
    <row r="1735" spans="1:7" x14ac:dyDescent="0.2">
      <c r="A1735" s="29"/>
      <c r="B1735" s="101"/>
      <c r="C1735" s="41"/>
      <c r="D1735" s="67"/>
      <c r="E1735" s="104"/>
      <c r="F1735" s="154"/>
      <c r="G1735" s="35"/>
    </row>
    <row r="1736" spans="1:7" x14ac:dyDescent="0.2">
      <c r="A1736" s="29"/>
      <c r="B1736" s="101"/>
      <c r="C1736" s="41"/>
      <c r="D1736" s="159"/>
      <c r="E1736" s="104"/>
      <c r="F1736" s="154"/>
      <c r="G1736" s="35"/>
    </row>
    <row r="1737" spans="1:7" x14ac:dyDescent="0.2">
      <c r="A1737" s="29"/>
      <c r="B1737" s="101"/>
      <c r="C1737" s="41"/>
      <c r="D1737" s="160"/>
      <c r="E1737" s="108"/>
      <c r="F1737" s="128"/>
      <c r="G1737" s="353" t="s">
        <v>8</v>
      </c>
    </row>
    <row r="1738" spans="1:7" x14ac:dyDescent="0.2">
      <c r="A1738" s="29"/>
      <c r="B1738" s="101"/>
      <c r="C1738" s="41"/>
      <c r="D1738" s="357" t="s">
        <v>8</v>
      </c>
      <c r="E1738" s="153"/>
      <c r="F1738" s="128"/>
      <c r="G1738" s="35"/>
    </row>
    <row r="1739" spans="1:7" x14ac:dyDescent="0.2">
      <c r="A1739" s="29"/>
      <c r="B1739" s="101"/>
      <c r="C1739" s="41"/>
      <c r="D1739" s="136"/>
      <c r="E1739" s="102"/>
      <c r="F1739" s="128"/>
      <c r="G1739" s="35"/>
    </row>
    <row r="1740" spans="1:7" x14ac:dyDescent="0.2">
      <c r="A1740" s="29"/>
      <c r="B1740" s="101"/>
      <c r="C1740" s="31"/>
      <c r="D1740" s="67"/>
      <c r="E1740" s="131"/>
      <c r="F1740" s="117"/>
      <c r="G1740" s="35"/>
    </row>
    <row r="1741" spans="1:7" x14ac:dyDescent="0.2">
      <c r="A1741" s="29"/>
      <c r="B1741" s="101"/>
      <c r="C1741" s="41"/>
      <c r="D1741" s="118"/>
      <c r="E1741" s="108"/>
      <c r="F1741" s="149"/>
      <c r="G1741" s="35"/>
    </row>
    <row r="1742" spans="1:7" x14ac:dyDescent="0.2">
      <c r="A1742" s="29"/>
      <c r="B1742" s="101"/>
      <c r="C1742" s="41"/>
      <c r="D1742" s="144"/>
      <c r="E1742" s="108"/>
      <c r="F1742" s="149"/>
      <c r="G1742" s="35"/>
    </row>
    <row r="1743" spans="1:7" ht="13.5" thickBot="1" x14ac:dyDescent="0.25">
      <c r="A1743" s="45"/>
      <c r="B1743" s="132"/>
      <c r="C1743" s="115"/>
      <c r="D1743" s="115"/>
      <c r="E1743" s="132"/>
      <c r="F1743" s="49" t="s">
        <v>15</v>
      </c>
      <c r="G1743" s="50">
        <f>SUM(G1709:G1742)</f>
        <v>640</v>
      </c>
    </row>
    <row r="1744" spans="1:7" ht="13.5" thickTop="1" x14ac:dyDescent="0.2">
      <c r="A1744" s="1149" t="s">
        <v>3644</v>
      </c>
      <c r="B1744" s="1150"/>
      <c r="C1744" s="1150"/>
      <c r="D1744" s="1150"/>
      <c r="E1744" s="1150"/>
      <c r="F1744" s="1150"/>
      <c r="G1744" s="1151"/>
    </row>
    <row r="1745" spans="1:7" ht="13.5" thickBot="1" x14ac:dyDescent="0.25">
      <c r="A1745" s="52"/>
      <c r="B1745" s="103"/>
      <c r="C1745" s="355" t="s">
        <v>8</v>
      </c>
      <c r="D1745" s="54"/>
      <c r="E1745" s="103"/>
      <c r="F1745" s="55"/>
      <c r="G1745" s="56"/>
    </row>
    <row r="1746" spans="1:7" ht="13.5" thickTop="1" x14ac:dyDescent="0.2">
      <c r="A1746" s="1130"/>
      <c r="B1746" s="1131"/>
      <c r="C1746" s="1131"/>
      <c r="D1746" s="57" t="s">
        <v>11</v>
      </c>
      <c r="E1746" s="1132" t="s">
        <v>12</v>
      </c>
      <c r="F1746" s="1132"/>
      <c r="G1746" s="1133"/>
    </row>
    <row r="1747" spans="1:7" x14ac:dyDescent="0.2">
      <c r="A1747" s="1134" t="s">
        <v>17</v>
      </c>
      <c r="B1747" s="1135"/>
      <c r="C1747" s="1135"/>
      <c r="D1747" s="39"/>
      <c r="E1747" s="1136"/>
      <c r="F1747" s="1137"/>
      <c r="G1747" s="1138"/>
    </row>
    <row r="1748" spans="1:7" x14ac:dyDescent="0.2">
      <c r="A1748" s="1134" t="s">
        <v>38</v>
      </c>
      <c r="B1748" s="1135"/>
      <c r="C1748" s="1135"/>
      <c r="D1748" s="58" t="s">
        <v>403</v>
      </c>
      <c r="E1748" s="1139" t="s">
        <v>142</v>
      </c>
      <c r="F1748" s="1139"/>
      <c r="G1748" s="1140"/>
    </row>
    <row r="1749" spans="1:7" ht="13.5" thickBot="1" x14ac:dyDescent="0.25">
      <c r="A1749" s="1141" t="s">
        <v>39</v>
      </c>
      <c r="B1749" s="1142"/>
      <c r="C1749" s="1142"/>
      <c r="D1749" s="59" t="s">
        <v>404</v>
      </c>
      <c r="E1749" s="1143" t="s">
        <v>0</v>
      </c>
      <c r="F1749" s="1143"/>
      <c r="G1749" s="1144"/>
    </row>
    <row r="1750" spans="1:7" ht="16.5" x14ac:dyDescent="0.25">
      <c r="A1750" s="1152" t="s">
        <v>29</v>
      </c>
      <c r="B1750" s="1153"/>
      <c r="C1750" s="1153"/>
      <c r="D1750" s="1153"/>
      <c r="E1750" s="1153"/>
      <c r="F1750" s="1153"/>
      <c r="G1750" s="1154"/>
    </row>
    <row r="1751" spans="1:7" x14ac:dyDescent="0.2">
      <c r="A1751" s="1155" t="s">
        <v>48</v>
      </c>
      <c r="B1751" s="1156"/>
      <c r="C1751" s="1156"/>
      <c r="D1751" s="1156"/>
      <c r="E1751" s="1156"/>
      <c r="F1751" s="1156"/>
      <c r="G1751" s="1157"/>
    </row>
    <row r="1752" spans="1:7" x14ac:dyDescent="0.2">
      <c r="A1752" s="1158" t="s">
        <v>49</v>
      </c>
      <c r="B1752" s="1159"/>
      <c r="C1752" s="1159"/>
      <c r="D1752" s="1159"/>
      <c r="E1752" s="1159"/>
      <c r="F1752" s="1159"/>
      <c r="G1752" s="1160"/>
    </row>
    <row r="1753" spans="1:7" x14ac:dyDescent="0.2">
      <c r="A1753" s="6"/>
      <c r="B1753" s="99"/>
      <c r="C1753" s="8"/>
      <c r="D1753" s="9"/>
      <c r="E1753" s="99"/>
      <c r="F1753" s="10"/>
      <c r="G1753" s="11" t="s">
        <v>20</v>
      </c>
    </row>
    <row r="1754" spans="1:7" x14ac:dyDescent="0.2">
      <c r="A1754" s="12" t="s">
        <v>1</v>
      </c>
      <c r="B1754" s="13"/>
      <c r="C1754" s="14" t="s">
        <v>51</v>
      </c>
      <c r="D1754" s="13"/>
      <c r="E1754" s="343" t="s">
        <v>4085</v>
      </c>
      <c r="F1754" s="98"/>
      <c r="G1754" s="344" t="s">
        <v>4079</v>
      </c>
    </row>
    <row r="1755" spans="1:7" x14ac:dyDescent="0.2">
      <c r="A1755" s="17" t="s">
        <v>8</v>
      </c>
      <c r="B1755" s="100"/>
      <c r="C1755" s="19"/>
      <c r="D1755" s="4"/>
      <c r="E1755" s="1145"/>
      <c r="F1755" s="1146"/>
      <c r="G1755" s="20"/>
    </row>
    <row r="1756" spans="1:7" x14ac:dyDescent="0.2">
      <c r="A1756" s="21" t="s">
        <v>37</v>
      </c>
      <c r="B1756" s="22"/>
      <c r="C1756" s="22"/>
      <c r="D1756" s="22"/>
      <c r="E1756" s="23" t="s">
        <v>46</v>
      </c>
      <c r="F1756" s="24"/>
      <c r="G1756" s="20" t="s">
        <v>50</v>
      </c>
    </row>
    <row r="1757" spans="1:7" x14ac:dyDescent="0.2">
      <c r="A1757" s="6"/>
      <c r="B1757" s="99"/>
      <c r="C1757" s="8"/>
      <c r="D1757" s="8"/>
      <c r="E1757" s="1147"/>
      <c r="F1757" s="1148"/>
      <c r="G1757" s="25"/>
    </row>
    <row r="1758" spans="1:7" ht="26.25" thickBot="1" x14ac:dyDescent="0.25">
      <c r="A1758" s="210" t="s">
        <v>47</v>
      </c>
      <c r="B1758" s="28" t="s">
        <v>23</v>
      </c>
      <c r="C1758" s="28" t="s">
        <v>34</v>
      </c>
      <c r="D1758" s="110" t="s">
        <v>53</v>
      </c>
      <c r="E1758" s="114" t="s">
        <v>54</v>
      </c>
      <c r="F1758" s="111" t="s">
        <v>55</v>
      </c>
      <c r="G1758" s="112" t="s">
        <v>35</v>
      </c>
    </row>
    <row r="1759" spans="1:7" ht="13.5" thickTop="1" x14ac:dyDescent="0.2">
      <c r="A1759" s="29">
        <v>1</v>
      </c>
      <c r="B1759" s="101"/>
      <c r="C1759" s="352" t="s">
        <v>300</v>
      </c>
      <c r="D1759" s="357" t="s">
        <v>4086</v>
      </c>
      <c r="E1759" s="158">
        <v>40</v>
      </c>
      <c r="F1759" s="128">
        <v>250</v>
      </c>
      <c r="G1759" s="35">
        <f>F1759*E1759</f>
        <v>10000</v>
      </c>
    </row>
    <row r="1760" spans="1:7" x14ac:dyDescent="0.2">
      <c r="A1760" s="29"/>
      <c r="B1760" s="646"/>
      <c r="C1760" s="656"/>
      <c r="D1760" s="669" t="s">
        <v>4080</v>
      </c>
      <c r="E1760" s="658"/>
      <c r="F1760" s="659"/>
      <c r="G1760" s="35"/>
    </row>
    <row r="1761" spans="1:7" x14ac:dyDescent="0.2">
      <c r="A1761" s="345"/>
      <c r="B1761" s="101"/>
      <c r="C1761" s="352"/>
      <c r="D1761" s="351"/>
      <c r="E1761" s="108"/>
      <c r="F1761" s="128"/>
      <c r="G1761" s="35"/>
    </row>
    <row r="1762" spans="1:7" x14ac:dyDescent="0.2">
      <c r="A1762" s="29"/>
      <c r="B1762" s="101"/>
      <c r="C1762" s="352"/>
      <c r="D1762" s="351"/>
      <c r="E1762" s="108"/>
      <c r="F1762" s="149"/>
      <c r="G1762" s="35"/>
    </row>
    <row r="1763" spans="1:7" x14ac:dyDescent="0.2">
      <c r="A1763" s="29"/>
      <c r="B1763" s="646"/>
      <c r="C1763" s="656"/>
      <c r="D1763" s="657"/>
      <c r="E1763" s="745"/>
      <c r="F1763" s="746"/>
      <c r="G1763" s="35"/>
    </row>
    <row r="1764" spans="1:7" x14ac:dyDescent="0.2">
      <c r="A1764" s="29"/>
      <c r="B1764" s="101"/>
      <c r="C1764" s="41"/>
      <c r="D1764" s="129"/>
      <c r="E1764" s="157"/>
      <c r="F1764" s="149"/>
      <c r="G1764" s="35"/>
    </row>
    <row r="1765" spans="1:7" x14ac:dyDescent="0.2">
      <c r="A1765" s="29"/>
      <c r="B1765" s="105"/>
      <c r="C1765" s="41"/>
      <c r="D1765" s="136"/>
      <c r="E1765" s="102"/>
      <c r="F1765" s="128"/>
      <c r="G1765" s="35"/>
    </row>
    <row r="1766" spans="1:7" x14ac:dyDescent="0.2">
      <c r="A1766" s="29"/>
      <c r="B1766" s="105"/>
      <c r="C1766" s="41"/>
      <c r="D1766" s="136"/>
      <c r="E1766" s="102"/>
      <c r="F1766" s="128"/>
      <c r="G1766" s="35"/>
    </row>
    <row r="1767" spans="1:7" x14ac:dyDescent="0.2">
      <c r="A1767" s="29"/>
      <c r="B1767" s="151"/>
      <c r="C1767" s="119"/>
      <c r="D1767" s="136"/>
      <c r="E1767" s="108"/>
      <c r="F1767" s="150"/>
      <c r="G1767" s="35"/>
    </row>
    <row r="1768" spans="1:7" x14ac:dyDescent="0.2">
      <c r="A1768" s="29"/>
      <c r="B1768" s="151"/>
      <c r="C1768" s="119"/>
      <c r="D1768" s="144"/>
      <c r="E1768" s="108"/>
      <c r="F1768" s="150"/>
      <c r="G1768" s="35"/>
    </row>
    <row r="1769" spans="1:7" x14ac:dyDescent="0.2">
      <c r="A1769" s="29"/>
      <c r="B1769" s="101"/>
      <c r="C1769" s="41"/>
      <c r="D1769" s="364" t="s">
        <v>151</v>
      </c>
      <c r="E1769" s="155"/>
      <c r="F1769" s="128"/>
      <c r="G1769" s="35"/>
    </row>
    <row r="1770" spans="1:7" x14ac:dyDescent="0.2">
      <c r="A1770" s="29"/>
      <c r="B1770" s="106"/>
      <c r="C1770" s="41"/>
      <c r="D1770" s="136"/>
      <c r="E1770" s="104"/>
      <c r="F1770" s="128"/>
      <c r="G1770" s="35"/>
    </row>
    <row r="1771" spans="1:7" x14ac:dyDescent="0.2">
      <c r="A1771" s="29"/>
      <c r="B1771" s="105"/>
      <c r="C1771" s="41"/>
      <c r="D1771" s="136"/>
      <c r="E1771" s="108"/>
      <c r="F1771" s="152"/>
      <c r="G1771" s="35"/>
    </row>
    <row r="1772" spans="1:7" x14ac:dyDescent="0.2">
      <c r="A1772" s="29"/>
      <c r="B1772" s="107"/>
      <c r="C1772" s="41"/>
      <c r="D1772" s="136"/>
      <c r="E1772" s="153"/>
      <c r="F1772" s="128"/>
      <c r="G1772" s="35"/>
    </row>
    <row r="1773" spans="1:7" x14ac:dyDescent="0.2">
      <c r="A1773" s="29"/>
      <c r="B1773" s="107"/>
      <c r="C1773" s="41"/>
      <c r="D1773" s="67"/>
      <c r="E1773" s="153"/>
      <c r="F1773" s="128"/>
      <c r="G1773" s="35"/>
    </row>
    <row r="1774" spans="1:7" x14ac:dyDescent="0.2">
      <c r="A1774" s="29"/>
      <c r="B1774" s="101"/>
      <c r="C1774" s="41"/>
      <c r="D1774" s="67"/>
      <c r="E1774" s="108"/>
      <c r="F1774" s="128"/>
      <c r="G1774" s="35"/>
    </row>
    <row r="1775" spans="1:7" x14ac:dyDescent="0.2">
      <c r="A1775" s="29"/>
      <c r="B1775" s="101"/>
      <c r="C1775" s="41"/>
      <c r="D1775" s="67"/>
      <c r="E1775" s="153"/>
      <c r="F1775" s="128"/>
      <c r="G1775" s="35"/>
    </row>
    <row r="1776" spans="1:7" x14ac:dyDescent="0.2">
      <c r="A1776" s="29"/>
      <c r="B1776" s="106"/>
      <c r="C1776" s="41"/>
      <c r="D1776" s="67"/>
      <c r="E1776" s="104"/>
      <c r="F1776" s="154"/>
      <c r="G1776" s="35"/>
    </row>
    <row r="1777" spans="1:7" x14ac:dyDescent="0.2">
      <c r="A1777" s="29"/>
      <c r="B1777" s="105"/>
      <c r="C1777" s="41"/>
      <c r="D1777" s="130"/>
      <c r="E1777" s="104"/>
      <c r="F1777" s="154"/>
      <c r="G1777" s="35"/>
    </row>
    <row r="1778" spans="1:7" x14ac:dyDescent="0.2">
      <c r="A1778" s="29"/>
      <c r="B1778" s="105"/>
      <c r="C1778" s="41"/>
      <c r="D1778" s="130"/>
      <c r="E1778" s="104"/>
      <c r="F1778" s="154"/>
      <c r="G1778" s="35"/>
    </row>
    <row r="1779" spans="1:7" x14ac:dyDescent="0.2">
      <c r="A1779" s="29"/>
      <c r="B1779" s="105"/>
      <c r="C1779" s="41"/>
      <c r="D1779" s="130"/>
      <c r="E1779" s="104"/>
      <c r="F1779" s="154"/>
      <c r="G1779" s="35"/>
    </row>
    <row r="1780" spans="1:7" x14ac:dyDescent="0.2">
      <c r="A1780" s="29"/>
      <c r="B1780" s="105"/>
      <c r="C1780" s="41"/>
      <c r="D1780" s="67"/>
      <c r="E1780" s="104"/>
      <c r="F1780" s="154"/>
      <c r="G1780" s="35"/>
    </row>
    <row r="1781" spans="1:7" x14ac:dyDescent="0.2">
      <c r="A1781" s="29"/>
      <c r="B1781" s="101"/>
      <c r="C1781" s="41"/>
      <c r="D1781" s="67"/>
      <c r="E1781" s="104"/>
      <c r="F1781" s="154"/>
      <c r="G1781" s="35"/>
    </row>
    <row r="1782" spans="1:7" x14ac:dyDescent="0.2">
      <c r="A1782" s="29"/>
      <c r="B1782" s="101"/>
      <c r="C1782" s="41"/>
      <c r="D1782" s="136"/>
      <c r="E1782" s="104"/>
      <c r="F1782" s="154"/>
      <c r="G1782" s="35"/>
    </row>
    <row r="1783" spans="1:7" x14ac:dyDescent="0.2">
      <c r="A1783" s="29"/>
      <c r="B1783" s="101"/>
      <c r="C1783" s="41"/>
      <c r="D1783" s="136"/>
      <c r="E1783" s="104"/>
      <c r="F1783" s="154"/>
      <c r="G1783" s="35"/>
    </row>
    <row r="1784" spans="1:7" x14ac:dyDescent="0.2">
      <c r="A1784" s="29"/>
      <c r="B1784" s="101"/>
      <c r="C1784" s="41"/>
      <c r="D1784" s="62"/>
      <c r="E1784" s="104"/>
      <c r="F1784" s="154"/>
      <c r="G1784" s="35"/>
    </row>
    <row r="1785" spans="1:7" x14ac:dyDescent="0.2">
      <c r="A1785" s="29"/>
      <c r="B1785" s="101"/>
      <c r="C1785" s="41"/>
      <c r="D1785" s="67"/>
      <c r="E1785" s="104"/>
      <c r="F1785" s="154"/>
      <c r="G1785" s="35"/>
    </row>
    <row r="1786" spans="1:7" x14ac:dyDescent="0.2">
      <c r="A1786" s="29"/>
      <c r="B1786" s="101"/>
      <c r="C1786" s="41"/>
      <c r="D1786" s="159"/>
      <c r="E1786" s="104"/>
      <c r="F1786" s="154"/>
      <c r="G1786" s="35"/>
    </row>
    <row r="1787" spans="1:7" x14ac:dyDescent="0.2">
      <c r="A1787" s="29"/>
      <c r="B1787" s="101"/>
      <c r="C1787" s="41"/>
      <c r="D1787" s="160"/>
      <c r="E1787" s="108"/>
      <c r="F1787" s="128"/>
      <c r="G1787" s="353" t="s">
        <v>8</v>
      </c>
    </row>
    <row r="1788" spans="1:7" x14ac:dyDescent="0.2">
      <c r="A1788" s="29"/>
      <c r="B1788" s="101"/>
      <c r="C1788" s="41"/>
      <c r="D1788" s="357" t="s">
        <v>8</v>
      </c>
      <c r="E1788" s="153"/>
      <c r="F1788" s="128"/>
      <c r="G1788" s="35"/>
    </row>
    <row r="1789" spans="1:7" x14ac:dyDescent="0.2">
      <c r="A1789" s="29"/>
      <c r="B1789" s="101"/>
      <c r="C1789" s="41"/>
      <c r="D1789" s="136"/>
      <c r="E1789" s="102"/>
      <c r="F1789" s="128"/>
      <c r="G1789" s="35"/>
    </row>
    <row r="1790" spans="1:7" x14ac:dyDescent="0.2">
      <c r="A1790" s="29"/>
      <c r="B1790" s="101"/>
      <c r="C1790" s="31"/>
      <c r="D1790" s="67"/>
      <c r="E1790" s="131"/>
      <c r="F1790" s="117"/>
      <c r="G1790" s="35"/>
    </row>
    <row r="1791" spans="1:7" x14ac:dyDescent="0.2">
      <c r="A1791" s="29"/>
      <c r="B1791" s="101"/>
      <c r="C1791" s="41"/>
      <c r="D1791" s="118"/>
      <c r="E1791" s="108"/>
      <c r="F1791" s="149"/>
      <c r="G1791" s="35"/>
    </row>
    <row r="1792" spans="1:7" x14ac:dyDescent="0.2">
      <c r="A1792" s="29"/>
      <c r="B1792" s="101"/>
      <c r="C1792" s="41"/>
      <c r="D1792" s="144"/>
      <c r="E1792" s="108"/>
      <c r="F1792" s="149"/>
      <c r="G1792" s="35"/>
    </row>
    <row r="1793" spans="1:7" ht="13.5" thickBot="1" x14ac:dyDescent="0.25">
      <c r="A1793" s="45"/>
      <c r="B1793" s="132"/>
      <c r="C1793" s="115"/>
      <c r="D1793" s="115"/>
      <c r="E1793" s="132"/>
      <c r="F1793" s="49" t="s">
        <v>15</v>
      </c>
      <c r="G1793" s="50">
        <f>SUM(G1759:G1792)</f>
        <v>10000</v>
      </c>
    </row>
    <row r="1794" spans="1:7" ht="13.5" thickTop="1" x14ac:dyDescent="0.2">
      <c r="A1794" s="1149" t="s">
        <v>4081</v>
      </c>
      <c r="B1794" s="1150"/>
      <c r="C1794" s="1150"/>
      <c r="D1794" s="1150"/>
      <c r="E1794" s="1150"/>
      <c r="F1794" s="1150"/>
      <c r="G1794" s="1151"/>
    </row>
    <row r="1795" spans="1:7" ht="13.5" thickBot="1" x14ac:dyDescent="0.25">
      <c r="A1795" s="52"/>
      <c r="B1795" s="103"/>
      <c r="C1795" s="355" t="s">
        <v>8</v>
      </c>
      <c r="D1795" s="54"/>
      <c r="E1795" s="103"/>
      <c r="F1795" s="55"/>
      <c r="G1795" s="56"/>
    </row>
    <row r="1796" spans="1:7" ht="13.5" thickTop="1" x14ac:dyDescent="0.2">
      <c r="A1796" s="1130"/>
      <c r="B1796" s="1131"/>
      <c r="C1796" s="1131"/>
      <c r="D1796" s="57" t="s">
        <v>11</v>
      </c>
      <c r="E1796" s="1132" t="s">
        <v>12</v>
      </c>
      <c r="F1796" s="1132"/>
      <c r="G1796" s="1133"/>
    </row>
    <row r="1797" spans="1:7" x14ac:dyDescent="0.2">
      <c r="A1797" s="1134" t="s">
        <v>17</v>
      </c>
      <c r="B1797" s="1135"/>
      <c r="C1797" s="1135"/>
      <c r="D1797" s="39"/>
      <c r="E1797" s="1136"/>
      <c r="F1797" s="1137"/>
      <c r="G1797" s="1138"/>
    </row>
    <row r="1798" spans="1:7" x14ac:dyDescent="0.2">
      <c r="A1798" s="1134" t="s">
        <v>38</v>
      </c>
      <c r="B1798" s="1135"/>
      <c r="C1798" s="1135"/>
      <c r="D1798" s="58" t="s">
        <v>403</v>
      </c>
      <c r="E1798" s="1139" t="s">
        <v>142</v>
      </c>
      <c r="F1798" s="1139"/>
      <c r="G1798" s="1140"/>
    </row>
    <row r="1799" spans="1:7" ht="13.5" thickBot="1" x14ac:dyDescent="0.25">
      <c r="A1799" s="1141" t="s">
        <v>39</v>
      </c>
      <c r="B1799" s="1142"/>
      <c r="C1799" s="1142"/>
      <c r="D1799" s="59" t="s">
        <v>404</v>
      </c>
      <c r="E1799" s="1143" t="s">
        <v>0</v>
      </c>
      <c r="F1799" s="1143"/>
      <c r="G1799" s="1144"/>
    </row>
    <row r="1800" spans="1:7" ht="16.5" x14ac:dyDescent="0.25">
      <c r="A1800" s="1152" t="s">
        <v>29</v>
      </c>
      <c r="B1800" s="1153"/>
      <c r="C1800" s="1153"/>
      <c r="D1800" s="1153"/>
      <c r="E1800" s="1153"/>
      <c r="F1800" s="1153"/>
      <c r="G1800" s="1154"/>
    </row>
    <row r="1801" spans="1:7" x14ac:dyDescent="0.2">
      <c r="A1801" s="1155" t="s">
        <v>48</v>
      </c>
      <c r="B1801" s="1156"/>
      <c r="C1801" s="1156"/>
      <c r="D1801" s="1156"/>
      <c r="E1801" s="1156"/>
      <c r="F1801" s="1156"/>
      <c r="G1801" s="1157"/>
    </row>
    <row r="1802" spans="1:7" x14ac:dyDescent="0.2">
      <c r="A1802" s="1158" t="s">
        <v>49</v>
      </c>
      <c r="B1802" s="1159"/>
      <c r="C1802" s="1159"/>
      <c r="D1802" s="1159"/>
      <c r="E1802" s="1159"/>
      <c r="F1802" s="1159"/>
      <c r="G1802" s="1160"/>
    </row>
    <row r="1803" spans="1:7" x14ac:dyDescent="0.2">
      <c r="A1803" s="6"/>
      <c r="B1803" s="99"/>
      <c r="C1803" s="8"/>
      <c r="D1803" s="9"/>
      <c r="E1803" s="99"/>
      <c r="F1803" s="10"/>
      <c r="G1803" s="11" t="s">
        <v>20</v>
      </c>
    </row>
    <row r="1804" spans="1:7" x14ac:dyDescent="0.2">
      <c r="A1804" s="12" t="s">
        <v>1</v>
      </c>
      <c r="B1804" s="13"/>
      <c r="C1804" s="14" t="s">
        <v>51</v>
      </c>
      <c r="D1804" s="13"/>
      <c r="E1804" s="343" t="s">
        <v>4258</v>
      </c>
      <c r="F1804" s="98"/>
      <c r="G1804" s="344" t="s">
        <v>4223</v>
      </c>
    </row>
    <row r="1805" spans="1:7" x14ac:dyDescent="0.2">
      <c r="A1805" s="17" t="s">
        <v>8</v>
      </c>
      <c r="B1805" s="100"/>
      <c r="C1805" s="19"/>
      <c r="D1805" s="4"/>
      <c r="E1805" s="1145"/>
      <c r="F1805" s="1146"/>
      <c r="G1805" s="20"/>
    </row>
    <row r="1806" spans="1:7" x14ac:dyDescent="0.2">
      <c r="A1806" s="21" t="s">
        <v>37</v>
      </c>
      <c r="B1806" s="22"/>
      <c r="C1806" s="22"/>
      <c r="D1806" s="22"/>
      <c r="E1806" s="23" t="s">
        <v>46</v>
      </c>
      <c r="F1806" s="24"/>
      <c r="G1806" s="20" t="s">
        <v>50</v>
      </c>
    </row>
    <row r="1807" spans="1:7" x14ac:dyDescent="0.2">
      <c r="A1807" s="6"/>
      <c r="B1807" s="99"/>
      <c r="C1807" s="8"/>
      <c r="D1807" s="8"/>
      <c r="E1807" s="1147"/>
      <c r="F1807" s="1148"/>
      <c r="G1807" s="25"/>
    </row>
    <row r="1808" spans="1:7" ht="26.25" thickBot="1" x14ac:dyDescent="0.25">
      <c r="A1808" s="210" t="s">
        <v>47</v>
      </c>
      <c r="B1808" s="28" t="s">
        <v>23</v>
      </c>
      <c r="C1808" s="28" t="s">
        <v>34</v>
      </c>
      <c r="D1808" s="110" t="s">
        <v>53</v>
      </c>
      <c r="E1808" s="114" t="s">
        <v>54</v>
      </c>
      <c r="F1808" s="111" t="s">
        <v>55</v>
      </c>
      <c r="G1808" s="112" t="s">
        <v>35</v>
      </c>
    </row>
    <row r="1809" spans="1:7" ht="13.5" thickTop="1" x14ac:dyDescent="0.2">
      <c r="A1809" s="29">
        <v>1</v>
      </c>
      <c r="B1809" s="101"/>
      <c r="C1809" s="352" t="s">
        <v>2311</v>
      </c>
      <c r="D1809" s="357" t="s">
        <v>2310</v>
      </c>
      <c r="E1809" s="158">
        <v>120</v>
      </c>
      <c r="F1809" s="128">
        <v>40</v>
      </c>
      <c r="G1809" s="35">
        <f>F1809*E1809</f>
        <v>4800</v>
      </c>
    </row>
    <row r="1810" spans="1:7" x14ac:dyDescent="0.2">
      <c r="A1810" s="29"/>
      <c r="B1810" s="646"/>
      <c r="C1810" s="656"/>
      <c r="D1810" s="669"/>
      <c r="E1810" s="658"/>
      <c r="F1810" s="659"/>
      <c r="G1810" s="35"/>
    </row>
    <row r="1811" spans="1:7" x14ac:dyDescent="0.2">
      <c r="A1811" s="345"/>
      <c r="B1811" s="101"/>
      <c r="C1811" s="352"/>
      <c r="D1811" s="351"/>
      <c r="E1811" s="108"/>
      <c r="F1811" s="128"/>
      <c r="G1811" s="35"/>
    </row>
    <row r="1812" spans="1:7" x14ac:dyDescent="0.2">
      <c r="A1812" s="29"/>
      <c r="B1812" s="101"/>
      <c r="C1812" s="352"/>
      <c r="D1812" s="351"/>
      <c r="E1812" s="108"/>
      <c r="F1812" s="149"/>
      <c r="G1812" s="35"/>
    </row>
    <row r="1813" spans="1:7" x14ac:dyDescent="0.2">
      <c r="A1813" s="29"/>
      <c r="B1813" s="646"/>
      <c r="C1813" s="656"/>
      <c r="D1813" s="657"/>
      <c r="E1813" s="745"/>
      <c r="F1813" s="746"/>
      <c r="G1813" s="35"/>
    </row>
    <row r="1814" spans="1:7" x14ac:dyDescent="0.2">
      <c r="A1814" s="29"/>
      <c r="B1814" s="101"/>
      <c r="C1814" s="41"/>
      <c r="D1814" s="351" t="s">
        <v>150</v>
      </c>
      <c r="E1814" s="157"/>
      <c r="F1814" s="149"/>
      <c r="G1814" s="35"/>
    </row>
    <row r="1815" spans="1:7" x14ac:dyDescent="0.2">
      <c r="A1815" s="29"/>
      <c r="B1815" s="105"/>
      <c r="C1815" s="41"/>
      <c r="D1815" s="136"/>
      <c r="E1815" s="102"/>
      <c r="F1815" s="128"/>
      <c r="G1815" s="35"/>
    </row>
    <row r="1816" spans="1:7" x14ac:dyDescent="0.2">
      <c r="A1816" s="29"/>
      <c r="B1816" s="105"/>
      <c r="C1816" s="41"/>
      <c r="D1816" s="136"/>
      <c r="E1816" s="102"/>
      <c r="F1816" s="128"/>
      <c r="G1816" s="35"/>
    </row>
    <row r="1817" spans="1:7" x14ac:dyDescent="0.2">
      <c r="A1817" s="29"/>
      <c r="B1817" s="151"/>
      <c r="C1817" s="119"/>
      <c r="D1817" s="136"/>
      <c r="E1817" s="108"/>
      <c r="F1817" s="150"/>
      <c r="G1817" s="35"/>
    </row>
    <row r="1818" spans="1:7" x14ac:dyDescent="0.2">
      <c r="A1818" s="29"/>
      <c r="B1818" s="151"/>
      <c r="C1818" s="119"/>
      <c r="D1818" s="144"/>
      <c r="E1818" s="108"/>
      <c r="F1818" s="150"/>
      <c r="G1818" s="35"/>
    </row>
    <row r="1819" spans="1:7" x14ac:dyDescent="0.2">
      <c r="A1819" s="29"/>
      <c r="B1819" s="101"/>
      <c r="C1819" s="41"/>
      <c r="D1819" s="364" t="s">
        <v>151</v>
      </c>
      <c r="E1819" s="155"/>
      <c r="F1819" s="128"/>
      <c r="G1819" s="35"/>
    </row>
    <row r="1820" spans="1:7" x14ac:dyDescent="0.2">
      <c r="A1820" s="29"/>
      <c r="B1820" s="106"/>
      <c r="C1820" s="41"/>
      <c r="D1820" s="357" t="s">
        <v>8</v>
      </c>
      <c r="E1820" s="104"/>
      <c r="F1820" s="128"/>
      <c r="G1820" s="35"/>
    </row>
    <row r="1821" spans="1:7" x14ac:dyDescent="0.2">
      <c r="A1821" s="29"/>
      <c r="B1821" s="105"/>
      <c r="C1821" s="41"/>
      <c r="D1821" s="136"/>
      <c r="E1821" s="108"/>
      <c r="F1821" s="152"/>
      <c r="G1821" s="35"/>
    </row>
    <row r="1822" spans="1:7" x14ac:dyDescent="0.2">
      <c r="A1822" s="29"/>
      <c r="B1822" s="107"/>
      <c r="C1822" s="41"/>
      <c r="D1822" s="136"/>
      <c r="E1822" s="153"/>
      <c r="F1822" s="128"/>
      <c r="G1822" s="35"/>
    </row>
    <row r="1823" spans="1:7" x14ac:dyDescent="0.2">
      <c r="A1823" s="29"/>
      <c r="B1823" s="107"/>
      <c r="C1823" s="41"/>
      <c r="D1823" s="67"/>
      <c r="E1823" s="153"/>
      <c r="F1823" s="128"/>
      <c r="G1823" s="35"/>
    </row>
    <row r="1824" spans="1:7" x14ac:dyDescent="0.2">
      <c r="A1824" s="29"/>
      <c r="B1824" s="101"/>
      <c r="C1824" s="41"/>
      <c r="D1824" s="67"/>
      <c r="E1824" s="108"/>
      <c r="F1824" s="128"/>
      <c r="G1824" s="35"/>
    </row>
    <row r="1825" spans="1:7" x14ac:dyDescent="0.2">
      <c r="A1825" s="29"/>
      <c r="B1825" s="101"/>
      <c r="C1825" s="41"/>
      <c r="D1825" s="67"/>
      <c r="E1825" s="153"/>
      <c r="F1825" s="128"/>
      <c r="G1825" s="35"/>
    </row>
    <row r="1826" spans="1:7" x14ac:dyDescent="0.2">
      <c r="A1826" s="29"/>
      <c r="B1826" s="106"/>
      <c r="C1826" s="41"/>
      <c r="D1826" s="67"/>
      <c r="E1826" s="104"/>
      <c r="F1826" s="154"/>
      <c r="G1826" s="35"/>
    </row>
    <row r="1827" spans="1:7" x14ac:dyDescent="0.2">
      <c r="A1827" s="29"/>
      <c r="B1827" s="105"/>
      <c r="C1827" s="41"/>
      <c r="D1827" s="130"/>
      <c r="E1827" s="104"/>
      <c r="F1827" s="154"/>
      <c r="G1827" s="35"/>
    </row>
    <row r="1828" spans="1:7" x14ac:dyDescent="0.2">
      <c r="A1828" s="29"/>
      <c r="B1828" s="105"/>
      <c r="C1828" s="41"/>
      <c r="D1828" s="130"/>
      <c r="E1828" s="104"/>
      <c r="F1828" s="154"/>
      <c r="G1828" s="35"/>
    </row>
    <row r="1829" spans="1:7" x14ac:dyDescent="0.2">
      <c r="A1829" s="29"/>
      <c r="B1829" s="105"/>
      <c r="C1829" s="41"/>
      <c r="D1829" s="130"/>
      <c r="E1829" s="104"/>
      <c r="F1829" s="154"/>
      <c r="G1829" s="35"/>
    </row>
    <row r="1830" spans="1:7" x14ac:dyDescent="0.2">
      <c r="A1830" s="29"/>
      <c r="B1830" s="105"/>
      <c r="C1830" s="41"/>
      <c r="D1830" s="67"/>
      <c r="E1830" s="104"/>
      <c r="F1830" s="154"/>
      <c r="G1830" s="35"/>
    </row>
    <row r="1831" spans="1:7" x14ac:dyDescent="0.2">
      <c r="A1831" s="29"/>
      <c r="B1831" s="101"/>
      <c r="C1831" s="41"/>
      <c r="D1831" s="67"/>
      <c r="E1831" s="104"/>
      <c r="F1831" s="154"/>
      <c r="G1831" s="35"/>
    </row>
    <row r="1832" spans="1:7" x14ac:dyDescent="0.2">
      <c r="A1832" s="29"/>
      <c r="B1832" s="101"/>
      <c r="C1832" s="41"/>
      <c r="D1832" s="136"/>
      <c r="E1832" s="104"/>
      <c r="F1832" s="154"/>
      <c r="G1832" s="35"/>
    </row>
    <row r="1833" spans="1:7" x14ac:dyDescent="0.2">
      <c r="A1833" s="29"/>
      <c r="B1833" s="101"/>
      <c r="C1833" s="41"/>
      <c r="D1833" s="136"/>
      <c r="E1833" s="104"/>
      <c r="F1833" s="154"/>
      <c r="G1833" s="35"/>
    </row>
    <row r="1834" spans="1:7" x14ac:dyDescent="0.2">
      <c r="A1834" s="29"/>
      <c r="B1834" s="101"/>
      <c r="C1834" s="41"/>
      <c r="D1834" s="62"/>
      <c r="E1834" s="104"/>
      <c r="F1834" s="154"/>
      <c r="G1834" s="35"/>
    </row>
    <row r="1835" spans="1:7" x14ac:dyDescent="0.2">
      <c r="A1835" s="29"/>
      <c r="B1835" s="101"/>
      <c r="C1835" s="41"/>
      <c r="D1835" s="67"/>
      <c r="E1835" s="104"/>
      <c r="F1835" s="154"/>
      <c r="G1835" s="35"/>
    </row>
    <row r="1836" spans="1:7" x14ac:dyDescent="0.2">
      <c r="A1836" s="29"/>
      <c r="B1836" s="101"/>
      <c r="C1836" s="41"/>
      <c r="D1836" s="159"/>
      <c r="E1836" s="104"/>
      <c r="F1836" s="154"/>
      <c r="G1836" s="35"/>
    </row>
    <row r="1837" spans="1:7" x14ac:dyDescent="0.2">
      <c r="A1837" s="29"/>
      <c r="B1837" s="101"/>
      <c r="C1837" s="41"/>
      <c r="D1837" s="160"/>
      <c r="E1837" s="108"/>
      <c r="F1837" s="128"/>
      <c r="G1837" s="353" t="s">
        <v>8</v>
      </c>
    </row>
    <row r="1838" spans="1:7" x14ac:dyDescent="0.2">
      <c r="A1838" s="29"/>
      <c r="B1838" s="101"/>
      <c r="C1838" s="41"/>
      <c r="D1838" s="357" t="s">
        <v>8</v>
      </c>
      <c r="E1838" s="153"/>
      <c r="F1838" s="128"/>
      <c r="G1838" s="35"/>
    </row>
    <row r="1839" spans="1:7" x14ac:dyDescent="0.2">
      <c r="A1839" s="29"/>
      <c r="B1839" s="101"/>
      <c r="C1839" s="41"/>
      <c r="D1839" s="136"/>
      <c r="E1839" s="102"/>
      <c r="F1839" s="128"/>
      <c r="G1839" s="35"/>
    </row>
    <row r="1840" spans="1:7" x14ac:dyDescent="0.2">
      <c r="A1840" s="29"/>
      <c r="B1840" s="101"/>
      <c r="C1840" s="31"/>
      <c r="D1840" s="67"/>
      <c r="E1840" s="131"/>
      <c r="F1840" s="117"/>
      <c r="G1840" s="35"/>
    </row>
    <row r="1841" spans="1:7" x14ac:dyDescent="0.2">
      <c r="A1841" s="29"/>
      <c r="B1841" s="101"/>
      <c r="C1841" s="41"/>
      <c r="D1841" s="118"/>
      <c r="E1841" s="108"/>
      <c r="F1841" s="149"/>
      <c r="G1841" s="35"/>
    </row>
    <row r="1842" spans="1:7" x14ac:dyDescent="0.2">
      <c r="A1842" s="29"/>
      <c r="B1842" s="101"/>
      <c r="C1842" s="41"/>
      <c r="D1842" s="144"/>
      <c r="E1842" s="108"/>
      <c r="F1842" s="149"/>
      <c r="G1842" s="35"/>
    </row>
    <row r="1843" spans="1:7" ht="13.5" thickBot="1" x14ac:dyDescent="0.25">
      <c r="A1843" s="45"/>
      <c r="B1843" s="132"/>
      <c r="C1843" s="115"/>
      <c r="D1843" s="115"/>
      <c r="E1843" s="132"/>
      <c r="F1843" s="49" t="s">
        <v>15</v>
      </c>
      <c r="G1843" s="50">
        <f>SUM(G1809:G1842)</f>
        <v>4800</v>
      </c>
    </row>
    <row r="1844" spans="1:7" ht="13.5" thickTop="1" x14ac:dyDescent="0.2">
      <c r="A1844" s="1149" t="s">
        <v>4131</v>
      </c>
      <c r="B1844" s="1150"/>
      <c r="C1844" s="1150"/>
      <c r="D1844" s="1150"/>
      <c r="E1844" s="1150"/>
      <c r="F1844" s="1150"/>
      <c r="G1844" s="1151"/>
    </row>
    <row r="1845" spans="1:7" ht="13.5" thickBot="1" x14ac:dyDescent="0.25">
      <c r="A1845" s="52"/>
      <c r="B1845" s="103"/>
      <c r="C1845" s="355" t="s">
        <v>8</v>
      </c>
      <c r="D1845" s="54"/>
      <c r="E1845" s="103"/>
      <c r="F1845" s="55"/>
      <c r="G1845" s="56"/>
    </row>
    <row r="1846" spans="1:7" ht="13.5" thickTop="1" x14ac:dyDescent="0.2">
      <c r="A1846" s="1130"/>
      <c r="B1846" s="1131"/>
      <c r="C1846" s="1131"/>
      <c r="D1846" s="57" t="s">
        <v>11</v>
      </c>
      <c r="E1846" s="1132" t="s">
        <v>12</v>
      </c>
      <c r="F1846" s="1132"/>
      <c r="G1846" s="1133"/>
    </row>
    <row r="1847" spans="1:7" x14ac:dyDescent="0.2">
      <c r="A1847" s="1134" t="s">
        <v>17</v>
      </c>
      <c r="B1847" s="1135"/>
      <c r="C1847" s="1135"/>
      <c r="D1847" s="39"/>
      <c r="E1847" s="1136"/>
      <c r="F1847" s="1137"/>
      <c r="G1847" s="1138"/>
    </row>
    <row r="1848" spans="1:7" x14ac:dyDescent="0.2">
      <c r="A1848" s="1134" t="s">
        <v>38</v>
      </c>
      <c r="B1848" s="1135"/>
      <c r="C1848" s="1135"/>
      <c r="D1848" s="58" t="s">
        <v>403</v>
      </c>
      <c r="E1848" s="1139" t="s">
        <v>142</v>
      </c>
      <c r="F1848" s="1139"/>
      <c r="G1848" s="1140"/>
    </row>
    <row r="1849" spans="1:7" ht="13.5" thickBot="1" x14ac:dyDescent="0.25">
      <c r="A1849" s="1141" t="s">
        <v>39</v>
      </c>
      <c r="B1849" s="1142"/>
      <c r="C1849" s="1142"/>
      <c r="D1849" s="59" t="s">
        <v>404</v>
      </c>
      <c r="E1849" s="1143" t="s">
        <v>0</v>
      </c>
      <c r="F1849" s="1143"/>
      <c r="G1849" s="1144"/>
    </row>
    <row r="1850" spans="1:7" ht="16.5" x14ac:dyDescent="0.25">
      <c r="A1850" s="1152" t="s">
        <v>29</v>
      </c>
      <c r="B1850" s="1153"/>
      <c r="C1850" s="1153"/>
      <c r="D1850" s="1153"/>
      <c r="E1850" s="1153"/>
      <c r="F1850" s="1153"/>
      <c r="G1850" s="1154"/>
    </row>
    <row r="1851" spans="1:7" x14ac:dyDescent="0.2">
      <c r="A1851" s="1155" t="s">
        <v>48</v>
      </c>
      <c r="B1851" s="1156"/>
      <c r="C1851" s="1156"/>
      <c r="D1851" s="1156"/>
      <c r="E1851" s="1156"/>
      <c r="F1851" s="1156"/>
      <c r="G1851" s="1157"/>
    </row>
    <row r="1852" spans="1:7" x14ac:dyDescent="0.2">
      <c r="A1852" s="1158" t="s">
        <v>49</v>
      </c>
      <c r="B1852" s="1159"/>
      <c r="C1852" s="1159"/>
      <c r="D1852" s="1159"/>
      <c r="E1852" s="1159"/>
      <c r="F1852" s="1159"/>
      <c r="G1852" s="1160"/>
    </row>
    <row r="1853" spans="1:7" x14ac:dyDescent="0.2">
      <c r="A1853" s="6"/>
      <c r="B1853" s="99"/>
      <c r="C1853" s="8"/>
      <c r="D1853" s="9"/>
      <c r="E1853" s="99"/>
      <c r="F1853" s="10"/>
      <c r="G1853" s="11" t="s">
        <v>20</v>
      </c>
    </row>
    <row r="1854" spans="1:7" x14ac:dyDescent="0.2">
      <c r="A1854" s="12" t="s">
        <v>1</v>
      </c>
      <c r="B1854" s="13"/>
      <c r="C1854" s="14" t="s">
        <v>51</v>
      </c>
      <c r="D1854" s="13"/>
      <c r="E1854" s="343" t="s">
        <v>4380</v>
      </c>
      <c r="F1854" s="98"/>
      <c r="G1854" s="344" t="s">
        <v>4353</v>
      </c>
    </row>
    <row r="1855" spans="1:7" x14ac:dyDescent="0.2">
      <c r="A1855" s="17" t="s">
        <v>8</v>
      </c>
      <c r="B1855" s="100"/>
      <c r="C1855" s="19"/>
      <c r="D1855" s="4"/>
      <c r="E1855" s="1145"/>
      <c r="F1855" s="1146"/>
      <c r="G1855" s="20"/>
    </row>
    <row r="1856" spans="1:7" x14ac:dyDescent="0.2">
      <c r="A1856" s="21" t="s">
        <v>37</v>
      </c>
      <c r="B1856" s="22"/>
      <c r="C1856" s="22"/>
      <c r="D1856" s="22"/>
      <c r="E1856" s="23" t="s">
        <v>46</v>
      </c>
      <c r="F1856" s="24"/>
      <c r="G1856" s="20" t="s">
        <v>50</v>
      </c>
    </row>
    <row r="1857" spans="1:7" x14ac:dyDescent="0.2">
      <c r="A1857" s="6"/>
      <c r="B1857" s="99"/>
      <c r="C1857" s="8"/>
      <c r="D1857" s="8"/>
      <c r="E1857" s="1147"/>
      <c r="F1857" s="1148"/>
      <c r="G1857" s="25"/>
    </row>
    <row r="1858" spans="1:7" ht="26.25" thickBot="1" x14ac:dyDescent="0.25">
      <c r="A1858" s="210" t="s">
        <v>47</v>
      </c>
      <c r="B1858" s="28" t="s">
        <v>23</v>
      </c>
      <c r="C1858" s="28" t="s">
        <v>34</v>
      </c>
      <c r="D1858" s="110" t="s">
        <v>53</v>
      </c>
      <c r="E1858" s="114" t="s">
        <v>54</v>
      </c>
      <c r="F1858" s="111" t="s">
        <v>55</v>
      </c>
      <c r="G1858" s="112" t="s">
        <v>35</v>
      </c>
    </row>
    <row r="1859" spans="1:7" ht="13.5" thickTop="1" x14ac:dyDescent="0.2">
      <c r="A1859" s="29">
        <v>1</v>
      </c>
      <c r="B1859" s="101"/>
      <c r="C1859" s="352" t="s">
        <v>2311</v>
      </c>
      <c r="D1859" s="357" t="s">
        <v>2310</v>
      </c>
      <c r="E1859" s="158">
        <v>70</v>
      </c>
      <c r="F1859" s="128">
        <v>40</v>
      </c>
      <c r="G1859" s="35">
        <f>F1859*E1859</f>
        <v>2800</v>
      </c>
    </row>
    <row r="1860" spans="1:7" x14ac:dyDescent="0.2">
      <c r="A1860" s="29"/>
      <c r="B1860" s="646"/>
      <c r="C1860" s="656"/>
      <c r="D1860" s="669"/>
      <c r="E1860" s="658"/>
      <c r="F1860" s="659"/>
      <c r="G1860" s="35"/>
    </row>
    <row r="1861" spans="1:7" x14ac:dyDescent="0.2">
      <c r="A1861" s="345"/>
      <c r="B1861" s="101"/>
      <c r="C1861" s="352"/>
      <c r="D1861" s="351"/>
      <c r="E1861" s="108"/>
      <c r="F1861" s="128"/>
      <c r="G1861" s="35"/>
    </row>
    <row r="1862" spans="1:7" x14ac:dyDescent="0.2">
      <c r="A1862" s="29"/>
      <c r="B1862" s="101"/>
      <c r="C1862" s="352"/>
      <c r="D1862" s="351"/>
      <c r="E1862" s="108"/>
      <c r="F1862" s="149"/>
      <c r="G1862" s="35"/>
    </row>
    <row r="1863" spans="1:7" x14ac:dyDescent="0.2">
      <c r="A1863" s="29"/>
      <c r="B1863" s="646"/>
      <c r="C1863" s="656"/>
      <c r="D1863" s="657"/>
      <c r="E1863" s="745"/>
      <c r="F1863" s="746"/>
      <c r="G1863" s="35"/>
    </row>
    <row r="1864" spans="1:7" x14ac:dyDescent="0.2">
      <c r="A1864" s="29"/>
      <c r="B1864" s="101"/>
      <c r="C1864" s="41"/>
      <c r="D1864" s="351" t="s">
        <v>150</v>
      </c>
      <c r="E1864" s="157"/>
      <c r="F1864" s="149"/>
      <c r="G1864" s="35"/>
    </row>
    <row r="1865" spans="1:7" x14ac:dyDescent="0.2">
      <c r="A1865" s="29"/>
      <c r="B1865" s="105"/>
      <c r="C1865" s="41"/>
      <c r="D1865" s="136"/>
      <c r="E1865" s="102"/>
      <c r="F1865" s="128"/>
      <c r="G1865" s="35"/>
    </row>
    <row r="1866" spans="1:7" x14ac:dyDescent="0.2">
      <c r="A1866" s="29"/>
      <c r="B1866" s="105"/>
      <c r="C1866" s="41"/>
      <c r="D1866" s="136"/>
      <c r="E1866" s="102"/>
      <c r="F1866" s="128"/>
      <c r="G1866" s="35"/>
    </row>
    <row r="1867" spans="1:7" x14ac:dyDescent="0.2">
      <c r="A1867" s="29"/>
      <c r="B1867" s="151"/>
      <c r="C1867" s="119"/>
      <c r="D1867" s="136"/>
      <c r="E1867" s="108"/>
      <c r="F1867" s="150"/>
      <c r="G1867" s="35"/>
    </row>
    <row r="1868" spans="1:7" x14ac:dyDescent="0.2">
      <c r="A1868" s="29"/>
      <c r="B1868" s="151"/>
      <c r="C1868" s="119"/>
      <c r="D1868" s="144"/>
      <c r="E1868" s="108"/>
      <c r="F1868" s="150"/>
      <c r="G1868" s="35"/>
    </row>
    <row r="1869" spans="1:7" x14ac:dyDescent="0.2">
      <c r="A1869" s="29"/>
      <c r="B1869" s="101"/>
      <c r="C1869" s="41"/>
      <c r="D1869" s="364" t="s">
        <v>151</v>
      </c>
      <c r="E1869" s="155"/>
      <c r="F1869" s="128"/>
      <c r="G1869" s="35"/>
    </row>
    <row r="1870" spans="1:7" x14ac:dyDescent="0.2">
      <c r="A1870" s="29"/>
      <c r="B1870" s="106"/>
      <c r="C1870" s="41"/>
      <c r="D1870" s="357" t="s">
        <v>8</v>
      </c>
      <c r="E1870" s="104"/>
      <c r="F1870" s="128"/>
      <c r="G1870" s="35"/>
    </row>
    <row r="1871" spans="1:7" x14ac:dyDescent="0.2">
      <c r="A1871" s="29"/>
      <c r="B1871" s="105"/>
      <c r="C1871" s="41"/>
      <c r="D1871" s="136"/>
      <c r="E1871" s="108"/>
      <c r="F1871" s="152"/>
      <c r="G1871" s="35"/>
    </row>
    <row r="1872" spans="1:7" x14ac:dyDescent="0.2">
      <c r="A1872" s="29"/>
      <c r="B1872" s="107"/>
      <c r="C1872" s="41"/>
      <c r="D1872" s="136"/>
      <c r="E1872" s="153"/>
      <c r="F1872" s="128"/>
      <c r="G1872" s="35"/>
    </row>
    <row r="1873" spans="1:7" x14ac:dyDescent="0.2">
      <c r="A1873" s="29"/>
      <c r="B1873" s="107"/>
      <c r="C1873" s="41"/>
      <c r="D1873" s="67"/>
      <c r="E1873" s="153"/>
      <c r="F1873" s="128"/>
      <c r="G1873" s="35"/>
    </row>
    <row r="1874" spans="1:7" x14ac:dyDescent="0.2">
      <c r="A1874" s="29"/>
      <c r="B1874" s="101"/>
      <c r="C1874" s="41"/>
      <c r="D1874" s="67"/>
      <c r="E1874" s="108"/>
      <c r="F1874" s="128"/>
      <c r="G1874" s="35"/>
    </row>
    <row r="1875" spans="1:7" x14ac:dyDescent="0.2">
      <c r="A1875" s="29"/>
      <c r="B1875" s="101"/>
      <c r="C1875" s="41"/>
      <c r="D1875" s="67"/>
      <c r="E1875" s="153"/>
      <c r="F1875" s="128"/>
      <c r="G1875" s="35"/>
    </row>
    <row r="1876" spans="1:7" x14ac:dyDescent="0.2">
      <c r="A1876" s="29"/>
      <c r="B1876" s="106"/>
      <c r="C1876" s="41"/>
      <c r="D1876" s="67"/>
      <c r="E1876" s="104"/>
      <c r="F1876" s="154"/>
      <c r="G1876" s="35"/>
    </row>
    <row r="1877" spans="1:7" x14ac:dyDescent="0.2">
      <c r="A1877" s="29"/>
      <c r="B1877" s="105"/>
      <c r="C1877" s="41"/>
      <c r="D1877" s="130"/>
      <c r="E1877" s="104"/>
      <c r="F1877" s="154"/>
      <c r="G1877" s="35"/>
    </row>
    <row r="1878" spans="1:7" x14ac:dyDescent="0.2">
      <c r="A1878" s="29"/>
      <c r="B1878" s="105"/>
      <c r="C1878" s="41"/>
      <c r="D1878" s="130"/>
      <c r="E1878" s="104"/>
      <c r="F1878" s="154"/>
      <c r="G1878" s="35"/>
    </row>
    <row r="1879" spans="1:7" x14ac:dyDescent="0.2">
      <c r="A1879" s="29"/>
      <c r="B1879" s="105"/>
      <c r="C1879" s="41"/>
      <c r="D1879" s="130"/>
      <c r="E1879" s="104"/>
      <c r="F1879" s="154"/>
      <c r="G1879" s="35"/>
    </row>
    <row r="1880" spans="1:7" x14ac:dyDescent="0.2">
      <c r="A1880" s="29"/>
      <c r="B1880" s="105"/>
      <c r="C1880" s="41"/>
      <c r="D1880" s="67"/>
      <c r="E1880" s="104"/>
      <c r="F1880" s="154"/>
      <c r="G1880" s="35"/>
    </row>
    <row r="1881" spans="1:7" x14ac:dyDescent="0.2">
      <c r="A1881" s="29"/>
      <c r="B1881" s="101"/>
      <c r="C1881" s="41"/>
      <c r="D1881" s="67"/>
      <c r="E1881" s="104"/>
      <c r="F1881" s="154"/>
      <c r="G1881" s="35"/>
    </row>
    <row r="1882" spans="1:7" x14ac:dyDescent="0.2">
      <c r="A1882" s="29"/>
      <c r="B1882" s="101"/>
      <c r="C1882" s="41"/>
      <c r="D1882" s="136"/>
      <c r="E1882" s="104"/>
      <c r="F1882" s="154"/>
      <c r="G1882" s="35"/>
    </row>
    <row r="1883" spans="1:7" x14ac:dyDescent="0.2">
      <c r="A1883" s="29"/>
      <c r="B1883" s="101"/>
      <c r="C1883" s="41"/>
      <c r="D1883" s="136"/>
      <c r="E1883" s="104"/>
      <c r="F1883" s="154"/>
      <c r="G1883" s="35"/>
    </row>
    <row r="1884" spans="1:7" x14ac:dyDescent="0.2">
      <c r="A1884" s="29"/>
      <c r="B1884" s="101"/>
      <c r="C1884" s="41"/>
      <c r="D1884" s="62"/>
      <c r="E1884" s="104"/>
      <c r="F1884" s="154"/>
      <c r="G1884" s="35"/>
    </row>
    <row r="1885" spans="1:7" x14ac:dyDescent="0.2">
      <c r="A1885" s="29"/>
      <c r="B1885" s="101"/>
      <c r="C1885" s="41"/>
      <c r="D1885" s="67"/>
      <c r="E1885" s="104"/>
      <c r="F1885" s="154"/>
      <c r="G1885" s="35"/>
    </row>
    <row r="1886" spans="1:7" x14ac:dyDescent="0.2">
      <c r="A1886" s="29"/>
      <c r="B1886" s="101"/>
      <c r="C1886" s="41"/>
      <c r="D1886" s="159"/>
      <c r="E1886" s="104"/>
      <c r="F1886" s="154"/>
      <c r="G1886" s="35"/>
    </row>
    <row r="1887" spans="1:7" x14ac:dyDescent="0.2">
      <c r="A1887" s="29"/>
      <c r="B1887" s="101"/>
      <c r="C1887" s="41"/>
      <c r="D1887" s="160"/>
      <c r="E1887" s="108"/>
      <c r="F1887" s="128"/>
      <c r="G1887" s="353" t="s">
        <v>8</v>
      </c>
    </row>
    <row r="1888" spans="1:7" x14ac:dyDescent="0.2">
      <c r="A1888" s="29"/>
      <c r="B1888" s="101"/>
      <c r="C1888" s="41"/>
      <c r="D1888" s="357" t="s">
        <v>8</v>
      </c>
      <c r="E1888" s="153"/>
      <c r="F1888" s="128"/>
      <c r="G1888" s="35"/>
    </row>
    <row r="1889" spans="1:7" x14ac:dyDescent="0.2">
      <c r="A1889" s="29"/>
      <c r="B1889" s="101"/>
      <c r="C1889" s="41"/>
      <c r="D1889" s="136"/>
      <c r="E1889" s="102"/>
      <c r="F1889" s="128"/>
      <c r="G1889" s="35"/>
    </row>
    <row r="1890" spans="1:7" x14ac:dyDescent="0.2">
      <c r="A1890" s="29"/>
      <c r="B1890" s="101"/>
      <c r="C1890" s="31"/>
      <c r="D1890" s="67"/>
      <c r="E1890" s="131"/>
      <c r="F1890" s="117"/>
      <c r="G1890" s="35"/>
    </row>
    <row r="1891" spans="1:7" x14ac:dyDescent="0.2">
      <c r="A1891" s="29"/>
      <c r="B1891" s="101"/>
      <c r="C1891" s="41"/>
      <c r="D1891" s="118"/>
      <c r="E1891" s="108"/>
      <c r="F1891" s="149"/>
      <c r="G1891" s="35"/>
    </row>
    <row r="1892" spans="1:7" x14ac:dyDescent="0.2">
      <c r="A1892" s="29"/>
      <c r="B1892" s="101"/>
      <c r="C1892" s="41"/>
      <c r="D1892" s="144"/>
      <c r="E1892" s="108"/>
      <c r="F1892" s="149"/>
      <c r="G1892" s="35"/>
    </row>
    <row r="1893" spans="1:7" ht="13.5" thickBot="1" x14ac:dyDescent="0.25">
      <c r="A1893" s="45"/>
      <c r="B1893" s="132"/>
      <c r="C1893" s="115"/>
      <c r="D1893" s="115"/>
      <c r="E1893" s="132"/>
      <c r="F1893" s="49" t="s">
        <v>15</v>
      </c>
      <c r="G1893" s="50">
        <f>SUM(G1859:G1892)</f>
        <v>2800</v>
      </c>
    </row>
    <row r="1894" spans="1:7" ht="13.5" thickTop="1" x14ac:dyDescent="0.2">
      <c r="A1894" s="1149" t="s">
        <v>4363</v>
      </c>
      <c r="B1894" s="1150"/>
      <c r="C1894" s="1150"/>
      <c r="D1894" s="1150"/>
      <c r="E1894" s="1150"/>
      <c r="F1894" s="1150"/>
      <c r="G1894" s="1151"/>
    </row>
    <row r="1895" spans="1:7" ht="13.5" thickBot="1" x14ac:dyDescent="0.25">
      <c r="A1895" s="52"/>
      <c r="B1895" s="103"/>
      <c r="C1895" s="355" t="s">
        <v>8</v>
      </c>
      <c r="D1895" s="54"/>
      <c r="E1895" s="103"/>
      <c r="F1895" s="55"/>
      <c r="G1895" s="56"/>
    </row>
    <row r="1896" spans="1:7" ht="13.5" thickTop="1" x14ac:dyDescent="0.2">
      <c r="A1896" s="1130"/>
      <c r="B1896" s="1131"/>
      <c r="C1896" s="1131"/>
      <c r="D1896" s="57" t="s">
        <v>11</v>
      </c>
      <c r="E1896" s="1132" t="s">
        <v>12</v>
      </c>
      <c r="F1896" s="1132"/>
      <c r="G1896" s="1133"/>
    </row>
    <row r="1897" spans="1:7" x14ac:dyDescent="0.2">
      <c r="A1897" s="1134" t="s">
        <v>17</v>
      </c>
      <c r="B1897" s="1135"/>
      <c r="C1897" s="1135"/>
      <c r="D1897" s="39"/>
      <c r="E1897" s="1136"/>
      <c r="F1897" s="1137"/>
      <c r="G1897" s="1138"/>
    </row>
    <row r="1898" spans="1:7" x14ac:dyDescent="0.2">
      <c r="A1898" s="1134" t="s">
        <v>38</v>
      </c>
      <c r="B1898" s="1135"/>
      <c r="C1898" s="1135"/>
      <c r="D1898" s="58" t="s">
        <v>403</v>
      </c>
      <c r="E1898" s="1139" t="s">
        <v>142</v>
      </c>
      <c r="F1898" s="1139"/>
      <c r="G1898" s="1140"/>
    </row>
    <row r="1899" spans="1:7" ht="13.5" thickBot="1" x14ac:dyDescent="0.25">
      <c r="A1899" s="1141" t="s">
        <v>39</v>
      </c>
      <c r="B1899" s="1142"/>
      <c r="C1899" s="1142"/>
      <c r="D1899" s="59" t="s">
        <v>404</v>
      </c>
      <c r="E1899" s="1143" t="s">
        <v>0</v>
      </c>
      <c r="F1899" s="1143"/>
      <c r="G1899" s="1144"/>
    </row>
    <row r="1900" spans="1:7" ht="16.5" x14ac:dyDescent="0.25">
      <c r="A1900" s="1152" t="s">
        <v>29</v>
      </c>
      <c r="B1900" s="1153"/>
      <c r="C1900" s="1153"/>
      <c r="D1900" s="1153"/>
      <c r="E1900" s="1153"/>
      <c r="F1900" s="1153"/>
      <c r="G1900" s="1154"/>
    </row>
    <row r="1901" spans="1:7" x14ac:dyDescent="0.2">
      <c r="A1901" s="1155" t="s">
        <v>48</v>
      </c>
      <c r="B1901" s="1156"/>
      <c r="C1901" s="1156"/>
      <c r="D1901" s="1156"/>
      <c r="E1901" s="1156"/>
      <c r="F1901" s="1156"/>
      <c r="G1901" s="1157"/>
    </row>
    <row r="1902" spans="1:7" x14ac:dyDescent="0.2">
      <c r="A1902" s="1158" t="s">
        <v>49</v>
      </c>
      <c r="B1902" s="1159"/>
      <c r="C1902" s="1159"/>
      <c r="D1902" s="1159"/>
      <c r="E1902" s="1159"/>
      <c r="F1902" s="1159"/>
      <c r="G1902" s="1160"/>
    </row>
    <row r="1903" spans="1:7" x14ac:dyDescent="0.2">
      <c r="A1903" s="6"/>
      <c r="B1903" s="99"/>
      <c r="C1903" s="8"/>
      <c r="D1903" s="9"/>
      <c r="E1903" s="99"/>
      <c r="F1903" s="10"/>
      <c r="G1903" s="11" t="s">
        <v>20</v>
      </c>
    </row>
    <row r="1904" spans="1:7" x14ac:dyDescent="0.2">
      <c r="A1904" s="12" t="s">
        <v>1</v>
      </c>
      <c r="B1904" s="13"/>
      <c r="C1904" s="14" t="s">
        <v>51</v>
      </c>
      <c r="D1904" s="13"/>
      <c r="E1904" s="343" t="s">
        <v>4592</v>
      </c>
      <c r="F1904" s="98"/>
      <c r="G1904" s="344" t="s">
        <v>4493</v>
      </c>
    </row>
    <row r="1905" spans="1:7" x14ac:dyDescent="0.2">
      <c r="A1905" s="17" t="s">
        <v>8</v>
      </c>
      <c r="B1905" s="100"/>
      <c r="C1905" s="19"/>
      <c r="D1905" s="4"/>
      <c r="E1905" s="1145"/>
      <c r="F1905" s="1146"/>
      <c r="G1905" s="20"/>
    </row>
    <row r="1906" spans="1:7" x14ac:dyDescent="0.2">
      <c r="A1906" s="21" t="s">
        <v>37</v>
      </c>
      <c r="B1906" s="22"/>
      <c r="C1906" s="22"/>
      <c r="D1906" s="22"/>
      <c r="E1906" s="23" t="s">
        <v>46</v>
      </c>
      <c r="F1906" s="24"/>
      <c r="G1906" s="20" t="s">
        <v>50</v>
      </c>
    </row>
    <row r="1907" spans="1:7" x14ac:dyDescent="0.2">
      <c r="A1907" s="6"/>
      <c r="B1907" s="99"/>
      <c r="C1907" s="8"/>
      <c r="D1907" s="8"/>
      <c r="E1907" s="1147"/>
      <c r="F1907" s="1148"/>
      <c r="G1907" s="25"/>
    </row>
    <row r="1908" spans="1:7" ht="26.25" thickBot="1" x14ac:dyDescent="0.25">
      <c r="A1908" s="210" t="s">
        <v>47</v>
      </c>
      <c r="B1908" s="28" t="s">
        <v>23</v>
      </c>
      <c r="C1908" s="28" t="s">
        <v>34</v>
      </c>
      <c r="D1908" s="110" t="s">
        <v>53</v>
      </c>
      <c r="E1908" s="114" t="s">
        <v>54</v>
      </c>
      <c r="F1908" s="111" t="s">
        <v>55</v>
      </c>
      <c r="G1908" s="112" t="s">
        <v>35</v>
      </c>
    </row>
    <row r="1909" spans="1:7" ht="13.5" thickTop="1" x14ac:dyDescent="0.2">
      <c r="A1909" s="29">
        <v>1</v>
      </c>
      <c r="B1909" s="101"/>
      <c r="C1909" s="352" t="s">
        <v>149</v>
      </c>
      <c r="D1909" s="357" t="s">
        <v>4494</v>
      </c>
      <c r="E1909" s="158">
        <v>20</v>
      </c>
      <c r="F1909" s="128">
        <v>200</v>
      </c>
      <c r="G1909" s="35">
        <f>F1909*E1909</f>
        <v>4000</v>
      </c>
    </row>
    <row r="1910" spans="1:7" x14ac:dyDescent="0.2">
      <c r="A1910" s="29"/>
      <c r="B1910" s="646"/>
      <c r="C1910" s="656"/>
      <c r="D1910" s="669" t="s">
        <v>4495</v>
      </c>
      <c r="E1910" s="658"/>
      <c r="F1910" s="659"/>
      <c r="G1910" s="35"/>
    </row>
    <row r="1911" spans="1:7" x14ac:dyDescent="0.2">
      <c r="A1911" s="345">
        <v>2</v>
      </c>
      <c r="B1911" s="101"/>
      <c r="C1911" s="352" t="s">
        <v>149</v>
      </c>
      <c r="D1911" s="351" t="s">
        <v>425</v>
      </c>
      <c r="E1911" s="108">
        <v>20</v>
      </c>
      <c r="F1911" s="128">
        <v>350</v>
      </c>
      <c r="G1911" s="35">
        <f>F1911*E1911</f>
        <v>7000</v>
      </c>
    </row>
    <row r="1912" spans="1:7" x14ac:dyDescent="0.2">
      <c r="A1912" s="29"/>
      <c r="B1912" s="101"/>
      <c r="C1912" s="352"/>
      <c r="D1912" s="351" t="s">
        <v>467</v>
      </c>
      <c r="E1912" s="108"/>
      <c r="F1912" s="149"/>
      <c r="G1912" s="35"/>
    </row>
    <row r="1913" spans="1:7" x14ac:dyDescent="0.2">
      <c r="A1913" s="29"/>
      <c r="B1913" s="646"/>
      <c r="C1913" s="656"/>
      <c r="D1913" s="657"/>
      <c r="E1913" s="745"/>
      <c r="F1913" s="746"/>
      <c r="G1913" s="35"/>
    </row>
    <row r="1914" spans="1:7" x14ac:dyDescent="0.2">
      <c r="A1914" s="29"/>
      <c r="B1914" s="101"/>
      <c r="C1914" s="41"/>
      <c r="D1914" s="129"/>
      <c r="E1914" s="157"/>
      <c r="F1914" s="149"/>
      <c r="G1914" s="35"/>
    </row>
    <row r="1915" spans="1:7" x14ac:dyDescent="0.2">
      <c r="A1915" s="29"/>
      <c r="B1915" s="105"/>
      <c r="C1915" s="41"/>
      <c r="D1915" s="136"/>
      <c r="E1915" s="102"/>
      <c r="F1915" s="128"/>
      <c r="G1915" s="35"/>
    </row>
    <row r="1916" spans="1:7" x14ac:dyDescent="0.2">
      <c r="A1916" s="29"/>
      <c r="B1916" s="105"/>
      <c r="C1916" s="41"/>
      <c r="D1916" s="136"/>
      <c r="E1916" s="102"/>
      <c r="F1916" s="128"/>
      <c r="G1916" s="35"/>
    </row>
    <row r="1917" spans="1:7" x14ac:dyDescent="0.2">
      <c r="A1917" s="29"/>
      <c r="B1917" s="151"/>
      <c r="C1917" s="119"/>
      <c r="D1917" s="136"/>
      <c r="E1917" s="108"/>
      <c r="F1917" s="150"/>
      <c r="G1917" s="35"/>
    </row>
    <row r="1918" spans="1:7" x14ac:dyDescent="0.2">
      <c r="A1918" s="29"/>
      <c r="B1918" s="151"/>
      <c r="C1918" s="119"/>
      <c r="D1918" s="144"/>
      <c r="E1918" s="108"/>
      <c r="F1918" s="150"/>
      <c r="G1918" s="35"/>
    </row>
    <row r="1919" spans="1:7" x14ac:dyDescent="0.2">
      <c r="A1919" s="29"/>
      <c r="B1919" s="101"/>
      <c r="C1919" s="41"/>
      <c r="D1919" s="364" t="s">
        <v>151</v>
      </c>
      <c r="E1919" s="155"/>
      <c r="F1919" s="128"/>
      <c r="G1919" s="35"/>
    </row>
    <row r="1920" spans="1:7" x14ac:dyDescent="0.2">
      <c r="A1920" s="29"/>
      <c r="B1920" s="106"/>
      <c r="C1920" s="41"/>
      <c r="D1920" s="136"/>
      <c r="E1920" s="104"/>
      <c r="F1920" s="128"/>
      <c r="G1920" s="35"/>
    </row>
    <row r="1921" spans="1:7" x14ac:dyDescent="0.2">
      <c r="A1921" s="29"/>
      <c r="B1921" s="105"/>
      <c r="C1921" s="41"/>
      <c r="D1921" s="136"/>
      <c r="E1921" s="108"/>
      <c r="F1921" s="152"/>
      <c r="G1921" s="35"/>
    </row>
    <row r="1922" spans="1:7" x14ac:dyDescent="0.2">
      <c r="A1922" s="29"/>
      <c r="B1922" s="107"/>
      <c r="C1922" s="41"/>
      <c r="D1922" s="136"/>
      <c r="E1922" s="153"/>
      <c r="F1922" s="128"/>
      <c r="G1922" s="35"/>
    </row>
    <row r="1923" spans="1:7" x14ac:dyDescent="0.2">
      <c r="A1923" s="29"/>
      <c r="B1923" s="107"/>
      <c r="C1923" s="41"/>
      <c r="D1923" s="67"/>
      <c r="E1923" s="153"/>
      <c r="F1923" s="128"/>
      <c r="G1923" s="35"/>
    </row>
    <row r="1924" spans="1:7" x14ac:dyDescent="0.2">
      <c r="A1924" s="29"/>
      <c r="B1924" s="101"/>
      <c r="C1924" s="41"/>
      <c r="D1924" s="67"/>
      <c r="E1924" s="108"/>
      <c r="F1924" s="128"/>
      <c r="G1924" s="35"/>
    </row>
    <row r="1925" spans="1:7" x14ac:dyDescent="0.2">
      <c r="A1925" s="29"/>
      <c r="B1925" s="101"/>
      <c r="C1925" s="41"/>
      <c r="D1925" s="67"/>
      <c r="E1925" s="153"/>
      <c r="F1925" s="128"/>
      <c r="G1925" s="35"/>
    </row>
    <row r="1926" spans="1:7" x14ac:dyDescent="0.2">
      <c r="A1926" s="29"/>
      <c r="B1926" s="106"/>
      <c r="C1926" s="41"/>
      <c r="D1926" s="67"/>
      <c r="E1926" s="104"/>
      <c r="F1926" s="154"/>
      <c r="G1926" s="35"/>
    </row>
    <row r="1927" spans="1:7" x14ac:dyDescent="0.2">
      <c r="A1927" s="29"/>
      <c r="B1927" s="105"/>
      <c r="C1927" s="41"/>
      <c r="D1927" s="130"/>
      <c r="E1927" s="104"/>
      <c r="F1927" s="154"/>
      <c r="G1927" s="35"/>
    </row>
    <row r="1928" spans="1:7" x14ac:dyDescent="0.2">
      <c r="A1928" s="29"/>
      <c r="B1928" s="105"/>
      <c r="C1928" s="41"/>
      <c r="D1928" s="130"/>
      <c r="E1928" s="104"/>
      <c r="F1928" s="154"/>
      <c r="G1928" s="35"/>
    </row>
    <row r="1929" spans="1:7" x14ac:dyDescent="0.2">
      <c r="A1929" s="29"/>
      <c r="B1929" s="105"/>
      <c r="C1929" s="41"/>
      <c r="D1929" s="130"/>
      <c r="E1929" s="104"/>
      <c r="F1929" s="154"/>
      <c r="G1929" s="35"/>
    </row>
    <row r="1930" spans="1:7" x14ac:dyDescent="0.2">
      <c r="A1930" s="29"/>
      <c r="B1930" s="105"/>
      <c r="C1930" s="41"/>
      <c r="D1930" s="67"/>
      <c r="E1930" s="104"/>
      <c r="F1930" s="154"/>
      <c r="G1930" s="35"/>
    </row>
    <row r="1931" spans="1:7" x14ac:dyDescent="0.2">
      <c r="A1931" s="29"/>
      <c r="B1931" s="101"/>
      <c r="C1931" s="41"/>
      <c r="D1931" s="67"/>
      <c r="E1931" s="104"/>
      <c r="F1931" s="154"/>
      <c r="G1931" s="35"/>
    </row>
    <row r="1932" spans="1:7" x14ac:dyDescent="0.2">
      <c r="A1932" s="29"/>
      <c r="B1932" s="101"/>
      <c r="C1932" s="41"/>
      <c r="D1932" s="136"/>
      <c r="E1932" s="104"/>
      <c r="F1932" s="154"/>
      <c r="G1932" s="35"/>
    </row>
    <row r="1933" spans="1:7" x14ac:dyDescent="0.2">
      <c r="A1933" s="29"/>
      <c r="B1933" s="101"/>
      <c r="C1933" s="41"/>
      <c r="D1933" s="136"/>
      <c r="E1933" s="104"/>
      <c r="F1933" s="154"/>
      <c r="G1933" s="35"/>
    </row>
    <row r="1934" spans="1:7" x14ac:dyDescent="0.2">
      <c r="A1934" s="29"/>
      <c r="B1934" s="101"/>
      <c r="C1934" s="41"/>
      <c r="D1934" s="62"/>
      <c r="E1934" s="104"/>
      <c r="F1934" s="154"/>
      <c r="G1934" s="35"/>
    </row>
    <row r="1935" spans="1:7" x14ac:dyDescent="0.2">
      <c r="A1935" s="29"/>
      <c r="B1935" s="101"/>
      <c r="C1935" s="41"/>
      <c r="D1935" s="67"/>
      <c r="E1935" s="104"/>
      <c r="F1935" s="154"/>
      <c r="G1935" s="35"/>
    </row>
    <row r="1936" spans="1:7" x14ac:dyDescent="0.2">
      <c r="A1936" s="29"/>
      <c r="B1936" s="101"/>
      <c r="C1936" s="41"/>
      <c r="D1936" s="159"/>
      <c r="E1936" s="104"/>
      <c r="F1936" s="154"/>
      <c r="G1936" s="35"/>
    </row>
    <row r="1937" spans="1:7" x14ac:dyDescent="0.2">
      <c r="A1937" s="29"/>
      <c r="B1937" s="101"/>
      <c r="C1937" s="41"/>
      <c r="D1937" s="160"/>
      <c r="E1937" s="108"/>
      <c r="F1937" s="128"/>
      <c r="G1937" s="353" t="s">
        <v>8</v>
      </c>
    </row>
    <row r="1938" spans="1:7" x14ac:dyDescent="0.2">
      <c r="A1938" s="29"/>
      <c r="B1938" s="101"/>
      <c r="C1938" s="41"/>
      <c r="D1938" s="357" t="s">
        <v>8</v>
      </c>
      <c r="E1938" s="153"/>
      <c r="F1938" s="128"/>
      <c r="G1938" s="35"/>
    </row>
    <row r="1939" spans="1:7" x14ac:dyDescent="0.2">
      <c r="A1939" s="29"/>
      <c r="B1939" s="101"/>
      <c r="C1939" s="41"/>
      <c r="D1939" s="136"/>
      <c r="E1939" s="102"/>
      <c r="F1939" s="128"/>
      <c r="G1939" s="35"/>
    </row>
    <row r="1940" spans="1:7" x14ac:dyDescent="0.2">
      <c r="A1940" s="29"/>
      <c r="B1940" s="101"/>
      <c r="C1940" s="31"/>
      <c r="D1940" s="67"/>
      <c r="E1940" s="131"/>
      <c r="F1940" s="117"/>
      <c r="G1940" s="35"/>
    </row>
    <row r="1941" spans="1:7" x14ac:dyDescent="0.2">
      <c r="A1941" s="29"/>
      <c r="B1941" s="101"/>
      <c r="C1941" s="41"/>
      <c r="D1941" s="118"/>
      <c r="E1941" s="108"/>
      <c r="F1941" s="149"/>
      <c r="G1941" s="35"/>
    </row>
    <row r="1942" spans="1:7" x14ac:dyDescent="0.2">
      <c r="A1942" s="29"/>
      <c r="B1942" s="101"/>
      <c r="C1942" s="41"/>
      <c r="D1942" s="144"/>
      <c r="E1942" s="108"/>
      <c r="F1942" s="149"/>
      <c r="G1942" s="35"/>
    </row>
    <row r="1943" spans="1:7" ht="13.5" thickBot="1" x14ac:dyDescent="0.25">
      <c r="A1943" s="45"/>
      <c r="B1943" s="132"/>
      <c r="C1943" s="115"/>
      <c r="D1943" s="115"/>
      <c r="E1943" s="132"/>
      <c r="F1943" s="49" t="s">
        <v>15</v>
      </c>
      <c r="G1943" s="50">
        <f>SUM(G1909:G1942)</f>
        <v>11000</v>
      </c>
    </row>
    <row r="1944" spans="1:7" ht="13.5" thickTop="1" x14ac:dyDescent="0.2">
      <c r="A1944" s="1149" t="s">
        <v>4496</v>
      </c>
      <c r="B1944" s="1150"/>
      <c r="C1944" s="1150"/>
      <c r="D1944" s="1150"/>
      <c r="E1944" s="1150"/>
      <c r="F1944" s="1150"/>
      <c r="G1944" s="1151"/>
    </row>
    <row r="1945" spans="1:7" ht="13.5" thickBot="1" x14ac:dyDescent="0.25">
      <c r="A1945" s="52"/>
      <c r="B1945" s="103"/>
      <c r="C1945" s="355" t="s">
        <v>8</v>
      </c>
      <c r="D1945" s="54"/>
      <c r="E1945" s="103"/>
      <c r="F1945" s="55"/>
      <c r="G1945" s="56"/>
    </row>
    <row r="1946" spans="1:7" ht="13.5" thickTop="1" x14ac:dyDescent="0.2">
      <c r="A1946" s="1130"/>
      <c r="B1946" s="1131"/>
      <c r="C1946" s="1131"/>
      <c r="D1946" s="57" t="s">
        <v>11</v>
      </c>
      <c r="E1946" s="1132" t="s">
        <v>12</v>
      </c>
      <c r="F1946" s="1132"/>
      <c r="G1946" s="1133"/>
    </row>
    <row r="1947" spans="1:7" x14ac:dyDescent="0.2">
      <c r="A1947" s="1134" t="s">
        <v>17</v>
      </c>
      <c r="B1947" s="1135"/>
      <c r="C1947" s="1135"/>
      <c r="D1947" s="39"/>
      <c r="E1947" s="1136"/>
      <c r="F1947" s="1137"/>
      <c r="G1947" s="1138"/>
    </row>
    <row r="1948" spans="1:7" x14ac:dyDescent="0.2">
      <c r="A1948" s="1134" t="s">
        <v>38</v>
      </c>
      <c r="B1948" s="1135"/>
      <c r="C1948" s="1135"/>
      <c r="D1948" s="58" t="s">
        <v>403</v>
      </c>
      <c r="E1948" s="1139" t="s">
        <v>142</v>
      </c>
      <c r="F1948" s="1139"/>
      <c r="G1948" s="1140"/>
    </row>
    <row r="1949" spans="1:7" ht="13.5" thickBot="1" x14ac:dyDescent="0.25">
      <c r="A1949" s="1141" t="s">
        <v>39</v>
      </c>
      <c r="B1949" s="1142"/>
      <c r="C1949" s="1142"/>
      <c r="D1949" s="59" t="s">
        <v>404</v>
      </c>
      <c r="E1949" s="1143" t="s">
        <v>0</v>
      </c>
      <c r="F1949" s="1143"/>
      <c r="G1949" s="1144"/>
    </row>
    <row r="1950" spans="1:7" ht="16.5" x14ac:dyDescent="0.25">
      <c r="A1950" s="1152" t="s">
        <v>29</v>
      </c>
      <c r="B1950" s="1153"/>
      <c r="C1950" s="1153"/>
      <c r="D1950" s="1153"/>
      <c r="E1950" s="1153"/>
      <c r="F1950" s="1153"/>
      <c r="G1950" s="1154"/>
    </row>
    <row r="1951" spans="1:7" x14ac:dyDescent="0.2">
      <c r="A1951" s="1155" t="s">
        <v>48</v>
      </c>
      <c r="B1951" s="1156"/>
      <c r="C1951" s="1156"/>
      <c r="D1951" s="1156"/>
      <c r="E1951" s="1156"/>
      <c r="F1951" s="1156"/>
      <c r="G1951" s="1157"/>
    </row>
    <row r="1952" spans="1:7" x14ac:dyDescent="0.2">
      <c r="A1952" s="1158" t="s">
        <v>49</v>
      </c>
      <c r="B1952" s="1159"/>
      <c r="C1952" s="1159"/>
      <c r="D1952" s="1159"/>
      <c r="E1952" s="1159"/>
      <c r="F1952" s="1159"/>
      <c r="G1952" s="1160"/>
    </row>
    <row r="1953" spans="1:7" x14ac:dyDescent="0.2">
      <c r="A1953" s="6"/>
      <c r="B1953" s="99"/>
      <c r="C1953" s="8"/>
      <c r="D1953" s="9"/>
      <c r="E1953" s="99"/>
      <c r="F1953" s="10"/>
      <c r="G1953" s="11" t="s">
        <v>20</v>
      </c>
    </row>
    <row r="1954" spans="1:7" x14ac:dyDescent="0.2">
      <c r="A1954" s="12" t="s">
        <v>1</v>
      </c>
      <c r="B1954" s="13"/>
      <c r="C1954" s="14" t="s">
        <v>51</v>
      </c>
      <c r="D1954" s="13"/>
      <c r="E1954" s="343" t="s">
        <v>4586</v>
      </c>
      <c r="F1954" s="98"/>
      <c r="G1954" s="344" t="s">
        <v>4493</v>
      </c>
    </row>
    <row r="1955" spans="1:7" x14ac:dyDescent="0.2">
      <c r="A1955" s="17" t="s">
        <v>8</v>
      </c>
      <c r="B1955" s="100"/>
      <c r="C1955" s="19"/>
      <c r="D1955" s="4"/>
      <c r="E1955" s="1145"/>
      <c r="F1955" s="1146"/>
      <c r="G1955" s="20"/>
    </row>
    <row r="1956" spans="1:7" x14ac:dyDescent="0.2">
      <c r="A1956" s="21" t="s">
        <v>37</v>
      </c>
      <c r="B1956" s="22"/>
      <c r="C1956" s="22"/>
      <c r="D1956" s="22"/>
      <c r="E1956" s="23" t="s">
        <v>46</v>
      </c>
      <c r="F1956" s="24"/>
      <c r="G1956" s="20" t="s">
        <v>50</v>
      </c>
    </row>
    <row r="1957" spans="1:7" x14ac:dyDescent="0.2">
      <c r="A1957" s="6"/>
      <c r="B1957" s="99"/>
      <c r="C1957" s="8"/>
      <c r="D1957" s="8"/>
      <c r="E1957" s="1147"/>
      <c r="F1957" s="1148"/>
      <c r="G1957" s="25"/>
    </row>
    <row r="1958" spans="1:7" ht="26.25" thickBot="1" x14ac:dyDescent="0.25">
      <c r="A1958" s="210" t="s">
        <v>47</v>
      </c>
      <c r="B1958" s="28" t="s">
        <v>23</v>
      </c>
      <c r="C1958" s="28" t="s">
        <v>34</v>
      </c>
      <c r="D1958" s="110" t="s">
        <v>53</v>
      </c>
      <c r="E1958" s="114" t="s">
        <v>54</v>
      </c>
      <c r="F1958" s="111" t="s">
        <v>55</v>
      </c>
      <c r="G1958" s="112" t="s">
        <v>35</v>
      </c>
    </row>
    <row r="1959" spans="1:7" ht="13.5" thickTop="1" x14ac:dyDescent="0.2">
      <c r="A1959" s="29">
        <v>1</v>
      </c>
      <c r="B1959" s="101"/>
      <c r="C1959" s="352" t="s">
        <v>2733</v>
      </c>
      <c r="D1959" s="357" t="s">
        <v>2875</v>
      </c>
      <c r="E1959" s="158">
        <v>15</v>
      </c>
      <c r="F1959" s="128">
        <v>40</v>
      </c>
      <c r="G1959" s="35">
        <f>F1959*E1959</f>
        <v>600</v>
      </c>
    </row>
    <row r="1960" spans="1:7" x14ac:dyDescent="0.2">
      <c r="A1960" s="29"/>
      <c r="B1960" s="646"/>
      <c r="C1960" s="656"/>
      <c r="D1960" s="669"/>
      <c r="E1960" s="658"/>
      <c r="F1960" s="659"/>
      <c r="G1960" s="35"/>
    </row>
    <row r="1961" spans="1:7" x14ac:dyDescent="0.2">
      <c r="A1961" s="345"/>
      <c r="B1961" s="101"/>
      <c r="C1961" s="352"/>
      <c r="D1961" s="351"/>
      <c r="E1961" s="108"/>
      <c r="F1961" s="128"/>
      <c r="G1961" s="35"/>
    </row>
    <row r="1962" spans="1:7" x14ac:dyDescent="0.2">
      <c r="A1962" s="29"/>
      <c r="B1962" s="101"/>
      <c r="C1962" s="352"/>
      <c r="D1962" s="351"/>
      <c r="E1962" s="108"/>
      <c r="F1962" s="149"/>
      <c r="G1962" s="35"/>
    </row>
    <row r="1963" spans="1:7" x14ac:dyDescent="0.2">
      <c r="A1963" s="29"/>
      <c r="B1963" s="646"/>
      <c r="C1963" s="656"/>
      <c r="D1963" s="657"/>
      <c r="E1963" s="745"/>
      <c r="F1963" s="746"/>
      <c r="G1963" s="35"/>
    </row>
    <row r="1964" spans="1:7" x14ac:dyDescent="0.2">
      <c r="A1964" s="29"/>
      <c r="B1964" s="101"/>
      <c r="C1964" s="41"/>
      <c r="D1964" s="129"/>
      <c r="E1964" s="157"/>
      <c r="F1964" s="149"/>
      <c r="G1964" s="35"/>
    </row>
    <row r="1965" spans="1:7" x14ac:dyDescent="0.2">
      <c r="A1965" s="29"/>
      <c r="B1965" s="105"/>
      <c r="C1965" s="41"/>
      <c r="D1965" s="136"/>
      <c r="E1965" s="102"/>
      <c r="F1965" s="128"/>
      <c r="G1965" s="35"/>
    </row>
    <row r="1966" spans="1:7" x14ac:dyDescent="0.2">
      <c r="A1966" s="29"/>
      <c r="B1966" s="105"/>
      <c r="C1966" s="41"/>
      <c r="D1966" s="136"/>
      <c r="E1966" s="102"/>
      <c r="F1966" s="128"/>
      <c r="G1966" s="35"/>
    </row>
    <row r="1967" spans="1:7" x14ac:dyDescent="0.2">
      <c r="A1967" s="29"/>
      <c r="B1967" s="151"/>
      <c r="C1967" s="119"/>
      <c r="D1967" s="136"/>
      <c r="E1967" s="108"/>
      <c r="F1967" s="150"/>
      <c r="G1967" s="35"/>
    </row>
    <row r="1968" spans="1:7" x14ac:dyDescent="0.2">
      <c r="A1968" s="29"/>
      <c r="B1968" s="151"/>
      <c r="C1968" s="119"/>
      <c r="D1968" s="144"/>
      <c r="E1968" s="108"/>
      <c r="F1968" s="150"/>
      <c r="G1968" s="35"/>
    </row>
    <row r="1969" spans="1:7" x14ac:dyDescent="0.2">
      <c r="A1969" s="29"/>
      <c r="B1969" s="101"/>
      <c r="C1969" s="41"/>
      <c r="D1969" s="364" t="s">
        <v>151</v>
      </c>
      <c r="E1969" s="155"/>
      <c r="F1969" s="128"/>
      <c r="G1969" s="35"/>
    </row>
    <row r="1970" spans="1:7" x14ac:dyDescent="0.2">
      <c r="A1970" s="29"/>
      <c r="B1970" s="106"/>
      <c r="C1970" s="41"/>
      <c r="D1970" s="136"/>
      <c r="E1970" s="104"/>
      <c r="F1970" s="128"/>
      <c r="G1970" s="35"/>
    </row>
    <row r="1971" spans="1:7" x14ac:dyDescent="0.2">
      <c r="A1971" s="29"/>
      <c r="B1971" s="105"/>
      <c r="C1971" s="41"/>
      <c r="D1971" s="136"/>
      <c r="E1971" s="108"/>
      <c r="F1971" s="152"/>
      <c r="G1971" s="35"/>
    </row>
    <row r="1972" spans="1:7" x14ac:dyDescent="0.2">
      <c r="A1972" s="29"/>
      <c r="B1972" s="107"/>
      <c r="C1972" s="41"/>
      <c r="D1972" s="136"/>
      <c r="E1972" s="153"/>
      <c r="F1972" s="128"/>
      <c r="G1972" s="35"/>
    </row>
    <row r="1973" spans="1:7" x14ac:dyDescent="0.2">
      <c r="A1973" s="29"/>
      <c r="B1973" s="107"/>
      <c r="C1973" s="41"/>
      <c r="D1973" s="67"/>
      <c r="E1973" s="153"/>
      <c r="F1973" s="128"/>
      <c r="G1973" s="35"/>
    </row>
    <row r="1974" spans="1:7" x14ac:dyDescent="0.2">
      <c r="A1974" s="29"/>
      <c r="B1974" s="101"/>
      <c r="C1974" s="41"/>
      <c r="D1974" s="67"/>
      <c r="E1974" s="108"/>
      <c r="F1974" s="128"/>
      <c r="G1974" s="35"/>
    </row>
    <row r="1975" spans="1:7" x14ac:dyDescent="0.2">
      <c r="A1975" s="29"/>
      <c r="B1975" s="101"/>
      <c r="C1975" s="41"/>
      <c r="D1975" s="67"/>
      <c r="E1975" s="153"/>
      <c r="F1975" s="128"/>
      <c r="G1975" s="35"/>
    </row>
    <row r="1976" spans="1:7" x14ac:dyDescent="0.2">
      <c r="A1976" s="29"/>
      <c r="B1976" s="106"/>
      <c r="C1976" s="41"/>
      <c r="D1976" s="67"/>
      <c r="E1976" s="104"/>
      <c r="F1976" s="154"/>
      <c r="G1976" s="35"/>
    </row>
    <row r="1977" spans="1:7" x14ac:dyDescent="0.2">
      <c r="A1977" s="29"/>
      <c r="B1977" s="105"/>
      <c r="C1977" s="41"/>
      <c r="D1977" s="130"/>
      <c r="E1977" s="104"/>
      <c r="F1977" s="154"/>
      <c r="G1977" s="35"/>
    </row>
    <row r="1978" spans="1:7" x14ac:dyDescent="0.2">
      <c r="A1978" s="29"/>
      <c r="B1978" s="105"/>
      <c r="C1978" s="41"/>
      <c r="D1978" s="130"/>
      <c r="E1978" s="104"/>
      <c r="F1978" s="154"/>
      <c r="G1978" s="35"/>
    </row>
    <row r="1979" spans="1:7" x14ac:dyDescent="0.2">
      <c r="A1979" s="29"/>
      <c r="B1979" s="105"/>
      <c r="C1979" s="41"/>
      <c r="D1979" s="130"/>
      <c r="E1979" s="104"/>
      <c r="F1979" s="154"/>
      <c r="G1979" s="35"/>
    </row>
    <row r="1980" spans="1:7" x14ac:dyDescent="0.2">
      <c r="A1980" s="29"/>
      <c r="B1980" s="105"/>
      <c r="C1980" s="41"/>
      <c r="D1980" s="67"/>
      <c r="E1980" s="104"/>
      <c r="F1980" s="154"/>
      <c r="G1980" s="35"/>
    </row>
    <row r="1981" spans="1:7" x14ac:dyDescent="0.2">
      <c r="A1981" s="29"/>
      <c r="B1981" s="101"/>
      <c r="C1981" s="41"/>
      <c r="D1981" s="67"/>
      <c r="E1981" s="104"/>
      <c r="F1981" s="154"/>
      <c r="G1981" s="35"/>
    </row>
    <row r="1982" spans="1:7" x14ac:dyDescent="0.2">
      <c r="A1982" s="29"/>
      <c r="B1982" s="101"/>
      <c r="C1982" s="41"/>
      <c r="D1982" s="136"/>
      <c r="E1982" s="104"/>
      <c r="F1982" s="154"/>
      <c r="G1982" s="35"/>
    </row>
    <row r="1983" spans="1:7" x14ac:dyDescent="0.2">
      <c r="A1983" s="29"/>
      <c r="B1983" s="101"/>
      <c r="C1983" s="41"/>
      <c r="D1983" s="136"/>
      <c r="E1983" s="104"/>
      <c r="F1983" s="154"/>
      <c r="G1983" s="35"/>
    </row>
    <row r="1984" spans="1:7" x14ac:dyDescent="0.2">
      <c r="A1984" s="29"/>
      <c r="B1984" s="101"/>
      <c r="C1984" s="41"/>
      <c r="D1984" s="62"/>
      <c r="E1984" s="104"/>
      <c r="F1984" s="154"/>
      <c r="G1984" s="35"/>
    </row>
    <row r="1985" spans="1:7" x14ac:dyDescent="0.2">
      <c r="A1985" s="29"/>
      <c r="B1985" s="101"/>
      <c r="C1985" s="41"/>
      <c r="D1985" s="67"/>
      <c r="E1985" s="104"/>
      <c r="F1985" s="154"/>
      <c r="G1985" s="35"/>
    </row>
    <row r="1986" spans="1:7" x14ac:dyDescent="0.2">
      <c r="A1986" s="29"/>
      <c r="B1986" s="101"/>
      <c r="C1986" s="41"/>
      <c r="D1986" s="159"/>
      <c r="E1986" s="104"/>
      <c r="F1986" s="154"/>
      <c r="G1986" s="35"/>
    </row>
    <row r="1987" spans="1:7" x14ac:dyDescent="0.2">
      <c r="A1987" s="29"/>
      <c r="B1987" s="101"/>
      <c r="C1987" s="41"/>
      <c r="D1987" s="160"/>
      <c r="E1987" s="108"/>
      <c r="F1987" s="128"/>
      <c r="G1987" s="353" t="s">
        <v>8</v>
      </c>
    </row>
    <row r="1988" spans="1:7" x14ac:dyDescent="0.2">
      <c r="A1988" s="29"/>
      <c r="B1988" s="101"/>
      <c r="C1988" s="41"/>
      <c r="D1988" s="357" t="s">
        <v>8</v>
      </c>
      <c r="E1988" s="153"/>
      <c r="F1988" s="128"/>
      <c r="G1988" s="35"/>
    </row>
    <row r="1989" spans="1:7" x14ac:dyDescent="0.2">
      <c r="A1989" s="29"/>
      <c r="B1989" s="101"/>
      <c r="C1989" s="41"/>
      <c r="D1989" s="136"/>
      <c r="E1989" s="102"/>
      <c r="F1989" s="128"/>
      <c r="G1989" s="35"/>
    </row>
    <row r="1990" spans="1:7" x14ac:dyDescent="0.2">
      <c r="A1990" s="29"/>
      <c r="B1990" s="101"/>
      <c r="C1990" s="31"/>
      <c r="D1990" s="67"/>
      <c r="E1990" s="131"/>
      <c r="F1990" s="117"/>
      <c r="G1990" s="35"/>
    </row>
    <row r="1991" spans="1:7" x14ac:dyDescent="0.2">
      <c r="A1991" s="29"/>
      <c r="B1991" s="101"/>
      <c r="C1991" s="41"/>
      <c r="D1991" s="118"/>
      <c r="E1991" s="108"/>
      <c r="F1991" s="149"/>
      <c r="G1991" s="35"/>
    </row>
    <row r="1992" spans="1:7" x14ac:dyDescent="0.2">
      <c r="A1992" s="29"/>
      <c r="B1992" s="101"/>
      <c r="C1992" s="41"/>
      <c r="D1992" s="144"/>
      <c r="E1992" s="108"/>
      <c r="F1992" s="149"/>
      <c r="G1992" s="35"/>
    </row>
    <row r="1993" spans="1:7" ht="13.5" thickBot="1" x14ac:dyDescent="0.25">
      <c r="A1993" s="45"/>
      <c r="B1993" s="132"/>
      <c r="C1993" s="115"/>
      <c r="D1993" s="115"/>
      <c r="E1993" s="132"/>
      <c r="F1993" s="49" t="s">
        <v>15</v>
      </c>
      <c r="G1993" s="50">
        <f>SUM(G1959:G1992)</f>
        <v>600</v>
      </c>
    </row>
    <row r="1994" spans="1:7" ht="13.5" thickTop="1" x14ac:dyDescent="0.2">
      <c r="A1994" s="1149" t="s">
        <v>4131</v>
      </c>
      <c r="B1994" s="1150"/>
      <c r="C1994" s="1150"/>
      <c r="D1994" s="1150"/>
      <c r="E1994" s="1150"/>
      <c r="F1994" s="1150"/>
      <c r="G1994" s="1151"/>
    </row>
    <row r="1995" spans="1:7" ht="13.5" thickBot="1" x14ac:dyDescent="0.25">
      <c r="A1995" s="52"/>
      <c r="B1995" s="103"/>
      <c r="C1995" s="355" t="s">
        <v>8</v>
      </c>
      <c r="D1995" s="54"/>
      <c r="E1995" s="103"/>
      <c r="F1995" s="55"/>
      <c r="G1995" s="56"/>
    </row>
    <row r="1996" spans="1:7" ht="13.5" thickTop="1" x14ac:dyDescent="0.2">
      <c r="A1996" s="1130"/>
      <c r="B1996" s="1131"/>
      <c r="C1996" s="1131"/>
      <c r="D1996" s="57" t="s">
        <v>11</v>
      </c>
      <c r="E1996" s="1132" t="s">
        <v>12</v>
      </c>
      <c r="F1996" s="1132"/>
      <c r="G1996" s="1133"/>
    </row>
    <row r="1997" spans="1:7" x14ac:dyDescent="0.2">
      <c r="A1997" s="1134" t="s">
        <v>17</v>
      </c>
      <c r="B1997" s="1135"/>
      <c r="C1997" s="1135"/>
      <c r="D1997" s="39"/>
      <c r="E1997" s="1136"/>
      <c r="F1997" s="1137"/>
      <c r="G1997" s="1138"/>
    </row>
    <row r="1998" spans="1:7" x14ac:dyDescent="0.2">
      <c r="A1998" s="1134" t="s">
        <v>38</v>
      </c>
      <c r="B1998" s="1135"/>
      <c r="C1998" s="1135"/>
      <c r="D1998" s="58" t="s">
        <v>403</v>
      </c>
      <c r="E1998" s="1139" t="s">
        <v>142</v>
      </c>
      <c r="F1998" s="1139"/>
      <c r="G1998" s="1140"/>
    </row>
    <row r="1999" spans="1:7" ht="13.5" thickBot="1" x14ac:dyDescent="0.25">
      <c r="A1999" s="1141" t="s">
        <v>39</v>
      </c>
      <c r="B1999" s="1142"/>
      <c r="C1999" s="1142"/>
      <c r="D1999" s="59" t="s">
        <v>404</v>
      </c>
      <c r="E1999" s="1143" t="s">
        <v>0</v>
      </c>
      <c r="F1999" s="1143"/>
      <c r="G1999" s="1144"/>
    </row>
    <row r="2000" spans="1:7" ht="16.5" x14ac:dyDescent="0.25">
      <c r="A2000" s="1152" t="s">
        <v>29</v>
      </c>
      <c r="B2000" s="1153"/>
      <c r="C2000" s="1153"/>
      <c r="D2000" s="1153"/>
      <c r="E2000" s="1153"/>
      <c r="F2000" s="1153"/>
      <c r="G2000" s="1154"/>
    </row>
    <row r="2001" spans="1:7" x14ac:dyDescent="0.2">
      <c r="A2001" s="1155" t="s">
        <v>48</v>
      </c>
      <c r="B2001" s="1156"/>
      <c r="C2001" s="1156"/>
      <c r="D2001" s="1156"/>
      <c r="E2001" s="1156"/>
      <c r="F2001" s="1156"/>
      <c r="G2001" s="1157"/>
    </row>
    <row r="2002" spans="1:7" x14ac:dyDescent="0.2">
      <c r="A2002" s="1158" t="s">
        <v>49</v>
      </c>
      <c r="B2002" s="1159"/>
      <c r="C2002" s="1159"/>
      <c r="D2002" s="1159"/>
      <c r="E2002" s="1159"/>
      <c r="F2002" s="1159"/>
      <c r="G2002" s="1160"/>
    </row>
    <row r="2003" spans="1:7" x14ac:dyDescent="0.2">
      <c r="A2003" s="6"/>
      <c r="B2003" s="99"/>
      <c r="C2003" s="8"/>
      <c r="D2003" s="9"/>
      <c r="E2003" s="99"/>
      <c r="F2003" s="10"/>
      <c r="G2003" s="11" t="s">
        <v>20</v>
      </c>
    </row>
    <row r="2004" spans="1:7" x14ac:dyDescent="0.2">
      <c r="A2004" s="12" t="s">
        <v>1</v>
      </c>
      <c r="B2004" s="13"/>
      <c r="C2004" s="14" t="s">
        <v>51</v>
      </c>
      <c r="D2004" s="13"/>
      <c r="E2004" s="343" t="s">
        <v>4732</v>
      </c>
      <c r="F2004" s="98"/>
      <c r="G2004" s="344" t="s">
        <v>4628</v>
      </c>
    </row>
    <row r="2005" spans="1:7" x14ac:dyDescent="0.2">
      <c r="A2005" s="17" t="s">
        <v>8</v>
      </c>
      <c r="B2005" s="100"/>
      <c r="C2005" s="19"/>
      <c r="D2005" s="4"/>
      <c r="E2005" s="1145"/>
      <c r="F2005" s="1146"/>
      <c r="G2005" s="20"/>
    </row>
    <row r="2006" spans="1:7" x14ac:dyDescent="0.2">
      <c r="A2006" s="21" t="s">
        <v>37</v>
      </c>
      <c r="B2006" s="22"/>
      <c r="C2006" s="22"/>
      <c r="D2006" s="22"/>
      <c r="E2006" s="23" t="s">
        <v>46</v>
      </c>
      <c r="F2006" s="24"/>
      <c r="G2006" s="20" t="s">
        <v>50</v>
      </c>
    </row>
    <row r="2007" spans="1:7" x14ac:dyDescent="0.2">
      <c r="A2007" s="6"/>
      <c r="B2007" s="99"/>
      <c r="C2007" s="8"/>
      <c r="D2007" s="8"/>
      <c r="E2007" s="1147"/>
      <c r="F2007" s="1148"/>
      <c r="G2007" s="25"/>
    </row>
    <row r="2008" spans="1:7" ht="26.25" thickBot="1" x14ac:dyDescent="0.25">
      <c r="A2008" s="210" t="s">
        <v>47</v>
      </c>
      <c r="B2008" s="28" t="s">
        <v>23</v>
      </c>
      <c r="C2008" s="28" t="s">
        <v>34</v>
      </c>
      <c r="D2008" s="110" t="s">
        <v>53</v>
      </c>
      <c r="E2008" s="114" t="s">
        <v>54</v>
      </c>
      <c r="F2008" s="111" t="s">
        <v>55</v>
      </c>
      <c r="G2008" s="112" t="s">
        <v>35</v>
      </c>
    </row>
    <row r="2009" spans="1:7" ht="13.5" thickTop="1" x14ac:dyDescent="0.2">
      <c r="A2009" s="29">
        <v>1</v>
      </c>
      <c r="B2009" s="101"/>
      <c r="C2009" s="352" t="s">
        <v>149</v>
      </c>
      <c r="D2009" s="357" t="s">
        <v>4733</v>
      </c>
      <c r="E2009" s="158">
        <v>20</v>
      </c>
      <c r="F2009" s="128">
        <v>200</v>
      </c>
      <c r="G2009" s="35">
        <f>F2009*E2009</f>
        <v>4000</v>
      </c>
    </row>
    <row r="2010" spans="1:7" x14ac:dyDescent="0.2">
      <c r="A2010" s="345">
        <v>2</v>
      </c>
      <c r="B2010" s="101"/>
      <c r="C2010" s="352" t="s">
        <v>149</v>
      </c>
      <c r="D2010" s="351" t="s">
        <v>425</v>
      </c>
      <c r="E2010" s="108">
        <v>20</v>
      </c>
      <c r="F2010" s="128">
        <v>350</v>
      </c>
      <c r="G2010" s="35">
        <f>F2010*E2010</f>
        <v>7000</v>
      </c>
    </row>
    <row r="2011" spans="1:7" x14ac:dyDescent="0.2">
      <c r="A2011" s="29"/>
      <c r="B2011" s="101"/>
      <c r="C2011" s="352"/>
      <c r="D2011" s="351" t="s">
        <v>467</v>
      </c>
      <c r="E2011" s="108"/>
      <c r="F2011" s="149"/>
      <c r="G2011" s="35"/>
    </row>
    <row r="2012" spans="1:7" x14ac:dyDescent="0.2">
      <c r="A2012" s="29"/>
      <c r="B2012" s="646"/>
      <c r="C2012" s="656"/>
      <c r="D2012" s="657"/>
      <c r="E2012" s="745"/>
      <c r="F2012" s="746"/>
      <c r="G2012" s="35"/>
    </row>
    <row r="2013" spans="1:7" x14ac:dyDescent="0.2">
      <c r="A2013" s="29"/>
      <c r="B2013" s="646"/>
      <c r="C2013" s="656"/>
      <c r="D2013" s="657"/>
      <c r="E2013" s="745"/>
      <c r="F2013" s="746"/>
      <c r="G2013" s="35"/>
    </row>
    <row r="2014" spans="1:7" x14ac:dyDescent="0.2">
      <c r="A2014" s="29"/>
      <c r="B2014" s="101"/>
      <c r="C2014" s="41"/>
      <c r="D2014" s="129"/>
      <c r="E2014" s="157"/>
      <c r="F2014" s="149"/>
      <c r="G2014" s="35"/>
    </row>
    <row r="2015" spans="1:7" x14ac:dyDescent="0.2">
      <c r="A2015" s="29"/>
      <c r="B2015" s="105"/>
      <c r="C2015" s="41"/>
      <c r="D2015" s="136"/>
      <c r="E2015" s="102"/>
      <c r="F2015" s="128"/>
      <c r="G2015" s="35"/>
    </row>
    <row r="2016" spans="1:7" x14ac:dyDescent="0.2">
      <c r="A2016" s="29"/>
      <c r="B2016" s="105"/>
      <c r="C2016" s="41"/>
      <c r="D2016" s="136"/>
      <c r="E2016" s="102"/>
      <c r="F2016" s="128"/>
      <c r="G2016" s="35"/>
    </row>
    <row r="2017" spans="1:7" x14ac:dyDescent="0.2">
      <c r="A2017" s="29"/>
      <c r="B2017" s="151"/>
      <c r="C2017" s="119"/>
      <c r="D2017" s="136"/>
      <c r="E2017" s="108"/>
      <c r="F2017" s="150"/>
      <c r="G2017" s="35"/>
    </row>
    <row r="2018" spans="1:7" x14ac:dyDescent="0.2">
      <c r="A2018" s="29"/>
      <c r="B2018" s="151"/>
      <c r="C2018" s="119"/>
      <c r="D2018" s="144"/>
      <c r="E2018" s="108"/>
      <c r="F2018" s="150"/>
      <c r="G2018" s="35"/>
    </row>
    <row r="2019" spans="1:7" x14ac:dyDescent="0.2">
      <c r="A2019" s="29"/>
      <c r="B2019" s="101"/>
      <c r="C2019" s="41"/>
      <c r="D2019" s="364" t="s">
        <v>151</v>
      </c>
      <c r="E2019" s="155"/>
      <c r="F2019" s="128"/>
      <c r="G2019" s="35"/>
    </row>
    <row r="2020" spans="1:7" x14ac:dyDescent="0.2">
      <c r="A2020" s="29"/>
      <c r="B2020" s="106"/>
      <c r="C2020" s="41"/>
      <c r="D2020" s="136"/>
      <c r="E2020" s="104"/>
      <c r="F2020" s="128"/>
      <c r="G2020" s="35"/>
    </row>
    <row r="2021" spans="1:7" x14ac:dyDescent="0.2">
      <c r="A2021" s="29"/>
      <c r="B2021" s="105"/>
      <c r="C2021" s="41"/>
      <c r="D2021" s="136"/>
      <c r="E2021" s="108"/>
      <c r="F2021" s="152"/>
      <c r="G2021" s="35"/>
    </row>
    <row r="2022" spans="1:7" x14ac:dyDescent="0.2">
      <c r="A2022" s="29"/>
      <c r="B2022" s="107"/>
      <c r="C2022" s="41"/>
      <c r="D2022" s="136"/>
      <c r="E2022" s="153"/>
      <c r="F2022" s="128"/>
      <c r="G2022" s="35"/>
    </row>
    <row r="2023" spans="1:7" x14ac:dyDescent="0.2">
      <c r="A2023" s="29"/>
      <c r="B2023" s="107"/>
      <c r="C2023" s="41"/>
      <c r="D2023" s="67"/>
      <c r="E2023" s="153"/>
      <c r="F2023" s="128"/>
      <c r="G2023" s="35"/>
    </row>
    <row r="2024" spans="1:7" x14ac:dyDescent="0.2">
      <c r="A2024" s="29"/>
      <c r="B2024" s="101"/>
      <c r="C2024" s="41"/>
      <c r="D2024" s="67"/>
      <c r="E2024" s="108"/>
      <c r="F2024" s="128"/>
      <c r="G2024" s="35"/>
    </row>
    <row r="2025" spans="1:7" x14ac:dyDescent="0.2">
      <c r="A2025" s="29"/>
      <c r="B2025" s="101"/>
      <c r="C2025" s="41"/>
      <c r="D2025" s="67"/>
      <c r="E2025" s="153"/>
      <c r="F2025" s="128"/>
      <c r="G2025" s="35"/>
    </row>
    <row r="2026" spans="1:7" x14ac:dyDescent="0.2">
      <c r="A2026" s="29"/>
      <c r="B2026" s="106"/>
      <c r="C2026" s="41"/>
      <c r="D2026" s="67"/>
      <c r="E2026" s="104"/>
      <c r="F2026" s="154"/>
      <c r="G2026" s="35"/>
    </row>
    <row r="2027" spans="1:7" x14ac:dyDescent="0.2">
      <c r="A2027" s="29"/>
      <c r="B2027" s="105"/>
      <c r="C2027" s="41"/>
      <c r="D2027" s="130"/>
      <c r="E2027" s="104"/>
      <c r="F2027" s="154"/>
      <c r="G2027" s="35"/>
    </row>
    <row r="2028" spans="1:7" x14ac:dyDescent="0.2">
      <c r="A2028" s="29"/>
      <c r="B2028" s="105"/>
      <c r="C2028" s="41"/>
      <c r="D2028" s="130"/>
      <c r="E2028" s="104"/>
      <c r="F2028" s="154"/>
      <c r="G2028" s="35"/>
    </row>
    <row r="2029" spans="1:7" x14ac:dyDescent="0.2">
      <c r="A2029" s="29"/>
      <c r="B2029" s="105"/>
      <c r="C2029" s="41"/>
      <c r="D2029" s="130"/>
      <c r="E2029" s="104"/>
      <c r="F2029" s="154"/>
      <c r="G2029" s="35"/>
    </row>
    <row r="2030" spans="1:7" x14ac:dyDescent="0.2">
      <c r="A2030" s="29"/>
      <c r="B2030" s="105"/>
      <c r="C2030" s="41"/>
      <c r="D2030" s="67"/>
      <c r="E2030" s="104"/>
      <c r="F2030" s="154"/>
      <c r="G2030" s="35"/>
    </row>
    <row r="2031" spans="1:7" x14ac:dyDescent="0.2">
      <c r="A2031" s="29"/>
      <c r="B2031" s="101"/>
      <c r="C2031" s="41"/>
      <c r="D2031" s="67"/>
      <c r="E2031" s="104"/>
      <c r="F2031" s="154"/>
      <c r="G2031" s="35"/>
    </row>
    <row r="2032" spans="1:7" x14ac:dyDescent="0.2">
      <c r="A2032" s="29"/>
      <c r="B2032" s="101"/>
      <c r="C2032" s="41"/>
      <c r="D2032" s="136"/>
      <c r="E2032" s="104"/>
      <c r="F2032" s="154"/>
      <c r="G2032" s="35"/>
    </row>
    <row r="2033" spans="1:7" x14ac:dyDescent="0.2">
      <c r="A2033" s="29"/>
      <c r="B2033" s="101"/>
      <c r="C2033" s="41"/>
      <c r="D2033" s="136"/>
      <c r="E2033" s="104"/>
      <c r="F2033" s="154"/>
      <c r="G2033" s="35"/>
    </row>
    <row r="2034" spans="1:7" x14ac:dyDescent="0.2">
      <c r="A2034" s="29"/>
      <c r="B2034" s="101"/>
      <c r="C2034" s="41"/>
      <c r="D2034" s="62"/>
      <c r="E2034" s="104"/>
      <c r="F2034" s="154"/>
      <c r="G2034" s="35"/>
    </row>
    <row r="2035" spans="1:7" x14ac:dyDescent="0.2">
      <c r="A2035" s="29"/>
      <c r="B2035" s="101"/>
      <c r="C2035" s="41"/>
      <c r="D2035" s="67"/>
      <c r="E2035" s="104"/>
      <c r="F2035" s="154"/>
      <c r="G2035" s="35"/>
    </row>
    <row r="2036" spans="1:7" x14ac:dyDescent="0.2">
      <c r="A2036" s="29"/>
      <c r="B2036" s="101"/>
      <c r="C2036" s="41"/>
      <c r="D2036" s="159"/>
      <c r="E2036" s="104"/>
      <c r="F2036" s="154"/>
      <c r="G2036" s="35"/>
    </row>
    <row r="2037" spans="1:7" x14ac:dyDescent="0.2">
      <c r="A2037" s="29"/>
      <c r="B2037" s="101"/>
      <c r="C2037" s="41"/>
      <c r="D2037" s="160"/>
      <c r="E2037" s="108"/>
      <c r="F2037" s="128"/>
      <c r="G2037" s="353" t="s">
        <v>8</v>
      </c>
    </row>
    <row r="2038" spans="1:7" x14ac:dyDescent="0.2">
      <c r="A2038" s="29"/>
      <c r="B2038" s="101"/>
      <c r="C2038" s="41"/>
      <c r="D2038" s="357" t="s">
        <v>8</v>
      </c>
      <c r="E2038" s="153"/>
      <c r="F2038" s="128"/>
      <c r="G2038" s="35"/>
    </row>
    <row r="2039" spans="1:7" x14ac:dyDescent="0.2">
      <c r="A2039" s="29"/>
      <c r="B2039" s="101"/>
      <c r="C2039" s="41"/>
      <c r="D2039" s="136"/>
      <c r="E2039" s="102"/>
      <c r="F2039" s="128"/>
      <c r="G2039" s="35"/>
    </row>
    <row r="2040" spans="1:7" x14ac:dyDescent="0.2">
      <c r="A2040" s="29"/>
      <c r="B2040" s="101"/>
      <c r="C2040" s="31"/>
      <c r="D2040" s="67"/>
      <c r="E2040" s="131"/>
      <c r="F2040" s="117"/>
      <c r="G2040" s="35"/>
    </row>
    <row r="2041" spans="1:7" x14ac:dyDescent="0.2">
      <c r="A2041" s="29"/>
      <c r="B2041" s="101"/>
      <c r="C2041" s="41"/>
      <c r="D2041" s="118"/>
      <c r="E2041" s="108"/>
      <c r="F2041" s="149"/>
      <c r="G2041" s="35"/>
    </row>
    <row r="2042" spans="1:7" x14ac:dyDescent="0.2">
      <c r="A2042" s="29"/>
      <c r="B2042" s="101"/>
      <c r="C2042" s="41"/>
      <c r="D2042" s="144"/>
      <c r="E2042" s="108"/>
      <c r="F2042" s="149"/>
      <c r="G2042" s="35"/>
    </row>
    <row r="2043" spans="1:7" ht="13.5" thickBot="1" x14ac:dyDescent="0.25">
      <c r="A2043" s="45"/>
      <c r="B2043" s="132"/>
      <c r="C2043" s="115"/>
      <c r="D2043" s="115"/>
      <c r="E2043" s="132"/>
      <c r="F2043" s="49" t="s">
        <v>15</v>
      </c>
      <c r="G2043" s="50">
        <f>SUM(G2009:G2042)</f>
        <v>11000</v>
      </c>
    </row>
    <row r="2044" spans="1:7" ht="13.5" thickTop="1" x14ac:dyDescent="0.2">
      <c r="A2044" s="1149" t="s">
        <v>4734</v>
      </c>
      <c r="B2044" s="1150"/>
      <c r="C2044" s="1150"/>
      <c r="D2044" s="1150"/>
      <c r="E2044" s="1150"/>
      <c r="F2044" s="1150"/>
      <c r="G2044" s="1151"/>
    </row>
    <row r="2045" spans="1:7" ht="13.5" thickBot="1" x14ac:dyDescent="0.25">
      <c r="A2045" s="52"/>
      <c r="B2045" s="103"/>
      <c r="C2045" s="355" t="s">
        <v>8</v>
      </c>
      <c r="D2045" s="54"/>
      <c r="E2045" s="103"/>
      <c r="F2045" s="55"/>
      <c r="G2045" s="56"/>
    </row>
    <row r="2046" spans="1:7" ht="13.5" thickTop="1" x14ac:dyDescent="0.2">
      <c r="A2046" s="1130"/>
      <c r="B2046" s="1131"/>
      <c r="C2046" s="1131"/>
      <c r="D2046" s="57" t="s">
        <v>11</v>
      </c>
      <c r="E2046" s="1132" t="s">
        <v>12</v>
      </c>
      <c r="F2046" s="1132"/>
      <c r="G2046" s="1133"/>
    </row>
    <row r="2047" spans="1:7" x14ac:dyDescent="0.2">
      <c r="A2047" s="1134" t="s">
        <v>17</v>
      </c>
      <c r="B2047" s="1135"/>
      <c r="C2047" s="1135"/>
      <c r="D2047" s="39"/>
      <c r="E2047" s="1136"/>
      <c r="F2047" s="1137"/>
      <c r="G2047" s="1138"/>
    </row>
    <row r="2048" spans="1:7" x14ac:dyDescent="0.2">
      <c r="A2048" s="1134" t="s">
        <v>38</v>
      </c>
      <c r="B2048" s="1135"/>
      <c r="C2048" s="1135"/>
      <c r="D2048" s="58" t="s">
        <v>403</v>
      </c>
      <c r="E2048" s="1139" t="s">
        <v>142</v>
      </c>
      <c r="F2048" s="1139"/>
      <c r="G2048" s="1140"/>
    </row>
    <row r="2049" spans="1:7" ht="13.5" thickBot="1" x14ac:dyDescent="0.25">
      <c r="A2049" s="1141" t="s">
        <v>39</v>
      </c>
      <c r="B2049" s="1142"/>
      <c r="C2049" s="1142"/>
      <c r="D2049" s="59" t="s">
        <v>404</v>
      </c>
      <c r="E2049" s="1143" t="s">
        <v>0</v>
      </c>
      <c r="F2049" s="1143"/>
      <c r="G2049" s="1144"/>
    </row>
  </sheetData>
  <mergeCells count="576">
    <mergeCell ref="A2048:C2048"/>
    <mergeCell ref="E2048:G2048"/>
    <mergeCell ref="A2049:C2049"/>
    <mergeCell ref="E2049:G2049"/>
    <mergeCell ref="A2000:G2000"/>
    <mergeCell ref="A2001:G2001"/>
    <mergeCell ref="A2002:G2002"/>
    <mergeCell ref="E2005:F2005"/>
    <mergeCell ref="E2007:F2007"/>
    <mergeCell ref="A2044:G2044"/>
    <mergeCell ref="A2046:C2046"/>
    <mergeCell ref="E2046:G2046"/>
    <mergeCell ref="A2047:C2047"/>
    <mergeCell ref="E2047:G2047"/>
    <mergeCell ref="A1994:G1994"/>
    <mergeCell ref="A1996:C1996"/>
    <mergeCell ref="E1996:G1996"/>
    <mergeCell ref="A1997:C1997"/>
    <mergeCell ref="E1997:G1997"/>
    <mergeCell ref="A1998:C1998"/>
    <mergeCell ref="E1998:G1998"/>
    <mergeCell ref="A1999:C1999"/>
    <mergeCell ref="E1999:G1999"/>
    <mergeCell ref="A1948:C1948"/>
    <mergeCell ref="E1948:G1948"/>
    <mergeCell ref="A1949:C1949"/>
    <mergeCell ref="E1949:G1949"/>
    <mergeCell ref="A1950:G1950"/>
    <mergeCell ref="A1951:G1951"/>
    <mergeCell ref="A1952:G1952"/>
    <mergeCell ref="E1955:F1955"/>
    <mergeCell ref="E1957:F1957"/>
    <mergeCell ref="A1900:G1900"/>
    <mergeCell ref="A1901:G1901"/>
    <mergeCell ref="A1902:G1902"/>
    <mergeCell ref="E1905:F1905"/>
    <mergeCell ref="E1907:F1907"/>
    <mergeCell ref="A1944:G1944"/>
    <mergeCell ref="A1946:C1946"/>
    <mergeCell ref="E1946:G1946"/>
    <mergeCell ref="A1947:C1947"/>
    <mergeCell ref="E1947:G1947"/>
    <mergeCell ref="A1794:G1794"/>
    <mergeCell ref="A1796:C1796"/>
    <mergeCell ref="E1796:G1796"/>
    <mergeCell ref="A1797:C1797"/>
    <mergeCell ref="E1797:G1797"/>
    <mergeCell ref="A1798:C1798"/>
    <mergeCell ref="E1798:G1798"/>
    <mergeCell ref="A1799:C1799"/>
    <mergeCell ref="E1799:G1799"/>
    <mergeCell ref="A1748:C1748"/>
    <mergeCell ref="E1748:G1748"/>
    <mergeCell ref="A1749:C1749"/>
    <mergeCell ref="E1749:G1749"/>
    <mergeCell ref="A1750:G1750"/>
    <mergeCell ref="A1751:G1751"/>
    <mergeCell ref="A1752:G1752"/>
    <mergeCell ref="E1755:F1755"/>
    <mergeCell ref="E1757:F1757"/>
    <mergeCell ref="A1700:G1700"/>
    <mergeCell ref="A1701:G1701"/>
    <mergeCell ref="A1702:G1702"/>
    <mergeCell ref="E1705:F1705"/>
    <mergeCell ref="E1707:F1707"/>
    <mergeCell ref="A1744:G1744"/>
    <mergeCell ref="A1746:C1746"/>
    <mergeCell ref="E1746:G1746"/>
    <mergeCell ref="A1747:C1747"/>
    <mergeCell ref="E1747:G1747"/>
    <mergeCell ref="A1648:C1648"/>
    <mergeCell ref="E1648:G1648"/>
    <mergeCell ref="A1649:C1649"/>
    <mergeCell ref="E1649:G1649"/>
    <mergeCell ref="A1644:G1644"/>
    <mergeCell ref="A1645:G1645"/>
    <mergeCell ref="A1600:G1600"/>
    <mergeCell ref="A1601:G1601"/>
    <mergeCell ref="A1602:G1602"/>
    <mergeCell ref="E1605:F1605"/>
    <mergeCell ref="E1607:F1607"/>
    <mergeCell ref="A1643:G1643"/>
    <mergeCell ref="A1646:C1646"/>
    <mergeCell ref="E1646:G1646"/>
    <mergeCell ref="A1647:C1647"/>
    <mergeCell ref="E1647:G1647"/>
    <mergeCell ref="A1594:G1594"/>
    <mergeCell ref="A1596:C1596"/>
    <mergeCell ref="E1596:G1596"/>
    <mergeCell ref="A1597:C1597"/>
    <mergeCell ref="E1597:G1597"/>
    <mergeCell ref="A1598:C1598"/>
    <mergeCell ref="E1598:G1598"/>
    <mergeCell ref="A1599:C1599"/>
    <mergeCell ref="E1599:G1599"/>
    <mergeCell ref="A1548:C1548"/>
    <mergeCell ref="E1548:G1548"/>
    <mergeCell ref="A1549:C1549"/>
    <mergeCell ref="E1549:G1549"/>
    <mergeCell ref="A1550:G1550"/>
    <mergeCell ref="A1551:G1551"/>
    <mergeCell ref="A1552:G1552"/>
    <mergeCell ref="E1555:F1555"/>
    <mergeCell ref="E1557:F1557"/>
    <mergeCell ref="A1500:G1500"/>
    <mergeCell ref="A1501:G1501"/>
    <mergeCell ref="A1502:G1502"/>
    <mergeCell ref="E1505:F1505"/>
    <mergeCell ref="E1507:F1507"/>
    <mergeCell ref="A1544:G1544"/>
    <mergeCell ref="A1546:C1546"/>
    <mergeCell ref="E1546:G1546"/>
    <mergeCell ref="A1547:C1547"/>
    <mergeCell ref="E1547:G1547"/>
    <mergeCell ref="A1494:G1494"/>
    <mergeCell ref="A1496:C1496"/>
    <mergeCell ref="E1496:G1496"/>
    <mergeCell ref="A1497:C1497"/>
    <mergeCell ref="E1497:G1497"/>
    <mergeCell ref="A1498:C1498"/>
    <mergeCell ref="E1498:G1498"/>
    <mergeCell ref="A1499:C1499"/>
    <mergeCell ref="E1499:G1499"/>
    <mergeCell ref="A1448:C1448"/>
    <mergeCell ref="E1448:G1448"/>
    <mergeCell ref="A1449:C1449"/>
    <mergeCell ref="E1449:G1449"/>
    <mergeCell ref="A1450:G1450"/>
    <mergeCell ref="A1451:G1451"/>
    <mergeCell ref="A1452:G1452"/>
    <mergeCell ref="E1455:F1455"/>
    <mergeCell ref="E1457:F1457"/>
    <mergeCell ref="A1400:G1400"/>
    <mergeCell ref="A1401:G1401"/>
    <mergeCell ref="A1402:G1402"/>
    <mergeCell ref="E1405:F1405"/>
    <mergeCell ref="E1407:F1407"/>
    <mergeCell ref="A1444:G1444"/>
    <mergeCell ref="A1446:C1446"/>
    <mergeCell ref="E1446:G1446"/>
    <mergeCell ref="A1447:C1447"/>
    <mergeCell ref="E1447:G1447"/>
    <mergeCell ref="A1398:C1398"/>
    <mergeCell ref="E1398:G1398"/>
    <mergeCell ref="A1399:C1399"/>
    <mergeCell ref="E1399:G1399"/>
    <mergeCell ref="A1350:G1350"/>
    <mergeCell ref="A1351:G1351"/>
    <mergeCell ref="A1352:G1352"/>
    <mergeCell ref="E1355:F1355"/>
    <mergeCell ref="E1357:F1357"/>
    <mergeCell ref="A1394:G1394"/>
    <mergeCell ref="A1396:C1396"/>
    <mergeCell ref="E1396:G1396"/>
    <mergeCell ref="A1397:C1397"/>
    <mergeCell ref="E1397:G1397"/>
    <mergeCell ref="A1298:C1298"/>
    <mergeCell ref="E1298:G1298"/>
    <mergeCell ref="A1299:C1299"/>
    <mergeCell ref="E1299:G1299"/>
    <mergeCell ref="A1250:G1250"/>
    <mergeCell ref="A1251:G1251"/>
    <mergeCell ref="A1252:G1252"/>
    <mergeCell ref="E1255:F1255"/>
    <mergeCell ref="E1257:F1257"/>
    <mergeCell ref="A1294:G1294"/>
    <mergeCell ref="A1296:C1296"/>
    <mergeCell ref="E1296:G1296"/>
    <mergeCell ref="A1297:C1297"/>
    <mergeCell ref="E1297:G1297"/>
    <mergeCell ref="A1244:G1244"/>
    <mergeCell ref="A1246:C1246"/>
    <mergeCell ref="E1246:G1246"/>
    <mergeCell ref="A1247:C1247"/>
    <mergeCell ref="E1247:G1247"/>
    <mergeCell ref="A1248:C1248"/>
    <mergeCell ref="E1248:G1248"/>
    <mergeCell ref="A1249:C1249"/>
    <mergeCell ref="E1249:G1249"/>
    <mergeCell ref="A1198:C1198"/>
    <mergeCell ref="E1198:G1198"/>
    <mergeCell ref="A1199:C1199"/>
    <mergeCell ref="E1199:G1199"/>
    <mergeCell ref="A1200:G1200"/>
    <mergeCell ref="A1201:G1201"/>
    <mergeCell ref="A1202:G1202"/>
    <mergeCell ref="E1205:F1205"/>
    <mergeCell ref="E1207:F1207"/>
    <mergeCell ref="A1150:G1150"/>
    <mergeCell ref="A1151:G1151"/>
    <mergeCell ref="A1152:G1152"/>
    <mergeCell ref="E1155:F1155"/>
    <mergeCell ref="E1157:F1157"/>
    <mergeCell ref="A1194:G1194"/>
    <mergeCell ref="A1196:C1196"/>
    <mergeCell ref="E1196:G1196"/>
    <mergeCell ref="A1197:C1197"/>
    <mergeCell ref="E1197:G1197"/>
    <mergeCell ref="A1144:G1144"/>
    <mergeCell ref="A1146:C1146"/>
    <mergeCell ref="E1146:G1146"/>
    <mergeCell ref="A1147:C1147"/>
    <mergeCell ref="E1147:G1147"/>
    <mergeCell ref="A1148:C1148"/>
    <mergeCell ref="E1148:G1148"/>
    <mergeCell ref="A1149:C1149"/>
    <mergeCell ref="E1149:G1149"/>
    <mergeCell ref="A1098:C1098"/>
    <mergeCell ref="E1098:G1098"/>
    <mergeCell ref="A1099:C1099"/>
    <mergeCell ref="E1099:G1099"/>
    <mergeCell ref="A1100:G1100"/>
    <mergeCell ref="A1101:G1101"/>
    <mergeCell ref="A1102:G1102"/>
    <mergeCell ref="E1105:F1105"/>
    <mergeCell ref="E1107:F1107"/>
    <mergeCell ref="A1050:G1050"/>
    <mergeCell ref="A1051:G1051"/>
    <mergeCell ref="A1052:G1052"/>
    <mergeCell ref="E1055:F1055"/>
    <mergeCell ref="E1057:F1057"/>
    <mergeCell ref="A1094:G1094"/>
    <mergeCell ref="A1096:C1096"/>
    <mergeCell ref="E1096:G1096"/>
    <mergeCell ref="A1097:C1097"/>
    <mergeCell ref="E1097:G1097"/>
    <mergeCell ref="A1044:G1044"/>
    <mergeCell ref="A1046:C1046"/>
    <mergeCell ref="E1046:G1046"/>
    <mergeCell ref="A1047:C1047"/>
    <mergeCell ref="E1047:G1047"/>
    <mergeCell ref="A1048:C1048"/>
    <mergeCell ref="E1048:G1048"/>
    <mergeCell ref="A1049:C1049"/>
    <mergeCell ref="E1049:G1049"/>
    <mergeCell ref="A998:C998"/>
    <mergeCell ref="E998:G998"/>
    <mergeCell ref="A999:C999"/>
    <mergeCell ref="E999:G999"/>
    <mergeCell ref="A1000:G1000"/>
    <mergeCell ref="A1001:G1001"/>
    <mergeCell ref="A1002:G1002"/>
    <mergeCell ref="E1005:F1005"/>
    <mergeCell ref="E1007:F1007"/>
    <mergeCell ref="A950:G950"/>
    <mergeCell ref="A951:G951"/>
    <mergeCell ref="A952:G952"/>
    <mergeCell ref="E955:F955"/>
    <mergeCell ref="E957:F957"/>
    <mergeCell ref="A994:G994"/>
    <mergeCell ref="A996:C996"/>
    <mergeCell ref="E996:G996"/>
    <mergeCell ref="A997:C997"/>
    <mergeCell ref="E997:G997"/>
    <mergeCell ref="A798:C798"/>
    <mergeCell ref="E798:G798"/>
    <mergeCell ref="A799:C799"/>
    <mergeCell ref="E799:G799"/>
    <mergeCell ref="A750:G750"/>
    <mergeCell ref="A751:G751"/>
    <mergeCell ref="A752:G752"/>
    <mergeCell ref="E755:F755"/>
    <mergeCell ref="E757:F757"/>
    <mergeCell ref="A794:G794"/>
    <mergeCell ref="A796:C796"/>
    <mergeCell ref="E796:G796"/>
    <mergeCell ref="A797:C797"/>
    <mergeCell ref="E797:G797"/>
    <mergeCell ref="A744:G744"/>
    <mergeCell ref="A746:C746"/>
    <mergeCell ref="E746:G746"/>
    <mergeCell ref="A747:C747"/>
    <mergeCell ref="E747:G747"/>
    <mergeCell ref="A748:C748"/>
    <mergeCell ref="E748:G748"/>
    <mergeCell ref="A749:C749"/>
    <mergeCell ref="E749:G749"/>
    <mergeCell ref="A698:C698"/>
    <mergeCell ref="E698:G698"/>
    <mergeCell ref="A699:C699"/>
    <mergeCell ref="E699:G699"/>
    <mergeCell ref="A700:G700"/>
    <mergeCell ref="A701:G701"/>
    <mergeCell ref="A702:G702"/>
    <mergeCell ref="E705:F705"/>
    <mergeCell ref="E707:F707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697:C697"/>
    <mergeCell ref="E697:G697"/>
    <mergeCell ref="A494:G494"/>
    <mergeCell ref="A496:C496"/>
    <mergeCell ref="E496:G496"/>
    <mergeCell ref="A497:C497"/>
    <mergeCell ref="E497:G497"/>
    <mergeCell ref="A498:C498"/>
    <mergeCell ref="E498:G498"/>
    <mergeCell ref="A499:C499"/>
    <mergeCell ref="E499:G499"/>
    <mergeCell ref="A448:C448"/>
    <mergeCell ref="E448:G448"/>
    <mergeCell ref="A449:C449"/>
    <mergeCell ref="E449:G449"/>
    <mergeCell ref="A450:G450"/>
    <mergeCell ref="A451:G451"/>
    <mergeCell ref="A452:G452"/>
    <mergeCell ref="E455:F455"/>
    <mergeCell ref="E457:F457"/>
    <mergeCell ref="A400:G400"/>
    <mergeCell ref="A401:G401"/>
    <mergeCell ref="A402:G402"/>
    <mergeCell ref="E405:F405"/>
    <mergeCell ref="E407:F407"/>
    <mergeCell ref="A444:G444"/>
    <mergeCell ref="A446:C446"/>
    <mergeCell ref="E446:G446"/>
    <mergeCell ref="A447:C447"/>
    <mergeCell ref="E447:G447"/>
    <mergeCell ref="A398:C398"/>
    <mergeCell ref="E398:G398"/>
    <mergeCell ref="A399:C399"/>
    <mergeCell ref="E399:G399"/>
    <mergeCell ref="A394:G394"/>
    <mergeCell ref="A396:C396"/>
    <mergeCell ref="E396:G396"/>
    <mergeCell ref="A397:C397"/>
    <mergeCell ref="E397:G397"/>
    <mergeCell ref="A350:G350"/>
    <mergeCell ref="A351:G351"/>
    <mergeCell ref="A352:G352"/>
    <mergeCell ref="E355:F355"/>
    <mergeCell ref="E357:F357"/>
    <mergeCell ref="A298:C298"/>
    <mergeCell ref="E298:G298"/>
    <mergeCell ref="A299:C299"/>
    <mergeCell ref="E299:G299"/>
    <mergeCell ref="A300:G300"/>
    <mergeCell ref="A301:G301"/>
    <mergeCell ref="A302:G302"/>
    <mergeCell ref="E305:F305"/>
    <mergeCell ref="E307:F307"/>
    <mergeCell ref="A348:C348"/>
    <mergeCell ref="E348:G348"/>
    <mergeCell ref="A349:C349"/>
    <mergeCell ref="E349:G349"/>
    <mergeCell ref="A344:G344"/>
    <mergeCell ref="A346:C346"/>
    <mergeCell ref="E346:G346"/>
    <mergeCell ref="A347:C347"/>
    <mergeCell ref="E347:G347"/>
    <mergeCell ref="A294:G294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1:G1"/>
    <mergeCell ref="A2:G2"/>
    <mergeCell ref="A3:G3"/>
    <mergeCell ref="E6:F6"/>
    <mergeCell ref="E8:F8"/>
    <mergeCell ref="A50:G50"/>
    <mergeCell ref="A51:G51"/>
    <mergeCell ref="A52:G52"/>
    <mergeCell ref="E55:F55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100:G100"/>
    <mergeCell ref="A101:G101"/>
    <mergeCell ref="A102:G102"/>
    <mergeCell ref="E105:F105"/>
    <mergeCell ref="E107:F107"/>
    <mergeCell ref="A144:G144"/>
    <mergeCell ref="A146:C146"/>
    <mergeCell ref="E146:G146"/>
    <mergeCell ref="A147:C147"/>
    <mergeCell ref="E147:G147"/>
    <mergeCell ref="A148:C148"/>
    <mergeCell ref="E148:G148"/>
    <mergeCell ref="A149:C149"/>
    <mergeCell ref="E149:G149"/>
    <mergeCell ref="A150:G150"/>
    <mergeCell ref="A151:G151"/>
    <mergeCell ref="A152:G152"/>
    <mergeCell ref="E155:F155"/>
    <mergeCell ref="E157:F157"/>
    <mergeCell ref="A194:G194"/>
    <mergeCell ref="A199:C199"/>
    <mergeCell ref="E199:G199"/>
    <mergeCell ref="A196:C196"/>
    <mergeCell ref="E196:G196"/>
    <mergeCell ref="A197:C197"/>
    <mergeCell ref="E197:G197"/>
    <mergeCell ref="A198:C198"/>
    <mergeCell ref="E198:G198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  <mergeCell ref="A500:G500"/>
    <mergeCell ref="A501:G501"/>
    <mergeCell ref="A502:G502"/>
    <mergeCell ref="E505:F505"/>
    <mergeCell ref="E507:F507"/>
    <mergeCell ref="A544:G544"/>
    <mergeCell ref="A546:C546"/>
    <mergeCell ref="E546:G546"/>
    <mergeCell ref="A547:C547"/>
    <mergeCell ref="E547:G547"/>
    <mergeCell ref="A548:C548"/>
    <mergeCell ref="E548:G548"/>
    <mergeCell ref="A549:C549"/>
    <mergeCell ref="E549:G549"/>
    <mergeCell ref="A550:G550"/>
    <mergeCell ref="A551:G551"/>
    <mergeCell ref="A552:G552"/>
    <mergeCell ref="E555:F555"/>
    <mergeCell ref="E557:F557"/>
    <mergeCell ref="A594:G594"/>
    <mergeCell ref="A596:C596"/>
    <mergeCell ref="E596:G596"/>
    <mergeCell ref="A597:C597"/>
    <mergeCell ref="E597:G597"/>
    <mergeCell ref="A598:C598"/>
    <mergeCell ref="E598:G598"/>
    <mergeCell ref="A599:C599"/>
    <mergeCell ref="E599:G599"/>
    <mergeCell ref="A648:C648"/>
    <mergeCell ref="E648:G648"/>
    <mergeCell ref="A649:C649"/>
    <mergeCell ref="E649:G649"/>
    <mergeCell ref="A600:G600"/>
    <mergeCell ref="A601:G601"/>
    <mergeCell ref="A602:G602"/>
    <mergeCell ref="E605:F605"/>
    <mergeCell ref="E607:F607"/>
    <mergeCell ref="A644:G644"/>
    <mergeCell ref="A646:C646"/>
    <mergeCell ref="E646:G646"/>
    <mergeCell ref="A647:C647"/>
    <mergeCell ref="E647:G647"/>
    <mergeCell ref="A800:G800"/>
    <mergeCell ref="A801:G801"/>
    <mergeCell ref="A802:G802"/>
    <mergeCell ref="E805:F805"/>
    <mergeCell ref="E807:F807"/>
    <mergeCell ref="A844:G844"/>
    <mergeCell ref="A846:C846"/>
    <mergeCell ref="E846:G846"/>
    <mergeCell ref="A847:C847"/>
    <mergeCell ref="E847:G847"/>
    <mergeCell ref="A848:C848"/>
    <mergeCell ref="E848:G848"/>
    <mergeCell ref="A849:C849"/>
    <mergeCell ref="E849:G849"/>
    <mergeCell ref="A850:G850"/>
    <mergeCell ref="A851:G851"/>
    <mergeCell ref="A852:G852"/>
    <mergeCell ref="E855:F855"/>
    <mergeCell ref="E857:F857"/>
    <mergeCell ref="A894:G894"/>
    <mergeCell ref="A896:C896"/>
    <mergeCell ref="E896:G896"/>
    <mergeCell ref="A897:C897"/>
    <mergeCell ref="E897:G897"/>
    <mergeCell ref="A898:C898"/>
    <mergeCell ref="E898:G898"/>
    <mergeCell ref="A899:C899"/>
    <mergeCell ref="E899:G899"/>
    <mergeCell ref="A948:C948"/>
    <mergeCell ref="E948:G948"/>
    <mergeCell ref="A949:C949"/>
    <mergeCell ref="E949:G949"/>
    <mergeCell ref="A900:G900"/>
    <mergeCell ref="A901:G901"/>
    <mergeCell ref="A902:G902"/>
    <mergeCell ref="E905:F905"/>
    <mergeCell ref="E907:F907"/>
    <mergeCell ref="A944:G944"/>
    <mergeCell ref="A946:C946"/>
    <mergeCell ref="E946:G946"/>
    <mergeCell ref="A947:C947"/>
    <mergeCell ref="E947:G947"/>
    <mergeCell ref="A1348:C1348"/>
    <mergeCell ref="E1348:G1348"/>
    <mergeCell ref="A1349:C1349"/>
    <mergeCell ref="E1349:G1349"/>
    <mergeCell ref="A1300:G1300"/>
    <mergeCell ref="A1301:G1301"/>
    <mergeCell ref="A1302:G1302"/>
    <mergeCell ref="E1305:F1305"/>
    <mergeCell ref="E1307:F1307"/>
    <mergeCell ref="A1344:G1344"/>
    <mergeCell ref="A1346:C1346"/>
    <mergeCell ref="E1346:G1346"/>
    <mergeCell ref="A1347:C1347"/>
    <mergeCell ref="E1347:G1347"/>
    <mergeCell ref="A1698:C1698"/>
    <mergeCell ref="E1698:G1698"/>
    <mergeCell ref="A1699:C1699"/>
    <mergeCell ref="E1699:G1699"/>
    <mergeCell ref="A1650:G1650"/>
    <mergeCell ref="A1651:G1651"/>
    <mergeCell ref="A1652:G1652"/>
    <mergeCell ref="E1655:F1655"/>
    <mergeCell ref="E1657:F1657"/>
    <mergeCell ref="A1694:G1694"/>
    <mergeCell ref="A1696:C1696"/>
    <mergeCell ref="E1696:G1696"/>
    <mergeCell ref="A1697:C1697"/>
    <mergeCell ref="E1697:G1697"/>
    <mergeCell ref="A1848:C1848"/>
    <mergeCell ref="E1848:G1848"/>
    <mergeCell ref="A1849:C1849"/>
    <mergeCell ref="E1849:G1849"/>
    <mergeCell ref="A1800:G1800"/>
    <mergeCell ref="A1801:G1801"/>
    <mergeCell ref="A1802:G1802"/>
    <mergeCell ref="E1805:F1805"/>
    <mergeCell ref="E1807:F1807"/>
    <mergeCell ref="A1844:G1844"/>
    <mergeCell ref="A1846:C1846"/>
    <mergeCell ref="E1846:G1846"/>
    <mergeCell ref="A1847:C1847"/>
    <mergeCell ref="E1847:G1847"/>
    <mergeCell ref="A1898:C1898"/>
    <mergeCell ref="E1898:G1898"/>
    <mergeCell ref="A1899:C1899"/>
    <mergeCell ref="E1899:G1899"/>
    <mergeCell ref="A1850:G1850"/>
    <mergeCell ref="A1851:G1851"/>
    <mergeCell ref="A1852:G1852"/>
    <mergeCell ref="E1855:F1855"/>
    <mergeCell ref="E1857:F1857"/>
    <mergeCell ref="A1894:G1894"/>
    <mergeCell ref="A1896:C1896"/>
    <mergeCell ref="E1896:G1896"/>
    <mergeCell ref="A1897:C1897"/>
    <mergeCell ref="E1897:G1897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8A3CC4"/>
  </sheetPr>
  <dimension ref="A1:I3248"/>
  <sheetViews>
    <sheetView topLeftCell="A3217" zoomScale="110" zoomScaleNormal="110" workbookViewId="0">
      <selection activeCell="F3234" sqref="F323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19</v>
      </c>
      <c r="D5" s="13"/>
      <c r="E5" s="343" t="s">
        <v>900</v>
      </c>
      <c r="F5" s="98"/>
      <c r="G5" s="344" t="s">
        <v>888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300</v>
      </c>
      <c r="D10" s="357" t="s">
        <v>835</v>
      </c>
      <c r="E10" s="158">
        <v>35</v>
      </c>
      <c r="F10" s="128">
        <v>450</v>
      </c>
      <c r="G10" s="35">
        <f>F10*E10</f>
        <v>15750</v>
      </c>
    </row>
    <row r="11" spans="1:7" x14ac:dyDescent="0.2">
      <c r="A11" s="29"/>
      <c r="B11" s="101"/>
      <c r="C11" s="41"/>
      <c r="D11" s="351" t="s">
        <v>467</v>
      </c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7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</row>
    <row r="38" spans="1:9" x14ac:dyDescent="0.2">
      <c r="A38" s="29"/>
      <c r="B38" s="101"/>
      <c r="C38" s="41"/>
      <c r="D38" s="136"/>
      <c r="E38" s="153"/>
      <c r="F38" s="128"/>
      <c r="G38" s="35"/>
    </row>
    <row r="39" spans="1:9" x14ac:dyDescent="0.2">
      <c r="A39" s="29"/>
      <c r="B39" s="101"/>
      <c r="C39" s="41"/>
      <c r="D39" s="136"/>
      <c r="E39" s="102"/>
      <c r="F39" s="128"/>
      <c r="G39" s="35"/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  <c r="I41" s="411" t="s">
        <v>8</v>
      </c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15750</v>
      </c>
    </row>
    <row r="44" spans="1:9" ht="13.5" thickTop="1" x14ac:dyDescent="0.2">
      <c r="A44" s="1149" t="s">
        <v>837</v>
      </c>
      <c r="B44" s="1150"/>
      <c r="C44" s="1150"/>
      <c r="D44" s="1150"/>
      <c r="E44" s="1150"/>
      <c r="F44" s="1150"/>
      <c r="G44" s="1151"/>
    </row>
    <row r="45" spans="1:9" ht="13.5" thickBot="1" x14ac:dyDescent="0.25">
      <c r="A45" s="52"/>
      <c r="B45" s="103"/>
      <c r="C45" s="355" t="s">
        <v>836</v>
      </c>
      <c r="D45" s="54"/>
      <c r="E45" s="103"/>
      <c r="F45" s="55"/>
      <c r="G45" s="56"/>
    </row>
    <row r="46" spans="1:9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9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9" x14ac:dyDescent="0.2">
      <c r="A48" s="1134" t="s">
        <v>38</v>
      </c>
      <c r="B48" s="1135"/>
      <c r="C48" s="1135"/>
      <c r="D48" s="58" t="s">
        <v>468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44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19</v>
      </c>
      <c r="D54" s="13"/>
      <c r="E54" s="343" t="s">
        <v>594</v>
      </c>
      <c r="F54" s="98"/>
      <c r="G54" s="344" t="s">
        <v>743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300</v>
      </c>
      <c r="D59" s="357" t="s">
        <v>835</v>
      </c>
      <c r="E59" s="158">
        <v>35</v>
      </c>
      <c r="F59" s="128">
        <v>450</v>
      </c>
      <c r="G59" s="35">
        <f>F59*E59</f>
        <v>15750</v>
      </c>
    </row>
    <row r="60" spans="1:7" x14ac:dyDescent="0.2">
      <c r="A60" s="29"/>
      <c r="B60" s="101"/>
      <c r="C60" s="41"/>
      <c r="D60" s="351" t="s">
        <v>467</v>
      </c>
      <c r="E60" s="156"/>
      <c r="F60" s="128"/>
      <c r="G60" s="35"/>
    </row>
    <row r="61" spans="1:7" x14ac:dyDescent="0.2">
      <c r="A61" s="29"/>
      <c r="B61" s="101"/>
      <c r="C61" s="41"/>
      <c r="D61" s="129"/>
      <c r="E61" s="157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60"/>
      <c r="E85" s="108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02"/>
      <c r="F87" s="128"/>
      <c r="G87" s="35"/>
    </row>
    <row r="88" spans="1:7" x14ac:dyDescent="0.2">
      <c r="A88" s="29"/>
      <c r="B88" s="101"/>
      <c r="C88" s="31"/>
      <c r="D88" s="67"/>
      <c r="E88" s="131"/>
      <c r="F88" s="117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15750</v>
      </c>
    </row>
    <row r="93" spans="1:7" ht="13.5" thickTop="1" x14ac:dyDescent="0.2">
      <c r="A93" s="1149" t="s">
        <v>851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355" t="s">
        <v>852</v>
      </c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468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44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19</v>
      </c>
      <c r="D103" s="13"/>
      <c r="E103" s="343" t="s">
        <v>594</v>
      </c>
      <c r="F103" s="98"/>
      <c r="G103" s="344" t="s">
        <v>743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6" t="s">
        <v>47</v>
      </c>
      <c r="B107" s="26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52" t="s">
        <v>300</v>
      </c>
      <c r="D108" s="357" t="s">
        <v>835</v>
      </c>
      <c r="E108" s="158">
        <v>35</v>
      </c>
      <c r="F108" s="128">
        <v>450</v>
      </c>
      <c r="G108" s="35">
        <f>F108*E108</f>
        <v>15750</v>
      </c>
    </row>
    <row r="109" spans="1:7" x14ac:dyDescent="0.2">
      <c r="A109" s="29"/>
      <c r="B109" s="101"/>
      <c r="C109" s="41"/>
      <c r="D109" s="351" t="s">
        <v>467</v>
      </c>
      <c r="E109" s="156"/>
      <c r="F109" s="128"/>
      <c r="G109" s="35"/>
    </row>
    <row r="110" spans="1:7" x14ac:dyDescent="0.2">
      <c r="A110" s="29"/>
      <c r="B110" s="101"/>
      <c r="C110" s="41"/>
      <c r="D110" s="129"/>
      <c r="E110" s="157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67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15750</v>
      </c>
    </row>
    <row r="143" spans="1:7" x14ac:dyDescent="0.2">
      <c r="A143" s="1149" t="s">
        <v>851</v>
      </c>
      <c r="B143" s="1150"/>
      <c r="C143" s="1150"/>
      <c r="D143" s="1150"/>
      <c r="E143" s="1150"/>
      <c r="F143" s="1150"/>
      <c r="G143" s="1151"/>
    </row>
    <row r="144" spans="1:7" ht="13.5" thickBot="1" x14ac:dyDescent="0.25">
      <c r="A144" s="52"/>
      <c r="B144" s="103"/>
      <c r="C144" s="355" t="s">
        <v>852</v>
      </c>
      <c r="D144" s="54"/>
      <c r="E144" s="103"/>
      <c r="F144" s="55"/>
      <c r="G144" s="56"/>
    </row>
    <row r="145" spans="1:7" ht="13.5" thickTop="1" x14ac:dyDescent="0.2">
      <c r="A145" s="1130"/>
      <c r="B145" s="1131"/>
      <c r="C145" s="1131"/>
      <c r="D145" s="57" t="s">
        <v>11</v>
      </c>
      <c r="E145" s="1132" t="s">
        <v>12</v>
      </c>
      <c r="F145" s="1132"/>
      <c r="G145" s="1133"/>
    </row>
    <row r="146" spans="1:7" x14ac:dyDescent="0.2">
      <c r="A146" s="1134" t="s">
        <v>17</v>
      </c>
      <c r="B146" s="1135"/>
      <c r="C146" s="1135"/>
      <c r="D146" s="39"/>
      <c r="E146" s="1136"/>
      <c r="F146" s="1137"/>
      <c r="G146" s="1138"/>
    </row>
    <row r="147" spans="1:7" x14ac:dyDescent="0.2">
      <c r="A147" s="1134" t="s">
        <v>38</v>
      </c>
      <c r="B147" s="1135"/>
      <c r="C147" s="1135"/>
      <c r="D147" s="58" t="s">
        <v>468</v>
      </c>
      <c r="E147" s="1139" t="s">
        <v>142</v>
      </c>
      <c r="F147" s="1139"/>
      <c r="G147" s="1140"/>
    </row>
    <row r="148" spans="1:7" ht="13.5" thickBot="1" x14ac:dyDescent="0.25">
      <c r="A148" s="1141" t="s">
        <v>39</v>
      </c>
      <c r="B148" s="1142"/>
      <c r="C148" s="1142"/>
      <c r="D148" s="59" t="s">
        <v>44</v>
      </c>
      <c r="E148" s="1143" t="s">
        <v>0</v>
      </c>
      <c r="F148" s="1143"/>
      <c r="G148" s="1144"/>
    </row>
    <row r="149" spans="1:7" ht="16.5" x14ac:dyDescent="0.25">
      <c r="A149" s="1152" t="s">
        <v>29</v>
      </c>
      <c r="B149" s="1153"/>
      <c r="C149" s="1153"/>
      <c r="D149" s="1153"/>
      <c r="E149" s="1153"/>
      <c r="F149" s="1153"/>
      <c r="G149" s="1154"/>
    </row>
    <row r="150" spans="1:7" x14ac:dyDescent="0.2">
      <c r="A150" s="1155" t="s">
        <v>48</v>
      </c>
      <c r="B150" s="1156"/>
      <c r="C150" s="1156"/>
      <c r="D150" s="1156"/>
      <c r="E150" s="1156"/>
      <c r="F150" s="1156"/>
      <c r="G150" s="1157"/>
    </row>
    <row r="151" spans="1:7" x14ac:dyDescent="0.2">
      <c r="A151" s="1158" t="s">
        <v>49</v>
      </c>
      <c r="B151" s="1159"/>
      <c r="C151" s="1159"/>
      <c r="D151" s="1159"/>
      <c r="E151" s="1159"/>
      <c r="F151" s="1159"/>
      <c r="G151" s="1160"/>
    </row>
    <row r="152" spans="1:7" x14ac:dyDescent="0.2">
      <c r="A152" s="6"/>
      <c r="B152" s="99"/>
      <c r="C152" s="8"/>
      <c r="D152" s="9"/>
      <c r="E152" s="99"/>
      <c r="F152" s="10"/>
      <c r="G152" s="11" t="s">
        <v>20</v>
      </c>
    </row>
    <row r="153" spans="1:7" x14ac:dyDescent="0.2">
      <c r="A153" s="12" t="s">
        <v>1</v>
      </c>
      <c r="B153" s="13"/>
      <c r="C153" s="14" t="s">
        <v>19</v>
      </c>
      <c r="D153" s="13"/>
      <c r="E153" s="343" t="s">
        <v>915</v>
      </c>
      <c r="F153" s="98"/>
      <c r="G153" s="344" t="s">
        <v>888</v>
      </c>
    </row>
    <row r="154" spans="1:7" x14ac:dyDescent="0.2">
      <c r="A154" s="17" t="s">
        <v>8</v>
      </c>
      <c r="B154" s="100"/>
      <c r="C154" s="19"/>
      <c r="D154" s="4"/>
      <c r="E154" s="1145"/>
      <c r="F154" s="1146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1147"/>
      <c r="F156" s="1148"/>
      <c r="G156" s="25"/>
    </row>
    <row r="157" spans="1:7" ht="26.25" thickBot="1" x14ac:dyDescent="0.25">
      <c r="A157" s="26" t="s">
        <v>47</v>
      </c>
      <c r="B157" s="26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52" t="s">
        <v>300</v>
      </c>
      <c r="D158" s="357" t="s">
        <v>401</v>
      </c>
      <c r="E158" s="158">
        <v>35</v>
      </c>
      <c r="F158" s="128">
        <v>200</v>
      </c>
      <c r="G158" s="35">
        <f>F158*E158</f>
        <v>7000</v>
      </c>
    </row>
    <row r="159" spans="1:7" x14ac:dyDescent="0.2">
      <c r="A159" s="29">
        <v>2</v>
      </c>
      <c r="B159" s="101"/>
      <c r="C159" s="352" t="s">
        <v>300</v>
      </c>
      <c r="D159" s="351" t="s">
        <v>362</v>
      </c>
      <c r="E159" s="158">
        <v>35</v>
      </c>
      <c r="F159" s="128">
        <v>450</v>
      </c>
      <c r="G159" s="35">
        <f t="shared" ref="G159" si="0">F159*E159</f>
        <v>15750</v>
      </c>
    </row>
    <row r="160" spans="1:7" x14ac:dyDescent="0.2">
      <c r="A160" s="29"/>
      <c r="B160" s="101"/>
      <c r="C160" s="41"/>
      <c r="D160" s="351" t="s">
        <v>467</v>
      </c>
      <c r="E160" s="157"/>
      <c r="F160" s="149"/>
      <c r="G160" s="353" t="s">
        <v>8</v>
      </c>
    </row>
    <row r="161" spans="1:7" x14ac:dyDescent="0.2">
      <c r="A161" s="29">
        <v>3</v>
      </c>
      <c r="B161" s="101"/>
      <c r="C161" s="352" t="s">
        <v>300</v>
      </c>
      <c r="D161" s="351" t="s">
        <v>387</v>
      </c>
      <c r="E161" s="158">
        <v>35</v>
      </c>
      <c r="F161" s="128">
        <v>200</v>
      </c>
      <c r="G161" s="35">
        <f>F161*E161</f>
        <v>7000</v>
      </c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51"/>
      <c r="C164" s="119"/>
      <c r="D164" s="136"/>
      <c r="E164" s="108"/>
      <c r="F164" s="150"/>
      <c r="G164" s="35"/>
    </row>
    <row r="165" spans="1:7" x14ac:dyDescent="0.2">
      <c r="A165" s="29"/>
      <c r="B165" s="151"/>
      <c r="C165" s="119"/>
      <c r="D165" s="144"/>
      <c r="E165" s="108"/>
      <c r="F165" s="150"/>
      <c r="G165" s="35"/>
    </row>
    <row r="166" spans="1:7" x14ac:dyDescent="0.2">
      <c r="A166" s="29"/>
      <c r="B166" s="101"/>
      <c r="C166" s="41"/>
      <c r="D166" s="144"/>
      <c r="E166" s="155"/>
      <c r="F166" s="128"/>
      <c r="G166" s="35"/>
    </row>
    <row r="167" spans="1:7" x14ac:dyDescent="0.2">
      <c r="A167" s="29"/>
      <c r="B167" s="106"/>
      <c r="C167" s="41"/>
      <c r="D167" s="136"/>
      <c r="E167" s="104"/>
      <c r="F167" s="128"/>
      <c r="G167" s="35"/>
    </row>
    <row r="168" spans="1:7" x14ac:dyDescent="0.2">
      <c r="A168" s="29"/>
      <c r="B168" s="105"/>
      <c r="C168" s="41"/>
      <c r="D168" s="136"/>
      <c r="E168" s="108"/>
      <c r="F168" s="152"/>
      <c r="G168" s="35"/>
    </row>
    <row r="169" spans="1:7" x14ac:dyDescent="0.2">
      <c r="A169" s="29"/>
      <c r="B169" s="107"/>
      <c r="C169" s="41"/>
      <c r="D169" s="136"/>
      <c r="E169" s="153"/>
      <c r="F169" s="128"/>
      <c r="G169" s="35"/>
    </row>
    <row r="170" spans="1:7" x14ac:dyDescent="0.2">
      <c r="A170" s="29"/>
      <c r="B170" s="107"/>
      <c r="C170" s="41"/>
      <c r="D170" s="67"/>
      <c r="E170" s="153"/>
      <c r="F170" s="128"/>
      <c r="G170" s="35"/>
    </row>
    <row r="171" spans="1:7" x14ac:dyDescent="0.2">
      <c r="A171" s="29"/>
      <c r="B171" s="101"/>
      <c r="C171" s="41"/>
      <c r="D171" s="67"/>
      <c r="E171" s="108"/>
      <c r="F171" s="128"/>
      <c r="G171" s="35"/>
    </row>
    <row r="172" spans="1:7" x14ac:dyDescent="0.2">
      <c r="A172" s="29"/>
      <c r="B172" s="101"/>
      <c r="C172" s="41"/>
      <c r="D172" s="67"/>
      <c r="E172" s="153"/>
      <c r="F172" s="128"/>
      <c r="G172" s="35"/>
    </row>
    <row r="173" spans="1:7" x14ac:dyDescent="0.2">
      <c r="A173" s="29"/>
      <c r="B173" s="106"/>
      <c r="C173" s="41"/>
      <c r="D173" s="67"/>
      <c r="E173" s="104"/>
      <c r="F173" s="154"/>
      <c r="G173" s="35"/>
    </row>
    <row r="174" spans="1:7" x14ac:dyDescent="0.2">
      <c r="A174" s="29"/>
      <c r="B174" s="105"/>
      <c r="C174" s="41"/>
      <c r="D174" s="130"/>
      <c r="E174" s="104"/>
      <c r="F174" s="154"/>
      <c r="G174" s="35"/>
    </row>
    <row r="175" spans="1:7" x14ac:dyDescent="0.2">
      <c r="A175" s="29"/>
      <c r="B175" s="105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62"/>
      <c r="E179" s="104"/>
      <c r="F179" s="154"/>
      <c r="G179" s="35"/>
    </row>
    <row r="180" spans="1:7" x14ac:dyDescent="0.2">
      <c r="A180" s="29"/>
      <c r="B180" s="101"/>
      <c r="C180" s="41"/>
      <c r="D180" s="67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67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02"/>
      <c r="F188" s="128"/>
      <c r="G188" s="35"/>
    </row>
    <row r="189" spans="1:7" x14ac:dyDescent="0.2">
      <c r="A189" s="29"/>
      <c r="B189" s="101"/>
      <c r="C189" s="31"/>
      <c r="D189" s="67"/>
      <c r="E189" s="131"/>
      <c r="F189" s="117"/>
      <c r="G189" s="35"/>
    </row>
    <row r="190" spans="1:7" x14ac:dyDescent="0.2">
      <c r="A190" s="29"/>
      <c r="B190" s="101"/>
      <c r="C190" s="41"/>
      <c r="D190" s="118"/>
      <c r="E190" s="108"/>
      <c r="F190" s="149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ht="13.5" thickBot="1" x14ac:dyDescent="0.25">
      <c r="A192" s="45"/>
      <c r="B192" s="132"/>
      <c r="C192" s="115"/>
      <c r="D192" s="115"/>
      <c r="E192" s="132"/>
      <c r="F192" s="49" t="s">
        <v>15</v>
      </c>
      <c r="G192" s="50">
        <f>SUM(G158:G191)</f>
        <v>29750</v>
      </c>
    </row>
    <row r="193" spans="1:7" ht="13.5" thickTop="1" x14ac:dyDescent="0.2">
      <c r="A193" s="1149" t="s">
        <v>916</v>
      </c>
      <c r="B193" s="1150"/>
      <c r="C193" s="1150"/>
      <c r="D193" s="1150"/>
      <c r="E193" s="1150"/>
      <c r="F193" s="1150"/>
      <c r="G193" s="1151"/>
    </row>
    <row r="194" spans="1:7" ht="13.5" thickBot="1" x14ac:dyDescent="0.25">
      <c r="A194" s="52"/>
      <c r="B194" s="103"/>
      <c r="C194" s="355" t="s">
        <v>8</v>
      </c>
      <c r="D194" s="54"/>
      <c r="E194" s="103"/>
      <c r="F194" s="55"/>
      <c r="G194" s="56"/>
    </row>
    <row r="195" spans="1:7" ht="13.5" thickTop="1" x14ac:dyDescent="0.2">
      <c r="A195" s="1130"/>
      <c r="B195" s="1131"/>
      <c r="C195" s="1131"/>
      <c r="D195" s="57" t="s">
        <v>11</v>
      </c>
      <c r="E195" s="1132" t="s">
        <v>12</v>
      </c>
      <c r="F195" s="1132"/>
      <c r="G195" s="1133"/>
    </row>
    <row r="196" spans="1:7" x14ac:dyDescent="0.2">
      <c r="A196" s="1134" t="s">
        <v>17</v>
      </c>
      <c r="B196" s="1135"/>
      <c r="C196" s="1135"/>
      <c r="D196" s="39"/>
      <c r="E196" s="1136"/>
      <c r="F196" s="1137"/>
      <c r="G196" s="1138"/>
    </row>
    <row r="197" spans="1:7" x14ac:dyDescent="0.2">
      <c r="A197" s="1134" t="s">
        <v>38</v>
      </c>
      <c r="B197" s="1135"/>
      <c r="C197" s="1135"/>
      <c r="D197" s="58" t="s">
        <v>468</v>
      </c>
      <c r="E197" s="1139" t="s">
        <v>142</v>
      </c>
      <c r="F197" s="1139"/>
      <c r="G197" s="1140"/>
    </row>
    <row r="198" spans="1:7" ht="13.5" thickBot="1" x14ac:dyDescent="0.25">
      <c r="A198" s="1141" t="s">
        <v>39</v>
      </c>
      <c r="B198" s="1142"/>
      <c r="C198" s="1142"/>
      <c r="D198" s="59" t="s">
        <v>44</v>
      </c>
      <c r="E198" s="1143" t="s">
        <v>0</v>
      </c>
      <c r="F198" s="1143"/>
      <c r="G198" s="1144"/>
    </row>
    <row r="199" spans="1:7" ht="16.5" x14ac:dyDescent="0.25">
      <c r="A199" s="1152" t="s">
        <v>29</v>
      </c>
      <c r="B199" s="1153"/>
      <c r="C199" s="1153"/>
      <c r="D199" s="1153"/>
      <c r="E199" s="1153"/>
      <c r="F199" s="1153"/>
      <c r="G199" s="1154"/>
    </row>
    <row r="200" spans="1:7" x14ac:dyDescent="0.2">
      <c r="A200" s="1155" t="s">
        <v>48</v>
      </c>
      <c r="B200" s="1156"/>
      <c r="C200" s="1156"/>
      <c r="D200" s="1156"/>
      <c r="E200" s="1156"/>
      <c r="F200" s="1156"/>
      <c r="G200" s="1157"/>
    </row>
    <row r="201" spans="1:7" x14ac:dyDescent="0.2">
      <c r="A201" s="1158" t="s">
        <v>49</v>
      </c>
      <c r="B201" s="1159"/>
      <c r="C201" s="1159"/>
      <c r="D201" s="1159"/>
      <c r="E201" s="1159"/>
      <c r="F201" s="1159"/>
      <c r="G201" s="1160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1</v>
      </c>
      <c r="B203" s="13"/>
      <c r="C203" s="14" t="s">
        <v>19</v>
      </c>
      <c r="D203" s="13"/>
      <c r="E203" s="343" t="s">
        <v>1160</v>
      </c>
      <c r="F203" s="98"/>
      <c r="G203" s="344" t="s">
        <v>1069</v>
      </c>
    </row>
    <row r="204" spans="1:7" x14ac:dyDescent="0.2">
      <c r="A204" s="17" t="s">
        <v>8</v>
      </c>
      <c r="B204" s="100"/>
      <c r="C204" s="19"/>
      <c r="D204" s="4"/>
      <c r="E204" s="1145"/>
      <c r="F204" s="1146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1147"/>
      <c r="F206" s="1148"/>
      <c r="G206" s="25"/>
    </row>
    <row r="207" spans="1:7" ht="26.25" thickBot="1" x14ac:dyDescent="0.25">
      <c r="A207" s="210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352" t="s">
        <v>300</v>
      </c>
      <c r="D208" s="357" t="s">
        <v>362</v>
      </c>
      <c r="E208" s="158">
        <v>35</v>
      </c>
      <c r="F208" s="128">
        <v>450</v>
      </c>
      <c r="G208" s="35">
        <f>F208*E208</f>
        <v>15750</v>
      </c>
    </row>
    <row r="209" spans="1:7" x14ac:dyDescent="0.2">
      <c r="A209" s="29"/>
      <c r="B209" s="101"/>
      <c r="C209" s="352"/>
      <c r="D209" s="351" t="s">
        <v>467</v>
      </c>
      <c r="E209" s="158"/>
      <c r="F209" s="128"/>
      <c r="G209" s="35"/>
    </row>
    <row r="210" spans="1:7" x14ac:dyDescent="0.2">
      <c r="A210" s="29"/>
      <c r="B210" s="101"/>
      <c r="C210" s="41"/>
      <c r="D210" s="351"/>
      <c r="E210" s="157"/>
      <c r="F210" s="149"/>
      <c r="G210" s="353"/>
    </row>
    <row r="211" spans="1:7" x14ac:dyDescent="0.2">
      <c r="A211" s="29"/>
      <c r="B211" s="101"/>
      <c r="C211" s="352"/>
      <c r="D211" s="351"/>
      <c r="E211" s="158"/>
      <c r="F211" s="128"/>
      <c r="G211" s="35"/>
    </row>
    <row r="212" spans="1:7" x14ac:dyDescent="0.2">
      <c r="A212" s="29"/>
      <c r="B212" s="105"/>
      <c r="C212" s="41"/>
      <c r="D212" s="136"/>
      <c r="E212" s="102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51"/>
      <c r="C214" s="119"/>
      <c r="D214" s="136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01"/>
      <c r="C216" s="41"/>
      <c r="D216" s="144"/>
      <c r="E216" s="155"/>
      <c r="F216" s="128"/>
      <c r="G216" s="35"/>
    </row>
    <row r="217" spans="1:7" x14ac:dyDescent="0.2">
      <c r="A217" s="29"/>
      <c r="B217" s="106"/>
      <c r="C217" s="41"/>
      <c r="D217" s="136"/>
      <c r="E217" s="104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62"/>
      <c r="E229" s="104"/>
      <c r="F229" s="154"/>
      <c r="G229" s="35"/>
    </row>
    <row r="230" spans="1:7" x14ac:dyDescent="0.2">
      <c r="A230" s="29"/>
      <c r="B230" s="101"/>
      <c r="C230" s="41"/>
      <c r="D230" s="67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67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15750</v>
      </c>
    </row>
    <row r="243" spans="1:7" ht="13.5" thickTop="1" x14ac:dyDescent="0.2">
      <c r="A243" s="1149" t="s">
        <v>1090</v>
      </c>
      <c r="B243" s="1150"/>
      <c r="C243" s="1150"/>
      <c r="D243" s="1150"/>
      <c r="E243" s="1150"/>
      <c r="F243" s="1150"/>
      <c r="G243" s="1151"/>
    </row>
    <row r="244" spans="1:7" ht="13.5" thickBot="1" x14ac:dyDescent="0.25">
      <c r="A244" s="52"/>
      <c r="B244" s="103"/>
      <c r="C244" s="355" t="s">
        <v>1091</v>
      </c>
      <c r="D244" s="54"/>
      <c r="E244" s="103"/>
      <c r="F244" s="55"/>
      <c r="G244" s="56"/>
    </row>
    <row r="245" spans="1:7" ht="13.5" thickTop="1" x14ac:dyDescent="0.2">
      <c r="A245" s="1130"/>
      <c r="B245" s="1131"/>
      <c r="C245" s="1131"/>
      <c r="D245" s="57" t="s">
        <v>11</v>
      </c>
      <c r="E245" s="1132" t="s">
        <v>12</v>
      </c>
      <c r="F245" s="1132"/>
      <c r="G245" s="1133"/>
    </row>
    <row r="246" spans="1:7" x14ac:dyDescent="0.2">
      <c r="A246" s="1134" t="s">
        <v>17</v>
      </c>
      <c r="B246" s="1135"/>
      <c r="C246" s="1135"/>
      <c r="D246" s="39"/>
      <c r="E246" s="1136"/>
      <c r="F246" s="1137"/>
      <c r="G246" s="1138"/>
    </row>
    <row r="247" spans="1:7" x14ac:dyDescent="0.2">
      <c r="A247" s="1134" t="s">
        <v>38</v>
      </c>
      <c r="B247" s="1135"/>
      <c r="C247" s="1135"/>
      <c r="D247" s="58" t="s">
        <v>468</v>
      </c>
      <c r="E247" s="1139" t="s">
        <v>142</v>
      </c>
      <c r="F247" s="1139"/>
      <c r="G247" s="1140"/>
    </row>
    <row r="248" spans="1:7" ht="13.5" thickBot="1" x14ac:dyDescent="0.25">
      <c r="A248" s="1141" t="s">
        <v>39</v>
      </c>
      <c r="B248" s="1142"/>
      <c r="C248" s="1142"/>
      <c r="D248" s="59" t="s">
        <v>44</v>
      </c>
      <c r="E248" s="1143" t="s">
        <v>0</v>
      </c>
      <c r="F248" s="1143"/>
      <c r="G248" s="1144"/>
    </row>
    <row r="249" spans="1:7" ht="16.5" x14ac:dyDescent="0.25">
      <c r="A249" s="1152" t="s">
        <v>29</v>
      </c>
      <c r="B249" s="1153"/>
      <c r="C249" s="1153"/>
      <c r="D249" s="1153"/>
      <c r="E249" s="1153"/>
      <c r="F249" s="1153"/>
      <c r="G249" s="1154"/>
    </row>
    <row r="250" spans="1:7" x14ac:dyDescent="0.2">
      <c r="A250" s="1155" t="s">
        <v>48</v>
      </c>
      <c r="B250" s="1156"/>
      <c r="C250" s="1156"/>
      <c r="D250" s="1156"/>
      <c r="E250" s="1156"/>
      <c r="F250" s="1156"/>
      <c r="G250" s="1157"/>
    </row>
    <row r="251" spans="1:7" x14ac:dyDescent="0.2">
      <c r="A251" s="1158" t="s">
        <v>49</v>
      </c>
      <c r="B251" s="1159"/>
      <c r="C251" s="1159"/>
      <c r="D251" s="1159"/>
      <c r="E251" s="1159"/>
      <c r="F251" s="1159"/>
      <c r="G251" s="1160"/>
    </row>
    <row r="252" spans="1:7" x14ac:dyDescent="0.2">
      <c r="A252" s="6"/>
      <c r="B252" s="99"/>
      <c r="C252" s="8"/>
      <c r="D252" s="9"/>
      <c r="E252" s="99"/>
      <c r="F252" s="10"/>
      <c r="G252" s="11" t="s">
        <v>20</v>
      </c>
    </row>
    <row r="253" spans="1:7" x14ac:dyDescent="0.2">
      <c r="A253" s="12" t="s">
        <v>1</v>
      </c>
      <c r="B253" s="13"/>
      <c r="C253" s="14" t="s">
        <v>19</v>
      </c>
      <c r="D253" s="13"/>
      <c r="E253" s="343" t="s">
        <v>1165</v>
      </c>
      <c r="F253" s="98"/>
      <c r="G253" s="344" t="s">
        <v>1069</v>
      </c>
    </row>
    <row r="254" spans="1:7" x14ac:dyDescent="0.2">
      <c r="A254" s="17" t="s">
        <v>8</v>
      </c>
      <c r="B254" s="100"/>
      <c r="C254" s="19"/>
      <c r="D254" s="4"/>
      <c r="E254" s="1145"/>
      <c r="F254" s="1146"/>
      <c r="G254" s="20"/>
    </row>
    <row r="255" spans="1:7" x14ac:dyDescent="0.2">
      <c r="A255" s="21" t="s">
        <v>37</v>
      </c>
      <c r="B255" s="22"/>
      <c r="C255" s="22"/>
      <c r="D255" s="22"/>
      <c r="E255" s="23" t="s">
        <v>46</v>
      </c>
      <c r="F255" s="24"/>
      <c r="G255" s="20" t="s">
        <v>50</v>
      </c>
    </row>
    <row r="256" spans="1:7" x14ac:dyDescent="0.2">
      <c r="A256" s="6"/>
      <c r="B256" s="99"/>
      <c r="C256" s="8"/>
      <c r="D256" s="8"/>
      <c r="E256" s="1147"/>
      <c r="F256" s="1148"/>
      <c r="G256" s="25"/>
    </row>
    <row r="257" spans="1:7" ht="26.25" thickBot="1" x14ac:dyDescent="0.25">
      <c r="A257" s="210" t="s">
        <v>47</v>
      </c>
      <c r="B257" s="28" t="s">
        <v>23</v>
      </c>
      <c r="C257" s="28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7" ht="13.5" thickTop="1" x14ac:dyDescent="0.2">
      <c r="A258" s="29">
        <v>1</v>
      </c>
      <c r="B258" s="101"/>
      <c r="C258" s="352" t="s">
        <v>300</v>
      </c>
      <c r="D258" s="357" t="s">
        <v>362</v>
      </c>
      <c r="E258" s="158">
        <v>35</v>
      </c>
      <c r="F258" s="128">
        <v>450</v>
      </c>
      <c r="G258" s="35">
        <f>F258*E258</f>
        <v>15750</v>
      </c>
    </row>
    <row r="259" spans="1:7" x14ac:dyDescent="0.2">
      <c r="A259" s="29"/>
      <c r="B259" s="101"/>
      <c r="C259" s="352"/>
      <c r="D259" s="351" t="s">
        <v>467</v>
      </c>
      <c r="E259" s="158"/>
      <c r="F259" s="128"/>
      <c r="G259" s="35"/>
    </row>
    <row r="260" spans="1:7" x14ac:dyDescent="0.2">
      <c r="A260" s="29"/>
      <c r="B260" s="101"/>
      <c r="C260" s="41"/>
      <c r="D260" s="351"/>
      <c r="E260" s="157"/>
      <c r="F260" s="149"/>
      <c r="G260" s="353"/>
    </row>
    <row r="261" spans="1:7" x14ac:dyDescent="0.2">
      <c r="A261" s="29"/>
      <c r="B261" s="101"/>
      <c r="C261" s="352"/>
      <c r="D261" s="351"/>
      <c r="E261" s="158"/>
      <c r="F261" s="128"/>
      <c r="G261" s="35"/>
    </row>
    <row r="262" spans="1:7" x14ac:dyDescent="0.2">
      <c r="A262" s="29"/>
      <c r="B262" s="105"/>
      <c r="C262" s="41"/>
      <c r="D262" s="136"/>
      <c r="E262" s="102"/>
      <c r="F262" s="128"/>
      <c r="G262" s="35"/>
    </row>
    <row r="263" spans="1:7" x14ac:dyDescent="0.2">
      <c r="A263" s="29"/>
      <c r="B263" s="105"/>
      <c r="C263" s="41"/>
      <c r="D263" s="136"/>
      <c r="E263" s="102"/>
      <c r="F263" s="128"/>
      <c r="G263" s="35"/>
    </row>
    <row r="264" spans="1:7" x14ac:dyDescent="0.2">
      <c r="A264" s="29"/>
      <c r="B264" s="151"/>
      <c r="C264" s="119"/>
      <c r="D264" s="136"/>
      <c r="E264" s="108"/>
      <c r="F264" s="150"/>
      <c r="G264" s="35"/>
    </row>
    <row r="265" spans="1:7" x14ac:dyDescent="0.2">
      <c r="A265" s="29"/>
      <c r="B265" s="151"/>
      <c r="C265" s="119"/>
      <c r="D265" s="144"/>
      <c r="E265" s="108"/>
      <c r="F265" s="150"/>
      <c r="G265" s="35"/>
    </row>
    <row r="266" spans="1:7" x14ac:dyDescent="0.2">
      <c r="A266" s="29"/>
      <c r="B266" s="101"/>
      <c r="C266" s="41"/>
      <c r="D266" s="144"/>
      <c r="E266" s="155"/>
      <c r="F266" s="128"/>
      <c r="G266" s="35"/>
    </row>
    <row r="267" spans="1:7" x14ac:dyDescent="0.2">
      <c r="A267" s="29"/>
      <c r="B267" s="106"/>
      <c r="C267" s="41"/>
      <c r="D267" s="136"/>
      <c r="E267" s="104"/>
      <c r="F267" s="128"/>
      <c r="G267" s="35"/>
    </row>
    <row r="268" spans="1:7" x14ac:dyDescent="0.2">
      <c r="A268" s="29"/>
      <c r="B268" s="105"/>
      <c r="C268" s="41"/>
      <c r="D268" s="136"/>
      <c r="E268" s="108"/>
      <c r="F268" s="152"/>
      <c r="G268" s="35"/>
    </row>
    <row r="269" spans="1:7" x14ac:dyDescent="0.2">
      <c r="A269" s="29"/>
      <c r="B269" s="107"/>
      <c r="C269" s="41"/>
      <c r="D269" s="136"/>
      <c r="E269" s="153"/>
      <c r="F269" s="128"/>
      <c r="G269" s="35"/>
    </row>
    <row r="270" spans="1:7" x14ac:dyDescent="0.2">
      <c r="A270" s="29"/>
      <c r="B270" s="107"/>
      <c r="C270" s="41"/>
      <c r="D270" s="67"/>
      <c r="E270" s="153"/>
      <c r="F270" s="128"/>
      <c r="G270" s="35"/>
    </row>
    <row r="271" spans="1:7" x14ac:dyDescent="0.2">
      <c r="A271" s="29"/>
      <c r="B271" s="101"/>
      <c r="C271" s="41"/>
      <c r="D271" s="67"/>
      <c r="E271" s="108"/>
      <c r="F271" s="128"/>
      <c r="G271" s="35"/>
    </row>
    <row r="272" spans="1:7" x14ac:dyDescent="0.2">
      <c r="A272" s="29"/>
      <c r="B272" s="101"/>
      <c r="C272" s="41"/>
      <c r="D272" s="67"/>
      <c r="E272" s="153"/>
      <c r="F272" s="128"/>
      <c r="G272" s="35"/>
    </row>
    <row r="273" spans="1:7" x14ac:dyDescent="0.2">
      <c r="A273" s="29"/>
      <c r="B273" s="106"/>
      <c r="C273" s="41"/>
      <c r="D273" s="67"/>
      <c r="E273" s="104"/>
      <c r="F273" s="154"/>
      <c r="G273" s="35"/>
    </row>
    <row r="274" spans="1:7" x14ac:dyDescent="0.2">
      <c r="A274" s="29"/>
      <c r="B274" s="105"/>
      <c r="C274" s="41"/>
      <c r="D274" s="130"/>
      <c r="E274" s="104"/>
      <c r="F274" s="154"/>
      <c r="G274" s="35"/>
    </row>
    <row r="275" spans="1:7" x14ac:dyDescent="0.2">
      <c r="A275" s="29"/>
      <c r="B275" s="105"/>
      <c r="C275" s="41"/>
      <c r="D275" s="67"/>
      <c r="E275" s="104"/>
      <c r="F275" s="154"/>
      <c r="G275" s="35"/>
    </row>
    <row r="276" spans="1:7" x14ac:dyDescent="0.2">
      <c r="A276" s="29"/>
      <c r="B276" s="101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136"/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62"/>
      <c r="E279" s="104"/>
      <c r="F279" s="154"/>
      <c r="G279" s="35"/>
    </row>
    <row r="280" spans="1:7" x14ac:dyDescent="0.2">
      <c r="A280" s="29"/>
      <c r="B280" s="101"/>
      <c r="C280" s="41"/>
      <c r="D280" s="67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67"/>
      <c r="E283" s="104"/>
      <c r="F283" s="154"/>
      <c r="G283" s="35"/>
    </row>
    <row r="284" spans="1:7" x14ac:dyDescent="0.2">
      <c r="A284" s="29"/>
      <c r="B284" s="101"/>
      <c r="C284" s="41"/>
      <c r="D284" s="67"/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02"/>
      <c r="F288" s="128"/>
      <c r="G288" s="35"/>
    </row>
    <row r="289" spans="1:7" x14ac:dyDescent="0.2">
      <c r="A289" s="29"/>
      <c r="B289" s="101"/>
      <c r="C289" s="31"/>
      <c r="D289" s="67"/>
      <c r="E289" s="131"/>
      <c r="F289" s="117"/>
      <c r="G289" s="35"/>
    </row>
    <row r="290" spans="1:7" x14ac:dyDescent="0.2">
      <c r="A290" s="29"/>
      <c r="B290" s="101"/>
      <c r="C290" s="41"/>
      <c r="D290" s="118"/>
      <c r="E290" s="108"/>
      <c r="F290" s="149"/>
      <c r="G290" s="35"/>
    </row>
    <row r="291" spans="1:7" x14ac:dyDescent="0.2">
      <c r="A291" s="29"/>
      <c r="B291" s="101"/>
      <c r="C291" s="41"/>
      <c r="D291" s="144"/>
      <c r="E291" s="108"/>
      <c r="F291" s="149"/>
      <c r="G291" s="35"/>
    </row>
    <row r="292" spans="1:7" ht="13.5" thickBot="1" x14ac:dyDescent="0.25">
      <c r="A292" s="45"/>
      <c r="B292" s="132"/>
      <c r="C292" s="115"/>
      <c r="D292" s="115"/>
      <c r="E292" s="132"/>
      <c r="F292" s="49" t="s">
        <v>15</v>
      </c>
      <c r="G292" s="50">
        <f>SUM(G258:G291)</f>
        <v>15750</v>
      </c>
    </row>
    <row r="293" spans="1:7" ht="13.5" thickTop="1" x14ac:dyDescent="0.2">
      <c r="A293" s="1149" t="s">
        <v>1173</v>
      </c>
      <c r="B293" s="1150"/>
      <c r="C293" s="1150"/>
      <c r="D293" s="1150"/>
      <c r="E293" s="1150"/>
      <c r="F293" s="1150"/>
      <c r="G293" s="1151"/>
    </row>
    <row r="294" spans="1:7" ht="13.5" thickBot="1" x14ac:dyDescent="0.25">
      <c r="A294" s="1235" t="s">
        <v>1097</v>
      </c>
      <c r="B294" s="1204"/>
      <c r="C294" s="1204"/>
      <c r="D294" s="1204"/>
      <c r="E294" s="1204"/>
      <c r="F294" s="1204"/>
      <c r="G294" s="1232"/>
    </row>
    <row r="295" spans="1:7" ht="13.5" thickTop="1" x14ac:dyDescent="0.2">
      <c r="A295" s="1130"/>
      <c r="B295" s="1131"/>
      <c r="C295" s="1131"/>
      <c r="D295" s="57" t="s">
        <v>11</v>
      </c>
      <c r="E295" s="1132" t="s">
        <v>12</v>
      </c>
      <c r="F295" s="1132"/>
      <c r="G295" s="1133"/>
    </row>
    <row r="296" spans="1:7" x14ac:dyDescent="0.2">
      <c r="A296" s="1134" t="s">
        <v>17</v>
      </c>
      <c r="B296" s="1135"/>
      <c r="C296" s="1135"/>
      <c r="D296" s="39"/>
      <c r="E296" s="1136"/>
      <c r="F296" s="1137"/>
      <c r="G296" s="1138"/>
    </row>
    <row r="297" spans="1:7" x14ac:dyDescent="0.2">
      <c r="A297" s="1134" t="s">
        <v>38</v>
      </c>
      <c r="B297" s="1135"/>
      <c r="C297" s="1135"/>
      <c r="D297" s="58" t="s">
        <v>468</v>
      </c>
      <c r="E297" s="1139" t="s">
        <v>142</v>
      </c>
      <c r="F297" s="1139"/>
      <c r="G297" s="1140"/>
    </row>
    <row r="298" spans="1:7" ht="13.5" thickBot="1" x14ac:dyDescent="0.25">
      <c r="A298" s="1141" t="s">
        <v>39</v>
      </c>
      <c r="B298" s="1142"/>
      <c r="C298" s="1142"/>
      <c r="D298" s="59" t="s">
        <v>44</v>
      </c>
      <c r="E298" s="1143" t="s">
        <v>0</v>
      </c>
      <c r="F298" s="1143"/>
      <c r="G298" s="1144"/>
    </row>
    <row r="299" spans="1:7" ht="16.5" x14ac:dyDescent="0.25">
      <c r="A299" s="1152" t="s">
        <v>29</v>
      </c>
      <c r="B299" s="1153"/>
      <c r="C299" s="1153"/>
      <c r="D299" s="1153"/>
      <c r="E299" s="1153"/>
      <c r="F299" s="1153"/>
      <c r="G299" s="1154"/>
    </row>
    <row r="300" spans="1:7" x14ac:dyDescent="0.2">
      <c r="A300" s="1155" t="s">
        <v>48</v>
      </c>
      <c r="B300" s="1156"/>
      <c r="C300" s="1156"/>
      <c r="D300" s="1156"/>
      <c r="E300" s="1156"/>
      <c r="F300" s="1156"/>
      <c r="G300" s="1157"/>
    </row>
    <row r="301" spans="1:7" x14ac:dyDescent="0.2">
      <c r="A301" s="1158" t="s">
        <v>49</v>
      </c>
      <c r="B301" s="1159"/>
      <c r="C301" s="1159"/>
      <c r="D301" s="1159"/>
      <c r="E301" s="1159"/>
      <c r="F301" s="1159"/>
      <c r="G301" s="1160"/>
    </row>
    <row r="302" spans="1:7" x14ac:dyDescent="0.2">
      <c r="A302" s="6"/>
      <c r="B302" s="99"/>
      <c r="C302" s="8"/>
      <c r="D302" s="9"/>
      <c r="E302" s="99"/>
      <c r="F302" s="10"/>
      <c r="G302" s="11" t="s">
        <v>20</v>
      </c>
    </row>
    <row r="303" spans="1:7" x14ac:dyDescent="0.2">
      <c r="A303" s="12" t="s">
        <v>1</v>
      </c>
      <c r="B303" s="13"/>
      <c r="C303" s="14" t="s">
        <v>19</v>
      </c>
      <c r="D303" s="13"/>
      <c r="E303" s="343" t="s">
        <v>1167</v>
      </c>
      <c r="F303" s="98"/>
      <c r="G303" s="344" t="s">
        <v>1069</v>
      </c>
    </row>
    <row r="304" spans="1:7" x14ac:dyDescent="0.2">
      <c r="A304" s="17" t="s">
        <v>8</v>
      </c>
      <c r="B304" s="100"/>
      <c r="C304" s="19"/>
      <c r="D304" s="4"/>
      <c r="E304" s="1145"/>
      <c r="F304" s="1146"/>
      <c r="G304" s="20"/>
    </row>
    <row r="305" spans="1:7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7" x14ac:dyDescent="0.2">
      <c r="A306" s="6"/>
      <c r="B306" s="99"/>
      <c r="C306" s="8"/>
      <c r="D306" s="8"/>
      <c r="E306" s="1147"/>
      <c r="F306" s="1148"/>
      <c r="G306" s="25"/>
    </row>
    <row r="307" spans="1:7" ht="26.25" thickBot="1" x14ac:dyDescent="0.25">
      <c r="A307" s="210" t="s">
        <v>47</v>
      </c>
      <c r="B307" s="28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7" ht="13.5" thickTop="1" x14ac:dyDescent="0.2">
      <c r="A308" s="29">
        <v>1</v>
      </c>
      <c r="B308" s="101"/>
      <c r="C308" s="352" t="s">
        <v>300</v>
      </c>
      <c r="D308" s="357" t="s">
        <v>362</v>
      </c>
      <c r="E308" s="158">
        <v>35</v>
      </c>
      <c r="F308" s="128">
        <v>450</v>
      </c>
      <c r="G308" s="35">
        <f>F308*E308</f>
        <v>15750</v>
      </c>
    </row>
    <row r="309" spans="1:7" x14ac:dyDescent="0.2">
      <c r="A309" s="29"/>
      <c r="B309" s="101"/>
      <c r="C309" s="352"/>
      <c r="D309" s="351" t="s">
        <v>467</v>
      </c>
      <c r="E309" s="158"/>
      <c r="F309" s="128"/>
      <c r="G309" s="35"/>
    </row>
    <row r="310" spans="1:7" x14ac:dyDescent="0.2">
      <c r="A310" s="29"/>
      <c r="B310" s="101"/>
      <c r="C310" s="41"/>
      <c r="D310" s="351"/>
      <c r="E310" s="157"/>
      <c r="F310" s="149"/>
      <c r="G310" s="353"/>
    </row>
    <row r="311" spans="1:7" x14ac:dyDescent="0.2">
      <c r="A311" s="29"/>
      <c r="B311" s="101"/>
      <c r="C311" s="352"/>
      <c r="D311" s="351"/>
      <c r="E311" s="158"/>
      <c r="F311" s="128"/>
      <c r="G311" s="35"/>
    </row>
    <row r="312" spans="1:7" x14ac:dyDescent="0.2">
      <c r="A312" s="29"/>
      <c r="B312" s="105"/>
      <c r="C312" s="41"/>
      <c r="D312" s="136"/>
      <c r="E312" s="102"/>
      <c r="F312" s="128"/>
      <c r="G312" s="35"/>
    </row>
    <row r="313" spans="1:7" x14ac:dyDescent="0.2">
      <c r="A313" s="29"/>
      <c r="B313" s="105"/>
      <c r="C313" s="41"/>
      <c r="D313" s="136"/>
      <c r="E313" s="102"/>
      <c r="F313" s="128"/>
      <c r="G313" s="35"/>
    </row>
    <row r="314" spans="1:7" x14ac:dyDescent="0.2">
      <c r="A314" s="29"/>
      <c r="B314" s="151"/>
      <c r="C314" s="119"/>
      <c r="D314" s="136"/>
      <c r="E314" s="108"/>
      <c r="F314" s="150"/>
      <c r="G314" s="35"/>
    </row>
    <row r="315" spans="1:7" x14ac:dyDescent="0.2">
      <c r="A315" s="29"/>
      <c r="B315" s="151"/>
      <c r="C315" s="119"/>
      <c r="D315" s="144"/>
      <c r="E315" s="108"/>
      <c r="F315" s="150"/>
      <c r="G315" s="35"/>
    </row>
    <row r="316" spans="1:7" x14ac:dyDescent="0.2">
      <c r="A316" s="29"/>
      <c r="B316" s="101"/>
      <c r="C316" s="41"/>
      <c r="D316" s="144"/>
      <c r="E316" s="155"/>
      <c r="F316" s="128"/>
      <c r="G316" s="35"/>
    </row>
    <row r="317" spans="1:7" x14ac:dyDescent="0.2">
      <c r="A317" s="29"/>
      <c r="B317" s="106"/>
      <c r="C317" s="41"/>
      <c r="D317" s="136"/>
      <c r="E317" s="104"/>
      <c r="F317" s="128"/>
      <c r="G317" s="35"/>
    </row>
    <row r="318" spans="1:7" x14ac:dyDescent="0.2">
      <c r="A318" s="29"/>
      <c r="B318" s="105"/>
      <c r="C318" s="41"/>
      <c r="D318" s="136"/>
      <c r="E318" s="108"/>
      <c r="F318" s="152"/>
      <c r="G318" s="35"/>
    </row>
    <row r="319" spans="1:7" x14ac:dyDescent="0.2">
      <c r="A319" s="29"/>
      <c r="B319" s="107"/>
      <c r="C319" s="41"/>
      <c r="D319" s="136"/>
      <c r="E319" s="153"/>
      <c r="F319" s="128"/>
      <c r="G319" s="35"/>
    </row>
    <row r="320" spans="1:7" x14ac:dyDescent="0.2">
      <c r="A320" s="29"/>
      <c r="B320" s="107"/>
      <c r="C320" s="41"/>
      <c r="D320" s="67"/>
      <c r="E320" s="153"/>
      <c r="F320" s="128"/>
      <c r="G320" s="35"/>
    </row>
    <row r="321" spans="1:7" x14ac:dyDescent="0.2">
      <c r="A321" s="29"/>
      <c r="B321" s="101"/>
      <c r="C321" s="41"/>
      <c r="D321" s="67"/>
      <c r="E321" s="108"/>
      <c r="F321" s="128"/>
      <c r="G321" s="35"/>
    </row>
    <row r="322" spans="1:7" x14ac:dyDescent="0.2">
      <c r="A322" s="29"/>
      <c r="B322" s="101"/>
      <c r="C322" s="41"/>
      <c r="D322" s="67"/>
      <c r="E322" s="153"/>
      <c r="F322" s="128"/>
      <c r="G322" s="35"/>
    </row>
    <row r="323" spans="1:7" x14ac:dyDescent="0.2">
      <c r="A323" s="29"/>
      <c r="B323" s="106"/>
      <c r="C323" s="41"/>
      <c r="D323" s="67"/>
      <c r="E323" s="104"/>
      <c r="F323" s="154"/>
      <c r="G323" s="35"/>
    </row>
    <row r="324" spans="1:7" x14ac:dyDescent="0.2">
      <c r="A324" s="29"/>
      <c r="B324" s="105"/>
      <c r="C324" s="41"/>
      <c r="D324" s="130"/>
      <c r="E324" s="104"/>
      <c r="F324" s="154"/>
      <c r="G324" s="35"/>
    </row>
    <row r="325" spans="1:7" x14ac:dyDescent="0.2">
      <c r="A325" s="29"/>
      <c r="B325" s="105"/>
      <c r="C325" s="41"/>
      <c r="D325" s="67"/>
      <c r="E325" s="104"/>
      <c r="F325" s="154"/>
      <c r="G325" s="35"/>
    </row>
    <row r="326" spans="1:7" x14ac:dyDescent="0.2">
      <c r="A326" s="29"/>
      <c r="B326" s="101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136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62"/>
      <c r="E329" s="104"/>
      <c r="F329" s="154"/>
      <c r="G329" s="35"/>
    </row>
    <row r="330" spans="1:7" x14ac:dyDescent="0.2">
      <c r="A330" s="29"/>
      <c r="B330" s="101"/>
      <c r="C330" s="41"/>
      <c r="D330" s="67"/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67"/>
      <c r="E333" s="104"/>
      <c r="F333" s="154"/>
      <c r="G333" s="35"/>
    </row>
    <row r="334" spans="1:7" x14ac:dyDescent="0.2">
      <c r="A334" s="29"/>
      <c r="B334" s="101"/>
      <c r="C334" s="41"/>
      <c r="D334" s="67"/>
      <c r="E334" s="104"/>
      <c r="F334" s="154"/>
      <c r="G334" s="35"/>
    </row>
    <row r="335" spans="1:7" x14ac:dyDescent="0.2">
      <c r="A335" s="29"/>
      <c r="B335" s="101"/>
      <c r="C335" s="41"/>
      <c r="D335" s="159"/>
      <c r="E335" s="104"/>
      <c r="F335" s="154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02"/>
      <c r="F338" s="128"/>
      <c r="G338" s="35"/>
    </row>
    <row r="339" spans="1:7" x14ac:dyDescent="0.2">
      <c r="A339" s="29"/>
      <c r="B339" s="101"/>
      <c r="C339" s="31"/>
      <c r="D339" s="67"/>
      <c r="E339" s="131"/>
      <c r="F339" s="117"/>
      <c r="G339" s="35"/>
    </row>
    <row r="340" spans="1:7" x14ac:dyDescent="0.2">
      <c r="A340" s="29"/>
      <c r="B340" s="101"/>
      <c r="C340" s="41"/>
      <c r="D340" s="118"/>
      <c r="E340" s="108"/>
      <c r="F340" s="149"/>
      <c r="G340" s="35"/>
    </row>
    <row r="341" spans="1:7" x14ac:dyDescent="0.2">
      <c r="A341" s="29"/>
      <c r="B341" s="101"/>
      <c r="C341" s="41"/>
      <c r="D341" s="144"/>
      <c r="E341" s="108"/>
      <c r="F341" s="149"/>
      <c r="G341" s="35"/>
    </row>
    <row r="342" spans="1:7" ht="13.5" thickBot="1" x14ac:dyDescent="0.25">
      <c r="A342" s="45"/>
      <c r="B342" s="132"/>
      <c r="C342" s="115"/>
      <c r="D342" s="115"/>
      <c r="E342" s="132"/>
      <c r="F342" s="49" t="s">
        <v>15</v>
      </c>
      <c r="G342" s="50">
        <f>SUM(G308:G341)</f>
        <v>15750</v>
      </c>
    </row>
    <row r="343" spans="1:7" ht="13.5" thickTop="1" x14ac:dyDescent="0.2">
      <c r="A343" s="1149" t="s">
        <v>1102</v>
      </c>
      <c r="B343" s="1150"/>
      <c r="C343" s="1150"/>
      <c r="D343" s="1150"/>
      <c r="E343" s="1150"/>
      <c r="F343" s="1150"/>
      <c r="G343" s="1151"/>
    </row>
    <row r="344" spans="1:7" ht="13.5" thickBot="1" x14ac:dyDescent="0.25">
      <c r="A344" s="1235" t="s">
        <v>1103</v>
      </c>
      <c r="B344" s="1204"/>
      <c r="C344" s="1204"/>
      <c r="D344" s="1204"/>
      <c r="E344" s="1204"/>
      <c r="F344" s="1204"/>
      <c r="G344" s="1232"/>
    </row>
    <row r="345" spans="1:7" ht="13.5" thickTop="1" x14ac:dyDescent="0.2">
      <c r="A345" s="1130"/>
      <c r="B345" s="1131"/>
      <c r="C345" s="1131"/>
      <c r="D345" s="57" t="s">
        <v>11</v>
      </c>
      <c r="E345" s="1132" t="s">
        <v>12</v>
      </c>
      <c r="F345" s="1132"/>
      <c r="G345" s="1133"/>
    </row>
    <row r="346" spans="1:7" x14ac:dyDescent="0.2">
      <c r="A346" s="1134" t="s">
        <v>17</v>
      </c>
      <c r="B346" s="1135"/>
      <c r="C346" s="1135"/>
      <c r="D346" s="39"/>
      <c r="E346" s="1136"/>
      <c r="F346" s="1137"/>
      <c r="G346" s="1138"/>
    </row>
    <row r="347" spans="1:7" x14ac:dyDescent="0.2">
      <c r="A347" s="1134" t="s">
        <v>38</v>
      </c>
      <c r="B347" s="1135"/>
      <c r="C347" s="1135"/>
      <c r="D347" s="58" t="s">
        <v>468</v>
      </c>
      <c r="E347" s="1139" t="s">
        <v>142</v>
      </c>
      <c r="F347" s="1139"/>
      <c r="G347" s="1140"/>
    </row>
    <row r="348" spans="1:7" ht="13.5" thickBot="1" x14ac:dyDescent="0.25">
      <c r="A348" s="1141" t="s">
        <v>39</v>
      </c>
      <c r="B348" s="1142"/>
      <c r="C348" s="1142"/>
      <c r="D348" s="59" t="s">
        <v>44</v>
      </c>
      <c r="E348" s="1143" t="s">
        <v>0</v>
      </c>
      <c r="F348" s="1143"/>
      <c r="G348" s="1144"/>
    </row>
    <row r="349" spans="1:7" ht="16.5" x14ac:dyDescent="0.25">
      <c r="A349" s="1152" t="s">
        <v>29</v>
      </c>
      <c r="B349" s="1153"/>
      <c r="C349" s="1153"/>
      <c r="D349" s="1153"/>
      <c r="E349" s="1153"/>
      <c r="F349" s="1153"/>
      <c r="G349" s="1154"/>
    </row>
    <row r="350" spans="1:7" x14ac:dyDescent="0.2">
      <c r="A350" s="1155" t="s">
        <v>48</v>
      </c>
      <c r="B350" s="1156"/>
      <c r="C350" s="1156"/>
      <c r="D350" s="1156"/>
      <c r="E350" s="1156"/>
      <c r="F350" s="1156"/>
      <c r="G350" s="1157"/>
    </row>
    <row r="351" spans="1:7" x14ac:dyDescent="0.2">
      <c r="A351" s="1158" t="s">
        <v>49</v>
      </c>
      <c r="B351" s="1159"/>
      <c r="C351" s="1159"/>
      <c r="D351" s="1159"/>
      <c r="E351" s="1159"/>
      <c r="F351" s="1159"/>
      <c r="G351" s="1160"/>
    </row>
    <row r="352" spans="1:7" x14ac:dyDescent="0.2">
      <c r="A352" s="6"/>
      <c r="B352" s="99"/>
      <c r="C352" s="8"/>
      <c r="D352" s="9"/>
      <c r="E352" s="99"/>
      <c r="F352" s="10"/>
      <c r="G352" s="11" t="s">
        <v>20</v>
      </c>
    </row>
    <row r="353" spans="1:7" x14ac:dyDescent="0.2">
      <c r="A353" s="12" t="s">
        <v>1</v>
      </c>
      <c r="B353" s="13"/>
      <c r="C353" s="14" t="s">
        <v>19</v>
      </c>
      <c r="D353" s="13"/>
      <c r="E353" s="343" t="s">
        <v>1169</v>
      </c>
      <c r="F353" s="98"/>
      <c r="G353" s="344" t="s">
        <v>1069</v>
      </c>
    </row>
    <row r="354" spans="1:7" x14ac:dyDescent="0.2">
      <c r="A354" s="17" t="s">
        <v>8</v>
      </c>
      <c r="B354" s="100"/>
      <c r="C354" s="19"/>
      <c r="D354" s="4"/>
      <c r="E354" s="1145"/>
      <c r="F354" s="1146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1147"/>
      <c r="F356" s="1148"/>
      <c r="G356" s="25"/>
    </row>
    <row r="357" spans="1:7" ht="26.25" thickBot="1" x14ac:dyDescent="0.25">
      <c r="A357" s="210" t="s">
        <v>47</v>
      </c>
      <c r="B357" s="28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29">
        <v>1</v>
      </c>
      <c r="B358" s="101"/>
      <c r="C358" s="352" t="s">
        <v>300</v>
      </c>
      <c r="D358" s="357" t="s">
        <v>362</v>
      </c>
      <c r="E358" s="158">
        <v>50</v>
      </c>
      <c r="F358" s="128">
        <v>450</v>
      </c>
      <c r="G358" s="35">
        <f>F358*E358</f>
        <v>22500</v>
      </c>
    </row>
    <row r="359" spans="1:7" x14ac:dyDescent="0.2">
      <c r="A359" s="29"/>
      <c r="B359" s="101"/>
      <c r="C359" s="352"/>
      <c r="D359" s="351" t="s">
        <v>467</v>
      </c>
      <c r="E359" s="158"/>
      <c r="F359" s="128"/>
      <c r="G359" s="35"/>
    </row>
    <row r="360" spans="1:7" x14ac:dyDescent="0.2">
      <c r="A360" s="29"/>
      <c r="B360" s="101"/>
      <c r="C360" s="41"/>
      <c r="D360" s="351"/>
      <c r="E360" s="157"/>
      <c r="F360" s="149"/>
      <c r="G360" s="353"/>
    </row>
    <row r="361" spans="1:7" x14ac:dyDescent="0.2">
      <c r="A361" s="29"/>
      <c r="B361" s="101"/>
      <c r="C361" s="352"/>
      <c r="D361" s="351"/>
      <c r="E361" s="158"/>
      <c r="F361" s="128"/>
      <c r="G361" s="35"/>
    </row>
    <row r="362" spans="1:7" x14ac:dyDescent="0.2">
      <c r="A362" s="29"/>
      <c r="B362" s="105"/>
      <c r="C362" s="41"/>
      <c r="D362" s="136"/>
      <c r="E362" s="102"/>
      <c r="F362" s="128"/>
      <c r="G362" s="35"/>
    </row>
    <row r="363" spans="1:7" x14ac:dyDescent="0.2">
      <c r="A363" s="29"/>
      <c r="B363" s="105"/>
      <c r="C363" s="41"/>
      <c r="D363" s="136"/>
      <c r="E363" s="102"/>
      <c r="F363" s="128"/>
      <c r="G363" s="35"/>
    </row>
    <row r="364" spans="1:7" x14ac:dyDescent="0.2">
      <c r="A364" s="29"/>
      <c r="B364" s="151"/>
      <c r="C364" s="119"/>
      <c r="D364" s="136"/>
      <c r="E364" s="108"/>
      <c r="F364" s="150"/>
      <c r="G364" s="35"/>
    </row>
    <row r="365" spans="1:7" x14ac:dyDescent="0.2">
      <c r="A365" s="29"/>
      <c r="B365" s="151"/>
      <c r="C365" s="119"/>
      <c r="D365" s="144"/>
      <c r="E365" s="108"/>
      <c r="F365" s="150"/>
      <c r="G365" s="35"/>
    </row>
    <row r="366" spans="1:7" x14ac:dyDescent="0.2">
      <c r="A366" s="29"/>
      <c r="B366" s="101"/>
      <c r="C366" s="41"/>
      <c r="D366" s="144"/>
      <c r="E366" s="155"/>
      <c r="F366" s="128"/>
      <c r="G366" s="35"/>
    </row>
    <row r="367" spans="1:7" x14ac:dyDescent="0.2">
      <c r="A367" s="29"/>
      <c r="B367" s="106"/>
      <c r="C367" s="41"/>
      <c r="D367" s="136"/>
      <c r="E367" s="104"/>
      <c r="F367" s="128"/>
      <c r="G367" s="35"/>
    </row>
    <row r="368" spans="1:7" x14ac:dyDescent="0.2">
      <c r="A368" s="29"/>
      <c r="B368" s="105"/>
      <c r="C368" s="41"/>
      <c r="D368" s="136"/>
      <c r="E368" s="108"/>
      <c r="F368" s="152"/>
      <c r="G368" s="35"/>
    </row>
    <row r="369" spans="1:7" x14ac:dyDescent="0.2">
      <c r="A369" s="29"/>
      <c r="B369" s="107"/>
      <c r="C369" s="41"/>
      <c r="D369" s="136"/>
      <c r="E369" s="153"/>
      <c r="F369" s="128"/>
      <c r="G369" s="35"/>
    </row>
    <row r="370" spans="1:7" x14ac:dyDescent="0.2">
      <c r="A370" s="29"/>
      <c r="B370" s="107"/>
      <c r="C370" s="41"/>
      <c r="D370" s="67"/>
      <c r="E370" s="153"/>
      <c r="F370" s="128"/>
      <c r="G370" s="35"/>
    </row>
    <row r="371" spans="1:7" x14ac:dyDescent="0.2">
      <c r="A371" s="29"/>
      <c r="B371" s="101"/>
      <c r="C371" s="41"/>
      <c r="D371" s="67"/>
      <c r="E371" s="108"/>
      <c r="F371" s="128"/>
      <c r="G371" s="35"/>
    </row>
    <row r="372" spans="1:7" x14ac:dyDescent="0.2">
      <c r="A372" s="29"/>
      <c r="B372" s="101"/>
      <c r="C372" s="41"/>
      <c r="D372" s="67"/>
      <c r="E372" s="153"/>
      <c r="F372" s="128"/>
      <c r="G372" s="35"/>
    </row>
    <row r="373" spans="1:7" x14ac:dyDescent="0.2">
      <c r="A373" s="29"/>
      <c r="B373" s="106"/>
      <c r="C373" s="41"/>
      <c r="D373" s="67"/>
      <c r="E373" s="104"/>
      <c r="F373" s="154"/>
      <c r="G373" s="35"/>
    </row>
    <row r="374" spans="1:7" x14ac:dyDescent="0.2">
      <c r="A374" s="29"/>
      <c r="B374" s="105"/>
      <c r="C374" s="41"/>
      <c r="D374" s="130"/>
      <c r="E374" s="104"/>
      <c r="F374" s="154"/>
      <c r="G374" s="35"/>
    </row>
    <row r="375" spans="1:7" x14ac:dyDescent="0.2">
      <c r="A375" s="29"/>
      <c r="B375" s="105"/>
      <c r="C375" s="41"/>
      <c r="D375" s="67"/>
      <c r="E375" s="104"/>
      <c r="F375" s="154"/>
      <c r="G375" s="35"/>
    </row>
    <row r="376" spans="1:7" x14ac:dyDescent="0.2">
      <c r="A376" s="29"/>
      <c r="B376" s="101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136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62"/>
      <c r="E379" s="104"/>
      <c r="F379" s="154"/>
      <c r="G379" s="35"/>
    </row>
    <row r="380" spans="1:7" x14ac:dyDescent="0.2">
      <c r="A380" s="29"/>
      <c r="B380" s="101"/>
      <c r="C380" s="41"/>
      <c r="D380" s="67"/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67"/>
      <c r="E382" s="104"/>
      <c r="F382" s="154"/>
      <c r="G382" s="35"/>
    </row>
    <row r="383" spans="1:7" x14ac:dyDescent="0.2">
      <c r="A383" s="29"/>
      <c r="B383" s="101"/>
      <c r="C383" s="41"/>
      <c r="D383" s="67"/>
      <c r="E383" s="104"/>
      <c r="F383" s="154"/>
      <c r="G383" s="35"/>
    </row>
    <row r="384" spans="1:7" x14ac:dyDescent="0.2">
      <c r="A384" s="29"/>
      <c r="B384" s="101"/>
      <c r="C384" s="41"/>
      <c r="D384" s="67"/>
      <c r="E384" s="104"/>
      <c r="F384" s="154"/>
      <c r="G384" s="35"/>
    </row>
    <row r="385" spans="1:7" x14ac:dyDescent="0.2">
      <c r="A385" s="29"/>
      <c r="B385" s="101"/>
      <c r="C385" s="41"/>
      <c r="D385" s="159"/>
      <c r="E385" s="104"/>
      <c r="F385" s="154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36"/>
      <c r="E387" s="153"/>
      <c r="F387" s="128"/>
      <c r="G387" s="35"/>
    </row>
    <row r="388" spans="1:7" x14ac:dyDescent="0.2">
      <c r="A388" s="29"/>
      <c r="B388" s="101"/>
      <c r="C388" s="41"/>
      <c r="D388" s="136"/>
      <c r="E388" s="102"/>
      <c r="F388" s="128"/>
      <c r="G388" s="35"/>
    </row>
    <row r="389" spans="1:7" x14ac:dyDescent="0.2">
      <c r="A389" s="29"/>
      <c r="B389" s="101"/>
      <c r="C389" s="31"/>
      <c r="D389" s="67"/>
      <c r="E389" s="131"/>
      <c r="F389" s="117"/>
      <c r="G389" s="35"/>
    </row>
    <row r="390" spans="1:7" x14ac:dyDescent="0.2">
      <c r="A390" s="29"/>
      <c r="B390" s="101"/>
      <c r="C390" s="41"/>
      <c r="D390" s="118"/>
      <c r="E390" s="108"/>
      <c r="F390" s="149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ht="13.5" thickBot="1" x14ac:dyDescent="0.25">
      <c r="A392" s="45"/>
      <c r="B392" s="132"/>
      <c r="C392" s="115"/>
      <c r="D392" s="115"/>
      <c r="E392" s="132"/>
      <c r="F392" s="49" t="s">
        <v>15</v>
      </c>
      <c r="G392" s="50">
        <f>SUM(G358:G391)</f>
        <v>22500</v>
      </c>
    </row>
    <row r="393" spans="1:7" ht="13.5" thickTop="1" x14ac:dyDescent="0.2">
      <c r="A393" s="1149" t="s">
        <v>1107</v>
      </c>
      <c r="B393" s="1150"/>
      <c r="C393" s="1150"/>
      <c r="D393" s="1150"/>
      <c r="E393" s="1150"/>
      <c r="F393" s="1150"/>
      <c r="G393" s="1151"/>
    </row>
    <row r="394" spans="1:7" ht="13.5" thickBot="1" x14ac:dyDescent="0.25">
      <c r="A394" s="1235" t="s">
        <v>1108</v>
      </c>
      <c r="B394" s="1204"/>
      <c r="C394" s="1204"/>
      <c r="D394" s="1204"/>
      <c r="E394" s="1204"/>
      <c r="F394" s="1204"/>
      <c r="G394" s="1232"/>
    </row>
    <row r="395" spans="1:7" ht="13.5" thickTop="1" x14ac:dyDescent="0.2">
      <c r="A395" s="1130"/>
      <c r="B395" s="1131"/>
      <c r="C395" s="1131"/>
      <c r="D395" s="57" t="s">
        <v>11</v>
      </c>
      <c r="E395" s="1132" t="s">
        <v>12</v>
      </c>
      <c r="F395" s="1132"/>
      <c r="G395" s="1133"/>
    </row>
    <row r="396" spans="1:7" x14ac:dyDescent="0.2">
      <c r="A396" s="1134" t="s">
        <v>17</v>
      </c>
      <c r="B396" s="1135"/>
      <c r="C396" s="1135"/>
      <c r="D396" s="39"/>
      <c r="E396" s="1136"/>
      <c r="F396" s="1137"/>
      <c r="G396" s="1138"/>
    </row>
    <row r="397" spans="1:7" x14ac:dyDescent="0.2">
      <c r="A397" s="1134" t="s">
        <v>38</v>
      </c>
      <c r="B397" s="1135"/>
      <c r="C397" s="1135"/>
      <c r="D397" s="58" t="s">
        <v>468</v>
      </c>
      <c r="E397" s="1139" t="s">
        <v>142</v>
      </c>
      <c r="F397" s="1139"/>
      <c r="G397" s="1140"/>
    </row>
    <row r="398" spans="1:7" ht="13.5" thickBot="1" x14ac:dyDescent="0.25">
      <c r="A398" s="1141" t="s">
        <v>39</v>
      </c>
      <c r="B398" s="1142"/>
      <c r="C398" s="1142"/>
      <c r="D398" s="59" t="s">
        <v>44</v>
      </c>
      <c r="E398" s="1143" t="s">
        <v>0</v>
      </c>
      <c r="F398" s="1143"/>
      <c r="G398" s="1144"/>
    </row>
    <row r="399" spans="1:7" ht="16.5" x14ac:dyDescent="0.25">
      <c r="A399" s="1152" t="s">
        <v>29</v>
      </c>
      <c r="B399" s="1153"/>
      <c r="C399" s="1153"/>
      <c r="D399" s="1153"/>
      <c r="E399" s="1153"/>
      <c r="F399" s="1153"/>
      <c r="G399" s="1154"/>
    </row>
    <row r="400" spans="1:7" x14ac:dyDescent="0.2">
      <c r="A400" s="1155" t="s">
        <v>48</v>
      </c>
      <c r="B400" s="1156"/>
      <c r="C400" s="1156"/>
      <c r="D400" s="1156"/>
      <c r="E400" s="1156"/>
      <c r="F400" s="1156"/>
      <c r="G400" s="1157"/>
    </row>
    <row r="401" spans="1:7" x14ac:dyDescent="0.2">
      <c r="A401" s="1158" t="s">
        <v>49</v>
      </c>
      <c r="B401" s="1159"/>
      <c r="C401" s="1159"/>
      <c r="D401" s="1159"/>
      <c r="E401" s="1159"/>
      <c r="F401" s="1159"/>
      <c r="G401" s="1160"/>
    </row>
    <row r="402" spans="1:7" x14ac:dyDescent="0.2">
      <c r="A402" s="6"/>
      <c r="B402" s="99"/>
      <c r="C402" s="8"/>
      <c r="D402" s="9"/>
      <c r="E402" s="99"/>
      <c r="F402" s="10"/>
      <c r="G402" s="11" t="s">
        <v>20</v>
      </c>
    </row>
    <row r="403" spans="1:7" x14ac:dyDescent="0.2">
      <c r="A403" s="12" t="s">
        <v>1</v>
      </c>
      <c r="B403" s="13"/>
      <c r="C403" s="14" t="s">
        <v>19</v>
      </c>
      <c r="D403" s="13"/>
      <c r="E403" s="343" t="s">
        <v>1074</v>
      </c>
      <c r="F403" s="98"/>
      <c r="G403" s="344" t="s">
        <v>1069</v>
      </c>
    </row>
    <row r="404" spans="1:7" x14ac:dyDescent="0.2">
      <c r="A404" s="17" t="s">
        <v>8</v>
      </c>
      <c r="B404" s="100"/>
      <c r="C404" s="19"/>
      <c r="D404" s="4"/>
      <c r="E404" s="1145"/>
      <c r="F404" s="1146"/>
      <c r="G404" s="20"/>
    </row>
    <row r="405" spans="1:7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7" x14ac:dyDescent="0.2">
      <c r="A406" s="6"/>
      <c r="B406" s="99"/>
      <c r="C406" s="8"/>
      <c r="D406" s="8"/>
      <c r="E406" s="1147"/>
      <c r="F406" s="1148"/>
      <c r="G406" s="25"/>
    </row>
    <row r="407" spans="1:7" ht="26.25" thickBot="1" x14ac:dyDescent="0.25">
      <c r="A407" s="210" t="s">
        <v>47</v>
      </c>
      <c r="B407" s="28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7" ht="13.5" thickTop="1" x14ac:dyDescent="0.2">
      <c r="A408" s="29">
        <v>1</v>
      </c>
      <c r="B408" s="101"/>
      <c r="C408" s="352" t="s">
        <v>300</v>
      </c>
      <c r="D408" s="357" t="s">
        <v>362</v>
      </c>
      <c r="E408" s="158">
        <v>35</v>
      </c>
      <c r="F408" s="128">
        <v>450</v>
      </c>
      <c r="G408" s="35">
        <f>F408*E408</f>
        <v>15750</v>
      </c>
    </row>
    <row r="409" spans="1:7" x14ac:dyDescent="0.2">
      <c r="A409" s="29"/>
      <c r="B409" s="101"/>
      <c r="C409" s="352"/>
      <c r="D409" s="351" t="s">
        <v>467</v>
      </c>
      <c r="E409" s="158"/>
      <c r="F409" s="128"/>
      <c r="G409" s="35"/>
    </row>
    <row r="410" spans="1:7" x14ac:dyDescent="0.2">
      <c r="A410" s="29"/>
      <c r="B410" s="101"/>
      <c r="C410" s="41"/>
      <c r="D410" s="351"/>
      <c r="E410" s="157"/>
      <c r="F410" s="149"/>
      <c r="G410" s="353"/>
    </row>
    <row r="411" spans="1:7" x14ac:dyDescent="0.2">
      <c r="A411" s="29"/>
      <c r="B411" s="101"/>
      <c r="C411" s="352"/>
      <c r="D411" s="351"/>
      <c r="E411" s="158"/>
      <c r="F411" s="128"/>
      <c r="G411" s="35"/>
    </row>
    <row r="412" spans="1:7" x14ac:dyDescent="0.2">
      <c r="A412" s="29"/>
      <c r="B412" s="105"/>
      <c r="C412" s="41"/>
      <c r="D412" s="136"/>
      <c r="E412" s="102"/>
      <c r="F412" s="128"/>
      <c r="G412" s="35"/>
    </row>
    <row r="413" spans="1:7" x14ac:dyDescent="0.2">
      <c r="A413" s="29"/>
      <c r="B413" s="105"/>
      <c r="C413" s="41"/>
      <c r="D413" s="136"/>
      <c r="E413" s="102"/>
      <c r="F413" s="128"/>
      <c r="G413" s="35"/>
    </row>
    <row r="414" spans="1:7" x14ac:dyDescent="0.2">
      <c r="A414" s="29"/>
      <c r="B414" s="151"/>
      <c r="C414" s="119"/>
      <c r="D414" s="136"/>
      <c r="E414" s="108"/>
      <c r="F414" s="150"/>
      <c r="G414" s="35"/>
    </row>
    <row r="415" spans="1:7" x14ac:dyDescent="0.2">
      <c r="A415" s="29"/>
      <c r="B415" s="151"/>
      <c r="C415" s="119"/>
      <c r="D415" s="144"/>
      <c r="E415" s="108"/>
      <c r="F415" s="150"/>
      <c r="G415" s="35"/>
    </row>
    <row r="416" spans="1:7" x14ac:dyDescent="0.2">
      <c r="A416" s="29"/>
      <c r="B416" s="101"/>
      <c r="C416" s="41"/>
      <c r="D416" s="144"/>
      <c r="E416" s="155"/>
      <c r="F416" s="128"/>
      <c r="G416" s="35"/>
    </row>
    <row r="417" spans="1:7" x14ac:dyDescent="0.2">
      <c r="A417" s="29"/>
      <c r="B417" s="106"/>
      <c r="C417" s="41"/>
      <c r="D417" s="136"/>
      <c r="E417" s="104"/>
      <c r="F417" s="128"/>
      <c r="G417" s="35"/>
    </row>
    <row r="418" spans="1:7" x14ac:dyDescent="0.2">
      <c r="A418" s="29"/>
      <c r="B418" s="105"/>
      <c r="C418" s="41"/>
      <c r="D418" s="136"/>
      <c r="E418" s="108"/>
      <c r="F418" s="152"/>
      <c r="G418" s="35"/>
    </row>
    <row r="419" spans="1:7" x14ac:dyDescent="0.2">
      <c r="A419" s="29"/>
      <c r="B419" s="107"/>
      <c r="C419" s="41"/>
      <c r="D419" s="136"/>
      <c r="E419" s="153"/>
      <c r="F419" s="128"/>
      <c r="G419" s="35"/>
    </row>
    <row r="420" spans="1:7" x14ac:dyDescent="0.2">
      <c r="A420" s="29"/>
      <c r="B420" s="107"/>
      <c r="C420" s="41"/>
      <c r="D420" s="67"/>
      <c r="E420" s="153"/>
      <c r="F420" s="128"/>
      <c r="G420" s="35"/>
    </row>
    <row r="421" spans="1:7" x14ac:dyDescent="0.2">
      <c r="A421" s="29"/>
      <c r="B421" s="101"/>
      <c r="C421" s="41"/>
      <c r="D421" s="67"/>
      <c r="E421" s="108"/>
      <c r="F421" s="128"/>
      <c r="G421" s="35"/>
    </row>
    <row r="422" spans="1:7" x14ac:dyDescent="0.2">
      <c r="A422" s="29"/>
      <c r="B422" s="101"/>
      <c r="C422" s="41"/>
      <c r="D422" s="67"/>
      <c r="E422" s="153"/>
      <c r="F422" s="128"/>
      <c r="G422" s="35"/>
    </row>
    <row r="423" spans="1:7" x14ac:dyDescent="0.2">
      <c r="A423" s="29"/>
      <c r="B423" s="106"/>
      <c r="C423" s="41"/>
      <c r="D423" s="67"/>
      <c r="E423" s="104"/>
      <c r="F423" s="154"/>
      <c r="G423" s="35"/>
    </row>
    <row r="424" spans="1:7" x14ac:dyDescent="0.2">
      <c r="A424" s="29"/>
      <c r="B424" s="105"/>
      <c r="C424" s="41"/>
      <c r="D424" s="130"/>
      <c r="E424" s="104"/>
      <c r="F424" s="154"/>
      <c r="G424" s="35"/>
    </row>
    <row r="425" spans="1:7" x14ac:dyDescent="0.2">
      <c r="A425" s="29"/>
      <c r="B425" s="105"/>
      <c r="C425" s="41"/>
      <c r="D425" s="67"/>
      <c r="E425" s="104"/>
      <c r="F425" s="154"/>
      <c r="G425" s="35"/>
    </row>
    <row r="426" spans="1:7" x14ac:dyDescent="0.2">
      <c r="A426" s="29"/>
      <c r="B426" s="101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136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62"/>
      <c r="E429" s="104"/>
      <c r="F429" s="154"/>
      <c r="G429" s="35"/>
    </row>
    <row r="430" spans="1:7" x14ac:dyDescent="0.2">
      <c r="A430" s="29"/>
      <c r="B430" s="101"/>
      <c r="C430" s="41"/>
      <c r="D430" s="67"/>
      <c r="E430" s="104"/>
      <c r="F430" s="154"/>
      <c r="G430" s="35"/>
    </row>
    <row r="431" spans="1:7" x14ac:dyDescent="0.2">
      <c r="A431" s="29"/>
      <c r="B431" s="101"/>
      <c r="C431" s="41"/>
      <c r="D431" s="67"/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/>
      <c r="F432" s="154"/>
      <c r="G432" s="35"/>
    </row>
    <row r="433" spans="1:7" x14ac:dyDescent="0.2">
      <c r="A433" s="29"/>
      <c r="B433" s="101"/>
      <c r="C433" s="41"/>
      <c r="D433" s="67"/>
      <c r="E433" s="104"/>
      <c r="F433" s="154"/>
      <c r="G433" s="35"/>
    </row>
    <row r="434" spans="1:7" x14ac:dyDescent="0.2">
      <c r="A434" s="29"/>
      <c r="B434" s="101"/>
      <c r="C434" s="41"/>
      <c r="D434" s="67"/>
      <c r="E434" s="104"/>
      <c r="F434" s="154"/>
      <c r="G434" s="35"/>
    </row>
    <row r="435" spans="1:7" x14ac:dyDescent="0.2">
      <c r="A435" s="29"/>
      <c r="B435" s="101"/>
      <c r="C435" s="41"/>
      <c r="D435" s="159"/>
      <c r="E435" s="104"/>
      <c r="F435" s="154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02"/>
      <c r="F438" s="128"/>
      <c r="G438" s="35"/>
    </row>
    <row r="439" spans="1:7" x14ac:dyDescent="0.2">
      <c r="A439" s="29"/>
      <c r="B439" s="101"/>
      <c r="C439" s="31"/>
      <c r="D439" s="67"/>
      <c r="E439" s="131"/>
      <c r="F439" s="117"/>
      <c r="G439" s="35"/>
    </row>
    <row r="440" spans="1:7" x14ac:dyDescent="0.2">
      <c r="A440" s="29"/>
      <c r="B440" s="101"/>
      <c r="C440" s="41"/>
      <c r="D440" s="118"/>
      <c r="E440" s="108"/>
      <c r="F440" s="149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ht="13.5" thickBot="1" x14ac:dyDescent="0.25">
      <c r="A442" s="45"/>
      <c r="B442" s="132"/>
      <c r="C442" s="115"/>
      <c r="D442" s="115"/>
      <c r="E442" s="132"/>
      <c r="F442" s="49" t="s">
        <v>15</v>
      </c>
      <c r="G442" s="50">
        <f>SUM(G408:G441)</f>
        <v>15750</v>
      </c>
    </row>
    <row r="443" spans="1:7" ht="13.5" thickTop="1" x14ac:dyDescent="0.2">
      <c r="A443" s="1149" t="s">
        <v>1112</v>
      </c>
      <c r="B443" s="1150"/>
      <c r="C443" s="1150"/>
      <c r="D443" s="1150"/>
      <c r="E443" s="1150"/>
      <c r="F443" s="1150"/>
      <c r="G443" s="1151"/>
    </row>
    <row r="444" spans="1:7" ht="13.5" thickBot="1" x14ac:dyDescent="0.25">
      <c r="A444" s="1235" t="s">
        <v>1113</v>
      </c>
      <c r="B444" s="1204"/>
      <c r="C444" s="1204"/>
      <c r="D444" s="1204"/>
      <c r="E444" s="1204"/>
      <c r="F444" s="1204"/>
      <c r="G444" s="1232"/>
    </row>
    <row r="445" spans="1:7" ht="13.5" thickTop="1" x14ac:dyDescent="0.2">
      <c r="A445" s="1130"/>
      <c r="B445" s="1131"/>
      <c r="C445" s="1131"/>
      <c r="D445" s="57" t="s">
        <v>11</v>
      </c>
      <c r="E445" s="1132" t="s">
        <v>12</v>
      </c>
      <c r="F445" s="1132"/>
      <c r="G445" s="1133"/>
    </row>
    <row r="446" spans="1:7" x14ac:dyDescent="0.2">
      <c r="A446" s="1134" t="s">
        <v>17</v>
      </c>
      <c r="B446" s="1135"/>
      <c r="C446" s="1135"/>
      <c r="D446" s="39"/>
      <c r="E446" s="1136"/>
      <c r="F446" s="1137"/>
      <c r="G446" s="1138"/>
    </row>
    <row r="447" spans="1:7" x14ac:dyDescent="0.2">
      <c r="A447" s="1134" t="s">
        <v>38</v>
      </c>
      <c r="B447" s="1135"/>
      <c r="C447" s="1135"/>
      <c r="D447" s="58" t="s">
        <v>468</v>
      </c>
      <c r="E447" s="1139" t="s">
        <v>142</v>
      </c>
      <c r="F447" s="1139"/>
      <c r="G447" s="1140"/>
    </row>
    <row r="448" spans="1:7" ht="13.5" thickBot="1" x14ac:dyDescent="0.25">
      <c r="A448" s="1141" t="s">
        <v>39</v>
      </c>
      <c r="B448" s="1142"/>
      <c r="C448" s="1142"/>
      <c r="D448" s="59" t="s">
        <v>44</v>
      </c>
      <c r="E448" s="1143" t="s">
        <v>0</v>
      </c>
      <c r="F448" s="1143"/>
      <c r="G448" s="1144"/>
    </row>
    <row r="449" spans="1:7" ht="16.5" x14ac:dyDescent="0.25">
      <c r="A449" s="1152" t="s">
        <v>29</v>
      </c>
      <c r="B449" s="1153"/>
      <c r="C449" s="1153"/>
      <c r="D449" s="1153"/>
      <c r="E449" s="1153"/>
      <c r="F449" s="1153"/>
      <c r="G449" s="1154"/>
    </row>
    <row r="450" spans="1:7" x14ac:dyDescent="0.2">
      <c r="A450" s="1155" t="s">
        <v>48</v>
      </c>
      <c r="B450" s="1156"/>
      <c r="C450" s="1156"/>
      <c r="D450" s="1156"/>
      <c r="E450" s="1156"/>
      <c r="F450" s="1156"/>
      <c r="G450" s="1157"/>
    </row>
    <row r="451" spans="1:7" x14ac:dyDescent="0.2">
      <c r="A451" s="1158" t="s">
        <v>49</v>
      </c>
      <c r="B451" s="1159"/>
      <c r="C451" s="1159"/>
      <c r="D451" s="1159"/>
      <c r="E451" s="1159"/>
      <c r="F451" s="1159"/>
      <c r="G451" s="1160"/>
    </row>
    <row r="452" spans="1:7" x14ac:dyDescent="0.2">
      <c r="A452" s="6"/>
      <c r="B452" s="99"/>
      <c r="C452" s="8"/>
      <c r="D452" s="9"/>
      <c r="E452" s="99"/>
      <c r="F452" s="10"/>
      <c r="G452" s="11" t="s">
        <v>20</v>
      </c>
    </row>
    <row r="453" spans="1:7" x14ac:dyDescent="0.2">
      <c r="A453" s="12" t="s">
        <v>1</v>
      </c>
      <c r="B453" s="13"/>
      <c r="C453" s="14" t="s">
        <v>19</v>
      </c>
      <c r="D453" s="13"/>
      <c r="E453" s="343" t="s">
        <v>1074</v>
      </c>
      <c r="F453" s="98"/>
      <c r="G453" s="344" t="s">
        <v>1069</v>
      </c>
    </row>
    <row r="454" spans="1:7" x14ac:dyDescent="0.2">
      <c r="A454" s="17" t="s">
        <v>8</v>
      </c>
      <c r="B454" s="100"/>
      <c r="C454" s="19"/>
      <c r="D454" s="4"/>
      <c r="E454" s="1145"/>
      <c r="F454" s="1146"/>
      <c r="G454" s="20"/>
    </row>
    <row r="455" spans="1:7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7" x14ac:dyDescent="0.2">
      <c r="A456" s="6"/>
      <c r="B456" s="99"/>
      <c r="C456" s="8"/>
      <c r="D456" s="8"/>
      <c r="E456" s="1147"/>
      <c r="F456" s="1148"/>
      <c r="G456" s="25"/>
    </row>
    <row r="457" spans="1:7" ht="26.25" thickBot="1" x14ac:dyDescent="0.25">
      <c r="A457" s="210" t="s">
        <v>47</v>
      </c>
      <c r="B457" s="28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7" ht="13.5" thickTop="1" x14ac:dyDescent="0.2">
      <c r="A458" s="29">
        <v>1</v>
      </c>
      <c r="B458" s="101"/>
      <c r="C458" s="352" t="s">
        <v>300</v>
      </c>
      <c r="D458" s="357" t="s">
        <v>362</v>
      </c>
      <c r="E458" s="158">
        <v>35</v>
      </c>
      <c r="F458" s="128">
        <v>450</v>
      </c>
      <c r="G458" s="35">
        <f>F458*E458</f>
        <v>15750</v>
      </c>
    </row>
    <row r="459" spans="1:7" x14ac:dyDescent="0.2">
      <c r="A459" s="29"/>
      <c r="B459" s="101"/>
      <c r="C459" s="352"/>
      <c r="D459" s="351" t="s">
        <v>467</v>
      </c>
      <c r="E459" s="158"/>
      <c r="F459" s="128"/>
      <c r="G459" s="35"/>
    </row>
    <row r="460" spans="1:7" x14ac:dyDescent="0.2">
      <c r="A460" s="29"/>
      <c r="B460" s="101"/>
      <c r="C460" s="41"/>
      <c r="D460" s="351"/>
      <c r="E460" s="157"/>
      <c r="F460" s="149"/>
      <c r="G460" s="353"/>
    </row>
    <row r="461" spans="1:7" x14ac:dyDescent="0.2">
      <c r="A461" s="29"/>
      <c r="B461" s="101"/>
      <c r="C461" s="352"/>
      <c r="D461" s="351"/>
      <c r="E461" s="158"/>
      <c r="F461" s="128"/>
      <c r="G461" s="35"/>
    </row>
    <row r="462" spans="1:7" x14ac:dyDescent="0.2">
      <c r="A462" s="29"/>
      <c r="B462" s="105"/>
      <c r="C462" s="41"/>
      <c r="D462" s="136"/>
      <c r="E462" s="102"/>
      <c r="F462" s="128"/>
      <c r="G462" s="35"/>
    </row>
    <row r="463" spans="1:7" x14ac:dyDescent="0.2">
      <c r="A463" s="29"/>
      <c r="B463" s="105"/>
      <c r="C463" s="41"/>
      <c r="D463" s="136"/>
      <c r="E463" s="102"/>
      <c r="F463" s="128"/>
      <c r="G463" s="35"/>
    </row>
    <row r="464" spans="1:7" x14ac:dyDescent="0.2">
      <c r="A464" s="29"/>
      <c r="B464" s="151"/>
      <c r="C464" s="119"/>
      <c r="D464" s="357" t="s">
        <v>8</v>
      </c>
      <c r="E464" s="108"/>
      <c r="F464" s="150"/>
      <c r="G464" s="35"/>
    </row>
    <row r="465" spans="1:7" x14ac:dyDescent="0.2">
      <c r="A465" s="29"/>
      <c r="B465" s="151"/>
      <c r="C465" s="119"/>
      <c r="D465" s="144"/>
      <c r="E465" s="108"/>
      <c r="F465" s="150"/>
      <c r="G465" s="35"/>
    </row>
    <row r="466" spans="1:7" x14ac:dyDescent="0.2">
      <c r="A466" s="29"/>
      <c r="B466" s="101"/>
      <c r="C466" s="41"/>
      <c r="D466" s="144"/>
      <c r="E466" s="155"/>
      <c r="F466" s="128"/>
      <c r="G466" s="35"/>
    </row>
    <row r="467" spans="1:7" x14ac:dyDescent="0.2">
      <c r="A467" s="29"/>
      <c r="B467" s="106"/>
      <c r="C467" s="41"/>
      <c r="D467" s="136"/>
      <c r="E467" s="104"/>
      <c r="F467" s="128"/>
      <c r="G467" s="35"/>
    </row>
    <row r="468" spans="1:7" x14ac:dyDescent="0.2">
      <c r="A468" s="29"/>
      <c r="B468" s="105"/>
      <c r="C468" s="41"/>
      <c r="D468" s="136"/>
      <c r="E468" s="108"/>
      <c r="F468" s="152"/>
      <c r="G468" s="35"/>
    </row>
    <row r="469" spans="1:7" x14ac:dyDescent="0.2">
      <c r="A469" s="29"/>
      <c r="B469" s="107"/>
      <c r="C469" s="41"/>
      <c r="D469" s="136"/>
      <c r="E469" s="153"/>
      <c r="F469" s="128"/>
      <c r="G469" s="35"/>
    </row>
    <row r="470" spans="1:7" x14ac:dyDescent="0.2">
      <c r="A470" s="29"/>
      <c r="B470" s="107"/>
      <c r="C470" s="41"/>
      <c r="D470" s="67"/>
      <c r="E470" s="153"/>
      <c r="F470" s="128"/>
      <c r="G470" s="35"/>
    </row>
    <row r="471" spans="1:7" x14ac:dyDescent="0.2">
      <c r="A471" s="29"/>
      <c r="B471" s="101"/>
      <c r="C471" s="41"/>
      <c r="D471" s="67"/>
      <c r="E471" s="108"/>
      <c r="F471" s="128"/>
      <c r="G471" s="35"/>
    </row>
    <row r="472" spans="1:7" x14ac:dyDescent="0.2">
      <c r="A472" s="29"/>
      <c r="B472" s="101"/>
      <c r="C472" s="41"/>
      <c r="D472" s="67"/>
      <c r="E472" s="153"/>
      <c r="F472" s="128"/>
      <c r="G472" s="35"/>
    </row>
    <row r="473" spans="1:7" x14ac:dyDescent="0.2">
      <c r="A473" s="29"/>
      <c r="B473" s="106"/>
      <c r="C473" s="41"/>
      <c r="D473" s="67"/>
      <c r="E473" s="104"/>
      <c r="F473" s="154"/>
      <c r="G473" s="35"/>
    </row>
    <row r="474" spans="1:7" x14ac:dyDescent="0.2">
      <c r="A474" s="29"/>
      <c r="B474" s="105"/>
      <c r="C474" s="41"/>
      <c r="D474" s="130"/>
      <c r="E474" s="104"/>
      <c r="F474" s="154"/>
      <c r="G474" s="35"/>
    </row>
    <row r="475" spans="1:7" x14ac:dyDescent="0.2">
      <c r="A475" s="29"/>
      <c r="B475" s="105"/>
      <c r="C475" s="41"/>
      <c r="D475" s="67"/>
      <c r="E475" s="104"/>
      <c r="F475" s="154"/>
      <c r="G475" s="35"/>
    </row>
    <row r="476" spans="1:7" x14ac:dyDescent="0.2">
      <c r="A476" s="29"/>
      <c r="B476" s="101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136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62"/>
      <c r="E479" s="104"/>
      <c r="F479" s="154"/>
      <c r="G479" s="35"/>
    </row>
    <row r="480" spans="1:7" x14ac:dyDescent="0.2">
      <c r="A480" s="29"/>
      <c r="B480" s="101"/>
      <c r="C480" s="41"/>
      <c r="D480" s="67"/>
      <c r="E480" s="104"/>
      <c r="F480" s="154"/>
      <c r="G480" s="35"/>
    </row>
    <row r="481" spans="1:7" x14ac:dyDescent="0.2">
      <c r="A481" s="29"/>
      <c r="B481" s="101"/>
      <c r="C481" s="41"/>
      <c r="D481" s="67"/>
      <c r="E481" s="104"/>
      <c r="F481" s="154"/>
      <c r="G481" s="35"/>
    </row>
    <row r="482" spans="1:7" x14ac:dyDescent="0.2">
      <c r="A482" s="29"/>
      <c r="B482" s="101"/>
      <c r="C482" s="41"/>
      <c r="D482" s="67"/>
      <c r="E482" s="104"/>
      <c r="F482" s="154"/>
      <c r="G482" s="35"/>
    </row>
    <row r="483" spans="1:7" x14ac:dyDescent="0.2">
      <c r="A483" s="29"/>
      <c r="B483" s="101"/>
      <c r="C483" s="41"/>
      <c r="D483" s="67"/>
      <c r="E483" s="104"/>
      <c r="F483" s="154"/>
      <c r="G483" s="35"/>
    </row>
    <row r="484" spans="1:7" x14ac:dyDescent="0.2">
      <c r="A484" s="29"/>
      <c r="B484" s="101"/>
      <c r="C484" s="41"/>
      <c r="D484" s="67"/>
      <c r="E484" s="104"/>
      <c r="F484" s="154"/>
      <c r="G484" s="35"/>
    </row>
    <row r="485" spans="1:7" x14ac:dyDescent="0.2">
      <c r="A485" s="29"/>
      <c r="B485" s="101"/>
      <c r="C485" s="41"/>
      <c r="D485" s="159"/>
      <c r="E485" s="104"/>
      <c r="F485" s="154"/>
      <c r="G485" s="35"/>
    </row>
    <row r="486" spans="1:7" x14ac:dyDescent="0.2">
      <c r="A486" s="29"/>
      <c r="B486" s="101"/>
      <c r="C486" s="41"/>
      <c r="D486" s="160"/>
      <c r="E486" s="108"/>
      <c r="F486" s="128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02"/>
      <c r="F488" s="128"/>
      <c r="G488" s="35"/>
    </row>
    <row r="489" spans="1:7" x14ac:dyDescent="0.2">
      <c r="A489" s="29"/>
      <c r="B489" s="101"/>
      <c r="C489" s="31"/>
      <c r="D489" s="67"/>
      <c r="E489" s="131"/>
      <c r="F489" s="117"/>
      <c r="G489" s="35"/>
    </row>
    <row r="490" spans="1:7" x14ac:dyDescent="0.2">
      <c r="A490" s="29"/>
      <c r="B490" s="101"/>
      <c r="C490" s="41"/>
      <c r="D490" s="118"/>
      <c r="E490" s="108"/>
      <c r="F490" s="149"/>
      <c r="G490" s="35"/>
    </row>
    <row r="491" spans="1:7" x14ac:dyDescent="0.2">
      <c r="A491" s="29"/>
      <c r="B491" s="101"/>
      <c r="C491" s="41"/>
      <c r="D491" s="144"/>
      <c r="E491" s="108"/>
      <c r="F491" s="149"/>
      <c r="G491" s="35"/>
    </row>
    <row r="492" spans="1:7" ht="13.5" thickBot="1" x14ac:dyDescent="0.25">
      <c r="A492" s="45"/>
      <c r="B492" s="132"/>
      <c r="C492" s="115"/>
      <c r="D492" s="115"/>
      <c r="E492" s="132"/>
      <c r="F492" s="49" t="s">
        <v>15</v>
      </c>
      <c r="G492" s="50">
        <f>SUM(G458:G491)</f>
        <v>15750</v>
      </c>
    </row>
    <row r="493" spans="1:7" ht="13.5" thickTop="1" x14ac:dyDescent="0.2">
      <c r="A493" s="1149" t="s">
        <v>1112</v>
      </c>
      <c r="B493" s="1150"/>
      <c r="C493" s="1150"/>
      <c r="D493" s="1150"/>
      <c r="E493" s="1150"/>
      <c r="F493" s="1150"/>
      <c r="G493" s="1151"/>
    </row>
    <row r="494" spans="1:7" ht="13.5" thickBot="1" x14ac:dyDescent="0.25">
      <c r="A494" s="1235" t="s">
        <v>8</v>
      </c>
      <c r="B494" s="1204"/>
      <c r="C494" s="1204"/>
      <c r="D494" s="1204"/>
      <c r="E494" s="1204"/>
      <c r="F494" s="1204"/>
      <c r="G494" s="1232"/>
    </row>
    <row r="495" spans="1:7" ht="13.5" thickTop="1" x14ac:dyDescent="0.2">
      <c r="A495" s="1130"/>
      <c r="B495" s="1131"/>
      <c r="C495" s="1131"/>
      <c r="D495" s="57" t="s">
        <v>11</v>
      </c>
      <c r="E495" s="1132" t="s">
        <v>12</v>
      </c>
      <c r="F495" s="1132"/>
      <c r="G495" s="1133"/>
    </row>
    <row r="496" spans="1:7" x14ac:dyDescent="0.2">
      <c r="A496" s="1134" t="s">
        <v>17</v>
      </c>
      <c r="B496" s="1135"/>
      <c r="C496" s="1135"/>
      <c r="D496" s="39"/>
      <c r="E496" s="1136"/>
      <c r="F496" s="1137"/>
      <c r="G496" s="1138"/>
    </row>
    <row r="497" spans="1:7" x14ac:dyDescent="0.2">
      <c r="A497" s="1134" t="s">
        <v>38</v>
      </c>
      <c r="B497" s="1135"/>
      <c r="C497" s="1135"/>
      <c r="D497" s="58" t="s">
        <v>468</v>
      </c>
      <c r="E497" s="1139" t="s">
        <v>142</v>
      </c>
      <c r="F497" s="1139"/>
      <c r="G497" s="1140"/>
    </row>
    <row r="498" spans="1:7" ht="13.5" thickBot="1" x14ac:dyDescent="0.25">
      <c r="A498" s="1141" t="s">
        <v>39</v>
      </c>
      <c r="B498" s="1142"/>
      <c r="C498" s="1142"/>
      <c r="D498" s="59" t="s">
        <v>44</v>
      </c>
      <c r="E498" s="1143" t="s">
        <v>0</v>
      </c>
      <c r="F498" s="1143"/>
      <c r="G498" s="1144"/>
    </row>
    <row r="499" spans="1:7" ht="16.5" x14ac:dyDescent="0.25">
      <c r="A499" s="1152" t="s">
        <v>29</v>
      </c>
      <c r="B499" s="1153"/>
      <c r="C499" s="1153"/>
      <c r="D499" s="1153"/>
      <c r="E499" s="1153"/>
      <c r="F499" s="1153"/>
      <c r="G499" s="1154"/>
    </row>
    <row r="500" spans="1:7" x14ac:dyDescent="0.2">
      <c r="A500" s="1155" t="s">
        <v>48</v>
      </c>
      <c r="B500" s="1156"/>
      <c r="C500" s="1156"/>
      <c r="D500" s="1156"/>
      <c r="E500" s="1156"/>
      <c r="F500" s="1156"/>
      <c r="G500" s="1157"/>
    </row>
    <row r="501" spans="1:7" x14ac:dyDescent="0.2">
      <c r="A501" s="1158" t="s">
        <v>49</v>
      </c>
      <c r="B501" s="1159"/>
      <c r="C501" s="1159"/>
      <c r="D501" s="1159"/>
      <c r="E501" s="1159"/>
      <c r="F501" s="1159"/>
      <c r="G501" s="1160"/>
    </row>
    <row r="502" spans="1:7" x14ac:dyDescent="0.2">
      <c r="A502" s="6"/>
      <c r="B502" s="99"/>
      <c r="C502" s="8"/>
      <c r="D502" s="9"/>
      <c r="E502" s="99"/>
      <c r="F502" s="10"/>
      <c r="G502" s="11" t="s">
        <v>20</v>
      </c>
    </row>
    <row r="503" spans="1:7" x14ac:dyDescent="0.2">
      <c r="A503" s="12" t="s">
        <v>1</v>
      </c>
      <c r="B503" s="13"/>
      <c r="C503" s="14" t="s">
        <v>19</v>
      </c>
      <c r="D503" s="13"/>
      <c r="E503" s="343" t="s">
        <v>1327</v>
      </c>
      <c r="F503" s="98"/>
      <c r="G503" s="344" t="s">
        <v>1274</v>
      </c>
    </row>
    <row r="504" spans="1:7" x14ac:dyDescent="0.2">
      <c r="A504" s="17" t="s">
        <v>8</v>
      </c>
      <c r="B504" s="100"/>
      <c r="C504" s="19"/>
      <c r="D504" s="4"/>
      <c r="E504" s="1145"/>
      <c r="F504" s="1146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1147"/>
      <c r="F506" s="1148"/>
      <c r="G506" s="25"/>
    </row>
    <row r="507" spans="1:7" ht="26.25" thickBot="1" x14ac:dyDescent="0.25">
      <c r="A507" s="210" t="s">
        <v>47</v>
      </c>
      <c r="B507" s="28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29">
        <v>1</v>
      </c>
      <c r="B508" s="101"/>
      <c r="C508" s="352" t="s">
        <v>300</v>
      </c>
      <c r="D508" s="357" t="s">
        <v>362</v>
      </c>
      <c r="E508" s="158">
        <v>35</v>
      </c>
      <c r="F508" s="128">
        <v>450</v>
      </c>
      <c r="G508" s="35">
        <f>F508*E508</f>
        <v>15750</v>
      </c>
    </row>
    <row r="509" spans="1:7" x14ac:dyDescent="0.2">
      <c r="A509" s="29"/>
      <c r="B509" s="101"/>
      <c r="C509" s="352"/>
      <c r="D509" s="351" t="s">
        <v>467</v>
      </c>
      <c r="E509" s="158"/>
      <c r="F509" s="128"/>
      <c r="G509" s="35"/>
    </row>
    <row r="510" spans="1:7" x14ac:dyDescent="0.2">
      <c r="A510" s="29"/>
      <c r="B510" s="101"/>
      <c r="C510" s="41"/>
      <c r="D510" s="351"/>
      <c r="E510" s="157"/>
      <c r="F510" s="149"/>
      <c r="G510" s="353"/>
    </row>
    <row r="511" spans="1:7" x14ac:dyDescent="0.2">
      <c r="A511" s="29"/>
      <c r="B511" s="101"/>
      <c r="C511" s="352"/>
      <c r="D511" s="351"/>
      <c r="E511" s="158"/>
      <c r="F511" s="128"/>
      <c r="G511" s="35"/>
    </row>
    <row r="512" spans="1:7" x14ac:dyDescent="0.2">
      <c r="A512" s="29"/>
      <c r="B512" s="105"/>
      <c r="C512" s="41"/>
      <c r="D512" s="136"/>
      <c r="E512" s="102"/>
      <c r="F512" s="128"/>
      <c r="G512" s="35"/>
    </row>
    <row r="513" spans="1:7" x14ac:dyDescent="0.2">
      <c r="A513" s="29"/>
      <c r="B513" s="105"/>
      <c r="C513" s="41"/>
      <c r="D513" s="136"/>
      <c r="E513" s="102"/>
      <c r="F513" s="128"/>
      <c r="G513" s="35"/>
    </row>
    <row r="514" spans="1:7" x14ac:dyDescent="0.2">
      <c r="A514" s="29"/>
      <c r="B514" s="151"/>
      <c r="C514" s="119"/>
      <c r="D514" s="357" t="s">
        <v>8</v>
      </c>
      <c r="E514" s="108"/>
      <c r="F514" s="150"/>
      <c r="G514" s="35"/>
    </row>
    <row r="515" spans="1:7" x14ac:dyDescent="0.2">
      <c r="A515" s="29"/>
      <c r="B515" s="151"/>
      <c r="C515" s="119"/>
      <c r="D515" s="144"/>
      <c r="E515" s="108"/>
      <c r="F515" s="150"/>
      <c r="G515" s="35"/>
    </row>
    <row r="516" spans="1:7" x14ac:dyDescent="0.2">
      <c r="A516" s="29"/>
      <c r="B516" s="101"/>
      <c r="C516" s="41"/>
      <c r="D516" s="144"/>
      <c r="E516" s="155"/>
      <c r="F516" s="128"/>
      <c r="G516" s="35"/>
    </row>
    <row r="517" spans="1:7" x14ac:dyDescent="0.2">
      <c r="A517" s="29"/>
      <c r="B517" s="106"/>
      <c r="C517" s="41"/>
      <c r="D517" s="136"/>
      <c r="E517" s="104"/>
      <c r="F517" s="128"/>
      <c r="G517" s="35"/>
    </row>
    <row r="518" spans="1:7" x14ac:dyDescent="0.2">
      <c r="A518" s="29"/>
      <c r="B518" s="105"/>
      <c r="C518" s="41"/>
      <c r="D518" s="136"/>
      <c r="E518" s="108"/>
      <c r="F518" s="152"/>
      <c r="G518" s="35"/>
    </row>
    <row r="519" spans="1:7" x14ac:dyDescent="0.2">
      <c r="A519" s="29"/>
      <c r="B519" s="107"/>
      <c r="C519" s="41"/>
      <c r="D519" s="136"/>
      <c r="E519" s="153"/>
      <c r="F519" s="128"/>
      <c r="G519" s="35"/>
    </row>
    <row r="520" spans="1:7" x14ac:dyDescent="0.2">
      <c r="A520" s="29"/>
      <c r="B520" s="107"/>
      <c r="C520" s="41"/>
      <c r="D520" s="67"/>
      <c r="E520" s="153"/>
      <c r="F520" s="128"/>
      <c r="G520" s="35"/>
    </row>
    <row r="521" spans="1:7" x14ac:dyDescent="0.2">
      <c r="A521" s="29"/>
      <c r="B521" s="101"/>
      <c r="C521" s="41"/>
      <c r="D521" s="67"/>
      <c r="E521" s="108"/>
      <c r="F521" s="128"/>
      <c r="G521" s="35"/>
    </row>
    <row r="522" spans="1:7" x14ac:dyDescent="0.2">
      <c r="A522" s="29"/>
      <c r="B522" s="101"/>
      <c r="C522" s="41"/>
      <c r="D522" s="67"/>
      <c r="E522" s="153"/>
      <c r="F522" s="128"/>
      <c r="G522" s="35"/>
    </row>
    <row r="523" spans="1:7" x14ac:dyDescent="0.2">
      <c r="A523" s="29"/>
      <c r="B523" s="106"/>
      <c r="C523" s="41"/>
      <c r="D523" s="67"/>
      <c r="E523" s="104"/>
      <c r="F523" s="154"/>
      <c r="G523" s="35"/>
    </row>
    <row r="524" spans="1:7" x14ac:dyDescent="0.2">
      <c r="A524" s="29"/>
      <c r="B524" s="105"/>
      <c r="C524" s="41"/>
      <c r="D524" s="130"/>
      <c r="E524" s="104"/>
      <c r="F524" s="154"/>
      <c r="G524" s="35"/>
    </row>
    <row r="525" spans="1:7" x14ac:dyDescent="0.2">
      <c r="A525" s="29"/>
      <c r="B525" s="105"/>
      <c r="C525" s="41"/>
      <c r="D525" s="67"/>
      <c r="E525" s="104"/>
      <c r="F525" s="154"/>
      <c r="G525" s="35"/>
    </row>
    <row r="526" spans="1:7" x14ac:dyDescent="0.2">
      <c r="A526" s="29"/>
      <c r="B526" s="101"/>
      <c r="C526" s="41"/>
      <c r="D526" s="67"/>
      <c r="E526" s="104"/>
      <c r="F526" s="154"/>
      <c r="G526" s="35"/>
    </row>
    <row r="527" spans="1:7" x14ac:dyDescent="0.2">
      <c r="A527" s="29"/>
      <c r="B527" s="101"/>
      <c r="C527" s="41"/>
      <c r="D527" s="136"/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62"/>
      <c r="E529" s="104"/>
      <c r="F529" s="154"/>
      <c r="G529" s="35"/>
    </row>
    <row r="530" spans="1:7" x14ac:dyDescent="0.2">
      <c r="A530" s="29"/>
      <c r="B530" s="101"/>
      <c r="C530" s="41"/>
      <c r="D530" s="67"/>
      <c r="E530" s="104"/>
      <c r="F530" s="154"/>
      <c r="G530" s="35"/>
    </row>
    <row r="531" spans="1:7" x14ac:dyDescent="0.2">
      <c r="A531" s="29"/>
      <c r="B531" s="101"/>
      <c r="C531" s="41"/>
      <c r="D531" s="67"/>
      <c r="E531" s="104"/>
      <c r="F531" s="154"/>
      <c r="G531" s="35"/>
    </row>
    <row r="532" spans="1:7" x14ac:dyDescent="0.2">
      <c r="A532" s="29"/>
      <c r="B532" s="101"/>
      <c r="C532" s="41"/>
      <c r="D532" s="67"/>
      <c r="E532" s="104"/>
      <c r="F532" s="154"/>
      <c r="G532" s="35"/>
    </row>
    <row r="533" spans="1:7" x14ac:dyDescent="0.2">
      <c r="A533" s="29"/>
      <c r="B533" s="101"/>
      <c r="C533" s="41"/>
      <c r="D533" s="67"/>
      <c r="E533" s="104"/>
      <c r="F533" s="154"/>
      <c r="G533" s="35"/>
    </row>
    <row r="534" spans="1:7" x14ac:dyDescent="0.2">
      <c r="A534" s="29"/>
      <c r="B534" s="101"/>
      <c r="C534" s="41"/>
      <c r="D534" s="67"/>
      <c r="E534" s="104"/>
      <c r="F534" s="154"/>
      <c r="G534" s="35"/>
    </row>
    <row r="535" spans="1:7" x14ac:dyDescent="0.2">
      <c r="A535" s="29"/>
      <c r="B535" s="101"/>
      <c r="C535" s="41"/>
      <c r="D535" s="159"/>
      <c r="E535" s="104"/>
      <c r="F535" s="154"/>
      <c r="G535" s="35"/>
    </row>
    <row r="536" spans="1:7" x14ac:dyDescent="0.2">
      <c r="A536" s="29"/>
      <c r="B536" s="101"/>
      <c r="C536" s="41"/>
      <c r="D536" s="160"/>
      <c r="E536" s="108"/>
      <c r="F536" s="128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02"/>
      <c r="F538" s="128"/>
      <c r="G538" s="35"/>
    </row>
    <row r="539" spans="1:7" x14ac:dyDescent="0.2">
      <c r="A539" s="29"/>
      <c r="B539" s="101"/>
      <c r="C539" s="31"/>
      <c r="D539" s="67"/>
      <c r="E539" s="131"/>
      <c r="F539" s="117"/>
      <c r="G539" s="35"/>
    </row>
    <row r="540" spans="1:7" x14ac:dyDescent="0.2">
      <c r="A540" s="29"/>
      <c r="B540" s="101"/>
      <c r="C540" s="41"/>
      <c r="D540" s="118"/>
      <c r="E540" s="108"/>
      <c r="F540" s="149"/>
      <c r="G540" s="35"/>
    </row>
    <row r="541" spans="1:7" x14ac:dyDescent="0.2">
      <c r="A541" s="29"/>
      <c r="B541" s="101"/>
      <c r="C541" s="41"/>
      <c r="D541" s="144"/>
      <c r="E541" s="108"/>
      <c r="F541" s="149"/>
      <c r="G541" s="35"/>
    </row>
    <row r="542" spans="1:7" ht="13.5" thickBot="1" x14ac:dyDescent="0.25">
      <c r="A542" s="45"/>
      <c r="B542" s="132"/>
      <c r="C542" s="115"/>
      <c r="D542" s="115"/>
      <c r="E542" s="132"/>
      <c r="F542" s="49" t="s">
        <v>15</v>
      </c>
      <c r="G542" s="50">
        <f>SUM(G508:G541)</f>
        <v>15750</v>
      </c>
    </row>
    <row r="543" spans="1:7" ht="13.5" thickTop="1" x14ac:dyDescent="0.2">
      <c r="A543" s="1149" t="s">
        <v>1125</v>
      </c>
      <c r="B543" s="1150"/>
      <c r="C543" s="1150"/>
      <c r="D543" s="1150"/>
      <c r="E543" s="1150"/>
      <c r="F543" s="1150"/>
      <c r="G543" s="1151"/>
    </row>
    <row r="544" spans="1:7" ht="13.5" thickBot="1" x14ac:dyDescent="0.25">
      <c r="A544" s="1235" t="s">
        <v>1126</v>
      </c>
      <c r="B544" s="1204"/>
      <c r="C544" s="1204"/>
      <c r="D544" s="1204"/>
      <c r="E544" s="1204"/>
      <c r="F544" s="1204"/>
      <c r="G544" s="1232"/>
    </row>
    <row r="545" spans="1:7" ht="13.5" thickTop="1" x14ac:dyDescent="0.2">
      <c r="A545" s="1130"/>
      <c r="B545" s="1131"/>
      <c r="C545" s="1131"/>
      <c r="D545" s="57" t="s">
        <v>11</v>
      </c>
      <c r="E545" s="1132" t="s">
        <v>12</v>
      </c>
      <c r="F545" s="1132"/>
      <c r="G545" s="1133"/>
    </row>
    <row r="546" spans="1:7" x14ac:dyDescent="0.2">
      <c r="A546" s="1134" t="s">
        <v>17</v>
      </c>
      <c r="B546" s="1135"/>
      <c r="C546" s="1135"/>
      <c r="D546" s="39"/>
      <c r="E546" s="1136"/>
      <c r="F546" s="1137"/>
      <c r="G546" s="1138"/>
    </row>
    <row r="547" spans="1:7" x14ac:dyDescent="0.2">
      <c r="A547" s="1134" t="s">
        <v>38</v>
      </c>
      <c r="B547" s="1135"/>
      <c r="C547" s="1135"/>
      <c r="D547" s="58" t="s">
        <v>468</v>
      </c>
      <c r="E547" s="1139" t="s">
        <v>142</v>
      </c>
      <c r="F547" s="1139"/>
      <c r="G547" s="1140"/>
    </row>
    <row r="548" spans="1:7" ht="13.5" thickBot="1" x14ac:dyDescent="0.25">
      <c r="A548" s="1141" t="s">
        <v>39</v>
      </c>
      <c r="B548" s="1142"/>
      <c r="C548" s="1142"/>
      <c r="D548" s="59" t="s">
        <v>44</v>
      </c>
      <c r="E548" s="1143" t="s">
        <v>0</v>
      </c>
      <c r="F548" s="1143"/>
      <c r="G548" s="1144"/>
    </row>
    <row r="549" spans="1:7" ht="16.5" x14ac:dyDescent="0.25">
      <c r="A549" s="1152" t="s">
        <v>29</v>
      </c>
      <c r="B549" s="1153"/>
      <c r="C549" s="1153"/>
      <c r="D549" s="1153"/>
      <c r="E549" s="1153"/>
      <c r="F549" s="1153"/>
      <c r="G549" s="1154"/>
    </row>
    <row r="550" spans="1:7" x14ac:dyDescent="0.2">
      <c r="A550" s="1155" t="s">
        <v>48</v>
      </c>
      <c r="B550" s="1156"/>
      <c r="C550" s="1156"/>
      <c r="D550" s="1156"/>
      <c r="E550" s="1156"/>
      <c r="F550" s="1156"/>
      <c r="G550" s="1157"/>
    </row>
    <row r="551" spans="1:7" x14ac:dyDescent="0.2">
      <c r="A551" s="1158" t="s">
        <v>49</v>
      </c>
      <c r="B551" s="1159"/>
      <c r="C551" s="1159"/>
      <c r="D551" s="1159"/>
      <c r="E551" s="1159"/>
      <c r="F551" s="1159"/>
      <c r="G551" s="1160"/>
    </row>
    <row r="552" spans="1:7" x14ac:dyDescent="0.2">
      <c r="A552" s="6"/>
      <c r="B552" s="99"/>
      <c r="C552" s="8"/>
      <c r="D552" s="9"/>
      <c r="E552" s="99"/>
      <c r="F552" s="10"/>
      <c r="G552" s="11" t="s">
        <v>20</v>
      </c>
    </row>
    <row r="553" spans="1:7" x14ac:dyDescent="0.2">
      <c r="A553" s="12" t="s">
        <v>1</v>
      </c>
      <c r="B553" s="13"/>
      <c r="C553" s="14" t="s">
        <v>19</v>
      </c>
      <c r="D553" s="13"/>
      <c r="E553" s="343" t="s">
        <v>1329</v>
      </c>
      <c r="F553" s="98"/>
      <c r="G553" s="344" t="s">
        <v>1274</v>
      </c>
    </row>
    <row r="554" spans="1:7" x14ac:dyDescent="0.2">
      <c r="A554" s="17" t="s">
        <v>8</v>
      </c>
      <c r="B554" s="100"/>
      <c r="C554" s="19"/>
      <c r="D554" s="4"/>
      <c r="E554" s="1145"/>
      <c r="F554" s="1146"/>
      <c r="G554" s="20"/>
    </row>
    <row r="555" spans="1:7" x14ac:dyDescent="0.2">
      <c r="A555" s="21" t="s">
        <v>37</v>
      </c>
      <c r="B555" s="22"/>
      <c r="C555" s="22"/>
      <c r="D555" s="22"/>
      <c r="E555" s="23" t="s">
        <v>46</v>
      </c>
      <c r="F555" s="24"/>
      <c r="G555" s="20" t="s">
        <v>50</v>
      </c>
    </row>
    <row r="556" spans="1:7" x14ac:dyDescent="0.2">
      <c r="A556" s="6"/>
      <c r="B556" s="99"/>
      <c r="C556" s="8"/>
      <c r="D556" s="8"/>
      <c r="E556" s="1147"/>
      <c r="F556" s="1148"/>
      <c r="G556" s="25"/>
    </row>
    <row r="557" spans="1:7" ht="26.25" thickBot="1" x14ac:dyDescent="0.25">
      <c r="A557" s="210" t="s">
        <v>47</v>
      </c>
      <c r="B557" s="28" t="s">
        <v>23</v>
      </c>
      <c r="C557" s="28" t="s">
        <v>34</v>
      </c>
      <c r="D557" s="110" t="s">
        <v>53</v>
      </c>
      <c r="E557" s="114" t="s">
        <v>54</v>
      </c>
      <c r="F557" s="111" t="s">
        <v>55</v>
      </c>
      <c r="G557" s="112" t="s">
        <v>35</v>
      </c>
    </row>
    <row r="558" spans="1:7" ht="13.5" thickTop="1" x14ac:dyDescent="0.2">
      <c r="A558" s="29">
        <v>1</v>
      </c>
      <c r="B558" s="101"/>
      <c r="C558" s="352" t="s">
        <v>300</v>
      </c>
      <c r="D558" s="357" t="s">
        <v>401</v>
      </c>
      <c r="E558" s="158">
        <v>35</v>
      </c>
      <c r="F558" s="128">
        <v>200</v>
      </c>
      <c r="G558" s="35">
        <f>F558*E558</f>
        <v>7000</v>
      </c>
    </row>
    <row r="559" spans="1:7" x14ac:dyDescent="0.2">
      <c r="A559" s="29">
        <v>2</v>
      </c>
      <c r="B559" s="101"/>
      <c r="C559" s="352" t="s">
        <v>300</v>
      </c>
      <c r="D559" s="351" t="s">
        <v>362</v>
      </c>
      <c r="E559" s="158">
        <v>35</v>
      </c>
      <c r="F559" s="128">
        <v>450</v>
      </c>
      <c r="G559" s="35">
        <f t="shared" ref="G559:G561" si="1">F559*E559</f>
        <v>15750</v>
      </c>
    </row>
    <row r="560" spans="1:7" x14ac:dyDescent="0.2">
      <c r="A560" s="29"/>
      <c r="B560" s="101"/>
      <c r="C560" s="41"/>
      <c r="D560" s="351" t="s">
        <v>467</v>
      </c>
      <c r="E560" s="157"/>
      <c r="F560" s="149"/>
      <c r="G560" s="353" t="s">
        <v>8</v>
      </c>
    </row>
    <row r="561" spans="1:7" x14ac:dyDescent="0.2">
      <c r="A561" s="29">
        <v>3</v>
      </c>
      <c r="B561" s="101"/>
      <c r="C561" s="352" t="s">
        <v>300</v>
      </c>
      <c r="D561" s="351" t="s">
        <v>387</v>
      </c>
      <c r="E561" s="158">
        <v>35</v>
      </c>
      <c r="F561" s="128">
        <v>200</v>
      </c>
      <c r="G561" s="35">
        <f t="shared" si="1"/>
        <v>7000</v>
      </c>
    </row>
    <row r="562" spans="1:7" x14ac:dyDescent="0.2">
      <c r="A562" s="29"/>
      <c r="B562" s="105"/>
      <c r="C562" s="41"/>
      <c r="D562" s="136"/>
      <c r="E562" s="102"/>
      <c r="F562" s="128"/>
      <c r="G562" s="35"/>
    </row>
    <row r="563" spans="1:7" x14ac:dyDescent="0.2">
      <c r="A563" s="29"/>
      <c r="B563" s="105"/>
      <c r="C563" s="41"/>
      <c r="D563" s="136"/>
      <c r="E563" s="102"/>
      <c r="F563" s="128"/>
      <c r="G563" s="35"/>
    </row>
    <row r="564" spans="1:7" x14ac:dyDescent="0.2">
      <c r="A564" s="29"/>
      <c r="B564" s="151"/>
      <c r="C564" s="119"/>
      <c r="D564" s="357" t="s">
        <v>8</v>
      </c>
      <c r="E564" s="108"/>
      <c r="F564" s="150"/>
      <c r="G564" s="35"/>
    </row>
    <row r="565" spans="1:7" x14ac:dyDescent="0.2">
      <c r="A565" s="29"/>
      <c r="B565" s="151"/>
      <c r="C565" s="119"/>
      <c r="D565" s="144"/>
      <c r="E565" s="108"/>
      <c r="F565" s="150"/>
      <c r="G565" s="35"/>
    </row>
    <row r="566" spans="1:7" x14ac:dyDescent="0.2">
      <c r="A566" s="29"/>
      <c r="B566" s="101"/>
      <c r="C566" s="41"/>
      <c r="D566" s="144"/>
      <c r="E566" s="155"/>
      <c r="F566" s="128"/>
      <c r="G566" s="35"/>
    </row>
    <row r="567" spans="1:7" x14ac:dyDescent="0.2">
      <c r="A567" s="29"/>
      <c r="B567" s="106"/>
      <c r="C567" s="41"/>
      <c r="D567" s="136"/>
      <c r="E567" s="104"/>
      <c r="F567" s="128"/>
      <c r="G567" s="35"/>
    </row>
    <row r="568" spans="1:7" x14ac:dyDescent="0.2">
      <c r="A568" s="29"/>
      <c r="B568" s="105"/>
      <c r="C568" s="41"/>
      <c r="D568" s="136"/>
      <c r="E568" s="108"/>
      <c r="F568" s="152"/>
      <c r="G568" s="35"/>
    </row>
    <row r="569" spans="1:7" x14ac:dyDescent="0.2">
      <c r="A569" s="29"/>
      <c r="B569" s="107"/>
      <c r="C569" s="41"/>
      <c r="D569" s="136"/>
      <c r="E569" s="153"/>
      <c r="F569" s="128"/>
      <c r="G569" s="35"/>
    </row>
    <row r="570" spans="1:7" x14ac:dyDescent="0.2">
      <c r="A570" s="29"/>
      <c r="B570" s="107"/>
      <c r="C570" s="41"/>
      <c r="D570" s="67"/>
      <c r="E570" s="153"/>
      <c r="F570" s="128"/>
      <c r="G570" s="35"/>
    </row>
    <row r="571" spans="1:7" x14ac:dyDescent="0.2">
      <c r="A571" s="29"/>
      <c r="B571" s="101"/>
      <c r="C571" s="41"/>
      <c r="D571" s="67"/>
      <c r="E571" s="108"/>
      <c r="F571" s="128"/>
      <c r="G571" s="35"/>
    </row>
    <row r="572" spans="1:7" x14ac:dyDescent="0.2">
      <c r="A572" s="29"/>
      <c r="B572" s="101"/>
      <c r="C572" s="41"/>
      <c r="D572" s="67"/>
      <c r="E572" s="153"/>
      <c r="F572" s="128"/>
      <c r="G572" s="35"/>
    </row>
    <row r="573" spans="1:7" x14ac:dyDescent="0.2">
      <c r="A573" s="29"/>
      <c r="B573" s="106"/>
      <c r="C573" s="41"/>
      <c r="D573" s="67"/>
      <c r="E573" s="104"/>
      <c r="F573" s="154"/>
      <c r="G573" s="35"/>
    </row>
    <row r="574" spans="1:7" x14ac:dyDescent="0.2">
      <c r="A574" s="29"/>
      <c r="B574" s="105"/>
      <c r="C574" s="41"/>
      <c r="D574" s="130"/>
      <c r="E574" s="104"/>
      <c r="F574" s="154"/>
      <c r="G574" s="35"/>
    </row>
    <row r="575" spans="1:7" x14ac:dyDescent="0.2">
      <c r="A575" s="29"/>
      <c r="B575" s="105"/>
      <c r="C575" s="41"/>
      <c r="D575" s="67"/>
      <c r="E575" s="104"/>
      <c r="F575" s="154"/>
      <c r="G575" s="35"/>
    </row>
    <row r="576" spans="1:7" x14ac:dyDescent="0.2">
      <c r="A576" s="29"/>
      <c r="B576" s="101"/>
      <c r="C576" s="41"/>
      <c r="D576" s="67"/>
      <c r="E576" s="104"/>
      <c r="F576" s="154"/>
      <c r="G576" s="35"/>
    </row>
    <row r="577" spans="1:7" x14ac:dyDescent="0.2">
      <c r="A577" s="29"/>
      <c r="B577" s="101"/>
      <c r="C577" s="41"/>
      <c r="D577" s="136"/>
      <c r="E577" s="104"/>
      <c r="F577" s="154"/>
      <c r="G577" s="35"/>
    </row>
    <row r="578" spans="1:7" x14ac:dyDescent="0.2">
      <c r="A578" s="29"/>
      <c r="B578" s="101"/>
      <c r="C578" s="41"/>
      <c r="D578" s="136"/>
      <c r="E578" s="104"/>
      <c r="F578" s="154"/>
      <c r="G578" s="35"/>
    </row>
    <row r="579" spans="1:7" x14ac:dyDescent="0.2">
      <c r="A579" s="29"/>
      <c r="B579" s="101"/>
      <c r="C579" s="41"/>
      <c r="D579" s="62"/>
      <c r="E579" s="104"/>
      <c r="F579" s="154"/>
      <c r="G579" s="35"/>
    </row>
    <row r="580" spans="1:7" x14ac:dyDescent="0.2">
      <c r="A580" s="29"/>
      <c r="B580" s="101"/>
      <c r="C580" s="41"/>
      <c r="D580" s="67"/>
      <c r="E580" s="104"/>
      <c r="F580" s="154"/>
      <c r="G580" s="35"/>
    </row>
    <row r="581" spans="1:7" x14ac:dyDescent="0.2">
      <c r="A581" s="29"/>
      <c r="B581" s="101"/>
      <c r="C581" s="41"/>
      <c r="D581" s="67"/>
      <c r="E581" s="104"/>
      <c r="F581" s="154"/>
      <c r="G581" s="35"/>
    </row>
    <row r="582" spans="1:7" x14ac:dyDescent="0.2">
      <c r="A582" s="29"/>
      <c r="B582" s="101"/>
      <c r="C582" s="41"/>
      <c r="D582" s="67"/>
      <c r="E582" s="104"/>
      <c r="F582" s="154"/>
      <c r="G582" s="35"/>
    </row>
    <row r="583" spans="1:7" x14ac:dyDescent="0.2">
      <c r="A583" s="29"/>
      <c r="B583" s="101"/>
      <c r="C583" s="41"/>
      <c r="D583" s="67"/>
      <c r="E583" s="104"/>
      <c r="F583" s="154"/>
      <c r="G583" s="35"/>
    </row>
    <row r="584" spans="1:7" x14ac:dyDescent="0.2">
      <c r="A584" s="29"/>
      <c r="B584" s="101"/>
      <c r="C584" s="41"/>
      <c r="D584" s="67"/>
      <c r="E584" s="104"/>
      <c r="F584" s="154"/>
      <c r="G584" s="35"/>
    </row>
    <row r="585" spans="1:7" x14ac:dyDescent="0.2">
      <c r="A585" s="29"/>
      <c r="B585" s="101"/>
      <c r="C585" s="41"/>
      <c r="D585" s="159"/>
      <c r="E585" s="104"/>
      <c r="F585" s="154"/>
      <c r="G585" s="35"/>
    </row>
    <row r="586" spans="1:7" x14ac:dyDescent="0.2">
      <c r="A586" s="29"/>
      <c r="B586" s="101"/>
      <c r="C586" s="41"/>
      <c r="D586" s="160"/>
      <c r="E586" s="108"/>
      <c r="F586" s="128"/>
      <c r="G586" s="35"/>
    </row>
    <row r="587" spans="1:7" x14ac:dyDescent="0.2">
      <c r="A587" s="29"/>
      <c r="B587" s="101"/>
      <c r="C587" s="41"/>
      <c r="D587" s="136"/>
      <c r="E587" s="153"/>
      <c r="F587" s="128"/>
      <c r="G587" s="35"/>
    </row>
    <row r="588" spans="1:7" x14ac:dyDescent="0.2">
      <c r="A588" s="29"/>
      <c r="B588" s="101"/>
      <c r="C588" s="41"/>
      <c r="D588" s="136"/>
      <c r="E588" s="102"/>
      <c r="F588" s="128"/>
      <c r="G588" s="35"/>
    </row>
    <row r="589" spans="1:7" x14ac:dyDescent="0.2">
      <c r="A589" s="29"/>
      <c r="B589" s="101"/>
      <c r="C589" s="31"/>
      <c r="D589" s="67"/>
      <c r="E589" s="131"/>
      <c r="F589" s="117"/>
      <c r="G589" s="35"/>
    </row>
    <row r="590" spans="1:7" x14ac:dyDescent="0.2">
      <c r="A590" s="29"/>
      <c r="B590" s="101"/>
      <c r="C590" s="41"/>
      <c r="D590" s="118"/>
      <c r="E590" s="108"/>
      <c r="F590" s="149"/>
      <c r="G590" s="35"/>
    </row>
    <row r="591" spans="1:7" x14ac:dyDescent="0.2">
      <c r="A591" s="29"/>
      <c r="B591" s="101"/>
      <c r="C591" s="41"/>
      <c r="D591" s="144"/>
      <c r="E591" s="108"/>
      <c r="F591" s="149"/>
      <c r="G591" s="35"/>
    </row>
    <row r="592" spans="1:7" ht="13.5" thickBot="1" x14ac:dyDescent="0.25">
      <c r="A592" s="45"/>
      <c r="B592" s="132"/>
      <c r="C592" s="115"/>
      <c r="D592" s="115"/>
      <c r="E592" s="132"/>
      <c r="F592" s="49" t="s">
        <v>15</v>
      </c>
      <c r="G592" s="50">
        <f>SUM(G558:G591)</f>
        <v>29750</v>
      </c>
    </row>
    <row r="593" spans="1:7" ht="13.5" thickTop="1" x14ac:dyDescent="0.2">
      <c r="A593" s="1149" t="s">
        <v>1128</v>
      </c>
      <c r="B593" s="1150"/>
      <c r="C593" s="1150"/>
      <c r="D593" s="1150"/>
      <c r="E593" s="1150"/>
      <c r="F593" s="1150"/>
      <c r="G593" s="1151"/>
    </row>
    <row r="594" spans="1:7" ht="13.5" thickBot="1" x14ac:dyDescent="0.25">
      <c r="A594" s="1235" t="s">
        <v>8</v>
      </c>
      <c r="B594" s="1204"/>
      <c r="C594" s="1204"/>
      <c r="D594" s="1204"/>
      <c r="E594" s="1204"/>
      <c r="F594" s="1204"/>
      <c r="G594" s="1232"/>
    </row>
    <row r="595" spans="1:7" ht="13.5" thickTop="1" x14ac:dyDescent="0.2">
      <c r="A595" s="1130"/>
      <c r="B595" s="1131"/>
      <c r="C595" s="1131"/>
      <c r="D595" s="57" t="s">
        <v>11</v>
      </c>
      <c r="E595" s="1132" t="s">
        <v>12</v>
      </c>
      <c r="F595" s="1132"/>
      <c r="G595" s="1133"/>
    </row>
    <row r="596" spans="1:7" x14ac:dyDescent="0.2">
      <c r="A596" s="1134" t="s">
        <v>17</v>
      </c>
      <c r="B596" s="1135"/>
      <c r="C596" s="1135"/>
      <c r="D596" s="39"/>
      <c r="E596" s="1136"/>
      <c r="F596" s="1137"/>
      <c r="G596" s="1138"/>
    </row>
    <row r="597" spans="1:7" x14ac:dyDescent="0.2">
      <c r="A597" s="1134" t="s">
        <v>38</v>
      </c>
      <c r="B597" s="1135"/>
      <c r="C597" s="1135"/>
      <c r="D597" s="58" t="s">
        <v>468</v>
      </c>
      <c r="E597" s="1139" t="s">
        <v>142</v>
      </c>
      <c r="F597" s="1139"/>
      <c r="G597" s="1140"/>
    </row>
    <row r="598" spans="1:7" ht="13.5" thickBot="1" x14ac:dyDescent="0.25">
      <c r="A598" s="1141" t="s">
        <v>39</v>
      </c>
      <c r="B598" s="1142"/>
      <c r="C598" s="1142"/>
      <c r="D598" s="59" t="s">
        <v>44</v>
      </c>
      <c r="E598" s="1143" t="s">
        <v>0</v>
      </c>
      <c r="F598" s="1143"/>
      <c r="G598" s="1144"/>
    </row>
    <row r="599" spans="1:7" ht="16.5" x14ac:dyDescent="0.25">
      <c r="A599" s="1152" t="s">
        <v>29</v>
      </c>
      <c r="B599" s="1153"/>
      <c r="C599" s="1153"/>
      <c r="D599" s="1153"/>
      <c r="E599" s="1153"/>
      <c r="F599" s="1153"/>
      <c r="G599" s="1154"/>
    </row>
    <row r="600" spans="1:7" x14ac:dyDescent="0.2">
      <c r="A600" s="1155" t="s">
        <v>48</v>
      </c>
      <c r="B600" s="1156"/>
      <c r="C600" s="1156"/>
      <c r="D600" s="1156"/>
      <c r="E600" s="1156"/>
      <c r="F600" s="1156"/>
      <c r="G600" s="1157"/>
    </row>
    <row r="601" spans="1:7" x14ac:dyDescent="0.2">
      <c r="A601" s="1158" t="s">
        <v>49</v>
      </c>
      <c r="B601" s="1159"/>
      <c r="C601" s="1159"/>
      <c r="D601" s="1159"/>
      <c r="E601" s="1159"/>
      <c r="F601" s="1159"/>
      <c r="G601" s="1160"/>
    </row>
    <row r="602" spans="1:7" x14ac:dyDescent="0.2">
      <c r="A602" s="6"/>
      <c r="B602" s="99"/>
      <c r="C602" s="8"/>
      <c r="D602" s="9"/>
      <c r="E602" s="99"/>
      <c r="F602" s="10"/>
      <c r="G602" s="11" t="s">
        <v>20</v>
      </c>
    </row>
    <row r="603" spans="1:7" x14ac:dyDescent="0.2">
      <c r="A603" s="12" t="s">
        <v>1</v>
      </c>
      <c r="B603" s="13"/>
      <c r="C603" s="14" t="s">
        <v>19</v>
      </c>
      <c r="D603" s="13"/>
      <c r="E603" s="343" t="s">
        <v>1330</v>
      </c>
      <c r="F603" s="98"/>
      <c r="G603" s="344" t="s">
        <v>1274</v>
      </c>
    </row>
    <row r="604" spans="1:7" x14ac:dyDescent="0.2">
      <c r="A604" s="17" t="s">
        <v>8</v>
      </c>
      <c r="B604" s="100"/>
      <c r="C604" s="19"/>
      <c r="D604" s="4"/>
      <c r="E604" s="1145"/>
      <c r="F604" s="1146"/>
      <c r="G604" s="20"/>
    </row>
    <row r="605" spans="1:7" x14ac:dyDescent="0.2">
      <c r="A605" s="21" t="s">
        <v>37</v>
      </c>
      <c r="B605" s="22"/>
      <c r="C605" s="22"/>
      <c r="D605" s="22"/>
      <c r="E605" s="23" t="s">
        <v>46</v>
      </c>
      <c r="F605" s="24"/>
      <c r="G605" s="20" t="s">
        <v>50</v>
      </c>
    </row>
    <row r="606" spans="1:7" x14ac:dyDescent="0.2">
      <c r="A606" s="6"/>
      <c r="B606" s="99"/>
      <c r="C606" s="8"/>
      <c r="D606" s="8"/>
      <c r="E606" s="1147"/>
      <c r="F606" s="1148"/>
      <c r="G606" s="25"/>
    </row>
    <row r="607" spans="1:7" ht="26.25" thickBot="1" x14ac:dyDescent="0.25">
      <c r="A607" s="210" t="s">
        <v>47</v>
      </c>
      <c r="B607" s="28" t="s">
        <v>23</v>
      </c>
      <c r="C607" s="28" t="s">
        <v>34</v>
      </c>
      <c r="D607" s="110" t="s">
        <v>53</v>
      </c>
      <c r="E607" s="114" t="s">
        <v>54</v>
      </c>
      <c r="F607" s="111" t="s">
        <v>55</v>
      </c>
      <c r="G607" s="112" t="s">
        <v>35</v>
      </c>
    </row>
    <row r="608" spans="1:7" ht="13.5" thickTop="1" x14ac:dyDescent="0.2">
      <c r="A608" s="29">
        <v>1</v>
      </c>
      <c r="B608" s="101"/>
      <c r="C608" s="352" t="s">
        <v>300</v>
      </c>
      <c r="D608" s="357" t="s">
        <v>362</v>
      </c>
      <c r="E608" s="158">
        <v>35</v>
      </c>
      <c r="F608" s="128">
        <v>450</v>
      </c>
      <c r="G608" s="35">
        <f>F608*E608</f>
        <v>15750</v>
      </c>
    </row>
    <row r="609" spans="1:7" x14ac:dyDescent="0.2">
      <c r="A609" s="29"/>
      <c r="B609" s="101"/>
      <c r="C609" s="352"/>
      <c r="D609" s="351" t="s">
        <v>467</v>
      </c>
      <c r="E609" s="158"/>
      <c r="F609" s="128"/>
      <c r="G609" s="35"/>
    </row>
    <row r="610" spans="1:7" x14ac:dyDescent="0.2">
      <c r="A610" s="29"/>
      <c r="B610" s="101"/>
      <c r="C610" s="41"/>
      <c r="D610" s="351"/>
      <c r="E610" s="157"/>
      <c r="F610" s="149"/>
      <c r="G610" s="353"/>
    </row>
    <row r="611" spans="1:7" x14ac:dyDescent="0.2">
      <c r="A611" s="29"/>
      <c r="B611" s="101"/>
      <c r="C611" s="352"/>
      <c r="D611" s="351"/>
      <c r="E611" s="158"/>
      <c r="F611" s="128"/>
      <c r="G611" s="35"/>
    </row>
    <row r="612" spans="1:7" x14ac:dyDescent="0.2">
      <c r="A612" s="29"/>
      <c r="B612" s="105"/>
      <c r="C612" s="41"/>
      <c r="D612" s="136"/>
      <c r="E612" s="102"/>
      <c r="F612" s="128"/>
      <c r="G612" s="35"/>
    </row>
    <row r="613" spans="1:7" x14ac:dyDescent="0.2">
      <c r="A613" s="29"/>
      <c r="B613" s="105"/>
      <c r="C613" s="41"/>
      <c r="D613" s="136"/>
      <c r="E613" s="102"/>
      <c r="F613" s="128"/>
      <c r="G613" s="35"/>
    </row>
    <row r="614" spans="1:7" x14ac:dyDescent="0.2">
      <c r="A614" s="29"/>
      <c r="B614" s="151"/>
      <c r="C614" s="119"/>
      <c r="D614" s="357" t="s">
        <v>8</v>
      </c>
      <c r="E614" s="108"/>
      <c r="F614" s="150"/>
      <c r="G614" s="35"/>
    </row>
    <row r="615" spans="1:7" x14ac:dyDescent="0.2">
      <c r="A615" s="29"/>
      <c r="B615" s="151"/>
      <c r="C615" s="119"/>
      <c r="D615" s="144"/>
      <c r="E615" s="108"/>
      <c r="F615" s="150"/>
      <c r="G615" s="35"/>
    </row>
    <row r="616" spans="1:7" x14ac:dyDescent="0.2">
      <c r="A616" s="29"/>
      <c r="B616" s="101"/>
      <c r="C616" s="41"/>
      <c r="D616" s="144"/>
      <c r="E616" s="155"/>
      <c r="F616" s="128"/>
      <c r="G616" s="35"/>
    </row>
    <row r="617" spans="1:7" x14ac:dyDescent="0.2">
      <c r="A617" s="29"/>
      <c r="B617" s="106"/>
      <c r="C617" s="41"/>
      <c r="D617" s="136"/>
      <c r="E617" s="104"/>
      <c r="F617" s="128"/>
      <c r="G617" s="35"/>
    </row>
    <row r="618" spans="1:7" x14ac:dyDescent="0.2">
      <c r="A618" s="29"/>
      <c r="B618" s="105"/>
      <c r="C618" s="41"/>
      <c r="D618" s="136"/>
      <c r="E618" s="108"/>
      <c r="F618" s="152"/>
      <c r="G618" s="35"/>
    </row>
    <row r="619" spans="1:7" x14ac:dyDescent="0.2">
      <c r="A619" s="29"/>
      <c r="B619" s="107"/>
      <c r="C619" s="41"/>
      <c r="D619" s="136"/>
      <c r="E619" s="153"/>
      <c r="F619" s="128"/>
      <c r="G619" s="35"/>
    </row>
    <row r="620" spans="1:7" x14ac:dyDescent="0.2">
      <c r="A620" s="29"/>
      <c r="B620" s="107"/>
      <c r="C620" s="41"/>
      <c r="D620" s="67"/>
      <c r="E620" s="153"/>
      <c r="F620" s="128"/>
      <c r="G620" s="35"/>
    </row>
    <row r="621" spans="1:7" x14ac:dyDescent="0.2">
      <c r="A621" s="29"/>
      <c r="B621" s="101"/>
      <c r="C621" s="41"/>
      <c r="D621" s="67"/>
      <c r="E621" s="108"/>
      <c r="F621" s="128"/>
      <c r="G621" s="35"/>
    </row>
    <row r="622" spans="1:7" x14ac:dyDescent="0.2">
      <c r="A622" s="29"/>
      <c r="B622" s="101"/>
      <c r="C622" s="41"/>
      <c r="D622" s="67"/>
      <c r="E622" s="153"/>
      <c r="F622" s="128"/>
      <c r="G622" s="35"/>
    </row>
    <row r="623" spans="1:7" x14ac:dyDescent="0.2">
      <c r="A623" s="29"/>
      <c r="B623" s="106"/>
      <c r="C623" s="41"/>
      <c r="D623" s="67"/>
      <c r="E623" s="104"/>
      <c r="F623" s="154"/>
      <c r="G623" s="35"/>
    </row>
    <row r="624" spans="1:7" x14ac:dyDescent="0.2">
      <c r="A624" s="29"/>
      <c r="B624" s="105"/>
      <c r="C624" s="41"/>
      <c r="D624" s="130"/>
      <c r="E624" s="104"/>
      <c r="F624" s="154"/>
      <c r="G624" s="35"/>
    </row>
    <row r="625" spans="1:7" x14ac:dyDescent="0.2">
      <c r="A625" s="29"/>
      <c r="B625" s="105"/>
      <c r="C625" s="41"/>
      <c r="D625" s="67"/>
      <c r="E625" s="104"/>
      <c r="F625" s="154"/>
      <c r="G625" s="35"/>
    </row>
    <row r="626" spans="1:7" x14ac:dyDescent="0.2">
      <c r="A626" s="29"/>
      <c r="B626" s="101"/>
      <c r="C626" s="41"/>
      <c r="D626" s="67"/>
      <c r="E626" s="104"/>
      <c r="F626" s="154"/>
      <c r="G626" s="35"/>
    </row>
    <row r="627" spans="1:7" x14ac:dyDescent="0.2">
      <c r="A627" s="29"/>
      <c r="B627" s="101"/>
      <c r="C627" s="41"/>
      <c r="D627" s="136"/>
      <c r="E627" s="104"/>
      <c r="F627" s="154"/>
      <c r="G627" s="35"/>
    </row>
    <row r="628" spans="1:7" x14ac:dyDescent="0.2">
      <c r="A628" s="29"/>
      <c r="B628" s="101"/>
      <c r="C628" s="41"/>
      <c r="D628" s="136"/>
      <c r="E628" s="104"/>
      <c r="F628" s="154"/>
      <c r="G628" s="35"/>
    </row>
    <row r="629" spans="1:7" x14ac:dyDescent="0.2">
      <c r="A629" s="29"/>
      <c r="B629" s="101"/>
      <c r="C629" s="41"/>
      <c r="D629" s="62"/>
      <c r="E629" s="104"/>
      <c r="F629" s="154"/>
      <c r="G629" s="35"/>
    </row>
    <row r="630" spans="1:7" x14ac:dyDescent="0.2">
      <c r="A630" s="29"/>
      <c r="B630" s="101"/>
      <c r="C630" s="41"/>
      <c r="D630" s="67"/>
      <c r="E630" s="104"/>
      <c r="F630" s="154"/>
      <c r="G630" s="35"/>
    </row>
    <row r="631" spans="1:7" x14ac:dyDescent="0.2">
      <c r="A631" s="29"/>
      <c r="B631" s="101"/>
      <c r="C631" s="41"/>
      <c r="D631" s="67"/>
      <c r="E631" s="104"/>
      <c r="F631" s="154"/>
      <c r="G631" s="35"/>
    </row>
    <row r="632" spans="1:7" x14ac:dyDescent="0.2">
      <c r="A632" s="29"/>
      <c r="B632" s="101"/>
      <c r="C632" s="41"/>
      <c r="D632" s="67"/>
      <c r="E632" s="104"/>
      <c r="F632" s="154"/>
      <c r="G632" s="35"/>
    </row>
    <row r="633" spans="1:7" x14ac:dyDescent="0.2">
      <c r="A633" s="29"/>
      <c r="B633" s="101"/>
      <c r="C633" s="41"/>
      <c r="D633" s="67"/>
      <c r="E633" s="104"/>
      <c r="F633" s="154"/>
      <c r="G633" s="35"/>
    </row>
    <row r="634" spans="1:7" x14ac:dyDescent="0.2">
      <c r="A634" s="29"/>
      <c r="B634" s="101"/>
      <c r="C634" s="41"/>
      <c r="D634" s="67"/>
      <c r="E634" s="104"/>
      <c r="F634" s="154"/>
      <c r="G634" s="35"/>
    </row>
    <row r="635" spans="1:7" x14ac:dyDescent="0.2">
      <c r="A635" s="29"/>
      <c r="B635" s="101"/>
      <c r="C635" s="41"/>
      <c r="D635" s="159"/>
      <c r="E635" s="104"/>
      <c r="F635" s="154"/>
      <c r="G635" s="35"/>
    </row>
    <row r="636" spans="1:7" x14ac:dyDescent="0.2">
      <c r="A636" s="29"/>
      <c r="B636" s="101"/>
      <c r="C636" s="41"/>
      <c r="D636" s="160"/>
      <c r="E636" s="108"/>
      <c r="F636" s="128"/>
      <c r="G636" s="35"/>
    </row>
    <row r="637" spans="1:7" x14ac:dyDescent="0.2">
      <c r="A637" s="29"/>
      <c r="B637" s="101"/>
      <c r="C637" s="41"/>
      <c r="D637" s="136"/>
      <c r="E637" s="153"/>
      <c r="F637" s="128"/>
      <c r="G637" s="35"/>
    </row>
    <row r="638" spans="1:7" x14ac:dyDescent="0.2">
      <c r="A638" s="29"/>
      <c r="B638" s="101"/>
      <c r="C638" s="41"/>
      <c r="D638" s="136"/>
      <c r="E638" s="102"/>
      <c r="F638" s="128"/>
      <c r="G638" s="35"/>
    </row>
    <row r="639" spans="1:7" x14ac:dyDescent="0.2">
      <c r="A639" s="29"/>
      <c r="B639" s="101"/>
      <c r="C639" s="31"/>
      <c r="D639" s="67"/>
      <c r="E639" s="131"/>
      <c r="F639" s="117"/>
      <c r="G639" s="35"/>
    </row>
    <row r="640" spans="1:7" x14ac:dyDescent="0.2">
      <c r="A640" s="29"/>
      <c r="B640" s="101"/>
      <c r="C640" s="41"/>
      <c r="D640" s="118"/>
      <c r="E640" s="108"/>
      <c r="F640" s="149"/>
      <c r="G640" s="35"/>
    </row>
    <row r="641" spans="1:7" x14ac:dyDescent="0.2">
      <c r="A641" s="29"/>
      <c r="B641" s="101"/>
      <c r="C641" s="41"/>
      <c r="D641" s="144"/>
      <c r="E641" s="108"/>
      <c r="F641" s="149"/>
      <c r="G641" s="35"/>
    </row>
    <row r="642" spans="1:7" ht="13.5" thickBot="1" x14ac:dyDescent="0.25">
      <c r="A642" s="45"/>
      <c r="B642" s="132"/>
      <c r="C642" s="115"/>
      <c r="D642" s="115"/>
      <c r="E642" s="132"/>
      <c r="F642" s="49" t="s">
        <v>15</v>
      </c>
      <c r="G642" s="50">
        <f>SUM(G608:G641)</f>
        <v>15750</v>
      </c>
    </row>
    <row r="643" spans="1:7" ht="13.5" thickTop="1" x14ac:dyDescent="0.2">
      <c r="A643" s="1149" t="s">
        <v>851</v>
      </c>
      <c r="B643" s="1150"/>
      <c r="C643" s="1150"/>
      <c r="D643" s="1150"/>
      <c r="E643" s="1150"/>
      <c r="F643" s="1150"/>
      <c r="G643" s="1151"/>
    </row>
    <row r="644" spans="1:7" ht="13.5" thickBot="1" x14ac:dyDescent="0.25">
      <c r="A644" s="1235" t="s">
        <v>1193</v>
      </c>
      <c r="B644" s="1204"/>
      <c r="C644" s="1204"/>
      <c r="D644" s="1204"/>
      <c r="E644" s="1204"/>
      <c r="F644" s="1204"/>
      <c r="G644" s="1232"/>
    </row>
    <row r="645" spans="1:7" ht="13.5" thickTop="1" x14ac:dyDescent="0.2">
      <c r="A645" s="1130"/>
      <c r="B645" s="1131"/>
      <c r="C645" s="1131"/>
      <c r="D645" s="57" t="s">
        <v>11</v>
      </c>
      <c r="E645" s="1132" t="s">
        <v>12</v>
      </c>
      <c r="F645" s="1132"/>
      <c r="G645" s="1133"/>
    </row>
    <row r="646" spans="1:7" x14ac:dyDescent="0.2">
      <c r="A646" s="1134" t="s">
        <v>17</v>
      </c>
      <c r="B646" s="1135"/>
      <c r="C646" s="1135"/>
      <c r="D646" s="39"/>
      <c r="E646" s="1136"/>
      <c r="F646" s="1137"/>
      <c r="G646" s="1138"/>
    </row>
    <row r="647" spans="1:7" x14ac:dyDescent="0.2">
      <c r="A647" s="1134" t="s">
        <v>38</v>
      </c>
      <c r="B647" s="1135"/>
      <c r="C647" s="1135"/>
      <c r="D647" s="58" t="s">
        <v>468</v>
      </c>
      <c r="E647" s="1139" t="s">
        <v>142</v>
      </c>
      <c r="F647" s="1139"/>
      <c r="G647" s="1140"/>
    </row>
    <row r="648" spans="1:7" ht="13.5" thickBot="1" x14ac:dyDescent="0.25">
      <c r="A648" s="1141" t="s">
        <v>39</v>
      </c>
      <c r="B648" s="1142"/>
      <c r="C648" s="1142"/>
      <c r="D648" s="59" t="s">
        <v>44</v>
      </c>
      <c r="E648" s="1143" t="s">
        <v>0</v>
      </c>
      <c r="F648" s="1143"/>
      <c r="G648" s="1144"/>
    </row>
    <row r="649" spans="1:7" ht="16.5" x14ac:dyDescent="0.25">
      <c r="A649" s="1152" t="s">
        <v>29</v>
      </c>
      <c r="B649" s="1153"/>
      <c r="C649" s="1153"/>
      <c r="D649" s="1153"/>
      <c r="E649" s="1153"/>
      <c r="F649" s="1153"/>
      <c r="G649" s="1154"/>
    </row>
    <row r="650" spans="1:7" x14ac:dyDescent="0.2">
      <c r="A650" s="1155" t="s">
        <v>48</v>
      </c>
      <c r="B650" s="1156"/>
      <c r="C650" s="1156"/>
      <c r="D650" s="1156"/>
      <c r="E650" s="1156"/>
      <c r="F650" s="1156"/>
      <c r="G650" s="1157"/>
    </row>
    <row r="651" spans="1:7" x14ac:dyDescent="0.2">
      <c r="A651" s="1158" t="s">
        <v>49</v>
      </c>
      <c r="B651" s="1159"/>
      <c r="C651" s="1159"/>
      <c r="D651" s="1159"/>
      <c r="E651" s="1159"/>
      <c r="F651" s="1159"/>
      <c r="G651" s="1160"/>
    </row>
    <row r="652" spans="1:7" x14ac:dyDescent="0.2">
      <c r="A652" s="6"/>
      <c r="B652" s="99"/>
      <c r="C652" s="8"/>
      <c r="D652" s="9"/>
      <c r="E652" s="99"/>
      <c r="F652" s="10"/>
      <c r="G652" s="11" t="s">
        <v>20</v>
      </c>
    </row>
    <row r="653" spans="1:7" x14ac:dyDescent="0.2">
      <c r="A653" s="12" t="s">
        <v>1</v>
      </c>
      <c r="B653" s="13"/>
      <c r="C653" s="14" t="s">
        <v>19</v>
      </c>
      <c r="D653" s="13"/>
      <c r="E653" s="343" t="s">
        <v>1331</v>
      </c>
      <c r="F653" s="98"/>
      <c r="G653" s="344" t="s">
        <v>1274</v>
      </c>
    </row>
    <row r="654" spans="1:7" x14ac:dyDescent="0.2">
      <c r="A654" s="17" t="s">
        <v>8</v>
      </c>
      <c r="B654" s="100"/>
      <c r="C654" s="19"/>
      <c r="D654" s="4"/>
      <c r="E654" s="1145"/>
      <c r="F654" s="1146"/>
      <c r="G654" s="20"/>
    </row>
    <row r="655" spans="1:7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7" x14ac:dyDescent="0.2">
      <c r="A656" s="6"/>
      <c r="B656" s="99"/>
      <c r="C656" s="8"/>
      <c r="D656" s="8"/>
      <c r="E656" s="1147"/>
      <c r="F656" s="1148"/>
      <c r="G656" s="25"/>
    </row>
    <row r="657" spans="1:7" ht="26.25" thickBot="1" x14ac:dyDescent="0.25">
      <c r="A657" s="210" t="s">
        <v>47</v>
      </c>
      <c r="B657" s="28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7" ht="13.5" thickTop="1" x14ac:dyDescent="0.2">
      <c r="A658" s="29">
        <v>1</v>
      </c>
      <c r="B658" s="101"/>
      <c r="C658" s="352" t="s">
        <v>300</v>
      </c>
      <c r="D658" s="357" t="s">
        <v>362</v>
      </c>
      <c r="E658" s="158">
        <v>35</v>
      </c>
      <c r="F658" s="128">
        <v>450</v>
      </c>
      <c r="G658" s="35">
        <f>F658*E658</f>
        <v>15750</v>
      </c>
    </row>
    <row r="659" spans="1:7" x14ac:dyDescent="0.2">
      <c r="A659" s="29"/>
      <c r="B659" s="101"/>
      <c r="C659" s="352"/>
      <c r="D659" s="351" t="s">
        <v>467</v>
      </c>
      <c r="E659" s="158"/>
      <c r="F659" s="128"/>
      <c r="G659" s="35"/>
    </row>
    <row r="660" spans="1:7" x14ac:dyDescent="0.2">
      <c r="A660" s="29"/>
      <c r="B660" s="101"/>
      <c r="C660" s="41"/>
      <c r="D660" s="351"/>
      <c r="E660" s="157"/>
      <c r="F660" s="149"/>
      <c r="G660" s="353"/>
    </row>
    <row r="661" spans="1:7" x14ac:dyDescent="0.2">
      <c r="A661" s="29"/>
      <c r="B661" s="101"/>
      <c r="C661" s="352"/>
      <c r="D661" s="351"/>
      <c r="E661" s="158"/>
      <c r="F661" s="128"/>
      <c r="G661" s="35"/>
    </row>
    <row r="662" spans="1:7" x14ac:dyDescent="0.2">
      <c r="A662" s="29"/>
      <c r="B662" s="105"/>
      <c r="C662" s="41"/>
      <c r="D662" s="136"/>
      <c r="E662" s="102"/>
      <c r="F662" s="128"/>
      <c r="G662" s="35"/>
    </row>
    <row r="663" spans="1:7" x14ac:dyDescent="0.2">
      <c r="A663" s="29"/>
      <c r="B663" s="105"/>
      <c r="C663" s="41"/>
      <c r="D663" s="136"/>
      <c r="E663" s="102"/>
      <c r="F663" s="128"/>
      <c r="G663" s="35"/>
    </row>
    <row r="664" spans="1:7" x14ac:dyDescent="0.2">
      <c r="A664" s="29"/>
      <c r="B664" s="151"/>
      <c r="C664" s="119"/>
      <c r="D664" s="357" t="s">
        <v>8</v>
      </c>
      <c r="E664" s="108"/>
      <c r="F664" s="150"/>
      <c r="G664" s="35"/>
    </row>
    <row r="665" spans="1:7" x14ac:dyDescent="0.2">
      <c r="A665" s="29"/>
      <c r="B665" s="151"/>
      <c r="C665" s="119"/>
      <c r="D665" s="144"/>
      <c r="E665" s="108"/>
      <c r="F665" s="150"/>
      <c r="G665" s="35"/>
    </row>
    <row r="666" spans="1:7" x14ac:dyDescent="0.2">
      <c r="A666" s="29"/>
      <c r="B666" s="101"/>
      <c r="C666" s="41"/>
      <c r="D666" s="144"/>
      <c r="E666" s="155"/>
      <c r="F666" s="128"/>
      <c r="G666" s="35"/>
    </row>
    <row r="667" spans="1:7" x14ac:dyDescent="0.2">
      <c r="A667" s="29"/>
      <c r="B667" s="106"/>
      <c r="C667" s="41"/>
      <c r="D667" s="136"/>
      <c r="E667" s="104"/>
      <c r="F667" s="128"/>
      <c r="G667" s="35"/>
    </row>
    <row r="668" spans="1:7" x14ac:dyDescent="0.2">
      <c r="A668" s="29"/>
      <c r="B668" s="105"/>
      <c r="C668" s="41"/>
      <c r="D668" s="136"/>
      <c r="E668" s="108"/>
      <c r="F668" s="152"/>
      <c r="G668" s="35"/>
    </row>
    <row r="669" spans="1:7" x14ac:dyDescent="0.2">
      <c r="A669" s="29"/>
      <c r="B669" s="107"/>
      <c r="C669" s="41"/>
      <c r="D669" s="136"/>
      <c r="E669" s="153"/>
      <c r="F669" s="128"/>
      <c r="G669" s="35"/>
    </row>
    <row r="670" spans="1:7" x14ac:dyDescent="0.2">
      <c r="A670" s="29"/>
      <c r="B670" s="107"/>
      <c r="C670" s="41"/>
      <c r="D670" s="67"/>
      <c r="E670" s="153"/>
      <c r="F670" s="128"/>
      <c r="G670" s="35"/>
    </row>
    <row r="671" spans="1:7" x14ac:dyDescent="0.2">
      <c r="A671" s="29"/>
      <c r="B671" s="101"/>
      <c r="C671" s="41"/>
      <c r="D671" s="67"/>
      <c r="E671" s="108"/>
      <c r="F671" s="128"/>
      <c r="G671" s="35"/>
    </row>
    <row r="672" spans="1:7" x14ac:dyDescent="0.2">
      <c r="A672" s="29"/>
      <c r="B672" s="101"/>
      <c r="C672" s="41"/>
      <c r="D672" s="67"/>
      <c r="E672" s="153"/>
      <c r="F672" s="128"/>
      <c r="G672" s="35"/>
    </row>
    <row r="673" spans="1:7" x14ac:dyDescent="0.2">
      <c r="A673" s="29"/>
      <c r="B673" s="106"/>
      <c r="C673" s="41"/>
      <c r="D673" s="67"/>
      <c r="E673" s="104"/>
      <c r="F673" s="154"/>
      <c r="G673" s="35"/>
    </row>
    <row r="674" spans="1:7" x14ac:dyDescent="0.2">
      <c r="A674" s="29"/>
      <c r="B674" s="105"/>
      <c r="C674" s="41"/>
      <c r="D674" s="130"/>
      <c r="E674" s="104"/>
      <c r="F674" s="154"/>
      <c r="G674" s="35"/>
    </row>
    <row r="675" spans="1:7" x14ac:dyDescent="0.2">
      <c r="A675" s="29"/>
      <c r="B675" s="105"/>
      <c r="C675" s="41"/>
      <c r="D675" s="67"/>
      <c r="E675" s="104"/>
      <c r="F675" s="154"/>
      <c r="G675" s="35"/>
    </row>
    <row r="676" spans="1:7" x14ac:dyDescent="0.2">
      <c r="A676" s="29"/>
      <c r="B676" s="101"/>
      <c r="C676" s="41"/>
      <c r="D676" s="67"/>
      <c r="E676" s="104"/>
      <c r="F676" s="154"/>
      <c r="G676" s="35"/>
    </row>
    <row r="677" spans="1:7" x14ac:dyDescent="0.2">
      <c r="A677" s="29"/>
      <c r="B677" s="101"/>
      <c r="C677" s="41"/>
      <c r="D677" s="136"/>
      <c r="E677" s="104"/>
      <c r="F677" s="154"/>
      <c r="G677" s="35"/>
    </row>
    <row r="678" spans="1:7" x14ac:dyDescent="0.2">
      <c r="A678" s="29"/>
      <c r="B678" s="101"/>
      <c r="C678" s="41"/>
      <c r="D678" s="136"/>
      <c r="E678" s="104"/>
      <c r="F678" s="154"/>
      <c r="G678" s="35"/>
    </row>
    <row r="679" spans="1:7" x14ac:dyDescent="0.2">
      <c r="A679" s="29"/>
      <c r="B679" s="101"/>
      <c r="C679" s="41"/>
      <c r="D679" s="62"/>
      <c r="E679" s="104"/>
      <c r="F679" s="154"/>
      <c r="G679" s="35"/>
    </row>
    <row r="680" spans="1:7" x14ac:dyDescent="0.2">
      <c r="A680" s="29"/>
      <c r="B680" s="101"/>
      <c r="C680" s="41"/>
      <c r="D680" s="67"/>
      <c r="E680" s="104"/>
      <c r="F680" s="154"/>
      <c r="G680" s="35"/>
    </row>
    <row r="681" spans="1:7" x14ac:dyDescent="0.2">
      <c r="A681" s="29"/>
      <c r="B681" s="101"/>
      <c r="C681" s="41"/>
      <c r="D681" s="67"/>
      <c r="E681" s="104"/>
      <c r="F681" s="154"/>
      <c r="G681" s="35"/>
    </row>
    <row r="682" spans="1:7" x14ac:dyDescent="0.2">
      <c r="A682" s="29"/>
      <c r="B682" s="101"/>
      <c r="C682" s="41"/>
      <c r="D682" s="67"/>
      <c r="E682" s="104"/>
      <c r="F682" s="154"/>
      <c r="G682" s="35"/>
    </row>
    <row r="683" spans="1:7" x14ac:dyDescent="0.2">
      <c r="A683" s="29"/>
      <c r="B683" s="101"/>
      <c r="C683" s="41"/>
      <c r="D683" s="67"/>
      <c r="E683" s="104"/>
      <c r="F683" s="154"/>
      <c r="G683" s="35"/>
    </row>
    <row r="684" spans="1:7" x14ac:dyDescent="0.2">
      <c r="A684" s="29"/>
      <c r="B684" s="101"/>
      <c r="C684" s="41"/>
      <c r="D684" s="67"/>
      <c r="E684" s="104"/>
      <c r="F684" s="154"/>
      <c r="G684" s="35"/>
    </row>
    <row r="685" spans="1:7" x14ac:dyDescent="0.2">
      <c r="A685" s="29"/>
      <c r="B685" s="101"/>
      <c r="C685" s="41"/>
      <c r="D685" s="159"/>
      <c r="E685" s="104"/>
      <c r="F685" s="154"/>
      <c r="G685" s="35"/>
    </row>
    <row r="686" spans="1:7" x14ac:dyDescent="0.2">
      <c r="A686" s="29"/>
      <c r="B686" s="101"/>
      <c r="C686" s="41"/>
      <c r="D686" s="160"/>
      <c r="E686" s="108"/>
      <c r="F686" s="128"/>
      <c r="G686" s="35"/>
    </row>
    <row r="687" spans="1:7" x14ac:dyDescent="0.2">
      <c r="A687" s="29"/>
      <c r="B687" s="101"/>
      <c r="C687" s="41"/>
      <c r="D687" s="136"/>
      <c r="E687" s="153"/>
      <c r="F687" s="128"/>
      <c r="G687" s="35"/>
    </row>
    <row r="688" spans="1:7" x14ac:dyDescent="0.2">
      <c r="A688" s="29"/>
      <c r="B688" s="101"/>
      <c r="C688" s="41"/>
      <c r="D688" s="136"/>
      <c r="E688" s="102"/>
      <c r="F688" s="128"/>
      <c r="G688" s="35"/>
    </row>
    <row r="689" spans="1:7" x14ac:dyDescent="0.2">
      <c r="A689" s="29"/>
      <c r="B689" s="101"/>
      <c r="C689" s="31"/>
      <c r="D689" s="67"/>
      <c r="E689" s="131"/>
      <c r="F689" s="117"/>
      <c r="G689" s="35"/>
    </row>
    <row r="690" spans="1:7" x14ac:dyDescent="0.2">
      <c r="A690" s="29"/>
      <c r="B690" s="101"/>
      <c r="C690" s="41"/>
      <c r="D690" s="118"/>
      <c r="E690" s="108"/>
      <c r="F690" s="149"/>
      <c r="G690" s="35"/>
    </row>
    <row r="691" spans="1:7" x14ac:dyDescent="0.2">
      <c r="A691" s="29"/>
      <c r="B691" s="101"/>
      <c r="C691" s="41"/>
      <c r="D691" s="144"/>
      <c r="E691" s="108"/>
      <c r="F691" s="149"/>
      <c r="G691" s="35"/>
    </row>
    <row r="692" spans="1:7" ht="13.5" thickBot="1" x14ac:dyDescent="0.25">
      <c r="A692" s="45"/>
      <c r="B692" s="132"/>
      <c r="C692" s="115"/>
      <c r="D692" s="115"/>
      <c r="E692" s="132"/>
      <c r="F692" s="49" t="s">
        <v>15</v>
      </c>
      <c r="G692" s="50">
        <f>SUM(G658:G691)</f>
        <v>15750</v>
      </c>
    </row>
    <row r="693" spans="1:7" ht="13.5" thickTop="1" x14ac:dyDescent="0.2">
      <c r="A693" s="1149" t="s">
        <v>1194</v>
      </c>
      <c r="B693" s="1150"/>
      <c r="C693" s="1150"/>
      <c r="D693" s="1150"/>
      <c r="E693" s="1150"/>
      <c r="F693" s="1150"/>
      <c r="G693" s="1151"/>
    </row>
    <row r="694" spans="1:7" ht="13.5" thickBot="1" x14ac:dyDescent="0.25">
      <c r="A694" s="1235" t="s">
        <v>1113</v>
      </c>
      <c r="B694" s="1204"/>
      <c r="C694" s="1204"/>
      <c r="D694" s="1204"/>
      <c r="E694" s="1204"/>
      <c r="F694" s="1204"/>
      <c r="G694" s="1232"/>
    </row>
    <row r="695" spans="1:7" ht="13.5" thickTop="1" x14ac:dyDescent="0.2">
      <c r="A695" s="1130"/>
      <c r="B695" s="1131"/>
      <c r="C695" s="1131"/>
      <c r="D695" s="57" t="s">
        <v>11</v>
      </c>
      <c r="E695" s="1132" t="s">
        <v>12</v>
      </c>
      <c r="F695" s="1132"/>
      <c r="G695" s="1133"/>
    </row>
    <row r="696" spans="1:7" x14ac:dyDescent="0.2">
      <c r="A696" s="1134" t="s">
        <v>17</v>
      </c>
      <c r="B696" s="1135"/>
      <c r="C696" s="1135"/>
      <c r="D696" s="39"/>
      <c r="E696" s="1136"/>
      <c r="F696" s="1137"/>
      <c r="G696" s="1138"/>
    </row>
    <row r="697" spans="1:7" x14ac:dyDescent="0.2">
      <c r="A697" s="1134" t="s">
        <v>38</v>
      </c>
      <c r="B697" s="1135"/>
      <c r="C697" s="1135"/>
      <c r="D697" s="58" t="s">
        <v>468</v>
      </c>
      <c r="E697" s="1139" t="s">
        <v>142</v>
      </c>
      <c r="F697" s="1139"/>
      <c r="G697" s="1140"/>
    </row>
    <row r="698" spans="1:7" ht="13.5" thickBot="1" x14ac:dyDescent="0.25">
      <c r="A698" s="1141" t="s">
        <v>39</v>
      </c>
      <c r="B698" s="1142"/>
      <c r="C698" s="1142"/>
      <c r="D698" s="59" t="s">
        <v>44</v>
      </c>
      <c r="E698" s="1143" t="s">
        <v>0</v>
      </c>
      <c r="F698" s="1143"/>
      <c r="G698" s="1144"/>
    </row>
    <row r="699" spans="1:7" ht="16.5" x14ac:dyDescent="0.25">
      <c r="A699" s="1152" t="s">
        <v>29</v>
      </c>
      <c r="B699" s="1153"/>
      <c r="C699" s="1153"/>
      <c r="D699" s="1153"/>
      <c r="E699" s="1153"/>
      <c r="F699" s="1153"/>
      <c r="G699" s="1154"/>
    </row>
    <row r="700" spans="1:7" x14ac:dyDescent="0.2">
      <c r="A700" s="1155" t="s">
        <v>48</v>
      </c>
      <c r="B700" s="1156"/>
      <c r="C700" s="1156"/>
      <c r="D700" s="1156"/>
      <c r="E700" s="1156"/>
      <c r="F700" s="1156"/>
      <c r="G700" s="1157"/>
    </row>
    <row r="701" spans="1:7" x14ac:dyDescent="0.2">
      <c r="A701" s="1158" t="s">
        <v>49</v>
      </c>
      <c r="B701" s="1159"/>
      <c r="C701" s="1159"/>
      <c r="D701" s="1159"/>
      <c r="E701" s="1159"/>
      <c r="F701" s="1159"/>
      <c r="G701" s="1160"/>
    </row>
    <row r="702" spans="1:7" x14ac:dyDescent="0.2">
      <c r="A702" s="6"/>
      <c r="B702" s="99"/>
      <c r="C702" s="8"/>
      <c r="D702" s="9"/>
      <c r="E702" s="99"/>
      <c r="F702" s="10"/>
      <c r="G702" s="11" t="s">
        <v>20</v>
      </c>
    </row>
    <row r="703" spans="1:7" x14ac:dyDescent="0.2">
      <c r="A703" s="12" t="s">
        <v>1</v>
      </c>
      <c r="B703" s="13"/>
      <c r="C703" s="14" t="s">
        <v>19</v>
      </c>
      <c r="D703" s="13"/>
      <c r="E703" s="343" t="s">
        <v>1336</v>
      </c>
      <c r="F703" s="98"/>
      <c r="G703" s="344" t="s">
        <v>1274</v>
      </c>
    </row>
    <row r="704" spans="1:7" x14ac:dyDescent="0.2">
      <c r="A704" s="17" t="s">
        <v>8</v>
      </c>
      <c r="B704" s="100"/>
      <c r="C704" s="19"/>
      <c r="D704" s="4"/>
      <c r="E704" s="1145"/>
      <c r="F704" s="1146"/>
      <c r="G704" s="20"/>
    </row>
    <row r="705" spans="1:7" x14ac:dyDescent="0.2">
      <c r="A705" s="21" t="s">
        <v>37</v>
      </c>
      <c r="B705" s="22"/>
      <c r="C705" s="22"/>
      <c r="D705" s="22"/>
      <c r="E705" s="23" t="s">
        <v>46</v>
      </c>
      <c r="F705" s="24"/>
      <c r="G705" s="20" t="s">
        <v>50</v>
      </c>
    </row>
    <row r="706" spans="1:7" x14ac:dyDescent="0.2">
      <c r="A706" s="6"/>
      <c r="B706" s="99"/>
      <c r="C706" s="8"/>
      <c r="D706" s="8"/>
      <c r="E706" s="1147"/>
      <c r="F706" s="1148"/>
      <c r="G706" s="25"/>
    </row>
    <row r="707" spans="1:7" ht="26.25" thickBot="1" x14ac:dyDescent="0.25">
      <c r="A707" s="210" t="s">
        <v>47</v>
      </c>
      <c r="B707" s="28" t="s">
        <v>23</v>
      </c>
      <c r="C707" s="28" t="s">
        <v>34</v>
      </c>
      <c r="D707" s="110" t="s">
        <v>53</v>
      </c>
      <c r="E707" s="114" t="s">
        <v>54</v>
      </c>
      <c r="F707" s="111" t="s">
        <v>55</v>
      </c>
      <c r="G707" s="112" t="s">
        <v>35</v>
      </c>
    </row>
    <row r="708" spans="1:7" ht="13.5" thickTop="1" x14ac:dyDescent="0.2">
      <c r="A708" s="29">
        <v>1</v>
      </c>
      <c r="B708" s="101"/>
      <c r="C708" s="352" t="s">
        <v>300</v>
      </c>
      <c r="D708" s="357" t="s">
        <v>362</v>
      </c>
      <c r="E708" s="158">
        <v>35</v>
      </c>
      <c r="F708" s="128">
        <v>450</v>
      </c>
      <c r="G708" s="35">
        <f>F708*E708</f>
        <v>15750</v>
      </c>
    </row>
    <row r="709" spans="1:7" x14ac:dyDescent="0.2">
      <c r="A709" s="29"/>
      <c r="B709" s="101"/>
      <c r="C709" s="352"/>
      <c r="D709" s="351" t="s">
        <v>467</v>
      </c>
      <c r="E709" s="158"/>
      <c r="F709" s="128"/>
      <c r="G709" s="35"/>
    </row>
    <row r="710" spans="1:7" x14ac:dyDescent="0.2">
      <c r="A710" s="29"/>
      <c r="B710" s="101"/>
      <c r="C710" s="41"/>
      <c r="D710" s="351"/>
      <c r="E710" s="157"/>
      <c r="F710" s="149"/>
      <c r="G710" s="353"/>
    </row>
    <row r="711" spans="1:7" x14ac:dyDescent="0.2">
      <c r="A711" s="29"/>
      <c r="B711" s="101"/>
      <c r="C711" s="352"/>
      <c r="D711" s="351"/>
      <c r="E711" s="158"/>
      <c r="F711" s="128"/>
      <c r="G711" s="35"/>
    </row>
    <row r="712" spans="1:7" x14ac:dyDescent="0.2">
      <c r="A712" s="29"/>
      <c r="B712" s="105"/>
      <c r="C712" s="41"/>
      <c r="D712" s="136"/>
      <c r="E712" s="102"/>
      <c r="F712" s="128"/>
      <c r="G712" s="35"/>
    </row>
    <row r="713" spans="1:7" x14ac:dyDescent="0.2">
      <c r="A713" s="29"/>
      <c r="B713" s="105"/>
      <c r="C713" s="41"/>
      <c r="D713" s="136"/>
      <c r="E713" s="102"/>
      <c r="F713" s="128"/>
      <c r="G713" s="35"/>
    </row>
    <row r="714" spans="1:7" x14ac:dyDescent="0.2">
      <c r="A714" s="29"/>
      <c r="B714" s="151"/>
      <c r="C714" s="119"/>
      <c r="D714" s="357" t="s">
        <v>8</v>
      </c>
      <c r="E714" s="108"/>
      <c r="F714" s="150"/>
      <c r="G714" s="35"/>
    </row>
    <row r="715" spans="1:7" x14ac:dyDescent="0.2">
      <c r="A715" s="29"/>
      <c r="B715" s="151"/>
      <c r="C715" s="119"/>
      <c r="D715" s="144"/>
      <c r="E715" s="108"/>
      <c r="F715" s="150"/>
      <c r="G715" s="35"/>
    </row>
    <row r="716" spans="1:7" x14ac:dyDescent="0.2">
      <c r="A716" s="29"/>
      <c r="B716" s="101"/>
      <c r="C716" s="41"/>
      <c r="D716" s="144"/>
      <c r="E716" s="155"/>
      <c r="F716" s="128"/>
      <c r="G716" s="35"/>
    </row>
    <row r="717" spans="1:7" x14ac:dyDescent="0.2">
      <c r="A717" s="29"/>
      <c r="B717" s="106"/>
      <c r="C717" s="41"/>
      <c r="D717" s="136"/>
      <c r="E717" s="104"/>
      <c r="F717" s="128"/>
      <c r="G717" s="35"/>
    </row>
    <row r="718" spans="1:7" x14ac:dyDescent="0.2">
      <c r="A718" s="29"/>
      <c r="B718" s="105"/>
      <c r="C718" s="41"/>
      <c r="D718" s="136"/>
      <c r="E718" s="108"/>
      <c r="F718" s="152"/>
      <c r="G718" s="35"/>
    </row>
    <row r="719" spans="1:7" x14ac:dyDescent="0.2">
      <c r="A719" s="29"/>
      <c r="B719" s="107"/>
      <c r="C719" s="41"/>
      <c r="D719" s="136"/>
      <c r="E719" s="153"/>
      <c r="F719" s="128"/>
      <c r="G719" s="35"/>
    </row>
    <row r="720" spans="1:7" x14ac:dyDescent="0.2">
      <c r="A720" s="29"/>
      <c r="B720" s="107"/>
      <c r="C720" s="41"/>
      <c r="D720" s="67"/>
      <c r="E720" s="153"/>
      <c r="F720" s="128"/>
      <c r="G720" s="35"/>
    </row>
    <row r="721" spans="1:7" x14ac:dyDescent="0.2">
      <c r="A721" s="29"/>
      <c r="B721" s="101"/>
      <c r="C721" s="41"/>
      <c r="D721" s="67"/>
      <c r="E721" s="108"/>
      <c r="F721" s="128"/>
      <c r="G721" s="35"/>
    </row>
    <row r="722" spans="1:7" x14ac:dyDescent="0.2">
      <c r="A722" s="29"/>
      <c r="B722" s="101"/>
      <c r="C722" s="41"/>
      <c r="D722" s="67"/>
      <c r="E722" s="153"/>
      <c r="F722" s="128"/>
      <c r="G722" s="35"/>
    </row>
    <row r="723" spans="1:7" x14ac:dyDescent="0.2">
      <c r="A723" s="29"/>
      <c r="B723" s="106"/>
      <c r="C723" s="41"/>
      <c r="D723" s="67"/>
      <c r="E723" s="104"/>
      <c r="F723" s="154"/>
      <c r="G723" s="35"/>
    </row>
    <row r="724" spans="1:7" x14ac:dyDescent="0.2">
      <c r="A724" s="29"/>
      <c r="B724" s="105"/>
      <c r="C724" s="41"/>
      <c r="D724" s="130"/>
      <c r="E724" s="104"/>
      <c r="F724" s="154"/>
      <c r="G724" s="35"/>
    </row>
    <row r="725" spans="1:7" x14ac:dyDescent="0.2">
      <c r="A725" s="29"/>
      <c r="B725" s="105"/>
      <c r="C725" s="41"/>
      <c r="D725" s="67"/>
      <c r="E725" s="104"/>
      <c r="F725" s="154"/>
      <c r="G725" s="35"/>
    </row>
    <row r="726" spans="1:7" x14ac:dyDescent="0.2">
      <c r="A726" s="29"/>
      <c r="B726" s="101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136"/>
      <c r="E727" s="104"/>
      <c r="F727" s="154"/>
      <c r="G727" s="35"/>
    </row>
    <row r="728" spans="1:7" x14ac:dyDescent="0.2">
      <c r="A728" s="29"/>
      <c r="B728" s="101"/>
      <c r="C728" s="41"/>
      <c r="D728" s="136"/>
      <c r="E728" s="104"/>
      <c r="F728" s="154"/>
      <c r="G728" s="35"/>
    </row>
    <row r="729" spans="1:7" x14ac:dyDescent="0.2">
      <c r="A729" s="29"/>
      <c r="B729" s="101"/>
      <c r="C729" s="41"/>
      <c r="D729" s="62"/>
      <c r="E729" s="104"/>
      <c r="F729" s="154"/>
      <c r="G729" s="35"/>
    </row>
    <row r="730" spans="1:7" x14ac:dyDescent="0.2">
      <c r="A730" s="29"/>
      <c r="B730" s="101"/>
      <c r="C730" s="41"/>
      <c r="D730" s="67"/>
      <c r="E730" s="104"/>
      <c r="F730" s="154"/>
      <c r="G730" s="35"/>
    </row>
    <row r="731" spans="1:7" x14ac:dyDescent="0.2">
      <c r="A731" s="29"/>
      <c r="B731" s="101"/>
      <c r="C731" s="41"/>
      <c r="D731" s="67"/>
      <c r="E731" s="104"/>
      <c r="F731" s="154"/>
      <c r="G731" s="35"/>
    </row>
    <row r="732" spans="1:7" x14ac:dyDescent="0.2">
      <c r="A732" s="29"/>
      <c r="B732" s="101"/>
      <c r="C732" s="41"/>
      <c r="D732" s="67"/>
      <c r="E732" s="104"/>
      <c r="F732" s="154"/>
      <c r="G732" s="35"/>
    </row>
    <row r="733" spans="1:7" x14ac:dyDescent="0.2">
      <c r="A733" s="29"/>
      <c r="B733" s="101"/>
      <c r="C733" s="41"/>
      <c r="D733" s="67"/>
      <c r="E733" s="104"/>
      <c r="F733" s="154"/>
      <c r="G733" s="35"/>
    </row>
    <row r="734" spans="1:7" x14ac:dyDescent="0.2">
      <c r="A734" s="29"/>
      <c r="B734" s="101"/>
      <c r="C734" s="41"/>
      <c r="D734" s="67"/>
      <c r="E734" s="104"/>
      <c r="F734" s="154"/>
      <c r="G734" s="35"/>
    </row>
    <row r="735" spans="1:7" x14ac:dyDescent="0.2">
      <c r="A735" s="29"/>
      <c r="B735" s="101"/>
      <c r="C735" s="41"/>
      <c r="D735" s="159"/>
      <c r="E735" s="104"/>
      <c r="F735" s="154"/>
      <c r="G735" s="35"/>
    </row>
    <row r="736" spans="1:7" x14ac:dyDescent="0.2">
      <c r="A736" s="29"/>
      <c r="B736" s="101"/>
      <c r="C736" s="41"/>
      <c r="D736" s="160"/>
      <c r="E736" s="108"/>
      <c r="F736" s="128"/>
      <c r="G736" s="35"/>
    </row>
    <row r="737" spans="1:7" x14ac:dyDescent="0.2">
      <c r="A737" s="29"/>
      <c r="B737" s="101"/>
      <c r="C737" s="41"/>
      <c r="D737" s="136"/>
      <c r="E737" s="153"/>
      <c r="F737" s="128"/>
      <c r="G737" s="35"/>
    </row>
    <row r="738" spans="1:7" x14ac:dyDescent="0.2">
      <c r="A738" s="29"/>
      <c r="B738" s="101"/>
      <c r="C738" s="41"/>
      <c r="D738" s="136"/>
      <c r="E738" s="102"/>
      <c r="F738" s="128"/>
      <c r="G738" s="35"/>
    </row>
    <row r="739" spans="1:7" x14ac:dyDescent="0.2">
      <c r="A739" s="29"/>
      <c r="B739" s="101"/>
      <c r="C739" s="31"/>
      <c r="D739" s="67"/>
      <c r="E739" s="131"/>
      <c r="F739" s="117"/>
      <c r="G739" s="35"/>
    </row>
    <row r="740" spans="1:7" x14ac:dyDescent="0.2">
      <c r="A740" s="29"/>
      <c r="B740" s="101"/>
      <c r="C740" s="41"/>
      <c r="D740" s="118"/>
      <c r="E740" s="108"/>
      <c r="F740" s="149"/>
      <c r="G740" s="35"/>
    </row>
    <row r="741" spans="1:7" x14ac:dyDescent="0.2">
      <c r="A741" s="29"/>
      <c r="B741" s="101"/>
      <c r="C741" s="41"/>
      <c r="D741" s="144"/>
      <c r="E741" s="108"/>
      <c r="F741" s="149"/>
      <c r="G741" s="35"/>
    </row>
    <row r="742" spans="1:7" ht="13.5" thickBot="1" x14ac:dyDescent="0.25">
      <c r="A742" s="45"/>
      <c r="B742" s="132"/>
      <c r="C742" s="115"/>
      <c r="D742" s="115"/>
      <c r="E742" s="132"/>
      <c r="F742" s="49" t="s">
        <v>15</v>
      </c>
      <c r="G742" s="50">
        <f>SUM(G708:G741)</f>
        <v>15750</v>
      </c>
    </row>
    <row r="743" spans="1:7" ht="13.5" thickTop="1" x14ac:dyDescent="0.2">
      <c r="A743" s="1149" t="s">
        <v>1202</v>
      </c>
      <c r="B743" s="1150"/>
      <c r="C743" s="1150"/>
      <c r="D743" s="1150"/>
      <c r="E743" s="1150"/>
      <c r="F743" s="1150"/>
      <c r="G743" s="1151"/>
    </row>
    <row r="744" spans="1:7" ht="13.5" thickBot="1" x14ac:dyDescent="0.25">
      <c r="A744" s="1235" t="s">
        <v>1203</v>
      </c>
      <c r="B744" s="1204"/>
      <c r="C744" s="1204"/>
      <c r="D744" s="1204"/>
      <c r="E744" s="1204"/>
      <c r="F744" s="1204"/>
      <c r="G744" s="1232"/>
    </row>
    <row r="745" spans="1:7" ht="13.5" thickTop="1" x14ac:dyDescent="0.2">
      <c r="A745" s="1130"/>
      <c r="B745" s="1131"/>
      <c r="C745" s="1131"/>
      <c r="D745" s="57" t="s">
        <v>11</v>
      </c>
      <c r="E745" s="1132" t="s">
        <v>12</v>
      </c>
      <c r="F745" s="1132"/>
      <c r="G745" s="1133"/>
    </row>
    <row r="746" spans="1:7" x14ac:dyDescent="0.2">
      <c r="A746" s="1134" t="s">
        <v>17</v>
      </c>
      <c r="B746" s="1135"/>
      <c r="C746" s="1135"/>
      <c r="D746" s="39"/>
      <c r="E746" s="1136"/>
      <c r="F746" s="1137"/>
      <c r="G746" s="1138"/>
    </row>
    <row r="747" spans="1:7" x14ac:dyDescent="0.2">
      <c r="A747" s="1134" t="s">
        <v>38</v>
      </c>
      <c r="B747" s="1135"/>
      <c r="C747" s="1135"/>
      <c r="D747" s="58" t="s">
        <v>468</v>
      </c>
      <c r="E747" s="1139" t="s">
        <v>142</v>
      </c>
      <c r="F747" s="1139"/>
      <c r="G747" s="1140"/>
    </row>
    <row r="748" spans="1:7" ht="13.5" thickBot="1" x14ac:dyDescent="0.25">
      <c r="A748" s="1141" t="s">
        <v>39</v>
      </c>
      <c r="B748" s="1142"/>
      <c r="C748" s="1142"/>
      <c r="D748" s="59" t="s">
        <v>44</v>
      </c>
      <c r="E748" s="1143" t="s">
        <v>0</v>
      </c>
      <c r="F748" s="1143"/>
      <c r="G748" s="1144"/>
    </row>
    <row r="749" spans="1:7" ht="16.5" x14ac:dyDescent="0.25">
      <c r="A749" s="1152" t="s">
        <v>29</v>
      </c>
      <c r="B749" s="1153"/>
      <c r="C749" s="1153"/>
      <c r="D749" s="1153"/>
      <c r="E749" s="1153"/>
      <c r="F749" s="1153"/>
      <c r="G749" s="1154"/>
    </row>
    <row r="750" spans="1:7" x14ac:dyDescent="0.2">
      <c r="A750" s="1155" t="s">
        <v>48</v>
      </c>
      <c r="B750" s="1156"/>
      <c r="C750" s="1156"/>
      <c r="D750" s="1156"/>
      <c r="E750" s="1156"/>
      <c r="F750" s="1156"/>
      <c r="G750" s="1157"/>
    </row>
    <row r="751" spans="1:7" x14ac:dyDescent="0.2">
      <c r="A751" s="1158" t="s">
        <v>49</v>
      </c>
      <c r="B751" s="1159"/>
      <c r="C751" s="1159"/>
      <c r="D751" s="1159"/>
      <c r="E751" s="1159"/>
      <c r="F751" s="1159"/>
      <c r="G751" s="1160"/>
    </row>
    <row r="752" spans="1:7" x14ac:dyDescent="0.2">
      <c r="A752" s="6"/>
      <c r="B752" s="99"/>
      <c r="C752" s="8"/>
      <c r="D752" s="9"/>
      <c r="E752" s="99"/>
      <c r="F752" s="10"/>
      <c r="G752" s="11" t="s">
        <v>20</v>
      </c>
    </row>
    <row r="753" spans="1:7" x14ac:dyDescent="0.2">
      <c r="A753" s="12" t="s">
        <v>1</v>
      </c>
      <c r="B753" s="13"/>
      <c r="C753" s="14" t="s">
        <v>19</v>
      </c>
      <c r="D753" s="13"/>
      <c r="E753" s="343" t="s">
        <v>1337</v>
      </c>
      <c r="F753" s="98"/>
      <c r="G753" s="344" t="s">
        <v>1274</v>
      </c>
    </row>
    <row r="754" spans="1:7" x14ac:dyDescent="0.2">
      <c r="A754" s="17" t="s">
        <v>8</v>
      </c>
      <c r="B754" s="100"/>
      <c r="C754" s="19"/>
      <c r="D754" s="4"/>
      <c r="E754" s="1145"/>
      <c r="F754" s="1146"/>
      <c r="G754" s="20"/>
    </row>
    <row r="755" spans="1:7" x14ac:dyDescent="0.2">
      <c r="A755" s="21" t="s">
        <v>37</v>
      </c>
      <c r="B755" s="22"/>
      <c r="C755" s="22"/>
      <c r="D755" s="22"/>
      <c r="E755" s="23" t="s">
        <v>46</v>
      </c>
      <c r="F755" s="24"/>
      <c r="G755" s="20" t="s">
        <v>50</v>
      </c>
    </row>
    <row r="756" spans="1:7" x14ac:dyDescent="0.2">
      <c r="A756" s="6"/>
      <c r="B756" s="99"/>
      <c r="C756" s="8"/>
      <c r="D756" s="8"/>
      <c r="E756" s="1147"/>
      <c r="F756" s="1148"/>
      <c r="G756" s="25"/>
    </row>
    <row r="757" spans="1:7" ht="26.25" thickBot="1" x14ac:dyDescent="0.25">
      <c r="A757" s="210" t="s">
        <v>47</v>
      </c>
      <c r="B757" s="28" t="s">
        <v>23</v>
      </c>
      <c r="C757" s="28" t="s">
        <v>34</v>
      </c>
      <c r="D757" s="110" t="s">
        <v>53</v>
      </c>
      <c r="E757" s="114" t="s">
        <v>54</v>
      </c>
      <c r="F757" s="111" t="s">
        <v>55</v>
      </c>
      <c r="G757" s="112" t="s">
        <v>35</v>
      </c>
    </row>
    <row r="758" spans="1:7" ht="13.5" thickTop="1" x14ac:dyDescent="0.2">
      <c r="A758" s="29">
        <v>1</v>
      </c>
      <c r="B758" s="101"/>
      <c r="C758" s="352" t="s">
        <v>300</v>
      </c>
      <c r="D758" s="357" t="s">
        <v>362</v>
      </c>
      <c r="E758" s="158">
        <v>10</v>
      </c>
      <c r="F758" s="128">
        <v>450</v>
      </c>
      <c r="G758" s="35">
        <f>F758*E758</f>
        <v>4500</v>
      </c>
    </row>
    <row r="759" spans="1:7" x14ac:dyDescent="0.2">
      <c r="A759" s="29"/>
      <c r="B759" s="101"/>
      <c r="C759" s="352"/>
      <c r="D759" s="351" t="s">
        <v>467</v>
      </c>
      <c r="E759" s="158"/>
      <c r="F759" s="128"/>
      <c r="G759" s="35"/>
    </row>
    <row r="760" spans="1:7" x14ac:dyDescent="0.2">
      <c r="A760" s="29"/>
      <c r="B760" s="101"/>
      <c r="C760" s="41"/>
      <c r="D760" s="351"/>
      <c r="E760" s="157"/>
      <c r="F760" s="149"/>
      <c r="G760" s="353"/>
    </row>
    <row r="761" spans="1:7" x14ac:dyDescent="0.2">
      <c r="A761" s="29"/>
      <c r="B761" s="101"/>
      <c r="C761" s="352"/>
      <c r="D761" s="351"/>
      <c r="E761" s="158"/>
      <c r="F761" s="128"/>
      <c r="G761" s="35"/>
    </row>
    <row r="762" spans="1:7" x14ac:dyDescent="0.2">
      <c r="A762" s="29"/>
      <c r="B762" s="105"/>
      <c r="C762" s="41"/>
      <c r="D762" s="136"/>
      <c r="E762" s="102"/>
      <c r="F762" s="128"/>
      <c r="G762" s="35"/>
    </row>
    <row r="763" spans="1:7" x14ac:dyDescent="0.2">
      <c r="A763" s="29"/>
      <c r="B763" s="105"/>
      <c r="C763" s="41"/>
      <c r="D763" s="136"/>
      <c r="E763" s="102"/>
      <c r="F763" s="128"/>
      <c r="G763" s="35"/>
    </row>
    <row r="764" spans="1:7" x14ac:dyDescent="0.2">
      <c r="A764" s="29"/>
      <c r="B764" s="151"/>
      <c r="C764" s="119"/>
      <c r="D764" s="357" t="s">
        <v>8</v>
      </c>
      <c r="E764" s="108"/>
      <c r="F764" s="150"/>
      <c r="G764" s="35"/>
    </row>
    <row r="765" spans="1:7" x14ac:dyDescent="0.2">
      <c r="A765" s="29"/>
      <c r="B765" s="151"/>
      <c r="C765" s="119"/>
      <c r="D765" s="144"/>
      <c r="E765" s="108"/>
      <c r="F765" s="150"/>
      <c r="G765" s="35"/>
    </row>
    <row r="766" spans="1:7" x14ac:dyDescent="0.2">
      <c r="A766" s="29"/>
      <c r="B766" s="101"/>
      <c r="C766" s="41"/>
      <c r="D766" s="144"/>
      <c r="E766" s="155"/>
      <c r="F766" s="128"/>
      <c r="G766" s="35"/>
    </row>
    <row r="767" spans="1:7" x14ac:dyDescent="0.2">
      <c r="A767" s="29"/>
      <c r="B767" s="106"/>
      <c r="C767" s="41"/>
      <c r="D767" s="136"/>
      <c r="E767" s="104"/>
      <c r="F767" s="128"/>
      <c r="G767" s="35"/>
    </row>
    <row r="768" spans="1:7" x14ac:dyDescent="0.2">
      <c r="A768" s="29"/>
      <c r="B768" s="105"/>
      <c r="C768" s="41"/>
      <c r="D768" s="136"/>
      <c r="E768" s="108"/>
      <c r="F768" s="152"/>
      <c r="G768" s="35"/>
    </row>
    <row r="769" spans="1:7" x14ac:dyDescent="0.2">
      <c r="A769" s="29"/>
      <c r="B769" s="107"/>
      <c r="C769" s="41"/>
      <c r="D769" s="136"/>
      <c r="E769" s="153"/>
      <c r="F769" s="128"/>
      <c r="G769" s="35"/>
    </row>
    <row r="770" spans="1:7" x14ac:dyDescent="0.2">
      <c r="A770" s="29"/>
      <c r="B770" s="107"/>
      <c r="C770" s="41"/>
      <c r="D770" s="67"/>
      <c r="E770" s="153"/>
      <c r="F770" s="128"/>
      <c r="G770" s="35"/>
    </row>
    <row r="771" spans="1:7" x14ac:dyDescent="0.2">
      <c r="A771" s="29"/>
      <c r="B771" s="101"/>
      <c r="C771" s="41"/>
      <c r="D771" s="67"/>
      <c r="E771" s="108"/>
      <c r="F771" s="128"/>
      <c r="G771" s="35"/>
    </row>
    <row r="772" spans="1:7" x14ac:dyDescent="0.2">
      <c r="A772" s="29"/>
      <c r="B772" s="101"/>
      <c r="C772" s="41"/>
      <c r="D772" s="67"/>
      <c r="E772" s="153"/>
      <c r="F772" s="128"/>
      <c r="G772" s="35"/>
    </row>
    <row r="773" spans="1:7" x14ac:dyDescent="0.2">
      <c r="A773" s="29"/>
      <c r="B773" s="106"/>
      <c r="C773" s="41"/>
      <c r="D773" s="67"/>
      <c r="E773" s="104"/>
      <c r="F773" s="154"/>
      <c r="G773" s="35"/>
    </row>
    <row r="774" spans="1:7" x14ac:dyDescent="0.2">
      <c r="A774" s="29"/>
      <c r="B774" s="105"/>
      <c r="C774" s="41"/>
      <c r="D774" s="130"/>
      <c r="E774" s="104"/>
      <c r="F774" s="154"/>
      <c r="G774" s="35"/>
    </row>
    <row r="775" spans="1:7" x14ac:dyDescent="0.2">
      <c r="A775" s="29"/>
      <c r="B775" s="105"/>
      <c r="C775" s="41"/>
      <c r="D775" s="67"/>
      <c r="E775" s="104"/>
      <c r="F775" s="154"/>
      <c r="G775" s="35"/>
    </row>
    <row r="776" spans="1:7" x14ac:dyDescent="0.2">
      <c r="A776" s="29"/>
      <c r="B776" s="101"/>
      <c r="C776" s="41"/>
      <c r="D776" s="67"/>
      <c r="E776" s="104"/>
      <c r="F776" s="154"/>
      <c r="G776" s="35"/>
    </row>
    <row r="777" spans="1:7" x14ac:dyDescent="0.2">
      <c r="A777" s="29"/>
      <c r="B777" s="101"/>
      <c r="C777" s="41"/>
      <c r="D777" s="136"/>
      <c r="E777" s="104"/>
      <c r="F777" s="154"/>
      <c r="G777" s="35"/>
    </row>
    <row r="778" spans="1:7" x14ac:dyDescent="0.2">
      <c r="A778" s="29"/>
      <c r="B778" s="101"/>
      <c r="C778" s="41"/>
      <c r="D778" s="136"/>
      <c r="E778" s="104"/>
      <c r="F778" s="154"/>
      <c r="G778" s="35"/>
    </row>
    <row r="779" spans="1:7" x14ac:dyDescent="0.2">
      <c r="A779" s="29"/>
      <c r="B779" s="101"/>
      <c r="C779" s="41"/>
      <c r="D779" s="62"/>
      <c r="E779" s="104"/>
      <c r="F779" s="154"/>
      <c r="G779" s="35"/>
    </row>
    <row r="780" spans="1:7" x14ac:dyDescent="0.2">
      <c r="A780" s="29"/>
      <c r="B780" s="101"/>
      <c r="C780" s="41"/>
      <c r="D780" s="67"/>
      <c r="E780" s="104"/>
      <c r="F780" s="154"/>
      <c r="G780" s="35"/>
    </row>
    <row r="781" spans="1:7" x14ac:dyDescent="0.2">
      <c r="A781" s="29"/>
      <c r="B781" s="101"/>
      <c r="C781" s="41"/>
      <c r="D781" s="67"/>
      <c r="E781" s="104"/>
      <c r="F781" s="154"/>
      <c r="G781" s="35"/>
    </row>
    <row r="782" spans="1:7" x14ac:dyDescent="0.2">
      <c r="A782" s="29"/>
      <c r="B782" s="101"/>
      <c r="C782" s="41"/>
      <c r="D782" s="67"/>
      <c r="E782" s="104"/>
      <c r="F782" s="154"/>
      <c r="G782" s="35"/>
    </row>
    <row r="783" spans="1:7" x14ac:dyDescent="0.2">
      <c r="A783" s="29"/>
      <c r="B783" s="101"/>
      <c r="C783" s="41"/>
      <c r="D783" s="67"/>
      <c r="E783" s="104"/>
      <c r="F783" s="154"/>
      <c r="G783" s="35"/>
    </row>
    <row r="784" spans="1:7" x14ac:dyDescent="0.2">
      <c r="A784" s="29"/>
      <c r="B784" s="101"/>
      <c r="C784" s="41"/>
      <c r="D784" s="67"/>
      <c r="E784" s="104"/>
      <c r="F784" s="154"/>
      <c r="G784" s="35"/>
    </row>
    <row r="785" spans="1:7" x14ac:dyDescent="0.2">
      <c r="A785" s="29"/>
      <c r="B785" s="101"/>
      <c r="C785" s="41"/>
      <c r="D785" s="159"/>
      <c r="E785" s="104"/>
      <c r="F785" s="154"/>
      <c r="G785" s="35"/>
    </row>
    <row r="786" spans="1:7" x14ac:dyDescent="0.2">
      <c r="A786" s="29"/>
      <c r="B786" s="101"/>
      <c r="C786" s="41"/>
      <c r="D786" s="160"/>
      <c r="E786" s="108"/>
      <c r="F786" s="128"/>
      <c r="G786" s="35"/>
    </row>
    <row r="787" spans="1:7" x14ac:dyDescent="0.2">
      <c r="A787" s="29"/>
      <c r="B787" s="101"/>
      <c r="C787" s="41"/>
      <c r="D787" s="136"/>
      <c r="E787" s="153"/>
      <c r="F787" s="128"/>
      <c r="G787" s="35"/>
    </row>
    <row r="788" spans="1:7" x14ac:dyDescent="0.2">
      <c r="A788" s="29"/>
      <c r="B788" s="101"/>
      <c r="C788" s="41"/>
      <c r="D788" s="136"/>
      <c r="E788" s="102"/>
      <c r="F788" s="128"/>
      <c r="G788" s="35"/>
    </row>
    <row r="789" spans="1:7" x14ac:dyDescent="0.2">
      <c r="A789" s="29"/>
      <c r="B789" s="101"/>
      <c r="C789" s="31"/>
      <c r="D789" s="67"/>
      <c r="E789" s="131"/>
      <c r="F789" s="117"/>
      <c r="G789" s="35"/>
    </row>
    <row r="790" spans="1:7" x14ac:dyDescent="0.2">
      <c r="A790" s="29"/>
      <c r="B790" s="101"/>
      <c r="C790" s="41"/>
      <c r="D790" s="118"/>
      <c r="E790" s="108"/>
      <c r="F790" s="149"/>
      <c r="G790" s="35"/>
    </row>
    <row r="791" spans="1:7" x14ac:dyDescent="0.2">
      <c r="A791" s="29"/>
      <c r="B791" s="101"/>
      <c r="C791" s="41"/>
      <c r="D791" s="144"/>
      <c r="E791" s="108"/>
      <c r="F791" s="149"/>
      <c r="G791" s="35"/>
    </row>
    <row r="792" spans="1:7" ht="13.5" thickBot="1" x14ac:dyDescent="0.25">
      <c r="A792" s="45"/>
      <c r="B792" s="132"/>
      <c r="C792" s="115"/>
      <c r="D792" s="115"/>
      <c r="E792" s="132"/>
      <c r="F792" s="49" t="s">
        <v>15</v>
      </c>
      <c r="G792" s="50">
        <f>SUM(G758:G791)</f>
        <v>4500</v>
      </c>
    </row>
    <row r="793" spans="1:7" ht="13.5" thickTop="1" x14ac:dyDescent="0.2">
      <c r="A793" s="1149" t="s">
        <v>1204</v>
      </c>
      <c r="B793" s="1150"/>
      <c r="C793" s="1150"/>
      <c r="D793" s="1150"/>
      <c r="E793" s="1150"/>
      <c r="F793" s="1150"/>
      <c r="G793" s="1151"/>
    </row>
    <row r="794" spans="1:7" ht="13.5" thickBot="1" x14ac:dyDescent="0.25">
      <c r="A794" s="1235" t="s">
        <v>8</v>
      </c>
      <c r="B794" s="1204"/>
      <c r="C794" s="1204"/>
      <c r="D794" s="1204"/>
      <c r="E794" s="1204"/>
      <c r="F794" s="1204"/>
      <c r="G794" s="1232"/>
    </row>
    <row r="795" spans="1:7" ht="13.5" thickTop="1" x14ac:dyDescent="0.2">
      <c r="A795" s="1130"/>
      <c r="B795" s="1131"/>
      <c r="C795" s="1131"/>
      <c r="D795" s="57" t="s">
        <v>11</v>
      </c>
      <c r="E795" s="1132" t="s">
        <v>12</v>
      </c>
      <c r="F795" s="1132"/>
      <c r="G795" s="1133"/>
    </row>
    <row r="796" spans="1:7" x14ac:dyDescent="0.2">
      <c r="A796" s="1134" t="s">
        <v>17</v>
      </c>
      <c r="B796" s="1135"/>
      <c r="C796" s="1135"/>
      <c r="D796" s="39"/>
      <c r="E796" s="1136"/>
      <c r="F796" s="1137"/>
      <c r="G796" s="1138"/>
    </row>
    <row r="797" spans="1:7" x14ac:dyDescent="0.2">
      <c r="A797" s="1134" t="s">
        <v>38</v>
      </c>
      <c r="B797" s="1135"/>
      <c r="C797" s="1135"/>
      <c r="D797" s="58" t="s">
        <v>468</v>
      </c>
      <c r="E797" s="1139" t="s">
        <v>142</v>
      </c>
      <c r="F797" s="1139"/>
      <c r="G797" s="1140"/>
    </row>
    <row r="798" spans="1:7" ht="13.5" thickBot="1" x14ac:dyDescent="0.25">
      <c r="A798" s="1141" t="s">
        <v>39</v>
      </c>
      <c r="B798" s="1142"/>
      <c r="C798" s="1142"/>
      <c r="D798" s="59" t="s">
        <v>44</v>
      </c>
      <c r="E798" s="1143" t="s">
        <v>0</v>
      </c>
      <c r="F798" s="1143"/>
      <c r="G798" s="1144"/>
    </row>
    <row r="799" spans="1:7" ht="16.5" x14ac:dyDescent="0.25">
      <c r="A799" s="1152" t="s">
        <v>29</v>
      </c>
      <c r="B799" s="1153"/>
      <c r="C799" s="1153"/>
      <c r="D799" s="1153"/>
      <c r="E799" s="1153"/>
      <c r="F799" s="1153"/>
      <c r="G799" s="1154"/>
    </row>
    <row r="800" spans="1:7" x14ac:dyDescent="0.2">
      <c r="A800" s="1155" t="s">
        <v>48</v>
      </c>
      <c r="B800" s="1156"/>
      <c r="C800" s="1156"/>
      <c r="D800" s="1156"/>
      <c r="E800" s="1156"/>
      <c r="F800" s="1156"/>
      <c r="G800" s="1157"/>
    </row>
    <row r="801" spans="1:7" x14ac:dyDescent="0.2">
      <c r="A801" s="1158" t="s">
        <v>49</v>
      </c>
      <c r="B801" s="1159"/>
      <c r="C801" s="1159"/>
      <c r="D801" s="1159"/>
      <c r="E801" s="1159"/>
      <c r="F801" s="1159"/>
      <c r="G801" s="1160"/>
    </row>
    <row r="802" spans="1:7" x14ac:dyDescent="0.2">
      <c r="A802" s="6"/>
      <c r="B802" s="99"/>
      <c r="C802" s="8"/>
      <c r="D802" s="9"/>
      <c r="E802" s="99"/>
      <c r="F802" s="10"/>
      <c r="G802" s="11" t="s">
        <v>20</v>
      </c>
    </row>
    <row r="803" spans="1:7" x14ac:dyDescent="0.2">
      <c r="A803" s="12" t="s">
        <v>1</v>
      </c>
      <c r="B803" s="13"/>
      <c r="C803" s="14" t="s">
        <v>19</v>
      </c>
      <c r="D803" s="13"/>
      <c r="E803" s="343" t="s">
        <v>1338</v>
      </c>
      <c r="F803" s="98"/>
      <c r="G803" s="344" t="s">
        <v>1274</v>
      </c>
    </row>
    <row r="804" spans="1:7" x14ac:dyDescent="0.2">
      <c r="A804" s="17" t="s">
        <v>8</v>
      </c>
      <c r="B804" s="100"/>
      <c r="C804" s="19"/>
      <c r="D804" s="4"/>
      <c r="E804" s="1145"/>
      <c r="F804" s="1146"/>
      <c r="G804" s="20"/>
    </row>
    <row r="805" spans="1:7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7" x14ac:dyDescent="0.2">
      <c r="A806" s="6"/>
      <c r="B806" s="99"/>
      <c r="C806" s="8"/>
      <c r="D806" s="8"/>
      <c r="E806" s="1147"/>
      <c r="F806" s="1148"/>
      <c r="G806" s="25"/>
    </row>
    <row r="807" spans="1:7" ht="26.25" thickBot="1" x14ac:dyDescent="0.25">
      <c r="A807" s="210" t="s">
        <v>47</v>
      </c>
      <c r="B807" s="28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7" ht="13.5" thickTop="1" x14ac:dyDescent="0.2">
      <c r="A808" s="29">
        <v>1</v>
      </c>
      <c r="B808" s="101"/>
      <c r="C808" s="352" t="s">
        <v>300</v>
      </c>
      <c r="D808" s="357" t="s">
        <v>362</v>
      </c>
      <c r="E808" s="158">
        <v>35</v>
      </c>
      <c r="F808" s="128">
        <v>450</v>
      </c>
      <c r="G808" s="35">
        <f>F808*E808</f>
        <v>15750</v>
      </c>
    </row>
    <row r="809" spans="1:7" x14ac:dyDescent="0.2">
      <c r="A809" s="29"/>
      <c r="B809" s="101"/>
      <c r="C809" s="352"/>
      <c r="D809" s="351" t="s">
        <v>467</v>
      </c>
      <c r="E809" s="158"/>
      <c r="F809" s="128"/>
      <c r="G809" s="35"/>
    </row>
    <row r="810" spans="1:7" x14ac:dyDescent="0.2">
      <c r="A810" s="29"/>
      <c r="B810" s="101"/>
      <c r="C810" s="41"/>
      <c r="D810" s="351"/>
      <c r="E810" s="157"/>
      <c r="F810" s="149"/>
      <c r="G810" s="353"/>
    </row>
    <row r="811" spans="1:7" x14ac:dyDescent="0.2">
      <c r="A811" s="29"/>
      <c r="B811" s="101"/>
      <c r="C811" s="352"/>
      <c r="D811" s="351"/>
      <c r="E811" s="158"/>
      <c r="F811" s="128"/>
      <c r="G811" s="35"/>
    </row>
    <row r="812" spans="1:7" x14ac:dyDescent="0.2">
      <c r="A812" s="29"/>
      <c r="B812" s="105"/>
      <c r="C812" s="41"/>
      <c r="D812" s="136"/>
      <c r="E812" s="102"/>
      <c r="F812" s="128"/>
      <c r="G812" s="35"/>
    </row>
    <row r="813" spans="1:7" x14ac:dyDescent="0.2">
      <c r="A813" s="29"/>
      <c r="B813" s="105"/>
      <c r="C813" s="41"/>
      <c r="D813" s="136"/>
      <c r="E813" s="102"/>
      <c r="F813" s="128"/>
      <c r="G813" s="35"/>
    </row>
    <row r="814" spans="1:7" x14ac:dyDescent="0.2">
      <c r="A814" s="29"/>
      <c r="B814" s="151"/>
      <c r="C814" s="119"/>
      <c r="D814" s="357" t="s">
        <v>8</v>
      </c>
      <c r="E814" s="108"/>
      <c r="F814" s="150"/>
      <c r="G814" s="35"/>
    </row>
    <row r="815" spans="1:7" x14ac:dyDescent="0.2">
      <c r="A815" s="29"/>
      <c r="B815" s="151"/>
      <c r="C815" s="119"/>
      <c r="D815" s="144"/>
      <c r="E815" s="108"/>
      <c r="F815" s="150"/>
      <c r="G815" s="35"/>
    </row>
    <row r="816" spans="1:7" x14ac:dyDescent="0.2">
      <c r="A816" s="29"/>
      <c r="B816" s="101"/>
      <c r="C816" s="41"/>
      <c r="D816" s="144"/>
      <c r="E816" s="155"/>
      <c r="F816" s="128"/>
      <c r="G816" s="35"/>
    </row>
    <row r="817" spans="1:7" x14ac:dyDescent="0.2">
      <c r="A817" s="29"/>
      <c r="B817" s="106"/>
      <c r="C817" s="41"/>
      <c r="D817" s="136"/>
      <c r="E817" s="104"/>
      <c r="F817" s="128"/>
      <c r="G817" s="35"/>
    </row>
    <row r="818" spans="1:7" x14ac:dyDescent="0.2">
      <c r="A818" s="29"/>
      <c r="B818" s="105"/>
      <c r="C818" s="41"/>
      <c r="D818" s="136"/>
      <c r="E818" s="108"/>
      <c r="F818" s="152"/>
      <c r="G818" s="35"/>
    </row>
    <row r="819" spans="1:7" x14ac:dyDescent="0.2">
      <c r="A819" s="29"/>
      <c r="B819" s="107"/>
      <c r="C819" s="41"/>
      <c r="D819" s="136"/>
      <c r="E819" s="153"/>
      <c r="F819" s="128"/>
      <c r="G819" s="35"/>
    </row>
    <row r="820" spans="1:7" x14ac:dyDescent="0.2">
      <c r="A820" s="29"/>
      <c r="B820" s="107"/>
      <c r="C820" s="41"/>
      <c r="D820" s="67"/>
      <c r="E820" s="153"/>
      <c r="F820" s="128"/>
      <c r="G820" s="35"/>
    </row>
    <row r="821" spans="1:7" x14ac:dyDescent="0.2">
      <c r="A821" s="29"/>
      <c r="B821" s="101"/>
      <c r="C821" s="41"/>
      <c r="D821" s="67"/>
      <c r="E821" s="108"/>
      <c r="F821" s="128"/>
      <c r="G821" s="35"/>
    </row>
    <row r="822" spans="1:7" x14ac:dyDescent="0.2">
      <c r="A822" s="29"/>
      <c r="B822" s="101"/>
      <c r="C822" s="41"/>
      <c r="D822" s="67"/>
      <c r="E822" s="153"/>
      <c r="F822" s="128"/>
      <c r="G822" s="35"/>
    </row>
    <row r="823" spans="1:7" x14ac:dyDescent="0.2">
      <c r="A823" s="29"/>
      <c r="B823" s="106"/>
      <c r="C823" s="41"/>
      <c r="D823" s="67"/>
      <c r="E823" s="104"/>
      <c r="F823" s="154"/>
      <c r="G823" s="35"/>
    </row>
    <row r="824" spans="1:7" x14ac:dyDescent="0.2">
      <c r="A824" s="29"/>
      <c r="B824" s="105"/>
      <c r="C824" s="41"/>
      <c r="D824" s="130"/>
      <c r="E824" s="104"/>
      <c r="F824" s="154"/>
      <c r="G824" s="35"/>
    </row>
    <row r="825" spans="1:7" x14ac:dyDescent="0.2">
      <c r="A825" s="29"/>
      <c r="B825" s="105"/>
      <c r="C825" s="41"/>
      <c r="D825" s="67"/>
      <c r="E825" s="104"/>
      <c r="F825" s="154"/>
      <c r="G825" s="35"/>
    </row>
    <row r="826" spans="1:7" x14ac:dyDescent="0.2">
      <c r="A826" s="29"/>
      <c r="B826" s="101"/>
      <c r="C826" s="41"/>
      <c r="D826" s="67"/>
      <c r="E826" s="104"/>
      <c r="F826" s="154"/>
      <c r="G826" s="35"/>
    </row>
    <row r="827" spans="1:7" x14ac:dyDescent="0.2">
      <c r="A827" s="29"/>
      <c r="B827" s="101"/>
      <c r="C827" s="41"/>
      <c r="D827" s="136"/>
      <c r="E827" s="104"/>
      <c r="F827" s="154"/>
      <c r="G827" s="35"/>
    </row>
    <row r="828" spans="1:7" x14ac:dyDescent="0.2">
      <c r="A828" s="29"/>
      <c r="B828" s="101"/>
      <c r="C828" s="41"/>
      <c r="D828" s="136"/>
      <c r="E828" s="104"/>
      <c r="F828" s="154"/>
      <c r="G828" s="35"/>
    </row>
    <row r="829" spans="1:7" x14ac:dyDescent="0.2">
      <c r="A829" s="29"/>
      <c r="B829" s="101"/>
      <c r="C829" s="41"/>
      <c r="D829" s="62"/>
      <c r="E829" s="104"/>
      <c r="F829" s="154"/>
      <c r="G829" s="35"/>
    </row>
    <row r="830" spans="1:7" x14ac:dyDescent="0.2">
      <c r="A830" s="29"/>
      <c r="B830" s="101"/>
      <c r="C830" s="41"/>
      <c r="D830" s="67"/>
      <c r="E830" s="104"/>
      <c r="F830" s="154"/>
      <c r="G830" s="35"/>
    </row>
    <row r="831" spans="1:7" x14ac:dyDescent="0.2">
      <c r="A831" s="29"/>
      <c r="B831" s="101"/>
      <c r="C831" s="41"/>
      <c r="D831" s="67"/>
      <c r="E831" s="104"/>
      <c r="F831" s="154"/>
      <c r="G831" s="35"/>
    </row>
    <row r="832" spans="1:7" x14ac:dyDescent="0.2">
      <c r="A832" s="29"/>
      <c r="B832" s="101"/>
      <c r="C832" s="41"/>
      <c r="D832" s="67"/>
      <c r="E832" s="104"/>
      <c r="F832" s="154"/>
      <c r="G832" s="35"/>
    </row>
    <row r="833" spans="1:7" x14ac:dyDescent="0.2">
      <c r="A833" s="29"/>
      <c r="B833" s="101"/>
      <c r="C833" s="41"/>
      <c r="D833" s="67"/>
      <c r="E833" s="104"/>
      <c r="F833" s="154"/>
      <c r="G833" s="35"/>
    </row>
    <row r="834" spans="1:7" x14ac:dyDescent="0.2">
      <c r="A834" s="29"/>
      <c r="B834" s="101"/>
      <c r="C834" s="41"/>
      <c r="D834" s="67"/>
      <c r="E834" s="104"/>
      <c r="F834" s="154"/>
      <c r="G834" s="35"/>
    </row>
    <row r="835" spans="1:7" x14ac:dyDescent="0.2">
      <c r="A835" s="29"/>
      <c r="B835" s="101"/>
      <c r="C835" s="41"/>
      <c r="D835" s="159"/>
      <c r="E835" s="104"/>
      <c r="F835" s="154"/>
      <c r="G835" s="35"/>
    </row>
    <row r="836" spans="1:7" x14ac:dyDescent="0.2">
      <c r="A836" s="29"/>
      <c r="B836" s="101"/>
      <c r="C836" s="41"/>
      <c r="D836" s="160"/>
      <c r="E836" s="108"/>
      <c r="F836" s="128"/>
      <c r="G836" s="35"/>
    </row>
    <row r="837" spans="1:7" x14ac:dyDescent="0.2">
      <c r="A837" s="29"/>
      <c r="B837" s="101"/>
      <c r="C837" s="41"/>
      <c r="D837" s="136"/>
      <c r="E837" s="153"/>
      <c r="F837" s="128"/>
      <c r="G837" s="35"/>
    </row>
    <row r="838" spans="1:7" x14ac:dyDescent="0.2">
      <c r="A838" s="29"/>
      <c r="B838" s="101"/>
      <c r="C838" s="41"/>
      <c r="D838" s="136"/>
      <c r="E838" s="102"/>
      <c r="F838" s="128"/>
      <c r="G838" s="35"/>
    </row>
    <row r="839" spans="1:7" x14ac:dyDescent="0.2">
      <c r="A839" s="29"/>
      <c r="B839" s="101"/>
      <c r="C839" s="31"/>
      <c r="D839" s="67"/>
      <c r="E839" s="131"/>
      <c r="F839" s="117"/>
      <c r="G839" s="35"/>
    </row>
    <row r="840" spans="1:7" x14ac:dyDescent="0.2">
      <c r="A840" s="29"/>
      <c r="B840" s="101"/>
      <c r="C840" s="41"/>
      <c r="D840" s="118"/>
      <c r="E840" s="108"/>
      <c r="F840" s="149"/>
      <c r="G840" s="35"/>
    </row>
    <row r="841" spans="1:7" x14ac:dyDescent="0.2">
      <c r="A841" s="29"/>
      <c r="B841" s="101"/>
      <c r="C841" s="41"/>
      <c r="D841" s="144"/>
      <c r="E841" s="108"/>
      <c r="F841" s="149"/>
      <c r="G841" s="35"/>
    </row>
    <row r="842" spans="1:7" ht="13.5" thickBot="1" x14ac:dyDescent="0.25">
      <c r="A842" s="45"/>
      <c r="B842" s="132"/>
      <c r="C842" s="115"/>
      <c r="D842" s="115"/>
      <c r="E842" s="132"/>
      <c r="F842" s="49" t="s">
        <v>15</v>
      </c>
      <c r="G842" s="50">
        <f>SUM(G808:G841)</f>
        <v>15750</v>
      </c>
    </row>
    <row r="843" spans="1:7" ht="13.5" thickTop="1" x14ac:dyDescent="0.2">
      <c r="A843" s="1149" t="s">
        <v>1205</v>
      </c>
      <c r="B843" s="1150"/>
      <c r="C843" s="1150"/>
      <c r="D843" s="1150"/>
      <c r="E843" s="1150"/>
      <c r="F843" s="1150"/>
      <c r="G843" s="1151"/>
    </row>
    <row r="844" spans="1:7" ht="13.5" thickBot="1" x14ac:dyDescent="0.25">
      <c r="A844" s="1235" t="s">
        <v>1206</v>
      </c>
      <c r="B844" s="1204"/>
      <c r="C844" s="1204"/>
      <c r="D844" s="1204"/>
      <c r="E844" s="1204"/>
      <c r="F844" s="1204"/>
      <c r="G844" s="1232"/>
    </row>
    <row r="845" spans="1:7" ht="13.5" thickTop="1" x14ac:dyDescent="0.2">
      <c r="A845" s="1130"/>
      <c r="B845" s="1131"/>
      <c r="C845" s="1131"/>
      <c r="D845" s="57" t="s">
        <v>11</v>
      </c>
      <c r="E845" s="1132" t="s">
        <v>12</v>
      </c>
      <c r="F845" s="1132"/>
      <c r="G845" s="1133"/>
    </row>
    <row r="846" spans="1:7" x14ac:dyDescent="0.2">
      <c r="A846" s="1134" t="s">
        <v>17</v>
      </c>
      <c r="B846" s="1135"/>
      <c r="C846" s="1135"/>
      <c r="D846" s="39"/>
      <c r="E846" s="1136"/>
      <c r="F846" s="1137"/>
      <c r="G846" s="1138"/>
    </row>
    <row r="847" spans="1:7" x14ac:dyDescent="0.2">
      <c r="A847" s="1134" t="s">
        <v>38</v>
      </c>
      <c r="B847" s="1135"/>
      <c r="C847" s="1135"/>
      <c r="D847" s="58" t="s">
        <v>468</v>
      </c>
      <c r="E847" s="1139" t="s">
        <v>142</v>
      </c>
      <c r="F847" s="1139"/>
      <c r="G847" s="1140"/>
    </row>
    <row r="848" spans="1:7" ht="13.5" thickBot="1" x14ac:dyDescent="0.25">
      <c r="A848" s="1141" t="s">
        <v>39</v>
      </c>
      <c r="B848" s="1142"/>
      <c r="C848" s="1142"/>
      <c r="D848" s="59" t="s">
        <v>44</v>
      </c>
      <c r="E848" s="1143" t="s">
        <v>0</v>
      </c>
      <c r="F848" s="1143"/>
      <c r="G848" s="1144"/>
    </row>
    <row r="849" spans="1:7" ht="16.5" x14ac:dyDescent="0.25">
      <c r="A849" s="1152" t="s">
        <v>29</v>
      </c>
      <c r="B849" s="1153"/>
      <c r="C849" s="1153"/>
      <c r="D849" s="1153"/>
      <c r="E849" s="1153"/>
      <c r="F849" s="1153"/>
      <c r="G849" s="1154"/>
    </row>
    <row r="850" spans="1:7" x14ac:dyDescent="0.2">
      <c r="A850" s="1155" t="s">
        <v>48</v>
      </c>
      <c r="B850" s="1156"/>
      <c r="C850" s="1156"/>
      <c r="D850" s="1156"/>
      <c r="E850" s="1156"/>
      <c r="F850" s="1156"/>
      <c r="G850" s="1157"/>
    </row>
    <row r="851" spans="1:7" x14ac:dyDescent="0.2">
      <c r="A851" s="1158" t="s">
        <v>49</v>
      </c>
      <c r="B851" s="1159"/>
      <c r="C851" s="1159"/>
      <c r="D851" s="1159"/>
      <c r="E851" s="1159"/>
      <c r="F851" s="1159"/>
      <c r="G851" s="1160"/>
    </row>
    <row r="852" spans="1:7" x14ac:dyDescent="0.2">
      <c r="A852" s="6"/>
      <c r="B852" s="99"/>
      <c r="C852" s="8"/>
      <c r="D852" s="9"/>
      <c r="E852" s="99"/>
      <c r="F852" s="10"/>
      <c r="G852" s="11" t="s">
        <v>20</v>
      </c>
    </row>
    <row r="853" spans="1:7" x14ac:dyDescent="0.2">
      <c r="A853" s="12" t="s">
        <v>1</v>
      </c>
      <c r="B853" s="13"/>
      <c r="C853" s="14" t="s">
        <v>19</v>
      </c>
      <c r="D853" s="13"/>
      <c r="E853" s="343" t="s">
        <v>1341</v>
      </c>
      <c r="F853" s="98"/>
      <c r="G853" s="344" t="s">
        <v>1274</v>
      </c>
    </row>
    <row r="854" spans="1:7" x14ac:dyDescent="0.2">
      <c r="A854" s="17" t="s">
        <v>8</v>
      </c>
      <c r="B854" s="100"/>
      <c r="C854" s="19"/>
      <c r="D854" s="4"/>
      <c r="E854" s="1145"/>
      <c r="F854" s="1146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1147"/>
      <c r="F856" s="1148"/>
      <c r="G856" s="25"/>
    </row>
    <row r="857" spans="1:7" ht="26.25" thickBot="1" x14ac:dyDescent="0.25">
      <c r="A857" s="210" t="s">
        <v>47</v>
      </c>
      <c r="B857" s="28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352" t="s">
        <v>300</v>
      </c>
      <c r="D858" s="357" t="s">
        <v>362</v>
      </c>
      <c r="E858" s="158">
        <v>15</v>
      </c>
      <c r="F858" s="128">
        <v>450</v>
      </c>
      <c r="G858" s="35">
        <f>F858*E858</f>
        <v>6750</v>
      </c>
    </row>
    <row r="859" spans="1:7" x14ac:dyDescent="0.2">
      <c r="A859" s="29"/>
      <c r="B859" s="101"/>
      <c r="C859" s="352"/>
      <c r="D859" s="351" t="s">
        <v>467</v>
      </c>
      <c r="E859" s="158"/>
      <c r="F859" s="128"/>
      <c r="G859" s="35"/>
    </row>
    <row r="860" spans="1:7" x14ac:dyDescent="0.2">
      <c r="A860" s="29"/>
      <c r="B860" s="101"/>
      <c r="C860" s="41"/>
      <c r="D860" s="351"/>
      <c r="E860" s="157"/>
      <c r="F860" s="149"/>
      <c r="G860" s="353"/>
    </row>
    <row r="861" spans="1:7" x14ac:dyDescent="0.2">
      <c r="A861" s="29"/>
      <c r="B861" s="101"/>
      <c r="C861" s="352"/>
      <c r="D861" s="351"/>
      <c r="E861" s="158"/>
      <c r="F861" s="128"/>
      <c r="G861" s="35"/>
    </row>
    <row r="862" spans="1:7" x14ac:dyDescent="0.2">
      <c r="A862" s="29"/>
      <c r="B862" s="105"/>
      <c r="C862" s="41"/>
      <c r="D862" s="136"/>
      <c r="E862" s="102"/>
      <c r="F862" s="128"/>
      <c r="G862" s="35"/>
    </row>
    <row r="863" spans="1:7" x14ac:dyDescent="0.2">
      <c r="A863" s="29"/>
      <c r="B863" s="105"/>
      <c r="C863" s="41"/>
      <c r="D863" s="136"/>
      <c r="E863" s="102"/>
      <c r="F863" s="128"/>
      <c r="G863" s="35"/>
    </row>
    <row r="864" spans="1:7" x14ac:dyDescent="0.2">
      <c r="A864" s="29"/>
      <c r="B864" s="151"/>
      <c r="C864" s="119"/>
      <c r="D864" s="357" t="s">
        <v>8</v>
      </c>
      <c r="E864" s="108"/>
      <c r="F864" s="150"/>
      <c r="G864" s="35"/>
    </row>
    <row r="865" spans="1:7" x14ac:dyDescent="0.2">
      <c r="A865" s="29"/>
      <c r="B865" s="151"/>
      <c r="C865" s="119"/>
      <c r="D865" s="144"/>
      <c r="E865" s="108"/>
      <c r="F865" s="150"/>
      <c r="G865" s="35"/>
    </row>
    <row r="866" spans="1:7" x14ac:dyDescent="0.2">
      <c r="A866" s="29"/>
      <c r="B866" s="101"/>
      <c r="C866" s="41"/>
      <c r="D866" s="144"/>
      <c r="E866" s="155"/>
      <c r="F866" s="128"/>
      <c r="G866" s="35"/>
    </row>
    <row r="867" spans="1:7" x14ac:dyDescent="0.2">
      <c r="A867" s="29"/>
      <c r="B867" s="106"/>
      <c r="C867" s="41"/>
      <c r="D867" s="136"/>
      <c r="E867" s="104"/>
      <c r="F867" s="128"/>
      <c r="G867" s="35"/>
    </row>
    <row r="868" spans="1:7" x14ac:dyDescent="0.2">
      <c r="A868" s="29"/>
      <c r="B868" s="105"/>
      <c r="C868" s="41"/>
      <c r="D868" s="136"/>
      <c r="E868" s="108"/>
      <c r="F868" s="152"/>
      <c r="G868" s="35"/>
    </row>
    <row r="869" spans="1:7" x14ac:dyDescent="0.2">
      <c r="A869" s="29"/>
      <c r="B869" s="107"/>
      <c r="C869" s="41"/>
      <c r="D869" s="136"/>
      <c r="E869" s="153"/>
      <c r="F869" s="128"/>
      <c r="G869" s="35"/>
    </row>
    <row r="870" spans="1:7" x14ac:dyDescent="0.2">
      <c r="A870" s="29"/>
      <c r="B870" s="107"/>
      <c r="C870" s="41"/>
      <c r="D870" s="67"/>
      <c r="E870" s="153"/>
      <c r="F870" s="128"/>
      <c r="G870" s="35"/>
    </row>
    <row r="871" spans="1:7" x14ac:dyDescent="0.2">
      <c r="A871" s="29"/>
      <c r="B871" s="101"/>
      <c r="C871" s="41"/>
      <c r="D871" s="67"/>
      <c r="E871" s="108"/>
      <c r="F871" s="128"/>
      <c r="G871" s="35"/>
    </row>
    <row r="872" spans="1:7" x14ac:dyDescent="0.2">
      <c r="A872" s="29"/>
      <c r="B872" s="101"/>
      <c r="C872" s="41"/>
      <c r="D872" s="67"/>
      <c r="E872" s="153"/>
      <c r="F872" s="128"/>
      <c r="G872" s="35"/>
    </row>
    <row r="873" spans="1:7" x14ac:dyDescent="0.2">
      <c r="A873" s="29"/>
      <c r="B873" s="106"/>
      <c r="C873" s="41"/>
      <c r="D873" s="67"/>
      <c r="E873" s="104"/>
      <c r="F873" s="154"/>
      <c r="G873" s="35"/>
    </row>
    <row r="874" spans="1:7" x14ac:dyDescent="0.2">
      <c r="A874" s="29"/>
      <c r="B874" s="105"/>
      <c r="C874" s="41"/>
      <c r="D874" s="130"/>
      <c r="E874" s="104"/>
      <c r="F874" s="154"/>
      <c r="G874" s="35"/>
    </row>
    <row r="875" spans="1:7" x14ac:dyDescent="0.2">
      <c r="A875" s="29"/>
      <c r="B875" s="105"/>
      <c r="C875" s="41"/>
      <c r="D875" s="67"/>
      <c r="E875" s="104"/>
      <c r="F875" s="154"/>
      <c r="G875" s="35"/>
    </row>
    <row r="876" spans="1:7" x14ac:dyDescent="0.2">
      <c r="A876" s="29"/>
      <c r="B876" s="101"/>
      <c r="C876" s="41"/>
      <c r="D876" s="67"/>
      <c r="E876" s="104"/>
      <c r="F876" s="154"/>
      <c r="G876" s="35"/>
    </row>
    <row r="877" spans="1:7" x14ac:dyDescent="0.2">
      <c r="A877" s="29"/>
      <c r="B877" s="101"/>
      <c r="C877" s="41"/>
      <c r="D877" s="136"/>
      <c r="E877" s="104"/>
      <c r="F877" s="154"/>
      <c r="G877" s="35"/>
    </row>
    <row r="878" spans="1:7" x14ac:dyDescent="0.2">
      <c r="A878" s="29"/>
      <c r="B878" s="101"/>
      <c r="C878" s="41"/>
      <c r="D878" s="136"/>
      <c r="E878" s="104"/>
      <c r="F878" s="154"/>
      <c r="G878" s="35"/>
    </row>
    <row r="879" spans="1:7" x14ac:dyDescent="0.2">
      <c r="A879" s="29"/>
      <c r="B879" s="101"/>
      <c r="C879" s="41"/>
      <c r="D879" s="62"/>
      <c r="E879" s="104"/>
      <c r="F879" s="154"/>
      <c r="G879" s="35"/>
    </row>
    <row r="880" spans="1:7" x14ac:dyDescent="0.2">
      <c r="A880" s="29"/>
      <c r="B880" s="101"/>
      <c r="C880" s="41"/>
      <c r="D880" s="67"/>
      <c r="E880" s="104"/>
      <c r="F880" s="154"/>
      <c r="G880" s="35"/>
    </row>
    <row r="881" spans="1:7" x14ac:dyDescent="0.2">
      <c r="A881" s="29"/>
      <c r="B881" s="101"/>
      <c r="C881" s="41"/>
      <c r="D881" s="67"/>
      <c r="E881" s="104"/>
      <c r="F881" s="154"/>
      <c r="G881" s="35"/>
    </row>
    <row r="882" spans="1:7" x14ac:dyDescent="0.2">
      <c r="A882" s="29"/>
      <c r="B882" s="101"/>
      <c r="C882" s="41"/>
      <c r="D882" s="67"/>
      <c r="E882" s="104"/>
      <c r="F882" s="154"/>
      <c r="G882" s="35"/>
    </row>
    <row r="883" spans="1:7" x14ac:dyDescent="0.2">
      <c r="A883" s="29"/>
      <c r="B883" s="101"/>
      <c r="C883" s="41"/>
      <c r="D883" s="67"/>
      <c r="E883" s="104"/>
      <c r="F883" s="154"/>
      <c r="G883" s="35"/>
    </row>
    <row r="884" spans="1:7" x14ac:dyDescent="0.2">
      <c r="A884" s="29"/>
      <c r="B884" s="101"/>
      <c r="C884" s="41"/>
      <c r="D884" s="67"/>
      <c r="E884" s="104"/>
      <c r="F884" s="154"/>
      <c r="G884" s="35"/>
    </row>
    <row r="885" spans="1:7" x14ac:dyDescent="0.2">
      <c r="A885" s="29"/>
      <c r="B885" s="101"/>
      <c r="C885" s="41"/>
      <c r="D885" s="159"/>
      <c r="E885" s="104"/>
      <c r="F885" s="154"/>
      <c r="G885" s="35"/>
    </row>
    <row r="886" spans="1:7" x14ac:dyDescent="0.2">
      <c r="A886" s="29"/>
      <c r="B886" s="101"/>
      <c r="C886" s="41"/>
      <c r="D886" s="160"/>
      <c r="E886" s="108"/>
      <c r="F886" s="128"/>
      <c r="G886" s="35"/>
    </row>
    <row r="887" spans="1:7" x14ac:dyDescent="0.2">
      <c r="A887" s="29"/>
      <c r="B887" s="101"/>
      <c r="C887" s="41"/>
      <c r="D887" s="136"/>
      <c r="E887" s="153"/>
      <c r="F887" s="128"/>
      <c r="G887" s="35"/>
    </row>
    <row r="888" spans="1:7" x14ac:dyDescent="0.2">
      <c r="A888" s="29"/>
      <c r="B888" s="101"/>
      <c r="C888" s="41"/>
      <c r="D888" s="136"/>
      <c r="E888" s="102"/>
      <c r="F888" s="128"/>
      <c r="G888" s="35"/>
    </row>
    <row r="889" spans="1:7" x14ac:dyDescent="0.2">
      <c r="A889" s="29"/>
      <c r="B889" s="101"/>
      <c r="C889" s="31"/>
      <c r="D889" s="67"/>
      <c r="E889" s="131"/>
      <c r="F889" s="117"/>
      <c r="G889" s="35"/>
    </row>
    <row r="890" spans="1:7" x14ac:dyDescent="0.2">
      <c r="A890" s="29"/>
      <c r="B890" s="101"/>
      <c r="C890" s="41"/>
      <c r="D890" s="118"/>
      <c r="E890" s="108"/>
      <c r="F890" s="149"/>
      <c r="G890" s="35"/>
    </row>
    <row r="891" spans="1:7" x14ac:dyDescent="0.2">
      <c r="A891" s="29"/>
      <c r="B891" s="101"/>
      <c r="C891" s="41"/>
      <c r="D891" s="144"/>
      <c r="E891" s="108"/>
      <c r="F891" s="149"/>
      <c r="G891" s="35"/>
    </row>
    <row r="892" spans="1:7" ht="13.5" thickBot="1" x14ac:dyDescent="0.25">
      <c r="A892" s="45"/>
      <c r="B892" s="132"/>
      <c r="C892" s="115"/>
      <c r="D892" s="115"/>
      <c r="E892" s="132"/>
      <c r="F892" s="49" t="s">
        <v>15</v>
      </c>
      <c r="G892" s="50">
        <f>SUM(G858:G891)</f>
        <v>6750</v>
      </c>
    </row>
    <row r="893" spans="1:7" ht="13.5" thickTop="1" x14ac:dyDescent="0.2">
      <c r="A893" s="1149" t="s">
        <v>1216</v>
      </c>
      <c r="B893" s="1150"/>
      <c r="C893" s="1150"/>
      <c r="D893" s="1150"/>
      <c r="E893" s="1150"/>
      <c r="F893" s="1150"/>
      <c r="G893" s="1151"/>
    </row>
    <row r="894" spans="1:7" ht="13.5" thickBot="1" x14ac:dyDescent="0.25">
      <c r="A894" s="1235" t="s">
        <v>1217</v>
      </c>
      <c r="B894" s="1204"/>
      <c r="C894" s="1204"/>
      <c r="D894" s="1204"/>
      <c r="E894" s="1204"/>
      <c r="F894" s="1204"/>
      <c r="G894" s="1232"/>
    </row>
    <row r="895" spans="1:7" ht="13.5" thickTop="1" x14ac:dyDescent="0.2">
      <c r="A895" s="1130"/>
      <c r="B895" s="1131"/>
      <c r="C895" s="1131"/>
      <c r="D895" s="57" t="s">
        <v>11</v>
      </c>
      <c r="E895" s="1132" t="s">
        <v>12</v>
      </c>
      <c r="F895" s="1132"/>
      <c r="G895" s="1133"/>
    </row>
    <row r="896" spans="1:7" x14ac:dyDescent="0.2">
      <c r="A896" s="1134" t="s">
        <v>17</v>
      </c>
      <c r="B896" s="1135"/>
      <c r="C896" s="1135"/>
      <c r="D896" s="39"/>
      <c r="E896" s="1136"/>
      <c r="F896" s="1137"/>
      <c r="G896" s="1138"/>
    </row>
    <row r="897" spans="1:7" x14ac:dyDescent="0.2">
      <c r="A897" s="1134" t="s">
        <v>38</v>
      </c>
      <c r="B897" s="1135"/>
      <c r="C897" s="1135"/>
      <c r="D897" s="58" t="s">
        <v>468</v>
      </c>
      <c r="E897" s="1139" t="s">
        <v>142</v>
      </c>
      <c r="F897" s="1139"/>
      <c r="G897" s="1140"/>
    </row>
    <row r="898" spans="1:7" ht="13.5" thickBot="1" x14ac:dyDescent="0.25">
      <c r="A898" s="1141" t="s">
        <v>39</v>
      </c>
      <c r="B898" s="1142"/>
      <c r="C898" s="1142"/>
      <c r="D898" s="59" t="s">
        <v>44</v>
      </c>
      <c r="E898" s="1143" t="s">
        <v>0</v>
      </c>
      <c r="F898" s="1143"/>
      <c r="G898" s="1144"/>
    </row>
    <row r="899" spans="1:7" ht="16.5" x14ac:dyDescent="0.25">
      <c r="A899" s="1152" t="s">
        <v>29</v>
      </c>
      <c r="B899" s="1153"/>
      <c r="C899" s="1153"/>
      <c r="D899" s="1153"/>
      <c r="E899" s="1153"/>
      <c r="F899" s="1153"/>
      <c r="G899" s="1154"/>
    </row>
    <row r="900" spans="1:7" x14ac:dyDescent="0.2">
      <c r="A900" s="1155" t="s">
        <v>48</v>
      </c>
      <c r="B900" s="1156"/>
      <c r="C900" s="1156"/>
      <c r="D900" s="1156"/>
      <c r="E900" s="1156"/>
      <c r="F900" s="1156"/>
      <c r="G900" s="1157"/>
    </row>
    <row r="901" spans="1:7" x14ac:dyDescent="0.2">
      <c r="A901" s="1158" t="s">
        <v>49</v>
      </c>
      <c r="B901" s="1159"/>
      <c r="C901" s="1159"/>
      <c r="D901" s="1159"/>
      <c r="E901" s="1159"/>
      <c r="F901" s="1159"/>
      <c r="G901" s="1160"/>
    </row>
    <row r="902" spans="1:7" x14ac:dyDescent="0.2">
      <c r="A902" s="6"/>
      <c r="B902" s="99"/>
      <c r="C902" s="8"/>
      <c r="D902" s="9"/>
      <c r="E902" s="99"/>
      <c r="F902" s="10"/>
      <c r="G902" s="11" t="s">
        <v>20</v>
      </c>
    </row>
    <row r="903" spans="1:7" x14ac:dyDescent="0.2">
      <c r="A903" s="12" t="s">
        <v>1</v>
      </c>
      <c r="B903" s="13"/>
      <c r="C903" s="14" t="s">
        <v>19</v>
      </c>
      <c r="D903" s="13"/>
      <c r="E903" s="343" t="s">
        <v>1342</v>
      </c>
      <c r="F903" s="98"/>
      <c r="G903" s="344" t="s">
        <v>1274</v>
      </c>
    </row>
    <row r="904" spans="1:7" x14ac:dyDescent="0.2">
      <c r="A904" s="17" t="s">
        <v>8</v>
      </c>
      <c r="B904" s="100"/>
      <c r="C904" s="19"/>
      <c r="D904" s="4"/>
      <c r="E904" s="1145"/>
      <c r="F904" s="1146"/>
      <c r="G904" s="20"/>
    </row>
    <row r="905" spans="1:7" x14ac:dyDescent="0.2">
      <c r="A905" s="21" t="s">
        <v>37</v>
      </c>
      <c r="B905" s="22"/>
      <c r="C905" s="22"/>
      <c r="D905" s="22"/>
      <c r="E905" s="23" t="s">
        <v>46</v>
      </c>
      <c r="F905" s="24"/>
      <c r="G905" s="20" t="s">
        <v>50</v>
      </c>
    </row>
    <row r="906" spans="1:7" x14ac:dyDescent="0.2">
      <c r="A906" s="6"/>
      <c r="B906" s="99"/>
      <c r="C906" s="8"/>
      <c r="D906" s="8"/>
      <c r="E906" s="1147"/>
      <c r="F906" s="1148"/>
      <c r="G906" s="25"/>
    </row>
    <row r="907" spans="1:7" ht="26.25" thickBot="1" x14ac:dyDescent="0.25">
      <c r="A907" s="210" t="s">
        <v>47</v>
      </c>
      <c r="B907" s="28" t="s">
        <v>23</v>
      </c>
      <c r="C907" s="28" t="s">
        <v>34</v>
      </c>
      <c r="D907" s="110" t="s">
        <v>53</v>
      </c>
      <c r="E907" s="114" t="s">
        <v>54</v>
      </c>
      <c r="F907" s="111" t="s">
        <v>55</v>
      </c>
      <c r="G907" s="112" t="s">
        <v>35</v>
      </c>
    </row>
    <row r="908" spans="1:7" ht="13.5" thickTop="1" x14ac:dyDescent="0.2">
      <c r="A908" s="29">
        <v>1</v>
      </c>
      <c r="B908" s="101"/>
      <c r="C908" s="352" t="s">
        <v>300</v>
      </c>
      <c r="D908" s="357" t="s">
        <v>362</v>
      </c>
      <c r="E908" s="158">
        <v>35</v>
      </c>
      <c r="F908" s="128">
        <v>450</v>
      </c>
      <c r="G908" s="35">
        <f>F908*E908</f>
        <v>15750</v>
      </c>
    </row>
    <row r="909" spans="1:7" x14ac:dyDescent="0.2">
      <c r="A909" s="29"/>
      <c r="B909" s="101"/>
      <c r="C909" s="352"/>
      <c r="D909" s="351" t="s">
        <v>467</v>
      </c>
      <c r="E909" s="158"/>
      <c r="F909" s="128"/>
      <c r="G909" s="35"/>
    </row>
    <row r="910" spans="1:7" x14ac:dyDescent="0.2">
      <c r="A910" s="29"/>
      <c r="B910" s="101"/>
      <c r="C910" s="41"/>
      <c r="D910" s="351"/>
      <c r="E910" s="157"/>
      <c r="F910" s="149"/>
      <c r="G910" s="353"/>
    </row>
    <row r="911" spans="1:7" x14ac:dyDescent="0.2">
      <c r="A911" s="29"/>
      <c r="B911" s="101"/>
      <c r="C911" s="352"/>
      <c r="D911" s="351"/>
      <c r="E911" s="158"/>
      <c r="F911" s="128"/>
      <c r="G911" s="35"/>
    </row>
    <row r="912" spans="1:7" x14ac:dyDescent="0.2">
      <c r="A912" s="29"/>
      <c r="B912" s="105"/>
      <c r="C912" s="41"/>
      <c r="D912" s="136"/>
      <c r="E912" s="102"/>
      <c r="F912" s="128"/>
      <c r="G912" s="35"/>
    </row>
    <row r="913" spans="1:7" x14ac:dyDescent="0.2">
      <c r="A913" s="29"/>
      <c r="B913" s="105"/>
      <c r="C913" s="41"/>
      <c r="D913" s="136"/>
      <c r="E913" s="102"/>
      <c r="F913" s="128"/>
      <c r="G913" s="35"/>
    </row>
    <row r="914" spans="1:7" x14ac:dyDescent="0.2">
      <c r="A914" s="29"/>
      <c r="B914" s="151"/>
      <c r="C914" s="119"/>
      <c r="D914" s="357" t="s">
        <v>8</v>
      </c>
      <c r="E914" s="108"/>
      <c r="F914" s="150"/>
      <c r="G914" s="35"/>
    </row>
    <row r="915" spans="1:7" x14ac:dyDescent="0.2">
      <c r="A915" s="29"/>
      <c r="B915" s="151"/>
      <c r="C915" s="119"/>
      <c r="D915" s="144"/>
      <c r="E915" s="108"/>
      <c r="F915" s="150"/>
      <c r="G915" s="35"/>
    </row>
    <row r="916" spans="1:7" x14ac:dyDescent="0.2">
      <c r="A916" s="29"/>
      <c r="B916" s="101"/>
      <c r="C916" s="41"/>
      <c r="D916" s="144"/>
      <c r="E916" s="155"/>
      <c r="F916" s="128"/>
      <c r="G916" s="35"/>
    </row>
    <row r="917" spans="1:7" x14ac:dyDescent="0.2">
      <c r="A917" s="29"/>
      <c r="B917" s="106"/>
      <c r="C917" s="41"/>
      <c r="D917" s="136"/>
      <c r="E917" s="104"/>
      <c r="F917" s="128"/>
      <c r="G917" s="35"/>
    </row>
    <row r="918" spans="1:7" x14ac:dyDescent="0.2">
      <c r="A918" s="29"/>
      <c r="B918" s="105"/>
      <c r="C918" s="41"/>
      <c r="D918" s="136"/>
      <c r="E918" s="108"/>
      <c r="F918" s="152"/>
      <c r="G918" s="35"/>
    </row>
    <row r="919" spans="1:7" x14ac:dyDescent="0.2">
      <c r="A919" s="29"/>
      <c r="B919" s="107"/>
      <c r="C919" s="41"/>
      <c r="D919" s="136"/>
      <c r="E919" s="153"/>
      <c r="F919" s="128"/>
      <c r="G919" s="35"/>
    </row>
    <row r="920" spans="1:7" x14ac:dyDescent="0.2">
      <c r="A920" s="29"/>
      <c r="B920" s="107"/>
      <c r="C920" s="41"/>
      <c r="D920" s="67"/>
      <c r="E920" s="153"/>
      <c r="F920" s="128"/>
      <c r="G920" s="35"/>
    </row>
    <row r="921" spans="1:7" x14ac:dyDescent="0.2">
      <c r="A921" s="29"/>
      <c r="B921" s="101"/>
      <c r="C921" s="41"/>
      <c r="D921" s="67"/>
      <c r="E921" s="108"/>
      <c r="F921" s="128"/>
      <c r="G921" s="35"/>
    </row>
    <row r="922" spans="1:7" x14ac:dyDescent="0.2">
      <c r="A922" s="29"/>
      <c r="B922" s="101"/>
      <c r="C922" s="41"/>
      <c r="D922" s="67"/>
      <c r="E922" s="153"/>
      <c r="F922" s="128"/>
      <c r="G922" s="35"/>
    </row>
    <row r="923" spans="1:7" x14ac:dyDescent="0.2">
      <c r="A923" s="29"/>
      <c r="B923" s="106"/>
      <c r="C923" s="41"/>
      <c r="D923" s="67"/>
      <c r="E923" s="104"/>
      <c r="F923" s="154"/>
      <c r="G923" s="35"/>
    </row>
    <row r="924" spans="1:7" x14ac:dyDescent="0.2">
      <c r="A924" s="29"/>
      <c r="B924" s="105"/>
      <c r="C924" s="41"/>
      <c r="D924" s="130"/>
      <c r="E924" s="104"/>
      <c r="F924" s="154"/>
      <c r="G924" s="35"/>
    </row>
    <row r="925" spans="1:7" x14ac:dyDescent="0.2">
      <c r="A925" s="29"/>
      <c r="B925" s="105"/>
      <c r="C925" s="41"/>
      <c r="D925" s="67"/>
      <c r="E925" s="104"/>
      <c r="F925" s="154"/>
      <c r="G925" s="35"/>
    </row>
    <row r="926" spans="1:7" x14ac:dyDescent="0.2">
      <c r="A926" s="29"/>
      <c r="B926" s="101"/>
      <c r="C926" s="41"/>
      <c r="D926" s="67"/>
      <c r="E926" s="104"/>
      <c r="F926" s="154"/>
      <c r="G926" s="35"/>
    </row>
    <row r="927" spans="1:7" x14ac:dyDescent="0.2">
      <c r="A927" s="29"/>
      <c r="B927" s="101"/>
      <c r="C927" s="41"/>
      <c r="D927" s="136"/>
      <c r="E927" s="104"/>
      <c r="F927" s="154"/>
      <c r="G927" s="35"/>
    </row>
    <row r="928" spans="1:7" x14ac:dyDescent="0.2">
      <c r="A928" s="29"/>
      <c r="B928" s="101"/>
      <c r="C928" s="41"/>
      <c r="D928" s="136"/>
      <c r="E928" s="104"/>
      <c r="F928" s="154"/>
      <c r="G928" s="35"/>
    </row>
    <row r="929" spans="1:7" x14ac:dyDescent="0.2">
      <c r="A929" s="29"/>
      <c r="B929" s="101"/>
      <c r="C929" s="41"/>
      <c r="D929" s="62"/>
      <c r="E929" s="104"/>
      <c r="F929" s="154"/>
      <c r="G929" s="35"/>
    </row>
    <row r="930" spans="1:7" x14ac:dyDescent="0.2">
      <c r="A930" s="29"/>
      <c r="B930" s="101"/>
      <c r="C930" s="41"/>
      <c r="D930" s="67"/>
      <c r="E930" s="104"/>
      <c r="F930" s="154"/>
      <c r="G930" s="35"/>
    </row>
    <row r="931" spans="1:7" x14ac:dyDescent="0.2">
      <c r="A931" s="29"/>
      <c r="B931" s="101"/>
      <c r="C931" s="41"/>
      <c r="D931" s="67"/>
      <c r="E931" s="104"/>
      <c r="F931" s="154"/>
      <c r="G931" s="35"/>
    </row>
    <row r="932" spans="1:7" x14ac:dyDescent="0.2">
      <c r="A932" s="29"/>
      <c r="B932" s="101"/>
      <c r="C932" s="41"/>
      <c r="D932" s="67"/>
      <c r="E932" s="104"/>
      <c r="F932" s="154"/>
      <c r="G932" s="35"/>
    </row>
    <row r="933" spans="1:7" x14ac:dyDescent="0.2">
      <c r="A933" s="29"/>
      <c r="B933" s="101"/>
      <c r="C933" s="41"/>
      <c r="D933" s="67"/>
      <c r="E933" s="104"/>
      <c r="F933" s="154"/>
      <c r="G933" s="35"/>
    </row>
    <row r="934" spans="1:7" x14ac:dyDescent="0.2">
      <c r="A934" s="29"/>
      <c r="B934" s="101"/>
      <c r="C934" s="41"/>
      <c r="D934" s="67"/>
      <c r="E934" s="104"/>
      <c r="F934" s="154"/>
      <c r="G934" s="35"/>
    </row>
    <row r="935" spans="1:7" x14ac:dyDescent="0.2">
      <c r="A935" s="29"/>
      <c r="B935" s="101"/>
      <c r="C935" s="41"/>
      <c r="D935" s="159"/>
      <c r="E935" s="104"/>
      <c r="F935" s="154"/>
      <c r="G935" s="35"/>
    </row>
    <row r="936" spans="1:7" x14ac:dyDescent="0.2">
      <c r="A936" s="29"/>
      <c r="B936" s="101"/>
      <c r="C936" s="41"/>
      <c r="D936" s="160"/>
      <c r="E936" s="108"/>
      <c r="F936" s="128"/>
      <c r="G936" s="35"/>
    </row>
    <row r="937" spans="1:7" x14ac:dyDescent="0.2">
      <c r="A937" s="29"/>
      <c r="B937" s="101"/>
      <c r="C937" s="41"/>
      <c r="D937" s="136"/>
      <c r="E937" s="153"/>
      <c r="F937" s="128"/>
      <c r="G937" s="35"/>
    </row>
    <row r="938" spans="1:7" x14ac:dyDescent="0.2">
      <c r="A938" s="29"/>
      <c r="B938" s="101"/>
      <c r="C938" s="41"/>
      <c r="D938" s="136"/>
      <c r="E938" s="102"/>
      <c r="F938" s="128"/>
      <c r="G938" s="35"/>
    </row>
    <row r="939" spans="1:7" x14ac:dyDescent="0.2">
      <c r="A939" s="29"/>
      <c r="B939" s="101"/>
      <c r="C939" s="31"/>
      <c r="D939" s="67"/>
      <c r="E939" s="131"/>
      <c r="F939" s="117"/>
      <c r="G939" s="35"/>
    </row>
    <row r="940" spans="1:7" x14ac:dyDescent="0.2">
      <c r="A940" s="29"/>
      <c r="B940" s="101"/>
      <c r="C940" s="41"/>
      <c r="D940" s="118"/>
      <c r="E940" s="108"/>
      <c r="F940" s="149"/>
      <c r="G940" s="35"/>
    </row>
    <row r="941" spans="1:7" x14ac:dyDescent="0.2">
      <c r="A941" s="29"/>
      <c r="B941" s="101"/>
      <c r="C941" s="41"/>
      <c r="D941" s="144"/>
      <c r="E941" s="108"/>
      <c r="F941" s="149"/>
      <c r="G941" s="35"/>
    </row>
    <row r="942" spans="1:7" ht="13.5" thickBot="1" x14ac:dyDescent="0.25">
      <c r="A942" s="45"/>
      <c r="B942" s="132"/>
      <c r="C942" s="115"/>
      <c r="D942" s="115"/>
      <c r="E942" s="132"/>
      <c r="F942" s="49" t="s">
        <v>15</v>
      </c>
      <c r="G942" s="50">
        <f>SUM(G908:G941)</f>
        <v>15750</v>
      </c>
    </row>
    <row r="943" spans="1:7" ht="13.5" thickTop="1" x14ac:dyDescent="0.2">
      <c r="A943" s="1149" t="s">
        <v>1218</v>
      </c>
      <c r="B943" s="1150"/>
      <c r="C943" s="1150"/>
      <c r="D943" s="1150"/>
      <c r="E943" s="1150"/>
      <c r="F943" s="1150"/>
      <c r="G943" s="1151"/>
    </row>
    <row r="944" spans="1:7" ht="13.5" thickBot="1" x14ac:dyDescent="0.25">
      <c r="A944" s="1235" t="s">
        <v>1219</v>
      </c>
      <c r="B944" s="1204"/>
      <c r="C944" s="1204"/>
      <c r="D944" s="1204"/>
      <c r="E944" s="1204"/>
      <c r="F944" s="1204"/>
      <c r="G944" s="1232"/>
    </row>
    <row r="945" spans="1:7" ht="13.5" thickTop="1" x14ac:dyDescent="0.2">
      <c r="A945" s="1130"/>
      <c r="B945" s="1131"/>
      <c r="C945" s="1131"/>
      <c r="D945" s="57" t="s">
        <v>11</v>
      </c>
      <c r="E945" s="1132" t="s">
        <v>12</v>
      </c>
      <c r="F945" s="1132"/>
      <c r="G945" s="1133"/>
    </row>
    <row r="946" spans="1:7" x14ac:dyDescent="0.2">
      <c r="A946" s="1134" t="s">
        <v>17</v>
      </c>
      <c r="B946" s="1135"/>
      <c r="C946" s="1135"/>
      <c r="D946" s="39"/>
      <c r="E946" s="1136"/>
      <c r="F946" s="1137"/>
      <c r="G946" s="1138"/>
    </row>
    <row r="947" spans="1:7" x14ac:dyDescent="0.2">
      <c r="A947" s="1134" t="s">
        <v>38</v>
      </c>
      <c r="B947" s="1135"/>
      <c r="C947" s="1135"/>
      <c r="D947" s="58" t="s">
        <v>468</v>
      </c>
      <c r="E947" s="1139" t="s">
        <v>142</v>
      </c>
      <c r="F947" s="1139"/>
      <c r="G947" s="1140"/>
    </row>
    <row r="948" spans="1:7" ht="13.5" thickBot="1" x14ac:dyDescent="0.25">
      <c r="A948" s="1141" t="s">
        <v>39</v>
      </c>
      <c r="B948" s="1142"/>
      <c r="C948" s="1142"/>
      <c r="D948" s="59" t="s">
        <v>44</v>
      </c>
      <c r="E948" s="1143" t="s">
        <v>0</v>
      </c>
      <c r="F948" s="1143"/>
      <c r="G948" s="1144"/>
    </row>
    <row r="949" spans="1:7" ht="16.5" x14ac:dyDescent="0.25">
      <c r="A949" s="1152" t="s">
        <v>29</v>
      </c>
      <c r="B949" s="1153"/>
      <c r="C949" s="1153"/>
      <c r="D949" s="1153"/>
      <c r="E949" s="1153"/>
      <c r="F949" s="1153"/>
      <c r="G949" s="1154"/>
    </row>
    <row r="950" spans="1:7" x14ac:dyDescent="0.2">
      <c r="A950" s="1155" t="s">
        <v>48</v>
      </c>
      <c r="B950" s="1156"/>
      <c r="C950" s="1156"/>
      <c r="D950" s="1156"/>
      <c r="E950" s="1156"/>
      <c r="F950" s="1156"/>
      <c r="G950" s="1157"/>
    </row>
    <row r="951" spans="1:7" x14ac:dyDescent="0.2">
      <c r="A951" s="1158" t="s">
        <v>49</v>
      </c>
      <c r="B951" s="1159"/>
      <c r="C951" s="1159"/>
      <c r="D951" s="1159"/>
      <c r="E951" s="1159"/>
      <c r="F951" s="1159"/>
      <c r="G951" s="1160"/>
    </row>
    <row r="952" spans="1:7" x14ac:dyDescent="0.2">
      <c r="A952" s="6"/>
      <c r="B952" s="99"/>
      <c r="C952" s="8"/>
      <c r="D952" s="9"/>
      <c r="E952" s="99"/>
      <c r="F952" s="10"/>
      <c r="G952" s="11" t="s">
        <v>20</v>
      </c>
    </row>
    <row r="953" spans="1:7" x14ac:dyDescent="0.2">
      <c r="A953" s="12" t="s">
        <v>1</v>
      </c>
      <c r="B953" s="13"/>
      <c r="C953" s="14" t="s">
        <v>19</v>
      </c>
      <c r="D953" s="13"/>
      <c r="E953" s="343" t="s">
        <v>1347</v>
      </c>
      <c r="F953" s="98"/>
      <c r="G953" s="344" t="s">
        <v>1274</v>
      </c>
    </row>
    <row r="954" spans="1:7" x14ac:dyDescent="0.2">
      <c r="A954" s="17" t="s">
        <v>8</v>
      </c>
      <c r="B954" s="100"/>
      <c r="C954" s="19"/>
      <c r="D954" s="4"/>
      <c r="E954" s="1145"/>
      <c r="F954" s="1146"/>
      <c r="G954" s="20"/>
    </row>
    <row r="955" spans="1:7" x14ac:dyDescent="0.2">
      <c r="A955" s="21" t="s">
        <v>37</v>
      </c>
      <c r="B955" s="22"/>
      <c r="C955" s="22"/>
      <c r="D955" s="22"/>
      <c r="E955" s="23" t="s">
        <v>46</v>
      </c>
      <c r="F955" s="24"/>
      <c r="G955" s="20" t="s">
        <v>50</v>
      </c>
    </row>
    <row r="956" spans="1:7" x14ac:dyDescent="0.2">
      <c r="A956" s="6"/>
      <c r="B956" s="99"/>
      <c r="C956" s="8"/>
      <c r="D956" s="8"/>
      <c r="E956" s="1147"/>
      <c r="F956" s="1148"/>
      <c r="G956" s="25"/>
    </row>
    <row r="957" spans="1:7" ht="26.25" thickBot="1" x14ac:dyDescent="0.25">
      <c r="A957" s="210" t="s">
        <v>47</v>
      </c>
      <c r="B957" s="28" t="s">
        <v>23</v>
      </c>
      <c r="C957" s="28" t="s">
        <v>34</v>
      </c>
      <c r="D957" s="110" t="s">
        <v>53</v>
      </c>
      <c r="E957" s="114" t="s">
        <v>54</v>
      </c>
      <c r="F957" s="111" t="s">
        <v>55</v>
      </c>
      <c r="G957" s="112" t="s">
        <v>35</v>
      </c>
    </row>
    <row r="958" spans="1:7" ht="13.5" thickTop="1" x14ac:dyDescent="0.2">
      <c r="A958" s="29">
        <v>1</v>
      </c>
      <c r="B958" s="101"/>
      <c r="C958" s="352" t="s">
        <v>300</v>
      </c>
      <c r="D958" s="357" t="s">
        <v>401</v>
      </c>
      <c r="E958" s="158">
        <v>30</v>
      </c>
      <c r="F958" s="128">
        <v>200</v>
      </c>
      <c r="G958" s="35">
        <f>F958*E958</f>
        <v>6000</v>
      </c>
    </row>
    <row r="959" spans="1:7" x14ac:dyDescent="0.2">
      <c r="A959" s="29">
        <v>2</v>
      </c>
      <c r="B959" s="101"/>
      <c r="C959" s="352" t="s">
        <v>300</v>
      </c>
      <c r="D959" s="351" t="s">
        <v>362</v>
      </c>
      <c r="E959" s="158">
        <v>30</v>
      </c>
      <c r="F959" s="128">
        <v>450</v>
      </c>
      <c r="G959" s="35">
        <f t="shared" ref="G959:G961" si="2">F959*E959</f>
        <v>13500</v>
      </c>
    </row>
    <row r="960" spans="1:7" x14ac:dyDescent="0.2">
      <c r="A960" s="29"/>
      <c r="B960" s="101"/>
      <c r="C960" s="41"/>
      <c r="D960" s="351" t="s">
        <v>467</v>
      </c>
      <c r="E960" s="157"/>
      <c r="F960" s="149"/>
      <c r="G960" s="353" t="s">
        <v>8</v>
      </c>
    </row>
    <row r="961" spans="1:7" x14ac:dyDescent="0.2">
      <c r="A961" s="29">
        <v>3</v>
      </c>
      <c r="B961" s="101"/>
      <c r="C961" s="352" t="s">
        <v>300</v>
      </c>
      <c r="D961" s="351" t="s">
        <v>387</v>
      </c>
      <c r="E961" s="158">
        <v>30</v>
      </c>
      <c r="F961" s="128">
        <v>200</v>
      </c>
      <c r="G961" s="35">
        <f t="shared" si="2"/>
        <v>6000</v>
      </c>
    </row>
    <row r="962" spans="1:7" x14ac:dyDescent="0.2">
      <c r="A962" s="29"/>
      <c r="B962" s="105"/>
      <c r="C962" s="41"/>
      <c r="D962" s="136"/>
      <c r="E962" s="102"/>
      <c r="F962" s="128"/>
      <c r="G962" s="35"/>
    </row>
    <row r="963" spans="1:7" x14ac:dyDescent="0.2">
      <c r="A963" s="29"/>
      <c r="B963" s="105"/>
      <c r="C963" s="41"/>
      <c r="D963" s="136"/>
      <c r="E963" s="102"/>
      <c r="F963" s="128"/>
      <c r="G963" s="35"/>
    </row>
    <row r="964" spans="1:7" x14ac:dyDescent="0.2">
      <c r="A964" s="29"/>
      <c r="B964" s="151"/>
      <c r="C964" s="119"/>
      <c r="D964" s="357" t="s">
        <v>8</v>
      </c>
      <c r="E964" s="108"/>
      <c r="F964" s="150"/>
      <c r="G964" s="35"/>
    </row>
    <row r="965" spans="1:7" x14ac:dyDescent="0.2">
      <c r="A965" s="29"/>
      <c r="B965" s="151"/>
      <c r="C965" s="119"/>
      <c r="D965" s="144"/>
      <c r="E965" s="108"/>
      <c r="F965" s="150"/>
      <c r="G965" s="35"/>
    </row>
    <row r="966" spans="1:7" x14ac:dyDescent="0.2">
      <c r="A966" s="29"/>
      <c r="B966" s="101"/>
      <c r="C966" s="41"/>
      <c r="D966" s="144"/>
      <c r="E966" s="155"/>
      <c r="F966" s="128"/>
      <c r="G966" s="35"/>
    </row>
    <row r="967" spans="1:7" x14ac:dyDescent="0.2">
      <c r="A967" s="29"/>
      <c r="B967" s="106"/>
      <c r="C967" s="41"/>
      <c r="D967" s="136"/>
      <c r="E967" s="104"/>
      <c r="F967" s="128"/>
      <c r="G967" s="35"/>
    </row>
    <row r="968" spans="1:7" x14ac:dyDescent="0.2">
      <c r="A968" s="29"/>
      <c r="B968" s="105"/>
      <c r="C968" s="41"/>
      <c r="D968" s="136"/>
      <c r="E968" s="108"/>
      <c r="F968" s="152"/>
      <c r="G968" s="35"/>
    </row>
    <row r="969" spans="1:7" x14ac:dyDescent="0.2">
      <c r="A969" s="29"/>
      <c r="B969" s="107"/>
      <c r="C969" s="41"/>
      <c r="D969" s="136"/>
      <c r="E969" s="153"/>
      <c r="F969" s="128"/>
      <c r="G969" s="35"/>
    </row>
    <row r="970" spans="1:7" x14ac:dyDescent="0.2">
      <c r="A970" s="29"/>
      <c r="B970" s="107"/>
      <c r="C970" s="41"/>
      <c r="D970" s="67"/>
      <c r="E970" s="153"/>
      <c r="F970" s="128"/>
      <c r="G970" s="35"/>
    </row>
    <row r="971" spans="1:7" x14ac:dyDescent="0.2">
      <c r="A971" s="29"/>
      <c r="B971" s="101"/>
      <c r="C971" s="41"/>
      <c r="D971" s="67"/>
      <c r="E971" s="108"/>
      <c r="F971" s="128"/>
      <c r="G971" s="35"/>
    </row>
    <row r="972" spans="1:7" x14ac:dyDescent="0.2">
      <c r="A972" s="29"/>
      <c r="B972" s="101"/>
      <c r="C972" s="41"/>
      <c r="D972" s="67"/>
      <c r="E972" s="153"/>
      <c r="F972" s="128"/>
      <c r="G972" s="35"/>
    </row>
    <row r="973" spans="1:7" x14ac:dyDescent="0.2">
      <c r="A973" s="29"/>
      <c r="B973" s="106"/>
      <c r="C973" s="41"/>
      <c r="D973" s="67"/>
      <c r="E973" s="104"/>
      <c r="F973" s="154"/>
      <c r="G973" s="35"/>
    </row>
    <row r="974" spans="1:7" x14ac:dyDescent="0.2">
      <c r="A974" s="29"/>
      <c r="B974" s="105"/>
      <c r="C974" s="41"/>
      <c r="D974" s="130"/>
      <c r="E974" s="104"/>
      <c r="F974" s="154"/>
      <c r="G974" s="35"/>
    </row>
    <row r="975" spans="1:7" x14ac:dyDescent="0.2">
      <c r="A975" s="29"/>
      <c r="B975" s="105"/>
      <c r="C975" s="41"/>
      <c r="D975" s="67"/>
      <c r="E975" s="104"/>
      <c r="F975" s="154"/>
      <c r="G975" s="35"/>
    </row>
    <row r="976" spans="1:7" x14ac:dyDescent="0.2">
      <c r="A976" s="29"/>
      <c r="B976" s="101"/>
      <c r="C976" s="41"/>
      <c r="D976" s="67"/>
      <c r="E976" s="104"/>
      <c r="F976" s="154"/>
      <c r="G976" s="35"/>
    </row>
    <row r="977" spans="1:7" x14ac:dyDescent="0.2">
      <c r="A977" s="29"/>
      <c r="B977" s="101"/>
      <c r="C977" s="41"/>
      <c r="D977" s="136"/>
      <c r="E977" s="104"/>
      <c r="F977" s="154"/>
      <c r="G977" s="35"/>
    </row>
    <row r="978" spans="1:7" x14ac:dyDescent="0.2">
      <c r="A978" s="29"/>
      <c r="B978" s="101"/>
      <c r="C978" s="41"/>
      <c r="D978" s="136"/>
      <c r="E978" s="104"/>
      <c r="F978" s="154"/>
      <c r="G978" s="35"/>
    </row>
    <row r="979" spans="1:7" x14ac:dyDescent="0.2">
      <c r="A979" s="29"/>
      <c r="B979" s="101"/>
      <c r="C979" s="41"/>
      <c r="D979" s="62"/>
      <c r="E979" s="104"/>
      <c r="F979" s="154"/>
      <c r="G979" s="35"/>
    </row>
    <row r="980" spans="1:7" x14ac:dyDescent="0.2">
      <c r="A980" s="29"/>
      <c r="B980" s="101"/>
      <c r="C980" s="41"/>
      <c r="D980" s="67"/>
      <c r="E980" s="104"/>
      <c r="F980" s="154"/>
      <c r="G980" s="35"/>
    </row>
    <row r="981" spans="1:7" x14ac:dyDescent="0.2">
      <c r="A981" s="29"/>
      <c r="B981" s="101"/>
      <c r="C981" s="41"/>
      <c r="D981" s="67"/>
      <c r="E981" s="104"/>
      <c r="F981" s="154"/>
      <c r="G981" s="35"/>
    </row>
    <row r="982" spans="1:7" x14ac:dyDescent="0.2">
      <c r="A982" s="29"/>
      <c r="B982" s="101"/>
      <c r="C982" s="41"/>
      <c r="D982" s="67"/>
      <c r="E982" s="104"/>
      <c r="F982" s="154"/>
      <c r="G982" s="35"/>
    </row>
    <row r="983" spans="1:7" x14ac:dyDescent="0.2">
      <c r="A983" s="29"/>
      <c r="B983" s="101"/>
      <c r="C983" s="41"/>
      <c r="D983" s="67"/>
      <c r="E983" s="104"/>
      <c r="F983" s="154"/>
      <c r="G983" s="35"/>
    </row>
    <row r="984" spans="1:7" x14ac:dyDescent="0.2">
      <c r="A984" s="29"/>
      <c r="B984" s="101"/>
      <c r="C984" s="41"/>
      <c r="D984" s="67"/>
      <c r="E984" s="104"/>
      <c r="F984" s="154"/>
      <c r="G984" s="35"/>
    </row>
    <row r="985" spans="1:7" x14ac:dyDescent="0.2">
      <c r="A985" s="29"/>
      <c r="B985" s="101"/>
      <c r="C985" s="41"/>
      <c r="D985" s="159"/>
      <c r="E985" s="104"/>
      <c r="F985" s="154"/>
      <c r="G985" s="35"/>
    </row>
    <row r="986" spans="1:7" x14ac:dyDescent="0.2">
      <c r="A986" s="29"/>
      <c r="B986" s="101"/>
      <c r="C986" s="41"/>
      <c r="D986" s="160"/>
      <c r="E986" s="108"/>
      <c r="F986" s="128"/>
      <c r="G986" s="35"/>
    </row>
    <row r="987" spans="1:7" x14ac:dyDescent="0.2">
      <c r="A987" s="29"/>
      <c r="B987" s="101"/>
      <c r="C987" s="41"/>
      <c r="D987" s="136"/>
      <c r="E987" s="153"/>
      <c r="F987" s="128"/>
      <c r="G987" s="35"/>
    </row>
    <row r="988" spans="1:7" x14ac:dyDescent="0.2">
      <c r="A988" s="29"/>
      <c r="B988" s="101"/>
      <c r="C988" s="41"/>
      <c r="D988" s="136"/>
      <c r="E988" s="102"/>
      <c r="F988" s="128"/>
      <c r="G988" s="35"/>
    </row>
    <row r="989" spans="1:7" x14ac:dyDescent="0.2">
      <c r="A989" s="29"/>
      <c r="B989" s="101"/>
      <c r="C989" s="31"/>
      <c r="D989" s="67"/>
      <c r="E989" s="131"/>
      <c r="F989" s="117"/>
      <c r="G989" s="35"/>
    </row>
    <row r="990" spans="1:7" x14ac:dyDescent="0.2">
      <c r="A990" s="29"/>
      <c r="B990" s="101"/>
      <c r="C990" s="41"/>
      <c r="D990" s="118"/>
      <c r="E990" s="108"/>
      <c r="F990" s="149"/>
      <c r="G990" s="35"/>
    </row>
    <row r="991" spans="1:7" x14ac:dyDescent="0.2">
      <c r="A991" s="29"/>
      <c r="B991" s="101"/>
      <c r="C991" s="41"/>
      <c r="D991" s="144"/>
      <c r="E991" s="108"/>
      <c r="F991" s="149"/>
      <c r="G991" s="35"/>
    </row>
    <row r="992" spans="1:7" ht="13.5" thickBot="1" x14ac:dyDescent="0.25">
      <c r="A992" s="45"/>
      <c r="B992" s="132"/>
      <c r="C992" s="115"/>
      <c r="D992" s="115"/>
      <c r="E992" s="132"/>
      <c r="F992" s="49" t="s">
        <v>15</v>
      </c>
      <c r="G992" s="50">
        <f>SUM(G958:G991)</f>
        <v>25500</v>
      </c>
    </row>
    <row r="993" spans="1:7" ht="13.5" thickTop="1" x14ac:dyDescent="0.2">
      <c r="A993" s="1149" t="s">
        <v>1223</v>
      </c>
      <c r="B993" s="1150"/>
      <c r="C993" s="1150"/>
      <c r="D993" s="1150"/>
      <c r="E993" s="1150"/>
      <c r="F993" s="1150"/>
      <c r="G993" s="1151"/>
    </row>
    <row r="994" spans="1:7" ht="13.5" thickBot="1" x14ac:dyDescent="0.25">
      <c r="A994" s="1235" t="s">
        <v>8</v>
      </c>
      <c r="B994" s="1204"/>
      <c r="C994" s="1204"/>
      <c r="D994" s="1204"/>
      <c r="E994" s="1204"/>
      <c r="F994" s="1204"/>
      <c r="G994" s="1232"/>
    </row>
    <row r="995" spans="1:7" ht="13.5" thickTop="1" x14ac:dyDescent="0.2">
      <c r="A995" s="1130"/>
      <c r="B995" s="1131"/>
      <c r="C995" s="1131"/>
      <c r="D995" s="57" t="s">
        <v>11</v>
      </c>
      <c r="E995" s="1132" t="s">
        <v>12</v>
      </c>
      <c r="F995" s="1132"/>
      <c r="G995" s="1133"/>
    </row>
    <row r="996" spans="1:7" x14ac:dyDescent="0.2">
      <c r="A996" s="1134" t="s">
        <v>17</v>
      </c>
      <c r="B996" s="1135"/>
      <c r="C996" s="1135"/>
      <c r="D996" s="39"/>
      <c r="E996" s="1136"/>
      <c r="F996" s="1137"/>
      <c r="G996" s="1138"/>
    </row>
    <row r="997" spans="1:7" x14ac:dyDescent="0.2">
      <c r="A997" s="1134" t="s">
        <v>38</v>
      </c>
      <c r="B997" s="1135"/>
      <c r="C997" s="1135"/>
      <c r="D997" s="58" t="s">
        <v>468</v>
      </c>
      <c r="E997" s="1139" t="s">
        <v>142</v>
      </c>
      <c r="F997" s="1139"/>
      <c r="G997" s="1140"/>
    </row>
    <row r="998" spans="1:7" ht="13.5" thickBot="1" x14ac:dyDescent="0.25">
      <c r="A998" s="1141" t="s">
        <v>39</v>
      </c>
      <c r="B998" s="1142"/>
      <c r="C998" s="1142"/>
      <c r="D998" s="59" t="s">
        <v>44</v>
      </c>
      <c r="E998" s="1143" t="s">
        <v>0</v>
      </c>
      <c r="F998" s="1143"/>
      <c r="G998" s="1144"/>
    </row>
    <row r="999" spans="1:7" ht="16.5" x14ac:dyDescent="0.25">
      <c r="A999" s="1152" t="s">
        <v>29</v>
      </c>
      <c r="B999" s="1153"/>
      <c r="C999" s="1153"/>
      <c r="D999" s="1153"/>
      <c r="E999" s="1153"/>
      <c r="F999" s="1153"/>
      <c r="G999" s="1154"/>
    </row>
    <row r="1000" spans="1:7" x14ac:dyDescent="0.2">
      <c r="A1000" s="1155" t="s">
        <v>48</v>
      </c>
      <c r="B1000" s="1156"/>
      <c r="C1000" s="1156"/>
      <c r="D1000" s="1156"/>
      <c r="E1000" s="1156"/>
      <c r="F1000" s="1156"/>
      <c r="G1000" s="1157"/>
    </row>
    <row r="1001" spans="1:7" x14ac:dyDescent="0.2">
      <c r="A1001" s="1158" t="s">
        <v>49</v>
      </c>
      <c r="B1001" s="1159"/>
      <c r="C1001" s="1159"/>
      <c r="D1001" s="1159"/>
      <c r="E1001" s="1159"/>
      <c r="F1001" s="1159"/>
      <c r="G1001" s="1160"/>
    </row>
    <row r="1002" spans="1:7" x14ac:dyDescent="0.2">
      <c r="A1002" s="6"/>
      <c r="B1002" s="99"/>
      <c r="C1002" s="8"/>
      <c r="D1002" s="9"/>
      <c r="E1002" s="99"/>
      <c r="F1002" s="10"/>
      <c r="G1002" s="11" t="s">
        <v>20</v>
      </c>
    </row>
    <row r="1003" spans="1:7" x14ac:dyDescent="0.2">
      <c r="A1003" s="12" t="s">
        <v>1</v>
      </c>
      <c r="B1003" s="13"/>
      <c r="C1003" s="14" t="s">
        <v>19</v>
      </c>
      <c r="D1003" s="13"/>
      <c r="E1003" s="343" t="s">
        <v>1348</v>
      </c>
      <c r="F1003" s="98"/>
      <c r="G1003" s="344" t="s">
        <v>1274</v>
      </c>
    </row>
    <row r="1004" spans="1:7" x14ac:dyDescent="0.2">
      <c r="A1004" s="17" t="s">
        <v>8</v>
      </c>
      <c r="B1004" s="100"/>
      <c r="C1004" s="19"/>
      <c r="D1004" s="4"/>
      <c r="E1004" s="1145"/>
      <c r="F1004" s="1146"/>
      <c r="G1004" s="20"/>
    </row>
    <row r="1005" spans="1:7" x14ac:dyDescent="0.2">
      <c r="A1005" s="21" t="s">
        <v>37</v>
      </c>
      <c r="B1005" s="22"/>
      <c r="C1005" s="22"/>
      <c r="D1005" s="22"/>
      <c r="E1005" s="23" t="s">
        <v>46</v>
      </c>
      <c r="F1005" s="24"/>
      <c r="G1005" s="20" t="s">
        <v>50</v>
      </c>
    </row>
    <row r="1006" spans="1:7" x14ac:dyDescent="0.2">
      <c r="A1006" s="6"/>
      <c r="B1006" s="99"/>
      <c r="C1006" s="8"/>
      <c r="D1006" s="8"/>
      <c r="E1006" s="1147"/>
      <c r="F1006" s="1148"/>
      <c r="G1006" s="25"/>
    </row>
    <row r="1007" spans="1:7" ht="26.25" thickBot="1" x14ac:dyDescent="0.25">
      <c r="A1007" s="210" t="s">
        <v>47</v>
      </c>
      <c r="B1007" s="28" t="s">
        <v>23</v>
      </c>
      <c r="C1007" s="28" t="s">
        <v>34</v>
      </c>
      <c r="D1007" s="110" t="s">
        <v>53</v>
      </c>
      <c r="E1007" s="114" t="s">
        <v>54</v>
      </c>
      <c r="F1007" s="111" t="s">
        <v>55</v>
      </c>
      <c r="G1007" s="112" t="s">
        <v>35</v>
      </c>
    </row>
    <row r="1008" spans="1:7" ht="13.5" thickTop="1" x14ac:dyDescent="0.2">
      <c r="A1008" s="29">
        <v>1</v>
      </c>
      <c r="B1008" s="101"/>
      <c r="C1008" s="352" t="s">
        <v>300</v>
      </c>
      <c r="D1008" s="357" t="s">
        <v>835</v>
      </c>
      <c r="E1008" s="158">
        <v>20</v>
      </c>
      <c r="F1008" s="128">
        <v>450</v>
      </c>
      <c r="G1008" s="35">
        <f>F1008*E1008</f>
        <v>9000</v>
      </c>
    </row>
    <row r="1009" spans="1:7" x14ac:dyDescent="0.2">
      <c r="A1009" s="29"/>
      <c r="B1009" s="101"/>
      <c r="C1009" s="352"/>
      <c r="D1009" s="351" t="s">
        <v>467</v>
      </c>
      <c r="E1009" s="158"/>
      <c r="F1009" s="128"/>
      <c r="G1009" s="35"/>
    </row>
    <row r="1010" spans="1:7" x14ac:dyDescent="0.2">
      <c r="A1010" s="29"/>
      <c r="B1010" s="101"/>
      <c r="C1010" s="41"/>
      <c r="D1010" s="351"/>
      <c r="E1010" s="157"/>
      <c r="F1010" s="149"/>
      <c r="G1010" s="353"/>
    </row>
    <row r="1011" spans="1:7" x14ac:dyDescent="0.2">
      <c r="A1011" s="29"/>
      <c r="B1011" s="101"/>
      <c r="C1011" s="352"/>
      <c r="D1011" s="351"/>
      <c r="E1011" s="158"/>
      <c r="F1011" s="128"/>
      <c r="G1011" s="35"/>
    </row>
    <row r="1012" spans="1:7" x14ac:dyDescent="0.2">
      <c r="A1012" s="29"/>
      <c r="B1012" s="105"/>
      <c r="C1012" s="41"/>
      <c r="D1012" s="136"/>
      <c r="E1012" s="102"/>
      <c r="F1012" s="128"/>
      <c r="G1012" s="35"/>
    </row>
    <row r="1013" spans="1:7" x14ac:dyDescent="0.2">
      <c r="A1013" s="29"/>
      <c r="B1013" s="105"/>
      <c r="C1013" s="41"/>
      <c r="D1013" s="136"/>
      <c r="E1013" s="102"/>
      <c r="F1013" s="128"/>
      <c r="G1013" s="35"/>
    </row>
    <row r="1014" spans="1:7" x14ac:dyDescent="0.2">
      <c r="A1014" s="29"/>
      <c r="B1014" s="151"/>
      <c r="C1014" s="119"/>
      <c r="D1014" s="357" t="s">
        <v>8</v>
      </c>
      <c r="E1014" s="108"/>
      <c r="F1014" s="150"/>
      <c r="G1014" s="35"/>
    </row>
    <row r="1015" spans="1:7" x14ac:dyDescent="0.2">
      <c r="A1015" s="29"/>
      <c r="B1015" s="151"/>
      <c r="C1015" s="119"/>
      <c r="D1015" s="144"/>
      <c r="E1015" s="108"/>
      <c r="F1015" s="150"/>
      <c r="G1015" s="35"/>
    </row>
    <row r="1016" spans="1:7" x14ac:dyDescent="0.2">
      <c r="A1016" s="29"/>
      <c r="B1016" s="101"/>
      <c r="C1016" s="41"/>
      <c r="D1016" s="144"/>
      <c r="E1016" s="155"/>
      <c r="F1016" s="128"/>
      <c r="G1016" s="35"/>
    </row>
    <row r="1017" spans="1:7" x14ac:dyDescent="0.2">
      <c r="A1017" s="29"/>
      <c r="B1017" s="106"/>
      <c r="C1017" s="41"/>
      <c r="D1017" s="136"/>
      <c r="E1017" s="104"/>
      <c r="F1017" s="128"/>
      <c r="G1017" s="35"/>
    </row>
    <row r="1018" spans="1:7" x14ac:dyDescent="0.2">
      <c r="A1018" s="29"/>
      <c r="B1018" s="105"/>
      <c r="C1018" s="41"/>
      <c r="D1018" s="136"/>
      <c r="E1018" s="108"/>
      <c r="F1018" s="152"/>
      <c r="G1018" s="35"/>
    </row>
    <row r="1019" spans="1:7" x14ac:dyDescent="0.2">
      <c r="A1019" s="29"/>
      <c r="B1019" s="107"/>
      <c r="C1019" s="41"/>
      <c r="D1019" s="136"/>
      <c r="E1019" s="153"/>
      <c r="F1019" s="128"/>
      <c r="G1019" s="35"/>
    </row>
    <row r="1020" spans="1:7" x14ac:dyDescent="0.2">
      <c r="A1020" s="29"/>
      <c r="B1020" s="107"/>
      <c r="C1020" s="41"/>
      <c r="D1020" s="67"/>
      <c r="E1020" s="153"/>
      <c r="F1020" s="128"/>
      <c r="G1020" s="35"/>
    </row>
    <row r="1021" spans="1:7" x14ac:dyDescent="0.2">
      <c r="A1021" s="29"/>
      <c r="B1021" s="101"/>
      <c r="C1021" s="41"/>
      <c r="D1021" s="67"/>
      <c r="E1021" s="108"/>
      <c r="F1021" s="128"/>
      <c r="G1021" s="35"/>
    </row>
    <row r="1022" spans="1:7" x14ac:dyDescent="0.2">
      <c r="A1022" s="29"/>
      <c r="B1022" s="101"/>
      <c r="C1022" s="41"/>
      <c r="D1022" s="67"/>
      <c r="E1022" s="153"/>
      <c r="F1022" s="128"/>
      <c r="G1022" s="35"/>
    </row>
    <row r="1023" spans="1:7" x14ac:dyDescent="0.2">
      <c r="A1023" s="29"/>
      <c r="B1023" s="106"/>
      <c r="C1023" s="41"/>
      <c r="D1023" s="67"/>
      <c r="E1023" s="104"/>
      <c r="F1023" s="154"/>
      <c r="G1023" s="35"/>
    </row>
    <row r="1024" spans="1:7" x14ac:dyDescent="0.2">
      <c r="A1024" s="29"/>
      <c r="B1024" s="105"/>
      <c r="C1024" s="41"/>
      <c r="D1024" s="130"/>
      <c r="E1024" s="104"/>
      <c r="F1024" s="154"/>
      <c r="G1024" s="35"/>
    </row>
    <row r="1025" spans="1:7" x14ac:dyDescent="0.2">
      <c r="A1025" s="29"/>
      <c r="B1025" s="105"/>
      <c r="C1025" s="41"/>
      <c r="D1025" s="67"/>
      <c r="E1025" s="104"/>
      <c r="F1025" s="154"/>
      <c r="G1025" s="35"/>
    </row>
    <row r="1026" spans="1:7" x14ac:dyDescent="0.2">
      <c r="A1026" s="29"/>
      <c r="B1026" s="101"/>
      <c r="C1026" s="41"/>
      <c r="D1026" s="67"/>
      <c r="E1026" s="104"/>
      <c r="F1026" s="154"/>
      <c r="G1026" s="35"/>
    </row>
    <row r="1027" spans="1:7" x14ac:dyDescent="0.2">
      <c r="A1027" s="29"/>
      <c r="B1027" s="101"/>
      <c r="C1027" s="41"/>
      <c r="D1027" s="136"/>
      <c r="E1027" s="104"/>
      <c r="F1027" s="154"/>
      <c r="G1027" s="35"/>
    </row>
    <row r="1028" spans="1:7" x14ac:dyDescent="0.2">
      <c r="A1028" s="29"/>
      <c r="B1028" s="101"/>
      <c r="C1028" s="41"/>
      <c r="D1028" s="136"/>
      <c r="E1028" s="104"/>
      <c r="F1028" s="154"/>
      <c r="G1028" s="35"/>
    </row>
    <row r="1029" spans="1:7" x14ac:dyDescent="0.2">
      <c r="A1029" s="29"/>
      <c r="B1029" s="101"/>
      <c r="C1029" s="41"/>
      <c r="D1029" s="62"/>
      <c r="E1029" s="104"/>
      <c r="F1029" s="154"/>
      <c r="G1029" s="35"/>
    </row>
    <row r="1030" spans="1:7" x14ac:dyDescent="0.2">
      <c r="A1030" s="29"/>
      <c r="B1030" s="101"/>
      <c r="C1030" s="41"/>
      <c r="D1030" s="67"/>
      <c r="E1030" s="104"/>
      <c r="F1030" s="154"/>
      <c r="G1030" s="35"/>
    </row>
    <row r="1031" spans="1:7" x14ac:dyDescent="0.2">
      <c r="A1031" s="29"/>
      <c r="B1031" s="101"/>
      <c r="C1031" s="41"/>
      <c r="D1031" s="67"/>
      <c r="E1031" s="104"/>
      <c r="F1031" s="154"/>
      <c r="G1031" s="35"/>
    </row>
    <row r="1032" spans="1:7" x14ac:dyDescent="0.2">
      <c r="A1032" s="29"/>
      <c r="B1032" s="101"/>
      <c r="C1032" s="41"/>
      <c r="D1032" s="67"/>
      <c r="E1032" s="104"/>
      <c r="F1032" s="154"/>
      <c r="G1032" s="35"/>
    </row>
    <row r="1033" spans="1:7" x14ac:dyDescent="0.2">
      <c r="A1033" s="29"/>
      <c r="B1033" s="101"/>
      <c r="C1033" s="41"/>
      <c r="D1033" s="67"/>
      <c r="E1033" s="104"/>
      <c r="F1033" s="154"/>
      <c r="G1033" s="35"/>
    </row>
    <row r="1034" spans="1:7" x14ac:dyDescent="0.2">
      <c r="A1034" s="29"/>
      <c r="B1034" s="101"/>
      <c r="C1034" s="41"/>
      <c r="D1034" s="67"/>
      <c r="E1034" s="104"/>
      <c r="F1034" s="154"/>
      <c r="G1034" s="35"/>
    </row>
    <row r="1035" spans="1:7" x14ac:dyDescent="0.2">
      <c r="A1035" s="29"/>
      <c r="B1035" s="101"/>
      <c r="C1035" s="41"/>
      <c r="D1035" s="159"/>
      <c r="E1035" s="104"/>
      <c r="F1035" s="154"/>
      <c r="G1035" s="35"/>
    </row>
    <row r="1036" spans="1:7" x14ac:dyDescent="0.2">
      <c r="A1036" s="29"/>
      <c r="B1036" s="101"/>
      <c r="C1036" s="41"/>
      <c r="D1036" s="160"/>
      <c r="E1036" s="108"/>
      <c r="F1036" s="128"/>
      <c r="G1036" s="35"/>
    </row>
    <row r="1037" spans="1:7" x14ac:dyDescent="0.2">
      <c r="A1037" s="29"/>
      <c r="B1037" s="101"/>
      <c r="C1037" s="41"/>
      <c r="D1037" s="136"/>
      <c r="E1037" s="153"/>
      <c r="F1037" s="128"/>
      <c r="G1037" s="35"/>
    </row>
    <row r="1038" spans="1:7" x14ac:dyDescent="0.2">
      <c r="A1038" s="29"/>
      <c r="B1038" s="101"/>
      <c r="C1038" s="41"/>
      <c r="D1038" s="136"/>
      <c r="E1038" s="102"/>
      <c r="F1038" s="128"/>
      <c r="G1038" s="35"/>
    </row>
    <row r="1039" spans="1:7" x14ac:dyDescent="0.2">
      <c r="A1039" s="29"/>
      <c r="B1039" s="101"/>
      <c r="C1039" s="31"/>
      <c r="D1039" s="67"/>
      <c r="E1039" s="131"/>
      <c r="F1039" s="117"/>
      <c r="G1039" s="35"/>
    </row>
    <row r="1040" spans="1:7" x14ac:dyDescent="0.2">
      <c r="A1040" s="29"/>
      <c r="B1040" s="101"/>
      <c r="C1040" s="41"/>
      <c r="D1040" s="118"/>
      <c r="E1040" s="108"/>
      <c r="F1040" s="149"/>
      <c r="G1040" s="35"/>
    </row>
    <row r="1041" spans="1:7" x14ac:dyDescent="0.2">
      <c r="A1041" s="29"/>
      <c r="B1041" s="101"/>
      <c r="C1041" s="41"/>
      <c r="D1041" s="144"/>
      <c r="E1041" s="108"/>
      <c r="F1041" s="149"/>
      <c r="G1041" s="35"/>
    </row>
    <row r="1042" spans="1:7" ht="13.5" thickBot="1" x14ac:dyDescent="0.25">
      <c r="A1042" s="45"/>
      <c r="B1042" s="132"/>
      <c r="C1042" s="115"/>
      <c r="D1042" s="115"/>
      <c r="E1042" s="132"/>
      <c r="F1042" s="49" t="s">
        <v>15</v>
      </c>
      <c r="G1042" s="50">
        <f>SUM(G1008:G1041)</f>
        <v>9000</v>
      </c>
    </row>
    <row r="1043" spans="1:7" ht="13.5" thickTop="1" x14ac:dyDescent="0.2">
      <c r="A1043" s="1149" t="s">
        <v>1224</v>
      </c>
      <c r="B1043" s="1150"/>
      <c r="C1043" s="1150"/>
      <c r="D1043" s="1150"/>
      <c r="E1043" s="1150"/>
      <c r="F1043" s="1150"/>
      <c r="G1043" s="1151"/>
    </row>
    <row r="1044" spans="1:7" ht="13.5" thickBot="1" x14ac:dyDescent="0.25">
      <c r="A1044" s="1235" t="s">
        <v>8</v>
      </c>
      <c r="B1044" s="1204"/>
      <c r="C1044" s="1204"/>
      <c r="D1044" s="1204"/>
      <c r="E1044" s="1204"/>
      <c r="F1044" s="1204"/>
      <c r="G1044" s="1232"/>
    </row>
    <row r="1045" spans="1:7" ht="13.5" thickTop="1" x14ac:dyDescent="0.2">
      <c r="A1045" s="1130"/>
      <c r="B1045" s="1131"/>
      <c r="C1045" s="1131"/>
      <c r="D1045" s="57" t="s">
        <v>11</v>
      </c>
      <c r="E1045" s="1132" t="s">
        <v>12</v>
      </c>
      <c r="F1045" s="1132"/>
      <c r="G1045" s="1133"/>
    </row>
    <row r="1046" spans="1:7" x14ac:dyDescent="0.2">
      <c r="A1046" s="1134" t="s">
        <v>17</v>
      </c>
      <c r="B1046" s="1135"/>
      <c r="C1046" s="1135"/>
      <c r="D1046" s="39"/>
      <c r="E1046" s="1136"/>
      <c r="F1046" s="1137"/>
      <c r="G1046" s="1138"/>
    </row>
    <row r="1047" spans="1:7" x14ac:dyDescent="0.2">
      <c r="A1047" s="1134" t="s">
        <v>38</v>
      </c>
      <c r="B1047" s="1135"/>
      <c r="C1047" s="1135"/>
      <c r="D1047" s="58" t="s">
        <v>468</v>
      </c>
      <c r="E1047" s="1139" t="s">
        <v>142</v>
      </c>
      <c r="F1047" s="1139"/>
      <c r="G1047" s="1140"/>
    </row>
    <row r="1048" spans="1:7" ht="13.5" thickBot="1" x14ac:dyDescent="0.25">
      <c r="A1048" s="1141" t="s">
        <v>39</v>
      </c>
      <c r="B1048" s="1142"/>
      <c r="C1048" s="1142"/>
      <c r="D1048" s="59" t="s">
        <v>44</v>
      </c>
      <c r="E1048" s="1143" t="s">
        <v>0</v>
      </c>
      <c r="F1048" s="1143"/>
      <c r="G1048" s="1144"/>
    </row>
    <row r="1049" spans="1:7" ht="16.5" x14ac:dyDescent="0.25">
      <c r="A1049" s="1152" t="s">
        <v>29</v>
      </c>
      <c r="B1049" s="1153"/>
      <c r="C1049" s="1153"/>
      <c r="D1049" s="1153"/>
      <c r="E1049" s="1153"/>
      <c r="F1049" s="1153"/>
      <c r="G1049" s="1154"/>
    </row>
    <row r="1050" spans="1:7" x14ac:dyDescent="0.2">
      <c r="A1050" s="1155" t="s">
        <v>48</v>
      </c>
      <c r="B1050" s="1156"/>
      <c r="C1050" s="1156"/>
      <c r="D1050" s="1156"/>
      <c r="E1050" s="1156"/>
      <c r="F1050" s="1156"/>
      <c r="G1050" s="1157"/>
    </row>
    <row r="1051" spans="1:7" x14ac:dyDescent="0.2">
      <c r="A1051" s="1158" t="s">
        <v>49</v>
      </c>
      <c r="B1051" s="1159"/>
      <c r="C1051" s="1159"/>
      <c r="D1051" s="1159"/>
      <c r="E1051" s="1159"/>
      <c r="F1051" s="1159"/>
      <c r="G1051" s="1160"/>
    </row>
    <row r="1052" spans="1:7" x14ac:dyDescent="0.2">
      <c r="A1052" s="6"/>
      <c r="B1052" s="99"/>
      <c r="C1052" s="8"/>
      <c r="D1052" s="9"/>
      <c r="E1052" s="99"/>
      <c r="F1052" s="10"/>
      <c r="G1052" s="11" t="s">
        <v>20</v>
      </c>
    </row>
    <row r="1053" spans="1:7" x14ac:dyDescent="0.2">
      <c r="A1053" s="12" t="s">
        <v>1</v>
      </c>
      <c r="B1053" s="13"/>
      <c r="C1053" s="14" t="s">
        <v>19</v>
      </c>
      <c r="D1053" s="13"/>
      <c r="E1053" s="343" t="s">
        <v>1350</v>
      </c>
      <c r="F1053" s="98"/>
      <c r="G1053" s="344" t="s">
        <v>1274</v>
      </c>
    </row>
    <row r="1054" spans="1:7" x14ac:dyDescent="0.2">
      <c r="A1054" s="17" t="s">
        <v>8</v>
      </c>
      <c r="B1054" s="100"/>
      <c r="C1054" s="19"/>
      <c r="D1054" s="4"/>
      <c r="E1054" s="1145"/>
      <c r="F1054" s="1146"/>
      <c r="G1054" s="20"/>
    </row>
    <row r="1055" spans="1:7" x14ac:dyDescent="0.2">
      <c r="A1055" s="21" t="s">
        <v>37</v>
      </c>
      <c r="B1055" s="22"/>
      <c r="C1055" s="22"/>
      <c r="D1055" s="22"/>
      <c r="E1055" s="23" t="s">
        <v>46</v>
      </c>
      <c r="F1055" s="24"/>
      <c r="G1055" s="20" t="s">
        <v>50</v>
      </c>
    </row>
    <row r="1056" spans="1:7" x14ac:dyDescent="0.2">
      <c r="A1056" s="6"/>
      <c r="B1056" s="99"/>
      <c r="C1056" s="8"/>
      <c r="D1056" s="8"/>
      <c r="E1056" s="1147"/>
      <c r="F1056" s="1148"/>
      <c r="G1056" s="25"/>
    </row>
    <row r="1057" spans="1:7" ht="26.25" thickBot="1" x14ac:dyDescent="0.25">
      <c r="A1057" s="210" t="s">
        <v>47</v>
      </c>
      <c r="B1057" s="28" t="s">
        <v>23</v>
      </c>
      <c r="C1057" s="28" t="s">
        <v>34</v>
      </c>
      <c r="D1057" s="110" t="s">
        <v>53</v>
      </c>
      <c r="E1057" s="114" t="s">
        <v>54</v>
      </c>
      <c r="F1057" s="111" t="s">
        <v>55</v>
      </c>
      <c r="G1057" s="112" t="s">
        <v>35</v>
      </c>
    </row>
    <row r="1058" spans="1:7" ht="13.5" thickTop="1" x14ac:dyDescent="0.2">
      <c r="A1058" s="29">
        <v>1</v>
      </c>
      <c r="B1058" s="101"/>
      <c r="C1058" s="352" t="s">
        <v>300</v>
      </c>
      <c r="D1058" s="357" t="s">
        <v>835</v>
      </c>
      <c r="E1058" s="158">
        <v>35</v>
      </c>
      <c r="F1058" s="128">
        <v>450</v>
      </c>
      <c r="G1058" s="35">
        <f>F1058*E1058</f>
        <v>15750</v>
      </c>
    </row>
    <row r="1059" spans="1:7" x14ac:dyDescent="0.2">
      <c r="A1059" s="29"/>
      <c r="B1059" s="101"/>
      <c r="C1059" s="352"/>
      <c r="D1059" s="351" t="s">
        <v>467</v>
      </c>
      <c r="E1059" s="158"/>
      <c r="F1059" s="128"/>
      <c r="G1059" s="35"/>
    </row>
    <row r="1060" spans="1:7" x14ac:dyDescent="0.2">
      <c r="A1060" s="29"/>
      <c r="B1060" s="101"/>
      <c r="C1060" s="41"/>
      <c r="D1060" s="351"/>
      <c r="E1060" s="157"/>
      <c r="F1060" s="149"/>
      <c r="G1060" s="353"/>
    </row>
    <row r="1061" spans="1:7" x14ac:dyDescent="0.2">
      <c r="A1061" s="29"/>
      <c r="B1061" s="101"/>
      <c r="C1061" s="352"/>
      <c r="D1061" s="351"/>
      <c r="E1061" s="158"/>
      <c r="F1061" s="128"/>
      <c r="G1061" s="35"/>
    </row>
    <row r="1062" spans="1:7" x14ac:dyDescent="0.2">
      <c r="A1062" s="29"/>
      <c r="B1062" s="105"/>
      <c r="C1062" s="41"/>
      <c r="D1062" s="136"/>
      <c r="E1062" s="102"/>
      <c r="F1062" s="128"/>
      <c r="G1062" s="35"/>
    </row>
    <row r="1063" spans="1:7" x14ac:dyDescent="0.2">
      <c r="A1063" s="29"/>
      <c r="B1063" s="105"/>
      <c r="C1063" s="41"/>
      <c r="D1063" s="136"/>
      <c r="E1063" s="102"/>
      <c r="F1063" s="128"/>
      <c r="G1063" s="35"/>
    </row>
    <row r="1064" spans="1:7" x14ac:dyDescent="0.2">
      <c r="A1064" s="29"/>
      <c r="B1064" s="151"/>
      <c r="C1064" s="119"/>
      <c r="D1064" s="357" t="s">
        <v>8</v>
      </c>
      <c r="E1064" s="108"/>
      <c r="F1064" s="150"/>
      <c r="G1064" s="35"/>
    </row>
    <row r="1065" spans="1:7" x14ac:dyDescent="0.2">
      <c r="A1065" s="29"/>
      <c r="B1065" s="151"/>
      <c r="C1065" s="119"/>
      <c r="D1065" s="144"/>
      <c r="E1065" s="108"/>
      <c r="F1065" s="150"/>
      <c r="G1065" s="35"/>
    </row>
    <row r="1066" spans="1:7" x14ac:dyDescent="0.2">
      <c r="A1066" s="29"/>
      <c r="B1066" s="101"/>
      <c r="C1066" s="41"/>
      <c r="D1066" s="144"/>
      <c r="E1066" s="155"/>
      <c r="F1066" s="128"/>
      <c r="G1066" s="35"/>
    </row>
    <row r="1067" spans="1:7" x14ac:dyDescent="0.2">
      <c r="A1067" s="29"/>
      <c r="B1067" s="106"/>
      <c r="C1067" s="41"/>
      <c r="D1067" s="136"/>
      <c r="E1067" s="104"/>
      <c r="F1067" s="128"/>
      <c r="G1067" s="35"/>
    </row>
    <row r="1068" spans="1:7" x14ac:dyDescent="0.2">
      <c r="A1068" s="29"/>
      <c r="B1068" s="105"/>
      <c r="C1068" s="41"/>
      <c r="D1068" s="136"/>
      <c r="E1068" s="108"/>
      <c r="F1068" s="152"/>
      <c r="G1068" s="35"/>
    </row>
    <row r="1069" spans="1:7" x14ac:dyDescent="0.2">
      <c r="A1069" s="29"/>
      <c r="B1069" s="107"/>
      <c r="C1069" s="41"/>
      <c r="D1069" s="136"/>
      <c r="E1069" s="153"/>
      <c r="F1069" s="128"/>
      <c r="G1069" s="35"/>
    </row>
    <row r="1070" spans="1:7" x14ac:dyDescent="0.2">
      <c r="A1070" s="29"/>
      <c r="B1070" s="107"/>
      <c r="C1070" s="41"/>
      <c r="D1070" s="67"/>
      <c r="E1070" s="153"/>
      <c r="F1070" s="128"/>
      <c r="G1070" s="35"/>
    </row>
    <row r="1071" spans="1:7" x14ac:dyDescent="0.2">
      <c r="A1071" s="29"/>
      <c r="B1071" s="101"/>
      <c r="C1071" s="41"/>
      <c r="D1071" s="67"/>
      <c r="E1071" s="108"/>
      <c r="F1071" s="128"/>
      <c r="G1071" s="35"/>
    </row>
    <row r="1072" spans="1:7" x14ac:dyDescent="0.2">
      <c r="A1072" s="29"/>
      <c r="B1072" s="101"/>
      <c r="C1072" s="41"/>
      <c r="D1072" s="67"/>
      <c r="E1072" s="153"/>
      <c r="F1072" s="128"/>
      <c r="G1072" s="35"/>
    </row>
    <row r="1073" spans="1:7" x14ac:dyDescent="0.2">
      <c r="A1073" s="29"/>
      <c r="B1073" s="106"/>
      <c r="C1073" s="41"/>
      <c r="D1073" s="67"/>
      <c r="E1073" s="104"/>
      <c r="F1073" s="154"/>
      <c r="G1073" s="35"/>
    </row>
    <row r="1074" spans="1:7" x14ac:dyDescent="0.2">
      <c r="A1074" s="29"/>
      <c r="B1074" s="105"/>
      <c r="C1074" s="41"/>
      <c r="D1074" s="130"/>
      <c r="E1074" s="104"/>
      <c r="F1074" s="154"/>
      <c r="G1074" s="35"/>
    </row>
    <row r="1075" spans="1:7" x14ac:dyDescent="0.2">
      <c r="A1075" s="29"/>
      <c r="B1075" s="105"/>
      <c r="C1075" s="41"/>
      <c r="D1075" s="67"/>
      <c r="E1075" s="104"/>
      <c r="F1075" s="154"/>
      <c r="G1075" s="35"/>
    </row>
    <row r="1076" spans="1:7" x14ac:dyDescent="0.2">
      <c r="A1076" s="29"/>
      <c r="B1076" s="101"/>
      <c r="C1076" s="41"/>
      <c r="D1076" s="67"/>
      <c r="E1076" s="104"/>
      <c r="F1076" s="154"/>
      <c r="G1076" s="35"/>
    </row>
    <row r="1077" spans="1:7" x14ac:dyDescent="0.2">
      <c r="A1077" s="29"/>
      <c r="B1077" s="101"/>
      <c r="C1077" s="41"/>
      <c r="D1077" s="136"/>
      <c r="E1077" s="104"/>
      <c r="F1077" s="154"/>
      <c r="G1077" s="35"/>
    </row>
    <row r="1078" spans="1:7" x14ac:dyDescent="0.2">
      <c r="A1078" s="29"/>
      <c r="B1078" s="101"/>
      <c r="C1078" s="41"/>
      <c r="D1078" s="136"/>
      <c r="E1078" s="104"/>
      <c r="F1078" s="154"/>
      <c r="G1078" s="35"/>
    </row>
    <row r="1079" spans="1:7" x14ac:dyDescent="0.2">
      <c r="A1079" s="29"/>
      <c r="B1079" s="101"/>
      <c r="C1079" s="41"/>
      <c r="D1079" s="62"/>
      <c r="E1079" s="104"/>
      <c r="F1079" s="154"/>
      <c r="G1079" s="35"/>
    </row>
    <row r="1080" spans="1:7" x14ac:dyDescent="0.2">
      <c r="A1080" s="29"/>
      <c r="B1080" s="101"/>
      <c r="C1080" s="41"/>
      <c r="D1080" s="67"/>
      <c r="E1080" s="104"/>
      <c r="F1080" s="154"/>
      <c r="G1080" s="35"/>
    </row>
    <row r="1081" spans="1:7" x14ac:dyDescent="0.2">
      <c r="A1081" s="29"/>
      <c r="B1081" s="101"/>
      <c r="C1081" s="41"/>
      <c r="D1081" s="67"/>
      <c r="E1081" s="104"/>
      <c r="F1081" s="154"/>
      <c r="G1081" s="35"/>
    </row>
    <row r="1082" spans="1:7" x14ac:dyDescent="0.2">
      <c r="A1082" s="29"/>
      <c r="B1082" s="101"/>
      <c r="C1082" s="41"/>
      <c r="D1082" s="67"/>
      <c r="E1082" s="104"/>
      <c r="F1082" s="154"/>
      <c r="G1082" s="35"/>
    </row>
    <row r="1083" spans="1:7" x14ac:dyDescent="0.2">
      <c r="A1083" s="29"/>
      <c r="B1083" s="101"/>
      <c r="C1083" s="41"/>
      <c r="D1083" s="67"/>
      <c r="E1083" s="104"/>
      <c r="F1083" s="154"/>
      <c r="G1083" s="35"/>
    </row>
    <row r="1084" spans="1:7" x14ac:dyDescent="0.2">
      <c r="A1084" s="29"/>
      <c r="B1084" s="101"/>
      <c r="C1084" s="41"/>
      <c r="D1084" s="67"/>
      <c r="E1084" s="104"/>
      <c r="F1084" s="154"/>
      <c r="G1084" s="35"/>
    </row>
    <row r="1085" spans="1:7" x14ac:dyDescent="0.2">
      <c r="A1085" s="29"/>
      <c r="B1085" s="101"/>
      <c r="C1085" s="41"/>
      <c r="D1085" s="159"/>
      <c r="E1085" s="104"/>
      <c r="F1085" s="154"/>
      <c r="G1085" s="35"/>
    </row>
    <row r="1086" spans="1:7" x14ac:dyDescent="0.2">
      <c r="A1086" s="29"/>
      <c r="B1086" s="101"/>
      <c r="C1086" s="41"/>
      <c r="D1086" s="160"/>
      <c r="E1086" s="108"/>
      <c r="F1086" s="128"/>
      <c r="G1086" s="35"/>
    </row>
    <row r="1087" spans="1:7" x14ac:dyDescent="0.2">
      <c r="A1087" s="29"/>
      <c r="B1087" s="101"/>
      <c r="C1087" s="41"/>
      <c r="D1087" s="136"/>
      <c r="E1087" s="153"/>
      <c r="F1087" s="128"/>
      <c r="G1087" s="35"/>
    </row>
    <row r="1088" spans="1:7" x14ac:dyDescent="0.2">
      <c r="A1088" s="29"/>
      <c r="B1088" s="101"/>
      <c r="C1088" s="41"/>
      <c r="D1088" s="136"/>
      <c r="E1088" s="102"/>
      <c r="F1088" s="128"/>
      <c r="G1088" s="35"/>
    </row>
    <row r="1089" spans="1:7" x14ac:dyDescent="0.2">
      <c r="A1089" s="29"/>
      <c r="B1089" s="101"/>
      <c r="C1089" s="31"/>
      <c r="D1089" s="67"/>
      <c r="E1089" s="131"/>
      <c r="F1089" s="117"/>
      <c r="G1089" s="35"/>
    </row>
    <row r="1090" spans="1:7" x14ac:dyDescent="0.2">
      <c r="A1090" s="29"/>
      <c r="B1090" s="101"/>
      <c r="C1090" s="41"/>
      <c r="D1090" s="118"/>
      <c r="E1090" s="108"/>
      <c r="F1090" s="149"/>
      <c r="G1090" s="35"/>
    </row>
    <row r="1091" spans="1:7" x14ac:dyDescent="0.2">
      <c r="A1091" s="29"/>
      <c r="B1091" s="101"/>
      <c r="C1091" s="41"/>
      <c r="D1091" s="144"/>
      <c r="E1091" s="108"/>
      <c r="F1091" s="149"/>
      <c r="G1091" s="35"/>
    </row>
    <row r="1092" spans="1:7" ht="13.5" thickBot="1" x14ac:dyDescent="0.25">
      <c r="A1092" s="45"/>
      <c r="B1092" s="132"/>
      <c r="C1092" s="115"/>
      <c r="D1092" s="115"/>
      <c r="E1092" s="132"/>
      <c r="F1092" s="49" t="s">
        <v>15</v>
      </c>
      <c r="G1092" s="50">
        <f>SUM(G1058:G1091)</f>
        <v>15750</v>
      </c>
    </row>
    <row r="1093" spans="1:7" ht="13.5" thickTop="1" x14ac:dyDescent="0.2">
      <c r="A1093" s="1149" t="s">
        <v>1238</v>
      </c>
      <c r="B1093" s="1150"/>
      <c r="C1093" s="1150"/>
      <c r="D1093" s="1150"/>
      <c r="E1093" s="1150"/>
      <c r="F1093" s="1150"/>
      <c r="G1093" s="1151"/>
    </row>
    <row r="1094" spans="1:7" ht="13.5" thickBot="1" x14ac:dyDescent="0.25">
      <c r="A1094" s="1235" t="s">
        <v>1239</v>
      </c>
      <c r="B1094" s="1204"/>
      <c r="C1094" s="1204"/>
      <c r="D1094" s="1204"/>
      <c r="E1094" s="1204"/>
      <c r="F1094" s="1204"/>
      <c r="G1094" s="1232"/>
    </row>
    <row r="1095" spans="1:7" ht="13.5" thickTop="1" x14ac:dyDescent="0.2">
      <c r="A1095" s="1130"/>
      <c r="B1095" s="1131"/>
      <c r="C1095" s="1131"/>
      <c r="D1095" s="57" t="s">
        <v>11</v>
      </c>
      <c r="E1095" s="1132" t="s">
        <v>12</v>
      </c>
      <c r="F1095" s="1132"/>
      <c r="G1095" s="1133"/>
    </row>
    <row r="1096" spans="1:7" x14ac:dyDescent="0.2">
      <c r="A1096" s="1134" t="s">
        <v>17</v>
      </c>
      <c r="B1096" s="1135"/>
      <c r="C1096" s="1135"/>
      <c r="D1096" s="39"/>
      <c r="E1096" s="1136"/>
      <c r="F1096" s="1137"/>
      <c r="G1096" s="1138"/>
    </row>
    <row r="1097" spans="1:7" x14ac:dyDescent="0.2">
      <c r="A1097" s="1134" t="s">
        <v>38</v>
      </c>
      <c r="B1097" s="1135"/>
      <c r="C1097" s="1135"/>
      <c r="D1097" s="58" t="s">
        <v>468</v>
      </c>
      <c r="E1097" s="1139" t="s">
        <v>142</v>
      </c>
      <c r="F1097" s="1139"/>
      <c r="G1097" s="1140"/>
    </row>
    <row r="1098" spans="1:7" ht="13.5" thickBot="1" x14ac:dyDescent="0.25">
      <c r="A1098" s="1141" t="s">
        <v>39</v>
      </c>
      <c r="B1098" s="1142"/>
      <c r="C1098" s="1142"/>
      <c r="D1098" s="59" t="s">
        <v>44</v>
      </c>
      <c r="E1098" s="1143" t="s">
        <v>0</v>
      </c>
      <c r="F1098" s="1143"/>
      <c r="G1098" s="1144"/>
    </row>
    <row r="1099" spans="1:7" ht="16.5" x14ac:dyDescent="0.25">
      <c r="A1099" s="1152" t="s">
        <v>29</v>
      </c>
      <c r="B1099" s="1153"/>
      <c r="C1099" s="1153"/>
      <c r="D1099" s="1153"/>
      <c r="E1099" s="1153"/>
      <c r="F1099" s="1153"/>
      <c r="G1099" s="1154"/>
    </row>
    <row r="1100" spans="1:7" x14ac:dyDescent="0.2">
      <c r="A1100" s="1155" t="s">
        <v>48</v>
      </c>
      <c r="B1100" s="1156"/>
      <c r="C1100" s="1156"/>
      <c r="D1100" s="1156"/>
      <c r="E1100" s="1156"/>
      <c r="F1100" s="1156"/>
      <c r="G1100" s="1157"/>
    </row>
    <row r="1101" spans="1:7" x14ac:dyDescent="0.2">
      <c r="A1101" s="1158" t="s">
        <v>49</v>
      </c>
      <c r="B1101" s="1159"/>
      <c r="C1101" s="1159"/>
      <c r="D1101" s="1159"/>
      <c r="E1101" s="1159"/>
      <c r="F1101" s="1159"/>
      <c r="G1101" s="1160"/>
    </row>
    <row r="1102" spans="1:7" x14ac:dyDescent="0.2">
      <c r="A1102" s="6"/>
      <c r="B1102" s="99"/>
      <c r="C1102" s="8"/>
      <c r="D1102" s="9"/>
      <c r="E1102" s="99"/>
      <c r="F1102" s="10"/>
      <c r="G1102" s="11" t="s">
        <v>20</v>
      </c>
    </row>
    <row r="1103" spans="1:7" x14ac:dyDescent="0.2">
      <c r="A1103" s="12" t="s">
        <v>1</v>
      </c>
      <c r="B1103" s="13"/>
      <c r="C1103" s="14" t="s">
        <v>19</v>
      </c>
      <c r="D1103" s="13"/>
      <c r="E1103" s="343" t="s">
        <v>1351</v>
      </c>
      <c r="F1103" s="98"/>
      <c r="G1103" s="344" t="s">
        <v>1274</v>
      </c>
    </row>
    <row r="1104" spans="1:7" x14ac:dyDescent="0.2">
      <c r="A1104" s="17" t="s">
        <v>8</v>
      </c>
      <c r="B1104" s="100"/>
      <c r="C1104" s="19"/>
      <c r="D1104" s="4"/>
      <c r="E1104" s="1145"/>
      <c r="F1104" s="1146"/>
      <c r="G1104" s="20"/>
    </row>
    <row r="1105" spans="1:7" x14ac:dyDescent="0.2">
      <c r="A1105" s="21" t="s">
        <v>37</v>
      </c>
      <c r="B1105" s="22"/>
      <c r="C1105" s="22"/>
      <c r="D1105" s="22"/>
      <c r="E1105" s="23" t="s">
        <v>46</v>
      </c>
      <c r="F1105" s="24"/>
      <c r="G1105" s="20" t="s">
        <v>50</v>
      </c>
    </row>
    <row r="1106" spans="1:7" x14ac:dyDescent="0.2">
      <c r="A1106" s="6"/>
      <c r="B1106" s="99"/>
      <c r="C1106" s="8"/>
      <c r="D1106" s="8"/>
      <c r="E1106" s="1147"/>
      <c r="F1106" s="1148"/>
      <c r="G1106" s="25"/>
    </row>
    <row r="1107" spans="1:7" ht="26.25" thickBot="1" x14ac:dyDescent="0.25">
      <c r="A1107" s="210" t="s">
        <v>47</v>
      </c>
      <c r="B1107" s="28" t="s">
        <v>23</v>
      </c>
      <c r="C1107" s="28" t="s">
        <v>34</v>
      </c>
      <c r="D1107" s="110" t="s">
        <v>53</v>
      </c>
      <c r="E1107" s="114" t="s">
        <v>54</v>
      </c>
      <c r="F1107" s="111" t="s">
        <v>55</v>
      </c>
      <c r="G1107" s="112" t="s">
        <v>35</v>
      </c>
    </row>
    <row r="1108" spans="1:7" ht="13.5" thickTop="1" x14ac:dyDescent="0.2">
      <c r="A1108" s="29">
        <v>1</v>
      </c>
      <c r="B1108" s="101"/>
      <c r="C1108" s="352" t="s">
        <v>300</v>
      </c>
      <c r="D1108" s="357" t="s">
        <v>835</v>
      </c>
      <c r="E1108" s="158">
        <v>30</v>
      </c>
      <c r="F1108" s="128">
        <v>450</v>
      </c>
      <c r="G1108" s="35">
        <f>F1108*E1108</f>
        <v>13500</v>
      </c>
    </row>
    <row r="1109" spans="1:7" x14ac:dyDescent="0.2">
      <c r="A1109" s="29"/>
      <c r="B1109" s="101"/>
      <c r="C1109" s="352"/>
      <c r="D1109" s="351" t="s">
        <v>467</v>
      </c>
      <c r="E1109" s="158"/>
      <c r="F1109" s="128"/>
      <c r="G1109" s="35"/>
    </row>
    <row r="1110" spans="1:7" x14ac:dyDescent="0.2">
      <c r="A1110" s="29"/>
      <c r="B1110" s="101"/>
      <c r="C1110" s="41"/>
      <c r="D1110" s="351"/>
      <c r="E1110" s="157"/>
      <c r="F1110" s="149"/>
      <c r="G1110" s="353"/>
    </row>
    <row r="1111" spans="1:7" x14ac:dyDescent="0.2">
      <c r="A1111" s="29"/>
      <c r="B1111" s="101"/>
      <c r="C1111" s="352"/>
      <c r="D1111" s="351"/>
      <c r="E1111" s="158"/>
      <c r="F1111" s="128"/>
      <c r="G1111" s="35"/>
    </row>
    <row r="1112" spans="1:7" x14ac:dyDescent="0.2">
      <c r="A1112" s="29"/>
      <c r="B1112" s="105"/>
      <c r="C1112" s="41"/>
      <c r="D1112" s="136"/>
      <c r="E1112" s="102"/>
      <c r="F1112" s="128"/>
      <c r="G1112" s="35"/>
    </row>
    <row r="1113" spans="1:7" x14ac:dyDescent="0.2">
      <c r="A1113" s="29"/>
      <c r="B1113" s="105"/>
      <c r="C1113" s="41"/>
      <c r="D1113" s="136"/>
      <c r="E1113" s="102"/>
      <c r="F1113" s="128"/>
      <c r="G1113" s="35"/>
    </row>
    <row r="1114" spans="1:7" x14ac:dyDescent="0.2">
      <c r="A1114" s="29"/>
      <c r="B1114" s="151"/>
      <c r="C1114" s="119"/>
      <c r="D1114" s="357" t="s">
        <v>8</v>
      </c>
      <c r="E1114" s="108"/>
      <c r="F1114" s="150"/>
      <c r="G1114" s="35"/>
    </row>
    <row r="1115" spans="1:7" x14ac:dyDescent="0.2">
      <c r="A1115" s="29"/>
      <c r="B1115" s="151"/>
      <c r="C1115" s="119"/>
      <c r="D1115" s="144"/>
      <c r="E1115" s="108"/>
      <c r="F1115" s="150"/>
      <c r="G1115" s="35"/>
    </row>
    <row r="1116" spans="1:7" x14ac:dyDescent="0.2">
      <c r="A1116" s="29"/>
      <c r="B1116" s="101"/>
      <c r="C1116" s="41"/>
      <c r="D1116" s="144"/>
      <c r="E1116" s="155"/>
      <c r="F1116" s="128"/>
      <c r="G1116" s="35"/>
    </row>
    <row r="1117" spans="1:7" x14ac:dyDescent="0.2">
      <c r="A1117" s="29"/>
      <c r="B1117" s="106"/>
      <c r="C1117" s="41"/>
      <c r="D1117" s="136"/>
      <c r="E1117" s="104"/>
      <c r="F1117" s="128"/>
      <c r="G1117" s="35"/>
    </row>
    <row r="1118" spans="1:7" x14ac:dyDescent="0.2">
      <c r="A1118" s="29"/>
      <c r="B1118" s="105"/>
      <c r="C1118" s="41"/>
      <c r="D1118" s="136"/>
      <c r="E1118" s="108"/>
      <c r="F1118" s="152"/>
      <c r="G1118" s="35"/>
    </row>
    <row r="1119" spans="1:7" x14ac:dyDescent="0.2">
      <c r="A1119" s="29"/>
      <c r="B1119" s="107"/>
      <c r="C1119" s="41"/>
      <c r="D1119" s="136"/>
      <c r="E1119" s="153"/>
      <c r="F1119" s="128"/>
      <c r="G1119" s="35"/>
    </row>
    <row r="1120" spans="1:7" x14ac:dyDescent="0.2">
      <c r="A1120" s="29"/>
      <c r="B1120" s="107"/>
      <c r="C1120" s="41"/>
      <c r="D1120" s="67"/>
      <c r="E1120" s="153"/>
      <c r="F1120" s="128"/>
      <c r="G1120" s="35"/>
    </row>
    <row r="1121" spans="1:7" x14ac:dyDescent="0.2">
      <c r="A1121" s="29"/>
      <c r="B1121" s="101"/>
      <c r="C1121" s="41"/>
      <c r="D1121" s="67"/>
      <c r="E1121" s="108"/>
      <c r="F1121" s="128"/>
      <c r="G1121" s="35"/>
    </row>
    <row r="1122" spans="1:7" x14ac:dyDescent="0.2">
      <c r="A1122" s="29"/>
      <c r="B1122" s="101"/>
      <c r="C1122" s="41"/>
      <c r="D1122" s="67"/>
      <c r="E1122" s="153"/>
      <c r="F1122" s="128"/>
      <c r="G1122" s="35"/>
    </row>
    <row r="1123" spans="1:7" x14ac:dyDescent="0.2">
      <c r="A1123" s="29"/>
      <c r="B1123" s="106"/>
      <c r="C1123" s="41"/>
      <c r="D1123" s="67"/>
      <c r="E1123" s="104"/>
      <c r="F1123" s="154"/>
      <c r="G1123" s="35"/>
    </row>
    <row r="1124" spans="1:7" x14ac:dyDescent="0.2">
      <c r="A1124" s="29"/>
      <c r="B1124" s="105"/>
      <c r="C1124" s="41"/>
      <c r="D1124" s="130"/>
      <c r="E1124" s="104"/>
      <c r="F1124" s="154"/>
      <c r="G1124" s="35"/>
    </row>
    <row r="1125" spans="1:7" x14ac:dyDescent="0.2">
      <c r="A1125" s="29"/>
      <c r="B1125" s="105"/>
      <c r="C1125" s="41"/>
      <c r="D1125" s="67"/>
      <c r="E1125" s="104"/>
      <c r="F1125" s="154"/>
      <c r="G1125" s="35"/>
    </row>
    <row r="1126" spans="1:7" x14ac:dyDescent="0.2">
      <c r="A1126" s="29"/>
      <c r="B1126" s="101"/>
      <c r="C1126" s="41"/>
      <c r="D1126" s="67"/>
      <c r="E1126" s="104"/>
      <c r="F1126" s="154"/>
      <c r="G1126" s="35"/>
    </row>
    <row r="1127" spans="1:7" x14ac:dyDescent="0.2">
      <c r="A1127" s="29"/>
      <c r="B1127" s="101"/>
      <c r="C1127" s="41"/>
      <c r="D1127" s="136"/>
      <c r="E1127" s="104"/>
      <c r="F1127" s="154"/>
      <c r="G1127" s="35"/>
    </row>
    <row r="1128" spans="1:7" x14ac:dyDescent="0.2">
      <c r="A1128" s="29"/>
      <c r="B1128" s="101"/>
      <c r="C1128" s="41"/>
      <c r="D1128" s="136"/>
      <c r="E1128" s="104"/>
      <c r="F1128" s="154"/>
      <c r="G1128" s="35"/>
    </row>
    <row r="1129" spans="1:7" x14ac:dyDescent="0.2">
      <c r="A1129" s="29"/>
      <c r="B1129" s="101"/>
      <c r="C1129" s="41"/>
      <c r="D1129" s="62"/>
      <c r="E1129" s="104"/>
      <c r="F1129" s="154"/>
      <c r="G1129" s="35"/>
    </row>
    <row r="1130" spans="1:7" x14ac:dyDescent="0.2">
      <c r="A1130" s="29"/>
      <c r="B1130" s="101"/>
      <c r="C1130" s="41"/>
      <c r="D1130" s="67"/>
      <c r="E1130" s="104"/>
      <c r="F1130" s="154"/>
      <c r="G1130" s="35"/>
    </row>
    <row r="1131" spans="1:7" x14ac:dyDescent="0.2">
      <c r="A1131" s="29"/>
      <c r="B1131" s="101"/>
      <c r="C1131" s="41"/>
      <c r="D1131" s="67"/>
      <c r="E1131" s="104"/>
      <c r="F1131" s="154"/>
      <c r="G1131" s="35"/>
    </row>
    <row r="1132" spans="1:7" x14ac:dyDescent="0.2">
      <c r="A1132" s="29"/>
      <c r="B1132" s="101"/>
      <c r="C1132" s="41"/>
      <c r="D1132" s="67"/>
      <c r="E1132" s="104"/>
      <c r="F1132" s="154"/>
      <c r="G1132" s="35"/>
    </row>
    <row r="1133" spans="1:7" x14ac:dyDescent="0.2">
      <c r="A1133" s="29"/>
      <c r="B1133" s="101"/>
      <c r="C1133" s="41"/>
      <c r="D1133" s="67"/>
      <c r="E1133" s="104"/>
      <c r="F1133" s="154"/>
      <c r="G1133" s="35"/>
    </row>
    <row r="1134" spans="1:7" x14ac:dyDescent="0.2">
      <c r="A1134" s="29"/>
      <c r="B1134" s="101"/>
      <c r="C1134" s="41"/>
      <c r="D1134" s="67"/>
      <c r="E1134" s="104"/>
      <c r="F1134" s="154"/>
      <c r="G1134" s="35"/>
    </row>
    <row r="1135" spans="1:7" x14ac:dyDescent="0.2">
      <c r="A1135" s="29"/>
      <c r="B1135" s="101"/>
      <c r="C1135" s="41"/>
      <c r="D1135" s="159"/>
      <c r="E1135" s="104"/>
      <c r="F1135" s="154"/>
      <c r="G1135" s="35"/>
    </row>
    <row r="1136" spans="1:7" x14ac:dyDescent="0.2">
      <c r="A1136" s="29"/>
      <c r="B1136" s="101"/>
      <c r="C1136" s="41"/>
      <c r="D1136" s="160"/>
      <c r="E1136" s="108"/>
      <c r="F1136" s="128"/>
      <c r="G1136" s="35"/>
    </row>
    <row r="1137" spans="1:7" x14ac:dyDescent="0.2">
      <c r="A1137" s="29"/>
      <c r="B1137" s="101"/>
      <c r="C1137" s="41"/>
      <c r="D1137" s="136"/>
      <c r="E1137" s="153"/>
      <c r="F1137" s="128"/>
      <c r="G1137" s="35"/>
    </row>
    <row r="1138" spans="1:7" x14ac:dyDescent="0.2">
      <c r="A1138" s="29"/>
      <c r="B1138" s="101"/>
      <c r="C1138" s="41"/>
      <c r="D1138" s="136"/>
      <c r="E1138" s="102"/>
      <c r="F1138" s="128"/>
      <c r="G1138" s="35"/>
    </row>
    <row r="1139" spans="1:7" x14ac:dyDescent="0.2">
      <c r="A1139" s="29"/>
      <c r="B1139" s="101"/>
      <c r="C1139" s="31"/>
      <c r="D1139" s="67"/>
      <c r="E1139" s="131"/>
      <c r="F1139" s="117"/>
      <c r="G1139" s="35"/>
    </row>
    <row r="1140" spans="1:7" x14ac:dyDescent="0.2">
      <c r="A1140" s="29"/>
      <c r="B1140" s="101"/>
      <c r="C1140" s="41"/>
      <c r="D1140" s="118"/>
      <c r="E1140" s="108"/>
      <c r="F1140" s="149"/>
      <c r="G1140" s="35"/>
    </row>
    <row r="1141" spans="1:7" x14ac:dyDescent="0.2">
      <c r="A1141" s="29"/>
      <c r="B1141" s="101"/>
      <c r="C1141" s="41"/>
      <c r="D1141" s="144"/>
      <c r="E1141" s="108"/>
      <c r="F1141" s="149"/>
      <c r="G1141" s="35"/>
    </row>
    <row r="1142" spans="1:7" ht="13.5" thickBot="1" x14ac:dyDescent="0.25">
      <c r="A1142" s="45"/>
      <c r="B1142" s="132"/>
      <c r="C1142" s="115"/>
      <c r="D1142" s="115"/>
      <c r="E1142" s="132"/>
      <c r="F1142" s="49" t="s">
        <v>15</v>
      </c>
      <c r="G1142" s="50">
        <f>SUM(G1108:G1141)</f>
        <v>13500</v>
      </c>
    </row>
    <row r="1143" spans="1:7" ht="13.5" thickTop="1" x14ac:dyDescent="0.2">
      <c r="A1143" s="1149" t="s">
        <v>1240</v>
      </c>
      <c r="B1143" s="1150"/>
      <c r="C1143" s="1150"/>
      <c r="D1143" s="1150"/>
      <c r="E1143" s="1150"/>
      <c r="F1143" s="1150"/>
      <c r="G1143" s="1151"/>
    </row>
    <row r="1144" spans="1:7" ht="13.5" thickBot="1" x14ac:dyDescent="0.25">
      <c r="A1144" s="1235" t="s">
        <v>1241</v>
      </c>
      <c r="B1144" s="1204"/>
      <c r="C1144" s="1204"/>
      <c r="D1144" s="1204"/>
      <c r="E1144" s="1204"/>
      <c r="F1144" s="1204"/>
      <c r="G1144" s="1232"/>
    </row>
    <row r="1145" spans="1:7" ht="13.5" thickTop="1" x14ac:dyDescent="0.2">
      <c r="A1145" s="1130"/>
      <c r="B1145" s="1131"/>
      <c r="C1145" s="1131"/>
      <c r="D1145" s="57" t="s">
        <v>11</v>
      </c>
      <c r="E1145" s="1132" t="s">
        <v>12</v>
      </c>
      <c r="F1145" s="1132"/>
      <c r="G1145" s="1133"/>
    </row>
    <row r="1146" spans="1:7" x14ac:dyDescent="0.2">
      <c r="A1146" s="1134" t="s">
        <v>17</v>
      </c>
      <c r="B1146" s="1135"/>
      <c r="C1146" s="1135"/>
      <c r="D1146" s="39"/>
      <c r="E1146" s="1136"/>
      <c r="F1146" s="1137"/>
      <c r="G1146" s="1138"/>
    </row>
    <row r="1147" spans="1:7" x14ac:dyDescent="0.2">
      <c r="A1147" s="1134" t="s">
        <v>38</v>
      </c>
      <c r="B1147" s="1135"/>
      <c r="C1147" s="1135"/>
      <c r="D1147" s="58" t="s">
        <v>468</v>
      </c>
      <c r="E1147" s="1139" t="s">
        <v>142</v>
      </c>
      <c r="F1147" s="1139"/>
      <c r="G1147" s="1140"/>
    </row>
    <row r="1148" spans="1:7" ht="13.5" thickBot="1" x14ac:dyDescent="0.25">
      <c r="A1148" s="1141" t="s">
        <v>39</v>
      </c>
      <c r="B1148" s="1142"/>
      <c r="C1148" s="1142"/>
      <c r="D1148" s="59" t="s">
        <v>44</v>
      </c>
      <c r="E1148" s="1143" t="s">
        <v>0</v>
      </c>
      <c r="F1148" s="1143"/>
      <c r="G1148" s="1144"/>
    </row>
    <row r="1149" spans="1:7" ht="16.5" x14ac:dyDescent="0.25">
      <c r="A1149" s="1152" t="s">
        <v>29</v>
      </c>
      <c r="B1149" s="1153"/>
      <c r="C1149" s="1153"/>
      <c r="D1149" s="1153"/>
      <c r="E1149" s="1153"/>
      <c r="F1149" s="1153"/>
      <c r="G1149" s="1154"/>
    </row>
    <row r="1150" spans="1:7" x14ac:dyDescent="0.2">
      <c r="A1150" s="1155" t="s">
        <v>48</v>
      </c>
      <c r="B1150" s="1156"/>
      <c r="C1150" s="1156"/>
      <c r="D1150" s="1156"/>
      <c r="E1150" s="1156"/>
      <c r="F1150" s="1156"/>
      <c r="G1150" s="1157"/>
    </row>
    <row r="1151" spans="1:7" x14ac:dyDescent="0.2">
      <c r="A1151" s="1158" t="s">
        <v>49</v>
      </c>
      <c r="B1151" s="1159"/>
      <c r="C1151" s="1159"/>
      <c r="D1151" s="1159"/>
      <c r="E1151" s="1159"/>
      <c r="F1151" s="1159"/>
      <c r="G1151" s="1160"/>
    </row>
    <row r="1152" spans="1:7" x14ac:dyDescent="0.2">
      <c r="A1152" s="6"/>
      <c r="B1152" s="99"/>
      <c r="C1152" s="8"/>
      <c r="D1152" s="9"/>
      <c r="E1152" s="99"/>
      <c r="F1152" s="10"/>
      <c r="G1152" s="11" t="s">
        <v>20</v>
      </c>
    </row>
    <row r="1153" spans="1:7" x14ac:dyDescent="0.2">
      <c r="A1153" s="12" t="s">
        <v>1</v>
      </c>
      <c r="B1153" s="13"/>
      <c r="C1153" s="14" t="s">
        <v>19</v>
      </c>
      <c r="D1153" s="13"/>
      <c r="E1153" s="343" t="s">
        <v>1074</v>
      </c>
      <c r="F1153" s="98"/>
      <c r="G1153" s="344" t="s">
        <v>1069</v>
      </c>
    </row>
    <row r="1154" spans="1:7" x14ac:dyDescent="0.2">
      <c r="A1154" s="17" t="s">
        <v>8</v>
      </c>
      <c r="B1154" s="100"/>
      <c r="C1154" s="19"/>
      <c r="D1154" s="4"/>
      <c r="E1154" s="1145"/>
      <c r="F1154" s="1146"/>
      <c r="G1154" s="20"/>
    </row>
    <row r="1155" spans="1:7" x14ac:dyDescent="0.2">
      <c r="A1155" s="21" t="s">
        <v>37</v>
      </c>
      <c r="B1155" s="22"/>
      <c r="C1155" s="22"/>
      <c r="D1155" s="22"/>
      <c r="E1155" s="23" t="s">
        <v>46</v>
      </c>
      <c r="F1155" s="24"/>
      <c r="G1155" s="20" t="s">
        <v>50</v>
      </c>
    </row>
    <row r="1156" spans="1:7" x14ac:dyDescent="0.2">
      <c r="A1156" s="6"/>
      <c r="B1156" s="99"/>
      <c r="C1156" s="8"/>
      <c r="D1156" s="8"/>
      <c r="E1156" s="1147"/>
      <c r="F1156" s="1148"/>
      <c r="G1156" s="25"/>
    </row>
    <row r="1157" spans="1:7" ht="26.25" thickBot="1" x14ac:dyDescent="0.25">
      <c r="A1157" s="210" t="s">
        <v>47</v>
      </c>
      <c r="B1157" s="28" t="s">
        <v>23</v>
      </c>
      <c r="C1157" s="28" t="s">
        <v>34</v>
      </c>
      <c r="D1157" s="110" t="s">
        <v>53</v>
      </c>
      <c r="E1157" s="114" t="s">
        <v>54</v>
      </c>
      <c r="F1157" s="111" t="s">
        <v>55</v>
      </c>
      <c r="G1157" s="112" t="s">
        <v>35</v>
      </c>
    </row>
    <row r="1158" spans="1:7" ht="13.5" thickTop="1" x14ac:dyDescent="0.2">
      <c r="A1158" s="29">
        <v>1</v>
      </c>
      <c r="B1158" s="101"/>
      <c r="C1158" s="352" t="s">
        <v>300</v>
      </c>
      <c r="D1158" s="357" t="s">
        <v>835</v>
      </c>
      <c r="E1158" s="158">
        <v>50</v>
      </c>
      <c r="F1158" s="128">
        <v>450</v>
      </c>
      <c r="G1158" s="35">
        <f>F1158*E1158</f>
        <v>22500</v>
      </c>
    </row>
    <row r="1159" spans="1:7" x14ac:dyDescent="0.2">
      <c r="A1159" s="29"/>
      <c r="B1159" s="101"/>
      <c r="C1159" s="352"/>
      <c r="D1159" s="351" t="s">
        <v>467</v>
      </c>
      <c r="E1159" s="158"/>
      <c r="F1159" s="128"/>
      <c r="G1159" s="35"/>
    </row>
    <row r="1160" spans="1:7" x14ac:dyDescent="0.2">
      <c r="A1160" s="29"/>
      <c r="B1160" s="101"/>
      <c r="C1160" s="41"/>
      <c r="D1160" s="351"/>
      <c r="E1160" s="157"/>
      <c r="F1160" s="149"/>
      <c r="G1160" s="353"/>
    </row>
    <row r="1161" spans="1:7" x14ac:dyDescent="0.2">
      <c r="A1161" s="29"/>
      <c r="B1161" s="101"/>
      <c r="C1161" s="352"/>
      <c r="D1161" s="351"/>
      <c r="E1161" s="158"/>
      <c r="F1161" s="128"/>
      <c r="G1161" s="35"/>
    </row>
    <row r="1162" spans="1:7" x14ac:dyDescent="0.2">
      <c r="A1162" s="29"/>
      <c r="B1162" s="105"/>
      <c r="C1162" s="41"/>
      <c r="D1162" s="136"/>
      <c r="E1162" s="102"/>
      <c r="F1162" s="128"/>
      <c r="G1162" s="35"/>
    </row>
    <row r="1163" spans="1:7" x14ac:dyDescent="0.2">
      <c r="A1163" s="29"/>
      <c r="B1163" s="105"/>
      <c r="C1163" s="41"/>
      <c r="D1163" s="136"/>
      <c r="E1163" s="102"/>
      <c r="F1163" s="128"/>
      <c r="G1163" s="35"/>
    </row>
    <row r="1164" spans="1:7" x14ac:dyDescent="0.2">
      <c r="A1164" s="29"/>
      <c r="B1164" s="151"/>
      <c r="C1164" s="119"/>
      <c r="D1164" s="357" t="s">
        <v>8</v>
      </c>
      <c r="E1164" s="108"/>
      <c r="F1164" s="150"/>
      <c r="G1164" s="35"/>
    </row>
    <row r="1165" spans="1:7" x14ac:dyDescent="0.2">
      <c r="A1165" s="29"/>
      <c r="B1165" s="151"/>
      <c r="C1165" s="119"/>
      <c r="D1165" s="144"/>
      <c r="E1165" s="108"/>
      <c r="F1165" s="150"/>
      <c r="G1165" s="35"/>
    </row>
    <row r="1166" spans="1:7" x14ac:dyDescent="0.2">
      <c r="A1166" s="29"/>
      <c r="B1166" s="101"/>
      <c r="C1166" s="41"/>
      <c r="D1166" s="144"/>
      <c r="E1166" s="155"/>
      <c r="F1166" s="128"/>
      <c r="G1166" s="35"/>
    </row>
    <row r="1167" spans="1:7" x14ac:dyDescent="0.2">
      <c r="A1167" s="29"/>
      <c r="B1167" s="106"/>
      <c r="C1167" s="41"/>
      <c r="D1167" s="136"/>
      <c r="E1167" s="104"/>
      <c r="F1167" s="128"/>
      <c r="G1167" s="35"/>
    </row>
    <row r="1168" spans="1:7" x14ac:dyDescent="0.2">
      <c r="A1168" s="29"/>
      <c r="B1168" s="105"/>
      <c r="C1168" s="41"/>
      <c r="D1168" s="136"/>
      <c r="E1168" s="108"/>
      <c r="F1168" s="152"/>
      <c r="G1168" s="35"/>
    </row>
    <row r="1169" spans="1:7" x14ac:dyDescent="0.2">
      <c r="A1169" s="29"/>
      <c r="B1169" s="107"/>
      <c r="C1169" s="41"/>
      <c r="D1169" s="136"/>
      <c r="E1169" s="153"/>
      <c r="F1169" s="128"/>
      <c r="G1169" s="35"/>
    </row>
    <row r="1170" spans="1:7" x14ac:dyDescent="0.2">
      <c r="A1170" s="29"/>
      <c r="B1170" s="107"/>
      <c r="C1170" s="41"/>
      <c r="D1170" s="67"/>
      <c r="E1170" s="153"/>
      <c r="F1170" s="128"/>
      <c r="G1170" s="35"/>
    </row>
    <row r="1171" spans="1:7" x14ac:dyDescent="0.2">
      <c r="A1171" s="29"/>
      <c r="B1171" s="101"/>
      <c r="C1171" s="41"/>
      <c r="D1171" s="67"/>
      <c r="E1171" s="108"/>
      <c r="F1171" s="128"/>
      <c r="G1171" s="35"/>
    </row>
    <row r="1172" spans="1:7" x14ac:dyDescent="0.2">
      <c r="A1172" s="29"/>
      <c r="B1172" s="101"/>
      <c r="C1172" s="41"/>
      <c r="D1172" s="67"/>
      <c r="E1172" s="153"/>
      <c r="F1172" s="128"/>
      <c r="G1172" s="35"/>
    </row>
    <row r="1173" spans="1:7" x14ac:dyDescent="0.2">
      <c r="A1173" s="29"/>
      <c r="B1173" s="106"/>
      <c r="C1173" s="41"/>
      <c r="D1173" s="67"/>
      <c r="E1173" s="104"/>
      <c r="F1173" s="154"/>
      <c r="G1173" s="35"/>
    </row>
    <row r="1174" spans="1:7" x14ac:dyDescent="0.2">
      <c r="A1174" s="29"/>
      <c r="B1174" s="105"/>
      <c r="C1174" s="41"/>
      <c r="D1174" s="130"/>
      <c r="E1174" s="104"/>
      <c r="F1174" s="154"/>
      <c r="G1174" s="35"/>
    </row>
    <row r="1175" spans="1:7" x14ac:dyDescent="0.2">
      <c r="A1175" s="29"/>
      <c r="B1175" s="105"/>
      <c r="C1175" s="41"/>
      <c r="D1175" s="67"/>
      <c r="E1175" s="104"/>
      <c r="F1175" s="154"/>
      <c r="G1175" s="35"/>
    </row>
    <row r="1176" spans="1:7" x14ac:dyDescent="0.2">
      <c r="A1176" s="29"/>
      <c r="B1176" s="101"/>
      <c r="C1176" s="41"/>
      <c r="D1176" s="67"/>
      <c r="E1176" s="104"/>
      <c r="F1176" s="154"/>
      <c r="G1176" s="35"/>
    </row>
    <row r="1177" spans="1:7" x14ac:dyDescent="0.2">
      <c r="A1177" s="29"/>
      <c r="B1177" s="101"/>
      <c r="C1177" s="41"/>
      <c r="D1177" s="136"/>
      <c r="E1177" s="104"/>
      <c r="F1177" s="154"/>
      <c r="G1177" s="35"/>
    </row>
    <row r="1178" spans="1:7" x14ac:dyDescent="0.2">
      <c r="A1178" s="29"/>
      <c r="B1178" s="101"/>
      <c r="C1178" s="41"/>
      <c r="D1178" s="136"/>
      <c r="E1178" s="104"/>
      <c r="F1178" s="154"/>
      <c r="G1178" s="35"/>
    </row>
    <row r="1179" spans="1:7" x14ac:dyDescent="0.2">
      <c r="A1179" s="29"/>
      <c r="B1179" s="101"/>
      <c r="C1179" s="41"/>
      <c r="D1179" s="62"/>
      <c r="E1179" s="104"/>
      <c r="F1179" s="154"/>
      <c r="G1179" s="35"/>
    </row>
    <row r="1180" spans="1:7" x14ac:dyDescent="0.2">
      <c r="A1180" s="29"/>
      <c r="B1180" s="101"/>
      <c r="C1180" s="41"/>
      <c r="D1180" s="67"/>
      <c r="E1180" s="104"/>
      <c r="F1180" s="154"/>
      <c r="G1180" s="35"/>
    </row>
    <row r="1181" spans="1:7" x14ac:dyDescent="0.2">
      <c r="A1181" s="29"/>
      <c r="B1181" s="101"/>
      <c r="C1181" s="41"/>
      <c r="D1181" s="67"/>
      <c r="E1181" s="104"/>
      <c r="F1181" s="154"/>
      <c r="G1181" s="35"/>
    </row>
    <row r="1182" spans="1:7" x14ac:dyDescent="0.2">
      <c r="A1182" s="29"/>
      <c r="B1182" s="101"/>
      <c r="C1182" s="41"/>
      <c r="D1182" s="67"/>
      <c r="E1182" s="104"/>
      <c r="F1182" s="154"/>
      <c r="G1182" s="35"/>
    </row>
    <row r="1183" spans="1:7" x14ac:dyDescent="0.2">
      <c r="A1183" s="29"/>
      <c r="B1183" s="101"/>
      <c r="C1183" s="41"/>
      <c r="D1183" s="67"/>
      <c r="E1183" s="104"/>
      <c r="F1183" s="154"/>
      <c r="G1183" s="35"/>
    </row>
    <row r="1184" spans="1:7" x14ac:dyDescent="0.2">
      <c r="A1184" s="29"/>
      <c r="B1184" s="101"/>
      <c r="C1184" s="41"/>
      <c r="D1184" s="67"/>
      <c r="E1184" s="104"/>
      <c r="F1184" s="154"/>
      <c r="G1184" s="35"/>
    </row>
    <row r="1185" spans="1:7" x14ac:dyDescent="0.2">
      <c r="A1185" s="29"/>
      <c r="B1185" s="101"/>
      <c r="C1185" s="41"/>
      <c r="D1185" s="159"/>
      <c r="E1185" s="104"/>
      <c r="F1185" s="154"/>
      <c r="G1185" s="35"/>
    </row>
    <row r="1186" spans="1:7" x14ac:dyDescent="0.2">
      <c r="A1186" s="29"/>
      <c r="B1186" s="101"/>
      <c r="C1186" s="41"/>
      <c r="D1186" s="160"/>
      <c r="E1186" s="108"/>
      <c r="F1186" s="128"/>
      <c r="G1186" s="35"/>
    </row>
    <row r="1187" spans="1:7" x14ac:dyDescent="0.2">
      <c r="A1187" s="29"/>
      <c r="B1187" s="101"/>
      <c r="C1187" s="41"/>
      <c r="D1187" s="136"/>
      <c r="E1187" s="153"/>
      <c r="F1187" s="128"/>
      <c r="G1187" s="35"/>
    </row>
    <row r="1188" spans="1:7" x14ac:dyDescent="0.2">
      <c r="A1188" s="29"/>
      <c r="B1188" s="101"/>
      <c r="C1188" s="41"/>
      <c r="D1188" s="136"/>
      <c r="E1188" s="102"/>
      <c r="F1188" s="128"/>
      <c r="G1188" s="35"/>
    </row>
    <row r="1189" spans="1:7" x14ac:dyDescent="0.2">
      <c r="A1189" s="29"/>
      <c r="B1189" s="101"/>
      <c r="C1189" s="31"/>
      <c r="D1189" s="67"/>
      <c r="E1189" s="131"/>
      <c r="F1189" s="117"/>
      <c r="G1189" s="35"/>
    </row>
    <row r="1190" spans="1:7" x14ac:dyDescent="0.2">
      <c r="A1190" s="29"/>
      <c r="B1190" s="101"/>
      <c r="C1190" s="41"/>
      <c r="D1190" s="118"/>
      <c r="E1190" s="108"/>
      <c r="F1190" s="149"/>
      <c r="G1190" s="35"/>
    </row>
    <row r="1191" spans="1:7" x14ac:dyDescent="0.2">
      <c r="A1191" s="29"/>
      <c r="B1191" s="101"/>
      <c r="C1191" s="41"/>
      <c r="D1191" s="144"/>
      <c r="E1191" s="108"/>
      <c r="F1191" s="149"/>
      <c r="G1191" s="35"/>
    </row>
    <row r="1192" spans="1:7" ht="13.5" thickBot="1" x14ac:dyDescent="0.25">
      <c r="A1192" s="45"/>
      <c r="B1192" s="132"/>
      <c r="C1192" s="115"/>
      <c r="D1192" s="115"/>
      <c r="E1192" s="132"/>
      <c r="F1192" s="49" t="s">
        <v>15</v>
      </c>
      <c r="G1192" s="50">
        <f>SUM(G1158:G1191)</f>
        <v>22500</v>
      </c>
    </row>
    <row r="1193" spans="1:7" ht="13.5" thickTop="1" x14ac:dyDescent="0.2">
      <c r="A1193" s="1149" t="s">
        <v>1242</v>
      </c>
      <c r="B1193" s="1150"/>
      <c r="C1193" s="1150"/>
      <c r="D1193" s="1150"/>
      <c r="E1193" s="1150"/>
      <c r="F1193" s="1150"/>
      <c r="G1193" s="1151"/>
    </row>
    <row r="1194" spans="1:7" ht="13.5" thickBot="1" x14ac:dyDescent="0.25">
      <c r="A1194" s="1235" t="s">
        <v>1243</v>
      </c>
      <c r="B1194" s="1204"/>
      <c r="C1194" s="1204"/>
      <c r="D1194" s="1204"/>
      <c r="E1194" s="1204"/>
      <c r="F1194" s="1204"/>
      <c r="G1194" s="1232"/>
    </row>
    <row r="1195" spans="1:7" ht="13.5" thickTop="1" x14ac:dyDescent="0.2">
      <c r="A1195" s="1130"/>
      <c r="B1195" s="1131"/>
      <c r="C1195" s="1131"/>
      <c r="D1195" s="57" t="s">
        <v>11</v>
      </c>
      <c r="E1195" s="1132" t="s">
        <v>12</v>
      </c>
      <c r="F1195" s="1132"/>
      <c r="G1195" s="1133"/>
    </row>
    <row r="1196" spans="1:7" x14ac:dyDescent="0.2">
      <c r="A1196" s="1134" t="s">
        <v>17</v>
      </c>
      <c r="B1196" s="1135"/>
      <c r="C1196" s="1135"/>
      <c r="D1196" s="39"/>
      <c r="E1196" s="1136"/>
      <c r="F1196" s="1137"/>
      <c r="G1196" s="1138"/>
    </row>
    <row r="1197" spans="1:7" x14ac:dyDescent="0.2">
      <c r="A1197" s="1134" t="s">
        <v>38</v>
      </c>
      <c r="B1197" s="1135"/>
      <c r="C1197" s="1135"/>
      <c r="D1197" s="58" t="s">
        <v>468</v>
      </c>
      <c r="E1197" s="1139" t="s">
        <v>142</v>
      </c>
      <c r="F1197" s="1139"/>
      <c r="G1197" s="1140"/>
    </row>
    <row r="1198" spans="1:7" ht="13.5" thickBot="1" x14ac:dyDescent="0.25">
      <c r="A1198" s="1141" t="s">
        <v>39</v>
      </c>
      <c r="B1198" s="1142"/>
      <c r="C1198" s="1142"/>
      <c r="D1198" s="59" t="s">
        <v>44</v>
      </c>
      <c r="E1198" s="1143" t="s">
        <v>0</v>
      </c>
      <c r="F1198" s="1143"/>
      <c r="G1198" s="1144"/>
    </row>
    <row r="1199" spans="1:7" ht="16.5" x14ac:dyDescent="0.25">
      <c r="A1199" s="1152" t="s">
        <v>29</v>
      </c>
      <c r="B1199" s="1153"/>
      <c r="C1199" s="1153"/>
      <c r="D1199" s="1153"/>
      <c r="E1199" s="1153"/>
      <c r="F1199" s="1153"/>
      <c r="G1199" s="1154"/>
    </row>
    <row r="1200" spans="1:7" x14ac:dyDescent="0.2">
      <c r="A1200" s="1155" t="s">
        <v>48</v>
      </c>
      <c r="B1200" s="1156"/>
      <c r="C1200" s="1156"/>
      <c r="D1200" s="1156"/>
      <c r="E1200" s="1156"/>
      <c r="F1200" s="1156"/>
      <c r="G1200" s="1157"/>
    </row>
    <row r="1201" spans="1:7" x14ac:dyDescent="0.2">
      <c r="A1201" s="1158" t="s">
        <v>49</v>
      </c>
      <c r="B1201" s="1159"/>
      <c r="C1201" s="1159"/>
      <c r="D1201" s="1159"/>
      <c r="E1201" s="1159"/>
      <c r="F1201" s="1159"/>
      <c r="G1201" s="1160"/>
    </row>
    <row r="1202" spans="1:7" x14ac:dyDescent="0.2">
      <c r="A1202" s="6"/>
      <c r="B1202" s="99"/>
      <c r="C1202" s="8"/>
      <c r="D1202" s="9"/>
      <c r="E1202" s="99"/>
      <c r="F1202" s="10"/>
      <c r="G1202" s="11" t="s">
        <v>20</v>
      </c>
    </row>
    <row r="1203" spans="1:7" x14ac:dyDescent="0.2">
      <c r="A1203" s="12" t="s">
        <v>1</v>
      </c>
      <c r="B1203" s="13"/>
      <c r="C1203" s="14" t="s">
        <v>19</v>
      </c>
      <c r="D1203" s="13"/>
      <c r="E1203" s="343" t="s">
        <v>1074</v>
      </c>
      <c r="F1203" s="98"/>
      <c r="G1203" s="344" t="s">
        <v>1069</v>
      </c>
    </row>
    <row r="1204" spans="1:7" x14ac:dyDescent="0.2">
      <c r="A1204" s="17" t="s">
        <v>8</v>
      </c>
      <c r="B1204" s="100"/>
      <c r="C1204" s="19"/>
      <c r="D1204" s="4"/>
      <c r="E1204" s="1145"/>
      <c r="F1204" s="1146"/>
      <c r="G1204" s="20"/>
    </row>
    <row r="1205" spans="1:7" x14ac:dyDescent="0.2">
      <c r="A1205" s="21" t="s">
        <v>37</v>
      </c>
      <c r="B1205" s="22"/>
      <c r="C1205" s="22"/>
      <c r="D1205" s="22"/>
      <c r="E1205" s="23" t="s">
        <v>46</v>
      </c>
      <c r="F1205" s="24"/>
      <c r="G1205" s="20" t="s">
        <v>50</v>
      </c>
    </row>
    <row r="1206" spans="1:7" x14ac:dyDescent="0.2">
      <c r="A1206" s="6"/>
      <c r="B1206" s="99"/>
      <c r="C1206" s="8"/>
      <c r="D1206" s="8"/>
      <c r="E1206" s="1147"/>
      <c r="F1206" s="1148"/>
      <c r="G1206" s="25"/>
    </row>
    <row r="1207" spans="1:7" ht="26.25" thickBot="1" x14ac:dyDescent="0.25">
      <c r="A1207" s="210" t="s">
        <v>47</v>
      </c>
      <c r="B1207" s="28" t="s">
        <v>23</v>
      </c>
      <c r="C1207" s="28" t="s">
        <v>34</v>
      </c>
      <c r="D1207" s="110" t="s">
        <v>53</v>
      </c>
      <c r="E1207" s="114" t="s">
        <v>54</v>
      </c>
      <c r="F1207" s="111" t="s">
        <v>55</v>
      </c>
      <c r="G1207" s="112" t="s">
        <v>35</v>
      </c>
    </row>
    <row r="1208" spans="1:7" ht="13.5" thickTop="1" x14ac:dyDescent="0.2">
      <c r="A1208" s="29">
        <v>1</v>
      </c>
      <c r="B1208" s="101"/>
      <c r="C1208" s="352" t="s">
        <v>300</v>
      </c>
      <c r="D1208" s="357" t="s">
        <v>835</v>
      </c>
      <c r="E1208" s="158">
        <v>35</v>
      </c>
      <c r="F1208" s="128">
        <v>450</v>
      </c>
      <c r="G1208" s="35">
        <f>F1208*E1208</f>
        <v>15750</v>
      </c>
    </row>
    <row r="1209" spans="1:7" x14ac:dyDescent="0.2">
      <c r="A1209" s="29"/>
      <c r="B1209" s="101"/>
      <c r="C1209" s="352"/>
      <c r="D1209" s="351" t="s">
        <v>467</v>
      </c>
      <c r="E1209" s="158"/>
      <c r="F1209" s="128"/>
      <c r="G1209" s="35"/>
    </row>
    <row r="1210" spans="1:7" x14ac:dyDescent="0.2">
      <c r="A1210" s="29"/>
      <c r="B1210" s="101"/>
      <c r="C1210" s="41"/>
      <c r="D1210" s="351"/>
      <c r="E1210" s="157"/>
      <c r="F1210" s="149"/>
      <c r="G1210" s="353"/>
    </row>
    <row r="1211" spans="1:7" x14ac:dyDescent="0.2">
      <c r="A1211" s="29"/>
      <c r="B1211" s="101"/>
      <c r="C1211" s="352"/>
      <c r="D1211" s="351"/>
      <c r="E1211" s="158"/>
      <c r="F1211" s="128"/>
      <c r="G1211" s="35"/>
    </row>
    <row r="1212" spans="1:7" x14ac:dyDescent="0.2">
      <c r="A1212" s="29"/>
      <c r="B1212" s="105"/>
      <c r="C1212" s="41"/>
      <c r="D1212" s="136"/>
      <c r="E1212" s="102"/>
      <c r="F1212" s="128"/>
      <c r="G1212" s="35"/>
    </row>
    <row r="1213" spans="1:7" x14ac:dyDescent="0.2">
      <c r="A1213" s="29"/>
      <c r="B1213" s="105"/>
      <c r="C1213" s="41"/>
      <c r="D1213" s="136"/>
      <c r="E1213" s="102"/>
      <c r="F1213" s="128"/>
      <c r="G1213" s="35"/>
    </row>
    <row r="1214" spans="1:7" x14ac:dyDescent="0.2">
      <c r="A1214" s="29"/>
      <c r="B1214" s="151"/>
      <c r="C1214" s="119"/>
      <c r="D1214" s="357" t="s">
        <v>8</v>
      </c>
      <c r="E1214" s="108"/>
      <c r="F1214" s="150"/>
      <c r="G1214" s="35"/>
    </row>
    <row r="1215" spans="1:7" x14ac:dyDescent="0.2">
      <c r="A1215" s="29"/>
      <c r="B1215" s="151"/>
      <c r="C1215" s="119"/>
      <c r="D1215" s="144"/>
      <c r="E1215" s="108"/>
      <c r="F1215" s="150"/>
      <c r="G1215" s="35"/>
    </row>
    <row r="1216" spans="1:7" x14ac:dyDescent="0.2">
      <c r="A1216" s="29"/>
      <c r="B1216" s="101"/>
      <c r="C1216" s="41"/>
      <c r="D1216" s="144"/>
      <c r="E1216" s="155"/>
      <c r="F1216" s="128"/>
      <c r="G1216" s="35"/>
    </row>
    <row r="1217" spans="1:7" x14ac:dyDescent="0.2">
      <c r="A1217" s="29"/>
      <c r="B1217" s="106"/>
      <c r="C1217" s="41"/>
      <c r="D1217" s="136"/>
      <c r="E1217" s="104"/>
      <c r="F1217" s="128"/>
      <c r="G1217" s="35"/>
    </row>
    <row r="1218" spans="1:7" x14ac:dyDescent="0.2">
      <c r="A1218" s="29"/>
      <c r="B1218" s="105"/>
      <c r="C1218" s="41"/>
      <c r="D1218" s="136"/>
      <c r="E1218" s="108"/>
      <c r="F1218" s="152"/>
      <c r="G1218" s="35"/>
    </row>
    <row r="1219" spans="1:7" x14ac:dyDescent="0.2">
      <c r="A1219" s="29"/>
      <c r="B1219" s="107"/>
      <c r="C1219" s="41"/>
      <c r="D1219" s="136"/>
      <c r="E1219" s="153"/>
      <c r="F1219" s="128"/>
      <c r="G1219" s="35"/>
    </row>
    <row r="1220" spans="1:7" x14ac:dyDescent="0.2">
      <c r="A1220" s="29"/>
      <c r="B1220" s="107"/>
      <c r="C1220" s="41"/>
      <c r="D1220" s="67"/>
      <c r="E1220" s="153"/>
      <c r="F1220" s="128"/>
      <c r="G1220" s="35"/>
    </row>
    <row r="1221" spans="1:7" x14ac:dyDescent="0.2">
      <c r="A1221" s="29"/>
      <c r="B1221" s="101"/>
      <c r="C1221" s="41"/>
      <c r="D1221" s="67"/>
      <c r="E1221" s="108"/>
      <c r="F1221" s="128"/>
      <c r="G1221" s="35"/>
    </row>
    <row r="1222" spans="1:7" x14ac:dyDescent="0.2">
      <c r="A1222" s="29"/>
      <c r="B1222" s="101"/>
      <c r="C1222" s="41"/>
      <c r="D1222" s="67"/>
      <c r="E1222" s="153"/>
      <c r="F1222" s="128"/>
      <c r="G1222" s="35"/>
    </row>
    <row r="1223" spans="1:7" x14ac:dyDescent="0.2">
      <c r="A1223" s="29"/>
      <c r="B1223" s="106"/>
      <c r="C1223" s="41"/>
      <c r="D1223" s="67"/>
      <c r="E1223" s="104"/>
      <c r="F1223" s="154"/>
      <c r="G1223" s="35"/>
    </row>
    <row r="1224" spans="1:7" x14ac:dyDescent="0.2">
      <c r="A1224" s="29"/>
      <c r="B1224" s="105"/>
      <c r="C1224" s="41"/>
      <c r="D1224" s="130"/>
      <c r="E1224" s="104"/>
      <c r="F1224" s="154"/>
      <c r="G1224" s="35"/>
    </row>
    <row r="1225" spans="1:7" x14ac:dyDescent="0.2">
      <c r="A1225" s="29"/>
      <c r="B1225" s="105"/>
      <c r="C1225" s="41"/>
      <c r="D1225" s="67"/>
      <c r="E1225" s="104"/>
      <c r="F1225" s="154"/>
      <c r="G1225" s="35"/>
    </row>
    <row r="1226" spans="1:7" x14ac:dyDescent="0.2">
      <c r="A1226" s="29"/>
      <c r="B1226" s="101"/>
      <c r="C1226" s="41"/>
      <c r="D1226" s="67"/>
      <c r="E1226" s="104"/>
      <c r="F1226" s="154"/>
      <c r="G1226" s="35"/>
    </row>
    <row r="1227" spans="1:7" x14ac:dyDescent="0.2">
      <c r="A1227" s="29"/>
      <c r="B1227" s="101"/>
      <c r="C1227" s="41"/>
      <c r="D1227" s="136"/>
      <c r="E1227" s="104"/>
      <c r="F1227" s="154"/>
      <c r="G1227" s="35"/>
    </row>
    <row r="1228" spans="1:7" x14ac:dyDescent="0.2">
      <c r="A1228" s="29"/>
      <c r="B1228" s="101"/>
      <c r="C1228" s="41"/>
      <c r="D1228" s="136"/>
      <c r="E1228" s="104"/>
      <c r="F1228" s="154"/>
      <c r="G1228" s="35"/>
    </row>
    <row r="1229" spans="1:7" x14ac:dyDescent="0.2">
      <c r="A1229" s="29"/>
      <c r="B1229" s="101"/>
      <c r="C1229" s="41"/>
      <c r="D1229" s="62"/>
      <c r="E1229" s="104"/>
      <c r="F1229" s="154"/>
      <c r="G1229" s="35"/>
    </row>
    <row r="1230" spans="1:7" x14ac:dyDescent="0.2">
      <c r="A1230" s="29"/>
      <c r="B1230" s="101"/>
      <c r="C1230" s="41"/>
      <c r="D1230" s="67"/>
      <c r="E1230" s="104"/>
      <c r="F1230" s="154"/>
      <c r="G1230" s="35"/>
    </row>
    <row r="1231" spans="1:7" x14ac:dyDescent="0.2">
      <c r="A1231" s="29"/>
      <c r="B1231" s="101"/>
      <c r="C1231" s="41"/>
      <c r="D1231" s="67"/>
      <c r="E1231" s="104"/>
      <c r="F1231" s="154"/>
      <c r="G1231" s="35"/>
    </row>
    <row r="1232" spans="1:7" x14ac:dyDescent="0.2">
      <c r="A1232" s="29"/>
      <c r="B1232" s="101"/>
      <c r="C1232" s="41"/>
      <c r="D1232" s="67"/>
      <c r="E1232" s="104"/>
      <c r="F1232" s="154"/>
      <c r="G1232" s="35"/>
    </row>
    <row r="1233" spans="1:7" x14ac:dyDescent="0.2">
      <c r="A1233" s="29"/>
      <c r="B1233" s="101"/>
      <c r="C1233" s="41"/>
      <c r="D1233" s="67"/>
      <c r="E1233" s="104"/>
      <c r="F1233" s="154"/>
      <c r="G1233" s="35"/>
    </row>
    <row r="1234" spans="1:7" x14ac:dyDescent="0.2">
      <c r="A1234" s="29"/>
      <c r="B1234" s="101"/>
      <c r="C1234" s="41"/>
      <c r="D1234" s="67"/>
      <c r="E1234" s="104"/>
      <c r="F1234" s="154"/>
      <c r="G1234" s="35"/>
    </row>
    <row r="1235" spans="1:7" x14ac:dyDescent="0.2">
      <c r="A1235" s="29"/>
      <c r="B1235" s="101"/>
      <c r="C1235" s="41"/>
      <c r="D1235" s="159"/>
      <c r="E1235" s="104"/>
      <c r="F1235" s="154"/>
      <c r="G1235" s="35"/>
    </row>
    <row r="1236" spans="1:7" x14ac:dyDescent="0.2">
      <c r="A1236" s="29"/>
      <c r="B1236" s="101"/>
      <c r="C1236" s="41"/>
      <c r="D1236" s="160"/>
      <c r="E1236" s="108"/>
      <c r="F1236" s="128"/>
      <c r="G1236" s="35"/>
    </row>
    <row r="1237" spans="1:7" x14ac:dyDescent="0.2">
      <c r="A1237" s="29"/>
      <c r="B1237" s="101"/>
      <c r="C1237" s="41"/>
      <c r="D1237" s="136"/>
      <c r="E1237" s="153"/>
      <c r="F1237" s="128"/>
      <c r="G1237" s="35"/>
    </row>
    <row r="1238" spans="1:7" x14ac:dyDescent="0.2">
      <c r="A1238" s="29"/>
      <c r="B1238" s="101"/>
      <c r="C1238" s="41"/>
      <c r="D1238" s="136"/>
      <c r="E1238" s="102"/>
      <c r="F1238" s="128"/>
      <c r="G1238" s="35"/>
    </row>
    <row r="1239" spans="1:7" x14ac:dyDescent="0.2">
      <c r="A1239" s="29"/>
      <c r="B1239" s="101"/>
      <c r="C1239" s="31"/>
      <c r="D1239" s="67"/>
      <c r="E1239" s="131"/>
      <c r="F1239" s="117"/>
      <c r="G1239" s="35"/>
    </row>
    <row r="1240" spans="1:7" x14ac:dyDescent="0.2">
      <c r="A1240" s="29"/>
      <c r="B1240" s="101"/>
      <c r="C1240" s="41"/>
      <c r="D1240" s="118"/>
      <c r="E1240" s="108"/>
      <c r="F1240" s="149"/>
      <c r="G1240" s="35"/>
    </row>
    <row r="1241" spans="1:7" x14ac:dyDescent="0.2">
      <c r="A1241" s="29"/>
      <c r="B1241" s="101"/>
      <c r="C1241" s="41"/>
      <c r="D1241" s="144"/>
      <c r="E1241" s="108"/>
      <c r="F1241" s="149"/>
      <c r="G1241" s="35"/>
    </row>
    <row r="1242" spans="1:7" ht="13.5" thickBot="1" x14ac:dyDescent="0.25">
      <c r="A1242" s="45"/>
      <c r="B1242" s="132"/>
      <c r="C1242" s="115"/>
      <c r="D1242" s="115"/>
      <c r="E1242" s="132"/>
      <c r="F1242" s="49" t="s">
        <v>15</v>
      </c>
      <c r="G1242" s="50">
        <f>SUM(G1208:G1241)</f>
        <v>15750</v>
      </c>
    </row>
    <row r="1243" spans="1:7" x14ac:dyDescent="0.2">
      <c r="A1243" s="1149" t="s">
        <v>1247</v>
      </c>
      <c r="B1243" s="1150"/>
      <c r="C1243" s="1150"/>
      <c r="D1243" s="1150"/>
      <c r="E1243" s="1150"/>
      <c r="F1243" s="1150"/>
      <c r="G1243" s="1151"/>
    </row>
    <row r="1244" spans="1:7" ht="13.5" thickBot="1" x14ac:dyDescent="0.25">
      <c r="A1244" s="1235" t="s">
        <v>1248</v>
      </c>
      <c r="B1244" s="1204"/>
      <c r="C1244" s="1204"/>
      <c r="D1244" s="1204"/>
      <c r="E1244" s="1204"/>
      <c r="F1244" s="1204"/>
      <c r="G1244" s="1232"/>
    </row>
    <row r="1245" spans="1:7" ht="13.5" thickTop="1" x14ac:dyDescent="0.2">
      <c r="A1245" s="1130"/>
      <c r="B1245" s="1131"/>
      <c r="C1245" s="1131"/>
      <c r="D1245" s="57" t="s">
        <v>11</v>
      </c>
      <c r="E1245" s="1132" t="s">
        <v>12</v>
      </c>
      <c r="F1245" s="1132"/>
      <c r="G1245" s="1133"/>
    </row>
    <row r="1246" spans="1:7" x14ac:dyDescent="0.2">
      <c r="A1246" s="1134" t="s">
        <v>17</v>
      </c>
      <c r="B1246" s="1135"/>
      <c r="C1246" s="1135"/>
      <c r="D1246" s="39"/>
      <c r="E1246" s="1136"/>
      <c r="F1246" s="1137"/>
      <c r="G1246" s="1138"/>
    </row>
    <row r="1247" spans="1:7" x14ac:dyDescent="0.2">
      <c r="A1247" s="1134" t="s">
        <v>38</v>
      </c>
      <c r="B1247" s="1135"/>
      <c r="C1247" s="1135"/>
      <c r="D1247" s="58" t="s">
        <v>468</v>
      </c>
      <c r="E1247" s="1139" t="s">
        <v>142</v>
      </c>
      <c r="F1247" s="1139"/>
      <c r="G1247" s="1140"/>
    </row>
    <row r="1248" spans="1:7" ht="13.5" thickBot="1" x14ac:dyDescent="0.25">
      <c r="A1248" s="1141" t="s">
        <v>39</v>
      </c>
      <c r="B1248" s="1142"/>
      <c r="C1248" s="1142"/>
      <c r="D1248" s="59" t="s">
        <v>44</v>
      </c>
      <c r="E1248" s="1143" t="s">
        <v>0</v>
      </c>
      <c r="F1248" s="1143"/>
      <c r="G1248" s="1144"/>
    </row>
    <row r="1249" spans="1:7" ht="16.5" x14ac:dyDescent="0.25">
      <c r="A1249" s="1152" t="s">
        <v>29</v>
      </c>
      <c r="B1249" s="1153"/>
      <c r="C1249" s="1153"/>
      <c r="D1249" s="1153"/>
      <c r="E1249" s="1153"/>
      <c r="F1249" s="1153"/>
      <c r="G1249" s="1154"/>
    </row>
    <row r="1250" spans="1:7" x14ac:dyDescent="0.2">
      <c r="A1250" s="1155" t="s">
        <v>48</v>
      </c>
      <c r="B1250" s="1156"/>
      <c r="C1250" s="1156"/>
      <c r="D1250" s="1156"/>
      <c r="E1250" s="1156"/>
      <c r="F1250" s="1156"/>
      <c r="G1250" s="1157"/>
    </row>
    <row r="1251" spans="1:7" x14ac:dyDescent="0.2">
      <c r="A1251" s="1158" t="s">
        <v>49</v>
      </c>
      <c r="B1251" s="1159"/>
      <c r="C1251" s="1159"/>
      <c r="D1251" s="1159"/>
      <c r="E1251" s="1159"/>
      <c r="F1251" s="1159"/>
      <c r="G1251" s="1160"/>
    </row>
    <row r="1252" spans="1:7" x14ac:dyDescent="0.2">
      <c r="A1252" s="6"/>
      <c r="B1252" s="99"/>
      <c r="C1252" s="8"/>
      <c r="D1252" s="9"/>
      <c r="E1252" s="99"/>
      <c r="F1252" s="10"/>
      <c r="G1252" s="11" t="s">
        <v>20</v>
      </c>
    </row>
    <row r="1253" spans="1:7" x14ac:dyDescent="0.2">
      <c r="A1253" s="12" t="s">
        <v>1</v>
      </c>
      <c r="B1253" s="13"/>
      <c r="C1253" s="14" t="s">
        <v>19</v>
      </c>
      <c r="D1253" s="13"/>
      <c r="E1253" s="343" t="s">
        <v>1374</v>
      </c>
      <c r="F1253" s="98"/>
      <c r="G1253" s="344" t="s">
        <v>1360</v>
      </c>
    </row>
    <row r="1254" spans="1:7" x14ac:dyDescent="0.2">
      <c r="A1254" s="17" t="s">
        <v>8</v>
      </c>
      <c r="B1254" s="100"/>
      <c r="C1254" s="19"/>
      <c r="D1254" s="4"/>
      <c r="E1254" s="1145"/>
      <c r="F1254" s="1146"/>
      <c r="G1254" s="20"/>
    </row>
    <row r="1255" spans="1:7" x14ac:dyDescent="0.2">
      <c r="A1255" s="21" t="s">
        <v>37</v>
      </c>
      <c r="B1255" s="22"/>
      <c r="C1255" s="22"/>
      <c r="D1255" s="22"/>
      <c r="E1255" s="23" t="s">
        <v>46</v>
      </c>
      <c r="F1255" s="24"/>
      <c r="G1255" s="20" t="s">
        <v>50</v>
      </c>
    </row>
    <row r="1256" spans="1:7" x14ac:dyDescent="0.2">
      <c r="A1256" s="6"/>
      <c r="B1256" s="99"/>
      <c r="C1256" s="8"/>
      <c r="D1256" s="8"/>
      <c r="E1256" s="1147"/>
      <c r="F1256" s="1148"/>
      <c r="G1256" s="25"/>
    </row>
    <row r="1257" spans="1:7" ht="26.25" thickBot="1" x14ac:dyDescent="0.25">
      <c r="A1257" s="210" t="s">
        <v>47</v>
      </c>
      <c r="B1257" s="28" t="s">
        <v>23</v>
      </c>
      <c r="C1257" s="28" t="s">
        <v>34</v>
      </c>
      <c r="D1257" s="110" t="s">
        <v>53</v>
      </c>
      <c r="E1257" s="114" t="s">
        <v>54</v>
      </c>
      <c r="F1257" s="111" t="s">
        <v>55</v>
      </c>
      <c r="G1257" s="112" t="s">
        <v>35</v>
      </c>
    </row>
    <row r="1258" spans="1:7" ht="13.5" thickTop="1" x14ac:dyDescent="0.2">
      <c r="A1258" s="29">
        <v>1</v>
      </c>
      <c r="B1258" s="101"/>
      <c r="C1258" s="352" t="s">
        <v>300</v>
      </c>
      <c r="D1258" s="357" t="s">
        <v>835</v>
      </c>
      <c r="E1258" s="158">
        <v>50</v>
      </c>
      <c r="F1258" s="128">
        <v>450</v>
      </c>
      <c r="G1258" s="35">
        <f>F1258*E1258</f>
        <v>22500</v>
      </c>
    </row>
    <row r="1259" spans="1:7" x14ac:dyDescent="0.2">
      <c r="A1259" s="29"/>
      <c r="B1259" s="101"/>
      <c r="C1259" s="352"/>
      <c r="D1259" s="351" t="s">
        <v>467</v>
      </c>
      <c r="E1259" s="158"/>
      <c r="F1259" s="128"/>
      <c r="G1259" s="35"/>
    </row>
    <row r="1260" spans="1:7" x14ac:dyDescent="0.2">
      <c r="A1260" s="29"/>
      <c r="B1260" s="101"/>
      <c r="C1260" s="41"/>
      <c r="D1260" s="351"/>
      <c r="E1260" s="157"/>
      <c r="F1260" s="149"/>
      <c r="G1260" s="353"/>
    </row>
    <row r="1261" spans="1:7" x14ac:dyDescent="0.2">
      <c r="A1261" s="29"/>
      <c r="B1261" s="101"/>
      <c r="C1261" s="352"/>
      <c r="D1261" s="351"/>
      <c r="E1261" s="158"/>
      <c r="F1261" s="128"/>
      <c r="G1261" s="35"/>
    </row>
    <row r="1262" spans="1:7" x14ac:dyDescent="0.2">
      <c r="A1262" s="29"/>
      <c r="B1262" s="105"/>
      <c r="C1262" s="41"/>
      <c r="D1262" s="136"/>
      <c r="E1262" s="102"/>
      <c r="F1262" s="128"/>
      <c r="G1262" s="35"/>
    </row>
    <row r="1263" spans="1:7" x14ac:dyDescent="0.2">
      <c r="A1263" s="29"/>
      <c r="B1263" s="105"/>
      <c r="C1263" s="41"/>
      <c r="D1263" s="136"/>
      <c r="E1263" s="102"/>
      <c r="F1263" s="128"/>
      <c r="G1263" s="35"/>
    </row>
    <row r="1264" spans="1:7" x14ac:dyDescent="0.2">
      <c r="A1264" s="29"/>
      <c r="B1264" s="151"/>
      <c r="C1264" s="119"/>
      <c r="D1264" s="357" t="s">
        <v>8</v>
      </c>
      <c r="E1264" s="108"/>
      <c r="F1264" s="150"/>
      <c r="G1264" s="35"/>
    </row>
    <row r="1265" spans="1:7" x14ac:dyDescent="0.2">
      <c r="A1265" s="29"/>
      <c r="B1265" s="151"/>
      <c r="C1265" s="119"/>
      <c r="D1265" s="144"/>
      <c r="E1265" s="108"/>
      <c r="F1265" s="150"/>
      <c r="G1265" s="35"/>
    </row>
    <row r="1266" spans="1:7" x14ac:dyDescent="0.2">
      <c r="A1266" s="29"/>
      <c r="B1266" s="101"/>
      <c r="C1266" s="41"/>
      <c r="D1266" s="144"/>
      <c r="E1266" s="155"/>
      <c r="F1266" s="128"/>
      <c r="G1266" s="35"/>
    </row>
    <row r="1267" spans="1:7" x14ac:dyDescent="0.2">
      <c r="A1267" s="29"/>
      <c r="B1267" s="106"/>
      <c r="C1267" s="41"/>
      <c r="D1267" s="136"/>
      <c r="E1267" s="104"/>
      <c r="F1267" s="128"/>
      <c r="G1267" s="35"/>
    </row>
    <row r="1268" spans="1:7" x14ac:dyDescent="0.2">
      <c r="A1268" s="29"/>
      <c r="B1268" s="105"/>
      <c r="C1268" s="41"/>
      <c r="D1268" s="136"/>
      <c r="E1268" s="108"/>
      <c r="F1268" s="152"/>
      <c r="G1268" s="35"/>
    </row>
    <row r="1269" spans="1:7" x14ac:dyDescent="0.2">
      <c r="A1269" s="29"/>
      <c r="B1269" s="107"/>
      <c r="C1269" s="41"/>
      <c r="D1269" s="136"/>
      <c r="E1269" s="153"/>
      <c r="F1269" s="128"/>
      <c r="G1269" s="35"/>
    </row>
    <row r="1270" spans="1:7" x14ac:dyDescent="0.2">
      <c r="A1270" s="29"/>
      <c r="B1270" s="107"/>
      <c r="C1270" s="41"/>
      <c r="D1270" s="67"/>
      <c r="E1270" s="153"/>
      <c r="F1270" s="128"/>
      <c r="G1270" s="35"/>
    </row>
    <row r="1271" spans="1:7" x14ac:dyDescent="0.2">
      <c r="A1271" s="29"/>
      <c r="B1271" s="101"/>
      <c r="C1271" s="41"/>
      <c r="D1271" s="67"/>
      <c r="E1271" s="108"/>
      <c r="F1271" s="128"/>
      <c r="G1271" s="35"/>
    </row>
    <row r="1272" spans="1:7" x14ac:dyDescent="0.2">
      <c r="A1272" s="29"/>
      <c r="B1272" s="101"/>
      <c r="C1272" s="41"/>
      <c r="D1272" s="67"/>
      <c r="E1272" s="153"/>
      <c r="F1272" s="128"/>
      <c r="G1272" s="35"/>
    </row>
    <row r="1273" spans="1:7" x14ac:dyDescent="0.2">
      <c r="A1273" s="29"/>
      <c r="B1273" s="106"/>
      <c r="C1273" s="41"/>
      <c r="D1273" s="67"/>
      <c r="E1273" s="104"/>
      <c r="F1273" s="154"/>
      <c r="G1273" s="35"/>
    </row>
    <row r="1274" spans="1:7" x14ac:dyDescent="0.2">
      <c r="A1274" s="29"/>
      <c r="B1274" s="105"/>
      <c r="C1274" s="41"/>
      <c r="D1274" s="130"/>
      <c r="E1274" s="104"/>
      <c r="F1274" s="154"/>
      <c r="G1274" s="35"/>
    </row>
    <row r="1275" spans="1:7" x14ac:dyDescent="0.2">
      <c r="A1275" s="29"/>
      <c r="B1275" s="105"/>
      <c r="C1275" s="41"/>
      <c r="D1275" s="67"/>
      <c r="E1275" s="104"/>
      <c r="F1275" s="154"/>
      <c r="G1275" s="35"/>
    </row>
    <row r="1276" spans="1:7" x14ac:dyDescent="0.2">
      <c r="A1276" s="29"/>
      <c r="B1276" s="101"/>
      <c r="C1276" s="41"/>
      <c r="D1276" s="67"/>
      <c r="E1276" s="104"/>
      <c r="F1276" s="154"/>
      <c r="G1276" s="35"/>
    </row>
    <row r="1277" spans="1:7" x14ac:dyDescent="0.2">
      <c r="A1277" s="29"/>
      <c r="B1277" s="101"/>
      <c r="C1277" s="41"/>
      <c r="D1277" s="136"/>
      <c r="E1277" s="104"/>
      <c r="F1277" s="154"/>
      <c r="G1277" s="35"/>
    </row>
    <row r="1278" spans="1:7" x14ac:dyDescent="0.2">
      <c r="A1278" s="29"/>
      <c r="B1278" s="101"/>
      <c r="C1278" s="41"/>
      <c r="D1278" s="136"/>
      <c r="E1278" s="104"/>
      <c r="F1278" s="154"/>
      <c r="G1278" s="35"/>
    </row>
    <row r="1279" spans="1:7" x14ac:dyDescent="0.2">
      <c r="A1279" s="29"/>
      <c r="B1279" s="101"/>
      <c r="C1279" s="41"/>
      <c r="D1279" s="62"/>
      <c r="E1279" s="104"/>
      <c r="F1279" s="154"/>
      <c r="G1279" s="35"/>
    </row>
    <row r="1280" spans="1:7" x14ac:dyDescent="0.2">
      <c r="A1280" s="29"/>
      <c r="B1280" s="101"/>
      <c r="C1280" s="41"/>
      <c r="D1280" s="67"/>
      <c r="E1280" s="104"/>
      <c r="F1280" s="154"/>
      <c r="G1280" s="35"/>
    </row>
    <row r="1281" spans="1:7" x14ac:dyDescent="0.2">
      <c r="A1281" s="29"/>
      <c r="B1281" s="101"/>
      <c r="C1281" s="41"/>
      <c r="D1281" s="67"/>
      <c r="E1281" s="104"/>
      <c r="F1281" s="154"/>
      <c r="G1281" s="35"/>
    </row>
    <row r="1282" spans="1:7" x14ac:dyDescent="0.2">
      <c r="A1282" s="29"/>
      <c r="B1282" s="101"/>
      <c r="C1282" s="41"/>
      <c r="D1282" s="67"/>
      <c r="E1282" s="104"/>
      <c r="F1282" s="154"/>
      <c r="G1282" s="35"/>
    </row>
    <row r="1283" spans="1:7" x14ac:dyDescent="0.2">
      <c r="A1283" s="29"/>
      <c r="B1283" s="101"/>
      <c r="C1283" s="41"/>
      <c r="D1283" s="67"/>
      <c r="E1283" s="104"/>
      <c r="F1283" s="154"/>
      <c r="G1283" s="35"/>
    </row>
    <row r="1284" spans="1:7" x14ac:dyDescent="0.2">
      <c r="A1284" s="29"/>
      <c r="B1284" s="101"/>
      <c r="C1284" s="41"/>
      <c r="D1284" s="67"/>
      <c r="E1284" s="104"/>
      <c r="F1284" s="154"/>
      <c r="G1284" s="35"/>
    </row>
    <row r="1285" spans="1:7" x14ac:dyDescent="0.2">
      <c r="A1285" s="29"/>
      <c r="B1285" s="101"/>
      <c r="C1285" s="41"/>
      <c r="D1285" s="159"/>
      <c r="E1285" s="104"/>
      <c r="F1285" s="154"/>
      <c r="G1285" s="35"/>
    </row>
    <row r="1286" spans="1:7" x14ac:dyDescent="0.2">
      <c r="A1286" s="29"/>
      <c r="B1286" s="101"/>
      <c r="C1286" s="41"/>
      <c r="D1286" s="160"/>
      <c r="E1286" s="108"/>
      <c r="F1286" s="128"/>
      <c r="G1286" s="35"/>
    </row>
    <row r="1287" spans="1:7" x14ac:dyDescent="0.2">
      <c r="A1287" s="29"/>
      <c r="B1287" s="101"/>
      <c r="C1287" s="41"/>
      <c r="D1287" s="136"/>
      <c r="E1287" s="153"/>
      <c r="F1287" s="128"/>
      <c r="G1287" s="35"/>
    </row>
    <row r="1288" spans="1:7" x14ac:dyDescent="0.2">
      <c r="A1288" s="29"/>
      <c r="B1288" s="101"/>
      <c r="C1288" s="41"/>
      <c r="D1288" s="136"/>
      <c r="E1288" s="102"/>
      <c r="F1288" s="128"/>
      <c r="G1288" s="35"/>
    </row>
    <row r="1289" spans="1:7" x14ac:dyDescent="0.2">
      <c r="A1289" s="29"/>
      <c r="B1289" s="101"/>
      <c r="C1289" s="31"/>
      <c r="D1289" s="67"/>
      <c r="E1289" s="131"/>
      <c r="F1289" s="117"/>
      <c r="G1289" s="35"/>
    </row>
    <row r="1290" spans="1:7" x14ac:dyDescent="0.2">
      <c r="A1290" s="29"/>
      <c r="B1290" s="101"/>
      <c r="C1290" s="41"/>
      <c r="D1290" s="118"/>
      <c r="E1290" s="108"/>
      <c r="F1290" s="149"/>
      <c r="G1290" s="35"/>
    </row>
    <row r="1291" spans="1:7" x14ac:dyDescent="0.2">
      <c r="A1291" s="29"/>
      <c r="B1291" s="101"/>
      <c r="C1291" s="41"/>
      <c r="D1291" s="144"/>
      <c r="E1291" s="108"/>
      <c r="F1291" s="149"/>
      <c r="G1291" s="35"/>
    </row>
    <row r="1292" spans="1:7" ht="13.5" thickBot="1" x14ac:dyDescent="0.25">
      <c r="A1292" s="45"/>
      <c r="B1292" s="132"/>
      <c r="C1292" s="115"/>
      <c r="D1292" s="115"/>
      <c r="E1292" s="132"/>
      <c r="F1292" s="49" t="s">
        <v>15</v>
      </c>
      <c r="G1292" s="50">
        <f>SUM(G1258:G1291)</f>
        <v>22500</v>
      </c>
    </row>
    <row r="1293" spans="1:7" ht="13.5" thickTop="1" x14ac:dyDescent="0.2">
      <c r="A1293" s="1149" t="s">
        <v>1367</v>
      </c>
      <c r="B1293" s="1150"/>
      <c r="C1293" s="1150"/>
      <c r="D1293" s="1150"/>
      <c r="E1293" s="1150"/>
      <c r="F1293" s="1150"/>
      <c r="G1293" s="1151"/>
    </row>
    <row r="1294" spans="1:7" ht="13.5" thickBot="1" x14ac:dyDescent="0.25">
      <c r="A1294" s="1235" t="s">
        <v>1243</v>
      </c>
      <c r="B1294" s="1204"/>
      <c r="C1294" s="1204"/>
      <c r="D1294" s="1204"/>
      <c r="E1294" s="1204"/>
      <c r="F1294" s="1204"/>
      <c r="G1294" s="1232"/>
    </row>
    <row r="1295" spans="1:7" ht="13.5" thickTop="1" x14ac:dyDescent="0.2">
      <c r="A1295" s="1130"/>
      <c r="B1295" s="1131"/>
      <c r="C1295" s="1131"/>
      <c r="D1295" s="57" t="s">
        <v>11</v>
      </c>
      <c r="E1295" s="1132" t="s">
        <v>12</v>
      </c>
      <c r="F1295" s="1132"/>
      <c r="G1295" s="1133"/>
    </row>
    <row r="1296" spans="1:7" x14ac:dyDescent="0.2">
      <c r="A1296" s="1134" t="s">
        <v>17</v>
      </c>
      <c r="B1296" s="1135"/>
      <c r="C1296" s="1135"/>
      <c r="D1296" s="39"/>
      <c r="E1296" s="1136"/>
      <c r="F1296" s="1137"/>
      <c r="G1296" s="1138"/>
    </row>
    <row r="1297" spans="1:7" x14ac:dyDescent="0.2">
      <c r="A1297" s="1134" t="s">
        <v>38</v>
      </c>
      <c r="B1297" s="1135"/>
      <c r="C1297" s="1135"/>
      <c r="D1297" s="58" t="s">
        <v>468</v>
      </c>
      <c r="E1297" s="1139" t="s">
        <v>142</v>
      </c>
      <c r="F1297" s="1139"/>
      <c r="G1297" s="1140"/>
    </row>
    <row r="1298" spans="1:7" ht="13.5" thickBot="1" x14ac:dyDescent="0.25">
      <c r="A1298" s="1141" t="s">
        <v>39</v>
      </c>
      <c r="B1298" s="1142"/>
      <c r="C1298" s="1142"/>
      <c r="D1298" s="59" t="s">
        <v>44</v>
      </c>
      <c r="E1298" s="1143" t="s">
        <v>0</v>
      </c>
      <c r="F1298" s="1143"/>
      <c r="G1298" s="1144"/>
    </row>
    <row r="1299" spans="1:7" ht="16.5" x14ac:dyDescent="0.25">
      <c r="A1299" s="1152" t="s">
        <v>29</v>
      </c>
      <c r="B1299" s="1153"/>
      <c r="C1299" s="1153"/>
      <c r="D1299" s="1153"/>
      <c r="E1299" s="1153"/>
      <c r="F1299" s="1153"/>
      <c r="G1299" s="1154"/>
    </row>
    <row r="1300" spans="1:7" x14ac:dyDescent="0.2">
      <c r="A1300" s="1155" t="s">
        <v>48</v>
      </c>
      <c r="B1300" s="1156"/>
      <c r="C1300" s="1156"/>
      <c r="D1300" s="1156"/>
      <c r="E1300" s="1156"/>
      <c r="F1300" s="1156"/>
      <c r="G1300" s="1157"/>
    </row>
    <row r="1301" spans="1:7" x14ac:dyDescent="0.2">
      <c r="A1301" s="1158" t="s">
        <v>49</v>
      </c>
      <c r="B1301" s="1159"/>
      <c r="C1301" s="1159"/>
      <c r="D1301" s="1159"/>
      <c r="E1301" s="1159"/>
      <c r="F1301" s="1159"/>
      <c r="G1301" s="1160"/>
    </row>
    <row r="1302" spans="1:7" x14ac:dyDescent="0.2">
      <c r="A1302" s="6"/>
      <c r="B1302" s="99"/>
      <c r="C1302" s="8"/>
      <c r="D1302" s="9"/>
      <c r="E1302" s="99"/>
      <c r="F1302" s="10"/>
      <c r="G1302" s="11" t="s">
        <v>20</v>
      </c>
    </row>
    <row r="1303" spans="1:7" x14ac:dyDescent="0.2">
      <c r="A1303" s="12" t="s">
        <v>1</v>
      </c>
      <c r="B1303" s="13"/>
      <c r="C1303" s="14" t="s">
        <v>19</v>
      </c>
      <c r="D1303" s="13"/>
      <c r="E1303" s="343" t="s">
        <v>1370</v>
      </c>
      <c r="F1303" s="98"/>
      <c r="G1303" s="344" t="s">
        <v>1360</v>
      </c>
    </row>
    <row r="1304" spans="1:7" x14ac:dyDescent="0.2">
      <c r="A1304" s="17" t="s">
        <v>8</v>
      </c>
      <c r="B1304" s="100"/>
      <c r="C1304" s="19"/>
      <c r="D1304" s="4"/>
      <c r="E1304" s="1145"/>
      <c r="F1304" s="1146"/>
      <c r="G1304" s="20"/>
    </row>
    <row r="1305" spans="1:7" x14ac:dyDescent="0.2">
      <c r="A1305" s="21" t="s">
        <v>37</v>
      </c>
      <c r="B1305" s="22"/>
      <c r="C1305" s="22"/>
      <c r="D1305" s="22"/>
      <c r="E1305" s="23" t="s">
        <v>46</v>
      </c>
      <c r="F1305" s="24"/>
      <c r="G1305" s="20" t="s">
        <v>50</v>
      </c>
    </row>
    <row r="1306" spans="1:7" x14ac:dyDescent="0.2">
      <c r="A1306" s="6"/>
      <c r="B1306" s="99"/>
      <c r="C1306" s="8"/>
      <c r="D1306" s="8"/>
      <c r="E1306" s="1147"/>
      <c r="F1306" s="1148"/>
      <c r="G1306" s="25"/>
    </row>
    <row r="1307" spans="1:7" ht="26.25" thickBot="1" x14ac:dyDescent="0.25">
      <c r="A1307" s="210" t="s">
        <v>47</v>
      </c>
      <c r="B1307" s="28" t="s">
        <v>23</v>
      </c>
      <c r="C1307" s="28" t="s">
        <v>34</v>
      </c>
      <c r="D1307" s="110" t="s">
        <v>53</v>
      </c>
      <c r="E1307" s="114" t="s">
        <v>54</v>
      </c>
      <c r="F1307" s="111" t="s">
        <v>55</v>
      </c>
      <c r="G1307" s="112" t="s">
        <v>35</v>
      </c>
    </row>
    <row r="1308" spans="1:7" ht="13.5" thickTop="1" x14ac:dyDescent="0.2">
      <c r="A1308" s="29">
        <v>1</v>
      </c>
      <c r="B1308" s="101"/>
      <c r="C1308" s="352" t="s">
        <v>300</v>
      </c>
      <c r="D1308" s="357" t="s">
        <v>835</v>
      </c>
      <c r="E1308" s="158">
        <v>35</v>
      </c>
      <c r="F1308" s="128">
        <v>450</v>
      </c>
      <c r="G1308" s="35">
        <f>F1308*E1308</f>
        <v>15750</v>
      </c>
    </row>
    <row r="1309" spans="1:7" x14ac:dyDescent="0.2">
      <c r="A1309" s="29"/>
      <c r="B1309" s="101"/>
      <c r="C1309" s="352"/>
      <c r="D1309" s="351" t="s">
        <v>467</v>
      </c>
      <c r="E1309" s="158"/>
      <c r="F1309" s="128"/>
      <c r="G1309" s="35"/>
    </row>
    <row r="1310" spans="1:7" x14ac:dyDescent="0.2">
      <c r="A1310" s="29"/>
      <c r="B1310" s="101"/>
      <c r="C1310" s="41"/>
      <c r="D1310" s="351"/>
      <c r="E1310" s="157"/>
      <c r="F1310" s="149"/>
      <c r="G1310" s="353"/>
    </row>
    <row r="1311" spans="1:7" x14ac:dyDescent="0.2">
      <c r="A1311" s="29"/>
      <c r="B1311" s="101"/>
      <c r="C1311" s="352"/>
      <c r="D1311" s="351"/>
      <c r="E1311" s="158"/>
      <c r="F1311" s="128"/>
      <c r="G1311" s="35"/>
    </row>
    <row r="1312" spans="1:7" x14ac:dyDescent="0.2">
      <c r="A1312" s="29"/>
      <c r="B1312" s="105"/>
      <c r="C1312" s="41"/>
      <c r="D1312" s="136"/>
      <c r="E1312" s="102"/>
      <c r="F1312" s="128"/>
      <c r="G1312" s="35"/>
    </row>
    <row r="1313" spans="1:7" x14ac:dyDescent="0.2">
      <c r="A1313" s="29"/>
      <c r="B1313" s="105"/>
      <c r="C1313" s="41"/>
      <c r="D1313" s="136"/>
      <c r="E1313" s="102"/>
      <c r="F1313" s="128"/>
      <c r="G1313" s="35"/>
    </row>
    <row r="1314" spans="1:7" x14ac:dyDescent="0.2">
      <c r="A1314" s="29"/>
      <c r="B1314" s="151"/>
      <c r="C1314" s="119"/>
      <c r="D1314" s="357" t="s">
        <v>8</v>
      </c>
      <c r="E1314" s="108"/>
      <c r="F1314" s="150"/>
      <c r="G1314" s="35"/>
    </row>
    <row r="1315" spans="1:7" x14ac:dyDescent="0.2">
      <c r="A1315" s="29"/>
      <c r="B1315" s="151"/>
      <c r="C1315" s="119"/>
      <c r="D1315" s="144"/>
      <c r="E1315" s="108"/>
      <c r="F1315" s="150"/>
      <c r="G1315" s="35"/>
    </row>
    <row r="1316" spans="1:7" x14ac:dyDescent="0.2">
      <c r="A1316" s="29"/>
      <c r="B1316" s="101"/>
      <c r="C1316" s="41"/>
      <c r="D1316" s="144"/>
      <c r="E1316" s="155"/>
      <c r="F1316" s="128"/>
      <c r="G1316" s="35"/>
    </row>
    <row r="1317" spans="1:7" x14ac:dyDescent="0.2">
      <c r="A1317" s="29"/>
      <c r="B1317" s="106"/>
      <c r="C1317" s="41"/>
      <c r="D1317" s="136"/>
      <c r="E1317" s="104"/>
      <c r="F1317" s="128"/>
      <c r="G1317" s="35"/>
    </row>
    <row r="1318" spans="1:7" x14ac:dyDescent="0.2">
      <c r="A1318" s="29"/>
      <c r="B1318" s="105"/>
      <c r="C1318" s="41"/>
      <c r="D1318" s="136"/>
      <c r="E1318" s="108"/>
      <c r="F1318" s="152"/>
      <c r="G1318" s="35"/>
    </row>
    <row r="1319" spans="1:7" x14ac:dyDescent="0.2">
      <c r="A1319" s="29"/>
      <c r="B1319" s="107"/>
      <c r="C1319" s="41"/>
      <c r="D1319" s="136"/>
      <c r="E1319" s="153"/>
      <c r="F1319" s="128"/>
      <c r="G1319" s="35"/>
    </row>
    <row r="1320" spans="1:7" x14ac:dyDescent="0.2">
      <c r="A1320" s="29"/>
      <c r="B1320" s="107"/>
      <c r="C1320" s="41"/>
      <c r="D1320" s="67"/>
      <c r="E1320" s="153"/>
      <c r="F1320" s="128"/>
      <c r="G1320" s="35"/>
    </row>
    <row r="1321" spans="1:7" x14ac:dyDescent="0.2">
      <c r="A1321" s="29"/>
      <c r="B1321" s="101"/>
      <c r="C1321" s="41"/>
      <c r="D1321" s="67"/>
      <c r="E1321" s="108"/>
      <c r="F1321" s="128"/>
      <c r="G1321" s="35"/>
    </row>
    <row r="1322" spans="1:7" x14ac:dyDescent="0.2">
      <c r="A1322" s="29"/>
      <c r="B1322" s="101"/>
      <c r="C1322" s="41"/>
      <c r="D1322" s="67"/>
      <c r="E1322" s="153"/>
      <c r="F1322" s="128"/>
      <c r="G1322" s="35"/>
    </row>
    <row r="1323" spans="1:7" x14ac:dyDescent="0.2">
      <c r="A1323" s="29"/>
      <c r="B1323" s="106"/>
      <c r="C1323" s="41"/>
      <c r="D1323" s="67"/>
      <c r="E1323" s="104"/>
      <c r="F1323" s="154"/>
      <c r="G1323" s="35"/>
    </row>
    <row r="1324" spans="1:7" x14ac:dyDescent="0.2">
      <c r="A1324" s="29"/>
      <c r="B1324" s="105"/>
      <c r="C1324" s="41"/>
      <c r="D1324" s="130"/>
      <c r="E1324" s="104"/>
      <c r="F1324" s="154"/>
      <c r="G1324" s="35"/>
    </row>
    <row r="1325" spans="1:7" x14ac:dyDescent="0.2">
      <c r="A1325" s="29"/>
      <c r="B1325" s="105"/>
      <c r="C1325" s="41"/>
      <c r="D1325" s="67"/>
      <c r="E1325" s="104"/>
      <c r="F1325" s="154"/>
      <c r="G1325" s="35"/>
    </row>
    <row r="1326" spans="1:7" x14ac:dyDescent="0.2">
      <c r="A1326" s="29"/>
      <c r="B1326" s="101"/>
      <c r="C1326" s="41"/>
      <c r="D1326" s="67"/>
      <c r="E1326" s="104"/>
      <c r="F1326" s="154"/>
      <c r="G1326" s="35"/>
    </row>
    <row r="1327" spans="1:7" x14ac:dyDescent="0.2">
      <c r="A1327" s="29"/>
      <c r="B1327" s="101"/>
      <c r="C1327" s="41"/>
      <c r="D1327" s="136"/>
      <c r="E1327" s="104"/>
      <c r="F1327" s="154"/>
      <c r="G1327" s="35"/>
    </row>
    <row r="1328" spans="1:7" x14ac:dyDescent="0.2">
      <c r="A1328" s="29"/>
      <c r="B1328" s="101"/>
      <c r="C1328" s="41"/>
      <c r="D1328" s="136"/>
      <c r="E1328" s="104"/>
      <c r="F1328" s="154"/>
      <c r="G1328" s="35"/>
    </row>
    <row r="1329" spans="1:7" x14ac:dyDescent="0.2">
      <c r="A1329" s="29"/>
      <c r="B1329" s="101"/>
      <c r="C1329" s="41"/>
      <c r="D1329" s="62"/>
      <c r="E1329" s="104"/>
      <c r="F1329" s="154"/>
      <c r="G1329" s="35"/>
    </row>
    <row r="1330" spans="1:7" x14ac:dyDescent="0.2">
      <c r="A1330" s="29"/>
      <c r="B1330" s="101"/>
      <c r="C1330" s="41"/>
      <c r="D1330" s="67"/>
      <c r="E1330" s="104"/>
      <c r="F1330" s="154"/>
      <c r="G1330" s="35"/>
    </row>
    <row r="1331" spans="1:7" x14ac:dyDescent="0.2">
      <c r="A1331" s="29"/>
      <c r="B1331" s="101"/>
      <c r="C1331" s="41"/>
      <c r="D1331" s="67"/>
      <c r="E1331" s="104"/>
      <c r="F1331" s="154"/>
      <c r="G1331" s="35"/>
    </row>
    <row r="1332" spans="1:7" x14ac:dyDescent="0.2">
      <c r="A1332" s="29"/>
      <c r="B1332" s="101"/>
      <c r="C1332" s="41"/>
      <c r="D1332" s="67"/>
      <c r="E1332" s="104"/>
      <c r="F1332" s="154"/>
      <c r="G1332" s="35"/>
    </row>
    <row r="1333" spans="1:7" x14ac:dyDescent="0.2">
      <c r="A1333" s="29"/>
      <c r="B1333" s="101"/>
      <c r="C1333" s="41"/>
      <c r="D1333" s="67"/>
      <c r="E1333" s="104"/>
      <c r="F1333" s="154"/>
      <c r="G1333" s="35"/>
    </row>
    <row r="1334" spans="1:7" x14ac:dyDescent="0.2">
      <c r="A1334" s="29"/>
      <c r="B1334" s="101"/>
      <c r="C1334" s="41"/>
      <c r="D1334" s="67"/>
      <c r="E1334" s="104"/>
      <c r="F1334" s="154"/>
      <c r="G1334" s="35"/>
    </row>
    <row r="1335" spans="1:7" x14ac:dyDescent="0.2">
      <c r="A1335" s="29"/>
      <c r="B1335" s="101"/>
      <c r="C1335" s="41"/>
      <c r="D1335" s="159"/>
      <c r="E1335" s="104"/>
      <c r="F1335" s="154"/>
      <c r="G1335" s="35"/>
    </row>
    <row r="1336" spans="1:7" x14ac:dyDescent="0.2">
      <c r="A1336" s="29"/>
      <c r="B1336" s="101"/>
      <c r="C1336" s="41"/>
      <c r="D1336" s="160"/>
      <c r="E1336" s="108"/>
      <c r="F1336" s="128"/>
      <c r="G1336" s="35"/>
    </row>
    <row r="1337" spans="1:7" x14ac:dyDescent="0.2">
      <c r="A1337" s="29"/>
      <c r="B1337" s="101"/>
      <c r="C1337" s="41"/>
      <c r="D1337" s="136"/>
      <c r="E1337" s="153"/>
      <c r="F1337" s="128"/>
      <c r="G1337" s="35"/>
    </row>
    <row r="1338" spans="1:7" x14ac:dyDescent="0.2">
      <c r="A1338" s="29"/>
      <c r="B1338" s="101"/>
      <c r="C1338" s="41"/>
      <c r="D1338" s="136"/>
      <c r="E1338" s="102"/>
      <c r="F1338" s="128"/>
      <c r="G1338" s="35"/>
    </row>
    <row r="1339" spans="1:7" x14ac:dyDescent="0.2">
      <c r="A1339" s="29"/>
      <c r="B1339" s="101"/>
      <c r="C1339" s="31"/>
      <c r="D1339" s="67"/>
      <c r="E1339" s="131"/>
      <c r="F1339" s="117"/>
      <c r="G1339" s="35"/>
    </row>
    <row r="1340" spans="1:7" x14ac:dyDescent="0.2">
      <c r="A1340" s="29"/>
      <c r="B1340" s="101"/>
      <c r="C1340" s="41"/>
      <c r="D1340" s="118"/>
      <c r="E1340" s="108"/>
      <c r="F1340" s="149"/>
      <c r="G1340" s="35"/>
    </row>
    <row r="1341" spans="1:7" x14ac:dyDescent="0.2">
      <c r="A1341" s="29"/>
      <c r="B1341" s="101"/>
      <c r="C1341" s="41"/>
      <c r="D1341" s="144"/>
      <c r="E1341" s="108"/>
      <c r="F1341" s="149"/>
      <c r="G1341" s="35"/>
    </row>
    <row r="1342" spans="1:7" ht="13.5" thickBot="1" x14ac:dyDescent="0.25">
      <c r="A1342" s="45"/>
      <c r="B1342" s="132"/>
      <c r="C1342" s="115"/>
      <c r="D1342" s="115"/>
      <c r="E1342" s="132"/>
      <c r="F1342" s="49" t="s">
        <v>15</v>
      </c>
      <c r="G1342" s="50">
        <f>SUM(G1308:G1341)</f>
        <v>15750</v>
      </c>
    </row>
    <row r="1343" spans="1:7" ht="13.5" thickTop="1" x14ac:dyDescent="0.2">
      <c r="A1343" s="1149" t="s">
        <v>1247</v>
      </c>
      <c r="B1343" s="1150"/>
      <c r="C1343" s="1150"/>
      <c r="D1343" s="1150"/>
      <c r="E1343" s="1150"/>
      <c r="F1343" s="1150"/>
      <c r="G1343" s="1151"/>
    </row>
    <row r="1344" spans="1:7" ht="13.5" thickBot="1" x14ac:dyDescent="0.25">
      <c r="A1344" s="1235" t="s">
        <v>1368</v>
      </c>
      <c r="B1344" s="1204"/>
      <c r="C1344" s="1204"/>
      <c r="D1344" s="1204"/>
      <c r="E1344" s="1204"/>
      <c r="F1344" s="1204"/>
      <c r="G1344" s="1232"/>
    </row>
    <row r="1345" spans="1:7" ht="13.5" thickTop="1" x14ac:dyDescent="0.2">
      <c r="A1345" s="1130"/>
      <c r="B1345" s="1131"/>
      <c r="C1345" s="1131"/>
      <c r="D1345" s="57" t="s">
        <v>11</v>
      </c>
      <c r="E1345" s="1132" t="s">
        <v>12</v>
      </c>
      <c r="F1345" s="1132"/>
      <c r="G1345" s="1133"/>
    </row>
    <row r="1346" spans="1:7" x14ac:dyDescent="0.2">
      <c r="A1346" s="1134" t="s">
        <v>17</v>
      </c>
      <c r="B1346" s="1135"/>
      <c r="C1346" s="1135"/>
      <c r="D1346" s="39"/>
      <c r="E1346" s="1136"/>
      <c r="F1346" s="1137"/>
      <c r="G1346" s="1138"/>
    </row>
    <row r="1347" spans="1:7" x14ac:dyDescent="0.2">
      <c r="A1347" s="1134" t="s">
        <v>38</v>
      </c>
      <c r="B1347" s="1135"/>
      <c r="C1347" s="1135"/>
      <c r="D1347" s="58" t="s">
        <v>468</v>
      </c>
      <c r="E1347" s="1139" t="s">
        <v>142</v>
      </c>
      <c r="F1347" s="1139"/>
      <c r="G1347" s="1140"/>
    </row>
    <row r="1348" spans="1:7" ht="13.5" thickBot="1" x14ac:dyDescent="0.25">
      <c r="A1348" s="1141" t="s">
        <v>39</v>
      </c>
      <c r="B1348" s="1142"/>
      <c r="C1348" s="1142"/>
      <c r="D1348" s="59" t="s">
        <v>44</v>
      </c>
      <c r="E1348" s="1143" t="s">
        <v>0</v>
      </c>
      <c r="F1348" s="1143"/>
      <c r="G1348" s="1144"/>
    </row>
    <row r="1349" spans="1:7" ht="16.5" x14ac:dyDescent="0.25">
      <c r="A1349" s="1152" t="s">
        <v>29</v>
      </c>
      <c r="B1349" s="1153"/>
      <c r="C1349" s="1153"/>
      <c r="D1349" s="1153"/>
      <c r="E1349" s="1153"/>
      <c r="F1349" s="1153"/>
      <c r="G1349" s="1154"/>
    </row>
    <row r="1350" spans="1:7" x14ac:dyDescent="0.2">
      <c r="A1350" s="1155" t="s">
        <v>48</v>
      </c>
      <c r="B1350" s="1156"/>
      <c r="C1350" s="1156"/>
      <c r="D1350" s="1156"/>
      <c r="E1350" s="1156"/>
      <c r="F1350" s="1156"/>
      <c r="G1350" s="1157"/>
    </row>
    <row r="1351" spans="1:7" x14ac:dyDescent="0.2">
      <c r="A1351" s="1158" t="s">
        <v>49</v>
      </c>
      <c r="B1351" s="1159"/>
      <c r="C1351" s="1159"/>
      <c r="D1351" s="1159"/>
      <c r="E1351" s="1159"/>
      <c r="F1351" s="1159"/>
      <c r="G1351" s="1160"/>
    </row>
    <row r="1352" spans="1:7" x14ac:dyDescent="0.2">
      <c r="A1352" s="6"/>
      <c r="B1352" s="99"/>
      <c r="C1352" s="8"/>
      <c r="D1352" s="9"/>
      <c r="E1352" s="99"/>
      <c r="F1352" s="10"/>
      <c r="G1352" s="11" t="s">
        <v>20</v>
      </c>
    </row>
    <row r="1353" spans="1:7" x14ac:dyDescent="0.2">
      <c r="A1353" s="12" t="s">
        <v>1</v>
      </c>
      <c r="B1353" s="13"/>
      <c r="C1353" s="14" t="s">
        <v>19</v>
      </c>
      <c r="D1353" s="13"/>
      <c r="E1353" s="343" t="s">
        <v>1529</v>
      </c>
      <c r="F1353" s="98"/>
      <c r="G1353" s="344" t="s">
        <v>1519</v>
      </c>
    </row>
    <row r="1354" spans="1:7" x14ac:dyDescent="0.2">
      <c r="A1354" s="17" t="s">
        <v>8</v>
      </c>
      <c r="B1354" s="100"/>
      <c r="C1354" s="19"/>
      <c r="D1354" s="4"/>
      <c r="E1354" s="1145"/>
      <c r="F1354" s="1146"/>
      <c r="G1354" s="20"/>
    </row>
    <row r="1355" spans="1:7" x14ac:dyDescent="0.2">
      <c r="A1355" s="21" t="s">
        <v>37</v>
      </c>
      <c r="B1355" s="22"/>
      <c r="C1355" s="22"/>
      <c r="D1355" s="22"/>
      <c r="E1355" s="23" t="s">
        <v>46</v>
      </c>
      <c r="F1355" s="24"/>
      <c r="G1355" s="20" t="s">
        <v>50</v>
      </c>
    </row>
    <row r="1356" spans="1:7" x14ac:dyDescent="0.2">
      <c r="A1356" s="6"/>
      <c r="B1356" s="99"/>
      <c r="C1356" s="8"/>
      <c r="D1356" s="8"/>
      <c r="E1356" s="1147"/>
      <c r="F1356" s="1148"/>
      <c r="G1356" s="25"/>
    </row>
    <row r="1357" spans="1:7" ht="26.25" thickBot="1" x14ac:dyDescent="0.25">
      <c r="A1357" s="210" t="s">
        <v>47</v>
      </c>
      <c r="B1357" s="28" t="s">
        <v>23</v>
      </c>
      <c r="C1357" s="28" t="s">
        <v>34</v>
      </c>
      <c r="D1357" s="110" t="s">
        <v>53</v>
      </c>
      <c r="E1357" s="114" t="s">
        <v>54</v>
      </c>
      <c r="F1357" s="111" t="s">
        <v>55</v>
      </c>
      <c r="G1357" s="112" t="s">
        <v>35</v>
      </c>
    </row>
    <row r="1358" spans="1:7" ht="13.5" thickTop="1" x14ac:dyDescent="0.2">
      <c r="A1358" s="29">
        <v>1</v>
      </c>
      <c r="B1358" s="101"/>
      <c r="C1358" s="352" t="s">
        <v>300</v>
      </c>
      <c r="D1358" s="357" t="s">
        <v>835</v>
      </c>
      <c r="E1358" s="158">
        <v>20</v>
      </c>
      <c r="F1358" s="128">
        <v>450</v>
      </c>
      <c r="G1358" s="35">
        <f>F1358*E1358</f>
        <v>9000</v>
      </c>
    </row>
    <row r="1359" spans="1:7" x14ac:dyDescent="0.2">
      <c r="A1359" s="29"/>
      <c r="B1359" s="101"/>
      <c r="C1359" s="352"/>
      <c r="D1359" s="351" t="s">
        <v>467</v>
      </c>
      <c r="E1359" s="158"/>
      <c r="F1359" s="128"/>
      <c r="G1359" s="35"/>
    </row>
    <row r="1360" spans="1:7" x14ac:dyDescent="0.2">
      <c r="A1360" s="29"/>
      <c r="B1360" s="101"/>
      <c r="C1360" s="41"/>
      <c r="D1360" s="351"/>
      <c r="E1360" s="157"/>
      <c r="F1360" s="149"/>
      <c r="G1360" s="353"/>
    </row>
    <row r="1361" spans="1:7" x14ac:dyDescent="0.2">
      <c r="A1361" s="29"/>
      <c r="B1361" s="101"/>
      <c r="C1361" s="352"/>
      <c r="D1361" s="351"/>
      <c r="E1361" s="158"/>
      <c r="F1361" s="128"/>
      <c r="G1361" s="35"/>
    </row>
    <row r="1362" spans="1:7" x14ac:dyDescent="0.2">
      <c r="A1362" s="29"/>
      <c r="B1362" s="105"/>
      <c r="C1362" s="41"/>
      <c r="D1362" s="136"/>
      <c r="E1362" s="102"/>
      <c r="F1362" s="128"/>
      <c r="G1362" s="35"/>
    </row>
    <row r="1363" spans="1:7" x14ac:dyDescent="0.2">
      <c r="A1363" s="29"/>
      <c r="B1363" s="105"/>
      <c r="C1363" s="41"/>
      <c r="D1363" s="136"/>
      <c r="E1363" s="102"/>
      <c r="F1363" s="128"/>
      <c r="G1363" s="35"/>
    </row>
    <row r="1364" spans="1:7" x14ac:dyDescent="0.2">
      <c r="A1364" s="29"/>
      <c r="B1364" s="151"/>
      <c r="C1364" s="119"/>
      <c r="D1364" s="357" t="s">
        <v>8</v>
      </c>
      <c r="E1364" s="108"/>
      <c r="F1364" s="150"/>
      <c r="G1364" s="35"/>
    </row>
    <row r="1365" spans="1:7" x14ac:dyDescent="0.2">
      <c r="A1365" s="29"/>
      <c r="B1365" s="151"/>
      <c r="C1365" s="119"/>
      <c r="D1365" s="144"/>
      <c r="E1365" s="108"/>
      <c r="F1365" s="150"/>
      <c r="G1365" s="35"/>
    </row>
    <row r="1366" spans="1:7" x14ac:dyDescent="0.2">
      <c r="A1366" s="29"/>
      <c r="B1366" s="101"/>
      <c r="C1366" s="41"/>
      <c r="D1366" s="144"/>
      <c r="E1366" s="155"/>
      <c r="F1366" s="128"/>
      <c r="G1366" s="35"/>
    </row>
    <row r="1367" spans="1:7" x14ac:dyDescent="0.2">
      <c r="A1367" s="29"/>
      <c r="B1367" s="106"/>
      <c r="C1367" s="41"/>
      <c r="D1367" s="136"/>
      <c r="E1367" s="104"/>
      <c r="F1367" s="128"/>
      <c r="G1367" s="35"/>
    </row>
    <row r="1368" spans="1:7" x14ac:dyDescent="0.2">
      <c r="A1368" s="29"/>
      <c r="B1368" s="105"/>
      <c r="C1368" s="41"/>
      <c r="D1368" s="136"/>
      <c r="E1368" s="108"/>
      <c r="F1368" s="152"/>
      <c r="G1368" s="35"/>
    </row>
    <row r="1369" spans="1:7" x14ac:dyDescent="0.2">
      <c r="A1369" s="29"/>
      <c r="B1369" s="107"/>
      <c r="C1369" s="41"/>
      <c r="D1369" s="136"/>
      <c r="E1369" s="153"/>
      <c r="F1369" s="128"/>
      <c r="G1369" s="35"/>
    </row>
    <row r="1370" spans="1:7" x14ac:dyDescent="0.2">
      <c r="A1370" s="29"/>
      <c r="B1370" s="107"/>
      <c r="C1370" s="41"/>
      <c r="D1370" s="67"/>
      <c r="E1370" s="153"/>
      <c r="F1370" s="128"/>
      <c r="G1370" s="35"/>
    </row>
    <row r="1371" spans="1:7" x14ac:dyDescent="0.2">
      <c r="A1371" s="29"/>
      <c r="B1371" s="101"/>
      <c r="C1371" s="41"/>
      <c r="D1371" s="67"/>
      <c r="E1371" s="108"/>
      <c r="F1371" s="128"/>
      <c r="G1371" s="35"/>
    </row>
    <row r="1372" spans="1:7" x14ac:dyDescent="0.2">
      <c r="A1372" s="29"/>
      <c r="B1372" s="101"/>
      <c r="C1372" s="41"/>
      <c r="D1372" s="67"/>
      <c r="E1372" s="153"/>
      <c r="F1372" s="128"/>
      <c r="G1372" s="35"/>
    </row>
    <row r="1373" spans="1:7" x14ac:dyDescent="0.2">
      <c r="A1373" s="29"/>
      <c r="B1373" s="106"/>
      <c r="C1373" s="41"/>
      <c r="D1373" s="67"/>
      <c r="E1373" s="104"/>
      <c r="F1373" s="154"/>
      <c r="G1373" s="35"/>
    </row>
    <row r="1374" spans="1:7" x14ac:dyDescent="0.2">
      <c r="A1374" s="29"/>
      <c r="B1374" s="105"/>
      <c r="C1374" s="41"/>
      <c r="D1374" s="130"/>
      <c r="E1374" s="104"/>
      <c r="F1374" s="154"/>
      <c r="G1374" s="35"/>
    </row>
    <row r="1375" spans="1:7" x14ac:dyDescent="0.2">
      <c r="A1375" s="29"/>
      <c r="B1375" s="105"/>
      <c r="C1375" s="41"/>
      <c r="D1375" s="67"/>
      <c r="E1375" s="104"/>
      <c r="F1375" s="154"/>
      <c r="G1375" s="35"/>
    </row>
    <row r="1376" spans="1:7" x14ac:dyDescent="0.2">
      <c r="A1376" s="29"/>
      <c r="B1376" s="101"/>
      <c r="C1376" s="41"/>
      <c r="D1376" s="67"/>
      <c r="E1376" s="104"/>
      <c r="F1376" s="154"/>
      <c r="G1376" s="35"/>
    </row>
    <row r="1377" spans="1:7" x14ac:dyDescent="0.2">
      <c r="A1377" s="29"/>
      <c r="B1377" s="101"/>
      <c r="C1377" s="41"/>
      <c r="D1377" s="136"/>
      <c r="E1377" s="104"/>
      <c r="F1377" s="154"/>
      <c r="G1377" s="35"/>
    </row>
    <row r="1378" spans="1:7" x14ac:dyDescent="0.2">
      <c r="A1378" s="29"/>
      <c r="B1378" s="101"/>
      <c r="C1378" s="41"/>
      <c r="D1378" s="136"/>
      <c r="E1378" s="104"/>
      <c r="F1378" s="154"/>
      <c r="G1378" s="35"/>
    </row>
    <row r="1379" spans="1:7" x14ac:dyDescent="0.2">
      <c r="A1379" s="29"/>
      <c r="B1379" s="101"/>
      <c r="C1379" s="41"/>
      <c r="D1379" s="62"/>
      <c r="E1379" s="104"/>
      <c r="F1379" s="154"/>
      <c r="G1379" s="35"/>
    </row>
    <row r="1380" spans="1:7" x14ac:dyDescent="0.2">
      <c r="A1380" s="29"/>
      <c r="B1380" s="101"/>
      <c r="C1380" s="41"/>
      <c r="D1380" s="67"/>
      <c r="E1380" s="104"/>
      <c r="F1380" s="154"/>
      <c r="G1380" s="35"/>
    </row>
    <row r="1381" spans="1:7" x14ac:dyDescent="0.2">
      <c r="A1381" s="29"/>
      <c r="B1381" s="101"/>
      <c r="C1381" s="41"/>
      <c r="D1381" s="67"/>
      <c r="E1381" s="104"/>
      <c r="F1381" s="154"/>
      <c r="G1381" s="35"/>
    </row>
    <row r="1382" spans="1:7" x14ac:dyDescent="0.2">
      <c r="A1382" s="29"/>
      <c r="B1382" s="101"/>
      <c r="C1382" s="41"/>
      <c r="D1382" s="67"/>
      <c r="E1382" s="104"/>
      <c r="F1382" s="154"/>
      <c r="G1382" s="35"/>
    </row>
    <row r="1383" spans="1:7" x14ac:dyDescent="0.2">
      <c r="A1383" s="29"/>
      <c r="B1383" s="101"/>
      <c r="C1383" s="41"/>
      <c r="D1383" s="67"/>
      <c r="E1383" s="104"/>
      <c r="F1383" s="154"/>
      <c r="G1383" s="35"/>
    </row>
    <row r="1384" spans="1:7" x14ac:dyDescent="0.2">
      <c r="A1384" s="29"/>
      <c r="B1384" s="101"/>
      <c r="C1384" s="41"/>
      <c r="D1384" s="67"/>
      <c r="E1384" s="104"/>
      <c r="F1384" s="154"/>
      <c r="G1384" s="35"/>
    </row>
    <row r="1385" spans="1:7" x14ac:dyDescent="0.2">
      <c r="A1385" s="29"/>
      <c r="B1385" s="101"/>
      <c r="C1385" s="41"/>
      <c r="D1385" s="159"/>
      <c r="E1385" s="104"/>
      <c r="F1385" s="154"/>
      <c r="G1385" s="35"/>
    </row>
    <row r="1386" spans="1:7" x14ac:dyDescent="0.2">
      <c r="A1386" s="29"/>
      <c r="B1386" s="101"/>
      <c r="C1386" s="41"/>
      <c r="D1386" s="160"/>
      <c r="E1386" s="108"/>
      <c r="F1386" s="128"/>
      <c r="G1386" s="35"/>
    </row>
    <row r="1387" spans="1:7" x14ac:dyDescent="0.2">
      <c r="A1387" s="29"/>
      <c r="B1387" s="101"/>
      <c r="C1387" s="41"/>
      <c r="D1387" s="136"/>
      <c r="E1387" s="153"/>
      <c r="F1387" s="128"/>
      <c r="G1387" s="35"/>
    </row>
    <row r="1388" spans="1:7" x14ac:dyDescent="0.2">
      <c r="A1388" s="29"/>
      <c r="B1388" s="101"/>
      <c r="C1388" s="41"/>
      <c r="D1388" s="136"/>
      <c r="E1388" s="102"/>
      <c r="F1388" s="128"/>
      <c r="G1388" s="35"/>
    </row>
    <row r="1389" spans="1:7" x14ac:dyDescent="0.2">
      <c r="A1389" s="29"/>
      <c r="B1389" s="101"/>
      <c r="C1389" s="31"/>
      <c r="D1389" s="67"/>
      <c r="E1389" s="131"/>
      <c r="F1389" s="117"/>
      <c r="G1389" s="35"/>
    </row>
    <row r="1390" spans="1:7" x14ac:dyDescent="0.2">
      <c r="A1390" s="29"/>
      <c r="B1390" s="101"/>
      <c r="C1390" s="41"/>
      <c r="D1390" s="118"/>
      <c r="E1390" s="108"/>
      <c r="F1390" s="149"/>
      <c r="G1390" s="35"/>
    </row>
    <row r="1391" spans="1:7" x14ac:dyDescent="0.2">
      <c r="A1391" s="29"/>
      <c r="B1391" s="101"/>
      <c r="C1391" s="41"/>
      <c r="D1391" s="144"/>
      <c r="E1391" s="108"/>
      <c r="F1391" s="149"/>
      <c r="G1391" s="35"/>
    </row>
    <row r="1392" spans="1:7" ht="13.5" thickBot="1" x14ac:dyDescent="0.25">
      <c r="A1392" s="45"/>
      <c r="B1392" s="132"/>
      <c r="C1392" s="115"/>
      <c r="D1392" s="115"/>
      <c r="E1392" s="132"/>
      <c r="F1392" s="49" t="s">
        <v>15</v>
      </c>
      <c r="G1392" s="50">
        <f>SUM(G1358:G1391)</f>
        <v>9000</v>
      </c>
    </row>
    <row r="1393" spans="1:7" ht="13.5" thickTop="1" x14ac:dyDescent="0.2">
      <c r="A1393" s="1149" t="s">
        <v>1391</v>
      </c>
      <c r="B1393" s="1150"/>
      <c r="C1393" s="1150"/>
      <c r="D1393" s="1150"/>
      <c r="E1393" s="1150"/>
      <c r="F1393" s="1150"/>
      <c r="G1393" s="1151"/>
    </row>
    <row r="1394" spans="1:7" ht="13.5" thickBot="1" x14ac:dyDescent="0.25">
      <c r="A1394" s="1235" t="s">
        <v>1392</v>
      </c>
      <c r="B1394" s="1204"/>
      <c r="C1394" s="1204"/>
      <c r="D1394" s="1204"/>
      <c r="E1394" s="1204"/>
      <c r="F1394" s="1204"/>
      <c r="G1394" s="1232"/>
    </row>
    <row r="1395" spans="1:7" ht="13.5" thickTop="1" x14ac:dyDescent="0.2">
      <c r="A1395" s="1130"/>
      <c r="B1395" s="1131"/>
      <c r="C1395" s="1131"/>
      <c r="D1395" s="57" t="s">
        <v>11</v>
      </c>
      <c r="E1395" s="1132" t="s">
        <v>12</v>
      </c>
      <c r="F1395" s="1132"/>
      <c r="G1395" s="1133"/>
    </row>
    <row r="1396" spans="1:7" x14ac:dyDescent="0.2">
      <c r="A1396" s="1134" t="s">
        <v>17</v>
      </c>
      <c r="B1396" s="1135"/>
      <c r="C1396" s="1135"/>
      <c r="D1396" s="39"/>
      <c r="E1396" s="1136"/>
      <c r="F1396" s="1137"/>
      <c r="G1396" s="1138"/>
    </row>
    <row r="1397" spans="1:7" x14ac:dyDescent="0.2">
      <c r="A1397" s="1134" t="s">
        <v>38</v>
      </c>
      <c r="B1397" s="1135"/>
      <c r="C1397" s="1135"/>
      <c r="D1397" s="58" t="s">
        <v>468</v>
      </c>
      <c r="E1397" s="1139" t="s">
        <v>142</v>
      </c>
      <c r="F1397" s="1139"/>
      <c r="G1397" s="1140"/>
    </row>
    <row r="1398" spans="1:7" ht="13.5" thickBot="1" x14ac:dyDescent="0.25">
      <c r="A1398" s="1141" t="s">
        <v>39</v>
      </c>
      <c r="B1398" s="1142"/>
      <c r="C1398" s="1142"/>
      <c r="D1398" s="59" t="s">
        <v>44</v>
      </c>
      <c r="E1398" s="1143" t="s">
        <v>0</v>
      </c>
      <c r="F1398" s="1143"/>
      <c r="G1398" s="1144"/>
    </row>
    <row r="1399" spans="1:7" ht="16.5" x14ac:dyDescent="0.25">
      <c r="A1399" s="1152" t="s">
        <v>29</v>
      </c>
      <c r="B1399" s="1153"/>
      <c r="C1399" s="1153"/>
      <c r="D1399" s="1153"/>
      <c r="E1399" s="1153"/>
      <c r="F1399" s="1153"/>
      <c r="G1399" s="1154"/>
    </row>
    <row r="1400" spans="1:7" x14ac:dyDescent="0.2">
      <c r="A1400" s="1155" t="s">
        <v>48</v>
      </c>
      <c r="B1400" s="1156"/>
      <c r="C1400" s="1156"/>
      <c r="D1400" s="1156"/>
      <c r="E1400" s="1156"/>
      <c r="F1400" s="1156"/>
      <c r="G1400" s="1157"/>
    </row>
    <row r="1401" spans="1:7" x14ac:dyDescent="0.2">
      <c r="A1401" s="1158" t="s">
        <v>49</v>
      </c>
      <c r="B1401" s="1159"/>
      <c r="C1401" s="1159"/>
      <c r="D1401" s="1159"/>
      <c r="E1401" s="1159"/>
      <c r="F1401" s="1159"/>
      <c r="G1401" s="1160"/>
    </row>
    <row r="1402" spans="1:7" x14ac:dyDescent="0.2">
      <c r="A1402" s="6"/>
      <c r="B1402" s="99"/>
      <c r="C1402" s="8"/>
      <c r="D1402" s="9"/>
      <c r="E1402" s="99"/>
      <c r="F1402" s="10"/>
      <c r="G1402" s="11" t="s">
        <v>20</v>
      </c>
    </row>
    <row r="1403" spans="1:7" x14ac:dyDescent="0.2">
      <c r="A1403" s="12" t="s">
        <v>1</v>
      </c>
      <c r="B1403" s="13"/>
      <c r="C1403" s="14" t="s">
        <v>19</v>
      </c>
      <c r="D1403" s="13"/>
      <c r="E1403" s="343" t="s">
        <v>2476</v>
      </c>
      <c r="F1403" s="98"/>
      <c r="G1403" s="344" t="s">
        <v>2407</v>
      </c>
    </row>
    <row r="1404" spans="1:7" x14ac:dyDescent="0.2">
      <c r="A1404" s="17" t="s">
        <v>8</v>
      </c>
      <c r="B1404" s="100"/>
      <c r="C1404" s="19"/>
      <c r="D1404" s="4"/>
      <c r="E1404" s="1145"/>
      <c r="F1404" s="1146"/>
      <c r="G1404" s="20"/>
    </row>
    <row r="1405" spans="1:7" x14ac:dyDescent="0.2">
      <c r="A1405" s="21" t="s">
        <v>37</v>
      </c>
      <c r="B1405" s="22"/>
      <c r="C1405" s="22"/>
      <c r="D1405" s="22"/>
      <c r="E1405" s="23" t="s">
        <v>46</v>
      </c>
      <c r="F1405" s="24"/>
      <c r="G1405" s="20" t="s">
        <v>50</v>
      </c>
    </row>
    <row r="1406" spans="1:7" x14ac:dyDescent="0.2">
      <c r="A1406" s="6"/>
      <c r="B1406" s="99"/>
      <c r="C1406" s="8"/>
      <c r="D1406" s="8"/>
      <c r="E1406" s="1147"/>
      <c r="F1406" s="1148"/>
      <c r="G1406" s="25"/>
    </row>
    <row r="1407" spans="1:7" ht="26.25" thickBot="1" x14ac:dyDescent="0.25">
      <c r="A1407" s="210" t="s">
        <v>47</v>
      </c>
      <c r="B1407" s="28" t="s">
        <v>23</v>
      </c>
      <c r="C1407" s="28" t="s">
        <v>34</v>
      </c>
      <c r="D1407" s="110" t="s">
        <v>53</v>
      </c>
      <c r="E1407" s="114" t="s">
        <v>54</v>
      </c>
      <c r="F1407" s="111" t="s">
        <v>55</v>
      </c>
      <c r="G1407" s="112" t="s">
        <v>35</v>
      </c>
    </row>
    <row r="1408" spans="1:7" ht="13.5" thickTop="1" x14ac:dyDescent="0.2">
      <c r="A1408" s="29">
        <v>1</v>
      </c>
      <c r="B1408" s="101"/>
      <c r="C1408" s="352" t="s">
        <v>300</v>
      </c>
      <c r="D1408" s="357" t="s">
        <v>401</v>
      </c>
      <c r="E1408" s="158">
        <v>30</v>
      </c>
      <c r="F1408" s="128">
        <v>200</v>
      </c>
      <c r="G1408" s="35">
        <f>F1408*E1408</f>
        <v>6000</v>
      </c>
    </row>
    <row r="1409" spans="1:7" x14ac:dyDescent="0.2">
      <c r="A1409" s="29">
        <v>2</v>
      </c>
      <c r="B1409" s="101"/>
      <c r="C1409" s="352" t="s">
        <v>300</v>
      </c>
      <c r="D1409" s="351" t="s">
        <v>835</v>
      </c>
      <c r="E1409" s="158">
        <v>30</v>
      </c>
      <c r="F1409" s="128">
        <v>450</v>
      </c>
      <c r="G1409" s="35">
        <f t="shared" ref="G1409:G1411" si="3">F1409*E1409</f>
        <v>13500</v>
      </c>
    </row>
    <row r="1410" spans="1:7" x14ac:dyDescent="0.2">
      <c r="A1410" s="29"/>
      <c r="B1410" s="101"/>
      <c r="C1410" s="41"/>
      <c r="D1410" s="351" t="s">
        <v>467</v>
      </c>
      <c r="E1410" s="157"/>
      <c r="F1410" s="149"/>
      <c r="G1410" s="353" t="s">
        <v>8</v>
      </c>
    </row>
    <row r="1411" spans="1:7" x14ac:dyDescent="0.2">
      <c r="A1411" s="29">
        <v>3</v>
      </c>
      <c r="B1411" s="101"/>
      <c r="C1411" s="352" t="s">
        <v>300</v>
      </c>
      <c r="D1411" s="351" t="s">
        <v>387</v>
      </c>
      <c r="E1411" s="158">
        <v>30</v>
      </c>
      <c r="F1411" s="128">
        <v>200</v>
      </c>
      <c r="G1411" s="35">
        <f t="shared" si="3"/>
        <v>6000</v>
      </c>
    </row>
    <row r="1412" spans="1:7" x14ac:dyDescent="0.2">
      <c r="A1412" s="29"/>
      <c r="B1412" s="105"/>
      <c r="C1412" s="41"/>
      <c r="D1412" s="136"/>
      <c r="E1412" s="102"/>
      <c r="F1412" s="128"/>
      <c r="G1412" s="35"/>
    </row>
    <row r="1413" spans="1:7" x14ac:dyDescent="0.2">
      <c r="A1413" s="29"/>
      <c r="B1413" s="105"/>
      <c r="C1413" s="41"/>
      <c r="D1413" s="136"/>
      <c r="E1413" s="102"/>
      <c r="F1413" s="128"/>
      <c r="G1413" s="35"/>
    </row>
    <row r="1414" spans="1:7" x14ac:dyDescent="0.2">
      <c r="A1414" s="29"/>
      <c r="B1414" s="151"/>
      <c r="C1414" s="119"/>
      <c r="D1414" s="357" t="s">
        <v>8</v>
      </c>
      <c r="E1414" s="108"/>
      <c r="F1414" s="150"/>
      <c r="G1414" s="35"/>
    </row>
    <row r="1415" spans="1:7" x14ac:dyDescent="0.2">
      <c r="A1415" s="29"/>
      <c r="B1415" s="151"/>
      <c r="C1415" s="119"/>
      <c r="D1415" s="144"/>
      <c r="E1415" s="108"/>
      <c r="F1415" s="150"/>
      <c r="G1415" s="35"/>
    </row>
    <row r="1416" spans="1:7" x14ac:dyDescent="0.2">
      <c r="A1416" s="29"/>
      <c r="B1416" s="101"/>
      <c r="C1416" s="41"/>
      <c r="D1416" s="144"/>
      <c r="E1416" s="155"/>
      <c r="F1416" s="128"/>
      <c r="G1416" s="35"/>
    </row>
    <row r="1417" spans="1:7" x14ac:dyDescent="0.2">
      <c r="A1417" s="29"/>
      <c r="B1417" s="106"/>
      <c r="C1417" s="41"/>
      <c r="D1417" s="136"/>
      <c r="E1417" s="104"/>
      <c r="F1417" s="128"/>
      <c r="G1417" s="35"/>
    </row>
    <row r="1418" spans="1:7" x14ac:dyDescent="0.2">
      <c r="A1418" s="29"/>
      <c r="B1418" s="105"/>
      <c r="C1418" s="41"/>
      <c r="D1418" s="136"/>
      <c r="E1418" s="108"/>
      <c r="F1418" s="152"/>
      <c r="G1418" s="35"/>
    </row>
    <row r="1419" spans="1:7" x14ac:dyDescent="0.2">
      <c r="A1419" s="29"/>
      <c r="B1419" s="107"/>
      <c r="C1419" s="41"/>
      <c r="D1419" s="136"/>
      <c r="E1419" s="153"/>
      <c r="F1419" s="128"/>
      <c r="G1419" s="35"/>
    </row>
    <row r="1420" spans="1:7" x14ac:dyDescent="0.2">
      <c r="A1420" s="29"/>
      <c r="B1420" s="107"/>
      <c r="C1420" s="41"/>
      <c r="D1420" s="67"/>
      <c r="E1420" s="153"/>
      <c r="F1420" s="128"/>
      <c r="G1420" s="35"/>
    </row>
    <row r="1421" spans="1:7" x14ac:dyDescent="0.2">
      <c r="A1421" s="29"/>
      <c r="B1421" s="101"/>
      <c r="C1421" s="41"/>
      <c r="D1421" s="67"/>
      <c r="E1421" s="108"/>
      <c r="F1421" s="128"/>
      <c r="G1421" s="35"/>
    </row>
    <row r="1422" spans="1:7" x14ac:dyDescent="0.2">
      <c r="A1422" s="29"/>
      <c r="B1422" s="101"/>
      <c r="C1422" s="41"/>
      <c r="D1422" s="67"/>
      <c r="E1422" s="153"/>
      <c r="F1422" s="128"/>
      <c r="G1422" s="35"/>
    </row>
    <row r="1423" spans="1:7" x14ac:dyDescent="0.2">
      <c r="A1423" s="29"/>
      <c r="B1423" s="106"/>
      <c r="C1423" s="41"/>
      <c r="D1423" s="67"/>
      <c r="E1423" s="104"/>
      <c r="F1423" s="154"/>
      <c r="G1423" s="35"/>
    </row>
    <row r="1424" spans="1:7" x14ac:dyDescent="0.2">
      <c r="A1424" s="29"/>
      <c r="B1424" s="105"/>
      <c r="C1424" s="41"/>
      <c r="D1424" s="130"/>
      <c r="E1424" s="104"/>
      <c r="F1424" s="154"/>
      <c r="G1424" s="35"/>
    </row>
    <row r="1425" spans="1:7" x14ac:dyDescent="0.2">
      <c r="A1425" s="29"/>
      <c r="B1425" s="105"/>
      <c r="C1425" s="41"/>
      <c r="D1425" s="67"/>
      <c r="E1425" s="104"/>
      <c r="F1425" s="154"/>
      <c r="G1425" s="35"/>
    </row>
    <row r="1426" spans="1:7" x14ac:dyDescent="0.2">
      <c r="A1426" s="29"/>
      <c r="B1426" s="101"/>
      <c r="C1426" s="41"/>
      <c r="D1426" s="67"/>
      <c r="E1426" s="104"/>
      <c r="F1426" s="154"/>
      <c r="G1426" s="35"/>
    </row>
    <row r="1427" spans="1:7" x14ac:dyDescent="0.2">
      <c r="A1427" s="29"/>
      <c r="B1427" s="101"/>
      <c r="C1427" s="41"/>
      <c r="D1427" s="136"/>
      <c r="E1427" s="104"/>
      <c r="F1427" s="154"/>
      <c r="G1427" s="35"/>
    </row>
    <row r="1428" spans="1:7" x14ac:dyDescent="0.2">
      <c r="A1428" s="29"/>
      <c r="B1428" s="101"/>
      <c r="C1428" s="41"/>
      <c r="D1428" s="136"/>
      <c r="E1428" s="104"/>
      <c r="F1428" s="154"/>
      <c r="G1428" s="35"/>
    </row>
    <row r="1429" spans="1:7" x14ac:dyDescent="0.2">
      <c r="A1429" s="29"/>
      <c r="B1429" s="101"/>
      <c r="C1429" s="41"/>
      <c r="D1429" s="62"/>
      <c r="E1429" s="104"/>
      <c r="F1429" s="154"/>
      <c r="G1429" s="35"/>
    </row>
    <row r="1430" spans="1:7" x14ac:dyDescent="0.2">
      <c r="A1430" s="29"/>
      <c r="B1430" s="101"/>
      <c r="C1430" s="41"/>
      <c r="D1430" s="67"/>
      <c r="E1430" s="104"/>
      <c r="F1430" s="154"/>
      <c r="G1430" s="35"/>
    </row>
    <row r="1431" spans="1:7" x14ac:dyDescent="0.2">
      <c r="A1431" s="29"/>
      <c r="B1431" s="101"/>
      <c r="C1431" s="41"/>
      <c r="D1431" s="67"/>
      <c r="E1431" s="104"/>
      <c r="F1431" s="154"/>
      <c r="G1431" s="35"/>
    </row>
    <row r="1432" spans="1:7" x14ac:dyDescent="0.2">
      <c r="A1432" s="29"/>
      <c r="B1432" s="101"/>
      <c r="C1432" s="41"/>
      <c r="D1432" s="67"/>
      <c r="E1432" s="104"/>
      <c r="F1432" s="154"/>
      <c r="G1432" s="35"/>
    </row>
    <row r="1433" spans="1:7" x14ac:dyDescent="0.2">
      <c r="A1433" s="29"/>
      <c r="B1433" s="101"/>
      <c r="C1433" s="41"/>
      <c r="D1433" s="67"/>
      <c r="E1433" s="104"/>
      <c r="F1433" s="154"/>
      <c r="G1433" s="35"/>
    </row>
    <row r="1434" spans="1:7" x14ac:dyDescent="0.2">
      <c r="A1434" s="29"/>
      <c r="B1434" s="101"/>
      <c r="C1434" s="41"/>
      <c r="D1434" s="67"/>
      <c r="E1434" s="104"/>
      <c r="F1434" s="154"/>
      <c r="G1434" s="35"/>
    </row>
    <row r="1435" spans="1:7" x14ac:dyDescent="0.2">
      <c r="A1435" s="29"/>
      <c r="B1435" s="101"/>
      <c r="C1435" s="41"/>
      <c r="D1435" s="159"/>
      <c r="E1435" s="104"/>
      <c r="F1435" s="154"/>
      <c r="G1435" s="35"/>
    </row>
    <row r="1436" spans="1:7" x14ac:dyDescent="0.2">
      <c r="A1436" s="29"/>
      <c r="B1436" s="101"/>
      <c r="C1436" s="41"/>
      <c r="D1436" s="160"/>
      <c r="E1436" s="108"/>
      <c r="F1436" s="128"/>
      <c r="G1436" s="35"/>
    </row>
    <row r="1437" spans="1:7" x14ac:dyDescent="0.2">
      <c r="A1437" s="29"/>
      <c r="B1437" s="101"/>
      <c r="C1437" s="41"/>
      <c r="D1437" s="136"/>
      <c r="E1437" s="153"/>
      <c r="F1437" s="128"/>
      <c r="G1437" s="35"/>
    </row>
    <row r="1438" spans="1:7" x14ac:dyDescent="0.2">
      <c r="A1438" s="29"/>
      <c r="B1438" s="101"/>
      <c r="C1438" s="41"/>
      <c r="D1438" s="136"/>
      <c r="E1438" s="102"/>
      <c r="F1438" s="128"/>
      <c r="G1438" s="35"/>
    </row>
    <row r="1439" spans="1:7" x14ac:dyDescent="0.2">
      <c r="A1439" s="29"/>
      <c r="B1439" s="101"/>
      <c r="C1439" s="31"/>
      <c r="D1439" s="67"/>
      <c r="E1439" s="131"/>
      <c r="F1439" s="117"/>
      <c r="G1439" s="35"/>
    </row>
    <row r="1440" spans="1:7" x14ac:dyDescent="0.2">
      <c r="A1440" s="29"/>
      <c r="B1440" s="101"/>
      <c r="C1440" s="41"/>
      <c r="D1440" s="118"/>
      <c r="E1440" s="108"/>
      <c r="F1440" s="149"/>
      <c r="G1440" s="35"/>
    </row>
    <row r="1441" spans="1:7" x14ac:dyDescent="0.2">
      <c r="A1441" s="29"/>
      <c r="B1441" s="101"/>
      <c r="C1441" s="41"/>
      <c r="D1441" s="144"/>
      <c r="E1441" s="108"/>
      <c r="F1441" s="149"/>
      <c r="G1441" s="35"/>
    </row>
    <row r="1442" spans="1:7" ht="13.5" thickBot="1" x14ac:dyDescent="0.25">
      <c r="A1442" s="45"/>
      <c r="B1442" s="132"/>
      <c r="C1442" s="115"/>
      <c r="D1442" s="115"/>
      <c r="E1442" s="132"/>
      <c r="F1442" s="49" t="s">
        <v>15</v>
      </c>
      <c r="G1442" s="50">
        <f>SUM(G1408:G1441)</f>
        <v>25500</v>
      </c>
    </row>
    <row r="1443" spans="1:7" ht="13.5" thickTop="1" x14ac:dyDescent="0.2">
      <c r="A1443" s="1149" t="s">
        <v>2450</v>
      </c>
      <c r="B1443" s="1150"/>
      <c r="C1443" s="1150"/>
      <c r="D1443" s="1150"/>
      <c r="E1443" s="1150"/>
      <c r="F1443" s="1150"/>
      <c r="G1443" s="1151"/>
    </row>
    <row r="1444" spans="1:7" ht="13.5" thickBot="1" x14ac:dyDescent="0.25">
      <c r="A1444" s="1235" t="s">
        <v>8</v>
      </c>
      <c r="B1444" s="1204"/>
      <c r="C1444" s="1204"/>
      <c r="D1444" s="1204"/>
      <c r="E1444" s="1204"/>
      <c r="F1444" s="1204"/>
      <c r="G1444" s="1232"/>
    </row>
    <row r="1445" spans="1:7" ht="13.5" thickTop="1" x14ac:dyDescent="0.2">
      <c r="A1445" s="1130"/>
      <c r="B1445" s="1131"/>
      <c r="C1445" s="1131"/>
      <c r="D1445" s="57" t="s">
        <v>11</v>
      </c>
      <c r="E1445" s="1132" t="s">
        <v>12</v>
      </c>
      <c r="F1445" s="1132"/>
      <c r="G1445" s="1133"/>
    </row>
    <row r="1446" spans="1:7" x14ac:dyDescent="0.2">
      <c r="A1446" s="1134" t="s">
        <v>17</v>
      </c>
      <c r="B1446" s="1135"/>
      <c r="C1446" s="1135"/>
      <c r="D1446" s="39"/>
      <c r="E1446" s="1136"/>
      <c r="F1446" s="1137"/>
      <c r="G1446" s="1138"/>
    </row>
    <row r="1447" spans="1:7" x14ac:dyDescent="0.2">
      <c r="A1447" s="1134" t="s">
        <v>38</v>
      </c>
      <c r="B1447" s="1135"/>
      <c r="C1447" s="1135"/>
      <c r="D1447" s="58" t="s">
        <v>468</v>
      </c>
      <c r="E1447" s="1139" t="s">
        <v>142</v>
      </c>
      <c r="F1447" s="1139"/>
      <c r="G1447" s="1140"/>
    </row>
    <row r="1448" spans="1:7" ht="13.5" thickBot="1" x14ac:dyDescent="0.25">
      <c r="A1448" s="1141" t="s">
        <v>39</v>
      </c>
      <c r="B1448" s="1142"/>
      <c r="C1448" s="1142"/>
      <c r="D1448" s="59" t="s">
        <v>44</v>
      </c>
      <c r="E1448" s="1143" t="s">
        <v>0</v>
      </c>
      <c r="F1448" s="1143"/>
      <c r="G1448" s="1144"/>
    </row>
    <row r="1449" spans="1:7" ht="16.5" x14ac:dyDescent="0.25">
      <c r="A1449" s="1152" t="s">
        <v>29</v>
      </c>
      <c r="B1449" s="1153"/>
      <c r="C1449" s="1153"/>
      <c r="D1449" s="1153"/>
      <c r="E1449" s="1153"/>
      <c r="F1449" s="1153"/>
      <c r="G1449" s="1154"/>
    </row>
    <row r="1450" spans="1:7" x14ac:dyDescent="0.2">
      <c r="A1450" s="1155" t="s">
        <v>48</v>
      </c>
      <c r="B1450" s="1156"/>
      <c r="C1450" s="1156"/>
      <c r="D1450" s="1156"/>
      <c r="E1450" s="1156"/>
      <c r="F1450" s="1156"/>
      <c r="G1450" s="1157"/>
    </row>
    <row r="1451" spans="1:7" x14ac:dyDescent="0.2">
      <c r="A1451" s="1158" t="s">
        <v>49</v>
      </c>
      <c r="B1451" s="1159"/>
      <c r="C1451" s="1159"/>
      <c r="D1451" s="1159"/>
      <c r="E1451" s="1159"/>
      <c r="F1451" s="1159"/>
      <c r="G1451" s="1160"/>
    </row>
    <row r="1452" spans="1:7" x14ac:dyDescent="0.2">
      <c r="A1452" s="6"/>
      <c r="B1452" s="99"/>
      <c r="C1452" s="8"/>
      <c r="D1452" s="9"/>
      <c r="E1452" s="99"/>
      <c r="F1452" s="10"/>
      <c r="G1452" s="11" t="s">
        <v>20</v>
      </c>
    </row>
    <row r="1453" spans="1:7" x14ac:dyDescent="0.2">
      <c r="A1453" s="12" t="s">
        <v>1</v>
      </c>
      <c r="B1453" s="13"/>
      <c r="C1453" s="14" t="s">
        <v>19</v>
      </c>
      <c r="D1453" s="13"/>
      <c r="E1453" s="343" t="s">
        <v>2478</v>
      </c>
      <c r="F1453" s="98"/>
      <c r="G1453" s="344" t="s">
        <v>2407</v>
      </c>
    </row>
    <row r="1454" spans="1:7" x14ac:dyDescent="0.2">
      <c r="A1454" s="17" t="s">
        <v>8</v>
      </c>
      <c r="B1454" s="100"/>
      <c r="C1454" s="19"/>
      <c r="D1454" s="4"/>
      <c r="E1454" s="1145"/>
      <c r="F1454" s="1146"/>
      <c r="G1454" s="20"/>
    </row>
    <row r="1455" spans="1:7" x14ac:dyDescent="0.2">
      <c r="A1455" s="21" t="s">
        <v>37</v>
      </c>
      <c r="B1455" s="22"/>
      <c r="C1455" s="22"/>
      <c r="D1455" s="22"/>
      <c r="E1455" s="23" t="s">
        <v>46</v>
      </c>
      <c r="F1455" s="24"/>
      <c r="G1455" s="20" t="s">
        <v>50</v>
      </c>
    </row>
    <row r="1456" spans="1:7" x14ac:dyDescent="0.2">
      <c r="A1456" s="6"/>
      <c r="B1456" s="99"/>
      <c r="C1456" s="8"/>
      <c r="D1456" s="8"/>
      <c r="E1456" s="1147"/>
      <c r="F1456" s="1148"/>
      <c r="G1456" s="25"/>
    </row>
    <row r="1457" spans="1:7" ht="26.25" thickBot="1" x14ac:dyDescent="0.25">
      <c r="A1457" s="210" t="s">
        <v>47</v>
      </c>
      <c r="B1457" s="28" t="s">
        <v>23</v>
      </c>
      <c r="C1457" s="28" t="s">
        <v>34</v>
      </c>
      <c r="D1457" s="110" t="s">
        <v>53</v>
      </c>
      <c r="E1457" s="114" t="s">
        <v>54</v>
      </c>
      <c r="F1457" s="111" t="s">
        <v>55</v>
      </c>
      <c r="G1457" s="112" t="s">
        <v>35</v>
      </c>
    </row>
    <row r="1458" spans="1:7" ht="13.5" thickTop="1" x14ac:dyDescent="0.2">
      <c r="A1458" s="29">
        <v>1</v>
      </c>
      <c r="B1458" s="101"/>
      <c r="C1458" s="352" t="s">
        <v>300</v>
      </c>
      <c r="D1458" s="357" t="s">
        <v>401</v>
      </c>
      <c r="E1458" s="158">
        <v>35</v>
      </c>
      <c r="F1458" s="128">
        <v>200</v>
      </c>
      <c r="G1458" s="35">
        <f>F1458*E1458</f>
        <v>7000</v>
      </c>
    </row>
    <row r="1459" spans="1:7" x14ac:dyDescent="0.2">
      <c r="A1459" s="29">
        <v>2</v>
      </c>
      <c r="B1459" s="101"/>
      <c r="C1459" s="352" t="s">
        <v>300</v>
      </c>
      <c r="D1459" s="351" t="s">
        <v>835</v>
      </c>
      <c r="E1459" s="158">
        <v>35</v>
      </c>
      <c r="F1459" s="128">
        <v>450</v>
      </c>
      <c r="G1459" s="35">
        <f t="shared" ref="G1459" si="4">F1459*E1459</f>
        <v>15750</v>
      </c>
    </row>
    <row r="1460" spans="1:7" x14ac:dyDescent="0.2">
      <c r="A1460" s="29"/>
      <c r="B1460" s="101"/>
      <c r="C1460" s="41"/>
      <c r="D1460" s="351" t="s">
        <v>467</v>
      </c>
      <c r="E1460" s="157"/>
      <c r="F1460" s="149"/>
      <c r="G1460" s="353" t="s">
        <v>8</v>
      </c>
    </row>
    <row r="1461" spans="1:7" x14ac:dyDescent="0.2">
      <c r="A1461" s="29">
        <v>3</v>
      </c>
      <c r="B1461" s="101"/>
      <c r="C1461" s="352" t="s">
        <v>300</v>
      </c>
      <c r="D1461" s="351" t="s">
        <v>387</v>
      </c>
      <c r="E1461" s="158">
        <v>35</v>
      </c>
      <c r="F1461" s="128">
        <v>200</v>
      </c>
      <c r="G1461" s="35">
        <f t="shared" ref="G1461" si="5">F1461*E1461</f>
        <v>7000</v>
      </c>
    </row>
    <row r="1462" spans="1:7" x14ac:dyDescent="0.2">
      <c r="A1462" s="29"/>
      <c r="B1462" s="105"/>
      <c r="C1462" s="41"/>
      <c r="D1462" s="136"/>
      <c r="E1462" s="102"/>
      <c r="F1462" s="128"/>
      <c r="G1462" s="35"/>
    </row>
    <row r="1463" spans="1:7" x14ac:dyDescent="0.2">
      <c r="A1463" s="29"/>
      <c r="B1463" s="105"/>
      <c r="C1463" s="41"/>
      <c r="D1463" s="136"/>
      <c r="E1463" s="102"/>
      <c r="F1463" s="128"/>
      <c r="G1463" s="35"/>
    </row>
    <row r="1464" spans="1:7" x14ac:dyDescent="0.2">
      <c r="A1464" s="29"/>
      <c r="B1464" s="151"/>
      <c r="C1464" s="119"/>
      <c r="D1464" s="357" t="s">
        <v>8</v>
      </c>
      <c r="E1464" s="108"/>
      <c r="F1464" s="150"/>
      <c r="G1464" s="35"/>
    </row>
    <row r="1465" spans="1:7" x14ac:dyDescent="0.2">
      <c r="A1465" s="29"/>
      <c r="B1465" s="151"/>
      <c r="C1465" s="119"/>
      <c r="D1465" s="144"/>
      <c r="E1465" s="108"/>
      <c r="F1465" s="150"/>
      <c r="G1465" s="35"/>
    </row>
    <row r="1466" spans="1:7" x14ac:dyDescent="0.2">
      <c r="A1466" s="29"/>
      <c r="B1466" s="101"/>
      <c r="C1466" s="41"/>
      <c r="D1466" s="144"/>
      <c r="E1466" s="155"/>
      <c r="F1466" s="128"/>
      <c r="G1466" s="35"/>
    </row>
    <row r="1467" spans="1:7" x14ac:dyDescent="0.2">
      <c r="A1467" s="29"/>
      <c r="B1467" s="106"/>
      <c r="C1467" s="41"/>
      <c r="D1467" s="136"/>
      <c r="E1467" s="104"/>
      <c r="F1467" s="128"/>
      <c r="G1467" s="35"/>
    </row>
    <row r="1468" spans="1:7" x14ac:dyDescent="0.2">
      <c r="A1468" s="29"/>
      <c r="B1468" s="105"/>
      <c r="C1468" s="41"/>
      <c r="D1468" s="136"/>
      <c r="E1468" s="108"/>
      <c r="F1468" s="152"/>
      <c r="G1468" s="35"/>
    </row>
    <row r="1469" spans="1:7" x14ac:dyDescent="0.2">
      <c r="A1469" s="29"/>
      <c r="B1469" s="107"/>
      <c r="C1469" s="41"/>
      <c r="D1469" s="136"/>
      <c r="E1469" s="153"/>
      <c r="F1469" s="128"/>
      <c r="G1469" s="35"/>
    </row>
    <row r="1470" spans="1:7" x14ac:dyDescent="0.2">
      <c r="A1470" s="29"/>
      <c r="B1470" s="107"/>
      <c r="C1470" s="41"/>
      <c r="D1470" s="67"/>
      <c r="E1470" s="153"/>
      <c r="F1470" s="128"/>
      <c r="G1470" s="35"/>
    </row>
    <row r="1471" spans="1:7" x14ac:dyDescent="0.2">
      <c r="A1471" s="29"/>
      <c r="B1471" s="101"/>
      <c r="C1471" s="41"/>
      <c r="D1471" s="67"/>
      <c r="E1471" s="108"/>
      <c r="F1471" s="128"/>
      <c r="G1471" s="35"/>
    </row>
    <row r="1472" spans="1:7" x14ac:dyDescent="0.2">
      <c r="A1472" s="29"/>
      <c r="B1472" s="101"/>
      <c r="C1472" s="41"/>
      <c r="D1472" s="67"/>
      <c r="E1472" s="153"/>
      <c r="F1472" s="128"/>
      <c r="G1472" s="35"/>
    </row>
    <row r="1473" spans="1:7" x14ac:dyDescent="0.2">
      <c r="A1473" s="29"/>
      <c r="B1473" s="106"/>
      <c r="C1473" s="41"/>
      <c r="D1473" s="67"/>
      <c r="E1473" s="104"/>
      <c r="F1473" s="154"/>
      <c r="G1473" s="35"/>
    </row>
    <row r="1474" spans="1:7" x14ac:dyDescent="0.2">
      <c r="A1474" s="29"/>
      <c r="B1474" s="105"/>
      <c r="C1474" s="41"/>
      <c r="D1474" s="130"/>
      <c r="E1474" s="104"/>
      <c r="F1474" s="154"/>
      <c r="G1474" s="35"/>
    </row>
    <row r="1475" spans="1:7" x14ac:dyDescent="0.2">
      <c r="A1475" s="29"/>
      <c r="B1475" s="105"/>
      <c r="C1475" s="41"/>
      <c r="D1475" s="67"/>
      <c r="E1475" s="104"/>
      <c r="F1475" s="154"/>
      <c r="G1475" s="35"/>
    </row>
    <row r="1476" spans="1:7" x14ac:dyDescent="0.2">
      <c r="A1476" s="29"/>
      <c r="B1476" s="101"/>
      <c r="C1476" s="41"/>
      <c r="D1476" s="67"/>
      <c r="E1476" s="104"/>
      <c r="F1476" s="154"/>
      <c r="G1476" s="35"/>
    </row>
    <row r="1477" spans="1:7" x14ac:dyDescent="0.2">
      <c r="A1477" s="29"/>
      <c r="B1477" s="101"/>
      <c r="C1477" s="41"/>
      <c r="D1477" s="136"/>
      <c r="E1477" s="104"/>
      <c r="F1477" s="154"/>
      <c r="G1477" s="35"/>
    </row>
    <row r="1478" spans="1:7" x14ac:dyDescent="0.2">
      <c r="A1478" s="29"/>
      <c r="B1478" s="101"/>
      <c r="C1478" s="41"/>
      <c r="D1478" s="136"/>
      <c r="E1478" s="104"/>
      <c r="F1478" s="154"/>
      <c r="G1478" s="35"/>
    </row>
    <row r="1479" spans="1:7" x14ac:dyDescent="0.2">
      <c r="A1479" s="29"/>
      <c r="B1479" s="101"/>
      <c r="C1479" s="41"/>
      <c r="D1479" s="62"/>
      <c r="E1479" s="104"/>
      <c r="F1479" s="154"/>
      <c r="G1479" s="35"/>
    </row>
    <row r="1480" spans="1:7" x14ac:dyDescent="0.2">
      <c r="A1480" s="29"/>
      <c r="B1480" s="101"/>
      <c r="C1480" s="41"/>
      <c r="D1480" s="67"/>
      <c r="E1480" s="104"/>
      <c r="F1480" s="154"/>
      <c r="G1480" s="35"/>
    </row>
    <row r="1481" spans="1:7" x14ac:dyDescent="0.2">
      <c r="A1481" s="29"/>
      <c r="B1481" s="101"/>
      <c r="C1481" s="41"/>
      <c r="D1481" s="67"/>
      <c r="E1481" s="104"/>
      <c r="F1481" s="154"/>
      <c r="G1481" s="35"/>
    </row>
    <row r="1482" spans="1:7" x14ac:dyDescent="0.2">
      <c r="A1482" s="29"/>
      <c r="B1482" s="101"/>
      <c r="C1482" s="41"/>
      <c r="D1482" s="67"/>
      <c r="E1482" s="104"/>
      <c r="F1482" s="154"/>
      <c r="G1482" s="35"/>
    </row>
    <row r="1483" spans="1:7" x14ac:dyDescent="0.2">
      <c r="A1483" s="29"/>
      <c r="B1483" s="101"/>
      <c r="C1483" s="41"/>
      <c r="D1483" s="67"/>
      <c r="E1483" s="104"/>
      <c r="F1483" s="154"/>
      <c r="G1483" s="35"/>
    </row>
    <row r="1484" spans="1:7" x14ac:dyDescent="0.2">
      <c r="A1484" s="29"/>
      <c r="B1484" s="101"/>
      <c r="C1484" s="41"/>
      <c r="D1484" s="67"/>
      <c r="E1484" s="104"/>
      <c r="F1484" s="154"/>
      <c r="G1484" s="35"/>
    </row>
    <row r="1485" spans="1:7" x14ac:dyDescent="0.2">
      <c r="A1485" s="29"/>
      <c r="B1485" s="101"/>
      <c r="C1485" s="41"/>
      <c r="D1485" s="159"/>
      <c r="E1485" s="104"/>
      <c r="F1485" s="154"/>
      <c r="G1485" s="35"/>
    </row>
    <row r="1486" spans="1:7" x14ac:dyDescent="0.2">
      <c r="A1486" s="29"/>
      <c r="B1486" s="101"/>
      <c r="C1486" s="41"/>
      <c r="D1486" s="160"/>
      <c r="E1486" s="108"/>
      <c r="F1486" s="128"/>
      <c r="G1486" s="35"/>
    </row>
    <row r="1487" spans="1:7" x14ac:dyDescent="0.2">
      <c r="A1487" s="29"/>
      <c r="B1487" s="101"/>
      <c r="C1487" s="41"/>
      <c r="D1487" s="136"/>
      <c r="E1487" s="153"/>
      <c r="F1487" s="128"/>
      <c r="G1487" s="35"/>
    </row>
    <row r="1488" spans="1:7" x14ac:dyDescent="0.2">
      <c r="A1488" s="29"/>
      <c r="B1488" s="101"/>
      <c r="C1488" s="41"/>
      <c r="D1488" s="136"/>
      <c r="E1488" s="102"/>
      <c r="F1488" s="128"/>
      <c r="G1488" s="35"/>
    </row>
    <row r="1489" spans="1:7" x14ac:dyDescent="0.2">
      <c r="A1489" s="29"/>
      <c r="B1489" s="101"/>
      <c r="C1489" s="31"/>
      <c r="D1489" s="67"/>
      <c r="E1489" s="131"/>
      <c r="F1489" s="117"/>
      <c r="G1489" s="35"/>
    </row>
    <row r="1490" spans="1:7" x14ac:dyDescent="0.2">
      <c r="A1490" s="29"/>
      <c r="B1490" s="101"/>
      <c r="C1490" s="41"/>
      <c r="D1490" s="118"/>
      <c r="E1490" s="108"/>
      <c r="F1490" s="149"/>
      <c r="G1490" s="35"/>
    </row>
    <row r="1491" spans="1:7" x14ac:dyDescent="0.2">
      <c r="A1491" s="29"/>
      <c r="B1491" s="101"/>
      <c r="C1491" s="41"/>
      <c r="D1491" s="144"/>
      <c r="E1491" s="108"/>
      <c r="F1491" s="149"/>
      <c r="G1491" s="35"/>
    </row>
    <row r="1492" spans="1:7" ht="13.5" thickBot="1" x14ac:dyDescent="0.25">
      <c r="A1492" s="45"/>
      <c r="B1492" s="132"/>
      <c r="C1492" s="115"/>
      <c r="D1492" s="115"/>
      <c r="E1492" s="132"/>
      <c r="F1492" s="49" t="s">
        <v>15</v>
      </c>
      <c r="G1492" s="50">
        <f>SUM(G1458:G1491)</f>
        <v>29750</v>
      </c>
    </row>
    <row r="1493" spans="1:7" ht="13.5" thickTop="1" x14ac:dyDescent="0.2">
      <c r="A1493" s="1149" t="s">
        <v>2455</v>
      </c>
      <c r="B1493" s="1150"/>
      <c r="C1493" s="1150"/>
      <c r="D1493" s="1150"/>
      <c r="E1493" s="1150"/>
      <c r="F1493" s="1150"/>
      <c r="G1493" s="1151"/>
    </row>
    <row r="1494" spans="1:7" ht="13.5" thickBot="1" x14ac:dyDescent="0.25">
      <c r="A1494" s="1235" t="s">
        <v>8</v>
      </c>
      <c r="B1494" s="1204"/>
      <c r="C1494" s="1204"/>
      <c r="D1494" s="1204"/>
      <c r="E1494" s="1204"/>
      <c r="F1494" s="1204"/>
      <c r="G1494" s="1232"/>
    </row>
    <row r="1495" spans="1:7" ht="13.5" thickTop="1" x14ac:dyDescent="0.2">
      <c r="A1495" s="1130"/>
      <c r="B1495" s="1131"/>
      <c r="C1495" s="1131"/>
      <c r="D1495" s="57" t="s">
        <v>11</v>
      </c>
      <c r="E1495" s="1132" t="s">
        <v>12</v>
      </c>
      <c r="F1495" s="1132"/>
      <c r="G1495" s="1133"/>
    </row>
    <row r="1496" spans="1:7" x14ac:dyDescent="0.2">
      <c r="A1496" s="1134" t="s">
        <v>17</v>
      </c>
      <c r="B1496" s="1135"/>
      <c r="C1496" s="1135"/>
      <c r="D1496" s="39"/>
      <c r="E1496" s="1136"/>
      <c r="F1496" s="1137"/>
      <c r="G1496" s="1138"/>
    </row>
    <row r="1497" spans="1:7" x14ac:dyDescent="0.2">
      <c r="A1497" s="1134" t="s">
        <v>38</v>
      </c>
      <c r="B1497" s="1135"/>
      <c r="C1497" s="1135"/>
      <c r="D1497" s="58" t="s">
        <v>468</v>
      </c>
      <c r="E1497" s="1139" t="s">
        <v>142</v>
      </c>
      <c r="F1497" s="1139"/>
      <c r="G1497" s="1140"/>
    </row>
    <row r="1498" spans="1:7" ht="13.5" thickBot="1" x14ac:dyDescent="0.25">
      <c r="A1498" s="1141" t="s">
        <v>39</v>
      </c>
      <c r="B1498" s="1142"/>
      <c r="C1498" s="1142"/>
      <c r="D1498" s="59" t="s">
        <v>44</v>
      </c>
      <c r="E1498" s="1143" t="s">
        <v>0</v>
      </c>
      <c r="F1498" s="1143"/>
      <c r="G1498" s="1144"/>
    </row>
    <row r="1499" spans="1:7" ht="16.5" x14ac:dyDescent="0.25">
      <c r="A1499" s="1152" t="s">
        <v>29</v>
      </c>
      <c r="B1499" s="1153"/>
      <c r="C1499" s="1153"/>
      <c r="D1499" s="1153"/>
      <c r="E1499" s="1153"/>
      <c r="F1499" s="1153"/>
      <c r="G1499" s="1154"/>
    </row>
    <row r="1500" spans="1:7" x14ac:dyDescent="0.2">
      <c r="A1500" s="1155" t="s">
        <v>48</v>
      </c>
      <c r="B1500" s="1156"/>
      <c r="C1500" s="1156"/>
      <c r="D1500" s="1156"/>
      <c r="E1500" s="1156"/>
      <c r="F1500" s="1156"/>
      <c r="G1500" s="1157"/>
    </row>
    <row r="1501" spans="1:7" x14ac:dyDescent="0.2">
      <c r="A1501" s="1158" t="s">
        <v>49</v>
      </c>
      <c r="B1501" s="1159"/>
      <c r="C1501" s="1159"/>
      <c r="D1501" s="1159"/>
      <c r="E1501" s="1159"/>
      <c r="F1501" s="1159"/>
      <c r="G1501" s="1160"/>
    </row>
    <row r="1502" spans="1:7" x14ac:dyDescent="0.2">
      <c r="A1502" s="6"/>
      <c r="B1502" s="99"/>
      <c r="C1502" s="8"/>
      <c r="D1502" s="9"/>
      <c r="E1502" s="99"/>
      <c r="F1502" s="10"/>
      <c r="G1502" s="11" t="s">
        <v>20</v>
      </c>
    </row>
    <row r="1503" spans="1:7" x14ac:dyDescent="0.2">
      <c r="A1503" s="12" t="s">
        <v>1</v>
      </c>
      <c r="B1503" s="13"/>
      <c r="C1503" s="14" t="s">
        <v>19</v>
      </c>
      <c r="D1503" s="13"/>
      <c r="E1503" s="343" t="s">
        <v>2481</v>
      </c>
      <c r="F1503" s="98"/>
      <c r="G1503" s="344" t="s">
        <v>2407</v>
      </c>
    </row>
    <row r="1504" spans="1:7" x14ac:dyDescent="0.2">
      <c r="A1504" s="17" t="s">
        <v>8</v>
      </c>
      <c r="B1504" s="100"/>
      <c r="C1504" s="19"/>
      <c r="D1504" s="4"/>
      <c r="E1504" s="1145"/>
      <c r="F1504" s="1146"/>
      <c r="G1504" s="20"/>
    </row>
    <row r="1505" spans="1:7" x14ac:dyDescent="0.2">
      <c r="A1505" s="21" t="s">
        <v>37</v>
      </c>
      <c r="B1505" s="22"/>
      <c r="C1505" s="22"/>
      <c r="D1505" s="22"/>
      <c r="E1505" s="23" t="s">
        <v>46</v>
      </c>
      <c r="F1505" s="24"/>
      <c r="G1505" s="20" t="s">
        <v>50</v>
      </c>
    </row>
    <row r="1506" spans="1:7" x14ac:dyDescent="0.2">
      <c r="A1506" s="6"/>
      <c r="B1506" s="99"/>
      <c r="C1506" s="8"/>
      <c r="D1506" s="8"/>
      <c r="E1506" s="1147"/>
      <c r="F1506" s="1148"/>
      <c r="G1506" s="25"/>
    </row>
    <row r="1507" spans="1:7" ht="26.25" thickBot="1" x14ac:dyDescent="0.25">
      <c r="A1507" s="210" t="s">
        <v>47</v>
      </c>
      <c r="B1507" s="28" t="s">
        <v>23</v>
      </c>
      <c r="C1507" s="28" t="s">
        <v>34</v>
      </c>
      <c r="D1507" s="110" t="s">
        <v>53</v>
      </c>
      <c r="E1507" s="114" t="s">
        <v>54</v>
      </c>
      <c r="F1507" s="111" t="s">
        <v>55</v>
      </c>
      <c r="G1507" s="112" t="s">
        <v>35</v>
      </c>
    </row>
    <row r="1508" spans="1:7" ht="13.5" thickTop="1" x14ac:dyDescent="0.2">
      <c r="A1508" s="29">
        <v>1</v>
      </c>
      <c r="B1508" s="101"/>
      <c r="C1508" s="352" t="s">
        <v>300</v>
      </c>
      <c r="D1508" s="351" t="s">
        <v>835</v>
      </c>
      <c r="E1508" s="158">
        <v>40</v>
      </c>
      <c r="F1508" s="128">
        <v>450</v>
      </c>
      <c r="G1508" s="35">
        <f t="shared" ref="G1508" si="6">F1508*E1508</f>
        <v>18000</v>
      </c>
    </row>
    <row r="1509" spans="1:7" x14ac:dyDescent="0.2">
      <c r="A1509" s="29"/>
      <c r="B1509" s="101"/>
      <c r="C1509" s="41"/>
      <c r="D1509" s="351" t="s">
        <v>467</v>
      </c>
      <c r="E1509" s="157"/>
      <c r="F1509" s="149"/>
      <c r="G1509" s="353" t="s">
        <v>8</v>
      </c>
    </row>
    <row r="1510" spans="1:7" x14ac:dyDescent="0.2">
      <c r="A1510" s="29"/>
      <c r="B1510" s="101"/>
      <c r="C1510" s="352"/>
      <c r="D1510" s="351"/>
      <c r="E1510" s="158"/>
      <c r="F1510" s="128"/>
      <c r="G1510" s="35"/>
    </row>
    <row r="1511" spans="1:7" x14ac:dyDescent="0.2">
      <c r="A1511" s="29"/>
      <c r="B1511" s="646"/>
      <c r="C1511" s="656"/>
      <c r="D1511" s="657"/>
      <c r="E1511" s="658"/>
      <c r="F1511" s="659"/>
      <c r="G1511" s="35"/>
    </row>
    <row r="1512" spans="1:7" x14ac:dyDescent="0.2">
      <c r="A1512" s="29"/>
      <c r="B1512" s="105"/>
      <c r="C1512" s="41"/>
      <c r="D1512" s="136"/>
      <c r="E1512" s="102"/>
      <c r="F1512" s="128"/>
      <c r="G1512" s="35"/>
    </row>
    <row r="1513" spans="1:7" x14ac:dyDescent="0.2">
      <c r="A1513" s="29"/>
      <c r="B1513" s="105"/>
      <c r="C1513" s="41"/>
      <c r="D1513" s="136"/>
      <c r="E1513" s="102"/>
      <c r="F1513" s="128"/>
      <c r="G1513" s="35"/>
    </row>
    <row r="1514" spans="1:7" x14ac:dyDescent="0.2">
      <c r="A1514" s="29"/>
      <c r="B1514" s="151"/>
      <c r="C1514" s="119"/>
      <c r="D1514" s="357" t="s">
        <v>8</v>
      </c>
      <c r="E1514" s="108"/>
      <c r="F1514" s="150"/>
      <c r="G1514" s="35"/>
    </row>
    <row r="1515" spans="1:7" x14ac:dyDescent="0.2">
      <c r="A1515" s="29"/>
      <c r="B1515" s="151"/>
      <c r="C1515" s="119"/>
      <c r="D1515" s="144"/>
      <c r="E1515" s="108"/>
      <c r="F1515" s="150"/>
      <c r="G1515" s="35"/>
    </row>
    <row r="1516" spans="1:7" x14ac:dyDescent="0.2">
      <c r="A1516" s="29"/>
      <c r="B1516" s="101"/>
      <c r="C1516" s="41"/>
      <c r="D1516" s="144"/>
      <c r="E1516" s="155"/>
      <c r="F1516" s="128"/>
      <c r="G1516" s="35"/>
    </row>
    <row r="1517" spans="1:7" x14ac:dyDescent="0.2">
      <c r="A1517" s="29"/>
      <c r="B1517" s="106"/>
      <c r="C1517" s="41"/>
      <c r="D1517" s="136"/>
      <c r="E1517" s="104"/>
      <c r="F1517" s="128"/>
      <c r="G1517" s="35"/>
    </row>
    <row r="1518" spans="1:7" x14ac:dyDescent="0.2">
      <c r="A1518" s="29"/>
      <c r="B1518" s="105"/>
      <c r="C1518" s="41"/>
      <c r="D1518" s="136"/>
      <c r="E1518" s="108"/>
      <c r="F1518" s="152"/>
      <c r="G1518" s="35"/>
    </row>
    <row r="1519" spans="1:7" x14ac:dyDescent="0.2">
      <c r="A1519" s="29"/>
      <c r="B1519" s="107"/>
      <c r="C1519" s="41"/>
      <c r="D1519" s="136"/>
      <c r="E1519" s="153"/>
      <c r="F1519" s="128"/>
      <c r="G1519" s="35"/>
    </row>
    <row r="1520" spans="1:7" x14ac:dyDescent="0.2">
      <c r="A1520" s="29"/>
      <c r="B1520" s="107"/>
      <c r="C1520" s="41"/>
      <c r="D1520" s="67"/>
      <c r="E1520" s="153"/>
      <c r="F1520" s="128"/>
      <c r="G1520" s="35"/>
    </row>
    <row r="1521" spans="1:7" x14ac:dyDescent="0.2">
      <c r="A1521" s="29"/>
      <c r="B1521" s="101"/>
      <c r="C1521" s="41"/>
      <c r="D1521" s="67"/>
      <c r="E1521" s="108"/>
      <c r="F1521" s="128"/>
      <c r="G1521" s="35"/>
    </row>
    <row r="1522" spans="1:7" x14ac:dyDescent="0.2">
      <c r="A1522" s="29"/>
      <c r="B1522" s="101"/>
      <c r="C1522" s="41"/>
      <c r="D1522" s="67"/>
      <c r="E1522" s="153"/>
      <c r="F1522" s="128"/>
      <c r="G1522" s="35"/>
    </row>
    <row r="1523" spans="1:7" x14ac:dyDescent="0.2">
      <c r="A1523" s="29"/>
      <c r="B1523" s="106"/>
      <c r="C1523" s="41"/>
      <c r="D1523" s="67"/>
      <c r="E1523" s="104"/>
      <c r="F1523" s="154"/>
      <c r="G1523" s="35"/>
    </row>
    <row r="1524" spans="1:7" x14ac:dyDescent="0.2">
      <c r="A1524" s="29"/>
      <c r="B1524" s="105"/>
      <c r="C1524" s="41"/>
      <c r="D1524" s="130"/>
      <c r="E1524" s="104"/>
      <c r="F1524" s="154"/>
      <c r="G1524" s="35"/>
    </row>
    <row r="1525" spans="1:7" x14ac:dyDescent="0.2">
      <c r="A1525" s="29"/>
      <c r="B1525" s="105"/>
      <c r="C1525" s="41"/>
      <c r="D1525" s="67"/>
      <c r="E1525" s="104"/>
      <c r="F1525" s="154"/>
      <c r="G1525" s="35"/>
    </row>
    <row r="1526" spans="1:7" x14ac:dyDescent="0.2">
      <c r="A1526" s="29"/>
      <c r="B1526" s="101"/>
      <c r="C1526" s="41"/>
      <c r="D1526" s="67"/>
      <c r="E1526" s="104"/>
      <c r="F1526" s="154"/>
      <c r="G1526" s="35"/>
    </row>
    <row r="1527" spans="1:7" x14ac:dyDescent="0.2">
      <c r="A1527" s="29"/>
      <c r="B1527" s="101"/>
      <c r="C1527" s="41"/>
      <c r="D1527" s="136"/>
      <c r="E1527" s="104"/>
      <c r="F1527" s="154"/>
      <c r="G1527" s="35"/>
    </row>
    <row r="1528" spans="1:7" x14ac:dyDescent="0.2">
      <c r="A1528" s="29"/>
      <c r="B1528" s="101"/>
      <c r="C1528" s="41"/>
      <c r="D1528" s="136"/>
      <c r="E1528" s="104"/>
      <c r="F1528" s="154"/>
      <c r="G1528" s="35"/>
    </row>
    <row r="1529" spans="1:7" x14ac:dyDescent="0.2">
      <c r="A1529" s="29"/>
      <c r="B1529" s="101"/>
      <c r="C1529" s="41"/>
      <c r="D1529" s="62"/>
      <c r="E1529" s="104"/>
      <c r="F1529" s="154"/>
      <c r="G1529" s="35"/>
    </row>
    <row r="1530" spans="1:7" x14ac:dyDescent="0.2">
      <c r="A1530" s="29"/>
      <c r="B1530" s="101"/>
      <c r="C1530" s="41"/>
      <c r="D1530" s="67"/>
      <c r="E1530" s="104"/>
      <c r="F1530" s="154"/>
      <c r="G1530" s="35"/>
    </row>
    <row r="1531" spans="1:7" x14ac:dyDescent="0.2">
      <c r="A1531" s="29"/>
      <c r="B1531" s="101"/>
      <c r="C1531" s="41"/>
      <c r="D1531" s="67"/>
      <c r="E1531" s="104"/>
      <c r="F1531" s="154"/>
      <c r="G1531" s="35"/>
    </row>
    <row r="1532" spans="1:7" x14ac:dyDescent="0.2">
      <c r="A1532" s="29"/>
      <c r="B1532" s="101"/>
      <c r="C1532" s="41"/>
      <c r="D1532" s="67"/>
      <c r="E1532" s="104"/>
      <c r="F1532" s="154"/>
      <c r="G1532" s="35"/>
    </row>
    <row r="1533" spans="1:7" x14ac:dyDescent="0.2">
      <c r="A1533" s="29"/>
      <c r="B1533" s="101"/>
      <c r="C1533" s="41"/>
      <c r="D1533" s="67"/>
      <c r="E1533" s="104"/>
      <c r="F1533" s="154"/>
      <c r="G1533" s="35"/>
    </row>
    <row r="1534" spans="1:7" x14ac:dyDescent="0.2">
      <c r="A1534" s="29"/>
      <c r="B1534" s="101"/>
      <c r="C1534" s="41"/>
      <c r="D1534" s="67"/>
      <c r="E1534" s="104"/>
      <c r="F1534" s="154"/>
      <c r="G1534" s="35"/>
    </row>
    <row r="1535" spans="1:7" x14ac:dyDescent="0.2">
      <c r="A1535" s="29"/>
      <c r="B1535" s="101"/>
      <c r="C1535" s="41"/>
      <c r="D1535" s="159"/>
      <c r="E1535" s="104"/>
      <c r="F1535" s="154"/>
      <c r="G1535" s="35"/>
    </row>
    <row r="1536" spans="1:7" x14ac:dyDescent="0.2">
      <c r="A1536" s="29"/>
      <c r="B1536" s="101"/>
      <c r="C1536" s="41"/>
      <c r="D1536" s="160"/>
      <c r="E1536" s="108"/>
      <c r="F1536" s="128"/>
      <c r="G1536" s="35"/>
    </row>
    <row r="1537" spans="1:7" x14ac:dyDescent="0.2">
      <c r="A1537" s="29"/>
      <c r="B1537" s="101"/>
      <c r="C1537" s="41"/>
      <c r="D1537" s="136"/>
      <c r="E1537" s="153"/>
      <c r="F1537" s="128"/>
      <c r="G1537" s="35"/>
    </row>
    <row r="1538" spans="1:7" x14ac:dyDescent="0.2">
      <c r="A1538" s="29"/>
      <c r="B1538" s="101"/>
      <c r="C1538" s="41"/>
      <c r="D1538" s="136"/>
      <c r="E1538" s="102"/>
      <c r="F1538" s="128"/>
      <c r="G1538" s="35"/>
    </row>
    <row r="1539" spans="1:7" x14ac:dyDescent="0.2">
      <c r="A1539" s="29"/>
      <c r="B1539" s="101"/>
      <c r="C1539" s="31"/>
      <c r="D1539" s="67"/>
      <c r="E1539" s="131"/>
      <c r="F1539" s="117"/>
      <c r="G1539" s="35"/>
    </row>
    <row r="1540" spans="1:7" x14ac:dyDescent="0.2">
      <c r="A1540" s="29"/>
      <c r="B1540" s="101"/>
      <c r="C1540" s="41"/>
      <c r="D1540" s="118"/>
      <c r="E1540" s="108"/>
      <c r="F1540" s="149"/>
      <c r="G1540" s="35"/>
    </row>
    <row r="1541" spans="1:7" x14ac:dyDescent="0.2">
      <c r="A1541" s="29"/>
      <c r="B1541" s="101"/>
      <c r="C1541" s="41"/>
      <c r="D1541" s="144"/>
      <c r="E1541" s="108"/>
      <c r="F1541" s="149"/>
      <c r="G1541" s="35"/>
    </row>
    <row r="1542" spans="1:7" ht="13.5" thickBot="1" x14ac:dyDescent="0.25">
      <c r="A1542" s="45"/>
      <c r="B1542" s="132"/>
      <c r="C1542" s="115"/>
      <c r="D1542" s="115"/>
      <c r="E1542" s="132"/>
      <c r="F1542" s="49" t="s">
        <v>15</v>
      </c>
      <c r="G1542" s="50">
        <f>SUM(G1508:G1541)</f>
        <v>18000</v>
      </c>
    </row>
    <row r="1543" spans="1:7" ht="13.5" thickTop="1" x14ac:dyDescent="0.2">
      <c r="A1543" s="1149" t="s">
        <v>2458</v>
      </c>
      <c r="B1543" s="1150"/>
      <c r="C1543" s="1150"/>
      <c r="D1543" s="1150"/>
      <c r="E1543" s="1150"/>
      <c r="F1543" s="1150"/>
      <c r="G1543" s="1151"/>
    </row>
    <row r="1544" spans="1:7" ht="13.5" thickBot="1" x14ac:dyDescent="0.25">
      <c r="A1544" s="1235" t="s">
        <v>2459</v>
      </c>
      <c r="B1544" s="1204"/>
      <c r="C1544" s="1204"/>
      <c r="D1544" s="1204"/>
      <c r="E1544" s="1204"/>
      <c r="F1544" s="1204"/>
      <c r="G1544" s="1232"/>
    </row>
    <row r="1545" spans="1:7" ht="13.5" thickTop="1" x14ac:dyDescent="0.2">
      <c r="A1545" s="1130"/>
      <c r="B1545" s="1131"/>
      <c r="C1545" s="1131"/>
      <c r="D1545" s="57" t="s">
        <v>11</v>
      </c>
      <c r="E1545" s="1132" t="s">
        <v>12</v>
      </c>
      <c r="F1545" s="1132"/>
      <c r="G1545" s="1133"/>
    </row>
    <row r="1546" spans="1:7" x14ac:dyDescent="0.2">
      <c r="A1546" s="1134" t="s">
        <v>17</v>
      </c>
      <c r="B1546" s="1135"/>
      <c r="C1546" s="1135"/>
      <c r="D1546" s="39"/>
      <c r="E1546" s="1136"/>
      <c r="F1546" s="1137"/>
      <c r="G1546" s="1138"/>
    </row>
    <row r="1547" spans="1:7" x14ac:dyDescent="0.2">
      <c r="A1547" s="1134" t="s">
        <v>38</v>
      </c>
      <c r="B1547" s="1135"/>
      <c r="C1547" s="1135"/>
      <c r="D1547" s="58" t="s">
        <v>468</v>
      </c>
      <c r="E1547" s="1139" t="s">
        <v>142</v>
      </c>
      <c r="F1547" s="1139"/>
      <c r="G1547" s="1140"/>
    </row>
    <row r="1548" spans="1:7" ht="13.5" thickBot="1" x14ac:dyDescent="0.25">
      <c r="A1548" s="1141" t="s">
        <v>39</v>
      </c>
      <c r="B1548" s="1142"/>
      <c r="C1548" s="1142"/>
      <c r="D1548" s="59" t="s">
        <v>44</v>
      </c>
      <c r="E1548" s="1143" t="s">
        <v>0</v>
      </c>
      <c r="F1548" s="1143"/>
      <c r="G1548" s="1144"/>
    </row>
    <row r="1549" spans="1:7" ht="16.5" x14ac:dyDescent="0.25">
      <c r="A1549" s="1152" t="s">
        <v>29</v>
      </c>
      <c r="B1549" s="1153"/>
      <c r="C1549" s="1153"/>
      <c r="D1549" s="1153"/>
      <c r="E1549" s="1153"/>
      <c r="F1549" s="1153"/>
      <c r="G1549" s="1154"/>
    </row>
    <row r="1550" spans="1:7" x14ac:dyDescent="0.2">
      <c r="A1550" s="1155" t="s">
        <v>48</v>
      </c>
      <c r="B1550" s="1156"/>
      <c r="C1550" s="1156"/>
      <c r="D1550" s="1156"/>
      <c r="E1550" s="1156"/>
      <c r="F1550" s="1156"/>
      <c r="G1550" s="1157"/>
    </row>
    <row r="1551" spans="1:7" x14ac:dyDescent="0.2">
      <c r="A1551" s="1158" t="s">
        <v>49</v>
      </c>
      <c r="B1551" s="1159"/>
      <c r="C1551" s="1159"/>
      <c r="D1551" s="1159"/>
      <c r="E1551" s="1159"/>
      <c r="F1551" s="1159"/>
      <c r="G1551" s="1160"/>
    </row>
    <row r="1552" spans="1:7" x14ac:dyDescent="0.2">
      <c r="A1552" s="6"/>
      <c r="B1552" s="99"/>
      <c r="C1552" s="8"/>
      <c r="D1552" s="9"/>
      <c r="E1552" s="99"/>
      <c r="F1552" s="10"/>
      <c r="G1552" s="11" t="s">
        <v>20</v>
      </c>
    </row>
    <row r="1553" spans="1:7" x14ac:dyDescent="0.2">
      <c r="A1553" s="12" t="s">
        <v>1</v>
      </c>
      <c r="B1553" s="13"/>
      <c r="C1553" s="14" t="s">
        <v>19</v>
      </c>
      <c r="D1553" s="13"/>
      <c r="E1553" s="343" t="s">
        <v>2482</v>
      </c>
      <c r="F1553" s="98"/>
      <c r="G1553" s="344" t="s">
        <v>2407</v>
      </c>
    </row>
    <row r="1554" spans="1:7" x14ac:dyDescent="0.2">
      <c r="A1554" s="17" t="s">
        <v>8</v>
      </c>
      <c r="B1554" s="100"/>
      <c r="C1554" s="19"/>
      <c r="D1554" s="4"/>
      <c r="E1554" s="1145"/>
      <c r="F1554" s="1146"/>
      <c r="G1554" s="20"/>
    </row>
    <row r="1555" spans="1:7" x14ac:dyDescent="0.2">
      <c r="A1555" s="21" t="s">
        <v>37</v>
      </c>
      <c r="B1555" s="22"/>
      <c r="C1555" s="22"/>
      <c r="D1555" s="22"/>
      <c r="E1555" s="23" t="s">
        <v>46</v>
      </c>
      <c r="F1555" s="24"/>
      <c r="G1555" s="20" t="s">
        <v>50</v>
      </c>
    </row>
    <row r="1556" spans="1:7" x14ac:dyDescent="0.2">
      <c r="A1556" s="6"/>
      <c r="B1556" s="99"/>
      <c r="C1556" s="8"/>
      <c r="D1556" s="8"/>
      <c r="E1556" s="1147"/>
      <c r="F1556" s="1148"/>
      <c r="G1556" s="25"/>
    </row>
    <row r="1557" spans="1:7" ht="26.25" thickBot="1" x14ac:dyDescent="0.25">
      <c r="A1557" s="210" t="s">
        <v>47</v>
      </c>
      <c r="B1557" s="28" t="s">
        <v>23</v>
      </c>
      <c r="C1557" s="28" t="s">
        <v>34</v>
      </c>
      <c r="D1557" s="110" t="s">
        <v>53</v>
      </c>
      <c r="E1557" s="114" t="s">
        <v>54</v>
      </c>
      <c r="F1557" s="111" t="s">
        <v>55</v>
      </c>
      <c r="G1557" s="112" t="s">
        <v>35</v>
      </c>
    </row>
    <row r="1558" spans="1:7" ht="13.5" thickTop="1" x14ac:dyDescent="0.2">
      <c r="A1558" s="29">
        <v>1</v>
      </c>
      <c r="B1558" s="101"/>
      <c r="C1558" s="352" t="s">
        <v>300</v>
      </c>
      <c r="D1558" s="357" t="s">
        <v>401</v>
      </c>
      <c r="E1558" s="158">
        <v>35</v>
      </c>
      <c r="F1558" s="128">
        <v>200</v>
      </c>
      <c r="G1558" s="35">
        <f>F1558*E1558</f>
        <v>7000</v>
      </c>
    </row>
    <row r="1559" spans="1:7" x14ac:dyDescent="0.2">
      <c r="A1559" s="29">
        <v>2</v>
      </c>
      <c r="B1559" s="101"/>
      <c r="C1559" s="352" t="s">
        <v>300</v>
      </c>
      <c r="D1559" s="351" t="s">
        <v>835</v>
      </c>
      <c r="E1559" s="158">
        <v>35</v>
      </c>
      <c r="F1559" s="128">
        <v>450</v>
      </c>
      <c r="G1559" s="35">
        <f t="shared" ref="G1559" si="7">F1559*E1559</f>
        <v>15750</v>
      </c>
    </row>
    <row r="1560" spans="1:7" x14ac:dyDescent="0.2">
      <c r="A1560" s="29"/>
      <c r="B1560" s="101"/>
      <c r="C1560" s="41"/>
      <c r="D1560" s="351" t="s">
        <v>467</v>
      </c>
      <c r="E1560" s="157"/>
      <c r="F1560" s="149"/>
      <c r="G1560" s="353" t="s">
        <v>8</v>
      </c>
    </row>
    <row r="1561" spans="1:7" x14ac:dyDescent="0.2">
      <c r="A1561" s="29">
        <v>3</v>
      </c>
      <c r="B1561" s="101"/>
      <c r="C1561" s="352" t="s">
        <v>300</v>
      </c>
      <c r="D1561" s="351" t="s">
        <v>387</v>
      </c>
      <c r="E1561" s="158">
        <v>35</v>
      </c>
      <c r="F1561" s="128">
        <v>200</v>
      </c>
      <c r="G1561" s="35">
        <f t="shared" ref="G1561" si="8">F1561*E1561</f>
        <v>7000</v>
      </c>
    </row>
    <row r="1562" spans="1:7" x14ac:dyDescent="0.2">
      <c r="A1562" s="29"/>
      <c r="B1562" s="105"/>
      <c r="C1562" s="41"/>
      <c r="D1562" s="136"/>
      <c r="E1562" s="102"/>
      <c r="F1562" s="128"/>
      <c r="G1562" s="35"/>
    </row>
    <row r="1563" spans="1:7" x14ac:dyDescent="0.2">
      <c r="A1563" s="29"/>
      <c r="B1563" s="105"/>
      <c r="C1563" s="41"/>
      <c r="D1563" s="136"/>
      <c r="E1563" s="102"/>
      <c r="F1563" s="128"/>
      <c r="G1563" s="35"/>
    </row>
    <row r="1564" spans="1:7" x14ac:dyDescent="0.2">
      <c r="A1564" s="29"/>
      <c r="B1564" s="151"/>
      <c r="C1564" s="119"/>
      <c r="D1564" s="357" t="s">
        <v>8</v>
      </c>
      <c r="E1564" s="108"/>
      <c r="F1564" s="150"/>
      <c r="G1564" s="35"/>
    </row>
    <row r="1565" spans="1:7" x14ac:dyDescent="0.2">
      <c r="A1565" s="29"/>
      <c r="B1565" s="151"/>
      <c r="C1565" s="119"/>
      <c r="D1565" s="144"/>
      <c r="E1565" s="108"/>
      <c r="F1565" s="150"/>
      <c r="G1565" s="35"/>
    </row>
    <row r="1566" spans="1:7" x14ac:dyDescent="0.2">
      <c r="A1566" s="29"/>
      <c r="B1566" s="101"/>
      <c r="C1566" s="41"/>
      <c r="D1566" s="144"/>
      <c r="E1566" s="155"/>
      <c r="F1566" s="128"/>
      <c r="G1566" s="35"/>
    </row>
    <row r="1567" spans="1:7" x14ac:dyDescent="0.2">
      <c r="A1567" s="29"/>
      <c r="B1567" s="106"/>
      <c r="C1567" s="41"/>
      <c r="D1567" s="136"/>
      <c r="E1567" s="104"/>
      <c r="F1567" s="128"/>
      <c r="G1567" s="35"/>
    </row>
    <row r="1568" spans="1:7" x14ac:dyDescent="0.2">
      <c r="A1568" s="29"/>
      <c r="B1568" s="105"/>
      <c r="C1568" s="41"/>
      <c r="D1568" s="136"/>
      <c r="E1568" s="108"/>
      <c r="F1568" s="152"/>
      <c r="G1568" s="35"/>
    </row>
    <row r="1569" spans="1:7" x14ac:dyDescent="0.2">
      <c r="A1569" s="29"/>
      <c r="B1569" s="107"/>
      <c r="C1569" s="41"/>
      <c r="D1569" s="136"/>
      <c r="E1569" s="153"/>
      <c r="F1569" s="128"/>
      <c r="G1569" s="35"/>
    </row>
    <row r="1570" spans="1:7" x14ac:dyDescent="0.2">
      <c r="A1570" s="29"/>
      <c r="B1570" s="107"/>
      <c r="C1570" s="41"/>
      <c r="D1570" s="67"/>
      <c r="E1570" s="153"/>
      <c r="F1570" s="128"/>
      <c r="G1570" s="35"/>
    </row>
    <row r="1571" spans="1:7" x14ac:dyDescent="0.2">
      <c r="A1571" s="29"/>
      <c r="B1571" s="101"/>
      <c r="C1571" s="41"/>
      <c r="D1571" s="67"/>
      <c r="E1571" s="108"/>
      <c r="F1571" s="128"/>
      <c r="G1571" s="35"/>
    </row>
    <row r="1572" spans="1:7" x14ac:dyDescent="0.2">
      <c r="A1572" s="29"/>
      <c r="B1572" s="101"/>
      <c r="C1572" s="41"/>
      <c r="D1572" s="67"/>
      <c r="E1572" s="153"/>
      <c r="F1572" s="128"/>
      <c r="G1572" s="35"/>
    </row>
    <row r="1573" spans="1:7" x14ac:dyDescent="0.2">
      <c r="A1573" s="29"/>
      <c r="B1573" s="106"/>
      <c r="C1573" s="41"/>
      <c r="D1573" s="67"/>
      <c r="E1573" s="104"/>
      <c r="F1573" s="154"/>
      <c r="G1573" s="35"/>
    </row>
    <row r="1574" spans="1:7" x14ac:dyDescent="0.2">
      <c r="A1574" s="29"/>
      <c r="B1574" s="105"/>
      <c r="C1574" s="41"/>
      <c r="D1574" s="130"/>
      <c r="E1574" s="104"/>
      <c r="F1574" s="154"/>
      <c r="G1574" s="35"/>
    </row>
    <row r="1575" spans="1:7" x14ac:dyDescent="0.2">
      <c r="A1575" s="29"/>
      <c r="B1575" s="105"/>
      <c r="C1575" s="41"/>
      <c r="D1575" s="67"/>
      <c r="E1575" s="104"/>
      <c r="F1575" s="154"/>
      <c r="G1575" s="35"/>
    </row>
    <row r="1576" spans="1:7" x14ac:dyDescent="0.2">
      <c r="A1576" s="29"/>
      <c r="B1576" s="101"/>
      <c r="C1576" s="41"/>
      <c r="D1576" s="67"/>
      <c r="E1576" s="104"/>
      <c r="F1576" s="154"/>
      <c r="G1576" s="35"/>
    </row>
    <row r="1577" spans="1:7" x14ac:dyDescent="0.2">
      <c r="A1577" s="29"/>
      <c r="B1577" s="101"/>
      <c r="C1577" s="41"/>
      <c r="D1577" s="136"/>
      <c r="E1577" s="104"/>
      <c r="F1577" s="154"/>
      <c r="G1577" s="35"/>
    </row>
    <row r="1578" spans="1:7" x14ac:dyDescent="0.2">
      <c r="A1578" s="29"/>
      <c r="B1578" s="101"/>
      <c r="C1578" s="41"/>
      <c r="D1578" s="136"/>
      <c r="E1578" s="104"/>
      <c r="F1578" s="154"/>
      <c r="G1578" s="35"/>
    </row>
    <row r="1579" spans="1:7" x14ac:dyDescent="0.2">
      <c r="A1579" s="29"/>
      <c r="B1579" s="101"/>
      <c r="C1579" s="41"/>
      <c r="D1579" s="62"/>
      <c r="E1579" s="104"/>
      <c r="F1579" s="154"/>
      <c r="G1579" s="35"/>
    </row>
    <row r="1580" spans="1:7" x14ac:dyDescent="0.2">
      <c r="A1580" s="29"/>
      <c r="B1580" s="101"/>
      <c r="C1580" s="41"/>
      <c r="D1580" s="67"/>
      <c r="E1580" s="104"/>
      <c r="F1580" s="154"/>
      <c r="G1580" s="35"/>
    </row>
    <row r="1581" spans="1:7" x14ac:dyDescent="0.2">
      <c r="A1581" s="29"/>
      <c r="B1581" s="101"/>
      <c r="C1581" s="41"/>
      <c r="D1581" s="67"/>
      <c r="E1581" s="104"/>
      <c r="F1581" s="154"/>
      <c r="G1581" s="35"/>
    </row>
    <row r="1582" spans="1:7" x14ac:dyDescent="0.2">
      <c r="A1582" s="29"/>
      <c r="B1582" s="101"/>
      <c r="C1582" s="41"/>
      <c r="D1582" s="67"/>
      <c r="E1582" s="104"/>
      <c r="F1582" s="154"/>
      <c r="G1582" s="35"/>
    </row>
    <row r="1583" spans="1:7" x14ac:dyDescent="0.2">
      <c r="A1583" s="29"/>
      <c r="B1583" s="101"/>
      <c r="C1583" s="41"/>
      <c r="D1583" s="67"/>
      <c r="E1583" s="104"/>
      <c r="F1583" s="154"/>
      <c r="G1583" s="35"/>
    </row>
    <row r="1584" spans="1:7" x14ac:dyDescent="0.2">
      <c r="A1584" s="29"/>
      <c r="B1584" s="101"/>
      <c r="C1584" s="41"/>
      <c r="D1584" s="67"/>
      <c r="E1584" s="104"/>
      <c r="F1584" s="154"/>
      <c r="G1584" s="35"/>
    </row>
    <row r="1585" spans="1:7" x14ac:dyDescent="0.2">
      <c r="A1585" s="29"/>
      <c r="B1585" s="101"/>
      <c r="C1585" s="41"/>
      <c r="D1585" s="159"/>
      <c r="E1585" s="104"/>
      <c r="F1585" s="154"/>
      <c r="G1585" s="35"/>
    </row>
    <row r="1586" spans="1:7" x14ac:dyDescent="0.2">
      <c r="A1586" s="29"/>
      <c r="B1586" s="101"/>
      <c r="C1586" s="41"/>
      <c r="D1586" s="160"/>
      <c r="E1586" s="108"/>
      <c r="F1586" s="128"/>
      <c r="G1586" s="35"/>
    </row>
    <row r="1587" spans="1:7" x14ac:dyDescent="0.2">
      <c r="A1587" s="29"/>
      <c r="B1587" s="101"/>
      <c r="C1587" s="41"/>
      <c r="D1587" s="136"/>
      <c r="E1587" s="153"/>
      <c r="F1587" s="128"/>
      <c r="G1587" s="35"/>
    </row>
    <row r="1588" spans="1:7" x14ac:dyDescent="0.2">
      <c r="A1588" s="29"/>
      <c r="B1588" s="101"/>
      <c r="C1588" s="41"/>
      <c r="D1588" s="136"/>
      <c r="E1588" s="102"/>
      <c r="F1588" s="128"/>
      <c r="G1588" s="35"/>
    </row>
    <row r="1589" spans="1:7" x14ac:dyDescent="0.2">
      <c r="A1589" s="29"/>
      <c r="B1589" s="101"/>
      <c r="C1589" s="31"/>
      <c r="D1589" s="67"/>
      <c r="E1589" s="131"/>
      <c r="F1589" s="117"/>
      <c r="G1589" s="35"/>
    </row>
    <row r="1590" spans="1:7" x14ac:dyDescent="0.2">
      <c r="A1590" s="29"/>
      <c r="B1590" s="101"/>
      <c r="C1590" s="41"/>
      <c r="D1590" s="118"/>
      <c r="E1590" s="108"/>
      <c r="F1590" s="149"/>
      <c r="G1590" s="35"/>
    </row>
    <row r="1591" spans="1:7" x14ac:dyDescent="0.2">
      <c r="A1591" s="29"/>
      <c r="B1591" s="101"/>
      <c r="C1591" s="41"/>
      <c r="D1591" s="144"/>
      <c r="E1591" s="108"/>
      <c r="F1591" s="149"/>
      <c r="G1591" s="35"/>
    </row>
    <row r="1592" spans="1:7" ht="13.5" thickBot="1" x14ac:dyDescent="0.25">
      <c r="A1592" s="45"/>
      <c r="B1592" s="132"/>
      <c r="C1592" s="115"/>
      <c r="D1592" s="115"/>
      <c r="E1592" s="132"/>
      <c r="F1592" s="49" t="s">
        <v>15</v>
      </c>
      <c r="G1592" s="50">
        <f>SUM(G1558:G1591)</f>
        <v>29750</v>
      </c>
    </row>
    <row r="1593" spans="1:7" ht="13.5" thickTop="1" x14ac:dyDescent="0.2">
      <c r="A1593" s="1149" t="s">
        <v>2460</v>
      </c>
      <c r="B1593" s="1150"/>
      <c r="C1593" s="1150"/>
      <c r="D1593" s="1150"/>
      <c r="E1593" s="1150"/>
      <c r="F1593" s="1150"/>
      <c r="G1593" s="1151"/>
    </row>
    <row r="1594" spans="1:7" ht="13.5" thickBot="1" x14ac:dyDescent="0.25">
      <c r="A1594" s="1235" t="s">
        <v>2461</v>
      </c>
      <c r="B1594" s="1204"/>
      <c r="C1594" s="1204"/>
      <c r="D1594" s="1204"/>
      <c r="E1594" s="1204"/>
      <c r="F1594" s="1204"/>
      <c r="G1594" s="1232"/>
    </row>
    <row r="1595" spans="1:7" ht="13.5" thickTop="1" x14ac:dyDescent="0.2">
      <c r="A1595" s="1130"/>
      <c r="B1595" s="1131"/>
      <c r="C1595" s="1131"/>
      <c r="D1595" s="57" t="s">
        <v>11</v>
      </c>
      <c r="E1595" s="1132" t="s">
        <v>12</v>
      </c>
      <c r="F1595" s="1132"/>
      <c r="G1595" s="1133"/>
    </row>
    <row r="1596" spans="1:7" x14ac:dyDescent="0.2">
      <c r="A1596" s="1134" t="s">
        <v>17</v>
      </c>
      <c r="B1596" s="1135"/>
      <c r="C1596" s="1135"/>
      <c r="D1596" s="39"/>
      <c r="E1596" s="1136"/>
      <c r="F1596" s="1137"/>
      <c r="G1596" s="1138"/>
    </row>
    <row r="1597" spans="1:7" x14ac:dyDescent="0.2">
      <c r="A1597" s="1134" t="s">
        <v>38</v>
      </c>
      <c r="B1597" s="1135"/>
      <c r="C1597" s="1135"/>
      <c r="D1597" s="58" t="s">
        <v>468</v>
      </c>
      <c r="E1597" s="1139" t="s">
        <v>142</v>
      </c>
      <c r="F1597" s="1139"/>
      <c r="G1597" s="1140"/>
    </row>
    <row r="1598" spans="1:7" ht="13.5" thickBot="1" x14ac:dyDescent="0.25">
      <c r="A1598" s="1141" t="s">
        <v>39</v>
      </c>
      <c r="B1598" s="1142"/>
      <c r="C1598" s="1142"/>
      <c r="D1598" s="59" t="s">
        <v>44</v>
      </c>
      <c r="E1598" s="1143" t="s">
        <v>0</v>
      </c>
      <c r="F1598" s="1143"/>
      <c r="G1598" s="1144"/>
    </row>
    <row r="1599" spans="1:7" ht="16.5" x14ac:dyDescent="0.25">
      <c r="A1599" s="1152" t="s">
        <v>29</v>
      </c>
      <c r="B1599" s="1153"/>
      <c r="C1599" s="1153"/>
      <c r="D1599" s="1153"/>
      <c r="E1599" s="1153"/>
      <c r="F1599" s="1153"/>
      <c r="G1599" s="1154"/>
    </row>
    <row r="1600" spans="1:7" x14ac:dyDescent="0.2">
      <c r="A1600" s="1155" t="s">
        <v>48</v>
      </c>
      <c r="B1600" s="1156"/>
      <c r="C1600" s="1156"/>
      <c r="D1600" s="1156"/>
      <c r="E1600" s="1156"/>
      <c r="F1600" s="1156"/>
      <c r="G1600" s="1157"/>
    </row>
    <row r="1601" spans="1:7" x14ac:dyDescent="0.2">
      <c r="A1601" s="1158" t="s">
        <v>49</v>
      </c>
      <c r="B1601" s="1159"/>
      <c r="C1601" s="1159"/>
      <c r="D1601" s="1159"/>
      <c r="E1601" s="1159"/>
      <c r="F1601" s="1159"/>
      <c r="G1601" s="1160"/>
    </row>
    <row r="1602" spans="1:7" x14ac:dyDescent="0.2">
      <c r="A1602" s="6"/>
      <c r="B1602" s="99"/>
      <c r="C1602" s="8"/>
      <c r="D1602" s="9"/>
      <c r="E1602" s="99"/>
      <c r="F1602" s="10"/>
      <c r="G1602" s="11" t="s">
        <v>20</v>
      </c>
    </row>
    <row r="1603" spans="1:7" x14ac:dyDescent="0.2">
      <c r="A1603" s="12" t="s">
        <v>1</v>
      </c>
      <c r="B1603" s="13"/>
      <c r="C1603" s="14" t="s">
        <v>19</v>
      </c>
      <c r="D1603" s="13"/>
      <c r="E1603" s="343" t="s">
        <v>2582</v>
      </c>
      <c r="F1603" s="98"/>
      <c r="G1603" s="344" t="s">
        <v>2508</v>
      </c>
    </row>
    <row r="1604" spans="1:7" x14ac:dyDescent="0.2">
      <c r="A1604" s="17" t="s">
        <v>8</v>
      </c>
      <c r="B1604" s="100"/>
      <c r="C1604" s="19"/>
      <c r="D1604" s="4"/>
      <c r="E1604" s="1145"/>
      <c r="F1604" s="1146"/>
      <c r="G1604" s="20"/>
    </row>
    <row r="1605" spans="1:7" x14ac:dyDescent="0.2">
      <c r="A1605" s="21" t="s">
        <v>37</v>
      </c>
      <c r="B1605" s="22"/>
      <c r="C1605" s="22"/>
      <c r="D1605" s="22"/>
      <c r="E1605" s="23" t="s">
        <v>46</v>
      </c>
      <c r="F1605" s="24"/>
      <c r="G1605" s="20" t="s">
        <v>50</v>
      </c>
    </row>
    <row r="1606" spans="1:7" x14ac:dyDescent="0.2">
      <c r="A1606" s="6"/>
      <c r="B1606" s="99"/>
      <c r="C1606" s="8"/>
      <c r="D1606" s="8"/>
      <c r="E1606" s="1147"/>
      <c r="F1606" s="1148"/>
      <c r="G1606" s="25"/>
    </row>
    <row r="1607" spans="1:7" ht="26.25" thickBot="1" x14ac:dyDescent="0.25">
      <c r="A1607" s="210" t="s">
        <v>47</v>
      </c>
      <c r="B1607" s="28" t="s">
        <v>23</v>
      </c>
      <c r="C1607" s="28" t="s">
        <v>34</v>
      </c>
      <c r="D1607" s="110" t="s">
        <v>53</v>
      </c>
      <c r="E1607" s="114" t="s">
        <v>54</v>
      </c>
      <c r="F1607" s="111" t="s">
        <v>55</v>
      </c>
      <c r="G1607" s="112" t="s">
        <v>35</v>
      </c>
    </row>
    <row r="1608" spans="1:7" ht="13.5" thickTop="1" x14ac:dyDescent="0.2">
      <c r="A1608" s="29">
        <v>1</v>
      </c>
      <c r="B1608" s="101"/>
      <c r="C1608" s="352" t="s">
        <v>300</v>
      </c>
      <c r="D1608" s="357" t="s">
        <v>835</v>
      </c>
      <c r="E1608" s="158">
        <v>40</v>
      </c>
      <c r="F1608" s="128">
        <v>450</v>
      </c>
      <c r="G1608" s="35">
        <f>F1608*E1608</f>
        <v>18000</v>
      </c>
    </row>
    <row r="1609" spans="1:7" x14ac:dyDescent="0.2">
      <c r="A1609" s="29"/>
      <c r="B1609" s="101"/>
      <c r="C1609" s="352"/>
      <c r="D1609" s="351" t="s">
        <v>467</v>
      </c>
      <c r="E1609" s="158"/>
      <c r="F1609" s="128"/>
      <c r="G1609" s="35"/>
    </row>
    <row r="1610" spans="1:7" x14ac:dyDescent="0.2">
      <c r="A1610" s="29"/>
      <c r="B1610" s="101"/>
      <c r="C1610" s="41"/>
      <c r="D1610" s="351"/>
      <c r="E1610" s="157"/>
      <c r="F1610" s="149"/>
      <c r="G1610" s="353"/>
    </row>
    <row r="1611" spans="1:7" x14ac:dyDescent="0.2">
      <c r="A1611" s="29"/>
      <c r="B1611" s="101"/>
      <c r="C1611" s="352"/>
      <c r="D1611" s="351"/>
      <c r="E1611" s="158"/>
      <c r="F1611" s="128"/>
      <c r="G1611" s="35"/>
    </row>
    <row r="1612" spans="1:7" x14ac:dyDescent="0.2">
      <c r="A1612" s="29"/>
      <c r="B1612" s="105"/>
      <c r="C1612" s="41"/>
      <c r="D1612" s="136"/>
      <c r="E1612" s="102"/>
      <c r="F1612" s="128"/>
      <c r="G1612" s="35"/>
    </row>
    <row r="1613" spans="1:7" x14ac:dyDescent="0.2">
      <c r="A1613" s="29"/>
      <c r="B1613" s="105"/>
      <c r="C1613" s="41"/>
      <c r="D1613" s="136"/>
      <c r="E1613" s="102"/>
      <c r="F1613" s="128"/>
      <c r="G1613" s="35"/>
    </row>
    <row r="1614" spans="1:7" x14ac:dyDescent="0.2">
      <c r="A1614" s="29"/>
      <c r="B1614" s="151"/>
      <c r="C1614" s="119"/>
      <c r="D1614" s="357"/>
      <c r="E1614" s="108"/>
      <c r="F1614" s="150"/>
      <c r="G1614" s="35"/>
    </row>
    <row r="1615" spans="1:7" x14ac:dyDescent="0.2">
      <c r="A1615" s="29"/>
      <c r="B1615" s="151"/>
      <c r="C1615" s="119"/>
      <c r="D1615" s="144"/>
      <c r="E1615" s="108"/>
      <c r="F1615" s="150"/>
      <c r="G1615" s="35"/>
    </row>
    <row r="1616" spans="1:7" x14ac:dyDescent="0.2">
      <c r="A1616" s="29"/>
      <c r="B1616" s="101"/>
      <c r="C1616" s="41"/>
      <c r="D1616" s="144"/>
      <c r="E1616" s="155"/>
      <c r="F1616" s="128"/>
      <c r="G1616" s="35"/>
    </row>
    <row r="1617" spans="1:7" x14ac:dyDescent="0.2">
      <c r="A1617" s="29"/>
      <c r="B1617" s="106"/>
      <c r="C1617" s="41"/>
      <c r="D1617" s="136"/>
      <c r="E1617" s="104"/>
      <c r="F1617" s="128"/>
      <c r="G1617" s="35"/>
    </row>
    <row r="1618" spans="1:7" x14ac:dyDescent="0.2">
      <c r="A1618" s="29"/>
      <c r="B1618" s="105"/>
      <c r="C1618" s="41"/>
      <c r="D1618" s="136"/>
      <c r="E1618" s="108"/>
      <c r="F1618" s="152"/>
      <c r="G1618" s="35"/>
    </row>
    <row r="1619" spans="1:7" x14ac:dyDescent="0.2">
      <c r="A1619" s="29"/>
      <c r="B1619" s="107"/>
      <c r="C1619" s="41"/>
      <c r="D1619" s="136"/>
      <c r="E1619" s="153"/>
      <c r="F1619" s="128"/>
      <c r="G1619" s="35"/>
    </row>
    <row r="1620" spans="1:7" x14ac:dyDescent="0.2">
      <c r="A1620" s="29"/>
      <c r="B1620" s="107"/>
      <c r="C1620" s="41"/>
      <c r="D1620" s="67"/>
      <c r="E1620" s="153"/>
      <c r="F1620" s="128"/>
      <c r="G1620" s="35"/>
    </row>
    <row r="1621" spans="1:7" x14ac:dyDescent="0.2">
      <c r="A1621" s="29"/>
      <c r="B1621" s="101"/>
      <c r="C1621" s="41"/>
      <c r="D1621" s="67"/>
      <c r="E1621" s="108"/>
      <c r="F1621" s="128"/>
      <c r="G1621" s="35"/>
    </row>
    <row r="1622" spans="1:7" x14ac:dyDescent="0.2">
      <c r="A1622" s="29"/>
      <c r="B1622" s="101"/>
      <c r="C1622" s="41"/>
      <c r="D1622" s="67"/>
      <c r="E1622" s="153"/>
      <c r="F1622" s="128"/>
      <c r="G1622" s="35"/>
    </row>
    <row r="1623" spans="1:7" x14ac:dyDescent="0.2">
      <c r="A1623" s="29"/>
      <c r="B1623" s="106"/>
      <c r="C1623" s="41"/>
      <c r="D1623" s="67"/>
      <c r="E1623" s="104"/>
      <c r="F1623" s="154"/>
      <c r="G1623" s="35"/>
    </row>
    <row r="1624" spans="1:7" x14ac:dyDescent="0.2">
      <c r="A1624" s="29"/>
      <c r="B1624" s="105"/>
      <c r="C1624" s="41"/>
      <c r="D1624" s="130"/>
      <c r="E1624" s="104"/>
      <c r="F1624" s="154"/>
      <c r="G1624" s="35"/>
    </row>
    <row r="1625" spans="1:7" x14ac:dyDescent="0.2">
      <c r="A1625" s="29"/>
      <c r="B1625" s="105"/>
      <c r="C1625" s="41"/>
      <c r="D1625" s="67"/>
      <c r="E1625" s="104"/>
      <c r="F1625" s="154"/>
      <c r="G1625" s="35"/>
    </row>
    <row r="1626" spans="1:7" x14ac:dyDescent="0.2">
      <c r="A1626" s="29"/>
      <c r="B1626" s="101"/>
      <c r="C1626" s="41"/>
      <c r="D1626" s="67"/>
      <c r="E1626" s="104"/>
      <c r="F1626" s="154"/>
      <c r="G1626" s="35"/>
    </row>
    <row r="1627" spans="1:7" x14ac:dyDescent="0.2">
      <c r="A1627" s="29"/>
      <c r="B1627" s="101"/>
      <c r="C1627" s="41"/>
      <c r="D1627" s="136"/>
      <c r="E1627" s="104"/>
      <c r="F1627" s="154"/>
      <c r="G1627" s="35"/>
    </row>
    <row r="1628" spans="1:7" x14ac:dyDescent="0.2">
      <c r="A1628" s="29"/>
      <c r="B1628" s="101"/>
      <c r="C1628" s="41"/>
      <c r="D1628" s="136"/>
      <c r="E1628" s="104"/>
      <c r="F1628" s="154"/>
      <c r="G1628" s="35"/>
    </row>
    <row r="1629" spans="1:7" x14ac:dyDescent="0.2">
      <c r="A1629" s="29"/>
      <c r="B1629" s="101"/>
      <c r="C1629" s="41"/>
      <c r="D1629" s="62"/>
      <c r="E1629" s="104"/>
      <c r="F1629" s="154"/>
      <c r="G1629" s="35"/>
    </row>
    <row r="1630" spans="1:7" x14ac:dyDescent="0.2">
      <c r="A1630" s="29"/>
      <c r="B1630" s="101"/>
      <c r="C1630" s="41"/>
      <c r="D1630" s="67"/>
      <c r="E1630" s="104"/>
      <c r="F1630" s="154"/>
      <c r="G1630" s="35"/>
    </row>
    <row r="1631" spans="1:7" x14ac:dyDescent="0.2">
      <c r="A1631" s="29"/>
      <c r="B1631" s="101"/>
      <c r="C1631" s="41"/>
      <c r="D1631" s="67"/>
      <c r="E1631" s="104"/>
      <c r="F1631" s="154"/>
      <c r="G1631" s="35"/>
    </row>
    <row r="1632" spans="1:7" x14ac:dyDescent="0.2">
      <c r="A1632" s="29"/>
      <c r="B1632" s="101"/>
      <c r="C1632" s="41"/>
      <c r="D1632" s="67"/>
      <c r="E1632" s="104"/>
      <c r="F1632" s="154"/>
      <c r="G1632" s="35"/>
    </row>
    <row r="1633" spans="1:7" x14ac:dyDescent="0.2">
      <c r="A1633" s="29"/>
      <c r="B1633" s="101"/>
      <c r="C1633" s="41"/>
      <c r="D1633" s="67"/>
      <c r="E1633" s="104"/>
      <c r="F1633" s="154"/>
      <c r="G1633" s="35"/>
    </row>
    <row r="1634" spans="1:7" x14ac:dyDescent="0.2">
      <c r="A1634" s="29"/>
      <c r="B1634" s="101"/>
      <c r="C1634" s="41"/>
      <c r="D1634" s="67"/>
      <c r="E1634" s="104"/>
      <c r="F1634" s="154"/>
      <c r="G1634" s="35"/>
    </row>
    <row r="1635" spans="1:7" x14ac:dyDescent="0.2">
      <c r="A1635" s="29"/>
      <c r="B1635" s="101"/>
      <c r="C1635" s="41"/>
      <c r="D1635" s="159"/>
      <c r="E1635" s="104"/>
      <c r="F1635" s="154"/>
      <c r="G1635" s="35"/>
    </row>
    <row r="1636" spans="1:7" x14ac:dyDescent="0.2">
      <c r="A1636" s="29"/>
      <c r="B1636" s="101"/>
      <c r="C1636" s="41"/>
      <c r="D1636" s="160"/>
      <c r="E1636" s="108"/>
      <c r="F1636" s="128"/>
      <c r="G1636" s="35"/>
    </row>
    <row r="1637" spans="1:7" x14ac:dyDescent="0.2">
      <c r="A1637" s="29"/>
      <c r="B1637" s="101"/>
      <c r="C1637" s="41"/>
      <c r="D1637" s="136"/>
      <c r="E1637" s="153"/>
      <c r="F1637" s="128"/>
      <c r="G1637" s="35"/>
    </row>
    <row r="1638" spans="1:7" x14ac:dyDescent="0.2">
      <c r="A1638" s="29"/>
      <c r="B1638" s="101"/>
      <c r="C1638" s="41"/>
      <c r="D1638" s="136"/>
      <c r="E1638" s="102"/>
      <c r="F1638" s="128"/>
      <c r="G1638" s="35"/>
    </row>
    <row r="1639" spans="1:7" x14ac:dyDescent="0.2">
      <c r="A1639" s="29"/>
      <c r="B1639" s="101"/>
      <c r="C1639" s="31"/>
      <c r="D1639" s="67"/>
      <c r="E1639" s="131"/>
      <c r="F1639" s="117"/>
      <c r="G1639" s="35"/>
    </row>
    <row r="1640" spans="1:7" x14ac:dyDescent="0.2">
      <c r="A1640" s="29"/>
      <c r="B1640" s="101"/>
      <c r="C1640" s="41"/>
      <c r="D1640" s="118"/>
      <c r="E1640" s="108"/>
      <c r="F1640" s="149"/>
      <c r="G1640" s="35"/>
    </row>
    <row r="1641" spans="1:7" x14ac:dyDescent="0.2">
      <c r="A1641" s="29"/>
      <c r="B1641" s="101"/>
      <c r="C1641" s="41"/>
      <c r="D1641" s="144"/>
      <c r="E1641" s="108"/>
      <c r="F1641" s="149"/>
      <c r="G1641" s="35"/>
    </row>
    <row r="1642" spans="1:7" ht="13.5" thickBot="1" x14ac:dyDescent="0.25">
      <c r="A1642" s="45"/>
      <c r="B1642" s="132"/>
      <c r="C1642" s="115"/>
      <c r="D1642" s="115"/>
      <c r="E1642" s="132"/>
      <c r="F1642" s="49" t="s">
        <v>15</v>
      </c>
      <c r="G1642" s="50">
        <f>SUM(G1608:G1641)</f>
        <v>18000</v>
      </c>
    </row>
    <row r="1643" spans="1:7" ht="13.5" thickTop="1" x14ac:dyDescent="0.2">
      <c r="A1643" s="1149" t="s">
        <v>2494</v>
      </c>
      <c r="B1643" s="1150"/>
      <c r="C1643" s="1150"/>
      <c r="D1643" s="1150"/>
      <c r="E1643" s="1150"/>
      <c r="F1643" s="1150"/>
      <c r="G1643" s="1151"/>
    </row>
    <row r="1644" spans="1:7" ht="13.5" thickBot="1" x14ac:dyDescent="0.25">
      <c r="A1644" s="1235" t="s">
        <v>2495</v>
      </c>
      <c r="B1644" s="1204"/>
      <c r="C1644" s="1204"/>
      <c r="D1644" s="1204"/>
      <c r="E1644" s="1204"/>
      <c r="F1644" s="1204"/>
      <c r="G1644" s="1232"/>
    </row>
    <row r="1645" spans="1:7" ht="13.5" thickTop="1" x14ac:dyDescent="0.2">
      <c r="A1645" s="1130"/>
      <c r="B1645" s="1131"/>
      <c r="C1645" s="1131"/>
      <c r="D1645" s="57" t="s">
        <v>11</v>
      </c>
      <c r="E1645" s="1132" t="s">
        <v>12</v>
      </c>
      <c r="F1645" s="1132"/>
      <c r="G1645" s="1133"/>
    </row>
    <row r="1646" spans="1:7" x14ac:dyDescent="0.2">
      <c r="A1646" s="1134" t="s">
        <v>17</v>
      </c>
      <c r="B1646" s="1135"/>
      <c r="C1646" s="1135"/>
      <c r="D1646" s="39"/>
      <c r="E1646" s="1136"/>
      <c r="F1646" s="1137"/>
      <c r="G1646" s="1138"/>
    </row>
    <row r="1647" spans="1:7" x14ac:dyDescent="0.2">
      <c r="A1647" s="1134" t="s">
        <v>38</v>
      </c>
      <c r="B1647" s="1135"/>
      <c r="C1647" s="1135"/>
      <c r="D1647" s="58" t="s">
        <v>468</v>
      </c>
      <c r="E1647" s="1139" t="s">
        <v>142</v>
      </c>
      <c r="F1647" s="1139"/>
      <c r="G1647" s="1140"/>
    </row>
    <row r="1648" spans="1:7" ht="13.5" thickBot="1" x14ac:dyDescent="0.25">
      <c r="A1648" s="1141" t="s">
        <v>39</v>
      </c>
      <c r="B1648" s="1142"/>
      <c r="C1648" s="1142"/>
      <c r="D1648" s="59" t="s">
        <v>44</v>
      </c>
      <c r="E1648" s="1143" t="s">
        <v>0</v>
      </c>
      <c r="F1648" s="1143"/>
      <c r="G1648" s="1144"/>
    </row>
    <row r="1649" spans="1:7" ht="16.5" x14ac:dyDescent="0.25">
      <c r="A1649" s="1152" t="s">
        <v>29</v>
      </c>
      <c r="B1649" s="1153"/>
      <c r="C1649" s="1153"/>
      <c r="D1649" s="1153"/>
      <c r="E1649" s="1153"/>
      <c r="F1649" s="1153"/>
      <c r="G1649" s="1154"/>
    </row>
    <row r="1650" spans="1:7" x14ac:dyDescent="0.2">
      <c r="A1650" s="1155" t="s">
        <v>48</v>
      </c>
      <c r="B1650" s="1156"/>
      <c r="C1650" s="1156"/>
      <c r="D1650" s="1156"/>
      <c r="E1650" s="1156"/>
      <c r="F1650" s="1156"/>
      <c r="G1650" s="1157"/>
    </row>
    <row r="1651" spans="1:7" x14ac:dyDescent="0.2">
      <c r="A1651" s="1158" t="s">
        <v>49</v>
      </c>
      <c r="B1651" s="1159"/>
      <c r="C1651" s="1159"/>
      <c r="D1651" s="1159"/>
      <c r="E1651" s="1159"/>
      <c r="F1651" s="1159"/>
      <c r="G1651" s="1160"/>
    </row>
    <row r="1652" spans="1:7" x14ac:dyDescent="0.2">
      <c r="A1652" s="6"/>
      <c r="B1652" s="99"/>
      <c r="C1652" s="8"/>
      <c r="D1652" s="9"/>
      <c r="E1652" s="99"/>
      <c r="F1652" s="10"/>
      <c r="G1652" s="11" t="s">
        <v>20</v>
      </c>
    </row>
    <row r="1653" spans="1:7" x14ac:dyDescent="0.2">
      <c r="A1653" s="12" t="s">
        <v>1</v>
      </c>
      <c r="B1653" s="13"/>
      <c r="C1653" s="14" t="s">
        <v>19</v>
      </c>
      <c r="D1653" s="13"/>
      <c r="E1653" s="343" t="s">
        <v>2587</v>
      </c>
      <c r="F1653" s="98"/>
      <c r="G1653" s="344" t="s">
        <v>2508</v>
      </c>
    </row>
    <row r="1654" spans="1:7" x14ac:dyDescent="0.2">
      <c r="A1654" s="17" t="s">
        <v>8</v>
      </c>
      <c r="B1654" s="100"/>
      <c r="C1654" s="19"/>
      <c r="D1654" s="4"/>
      <c r="E1654" s="1145"/>
      <c r="F1654" s="1146"/>
      <c r="G1654" s="20"/>
    </row>
    <row r="1655" spans="1:7" x14ac:dyDescent="0.2">
      <c r="A1655" s="21" t="s">
        <v>37</v>
      </c>
      <c r="B1655" s="22"/>
      <c r="C1655" s="22"/>
      <c r="D1655" s="22"/>
      <c r="E1655" s="23" t="s">
        <v>46</v>
      </c>
      <c r="F1655" s="24"/>
      <c r="G1655" s="20" t="s">
        <v>50</v>
      </c>
    </row>
    <row r="1656" spans="1:7" x14ac:dyDescent="0.2">
      <c r="A1656" s="6"/>
      <c r="B1656" s="99"/>
      <c r="C1656" s="8"/>
      <c r="D1656" s="8"/>
      <c r="E1656" s="1147"/>
      <c r="F1656" s="1148"/>
      <c r="G1656" s="25"/>
    </row>
    <row r="1657" spans="1:7" ht="26.25" thickBot="1" x14ac:dyDescent="0.25">
      <c r="A1657" s="210" t="s">
        <v>47</v>
      </c>
      <c r="B1657" s="28" t="s">
        <v>23</v>
      </c>
      <c r="C1657" s="28" t="s">
        <v>34</v>
      </c>
      <c r="D1657" s="110" t="s">
        <v>53</v>
      </c>
      <c r="E1657" s="114" t="s">
        <v>54</v>
      </c>
      <c r="F1657" s="111" t="s">
        <v>55</v>
      </c>
      <c r="G1657" s="112" t="s">
        <v>35</v>
      </c>
    </row>
    <row r="1658" spans="1:7" ht="13.5" thickTop="1" x14ac:dyDescent="0.2">
      <c r="A1658" s="29"/>
      <c r="B1658" s="101"/>
      <c r="C1658" s="352"/>
      <c r="D1658" s="338" t="s">
        <v>433</v>
      </c>
      <c r="E1658" s="158"/>
      <c r="F1658" s="128"/>
      <c r="G1658" s="35"/>
    </row>
    <row r="1659" spans="1:7" x14ac:dyDescent="0.2">
      <c r="A1659" s="29">
        <v>1</v>
      </c>
      <c r="B1659" s="101"/>
      <c r="C1659" s="352" t="s">
        <v>300</v>
      </c>
      <c r="D1659" s="351" t="s">
        <v>401</v>
      </c>
      <c r="E1659" s="158">
        <v>40</v>
      </c>
      <c r="F1659" s="128">
        <v>200</v>
      </c>
      <c r="G1659" s="35">
        <f>F1659*E1659</f>
        <v>8000</v>
      </c>
    </row>
    <row r="1660" spans="1:7" x14ac:dyDescent="0.2">
      <c r="A1660" s="29">
        <v>2</v>
      </c>
      <c r="B1660" s="101"/>
      <c r="C1660" s="352" t="s">
        <v>300</v>
      </c>
      <c r="D1660" s="351" t="s">
        <v>362</v>
      </c>
      <c r="E1660" s="108">
        <v>40</v>
      </c>
      <c r="F1660" s="149">
        <v>450</v>
      </c>
      <c r="G1660" s="35">
        <f t="shared" ref="G1660:G1667" si="9">F1660*E1660</f>
        <v>18000</v>
      </c>
    </row>
    <row r="1661" spans="1:7" x14ac:dyDescent="0.2">
      <c r="A1661" s="29"/>
      <c r="B1661" s="101"/>
      <c r="C1661" s="352"/>
      <c r="D1661" s="351" t="s">
        <v>467</v>
      </c>
      <c r="E1661" s="158"/>
      <c r="F1661" s="128"/>
      <c r="G1661" s="353" t="s">
        <v>8</v>
      </c>
    </row>
    <row r="1662" spans="1:7" x14ac:dyDescent="0.2">
      <c r="A1662" s="29">
        <v>3</v>
      </c>
      <c r="B1662" s="105"/>
      <c r="C1662" s="352" t="s">
        <v>300</v>
      </c>
      <c r="D1662" s="357" t="s">
        <v>387</v>
      </c>
      <c r="E1662" s="102">
        <v>40</v>
      </c>
      <c r="F1662" s="128">
        <v>200</v>
      </c>
      <c r="G1662" s="35">
        <f t="shared" si="9"/>
        <v>8000</v>
      </c>
    </row>
    <row r="1663" spans="1:7" x14ac:dyDescent="0.2">
      <c r="A1663" s="29"/>
      <c r="B1663" s="105"/>
      <c r="C1663" s="41"/>
      <c r="D1663" s="338" t="s">
        <v>435</v>
      </c>
      <c r="E1663" s="102"/>
      <c r="F1663" s="128"/>
      <c r="G1663" s="353" t="s">
        <v>8</v>
      </c>
    </row>
    <row r="1664" spans="1:7" x14ac:dyDescent="0.2">
      <c r="A1664" s="29">
        <v>1</v>
      </c>
      <c r="B1664" s="151"/>
      <c r="C1664" s="366" t="s">
        <v>300</v>
      </c>
      <c r="D1664" s="351" t="s">
        <v>401</v>
      </c>
      <c r="E1664" s="108">
        <v>40</v>
      </c>
      <c r="F1664" s="150">
        <v>200</v>
      </c>
      <c r="G1664" s="35">
        <f t="shared" si="9"/>
        <v>8000</v>
      </c>
    </row>
    <row r="1665" spans="1:7" x14ac:dyDescent="0.2">
      <c r="A1665" s="29">
        <v>2</v>
      </c>
      <c r="B1665" s="151"/>
      <c r="C1665" s="366" t="s">
        <v>300</v>
      </c>
      <c r="D1665" s="351" t="s">
        <v>362</v>
      </c>
      <c r="E1665" s="108">
        <v>40</v>
      </c>
      <c r="F1665" s="150">
        <v>450</v>
      </c>
      <c r="G1665" s="35">
        <f t="shared" si="9"/>
        <v>18000</v>
      </c>
    </row>
    <row r="1666" spans="1:7" x14ac:dyDescent="0.2">
      <c r="A1666" s="29"/>
      <c r="B1666" s="101"/>
      <c r="C1666" s="41"/>
      <c r="D1666" s="351" t="s">
        <v>467</v>
      </c>
      <c r="E1666" s="155"/>
      <c r="F1666" s="128"/>
      <c r="G1666" s="353" t="s">
        <v>8</v>
      </c>
    </row>
    <row r="1667" spans="1:7" x14ac:dyDescent="0.2">
      <c r="A1667" s="29">
        <v>3</v>
      </c>
      <c r="B1667" s="106"/>
      <c r="C1667" s="352" t="s">
        <v>300</v>
      </c>
      <c r="D1667" s="357" t="s">
        <v>387</v>
      </c>
      <c r="E1667" s="104">
        <v>40</v>
      </c>
      <c r="F1667" s="128">
        <v>200</v>
      </c>
      <c r="G1667" s="35">
        <f t="shared" si="9"/>
        <v>8000</v>
      </c>
    </row>
    <row r="1668" spans="1:7" x14ac:dyDescent="0.2">
      <c r="A1668" s="29"/>
      <c r="B1668" s="105"/>
      <c r="C1668" s="41"/>
      <c r="D1668" s="136"/>
      <c r="E1668" s="108"/>
      <c r="F1668" s="152"/>
      <c r="G1668" s="35"/>
    </row>
    <row r="1669" spans="1:7" x14ac:dyDescent="0.2">
      <c r="A1669" s="29"/>
      <c r="B1669" s="107"/>
      <c r="C1669" s="41"/>
      <c r="D1669" s="136"/>
      <c r="E1669" s="153"/>
      <c r="F1669" s="128"/>
      <c r="G1669" s="35"/>
    </row>
    <row r="1670" spans="1:7" x14ac:dyDescent="0.2">
      <c r="A1670" s="29"/>
      <c r="B1670" s="107"/>
      <c r="C1670" s="41"/>
      <c r="D1670" s="67"/>
      <c r="E1670" s="153"/>
      <c r="F1670" s="128"/>
      <c r="G1670" s="35"/>
    </row>
    <row r="1671" spans="1:7" x14ac:dyDescent="0.2">
      <c r="A1671" s="29"/>
      <c r="B1671" s="101"/>
      <c r="C1671" s="41"/>
      <c r="D1671" s="67"/>
      <c r="E1671" s="108"/>
      <c r="F1671" s="128"/>
      <c r="G1671" s="35"/>
    </row>
    <row r="1672" spans="1:7" x14ac:dyDescent="0.2">
      <c r="A1672" s="29"/>
      <c r="B1672" s="101"/>
      <c r="C1672" s="41"/>
      <c r="D1672" s="67"/>
      <c r="E1672" s="153"/>
      <c r="F1672" s="128"/>
      <c r="G1672" s="35"/>
    </row>
    <row r="1673" spans="1:7" x14ac:dyDescent="0.2">
      <c r="A1673" s="29"/>
      <c r="B1673" s="106"/>
      <c r="C1673" s="41"/>
      <c r="D1673" s="67"/>
      <c r="E1673" s="104"/>
      <c r="F1673" s="154"/>
      <c r="G1673" s="35"/>
    </row>
    <row r="1674" spans="1:7" x14ac:dyDescent="0.2">
      <c r="A1674" s="29"/>
      <c r="B1674" s="105"/>
      <c r="C1674" s="41"/>
      <c r="D1674" s="130"/>
      <c r="E1674" s="104"/>
      <c r="F1674" s="154"/>
      <c r="G1674" s="35"/>
    </row>
    <row r="1675" spans="1:7" x14ac:dyDescent="0.2">
      <c r="A1675" s="29"/>
      <c r="B1675" s="105"/>
      <c r="C1675" s="41"/>
      <c r="D1675" s="67"/>
      <c r="E1675" s="104"/>
      <c r="F1675" s="154"/>
      <c r="G1675" s="35"/>
    </row>
    <row r="1676" spans="1:7" x14ac:dyDescent="0.2">
      <c r="A1676" s="29"/>
      <c r="B1676" s="101"/>
      <c r="C1676" s="41"/>
      <c r="D1676" s="67"/>
      <c r="E1676" s="104"/>
      <c r="F1676" s="154"/>
      <c r="G1676" s="35"/>
    </row>
    <row r="1677" spans="1:7" x14ac:dyDescent="0.2">
      <c r="A1677" s="29"/>
      <c r="B1677" s="101"/>
      <c r="C1677" s="41"/>
      <c r="D1677" s="136"/>
      <c r="E1677" s="104"/>
      <c r="F1677" s="154"/>
      <c r="G1677" s="35"/>
    </row>
    <row r="1678" spans="1:7" x14ac:dyDescent="0.2">
      <c r="A1678" s="29"/>
      <c r="B1678" s="101"/>
      <c r="C1678" s="41"/>
      <c r="D1678" s="136"/>
      <c r="E1678" s="104"/>
      <c r="F1678" s="154"/>
      <c r="G1678" s="35"/>
    </row>
    <row r="1679" spans="1:7" x14ac:dyDescent="0.2">
      <c r="A1679" s="29"/>
      <c r="B1679" s="101"/>
      <c r="C1679" s="41"/>
      <c r="D1679" s="62"/>
      <c r="E1679" s="104"/>
      <c r="F1679" s="154"/>
      <c r="G1679" s="35"/>
    </row>
    <row r="1680" spans="1:7" x14ac:dyDescent="0.2">
      <c r="A1680" s="29"/>
      <c r="B1680" s="101"/>
      <c r="C1680" s="41"/>
      <c r="D1680" s="67"/>
      <c r="E1680" s="104"/>
      <c r="F1680" s="154"/>
      <c r="G1680" s="35"/>
    </row>
    <row r="1681" spans="1:7" x14ac:dyDescent="0.2">
      <c r="A1681" s="29"/>
      <c r="B1681" s="101"/>
      <c r="C1681" s="41"/>
      <c r="D1681" s="67"/>
      <c r="E1681" s="104"/>
      <c r="F1681" s="154"/>
      <c r="G1681" s="35"/>
    </row>
    <row r="1682" spans="1:7" x14ac:dyDescent="0.2">
      <c r="A1682" s="29"/>
      <c r="B1682" s="101"/>
      <c r="C1682" s="41"/>
      <c r="D1682" s="67"/>
      <c r="E1682" s="104"/>
      <c r="F1682" s="154"/>
      <c r="G1682" s="35"/>
    </row>
    <row r="1683" spans="1:7" x14ac:dyDescent="0.2">
      <c r="A1683" s="29"/>
      <c r="B1683" s="101"/>
      <c r="C1683" s="41"/>
      <c r="D1683" s="67"/>
      <c r="E1683" s="104"/>
      <c r="F1683" s="154"/>
      <c r="G1683" s="35"/>
    </row>
    <row r="1684" spans="1:7" x14ac:dyDescent="0.2">
      <c r="A1684" s="29"/>
      <c r="B1684" s="101"/>
      <c r="C1684" s="41"/>
      <c r="D1684" s="67"/>
      <c r="E1684" s="104"/>
      <c r="F1684" s="154"/>
      <c r="G1684" s="35"/>
    </row>
    <row r="1685" spans="1:7" x14ac:dyDescent="0.2">
      <c r="A1685" s="29"/>
      <c r="B1685" s="101"/>
      <c r="C1685" s="41"/>
      <c r="D1685" s="159"/>
      <c r="E1685" s="104"/>
      <c r="F1685" s="154"/>
      <c r="G1685" s="35"/>
    </row>
    <row r="1686" spans="1:7" x14ac:dyDescent="0.2">
      <c r="A1686" s="29"/>
      <c r="B1686" s="101"/>
      <c r="C1686" s="41"/>
      <c r="D1686" s="160"/>
      <c r="E1686" s="108"/>
      <c r="F1686" s="128"/>
      <c r="G1686" s="35"/>
    </row>
    <row r="1687" spans="1:7" x14ac:dyDescent="0.2">
      <c r="A1687" s="29"/>
      <c r="B1687" s="101"/>
      <c r="C1687" s="41"/>
      <c r="D1687" s="136"/>
      <c r="E1687" s="153"/>
      <c r="F1687" s="128"/>
      <c r="G1687" s="35"/>
    </row>
    <row r="1688" spans="1:7" x14ac:dyDescent="0.2">
      <c r="A1688" s="29"/>
      <c r="B1688" s="101"/>
      <c r="C1688" s="41"/>
      <c r="D1688" s="136"/>
      <c r="E1688" s="102"/>
      <c r="F1688" s="128"/>
      <c r="G1688" s="35"/>
    </row>
    <row r="1689" spans="1:7" x14ac:dyDescent="0.2">
      <c r="A1689" s="29"/>
      <c r="B1689" s="101"/>
      <c r="C1689" s="31"/>
      <c r="D1689" s="67"/>
      <c r="E1689" s="131"/>
      <c r="F1689" s="117"/>
      <c r="G1689" s="35"/>
    </row>
    <row r="1690" spans="1:7" x14ac:dyDescent="0.2">
      <c r="A1690" s="29"/>
      <c r="B1690" s="101"/>
      <c r="C1690" s="41"/>
      <c r="D1690" s="118"/>
      <c r="E1690" s="108"/>
      <c r="F1690" s="149"/>
      <c r="G1690" s="35"/>
    </row>
    <row r="1691" spans="1:7" x14ac:dyDescent="0.2">
      <c r="A1691" s="29"/>
      <c r="B1691" s="101"/>
      <c r="C1691" s="41"/>
      <c r="D1691" s="144"/>
      <c r="E1691" s="108"/>
      <c r="F1691" s="149"/>
      <c r="G1691" s="35"/>
    </row>
    <row r="1692" spans="1:7" ht="13.5" thickBot="1" x14ac:dyDescent="0.25">
      <c r="A1692" s="45"/>
      <c r="B1692" s="132"/>
      <c r="C1692" s="115"/>
      <c r="D1692" s="115"/>
      <c r="E1692" s="132"/>
      <c r="F1692" s="49" t="s">
        <v>15</v>
      </c>
      <c r="G1692" s="50">
        <f>SUM(G1658:G1691)</f>
        <v>68000</v>
      </c>
    </row>
    <row r="1693" spans="1:7" ht="13.5" thickTop="1" x14ac:dyDescent="0.2">
      <c r="A1693" s="1149" t="s">
        <v>2500</v>
      </c>
      <c r="B1693" s="1150"/>
      <c r="C1693" s="1150"/>
      <c r="D1693" s="1150"/>
      <c r="E1693" s="1150"/>
      <c r="F1693" s="1150"/>
      <c r="G1693" s="1151"/>
    </row>
    <row r="1694" spans="1:7" ht="13.5" thickBot="1" x14ac:dyDescent="0.25">
      <c r="A1694" s="1235" t="s">
        <v>8</v>
      </c>
      <c r="B1694" s="1204"/>
      <c r="C1694" s="1204"/>
      <c r="D1694" s="1204"/>
      <c r="E1694" s="1204"/>
      <c r="F1694" s="1204"/>
      <c r="G1694" s="1232"/>
    </row>
    <row r="1695" spans="1:7" ht="13.5" thickTop="1" x14ac:dyDescent="0.2">
      <c r="A1695" s="1130"/>
      <c r="B1695" s="1131"/>
      <c r="C1695" s="1131"/>
      <c r="D1695" s="57" t="s">
        <v>11</v>
      </c>
      <c r="E1695" s="1132" t="s">
        <v>12</v>
      </c>
      <c r="F1695" s="1132"/>
      <c r="G1695" s="1133"/>
    </row>
    <row r="1696" spans="1:7" x14ac:dyDescent="0.2">
      <c r="A1696" s="1134" t="s">
        <v>17</v>
      </c>
      <c r="B1696" s="1135"/>
      <c r="C1696" s="1135"/>
      <c r="D1696" s="39"/>
      <c r="E1696" s="1136"/>
      <c r="F1696" s="1137"/>
      <c r="G1696" s="1138"/>
    </row>
    <row r="1697" spans="1:7" x14ac:dyDescent="0.2">
      <c r="A1697" s="1134" t="s">
        <v>38</v>
      </c>
      <c r="B1697" s="1135"/>
      <c r="C1697" s="1135"/>
      <c r="D1697" s="58" t="s">
        <v>468</v>
      </c>
      <c r="E1697" s="1139" t="s">
        <v>142</v>
      </c>
      <c r="F1697" s="1139"/>
      <c r="G1697" s="1140"/>
    </row>
    <row r="1698" spans="1:7" ht="13.5" thickBot="1" x14ac:dyDescent="0.25">
      <c r="A1698" s="1141" t="s">
        <v>39</v>
      </c>
      <c r="B1698" s="1142"/>
      <c r="C1698" s="1142"/>
      <c r="D1698" s="59" t="s">
        <v>44</v>
      </c>
      <c r="E1698" s="1143" t="s">
        <v>0</v>
      </c>
      <c r="F1698" s="1143"/>
      <c r="G1698" s="1144"/>
    </row>
    <row r="1699" spans="1:7" ht="16.5" x14ac:dyDescent="0.25">
      <c r="A1699" s="1152" t="s">
        <v>29</v>
      </c>
      <c r="B1699" s="1153"/>
      <c r="C1699" s="1153"/>
      <c r="D1699" s="1153"/>
      <c r="E1699" s="1153"/>
      <c r="F1699" s="1153"/>
      <c r="G1699" s="1154"/>
    </row>
    <row r="1700" spans="1:7" x14ac:dyDescent="0.2">
      <c r="A1700" s="1155" t="s">
        <v>48</v>
      </c>
      <c r="B1700" s="1156"/>
      <c r="C1700" s="1156"/>
      <c r="D1700" s="1156"/>
      <c r="E1700" s="1156"/>
      <c r="F1700" s="1156"/>
      <c r="G1700" s="1157"/>
    </row>
    <row r="1701" spans="1:7" x14ac:dyDescent="0.2">
      <c r="A1701" s="1158" t="s">
        <v>49</v>
      </c>
      <c r="B1701" s="1159"/>
      <c r="C1701" s="1159"/>
      <c r="D1701" s="1159"/>
      <c r="E1701" s="1159"/>
      <c r="F1701" s="1159"/>
      <c r="G1701" s="1160"/>
    </row>
    <row r="1702" spans="1:7" x14ac:dyDescent="0.2">
      <c r="A1702" s="6"/>
      <c r="B1702" s="99"/>
      <c r="C1702" s="8"/>
      <c r="D1702" s="9"/>
      <c r="E1702" s="99"/>
      <c r="F1702" s="10"/>
      <c r="G1702" s="11" t="s">
        <v>20</v>
      </c>
    </row>
    <row r="1703" spans="1:7" x14ac:dyDescent="0.2">
      <c r="A1703" s="12" t="s">
        <v>1</v>
      </c>
      <c r="B1703" s="13"/>
      <c r="C1703" s="14" t="s">
        <v>19</v>
      </c>
      <c r="D1703" s="13"/>
      <c r="E1703" s="343" t="s">
        <v>2758</v>
      </c>
      <c r="F1703" s="98"/>
      <c r="G1703" s="344" t="s">
        <v>2698</v>
      </c>
    </row>
    <row r="1704" spans="1:7" x14ac:dyDescent="0.2">
      <c r="A1704" s="17" t="s">
        <v>8</v>
      </c>
      <c r="B1704" s="100"/>
      <c r="C1704" s="19"/>
      <c r="D1704" s="4"/>
      <c r="E1704" s="1145"/>
      <c r="F1704" s="1146"/>
      <c r="G1704" s="20"/>
    </row>
    <row r="1705" spans="1:7" x14ac:dyDescent="0.2">
      <c r="A1705" s="21" t="s">
        <v>37</v>
      </c>
      <c r="B1705" s="22"/>
      <c r="C1705" s="22"/>
      <c r="D1705" s="22"/>
      <c r="E1705" s="23" t="s">
        <v>46</v>
      </c>
      <c r="F1705" s="24"/>
      <c r="G1705" s="20" t="s">
        <v>50</v>
      </c>
    </row>
    <row r="1706" spans="1:7" x14ac:dyDescent="0.2">
      <c r="A1706" s="6"/>
      <c r="B1706" s="99"/>
      <c r="C1706" s="8"/>
      <c r="D1706" s="8"/>
      <c r="E1706" s="1147"/>
      <c r="F1706" s="1148"/>
      <c r="G1706" s="25"/>
    </row>
    <row r="1707" spans="1:7" ht="26.25" thickBot="1" x14ac:dyDescent="0.25">
      <c r="A1707" s="210" t="s">
        <v>47</v>
      </c>
      <c r="B1707" s="28" t="s">
        <v>23</v>
      </c>
      <c r="C1707" s="28" t="s">
        <v>34</v>
      </c>
      <c r="D1707" s="110" t="s">
        <v>53</v>
      </c>
      <c r="E1707" s="114" t="s">
        <v>54</v>
      </c>
      <c r="F1707" s="111" t="s">
        <v>55</v>
      </c>
      <c r="G1707" s="112" t="s">
        <v>35</v>
      </c>
    </row>
    <row r="1708" spans="1:7" ht="13.5" thickTop="1" x14ac:dyDescent="0.2">
      <c r="A1708" s="29">
        <v>1</v>
      </c>
      <c r="B1708" s="101"/>
      <c r="C1708" s="352" t="s">
        <v>300</v>
      </c>
      <c r="D1708" s="351" t="s">
        <v>401</v>
      </c>
      <c r="E1708" s="158">
        <v>35</v>
      </c>
      <c r="F1708" s="128">
        <v>200</v>
      </c>
      <c r="G1708" s="35">
        <f>F1708*E1708</f>
        <v>7000</v>
      </c>
    </row>
    <row r="1709" spans="1:7" x14ac:dyDescent="0.2">
      <c r="A1709" s="29">
        <v>2</v>
      </c>
      <c r="B1709" s="101"/>
      <c r="C1709" s="352" t="s">
        <v>300</v>
      </c>
      <c r="D1709" s="351" t="s">
        <v>362</v>
      </c>
      <c r="E1709" s="108">
        <v>35</v>
      </c>
      <c r="F1709" s="149">
        <v>450</v>
      </c>
      <c r="G1709" s="35">
        <f t="shared" ref="G1709" si="10">F1709*E1709</f>
        <v>15750</v>
      </c>
    </row>
    <row r="1710" spans="1:7" x14ac:dyDescent="0.2">
      <c r="A1710" s="29"/>
      <c r="B1710" s="101"/>
      <c r="C1710" s="352"/>
      <c r="D1710" s="351" t="s">
        <v>467</v>
      </c>
      <c r="E1710" s="158"/>
      <c r="F1710" s="128"/>
      <c r="G1710" s="353" t="s">
        <v>8</v>
      </c>
    </row>
    <row r="1711" spans="1:7" x14ac:dyDescent="0.2">
      <c r="A1711" s="29">
        <v>3</v>
      </c>
      <c r="B1711" s="105"/>
      <c r="C1711" s="352" t="s">
        <v>300</v>
      </c>
      <c r="D1711" s="357" t="s">
        <v>387</v>
      </c>
      <c r="E1711" s="102">
        <v>35</v>
      </c>
      <c r="F1711" s="128">
        <v>200</v>
      </c>
      <c r="G1711" s="35">
        <f t="shared" ref="G1711" si="11">F1711*E1711</f>
        <v>7000</v>
      </c>
    </row>
    <row r="1712" spans="1:7" x14ac:dyDescent="0.2">
      <c r="A1712" s="29"/>
      <c r="B1712" s="105"/>
      <c r="C1712" s="41"/>
      <c r="D1712" s="338"/>
      <c r="E1712" s="102"/>
      <c r="F1712" s="128"/>
      <c r="G1712" s="353"/>
    </row>
    <row r="1713" spans="1:7" x14ac:dyDescent="0.2">
      <c r="A1713" s="29"/>
      <c r="B1713" s="151"/>
      <c r="C1713" s="366"/>
      <c r="D1713" s="351"/>
      <c r="E1713" s="108"/>
      <c r="F1713" s="150"/>
      <c r="G1713" s="35"/>
    </row>
    <row r="1714" spans="1:7" x14ac:dyDescent="0.2">
      <c r="A1714" s="29"/>
      <c r="B1714" s="151"/>
      <c r="C1714" s="366"/>
      <c r="D1714" s="351"/>
      <c r="E1714" s="108"/>
      <c r="F1714" s="150"/>
      <c r="G1714" s="35"/>
    </row>
    <row r="1715" spans="1:7" x14ac:dyDescent="0.2">
      <c r="A1715" s="29"/>
      <c r="B1715" s="775"/>
      <c r="C1715" s="756"/>
      <c r="D1715" s="657"/>
      <c r="E1715" s="745"/>
      <c r="F1715" s="777"/>
      <c r="G1715" s="35"/>
    </row>
    <row r="1716" spans="1:7" x14ac:dyDescent="0.2">
      <c r="A1716" s="29"/>
      <c r="B1716" s="101"/>
      <c r="C1716" s="41"/>
      <c r="D1716" s="351"/>
      <c r="E1716" s="155"/>
      <c r="F1716" s="128"/>
      <c r="G1716" s="353"/>
    </row>
    <row r="1717" spans="1:7" x14ac:dyDescent="0.2">
      <c r="A1717" s="29"/>
      <c r="B1717" s="106"/>
      <c r="C1717" s="352"/>
      <c r="D1717" s="357" t="s">
        <v>8</v>
      </c>
      <c r="E1717" s="104"/>
      <c r="F1717" s="128"/>
      <c r="G1717" s="35"/>
    </row>
    <row r="1718" spans="1:7" x14ac:dyDescent="0.2">
      <c r="A1718" s="29"/>
      <c r="B1718" s="105"/>
      <c r="C1718" s="41"/>
      <c r="D1718" s="136"/>
      <c r="E1718" s="108"/>
      <c r="F1718" s="152"/>
      <c r="G1718" s="35"/>
    </row>
    <row r="1719" spans="1:7" x14ac:dyDescent="0.2">
      <c r="A1719" s="29"/>
      <c r="B1719" s="107"/>
      <c r="C1719" s="41"/>
      <c r="D1719" s="136"/>
      <c r="E1719" s="153"/>
      <c r="F1719" s="128"/>
      <c r="G1719" s="35"/>
    </row>
    <row r="1720" spans="1:7" x14ac:dyDescent="0.2">
      <c r="A1720" s="29"/>
      <c r="B1720" s="107"/>
      <c r="C1720" s="41"/>
      <c r="D1720" s="67"/>
      <c r="E1720" s="153"/>
      <c r="F1720" s="128"/>
      <c r="G1720" s="35"/>
    </row>
    <row r="1721" spans="1:7" x14ac:dyDescent="0.2">
      <c r="A1721" s="29"/>
      <c r="B1721" s="101"/>
      <c r="C1721" s="41"/>
      <c r="D1721" s="67"/>
      <c r="E1721" s="108"/>
      <c r="F1721" s="128"/>
      <c r="G1721" s="35"/>
    </row>
    <row r="1722" spans="1:7" x14ac:dyDescent="0.2">
      <c r="A1722" s="29"/>
      <c r="B1722" s="101"/>
      <c r="C1722" s="41"/>
      <c r="D1722" s="67"/>
      <c r="E1722" s="153"/>
      <c r="F1722" s="128"/>
      <c r="G1722" s="35"/>
    </row>
    <row r="1723" spans="1:7" x14ac:dyDescent="0.2">
      <c r="A1723" s="29"/>
      <c r="B1723" s="106"/>
      <c r="C1723" s="41"/>
      <c r="D1723" s="67"/>
      <c r="E1723" s="104"/>
      <c r="F1723" s="154"/>
      <c r="G1723" s="35"/>
    </row>
    <row r="1724" spans="1:7" x14ac:dyDescent="0.2">
      <c r="A1724" s="29"/>
      <c r="B1724" s="105"/>
      <c r="C1724" s="41"/>
      <c r="D1724" s="130"/>
      <c r="E1724" s="104"/>
      <c r="F1724" s="154"/>
      <c r="G1724" s="35"/>
    </row>
    <row r="1725" spans="1:7" x14ac:dyDescent="0.2">
      <c r="A1725" s="29"/>
      <c r="B1725" s="105"/>
      <c r="C1725" s="41"/>
      <c r="D1725" s="67"/>
      <c r="E1725" s="104"/>
      <c r="F1725" s="154"/>
      <c r="G1725" s="35"/>
    </row>
    <row r="1726" spans="1:7" x14ac:dyDescent="0.2">
      <c r="A1726" s="29"/>
      <c r="B1726" s="101"/>
      <c r="C1726" s="41"/>
      <c r="D1726" s="67"/>
      <c r="E1726" s="104"/>
      <c r="F1726" s="154"/>
      <c r="G1726" s="35"/>
    </row>
    <row r="1727" spans="1:7" x14ac:dyDescent="0.2">
      <c r="A1727" s="29"/>
      <c r="B1727" s="101"/>
      <c r="C1727" s="41"/>
      <c r="D1727" s="136"/>
      <c r="E1727" s="104"/>
      <c r="F1727" s="154"/>
      <c r="G1727" s="35"/>
    </row>
    <row r="1728" spans="1:7" x14ac:dyDescent="0.2">
      <c r="A1728" s="29"/>
      <c r="B1728" s="101"/>
      <c r="C1728" s="41"/>
      <c r="D1728" s="136"/>
      <c r="E1728" s="104"/>
      <c r="F1728" s="154"/>
      <c r="G1728" s="35"/>
    </row>
    <row r="1729" spans="1:7" x14ac:dyDescent="0.2">
      <c r="A1729" s="29"/>
      <c r="B1729" s="101"/>
      <c r="C1729" s="41"/>
      <c r="D1729" s="62"/>
      <c r="E1729" s="104"/>
      <c r="F1729" s="154"/>
      <c r="G1729" s="35"/>
    </row>
    <row r="1730" spans="1:7" x14ac:dyDescent="0.2">
      <c r="A1730" s="29"/>
      <c r="B1730" s="101"/>
      <c r="C1730" s="41"/>
      <c r="D1730" s="67"/>
      <c r="E1730" s="104"/>
      <c r="F1730" s="154"/>
      <c r="G1730" s="35"/>
    </row>
    <row r="1731" spans="1:7" x14ac:dyDescent="0.2">
      <c r="A1731" s="29"/>
      <c r="B1731" s="101"/>
      <c r="C1731" s="41"/>
      <c r="D1731" s="67"/>
      <c r="E1731" s="104"/>
      <c r="F1731" s="154"/>
      <c r="G1731" s="35"/>
    </row>
    <row r="1732" spans="1:7" x14ac:dyDescent="0.2">
      <c r="A1732" s="29"/>
      <c r="B1732" s="101"/>
      <c r="C1732" s="41"/>
      <c r="D1732" s="67"/>
      <c r="E1732" s="104"/>
      <c r="F1732" s="154"/>
      <c r="G1732" s="35"/>
    </row>
    <row r="1733" spans="1:7" x14ac:dyDescent="0.2">
      <c r="A1733" s="29"/>
      <c r="B1733" s="101"/>
      <c r="C1733" s="41"/>
      <c r="D1733" s="67"/>
      <c r="E1733" s="104"/>
      <c r="F1733" s="154"/>
      <c r="G1733" s="35"/>
    </row>
    <row r="1734" spans="1:7" x14ac:dyDescent="0.2">
      <c r="A1734" s="29"/>
      <c r="B1734" s="101"/>
      <c r="C1734" s="41"/>
      <c r="D1734" s="67"/>
      <c r="E1734" s="104"/>
      <c r="F1734" s="154"/>
      <c r="G1734" s="35"/>
    </row>
    <row r="1735" spans="1:7" x14ac:dyDescent="0.2">
      <c r="A1735" s="29"/>
      <c r="B1735" s="101"/>
      <c r="C1735" s="41"/>
      <c r="D1735" s="159"/>
      <c r="E1735" s="104"/>
      <c r="F1735" s="154"/>
      <c r="G1735" s="35"/>
    </row>
    <row r="1736" spans="1:7" x14ac:dyDescent="0.2">
      <c r="A1736" s="29"/>
      <c r="B1736" s="101"/>
      <c r="C1736" s="41"/>
      <c r="D1736" s="160"/>
      <c r="E1736" s="108"/>
      <c r="F1736" s="128"/>
      <c r="G1736" s="35"/>
    </row>
    <row r="1737" spans="1:7" x14ac:dyDescent="0.2">
      <c r="A1737" s="29"/>
      <c r="B1737" s="101"/>
      <c r="C1737" s="41"/>
      <c r="D1737" s="136"/>
      <c r="E1737" s="153"/>
      <c r="F1737" s="128"/>
      <c r="G1737" s="35"/>
    </row>
    <row r="1738" spans="1:7" x14ac:dyDescent="0.2">
      <c r="A1738" s="29"/>
      <c r="B1738" s="101"/>
      <c r="C1738" s="41"/>
      <c r="D1738" s="136"/>
      <c r="E1738" s="102"/>
      <c r="F1738" s="128"/>
      <c r="G1738" s="35"/>
    </row>
    <row r="1739" spans="1:7" x14ac:dyDescent="0.2">
      <c r="A1739" s="29"/>
      <c r="B1739" s="101"/>
      <c r="C1739" s="31"/>
      <c r="D1739" s="67"/>
      <c r="E1739" s="131"/>
      <c r="F1739" s="117"/>
      <c r="G1739" s="35"/>
    </row>
    <row r="1740" spans="1:7" x14ac:dyDescent="0.2">
      <c r="A1740" s="29"/>
      <c r="B1740" s="101"/>
      <c r="C1740" s="41"/>
      <c r="D1740" s="118"/>
      <c r="E1740" s="108"/>
      <c r="F1740" s="149"/>
      <c r="G1740" s="35"/>
    </row>
    <row r="1741" spans="1:7" x14ac:dyDescent="0.2">
      <c r="A1741" s="29"/>
      <c r="B1741" s="101"/>
      <c r="C1741" s="41"/>
      <c r="D1741" s="144"/>
      <c r="E1741" s="108"/>
      <c r="F1741" s="149"/>
      <c r="G1741" s="35"/>
    </row>
    <row r="1742" spans="1:7" ht="13.5" thickBot="1" x14ac:dyDescent="0.25">
      <c r="A1742" s="45"/>
      <c r="B1742" s="132"/>
      <c r="C1742" s="115"/>
      <c r="D1742" s="115"/>
      <c r="E1742" s="132"/>
      <c r="F1742" s="49" t="s">
        <v>15</v>
      </c>
      <c r="G1742" s="50">
        <f>SUM(G1708:G1741)</f>
        <v>29750</v>
      </c>
    </row>
    <row r="1743" spans="1:7" ht="13.5" thickTop="1" x14ac:dyDescent="0.2">
      <c r="A1743" s="1149" t="s">
        <v>2759</v>
      </c>
      <c r="B1743" s="1150"/>
      <c r="C1743" s="1150"/>
      <c r="D1743" s="1150"/>
      <c r="E1743" s="1150"/>
      <c r="F1743" s="1150"/>
      <c r="G1743" s="1151"/>
    </row>
    <row r="1744" spans="1:7" ht="13.5" thickBot="1" x14ac:dyDescent="0.25">
      <c r="A1744" s="1235" t="s">
        <v>8</v>
      </c>
      <c r="B1744" s="1204"/>
      <c r="C1744" s="1204"/>
      <c r="D1744" s="1204"/>
      <c r="E1744" s="1204"/>
      <c r="F1744" s="1204"/>
      <c r="G1744" s="1232"/>
    </row>
    <row r="1745" spans="1:7" ht="13.5" thickTop="1" x14ac:dyDescent="0.2">
      <c r="A1745" s="1130"/>
      <c r="B1745" s="1131"/>
      <c r="C1745" s="1131"/>
      <c r="D1745" s="57" t="s">
        <v>11</v>
      </c>
      <c r="E1745" s="1132" t="s">
        <v>12</v>
      </c>
      <c r="F1745" s="1132"/>
      <c r="G1745" s="1133"/>
    </row>
    <row r="1746" spans="1:7" x14ac:dyDescent="0.2">
      <c r="A1746" s="1134" t="s">
        <v>17</v>
      </c>
      <c r="B1746" s="1135"/>
      <c r="C1746" s="1135"/>
      <c r="D1746" s="39"/>
      <c r="E1746" s="1136"/>
      <c r="F1746" s="1137"/>
      <c r="G1746" s="1138"/>
    </row>
    <row r="1747" spans="1:7" x14ac:dyDescent="0.2">
      <c r="A1747" s="1134" t="s">
        <v>38</v>
      </c>
      <c r="B1747" s="1135"/>
      <c r="C1747" s="1135"/>
      <c r="D1747" s="58" t="s">
        <v>468</v>
      </c>
      <c r="E1747" s="1139" t="s">
        <v>142</v>
      </c>
      <c r="F1747" s="1139"/>
      <c r="G1747" s="1140"/>
    </row>
    <row r="1748" spans="1:7" ht="13.5" thickBot="1" x14ac:dyDescent="0.25">
      <c r="A1748" s="1141" t="s">
        <v>39</v>
      </c>
      <c r="B1748" s="1142"/>
      <c r="C1748" s="1142"/>
      <c r="D1748" s="59" t="s">
        <v>44</v>
      </c>
      <c r="E1748" s="1143" t="s">
        <v>0</v>
      </c>
      <c r="F1748" s="1143"/>
      <c r="G1748" s="1144"/>
    </row>
    <row r="1749" spans="1:7" ht="16.5" x14ac:dyDescent="0.25">
      <c r="A1749" s="1152" t="s">
        <v>29</v>
      </c>
      <c r="B1749" s="1153"/>
      <c r="C1749" s="1153"/>
      <c r="D1749" s="1153"/>
      <c r="E1749" s="1153"/>
      <c r="F1749" s="1153"/>
      <c r="G1749" s="1154"/>
    </row>
    <row r="1750" spans="1:7" x14ac:dyDescent="0.2">
      <c r="A1750" s="1155" t="s">
        <v>48</v>
      </c>
      <c r="B1750" s="1156"/>
      <c r="C1750" s="1156"/>
      <c r="D1750" s="1156"/>
      <c r="E1750" s="1156"/>
      <c r="F1750" s="1156"/>
      <c r="G1750" s="1157"/>
    </row>
    <row r="1751" spans="1:7" x14ac:dyDescent="0.2">
      <c r="A1751" s="1158" t="s">
        <v>49</v>
      </c>
      <c r="B1751" s="1159"/>
      <c r="C1751" s="1159"/>
      <c r="D1751" s="1159"/>
      <c r="E1751" s="1159"/>
      <c r="F1751" s="1159"/>
      <c r="G1751" s="1160"/>
    </row>
    <row r="1752" spans="1:7" x14ac:dyDescent="0.2">
      <c r="A1752" s="6"/>
      <c r="B1752" s="99"/>
      <c r="C1752" s="8"/>
      <c r="D1752" s="9"/>
      <c r="E1752" s="99"/>
      <c r="F1752" s="10"/>
      <c r="G1752" s="11" t="s">
        <v>20</v>
      </c>
    </row>
    <row r="1753" spans="1:7" x14ac:dyDescent="0.2">
      <c r="A1753" s="12" t="s">
        <v>1</v>
      </c>
      <c r="B1753" s="13"/>
      <c r="C1753" s="14" t="s">
        <v>19</v>
      </c>
      <c r="D1753" s="13"/>
      <c r="E1753" s="343" t="s">
        <v>3072</v>
      </c>
      <c r="F1753" s="98"/>
      <c r="G1753" s="344" t="s">
        <v>3069</v>
      </c>
    </row>
    <row r="1754" spans="1:7" x14ac:dyDescent="0.2">
      <c r="A1754" s="17" t="s">
        <v>8</v>
      </c>
      <c r="B1754" s="100"/>
      <c r="C1754" s="19"/>
      <c r="D1754" s="4"/>
      <c r="E1754" s="1145"/>
      <c r="F1754" s="1146"/>
      <c r="G1754" s="20"/>
    </row>
    <row r="1755" spans="1:7" x14ac:dyDescent="0.2">
      <c r="A1755" s="21" t="s">
        <v>37</v>
      </c>
      <c r="B1755" s="22"/>
      <c r="C1755" s="22"/>
      <c r="D1755" s="22"/>
      <c r="E1755" s="23" t="s">
        <v>46</v>
      </c>
      <c r="F1755" s="24"/>
      <c r="G1755" s="20" t="s">
        <v>50</v>
      </c>
    </row>
    <row r="1756" spans="1:7" x14ac:dyDescent="0.2">
      <c r="A1756" s="6"/>
      <c r="B1756" s="99"/>
      <c r="C1756" s="8"/>
      <c r="D1756" s="8"/>
      <c r="E1756" s="1147"/>
      <c r="F1756" s="1148"/>
      <c r="G1756" s="25"/>
    </row>
    <row r="1757" spans="1:7" ht="26.25" thickBot="1" x14ac:dyDescent="0.25">
      <c r="A1757" s="210" t="s">
        <v>47</v>
      </c>
      <c r="B1757" s="28" t="s">
        <v>23</v>
      </c>
      <c r="C1757" s="28" t="s">
        <v>34</v>
      </c>
      <c r="D1757" s="110" t="s">
        <v>53</v>
      </c>
      <c r="E1757" s="114" t="s">
        <v>54</v>
      </c>
      <c r="F1757" s="111" t="s">
        <v>55</v>
      </c>
      <c r="G1757" s="112" t="s">
        <v>35</v>
      </c>
    </row>
    <row r="1758" spans="1:7" ht="13.5" thickTop="1" x14ac:dyDescent="0.2">
      <c r="A1758" s="29">
        <v>1</v>
      </c>
      <c r="B1758" s="101"/>
      <c r="C1758" s="352" t="s">
        <v>300</v>
      </c>
      <c r="D1758" s="351" t="s">
        <v>362</v>
      </c>
      <c r="E1758" s="158">
        <v>35</v>
      </c>
      <c r="F1758" s="128">
        <v>450</v>
      </c>
      <c r="G1758" s="35">
        <f>F1758*E1758</f>
        <v>15750</v>
      </c>
    </row>
    <row r="1759" spans="1:7" x14ac:dyDescent="0.2">
      <c r="A1759" s="29"/>
      <c r="B1759" s="101"/>
      <c r="C1759" s="352"/>
      <c r="D1759" s="351" t="s">
        <v>467</v>
      </c>
      <c r="E1759" s="108"/>
      <c r="F1759" s="149"/>
      <c r="G1759" s="35"/>
    </row>
    <row r="1760" spans="1:7" x14ac:dyDescent="0.2">
      <c r="A1760" s="29"/>
      <c r="B1760" s="101"/>
      <c r="C1760" s="352"/>
      <c r="D1760" s="351"/>
      <c r="E1760" s="158"/>
      <c r="F1760" s="128"/>
      <c r="G1760" s="353"/>
    </row>
    <row r="1761" spans="1:7" x14ac:dyDescent="0.2">
      <c r="A1761" s="29"/>
      <c r="B1761" s="105"/>
      <c r="C1761" s="352"/>
      <c r="D1761" s="357"/>
      <c r="E1761" s="102"/>
      <c r="F1761" s="128"/>
      <c r="G1761" s="35"/>
    </row>
    <row r="1762" spans="1:7" x14ac:dyDescent="0.2">
      <c r="A1762" s="29"/>
      <c r="B1762" s="105"/>
      <c r="C1762" s="41"/>
      <c r="D1762" s="338"/>
      <c r="E1762" s="102"/>
      <c r="F1762" s="128"/>
      <c r="G1762" s="353"/>
    </row>
    <row r="1763" spans="1:7" x14ac:dyDescent="0.2">
      <c r="A1763" s="29"/>
      <c r="B1763" s="151"/>
      <c r="C1763" s="366"/>
      <c r="D1763" s="351"/>
      <c r="E1763" s="108"/>
      <c r="F1763" s="150"/>
      <c r="G1763" s="35"/>
    </row>
    <row r="1764" spans="1:7" x14ac:dyDescent="0.2">
      <c r="A1764" s="29"/>
      <c r="B1764" s="151"/>
      <c r="C1764" s="366"/>
      <c r="D1764" s="351"/>
      <c r="E1764" s="108"/>
      <c r="F1764" s="150"/>
      <c r="G1764" s="35"/>
    </row>
    <row r="1765" spans="1:7" x14ac:dyDescent="0.2">
      <c r="A1765" s="29"/>
      <c r="B1765" s="775"/>
      <c r="C1765" s="756"/>
      <c r="D1765" s="657"/>
      <c r="E1765" s="745"/>
      <c r="F1765" s="777"/>
      <c r="G1765" s="35"/>
    </row>
    <row r="1766" spans="1:7" x14ac:dyDescent="0.2">
      <c r="A1766" s="29"/>
      <c r="B1766" s="101"/>
      <c r="C1766" s="41"/>
      <c r="D1766" s="351"/>
      <c r="E1766" s="155"/>
      <c r="F1766" s="128"/>
      <c r="G1766" s="353"/>
    </row>
    <row r="1767" spans="1:7" x14ac:dyDescent="0.2">
      <c r="A1767" s="29"/>
      <c r="B1767" s="106"/>
      <c r="C1767" s="352"/>
      <c r="D1767" s="357" t="s">
        <v>8</v>
      </c>
      <c r="E1767" s="104"/>
      <c r="F1767" s="128"/>
      <c r="G1767" s="35"/>
    </row>
    <row r="1768" spans="1:7" x14ac:dyDescent="0.2">
      <c r="A1768" s="29"/>
      <c r="B1768" s="105"/>
      <c r="C1768" s="41"/>
      <c r="D1768" s="136"/>
      <c r="E1768" s="108"/>
      <c r="F1768" s="152"/>
      <c r="G1768" s="35"/>
    </row>
    <row r="1769" spans="1:7" x14ac:dyDescent="0.2">
      <c r="A1769" s="29"/>
      <c r="B1769" s="107"/>
      <c r="C1769" s="41"/>
      <c r="D1769" s="136"/>
      <c r="E1769" s="153"/>
      <c r="F1769" s="128"/>
      <c r="G1769" s="35"/>
    </row>
    <row r="1770" spans="1:7" x14ac:dyDescent="0.2">
      <c r="A1770" s="29"/>
      <c r="B1770" s="107"/>
      <c r="C1770" s="41"/>
      <c r="D1770" s="67"/>
      <c r="E1770" s="153"/>
      <c r="F1770" s="128"/>
      <c r="G1770" s="35"/>
    </row>
    <row r="1771" spans="1:7" x14ac:dyDescent="0.2">
      <c r="A1771" s="29"/>
      <c r="B1771" s="101"/>
      <c r="C1771" s="41"/>
      <c r="D1771" s="67"/>
      <c r="E1771" s="108"/>
      <c r="F1771" s="128"/>
      <c r="G1771" s="35"/>
    </row>
    <row r="1772" spans="1:7" x14ac:dyDescent="0.2">
      <c r="A1772" s="29"/>
      <c r="B1772" s="101"/>
      <c r="C1772" s="41"/>
      <c r="D1772" s="67"/>
      <c r="E1772" s="153"/>
      <c r="F1772" s="128"/>
      <c r="G1772" s="35"/>
    </row>
    <row r="1773" spans="1:7" x14ac:dyDescent="0.2">
      <c r="A1773" s="29"/>
      <c r="B1773" s="106"/>
      <c r="C1773" s="41"/>
      <c r="D1773" s="67"/>
      <c r="E1773" s="104"/>
      <c r="F1773" s="154"/>
      <c r="G1773" s="35"/>
    </row>
    <row r="1774" spans="1:7" x14ac:dyDescent="0.2">
      <c r="A1774" s="29"/>
      <c r="B1774" s="105"/>
      <c r="C1774" s="41"/>
      <c r="D1774" s="130"/>
      <c r="E1774" s="104"/>
      <c r="F1774" s="154"/>
      <c r="G1774" s="35"/>
    </row>
    <row r="1775" spans="1:7" x14ac:dyDescent="0.2">
      <c r="A1775" s="29"/>
      <c r="B1775" s="105"/>
      <c r="C1775" s="41"/>
      <c r="D1775" s="67"/>
      <c r="E1775" s="104"/>
      <c r="F1775" s="154"/>
      <c r="G1775" s="35"/>
    </row>
    <row r="1776" spans="1:7" x14ac:dyDescent="0.2">
      <c r="A1776" s="29"/>
      <c r="B1776" s="101"/>
      <c r="C1776" s="41"/>
      <c r="D1776" s="67"/>
      <c r="E1776" s="104"/>
      <c r="F1776" s="154"/>
      <c r="G1776" s="35"/>
    </row>
    <row r="1777" spans="1:7" x14ac:dyDescent="0.2">
      <c r="A1777" s="29"/>
      <c r="B1777" s="101"/>
      <c r="C1777" s="41"/>
      <c r="D1777" s="136"/>
      <c r="E1777" s="104"/>
      <c r="F1777" s="154"/>
      <c r="G1777" s="35"/>
    </row>
    <row r="1778" spans="1:7" x14ac:dyDescent="0.2">
      <c r="A1778" s="29"/>
      <c r="B1778" s="101"/>
      <c r="C1778" s="41"/>
      <c r="D1778" s="136"/>
      <c r="E1778" s="104"/>
      <c r="F1778" s="154"/>
      <c r="G1778" s="35"/>
    </row>
    <row r="1779" spans="1:7" x14ac:dyDescent="0.2">
      <c r="A1779" s="29"/>
      <c r="B1779" s="101"/>
      <c r="C1779" s="41"/>
      <c r="D1779" s="62"/>
      <c r="E1779" s="104"/>
      <c r="F1779" s="154"/>
      <c r="G1779" s="35"/>
    </row>
    <row r="1780" spans="1:7" x14ac:dyDescent="0.2">
      <c r="A1780" s="29"/>
      <c r="B1780" s="101"/>
      <c r="C1780" s="41"/>
      <c r="D1780" s="67"/>
      <c r="E1780" s="104"/>
      <c r="F1780" s="154"/>
      <c r="G1780" s="35"/>
    </row>
    <row r="1781" spans="1:7" x14ac:dyDescent="0.2">
      <c r="A1781" s="29"/>
      <c r="B1781" s="101"/>
      <c r="C1781" s="41"/>
      <c r="D1781" s="67"/>
      <c r="E1781" s="104"/>
      <c r="F1781" s="154"/>
      <c r="G1781" s="35"/>
    </row>
    <row r="1782" spans="1:7" x14ac:dyDescent="0.2">
      <c r="A1782" s="29"/>
      <c r="B1782" s="101"/>
      <c r="C1782" s="41"/>
      <c r="D1782" s="67"/>
      <c r="E1782" s="104"/>
      <c r="F1782" s="154"/>
      <c r="G1782" s="35"/>
    </row>
    <row r="1783" spans="1:7" x14ac:dyDescent="0.2">
      <c r="A1783" s="29"/>
      <c r="B1783" s="101"/>
      <c r="C1783" s="41"/>
      <c r="D1783" s="67"/>
      <c r="E1783" s="104"/>
      <c r="F1783" s="154"/>
      <c r="G1783" s="35"/>
    </row>
    <row r="1784" spans="1:7" x14ac:dyDescent="0.2">
      <c r="A1784" s="29"/>
      <c r="B1784" s="101"/>
      <c r="C1784" s="41"/>
      <c r="D1784" s="67"/>
      <c r="E1784" s="104"/>
      <c r="F1784" s="154"/>
      <c r="G1784" s="35"/>
    </row>
    <row r="1785" spans="1:7" x14ac:dyDescent="0.2">
      <c r="A1785" s="29"/>
      <c r="B1785" s="101"/>
      <c r="C1785" s="41"/>
      <c r="D1785" s="159"/>
      <c r="E1785" s="104"/>
      <c r="F1785" s="154"/>
      <c r="G1785" s="35"/>
    </row>
    <row r="1786" spans="1:7" x14ac:dyDescent="0.2">
      <c r="A1786" s="29"/>
      <c r="B1786" s="101"/>
      <c r="C1786" s="41"/>
      <c r="D1786" s="160"/>
      <c r="E1786" s="108"/>
      <c r="F1786" s="128"/>
      <c r="G1786" s="35"/>
    </row>
    <row r="1787" spans="1:7" x14ac:dyDescent="0.2">
      <c r="A1787" s="29"/>
      <c r="B1787" s="101"/>
      <c r="C1787" s="41"/>
      <c r="D1787" s="136"/>
      <c r="E1787" s="153"/>
      <c r="F1787" s="128"/>
      <c r="G1787" s="35"/>
    </row>
    <row r="1788" spans="1:7" x14ac:dyDescent="0.2">
      <c r="A1788" s="29"/>
      <c r="B1788" s="101"/>
      <c r="C1788" s="41"/>
      <c r="D1788" s="136"/>
      <c r="E1788" s="102"/>
      <c r="F1788" s="128"/>
      <c r="G1788" s="35"/>
    </row>
    <row r="1789" spans="1:7" x14ac:dyDescent="0.2">
      <c r="A1789" s="29"/>
      <c r="B1789" s="101"/>
      <c r="C1789" s="31"/>
      <c r="D1789" s="67"/>
      <c r="E1789" s="131"/>
      <c r="F1789" s="117"/>
      <c r="G1789" s="35"/>
    </row>
    <row r="1790" spans="1:7" x14ac:dyDescent="0.2">
      <c r="A1790" s="29"/>
      <c r="B1790" s="101"/>
      <c r="C1790" s="41"/>
      <c r="D1790" s="118"/>
      <c r="E1790" s="108"/>
      <c r="F1790" s="149"/>
      <c r="G1790" s="35"/>
    </row>
    <row r="1791" spans="1:7" x14ac:dyDescent="0.2">
      <c r="A1791" s="29"/>
      <c r="B1791" s="101"/>
      <c r="C1791" s="41"/>
      <c r="D1791" s="144"/>
      <c r="E1791" s="108"/>
      <c r="F1791" s="149"/>
      <c r="G1791" s="35"/>
    </row>
    <row r="1792" spans="1:7" ht="13.5" thickBot="1" x14ac:dyDescent="0.25">
      <c r="A1792" s="45"/>
      <c r="B1792" s="132"/>
      <c r="C1792" s="115"/>
      <c r="D1792" s="115"/>
      <c r="E1792" s="132"/>
      <c r="F1792" s="49" t="s">
        <v>15</v>
      </c>
      <c r="G1792" s="50">
        <f>SUM(G1758:G1791)</f>
        <v>15750</v>
      </c>
    </row>
    <row r="1793" spans="1:7" ht="13.5" thickTop="1" x14ac:dyDescent="0.2">
      <c r="A1793" s="1149" t="s">
        <v>2804</v>
      </c>
      <c r="B1793" s="1150"/>
      <c r="C1793" s="1150"/>
      <c r="D1793" s="1150"/>
      <c r="E1793" s="1150"/>
      <c r="F1793" s="1150"/>
      <c r="G1793" s="1151"/>
    </row>
    <row r="1794" spans="1:7" ht="13.5" thickBot="1" x14ac:dyDescent="0.25">
      <c r="A1794" s="1235" t="s">
        <v>2805</v>
      </c>
      <c r="B1794" s="1204"/>
      <c r="C1794" s="1204"/>
      <c r="D1794" s="1204"/>
      <c r="E1794" s="1204"/>
      <c r="F1794" s="1204"/>
      <c r="G1794" s="1232"/>
    </row>
    <row r="1795" spans="1:7" ht="13.5" thickTop="1" x14ac:dyDescent="0.2">
      <c r="A1795" s="1130"/>
      <c r="B1795" s="1131"/>
      <c r="C1795" s="1131"/>
      <c r="D1795" s="57" t="s">
        <v>11</v>
      </c>
      <c r="E1795" s="1132" t="s">
        <v>12</v>
      </c>
      <c r="F1795" s="1132"/>
      <c r="G1795" s="1133"/>
    </row>
    <row r="1796" spans="1:7" x14ac:dyDescent="0.2">
      <c r="A1796" s="1134" t="s">
        <v>17</v>
      </c>
      <c r="B1796" s="1135"/>
      <c r="C1796" s="1135"/>
      <c r="D1796" s="39"/>
      <c r="E1796" s="1136"/>
      <c r="F1796" s="1137"/>
      <c r="G1796" s="1138"/>
    </row>
    <row r="1797" spans="1:7" x14ac:dyDescent="0.2">
      <c r="A1797" s="1134" t="s">
        <v>38</v>
      </c>
      <c r="B1797" s="1135"/>
      <c r="C1797" s="1135"/>
      <c r="D1797" s="58" t="s">
        <v>468</v>
      </c>
      <c r="E1797" s="1139" t="s">
        <v>142</v>
      </c>
      <c r="F1797" s="1139"/>
      <c r="G1797" s="1140"/>
    </row>
    <row r="1798" spans="1:7" ht="13.5" thickBot="1" x14ac:dyDescent="0.25">
      <c r="A1798" s="1141" t="s">
        <v>39</v>
      </c>
      <c r="B1798" s="1142"/>
      <c r="C1798" s="1142"/>
      <c r="D1798" s="59" t="s">
        <v>44</v>
      </c>
      <c r="E1798" s="1143" t="s">
        <v>0</v>
      </c>
      <c r="F1798" s="1143"/>
      <c r="G1798" s="1144"/>
    </row>
    <row r="1799" spans="1:7" ht="16.5" x14ac:dyDescent="0.25">
      <c r="A1799" s="1152" t="s">
        <v>29</v>
      </c>
      <c r="B1799" s="1153"/>
      <c r="C1799" s="1153"/>
      <c r="D1799" s="1153"/>
      <c r="E1799" s="1153"/>
      <c r="F1799" s="1153"/>
      <c r="G1799" s="1154"/>
    </row>
    <row r="1800" spans="1:7" x14ac:dyDescent="0.2">
      <c r="A1800" s="1155" t="s">
        <v>48</v>
      </c>
      <c r="B1800" s="1156"/>
      <c r="C1800" s="1156"/>
      <c r="D1800" s="1156"/>
      <c r="E1800" s="1156"/>
      <c r="F1800" s="1156"/>
      <c r="G1800" s="1157"/>
    </row>
    <row r="1801" spans="1:7" x14ac:dyDescent="0.2">
      <c r="A1801" s="1158" t="s">
        <v>49</v>
      </c>
      <c r="B1801" s="1159"/>
      <c r="C1801" s="1159"/>
      <c r="D1801" s="1159"/>
      <c r="E1801" s="1159"/>
      <c r="F1801" s="1159"/>
      <c r="G1801" s="1160"/>
    </row>
    <row r="1802" spans="1:7" x14ac:dyDescent="0.2">
      <c r="A1802" s="6"/>
      <c r="B1802" s="99"/>
      <c r="C1802" s="8"/>
      <c r="D1802" s="9"/>
      <c r="E1802" s="99"/>
      <c r="F1802" s="10"/>
      <c r="G1802" s="11" t="s">
        <v>20</v>
      </c>
    </row>
    <row r="1803" spans="1:7" x14ac:dyDescent="0.2">
      <c r="A1803" s="12" t="s">
        <v>1</v>
      </c>
      <c r="B1803" s="13"/>
      <c r="C1803" s="14" t="s">
        <v>19</v>
      </c>
      <c r="D1803" s="13"/>
      <c r="E1803" s="343" t="s">
        <v>3071</v>
      </c>
      <c r="F1803" s="98"/>
      <c r="G1803" s="344" t="s">
        <v>3069</v>
      </c>
    </row>
    <row r="1804" spans="1:7" x14ac:dyDescent="0.2">
      <c r="A1804" s="17" t="s">
        <v>8</v>
      </c>
      <c r="B1804" s="100"/>
      <c r="C1804" s="19"/>
      <c r="D1804" s="4"/>
      <c r="E1804" s="1145"/>
      <c r="F1804" s="1146"/>
      <c r="G1804" s="20"/>
    </row>
    <row r="1805" spans="1:7" x14ac:dyDescent="0.2">
      <c r="A1805" s="21" t="s">
        <v>37</v>
      </c>
      <c r="B1805" s="22"/>
      <c r="C1805" s="22"/>
      <c r="D1805" s="22"/>
      <c r="E1805" s="23" t="s">
        <v>46</v>
      </c>
      <c r="F1805" s="24"/>
      <c r="G1805" s="20" t="s">
        <v>50</v>
      </c>
    </row>
    <row r="1806" spans="1:7" x14ac:dyDescent="0.2">
      <c r="A1806" s="6"/>
      <c r="B1806" s="99"/>
      <c r="C1806" s="8"/>
      <c r="D1806" s="8"/>
      <c r="E1806" s="1147"/>
      <c r="F1806" s="1148"/>
      <c r="G1806" s="25"/>
    </row>
    <row r="1807" spans="1:7" ht="26.25" thickBot="1" x14ac:dyDescent="0.25">
      <c r="A1807" s="210" t="s">
        <v>47</v>
      </c>
      <c r="B1807" s="28" t="s">
        <v>23</v>
      </c>
      <c r="C1807" s="28" t="s">
        <v>34</v>
      </c>
      <c r="D1807" s="110" t="s">
        <v>53</v>
      </c>
      <c r="E1807" s="114" t="s">
        <v>54</v>
      </c>
      <c r="F1807" s="111" t="s">
        <v>55</v>
      </c>
      <c r="G1807" s="112" t="s">
        <v>35</v>
      </c>
    </row>
    <row r="1808" spans="1:7" ht="13.5" thickTop="1" x14ac:dyDescent="0.2">
      <c r="A1808" s="29">
        <v>1</v>
      </c>
      <c r="B1808" s="101"/>
      <c r="C1808" s="352" t="s">
        <v>300</v>
      </c>
      <c r="D1808" s="351" t="s">
        <v>362</v>
      </c>
      <c r="E1808" s="158">
        <v>50</v>
      </c>
      <c r="F1808" s="128">
        <v>450</v>
      </c>
      <c r="G1808" s="35">
        <f>F1808*E1808</f>
        <v>22500</v>
      </c>
    </row>
    <row r="1809" spans="1:7" x14ac:dyDescent="0.2">
      <c r="A1809" s="29"/>
      <c r="B1809" s="101"/>
      <c r="C1809" s="352"/>
      <c r="D1809" s="351" t="s">
        <v>467</v>
      </c>
      <c r="E1809" s="108"/>
      <c r="F1809" s="149"/>
      <c r="G1809" s="35"/>
    </row>
    <row r="1810" spans="1:7" x14ac:dyDescent="0.2">
      <c r="A1810" s="29"/>
      <c r="B1810" s="101"/>
      <c r="C1810" s="352"/>
      <c r="D1810" s="351"/>
      <c r="E1810" s="158"/>
      <c r="F1810" s="128"/>
      <c r="G1810" s="353"/>
    </row>
    <row r="1811" spans="1:7" x14ac:dyDescent="0.2">
      <c r="A1811" s="29"/>
      <c r="B1811" s="105"/>
      <c r="C1811" s="352"/>
      <c r="D1811" s="357"/>
      <c r="E1811" s="102"/>
      <c r="F1811" s="128"/>
      <c r="G1811" s="35"/>
    </row>
    <row r="1812" spans="1:7" x14ac:dyDescent="0.2">
      <c r="A1812" s="29"/>
      <c r="B1812" s="105"/>
      <c r="C1812" s="41"/>
      <c r="D1812" s="338"/>
      <c r="E1812" s="102"/>
      <c r="F1812" s="128"/>
      <c r="G1812" s="353"/>
    </row>
    <row r="1813" spans="1:7" x14ac:dyDescent="0.2">
      <c r="A1813" s="29"/>
      <c r="B1813" s="151"/>
      <c r="C1813" s="366"/>
      <c r="D1813" s="351"/>
      <c r="E1813" s="108"/>
      <c r="F1813" s="150"/>
      <c r="G1813" s="35"/>
    </row>
    <row r="1814" spans="1:7" x14ac:dyDescent="0.2">
      <c r="A1814" s="29"/>
      <c r="B1814" s="151"/>
      <c r="C1814" s="366"/>
      <c r="D1814" s="351"/>
      <c r="E1814" s="108"/>
      <c r="F1814" s="150"/>
      <c r="G1814" s="35"/>
    </row>
    <row r="1815" spans="1:7" x14ac:dyDescent="0.2">
      <c r="A1815" s="29"/>
      <c r="B1815" s="775"/>
      <c r="C1815" s="756"/>
      <c r="D1815" s="657"/>
      <c r="E1815" s="745"/>
      <c r="F1815" s="777"/>
      <c r="G1815" s="35"/>
    </row>
    <row r="1816" spans="1:7" x14ac:dyDescent="0.2">
      <c r="A1816" s="29"/>
      <c r="B1816" s="101"/>
      <c r="C1816" s="41"/>
      <c r="D1816" s="351"/>
      <c r="E1816" s="155"/>
      <c r="F1816" s="128"/>
      <c r="G1816" s="353"/>
    </row>
    <row r="1817" spans="1:7" x14ac:dyDescent="0.2">
      <c r="A1817" s="29"/>
      <c r="B1817" s="106"/>
      <c r="C1817" s="352"/>
      <c r="D1817" s="357" t="s">
        <v>8</v>
      </c>
      <c r="E1817" s="104"/>
      <c r="F1817" s="128"/>
      <c r="G1817" s="35"/>
    </row>
    <row r="1818" spans="1:7" x14ac:dyDescent="0.2">
      <c r="A1818" s="29"/>
      <c r="B1818" s="105"/>
      <c r="C1818" s="41"/>
      <c r="D1818" s="136"/>
      <c r="E1818" s="108"/>
      <c r="F1818" s="152"/>
      <c r="G1818" s="35"/>
    </row>
    <row r="1819" spans="1:7" x14ac:dyDescent="0.2">
      <c r="A1819" s="29"/>
      <c r="B1819" s="107"/>
      <c r="C1819" s="41"/>
      <c r="D1819" s="136"/>
      <c r="E1819" s="153"/>
      <c r="F1819" s="128"/>
      <c r="G1819" s="35"/>
    </row>
    <row r="1820" spans="1:7" x14ac:dyDescent="0.2">
      <c r="A1820" s="29"/>
      <c r="B1820" s="107"/>
      <c r="C1820" s="41"/>
      <c r="D1820" s="67"/>
      <c r="E1820" s="153"/>
      <c r="F1820" s="128"/>
      <c r="G1820" s="35"/>
    </row>
    <row r="1821" spans="1:7" x14ac:dyDescent="0.2">
      <c r="A1821" s="29"/>
      <c r="B1821" s="101"/>
      <c r="C1821" s="41"/>
      <c r="D1821" s="67"/>
      <c r="E1821" s="108"/>
      <c r="F1821" s="128"/>
      <c r="G1821" s="35"/>
    </row>
    <row r="1822" spans="1:7" x14ac:dyDescent="0.2">
      <c r="A1822" s="29"/>
      <c r="B1822" s="101"/>
      <c r="C1822" s="41"/>
      <c r="D1822" s="67"/>
      <c r="E1822" s="153"/>
      <c r="F1822" s="128"/>
      <c r="G1822" s="35"/>
    </row>
    <row r="1823" spans="1:7" x14ac:dyDescent="0.2">
      <c r="A1823" s="29"/>
      <c r="B1823" s="106"/>
      <c r="C1823" s="41"/>
      <c r="D1823" s="67"/>
      <c r="E1823" s="104"/>
      <c r="F1823" s="154"/>
      <c r="G1823" s="35"/>
    </row>
    <row r="1824" spans="1:7" x14ac:dyDescent="0.2">
      <c r="A1824" s="29"/>
      <c r="B1824" s="105"/>
      <c r="C1824" s="41"/>
      <c r="D1824" s="130"/>
      <c r="E1824" s="104"/>
      <c r="F1824" s="154"/>
      <c r="G1824" s="35"/>
    </row>
    <row r="1825" spans="1:7" x14ac:dyDescent="0.2">
      <c r="A1825" s="29"/>
      <c r="B1825" s="105"/>
      <c r="C1825" s="41"/>
      <c r="D1825" s="67"/>
      <c r="E1825" s="104"/>
      <c r="F1825" s="154"/>
      <c r="G1825" s="35"/>
    </row>
    <row r="1826" spans="1:7" x14ac:dyDescent="0.2">
      <c r="A1826" s="29"/>
      <c r="B1826" s="101"/>
      <c r="C1826" s="41"/>
      <c r="D1826" s="67"/>
      <c r="E1826" s="104"/>
      <c r="F1826" s="154"/>
      <c r="G1826" s="35"/>
    </row>
    <row r="1827" spans="1:7" x14ac:dyDescent="0.2">
      <c r="A1827" s="29"/>
      <c r="B1827" s="101"/>
      <c r="C1827" s="41"/>
      <c r="D1827" s="136"/>
      <c r="E1827" s="104"/>
      <c r="F1827" s="154"/>
      <c r="G1827" s="35"/>
    </row>
    <row r="1828" spans="1:7" x14ac:dyDescent="0.2">
      <c r="A1828" s="29"/>
      <c r="B1828" s="101"/>
      <c r="C1828" s="41"/>
      <c r="D1828" s="136"/>
      <c r="E1828" s="104"/>
      <c r="F1828" s="154"/>
      <c r="G1828" s="35"/>
    </row>
    <row r="1829" spans="1:7" x14ac:dyDescent="0.2">
      <c r="A1829" s="29"/>
      <c r="B1829" s="101"/>
      <c r="C1829" s="41"/>
      <c r="D1829" s="62"/>
      <c r="E1829" s="104"/>
      <c r="F1829" s="154"/>
      <c r="G1829" s="35"/>
    </row>
    <row r="1830" spans="1:7" x14ac:dyDescent="0.2">
      <c r="A1830" s="29"/>
      <c r="B1830" s="101"/>
      <c r="C1830" s="41"/>
      <c r="D1830" s="67"/>
      <c r="E1830" s="104"/>
      <c r="F1830" s="154"/>
      <c r="G1830" s="35"/>
    </row>
    <row r="1831" spans="1:7" x14ac:dyDescent="0.2">
      <c r="A1831" s="29"/>
      <c r="B1831" s="101"/>
      <c r="C1831" s="41"/>
      <c r="D1831" s="67"/>
      <c r="E1831" s="104"/>
      <c r="F1831" s="154"/>
      <c r="G1831" s="35"/>
    </row>
    <row r="1832" spans="1:7" x14ac:dyDescent="0.2">
      <c r="A1832" s="29"/>
      <c r="B1832" s="101"/>
      <c r="C1832" s="41"/>
      <c r="D1832" s="67"/>
      <c r="E1832" s="104"/>
      <c r="F1832" s="154"/>
      <c r="G1832" s="35"/>
    </row>
    <row r="1833" spans="1:7" x14ac:dyDescent="0.2">
      <c r="A1833" s="29"/>
      <c r="B1833" s="101"/>
      <c r="C1833" s="41"/>
      <c r="D1833" s="67"/>
      <c r="E1833" s="104"/>
      <c r="F1833" s="154"/>
      <c r="G1833" s="35"/>
    </row>
    <row r="1834" spans="1:7" x14ac:dyDescent="0.2">
      <c r="A1834" s="29"/>
      <c r="B1834" s="101"/>
      <c r="C1834" s="41"/>
      <c r="D1834" s="67"/>
      <c r="E1834" s="104"/>
      <c r="F1834" s="154"/>
      <c r="G1834" s="35"/>
    </row>
    <row r="1835" spans="1:7" x14ac:dyDescent="0.2">
      <c r="A1835" s="29"/>
      <c r="B1835" s="101"/>
      <c r="C1835" s="41"/>
      <c r="D1835" s="159"/>
      <c r="E1835" s="104"/>
      <c r="F1835" s="154"/>
      <c r="G1835" s="35"/>
    </row>
    <row r="1836" spans="1:7" x14ac:dyDescent="0.2">
      <c r="A1836" s="29"/>
      <c r="B1836" s="101"/>
      <c r="C1836" s="41"/>
      <c r="D1836" s="160"/>
      <c r="E1836" s="108"/>
      <c r="F1836" s="128"/>
      <c r="G1836" s="35"/>
    </row>
    <row r="1837" spans="1:7" x14ac:dyDescent="0.2">
      <c r="A1837" s="29"/>
      <c r="B1837" s="101"/>
      <c r="C1837" s="41"/>
      <c r="D1837" s="136"/>
      <c r="E1837" s="153"/>
      <c r="F1837" s="128"/>
      <c r="G1837" s="35"/>
    </row>
    <row r="1838" spans="1:7" x14ac:dyDescent="0.2">
      <c r="A1838" s="29"/>
      <c r="B1838" s="101"/>
      <c r="C1838" s="41"/>
      <c r="D1838" s="136"/>
      <c r="E1838" s="102"/>
      <c r="F1838" s="128"/>
      <c r="G1838" s="35"/>
    </row>
    <row r="1839" spans="1:7" x14ac:dyDescent="0.2">
      <c r="A1839" s="29"/>
      <c r="B1839" s="101"/>
      <c r="C1839" s="31"/>
      <c r="D1839" s="67"/>
      <c r="E1839" s="131"/>
      <c r="F1839" s="117"/>
      <c r="G1839" s="35"/>
    </row>
    <row r="1840" spans="1:7" x14ac:dyDescent="0.2">
      <c r="A1840" s="29"/>
      <c r="B1840" s="101"/>
      <c r="C1840" s="41"/>
      <c r="D1840" s="118"/>
      <c r="E1840" s="108"/>
      <c r="F1840" s="149"/>
      <c r="G1840" s="35"/>
    </row>
    <row r="1841" spans="1:7" x14ac:dyDescent="0.2">
      <c r="A1841" s="29"/>
      <c r="B1841" s="101"/>
      <c r="C1841" s="41"/>
      <c r="D1841" s="144"/>
      <c r="E1841" s="108"/>
      <c r="F1841" s="149"/>
      <c r="G1841" s="35"/>
    </row>
    <row r="1842" spans="1:7" ht="13.5" thickBot="1" x14ac:dyDescent="0.25">
      <c r="A1842" s="45"/>
      <c r="B1842" s="132"/>
      <c r="C1842" s="115"/>
      <c r="D1842" s="115"/>
      <c r="E1842" s="132"/>
      <c r="F1842" s="49" t="s">
        <v>15</v>
      </c>
      <c r="G1842" s="50">
        <f>SUM(G1808:G1841)</f>
        <v>22500</v>
      </c>
    </row>
    <row r="1843" spans="1:7" ht="13.5" thickTop="1" x14ac:dyDescent="0.2">
      <c r="A1843" s="1149" t="s">
        <v>2806</v>
      </c>
      <c r="B1843" s="1150"/>
      <c r="C1843" s="1150"/>
      <c r="D1843" s="1150"/>
      <c r="E1843" s="1150"/>
      <c r="F1843" s="1150"/>
      <c r="G1843" s="1151"/>
    </row>
    <row r="1844" spans="1:7" ht="13.5" thickBot="1" x14ac:dyDescent="0.25">
      <c r="A1844" s="1235" t="s">
        <v>2807</v>
      </c>
      <c r="B1844" s="1204"/>
      <c r="C1844" s="1204"/>
      <c r="D1844" s="1204"/>
      <c r="E1844" s="1204"/>
      <c r="F1844" s="1204"/>
      <c r="G1844" s="1232"/>
    </row>
    <row r="1845" spans="1:7" ht="13.5" thickTop="1" x14ac:dyDescent="0.2">
      <c r="A1845" s="1130"/>
      <c r="B1845" s="1131"/>
      <c r="C1845" s="1131"/>
      <c r="D1845" s="57" t="s">
        <v>11</v>
      </c>
      <c r="E1845" s="1132" t="s">
        <v>12</v>
      </c>
      <c r="F1845" s="1132"/>
      <c r="G1845" s="1133"/>
    </row>
    <row r="1846" spans="1:7" x14ac:dyDescent="0.2">
      <c r="A1846" s="1134" t="s">
        <v>17</v>
      </c>
      <c r="B1846" s="1135"/>
      <c r="C1846" s="1135"/>
      <c r="D1846" s="39"/>
      <c r="E1846" s="1136"/>
      <c r="F1846" s="1137"/>
      <c r="G1846" s="1138"/>
    </row>
    <row r="1847" spans="1:7" x14ac:dyDescent="0.2">
      <c r="A1847" s="1134" t="s">
        <v>38</v>
      </c>
      <c r="B1847" s="1135"/>
      <c r="C1847" s="1135"/>
      <c r="D1847" s="58" t="s">
        <v>468</v>
      </c>
      <c r="E1847" s="1139" t="s">
        <v>142</v>
      </c>
      <c r="F1847" s="1139"/>
      <c r="G1847" s="1140"/>
    </row>
    <row r="1848" spans="1:7" ht="13.5" thickBot="1" x14ac:dyDescent="0.25">
      <c r="A1848" s="1141" t="s">
        <v>39</v>
      </c>
      <c r="B1848" s="1142"/>
      <c r="C1848" s="1142"/>
      <c r="D1848" s="59" t="s">
        <v>44</v>
      </c>
      <c r="E1848" s="1143" t="s">
        <v>0</v>
      </c>
      <c r="F1848" s="1143"/>
      <c r="G1848" s="1144"/>
    </row>
    <row r="1849" spans="1:7" ht="16.5" x14ac:dyDescent="0.25">
      <c r="A1849" s="1152" t="s">
        <v>29</v>
      </c>
      <c r="B1849" s="1153"/>
      <c r="C1849" s="1153"/>
      <c r="D1849" s="1153"/>
      <c r="E1849" s="1153"/>
      <c r="F1849" s="1153"/>
      <c r="G1849" s="1154"/>
    </row>
    <row r="1850" spans="1:7" x14ac:dyDescent="0.2">
      <c r="A1850" s="1155" t="s">
        <v>48</v>
      </c>
      <c r="B1850" s="1156"/>
      <c r="C1850" s="1156"/>
      <c r="D1850" s="1156"/>
      <c r="E1850" s="1156"/>
      <c r="F1850" s="1156"/>
      <c r="G1850" s="1157"/>
    </row>
    <row r="1851" spans="1:7" x14ac:dyDescent="0.2">
      <c r="A1851" s="1158" t="s">
        <v>49</v>
      </c>
      <c r="B1851" s="1159"/>
      <c r="C1851" s="1159"/>
      <c r="D1851" s="1159"/>
      <c r="E1851" s="1159"/>
      <c r="F1851" s="1159"/>
      <c r="G1851" s="1160"/>
    </row>
    <row r="1852" spans="1:7" x14ac:dyDescent="0.2">
      <c r="A1852" s="6"/>
      <c r="B1852" s="99"/>
      <c r="C1852" s="8"/>
      <c r="D1852" s="9"/>
      <c r="E1852" s="99"/>
      <c r="F1852" s="10"/>
      <c r="G1852" s="11" t="s">
        <v>20</v>
      </c>
    </row>
    <row r="1853" spans="1:7" x14ac:dyDescent="0.2">
      <c r="A1853" s="12" t="s">
        <v>1</v>
      </c>
      <c r="B1853" s="13"/>
      <c r="C1853" s="14" t="s">
        <v>19</v>
      </c>
      <c r="D1853" s="13"/>
      <c r="E1853" s="343" t="s">
        <v>3082</v>
      </c>
      <c r="F1853" s="98"/>
      <c r="G1853" s="344" t="s">
        <v>3069</v>
      </c>
    </row>
    <row r="1854" spans="1:7" x14ac:dyDescent="0.2">
      <c r="A1854" s="17" t="s">
        <v>8</v>
      </c>
      <c r="B1854" s="100"/>
      <c r="C1854" s="19"/>
      <c r="D1854" s="4"/>
      <c r="E1854" s="1145"/>
      <c r="F1854" s="1146"/>
      <c r="G1854" s="20"/>
    </row>
    <row r="1855" spans="1:7" x14ac:dyDescent="0.2">
      <c r="A1855" s="21" t="s">
        <v>37</v>
      </c>
      <c r="B1855" s="22"/>
      <c r="C1855" s="22"/>
      <c r="D1855" s="22"/>
      <c r="E1855" s="23" t="s">
        <v>46</v>
      </c>
      <c r="F1855" s="24"/>
      <c r="G1855" s="20" t="s">
        <v>50</v>
      </c>
    </row>
    <row r="1856" spans="1:7" x14ac:dyDescent="0.2">
      <c r="A1856" s="6"/>
      <c r="B1856" s="99"/>
      <c r="C1856" s="8"/>
      <c r="D1856" s="8"/>
      <c r="E1856" s="1147"/>
      <c r="F1856" s="1148"/>
      <c r="G1856" s="25"/>
    </row>
    <row r="1857" spans="1:7" ht="26.25" thickBot="1" x14ac:dyDescent="0.25">
      <c r="A1857" s="210" t="s">
        <v>47</v>
      </c>
      <c r="B1857" s="28" t="s">
        <v>23</v>
      </c>
      <c r="C1857" s="28" t="s">
        <v>34</v>
      </c>
      <c r="D1857" s="110" t="s">
        <v>53</v>
      </c>
      <c r="E1857" s="114" t="s">
        <v>54</v>
      </c>
      <c r="F1857" s="111" t="s">
        <v>55</v>
      </c>
      <c r="G1857" s="112" t="s">
        <v>35</v>
      </c>
    </row>
    <row r="1858" spans="1:7" ht="13.5" thickTop="1" x14ac:dyDescent="0.2">
      <c r="A1858" s="29">
        <v>1</v>
      </c>
      <c r="B1858" s="101"/>
      <c r="C1858" s="352" t="s">
        <v>300</v>
      </c>
      <c r="D1858" s="351" t="s">
        <v>362</v>
      </c>
      <c r="E1858" s="158">
        <v>35</v>
      </c>
      <c r="F1858" s="128">
        <v>450</v>
      </c>
      <c r="G1858" s="35">
        <f>F1858*E1858</f>
        <v>15750</v>
      </c>
    </row>
    <row r="1859" spans="1:7" x14ac:dyDescent="0.2">
      <c r="A1859" s="29"/>
      <c r="B1859" s="101"/>
      <c r="C1859" s="352"/>
      <c r="D1859" s="351" t="s">
        <v>467</v>
      </c>
      <c r="E1859" s="108"/>
      <c r="F1859" s="149"/>
      <c r="G1859" s="35"/>
    </row>
    <row r="1860" spans="1:7" x14ac:dyDescent="0.2">
      <c r="A1860" s="29"/>
      <c r="B1860" s="101"/>
      <c r="C1860" s="352"/>
      <c r="D1860" s="351"/>
      <c r="E1860" s="158"/>
      <c r="F1860" s="128"/>
      <c r="G1860" s="353"/>
    </row>
    <row r="1861" spans="1:7" x14ac:dyDescent="0.2">
      <c r="A1861" s="29"/>
      <c r="B1861" s="105"/>
      <c r="C1861" s="352"/>
      <c r="D1861" s="357"/>
      <c r="E1861" s="102"/>
      <c r="F1861" s="128"/>
      <c r="G1861" s="35"/>
    </row>
    <row r="1862" spans="1:7" x14ac:dyDescent="0.2">
      <c r="A1862" s="29"/>
      <c r="B1862" s="105"/>
      <c r="C1862" s="41"/>
      <c r="D1862" s="338"/>
      <c r="E1862" s="102"/>
      <c r="F1862" s="128"/>
      <c r="G1862" s="353"/>
    </row>
    <row r="1863" spans="1:7" x14ac:dyDescent="0.2">
      <c r="A1863" s="29"/>
      <c r="B1863" s="151"/>
      <c r="C1863" s="366"/>
      <c r="D1863" s="351"/>
      <c r="E1863" s="108"/>
      <c r="F1863" s="150"/>
      <c r="G1863" s="35"/>
    </row>
    <row r="1864" spans="1:7" x14ac:dyDescent="0.2">
      <c r="A1864" s="29"/>
      <c r="B1864" s="151"/>
      <c r="C1864" s="366"/>
      <c r="D1864" s="351"/>
      <c r="E1864" s="108"/>
      <c r="F1864" s="150"/>
      <c r="G1864" s="35"/>
    </row>
    <row r="1865" spans="1:7" x14ac:dyDescent="0.2">
      <c r="A1865" s="29"/>
      <c r="B1865" s="775"/>
      <c r="C1865" s="756"/>
      <c r="D1865" s="657"/>
      <c r="E1865" s="745"/>
      <c r="F1865" s="777"/>
      <c r="G1865" s="35"/>
    </row>
    <row r="1866" spans="1:7" x14ac:dyDescent="0.2">
      <c r="A1866" s="29"/>
      <c r="B1866" s="101"/>
      <c r="C1866" s="41"/>
      <c r="D1866" s="351"/>
      <c r="E1866" s="155"/>
      <c r="F1866" s="128"/>
      <c r="G1866" s="353"/>
    </row>
    <row r="1867" spans="1:7" x14ac:dyDescent="0.2">
      <c r="A1867" s="29"/>
      <c r="B1867" s="106"/>
      <c r="C1867" s="352"/>
      <c r="D1867" s="357" t="s">
        <v>8</v>
      </c>
      <c r="E1867" s="104"/>
      <c r="F1867" s="128"/>
      <c r="G1867" s="35"/>
    </row>
    <row r="1868" spans="1:7" x14ac:dyDescent="0.2">
      <c r="A1868" s="29"/>
      <c r="B1868" s="105"/>
      <c r="C1868" s="41"/>
      <c r="D1868" s="136"/>
      <c r="E1868" s="108"/>
      <c r="F1868" s="152"/>
      <c r="G1868" s="35"/>
    </row>
    <row r="1869" spans="1:7" x14ac:dyDescent="0.2">
      <c r="A1869" s="29"/>
      <c r="B1869" s="107"/>
      <c r="C1869" s="41"/>
      <c r="D1869" s="136"/>
      <c r="E1869" s="153"/>
      <c r="F1869" s="128"/>
      <c r="G1869" s="35"/>
    </row>
    <row r="1870" spans="1:7" x14ac:dyDescent="0.2">
      <c r="A1870" s="29"/>
      <c r="B1870" s="107"/>
      <c r="C1870" s="41"/>
      <c r="D1870" s="67"/>
      <c r="E1870" s="153"/>
      <c r="F1870" s="128"/>
      <c r="G1870" s="35"/>
    </row>
    <row r="1871" spans="1:7" x14ac:dyDescent="0.2">
      <c r="A1871" s="29"/>
      <c r="B1871" s="101"/>
      <c r="C1871" s="41"/>
      <c r="D1871" s="67"/>
      <c r="E1871" s="108"/>
      <c r="F1871" s="128"/>
      <c r="G1871" s="35"/>
    </row>
    <row r="1872" spans="1:7" x14ac:dyDescent="0.2">
      <c r="A1872" s="29"/>
      <c r="B1872" s="101"/>
      <c r="C1872" s="41"/>
      <c r="D1872" s="67"/>
      <c r="E1872" s="153"/>
      <c r="F1872" s="128"/>
      <c r="G1872" s="35"/>
    </row>
    <row r="1873" spans="1:7" x14ac:dyDescent="0.2">
      <c r="A1873" s="29"/>
      <c r="B1873" s="106"/>
      <c r="C1873" s="41"/>
      <c r="D1873" s="67"/>
      <c r="E1873" s="104"/>
      <c r="F1873" s="154"/>
      <c r="G1873" s="35"/>
    </row>
    <row r="1874" spans="1:7" x14ac:dyDescent="0.2">
      <c r="A1874" s="29"/>
      <c r="B1874" s="105"/>
      <c r="C1874" s="41"/>
      <c r="D1874" s="130"/>
      <c r="E1874" s="104"/>
      <c r="F1874" s="154"/>
      <c r="G1874" s="35"/>
    </row>
    <row r="1875" spans="1:7" x14ac:dyDescent="0.2">
      <c r="A1875" s="29"/>
      <c r="B1875" s="105"/>
      <c r="C1875" s="41"/>
      <c r="D1875" s="67"/>
      <c r="E1875" s="104"/>
      <c r="F1875" s="154"/>
      <c r="G1875" s="35"/>
    </row>
    <row r="1876" spans="1:7" x14ac:dyDescent="0.2">
      <c r="A1876" s="29"/>
      <c r="B1876" s="101"/>
      <c r="C1876" s="41"/>
      <c r="D1876" s="67"/>
      <c r="E1876" s="104"/>
      <c r="F1876" s="154"/>
      <c r="G1876" s="35"/>
    </row>
    <row r="1877" spans="1:7" x14ac:dyDescent="0.2">
      <c r="A1877" s="29"/>
      <c r="B1877" s="101"/>
      <c r="C1877" s="41"/>
      <c r="D1877" s="136"/>
      <c r="E1877" s="104"/>
      <c r="F1877" s="154"/>
      <c r="G1877" s="35"/>
    </row>
    <row r="1878" spans="1:7" x14ac:dyDescent="0.2">
      <c r="A1878" s="29"/>
      <c r="B1878" s="101"/>
      <c r="C1878" s="41"/>
      <c r="D1878" s="136"/>
      <c r="E1878" s="104"/>
      <c r="F1878" s="154"/>
      <c r="G1878" s="35"/>
    </row>
    <row r="1879" spans="1:7" x14ac:dyDescent="0.2">
      <c r="A1879" s="29"/>
      <c r="B1879" s="101"/>
      <c r="C1879" s="41"/>
      <c r="D1879" s="62"/>
      <c r="E1879" s="104"/>
      <c r="F1879" s="154"/>
      <c r="G1879" s="35"/>
    </row>
    <row r="1880" spans="1:7" x14ac:dyDescent="0.2">
      <c r="A1880" s="29"/>
      <c r="B1880" s="101"/>
      <c r="C1880" s="41"/>
      <c r="D1880" s="67"/>
      <c r="E1880" s="104"/>
      <c r="F1880" s="154"/>
      <c r="G1880" s="35"/>
    </row>
    <row r="1881" spans="1:7" x14ac:dyDescent="0.2">
      <c r="A1881" s="29"/>
      <c r="B1881" s="101"/>
      <c r="C1881" s="41"/>
      <c r="D1881" s="67"/>
      <c r="E1881" s="104"/>
      <c r="F1881" s="154"/>
      <c r="G1881" s="35"/>
    </row>
    <row r="1882" spans="1:7" x14ac:dyDescent="0.2">
      <c r="A1882" s="29"/>
      <c r="B1882" s="101"/>
      <c r="C1882" s="41"/>
      <c r="D1882" s="67"/>
      <c r="E1882" s="104"/>
      <c r="F1882" s="154"/>
      <c r="G1882" s="35"/>
    </row>
    <row r="1883" spans="1:7" x14ac:dyDescent="0.2">
      <c r="A1883" s="29"/>
      <c r="B1883" s="101"/>
      <c r="C1883" s="41"/>
      <c r="D1883" s="67"/>
      <c r="E1883" s="104"/>
      <c r="F1883" s="154"/>
      <c r="G1883" s="35"/>
    </row>
    <row r="1884" spans="1:7" x14ac:dyDescent="0.2">
      <c r="A1884" s="29"/>
      <c r="B1884" s="101"/>
      <c r="C1884" s="41"/>
      <c r="D1884" s="67"/>
      <c r="E1884" s="104"/>
      <c r="F1884" s="154"/>
      <c r="G1884" s="35"/>
    </row>
    <row r="1885" spans="1:7" x14ac:dyDescent="0.2">
      <c r="A1885" s="29"/>
      <c r="B1885" s="101"/>
      <c r="C1885" s="41"/>
      <c r="D1885" s="159"/>
      <c r="E1885" s="104"/>
      <c r="F1885" s="154"/>
      <c r="G1885" s="35"/>
    </row>
    <row r="1886" spans="1:7" x14ac:dyDescent="0.2">
      <c r="A1886" s="29"/>
      <c r="B1886" s="101"/>
      <c r="C1886" s="41"/>
      <c r="D1886" s="160"/>
      <c r="E1886" s="108"/>
      <c r="F1886" s="128"/>
      <c r="G1886" s="35"/>
    </row>
    <row r="1887" spans="1:7" x14ac:dyDescent="0.2">
      <c r="A1887" s="29"/>
      <c r="B1887" s="101"/>
      <c r="C1887" s="41"/>
      <c r="D1887" s="136"/>
      <c r="E1887" s="153"/>
      <c r="F1887" s="128"/>
      <c r="G1887" s="35"/>
    </row>
    <row r="1888" spans="1:7" x14ac:dyDescent="0.2">
      <c r="A1888" s="29"/>
      <c r="B1888" s="101"/>
      <c r="C1888" s="41"/>
      <c r="D1888" s="136"/>
      <c r="E1888" s="102"/>
      <c r="F1888" s="128"/>
      <c r="G1888" s="35"/>
    </row>
    <row r="1889" spans="1:7" x14ac:dyDescent="0.2">
      <c r="A1889" s="29"/>
      <c r="B1889" s="101"/>
      <c r="C1889" s="31"/>
      <c r="D1889" s="67"/>
      <c r="E1889" s="131"/>
      <c r="F1889" s="117"/>
      <c r="G1889" s="35"/>
    </row>
    <row r="1890" spans="1:7" x14ac:dyDescent="0.2">
      <c r="A1890" s="29"/>
      <c r="B1890" s="101"/>
      <c r="C1890" s="41"/>
      <c r="D1890" s="118"/>
      <c r="E1890" s="108"/>
      <c r="F1890" s="149"/>
      <c r="G1890" s="35"/>
    </row>
    <row r="1891" spans="1:7" x14ac:dyDescent="0.2">
      <c r="A1891" s="29"/>
      <c r="B1891" s="101"/>
      <c r="C1891" s="41"/>
      <c r="D1891" s="144"/>
      <c r="E1891" s="108"/>
      <c r="F1891" s="149"/>
      <c r="G1891" s="35"/>
    </row>
    <row r="1892" spans="1:7" ht="13.5" thickBot="1" x14ac:dyDescent="0.25">
      <c r="A1892" s="45"/>
      <c r="B1892" s="132"/>
      <c r="C1892" s="115"/>
      <c r="D1892" s="115"/>
      <c r="E1892" s="132"/>
      <c r="F1892" s="49" t="s">
        <v>15</v>
      </c>
      <c r="G1892" s="50">
        <f>SUM(G1858:G1891)</f>
        <v>15750</v>
      </c>
    </row>
    <row r="1893" spans="1:7" ht="13.5" thickTop="1" x14ac:dyDescent="0.2">
      <c r="A1893" s="1149" t="s">
        <v>1112</v>
      </c>
      <c r="B1893" s="1150"/>
      <c r="C1893" s="1150"/>
      <c r="D1893" s="1150"/>
      <c r="E1893" s="1150"/>
      <c r="F1893" s="1150"/>
      <c r="G1893" s="1151"/>
    </row>
    <row r="1894" spans="1:7" ht="13.5" thickBot="1" x14ac:dyDescent="0.25">
      <c r="A1894" s="1235" t="s">
        <v>2825</v>
      </c>
      <c r="B1894" s="1204"/>
      <c r="C1894" s="1204"/>
      <c r="D1894" s="1204"/>
      <c r="E1894" s="1204"/>
      <c r="F1894" s="1204"/>
      <c r="G1894" s="1232"/>
    </row>
    <row r="1895" spans="1:7" ht="13.5" thickTop="1" x14ac:dyDescent="0.2">
      <c r="A1895" s="1130"/>
      <c r="B1895" s="1131"/>
      <c r="C1895" s="1131"/>
      <c r="D1895" s="57" t="s">
        <v>11</v>
      </c>
      <c r="E1895" s="1132" t="s">
        <v>12</v>
      </c>
      <c r="F1895" s="1132"/>
      <c r="G1895" s="1133"/>
    </row>
    <row r="1896" spans="1:7" x14ac:dyDescent="0.2">
      <c r="A1896" s="1134" t="s">
        <v>17</v>
      </c>
      <c r="B1896" s="1135"/>
      <c r="C1896" s="1135"/>
      <c r="D1896" s="39"/>
      <c r="E1896" s="1136"/>
      <c r="F1896" s="1137"/>
      <c r="G1896" s="1138"/>
    </row>
    <row r="1897" spans="1:7" x14ac:dyDescent="0.2">
      <c r="A1897" s="1134" t="s">
        <v>38</v>
      </c>
      <c r="B1897" s="1135"/>
      <c r="C1897" s="1135"/>
      <c r="D1897" s="58" t="s">
        <v>468</v>
      </c>
      <c r="E1897" s="1139" t="s">
        <v>142</v>
      </c>
      <c r="F1897" s="1139"/>
      <c r="G1897" s="1140"/>
    </row>
    <row r="1898" spans="1:7" ht="13.5" thickBot="1" x14ac:dyDescent="0.25">
      <c r="A1898" s="1141" t="s">
        <v>39</v>
      </c>
      <c r="B1898" s="1142"/>
      <c r="C1898" s="1142"/>
      <c r="D1898" s="59" t="s">
        <v>44</v>
      </c>
      <c r="E1898" s="1143" t="s">
        <v>0</v>
      </c>
      <c r="F1898" s="1143"/>
      <c r="G1898" s="1144"/>
    </row>
    <row r="1899" spans="1:7" ht="16.5" x14ac:dyDescent="0.25">
      <c r="A1899" s="1152" t="s">
        <v>29</v>
      </c>
      <c r="B1899" s="1153"/>
      <c r="C1899" s="1153"/>
      <c r="D1899" s="1153"/>
      <c r="E1899" s="1153"/>
      <c r="F1899" s="1153"/>
      <c r="G1899" s="1154"/>
    </row>
    <row r="1900" spans="1:7" x14ac:dyDescent="0.2">
      <c r="A1900" s="1155" t="s">
        <v>48</v>
      </c>
      <c r="B1900" s="1156"/>
      <c r="C1900" s="1156"/>
      <c r="D1900" s="1156"/>
      <c r="E1900" s="1156"/>
      <c r="F1900" s="1156"/>
      <c r="G1900" s="1157"/>
    </row>
    <row r="1901" spans="1:7" x14ac:dyDescent="0.2">
      <c r="A1901" s="1158" t="s">
        <v>49</v>
      </c>
      <c r="B1901" s="1159"/>
      <c r="C1901" s="1159"/>
      <c r="D1901" s="1159"/>
      <c r="E1901" s="1159"/>
      <c r="F1901" s="1159"/>
      <c r="G1901" s="1160"/>
    </row>
    <row r="1902" spans="1:7" x14ac:dyDescent="0.2">
      <c r="A1902" s="6"/>
      <c r="B1902" s="99"/>
      <c r="C1902" s="8"/>
      <c r="D1902" s="9"/>
      <c r="E1902" s="99"/>
      <c r="F1902" s="10"/>
      <c r="G1902" s="11" t="s">
        <v>20</v>
      </c>
    </row>
    <row r="1903" spans="1:7" x14ac:dyDescent="0.2">
      <c r="A1903" s="12" t="s">
        <v>1</v>
      </c>
      <c r="B1903" s="13"/>
      <c r="C1903" s="14" t="s">
        <v>19</v>
      </c>
      <c r="D1903" s="13"/>
      <c r="E1903" s="343" t="s">
        <v>3083</v>
      </c>
      <c r="F1903" s="98"/>
      <c r="G1903" s="344" t="s">
        <v>3069</v>
      </c>
    </row>
    <row r="1904" spans="1:7" x14ac:dyDescent="0.2">
      <c r="A1904" s="17" t="s">
        <v>8</v>
      </c>
      <c r="B1904" s="100"/>
      <c r="C1904" s="19"/>
      <c r="D1904" s="4"/>
      <c r="E1904" s="1145"/>
      <c r="F1904" s="1146"/>
      <c r="G1904" s="20"/>
    </row>
    <row r="1905" spans="1:7" x14ac:dyDescent="0.2">
      <c r="A1905" s="21" t="s">
        <v>37</v>
      </c>
      <c r="B1905" s="22"/>
      <c r="C1905" s="22"/>
      <c r="D1905" s="22"/>
      <c r="E1905" s="23" t="s">
        <v>46</v>
      </c>
      <c r="F1905" s="24"/>
      <c r="G1905" s="20" t="s">
        <v>50</v>
      </c>
    </row>
    <row r="1906" spans="1:7" x14ac:dyDescent="0.2">
      <c r="A1906" s="6"/>
      <c r="B1906" s="99"/>
      <c r="C1906" s="8"/>
      <c r="D1906" s="8"/>
      <c r="E1906" s="1147"/>
      <c r="F1906" s="1148"/>
      <c r="G1906" s="25"/>
    </row>
    <row r="1907" spans="1:7" ht="26.25" thickBot="1" x14ac:dyDescent="0.25">
      <c r="A1907" s="210" t="s">
        <v>47</v>
      </c>
      <c r="B1907" s="28" t="s">
        <v>23</v>
      </c>
      <c r="C1907" s="28" t="s">
        <v>34</v>
      </c>
      <c r="D1907" s="110" t="s">
        <v>53</v>
      </c>
      <c r="E1907" s="114" t="s">
        <v>54</v>
      </c>
      <c r="F1907" s="111" t="s">
        <v>55</v>
      </c>
      <c r="G1907" s="112" t="s">
        <v>35</v>
      </c>
    </row>
    <row r="1908" spans="1:7" ht="13.5" thickTop="1" x14ac:dyDescent="0.2">
      <c r="A1908" s="29">
        <v>1</v>
      </c>
      <c r="B1908" s="101"/>
      <c r="C1908" s="352" t="s">
        <v>300</v>
      </c>
      <c r="D1908" s="351" t="s">
        <v>401</v>
      </c>
      <c r="E1908" s="158">
        <v>35</v>
      </c>
      <c r="F1908" s="128">
        <v>200</v>
      </c>
      <c r="G1908" s="35">
        <f>F1908*E1908</f>
        <v>7000</v>
      </c>
    </row>
    <row r="1909" spans="1:7" x14ac:dyDescent="0.2">
      <c r="A1909" s="29">
        <v>2</v>
      </c>
      <c r="B1909" s="101"/>
      <c r="C1909" s="352" t="s">
        <v>300</v>
      </c>
      <c r="D1909" s="351" t="s">
        <v>835</v>
      </c>
      <c r="E1909" s="108">
        <v>35</v>
      </c>
      <c r="F1909" s="149">
        <v>450</v>
      </c>
      <c r="G1909" s="35">
        <f t="shared" ref="G1909:G1911" si="12">F1909*E1909</f>
        <v>15750</v>
      </c>
    </row>
    <row r="1910" spans="1:7" x14ac:dyDescent="0.2">
      <c r="A1910" s="29"/>
      <c r="B1910" s="101"/>
      <c r="C1910" s="352"/>
      <c r="D1910" s="351" t="s">
        <v>467</v>
      </c>
      <c r="E1910" s="158"/>
      <c r="F1910" s="128"/>
      <c r="G1910" s="35"/>
    </row>
    <row r="1911" spans="1:7" x14ac:dyDescent="0.2">
      <c r="A1911" s="29">
        <v>3</v>
      </c>
      <c r="B1911" s="105"/>
      <c r="C1911" s="352" t="s">
        <v>300</v>
      </c>
      <c r="D1911" s="357" t="s">
        <v>387</v>
      </c>
      <c r="E1911" s="102">
        <v>35</v>
      </c>
      <c r="F1911" s="128">
        <v>200</v>
      </c>
      <c r="G1911" s="35">
        <f t="shared" si="12"/>
        <v>7000</v>
      </c>
    </row>
    <row r="1912" spans="1:7" x14ac:dyDescent="0.2">
      <c r="A1912" s="29"/>
      <c r="B1912" s="105"/>
      <c r="C1912" s="41"/>
      <c r="D1912" s="338"/>
      <c r="E1912" s="102"/>
      <c r="F1912" s="128"/>
      <c r="G1912" s="353"/>
    </row>
    <row r="1913" spans="1:7" x14ac:dyDescent="0.2">
      <c r="A1913" s="29"/>
      <c r="B1913" s="151"/>
      <c r="C1913" s="366"/>
      <c r="D1913" s="351"/>
      <c r="E1913" s="108"/>
      <c r="F1913" s="150"/>
      <c r="G1913" s="35"/>
    </row>
    <row r="1914" spans="1:7" x14ac:dyDescent="0.2">
      <c r="A1914" s="29"/>
      <c r="B1914" s="151"/>
      <c r="C1914" s="366"/>
      <c r="D1914" s="351"/>
      <c r="E1914" s="108"/>
      <c r="F1914" s="150"/>
      <c r="G1914" s="35"/>
    </row>
    <row r="1915" spans="1:7" x14ac:dyDescent="0.2">
      <c r="A1915" s="29"/>
      <c r="B1915" s="775"/>
      <c r="C1915" s="756"/>
      <c r="D1915" s="657"/>
      <c r="E1915" s="745"/>
      <c r="F1915" s="777"/>
      <c r="G1915" s="35"/>
    </row>
    <row r="1916" spans="1:7" x14ac:dyDescent="0.2">
      <c r="A1916" s="29"/>
      <c r="B1916" s="101"/>
      <c r="C1916" s="41"/>
      <c r="D1916" s="351"/>
      <c r="E1916" s="155"/>
      <c r="F1916" s="128"/>
      <c r="G1916" s="353"/>
    </row>
    <row r="1917" spans="1:7" x14ac:dyDescent="0.2">
      <c r="A1917" s="29"/>
      <c r="B1917" s="106"/>
      <c r="C1917" s="352"/>
      <c r="D1917" s="357" t="s">
        <v>8</v>
      </c>
      <c r="E1917" s="104"/>
      <c r="F1917" s="128"/>
      <c r="G1917" s="35"/>
    </row>
    <row r="1918" spans="1:7" x14ac:dyDescent="0.2">
      <c r="A1918" s="29"/>
      <c r="B1918" s="105"/>
      <c r="C1918" s="41"/>
      <c r="D1918" s="136"/>
      <c r="E1918" s="108"/>
      <c r="F1918" s="152"/>
      <c r="G1918" s="35"/>
    </row>
    <row r="1919" spans="1:7" x14ac:dyDescent="0.2">
      <c r="A1919" s="29"/>
      <c r="B1919" s="107"/>
      <c r="C1919" s="41"/>
      <c r="D1919" s="136"/>
      <c r="E1919" s="153"/>
      <c r="F1919" s="128"/>
      <c r="G1919" s="35"/>
    </row>
    <row r="1920" spans="1:7" x14ac:dyDescent="0.2">
      <c r="A1920" s="29"/>
      <c r="B1920" s="107"/>
      <c r="C1920" s="41"/>
      <c r="D1920" s="67"/>
      <c r="E1920" s="153"/>
      <c r="F1920" s="128"/>
      <c r="G1920" s="35"/>
    </row>
    <row r="1921" spans="1:7" x14ac:dyDescent="0.2">
      <c r="A1921" s="29"/>
      <c r="B1921" s="101"/>
      <c r="C1921" s="41"/>
      <c r="D1921" s="67"/>
      <c r="E1921" s="108"/>
      <c r="F1921" s="128"/>
      <c r="G1921" s="35"/>
    </row>
    <row r="1922" spans="1:7" x14ac:dyDescent="0.2">
      <c r="A1922" s="29"/>
      <c r="B1922" s="101"/>
      <c r="C1922" s="41"/>
      <c r="D1922" s="67"/>
      <c r="E1922" s="153"/>
      <c r="F1922" s="128"/>
      <c r="G1922" s="35"/>
    </row>
    <row r="1923" spans="1:7" x14ac:dyDescent="0.2">
      <c r="A1923" s="29"/>
      <c r="B1923" s="106"/>
      <c r="C1923" s="41"/>
      <c r="D1923" s="67"/>
      <c r="E1923" s="104"/>
      <c r="F1923" s="154"/>
      <c r="G1923" s="35"/>
    </row>
    <row r="1924" spans="1:7" x14ac:dyDescent="0.2">
      <c r="A1924" s="29"/>
      <c r="B1924" s="105"/>
      <c r="C1924" s="41"/>
      <c r="D1924" s="130"/>
      <c r="E1924" s="104"/>
      <c r="F1924" s="154"/>
      <c r="G1924" s="35"/>
    </row>
    <row r="1925" spans="1:7" x14ac:dyDescent="0.2">
      <c r="A1925" s="29"/>
      <c r="B1925" s="105"/>
      <c r="C1925" s="41"/>
      <c r="D1925" s="67"/>
      <c r="E1925" s="104"/>
      <c r="F1925" s="154"/>
      <c r="G1925" s="35"/>
    </row>
    <row r="1926" spans="1:7" x14ac:dyDescent="0.2">
      <c r="A1926" s="29"/>
      <c r="B1926" s="101"/>
      <c r="C1926" s="41"/>
      <c r="D1926" s="67"/>
      <c r="E1926" s="104"/>
      <c r="F1926" s="154"/>
      <c r="G1926" s="35"/>
    </row>
    <row r="1927" spans="1:7" x14ac:dyDescent="0.2">
      <c r="A1927" s="29"/>
      <c r="B1927" s="101"/>
      <c r="C1927" s="41"/>
      <c r="D1927" s="136"/>
      <c r="E1927" s="104"/>
      <c r="F1927" s="154"/>
      <c r="G1927" s="35"/>
    </row>
    <row r="1928" spans="1:7" x14ac:dyDescent="0.2">
      <c r="A1928" s="29"/>
      <c r="B1928" s="101"/>
      <c r="C1928" s="41"/>
      <c r="D1928" s="136"/>
      <c r="E1928" s="104"/>
      <c r="F1928" s="154"/>
      <c r="G1928" s="35"/>
    </row>
    <row r="1929" spans="1:7" x14ac:dyDescent="0.2">
      <c r="A1929" s="29"/>
      <c r="B1929" s="101"/>
      <c r="C1929" s="41"/>
      <c r="D1929" s="62"/>
      <c r="E1929" s="104"/>
      <c r="F1929" s="154"/>
      <c r="G1929" s="35"/>
    </row>
    <row r="1930" spans="1:7" x14ac:dyDescent="0.2">
      <c r="A1930" s="29"/>
      <c r="B1930" s="101"/>
      <c r="C1930" s="41"/>
      <c r="D1930" s="67"/>
      <c r="E1930" s="104"/>
      <c r="F1930" s="154"/>
      <c r="G1930" s="35"/>
    </row>
    <row r="1931" spans="1:7" x14ac:dyDescent="0.2">
      <c r="A1931" s="29"/>
      <c r="B1931" s="101"/>
      <c r="C1931" s="41"/>
      <c r="D1931" s="67"/>
      <c r="E1931" s="104"/>
      <c r="F1931" s="154"/>
      <c r="G1931" s="35"/>
    </row>
    <row r="1932" spans="1:7" x14ac:dyDescent="0.2">
      <c r="A1932" s="29"/>
      <c r="B1932" s="101"/>
      <c r="C1932" s="41"/>
      <c r="D1932" s="67"/>
      <c r="E1932" s="104"/>
      <c r="F1932" s="154"/>
      <c r="G1932" s="35"/>
    </row>
    <row r="1933" spans="1:7" x14ac:dyDescent="0.2">
      <c r="A1933" s="29"/>
      <c r="B1933" s="101"/>
      <c r="C1933" s="41"/>
      <c r="D1933" s="67"/>
      <c r="E1933" s="104"/>
      <c r="F1933" s="154"/>
      <c r="G1933" s="35"/>
    </row>
    <row r="1934" spans="1:7" x14ac:dyDescent="0.2">
      <c r="A1934" s="29"/>
      <c r="B1934" s="101"/>
      <c r="C1934" s="41"/>
      <c r="D1934" s="67"/>
      <c r="E1934" s="104"/>
      <c r="F1934" s="154"/>
      <c r="G1934" s="35"/>
    </row>
    <row r="1935" spans="1:7" x14ac:dyDescent="0.2">
      <c r="A1935" s="29"/>
      <c r="B1935" s="101"/>
      <c r="C1935" s="41"/>
      <c r="D1935" s="159"/>
      <c r="E1935" s="104"/>
      <c r="F1935" s="154"/>
      <c r="G1935" s="35"/>
    </row>
    <row r="1936" spans="1:7" x14ac:dyDescent="0.2">
      <c r="A1936" s="29"/>
      <c r="B1936" s="101"/>
      <c r="C1936" s="41"/>
      <c r="D1936" s="160"/>
      <c r="E1936" s="108"/>
      <c r="F1936" s="128"/>
      <c r="G1936" s="35"/>
    </row>
    <row r="1937" spans="1:7" x14ac:dyDescent="0.2">
      <c r="A1937" s="29"/>
      <c r="B1937" s="101"/>
      <c r="C1937" s="41"/>
      <c r="D1937" s="136"/>
      <c r="E1937" s="153"/>
      <c r="F1937" s="128"/>
      <c r="G1937" s="35"/>
    </row>
    <row r="1938" spans="1:7" x14ac:dyDescent="0.2">
      <c r="A1938" s="29"/>
      <c r="B1938" s="101"/>
      <c r="C1938" s="41"/>
      <c r="D1938" s="136"/>
      <c r="E1938" s="102"/>
      <c r="F1938" s="128"/>
      <c r="G1938" s="35"/>
    </row>
    <row r="1939" spans="1:7" x14ac:dyDescent="0.2">
      <c r="A1939" s="29"/>
      <c r="B1939" s="101"/>
      <c r="C1939" s="31"/>
      <c r="D1939" s="67"/>
      <c r="E1939" s="131"/>
      <c r="F1939" s="117"/>
      <c r="G1939" s="35"/>
    </row>
    <row r="1940" spans="1:7" x14ac:dyDescent="0.2">
      <c r="A1940" s="29"/>
      <c r="B1940" s="101"/>
      <c r="C1940" s="41"/>
      <c r="D1940" s="118"/>
      <c r="E1940" s="108"/>
      <c r="F1940" s="149"/>
      <c r="G1940" s="35"/>
    </row>
    <row r="1941" spans="1:7" x14ac:dyDescent="0.2">
      <c r="A1941" s="29"/>
      <c r="B1941" s="101"/>
      <c r="C1941" s="41"/>
      <c r="D1941" s="144"/>
      <c r="E1941" s="108"/>
      <c r="F1941" s="149"/>
      <c r="G1941" s="35"/>
    </row>
    <row r="1942" spans="1:7" ht="13.5" thickBot="1" x14ac:dyDescent="0.25">
      <c r="A1942" s="45"/>
      <c r="B1942" s="132"/>
      <c r="C1942" s="115"/>
      <c r="D1942" s="115"/>
      <c r="E1942" s="132"/>
      <c r="F1942" s="49" t="s">
        <v>15</v>
      </c>
      <c r="G1942" s="50">
        <f>SUM(G1908:G1941)</f>
        <v>29750</v>
      </c>
    </row>
    <row r="1943" spans="1:7" ht="13.5" thickTop="1" x14ac:dyDescent="0.2">
      <c r="A1943" s="1149" t="s">
        <v>2826</v>
      </c>
      <c r="B1943" s="1150"/>
      <c r="C1943" s="1150"/>
      <c r="D1943" s="1150"/>
      <c r="E1943" s="1150"/>
      <c r="F1943" s="1150"/>
      <c r="G1943" s="1151"/>
    </row>
    <row r="1944" spans="1:7" ht="13.5" thickBot="1" x14ac:dyDescent="0.25">
      <c r="A1944" s="1235" t="s">
        <v>2827</v>
      </c>
      <c r="B1944" s="1204"/>
      <c r="C1944" s="1204"/>
      <c r="D1944" s="1204"/>
      <c r="E1944" s="1204"/>
      <c r="F1944" s="1204"/>
      <c r="G1944" s="1232"/>
    </row>
    <row r="1945" spans="1:7" ht="13.5" thickTop="1" x14ac:dyDescent="0.2">
      <c r="A1945" s="1130"/>
      <c r="B1945" s="1131"/>
      <c r="C1945" s="1131"/>
      <c r="D1945" s="57" t="s">
        <v>11</v>
      </c>
      <c r="E1945" s="1132" t="s">
        <v>12</v>
      </c>
      <c r="F1945" s="1132"/>
      <c r="G1945" s="1133"/>
    </row>
    <row r="1946" spans="1:7" x14ac:dyDescent="0.2">
      <c r="A1946" s="1134" t="s">
        <v>17</v>
      </c>
      <c r="B1946" s="1135"/>
      <c r="C1946" s="1135"/>
      <c r="D1946" s="39"/>
      <c r="E1946" s="1136"/>
      <c r="F1946" s="1137"/>
      <c r="G1946" s="1138"/>
    </row>
    <row r="1947" spans="1:7" x14ac:dyDescent="0.2">
      <c r="A1947" s="1134" t="s">
        <v>38</v>
      </c>
      <c r="B1947" s="1135"/>
      <c r="C1947" s="1135"/>
      <c r="D1947" s="58" t="s">
        <v>468</v>
      </c>
      <c r="E1947" s="1139" t="s">
        <v>142</v>
      </c>
      <c r="F1947" s="1139"/>
      <c r="G1947" s="1140"/>
    </row>
    <row r="1948" spans="1:7" ht="13.5" thickBot="1" x14ac:dyDescent="0.25">
      <c r="A1948" s="1141" t="s">
        <v>39</v>
      </c>
      <c r="B1948" s="1142"/>
      <c r="C1948" s="1142"/>
      <c r="D1948" s="59" t="s">
        <v>44</v>
      </c>
      <c r="E1948" s="1143" t="s">
        <v>0</v>
      </c>
      <c r="F1948" s="1143"/>
      <c r="G1948" s="1144"/>
    </row>
    <row r="1949" spans="1:7" ht="16.5" x14ac:dyDescent="0.25">
      <c r="A1949" s="1152" t="s">
        <v>29</v>
      </c>
      <c r="B1949" s="1153"/>
      <c r="C1949" s="1153"/>
      <c r="D1949" s="1153"/>
      <c r="E1949" s="1153"/>
      <c r="F1949" s="1153"/>
      <c r="G1949" s="1154"/>
    </row>
    <row r="1950" spans="1:7" x14ac:dyDescent="0.2">
      <c r="A1950" s="1155" t="s">
        <v>48</v>
      </c>
      <c r="B1950" s="1156"/>
      <c r="C1950" s="1156"/>
      <c r="D1950" s="1156"/>
      <c r="E1950" s="1156"/>
      <c r="F1950" s="1156"/>
      <c r="G1950" s="1157"/>
    </row>
    <row r="1951" spans="1:7" x14ac:dyDescent="0.2">
      <c r="A1951" s="1158" t="s">
        <v>49</v>
      </c>
      <c r="B1951" s="1159"/>
      <c r="C1951" s="1159"/>
      <c r="D1951" s="1159"/>
      <c r="E1951" s="1159"/>
      <c r="F1951" s="1159"/>
      <c r="G1951" s="1160"/>
    </row>
    <row r="1952" spans="1:7" x14ac:dyDescent="0.2">
      <c r="A1952" s="6"/>
      <c r="B1952" s="99"/>
      <c r="C1952" s="8"/>
      <c r="D1952" s="9"/>
      <c r="E1952" s="99"/>
      <c r="F1952" s="10"/>
      <c r="G1952" s="11" t="s">
        <v>20</v>
      </c>
    </row>
    <row r="1953" spans="1:7" x14ac:dyDescent="0.2">
      <c r="A1953" s="12" t="s">
        <v>1</v>
      </c>
      <c r="B1953" s="13"/>
      <c r="C1953" s="14" t="s">
        <v>19</v>
      </c>
      <c r="D1953" s="13"/>
      <c r="E1953" s="343" t="s">
        <v>3088</v>
      </c>
      <c r="F1953" s="98"/>
      <c r="G1953" s="344" t="s">
        <v>3069</v>
      </c>
    </row>
    <row r="1954" spans="1:7" x14ac:dyDescent="0.2">
      <c r="A1954" s="17" t="s">
        <v>8</v>
      </c>
      <c r="B1954" s="100"/>
      <c r="C1954" s="19"/>
      <c r="D1954" s="4"/>
      <c r="E1954" s="1145"/>
      <c r="F1954" s="1146"/>
      <c r="G1954" s="20"/>
    </row>
    <row r="1955" spans="1:7" x14ac:dyDescent="0.2">
      <c r="A1955" s="21" t="s">
        <v>37</v>
      </c>
      <c r="B1955" s="22"/>
      <c r="C1955" s="22"/>
      <c r="D1955" s="22"/>
      <c r="E1955" s="23" t="s">
        <v>46</v>
      </c>
      <c r="F1955" s="24"/>
      <c r="G1955" s="20" t="s">
        <v>50</v>
      </c>
    </row>
    <row r="1956" spans="1:7" x14ac:dyDescent="0.2">
      <c r="A1956" s="6"/>
      <c r="B1956" s="99"/>
      <c r="C1956" s="8"/>
      <c r="D1956" s="8"/>
      <c r="E1956" s="1147"/>
      <c r="F1956" s="1148"/>
      <c r="G1956" s="25"/>
    </row>
    <row r="1957" spans="1:7" ht="26.25" thickBot="1" x14ac:dyDescent="0.25">
      <c r="A1957" s="210" t="s">
        <v>47</v>
      </c>
      <c r="B1957" s="28" t="s">
        <v>23</v>
      </c>
      <c r="C1957" s="28" t="s">
        <v>34</v>
      </c>
      <c r="D1957" s="110" t="s">
        <v>53</v>
      </c>
      <c r="E1957" s="114" t="s">
        <v>54</v>
      </c>
      <c r="F1957" s="111" t="s">
        <v>55</v>
      </c>
      <c r="G1957" s="112" t="s">
        <v>35</v>
      </c>
    </row>
    <row r="1958" spans="1:7" ht="13.5" thickTop="1" x14ac:dyDescent="0.2">
      <c r="A1958" s="29">
        <v>1</v>
      </c>
      <c r="B1958" s="101"/>
      <c r="C1958" s="352" t="s">
        <v>2311</v>
      </c>
      <c r="D1958" s="351" t="s">
        <v>2310</v>
      </c>
      <c r="E1958" s="158">
        <v>180</v>
      </c>
      <c r="F1958" s="128">
        <v>40</v>
      </c>
      <c r="G1958" s="35">
        <f>F1958*E1958</f>
        <v>7200</v>
      </c>
    </row>
    <row r="1959" spans="1:7" x14ac:dyDescent="0.2">
      <c r="A1959" s="29"/>
      <c r="B1959" s="101"/>
      <c r="C1959" s="352"/>
      <c r="D1959" s="351"/>
      <c r="E1959" s="108"/>
      <c r="F1959" s="149"/>
      <c r="G1959" s="35"/>
    </row>
    <row r="1960" spans="1:7" x14ac:dyDescent="0.2">
      <c r="A1960" s="29"/>
      <c r="B1960" s="101"/>
      <c r="C1960" s="352"/>
      <c r="D1960" s="351"/>
      <c r="E1960" s="158"/>
      <c r="F1960" s="128"/>
      <c r="G1960" s="35"/>
    </row>
    <row r="1961" spans="1:7" x14ac:dyDescent="0.2">
      <c r="A1961" s="29"/>
      <c r="B1961" s="105"/>
      <c r="C1961" s="352"/>
      <c r="D1961" s="357"/>
      <c r="E1961" s="102"/>
      <c r="F1961" s="128"/>
      <c r="G1961" s="35"/>
    </row>
    <row r="1962" spans="1:7" x14ac:dyDescent="0.2">
      <c r="A1962" s="29"/>
      <c r="B1962" s="105"/>
      <c r="C1962" s="41"/>
      <c r="D1962" s="338"/>
      <c r="E1962" s="102"/>
      <c r="F1962" s="128"/>
      <c r="G1962" s="353"/>
    </row>
    <row r="1963" spans="1:7" x14ac:dyDescent="0.2">
      <c r="A1963" s="29"/>
      <c r="B1963" s="151"/>
      <c r="C1963" s="366"/>
      <c r="D1963" s="351"/>
      <c r="E1963" s="108"/>
      <c r="F1963" s="150"/>
      <c r="G1963" s="35"/>
    </row>
    <row r="1964" spans="1:7" x14ac:dyDescent="0.2">
      <c r="A1964" s="29"/>
      <c r="B1964" s="151"/>
      <c r="C1964" s="366"/>
      <c r="D1964" s="351"/>
      <c r="E1964" s="108"/>
      <c r="F1964" s="150"/>
      <c r="G1964" s="35"/>
    </row>
    <row r="1965" spans="1:7" x14ac:dyDescent="0.2">
      <c r="A1965" s="29"/>
      <c r="B1965" s="775"/>
      <c r="C1965" s="756"/>
      <c r="D1965" s="657"/>
      <c r="E1965" s="745"/>
      <c r="F1965" s="777"/>
      <c r="G1965" s="35"/>
    </row>
    <row r="1966" spans="1:7" x14ac:dyDescent="0.2">
      <c r="A1966" s="29"/>
      <c r="B1966" s="101"/>
      <c r="C1966" s="41"/>
      <c r="D1966" s="351"/>
      <c r="E1966" s="155"/>
      <c r="F1966" s="128"/>
      <c r="G1966" s="353"/>
    </row>
    <row r="1967" spans="1:7" x14ac:dyDescent="0.2">
      <c r="A1967" s="29"/>
      <c r="B1967" s="106"/>
      <c r="C1967" s="352"/>
      <c r="D1967" s="357" t="s">
        <v>8</v>
      </c>
      <c r="E1967" s="104"/>
      <c r="F1967" s="128"/>
      <c r="G1967" s="35"/>
    </row>
    <row r="1968" spans="1:7" x14ac:dyDescent="0.2">
      <c r="A1968" s="29"/>
      <c r="B1968" s="105"/>
      <c r="C1968" s="41"/>
      <c r="D1968" s="136"/>
      <c r="E1968" s="108"/>
      <c r="F1968" s="152"/>
      <c r="G1968" s="35"/>
    </row>
    <row r="1969" spans="1:7" x14ac:dyDescent="0.2">
      <c r="A1969" s="29"/>
      <c r="B1969" s="107"/>
      <c r="C1969" s="41"/>
      <c r="D1969" s="136"/>
      <c r="E1969" s="153"/>
      <c r="F1969" s="128"/>
      <c r="G1969" s="35"/>
    </row>
    <row r="1970" spans="1:7" x14ac:dyDescent="0.2">
      <c r="A1970" s="29"/>
      <c r="B1970" s="107"/>
      <c r="C1970" s="41"/>
      <c r="D1970" s="67"/>
      <c r="E1970" s="153"/>
      <c r="F1970" s="128"/>
      <c r="G1970" s="35"/>
    </row>
    <row r="1971" spans="1:7" x14ac:dyDescent="0.2">
      <c r="A1971" s="29"/>
      <c r="B1971" s="101"/>
      <c r="C1971" s="41"/>
      <c r="D1971" s="67"/>
      <c r="E1971" s="108"/>
      <c r="F1971" s="128"/>
      <c r="G1971" s="35"/>
    </row>
    <row r="1972" spans="1:7" x14ac:dyDescent="0.2">
      <c r="A1972" s="29"/>
      <c r="B1972" s="101"/>
      <c r="C1972" s="41"/>
      <c r="D1972" s="67"/>
      <c r="E1972" s="153"/>
      <c r="F1972" s="128"/>
      <c r="G1972" s="35"/>
    </row>
    <row r="1973" spans="1:7" x14ac:dyDescent="0.2">
      <c r="A1973" s="29"/>
      <c r="B1973" s="106"/>
      <c r="C1973" s="41"/>
      <c r="D1973" s="67"/>
      <c r="E1973" s="104"/>
      <c r="F1973" s="154"/>
      <c r="G1973" s="35"/>
    </row>
    <row r="1974" spans="1:7" x14ac:dyDescent="0.2">
      <c r="A1974" s="29"/>
      <c r="B1974" s="105"/>
      <c r="C1974" s="41"/>
      <c r="D1974" s="130"/>
      <c r="E1974" s="104"/>
      <c r="F1974" s="154"/>
      <c r="G1974" s="35"/>
    </row>
    <row r="1975" spans="1:7" x14ac:dyDescent="0.2">
      <c r="A1975" s="29"/>
      <c r="B1975" s="105"/>
      <c r="C1975" s="41"/>
      <c r="D1975" s="67"/>
      <c r="E1975" s="104"/>
      <c r="F1975" s="154"/>
      <c r="G1975" s="35"/>
    </row>
    <row r="1976" spans="1:7" x14ac:dyDescent="0.2">
      <c r="A1976" s="29"/>
      <c r="B1976" s="101"/>
      <c r="C1976" s="41"/>
      <c r="D1976" s="67"/>
      <c r="E1976" s="104"/>
      <c r="F1976" s="154"/>
      <c r="G1976" s="35"/>
    </row>
    <row r="1977" spans="1:7" x14ac:dyDescent="0.2">
      <c r="A1977" s="29"/>
      <c r="B1977" s="101"/>
      <c r="C1977" s="41"/>
      <c r="D1977" s="136"/>
      <c r="E1977" s="104"/>
      <c r="F1977" s="154"/>
      <c r="G1977" s="35"/>
    </row>
    <row r="1978" spans="1:7" x14ac:dyDescent="0.2">
      <c r="A1978" s="29"/>
      <c r="B1978" s="101"/>
      <c r="C1978" s="41"/>
      <c r="D1978" s="136"/>
      <c r="E1978" s="104"/>
      <c r="F1978" s="154"/>
      <c r="G1978" s="35"/>
    </row>
    <row r="1979" spans="1:7" x14ac:dyDescent="0.2">
      <c r="A1979" s="29"/>
      <c r="B1979" s="101"/>
      <c r="C1979" s="41"/>
      <c r="D1979" s="62"/>
      <c r="E1979" s="104"/>
      <c r="F1979" s="154"/>
      <c r="G1979" s="35"/>
    </row>
    <row r="1980" spans="1:7" x14ac:dyDescent="0.2">
      <c r="A1980" s="29"/>
      <c r="B1980" s="101"/>
      <c r="C1980" s="41"/>
      <c r="D1980" s="67"/>
      <c r="E1980" s="104"/>
      <c r="F1980" s="154"/>
      <c r="G1980" s="35"/>
    </row>
    <row r="1981" spans="1:7" x14ac:dyDescent="0.2">
      <c r="A1981" s="29"/>
      <c r="B1981" s="101"/>
      <c r="C1981" s="41"/>
      <c r="D1981" s="67"/>
      <c r="E1981" s="104"/>
      <c r="F1981" s="154"/>
      <c r="G1981" s="35"/>
    </row>
    <row r="1982" spans="1:7" x14ac:dyDescent="0.2">
      <c r="A1982" s="29"/>
      <c r="B1982" s="101"/>
      <c r="C1982" s="41"/>
      <c r="D1982" s="67"/>
      <c r="E1982" s="104"/>
      <c r="F1982" s="154"/>
      <c r="G1982" s="35"/>
    </row>
    <row r="1983" spans="1:7" x14ac:dyDescent="0.2">
      <c r="A1983" s="29"/>
      <c r="B1983" s="101"/>
      <c r="C1983" s="41"/>
      <c r="D1983" s="67"/>
      <c r="E1983" s="104"/>
      <c r="F1983" s="154"/>
      <c r="G1983" s="35"/>
    </row>
    <row r="1984" spans="1:7" x14ac:dyDescent="0.2">
      <c r="A1984" s="29"/>
      <c r="B1984" s="101"/>
      <c r="C1984" s="41"/>
      <c r="D1984" s="67"/>
      <c r="E1984" s="104"/>
      <c r="F1984" s="154"/>
      <c r="G1984" s="35"/>
    </row>
    <row r="1985" spans="1:7" x14ac:dyDescent="0.2">
      <c r="A1985" s="29"/>
      <c r="B1985" s="101"/>
      <c r="C1985" s="41"/>
      <c r="D1985" s="159"/>
      <c r="E1985" s="104"/>
      <c r="F1985" s="154"/>
      <c r="G1985" s="35"/>
    </row>
    <row r="1986" spans="1:7" x14ac:dyDescent="0.2">
      <c r="A1986" s="29"/>
      <c r="B1986" s="101"/>
      <c r="C1986" s="41"/>
      <c r="D1986" s="160"/>
      <c r="E1986" s="108"/>
      <c r="F1986" s="128"/>
      <c r="G1986" s="35"/>
    </row>
    <row r="1987" spans="1:7" x14ac:dyDescent="0.2">
      <c r="A1987" s="29"/>
      <c r="B1987" s="101"/>
      <c r="C1987" s="41"/>
      <c r="D1987" s="136"/>
      <c r="E1987" s="153"/>
      <c r="F1987" s="128"/>
      <c r="G1987" s="35"/>
    </row>
    <row r="1988" spans="1:7" x14ac:dyDescent="0.2">
      <c r="A1988" s="29"/>
      <c r="B1988" s="101"/>
      <c r="C1988" s="41"/>
      <c r="D1988" s="136"/>
      <c r="E1988" s="102"/>
      <c r="F1988" s="128"/>
      <c r="G1988" s="35"/>
    </row>
    <row r="1989" spans="1:7" x14ac:dyDescent="0.2">
      <c r="A1989" s="29"/>
      <c r="B1989" s="101"/>
      <c r="C1989" s="31"/>
      <c r="D1989" s="67"/>
      <c r="E1989" s="131"/>
      <c r="F1989" s="117"/>
      <c r="G1989" s="35"/>
    </row>
    <row r="1990" spans="1:7" x14ac:dyDescent="0.2">
      <c r="A1990" s="29"/>
      <c r="B1990" s="101"/>
      <c r="C1990" s="41"/>
      <c r="D1990" s="118"/>
      <c r="E1990" s="108"/>
      <c r="F1990" s="149"/>
      <c r="G1990" s="35"/>
    </row>
    <row r="1991" spans="1:7" x14ac:dyDescent="0.2">
      <c r="A1991" s="29"/>
      <c r="B1991" s="101"/>
      <c r="C1991" s="41"/>
      <c r="D1991" s="144"/>
      <c r="E1991" s="108"/>
      <c r="F1991" s="149"/>
      <c r="G1991" s="35"/>
    </row>
    <row r="1992" spans="1:7" ht="13.5" thickBot="1" x14ac:dyDescent="0.25">
      <c r="A1992" s="45"/>
      <c r="B1992" s="132"/>
      <c r="C1992" s="115"/>
      <c r="D1992" s="115"/>
      <c r="E1992" s="132"/>
      <c r="F1992" s="49" t="s">
        <v>15</v>
      </c>
      <c r="G1992" s="50">
        <f>SUM(G1958:G1991)</f>
        <v>7200</v>
      </c>
    </row>
    <row r="1993" spans="1:7" ht="13.5" thickTop="1" x14ac:dyDescent="0.2">
      <c r="A1993" s="1149" t="s">
        <v>2538</v>
      </c>
      <c r="B1993" s="1150"/>
      <c r="C1993" s="1150"/>
      <c r="D1993" s="1150"/>
      <c r="E1993" s="1150"/>
      <c r="F1993" s="1150"/>
      <c r="G1993" s="1151"/>
    </row>
    <row r="1994" spans="1:7" ht="13.5" thickBot="1" x14ac:dyDescent="0.25">
      <c r="A1994" s="1235" t="s">
        <v>8</v>
      </c>
      <c r="B1994" s="1204"/>
      <c r="C1994" s="1204"/>
      <c r="D1994" s="1204"/>
      <c r="E1994" s="1204"/>
      <c r="F1994" s="1204"/>
      <c r="G1994" s="1232"/>
    </row>
    <row r="1995" spans="1:7" ht="13.5" thickTop="1" x14ac:dyDescent="0.2">
      <c r="A1995" s="1130"/>
      <c r="B1995" s="1131"/>
      <c r="C1995" s="1131"/>
      <c r="D1995" s="57" t="s">
        <v>11</v>
      </c>
      <c r="E1995" s="1132" t="s">
        <v>12</v>
      </c>
      <c r="F1995" s="1132"/>
      <c r="G1995" s="1133"/>
    </row>
    <row r="1996" spans="1:7" x14ac:dyDescent="0.2">
      <c r="A1996" s="1134" t="s">
        <v>17</v>
      </c>
      <c r="B1996" s="1135"/>
      <c r="C1996" s="1135"/>
      <c r="D1996" s="39"/>
      <c r="E1996" s="1136"/>
      <c r="F1996" s="1137"/>
      <c r="G1996" s="1138"/>
    </row>
    <row r="1997" spans="1:7" x14ac:dyDescent="0.2">
      <c r="A1997" s="1134" t="s">
        <v>38</v>
      </c>
      <c r="B1997" s="1135"/>
      <c r="C1997" s="1135"/>
      <c r="D1997" s="58" t="s">
        <v>468</v>
      </c>
      <c r="E1997" s="1139" t="s">
        <v>142</v>
      </c>
      <c r="F1997" s="1139"/>
      <c r="G1997" s="1140"/>
    </row>
    <row r="1998" spans="1:7" ht="13.5" thickBot="1" x14ac:dyDescent="0.25">
      <c r="A1998" s="1141" t="s">
        <v>39</v>
      </c>
      <c r="B1998" s="1142"/>
      <c r="C1998" s="1142"/>
      <c r="D1998" s="59" t="s">
        <v>44</v>
      </c>
      <c r="E1998" s="1143" t="s">
        <v>0</v>
      </c>
      <c r="F1998" s="1143"/>
      <c r="G1998" s="1144"/>
    </row>
    <row r="1999" spans="1:7" ht="16.5" x14ac:dyDescent="0.25">
      <c r="A1999" s="1152" t="s">
        <v>29</v>
      </c>
      <c r="B1999" s="1153"/>
      <c r="C1999" s="1153"/>
      <c r="D1999" s="1153"/>
      <c r="E1999" s="1153"/>
      <c r="F1999" s="1153"/>
      <c r="G1999" s="1154"/>
    </row>
    <row r="2000" spans="1:7" x14ac:dyDescent="0.2">
      <c r="A2000" s="1155" t="s">
        <v>48</v>
      </c>
      <c r="B2000" s="1156"/>
      <c r="C2000" s="1156"/>
      <c r="D2000" s="1156"/>
      <c r="E2000" s="1156"/>
      <c r="F2000" s="1156"/>
      <c r="G2000" s="1157"/>
    </row>
    <row r="2001" spans="1:7" x14ac:dyDescent="0.2">
      <c r="A2001" s="1158" t="s">
        <v>49</v>
      </c>
      <c r="B2001" s="1159"/>
      <c r="C2001" s="1159"/>
      <c r="D2001" s="1159"/>
      <c r="E2001" s="1159"/>
      <c r="F2001" s="1159"/>
      <c r="G2001" s="1160"/>
    </row>
    <row r="2002" spans="1:7" x14ac:dyDescent="0.2">
      <c r="A2002" s="6"/>
      <c r="B2002" s="99"/>
      <c r="C2002" s="8"/>
      <c r="D2002" s="9"/>
      <c r="E2002" s="99"/>
      <c r="F2002" s="10"/>
      <c r="G2002" s="11" t="s">
        <v>20</v>
      </c>
    </row>
    <row r="2003" spans="1:7" x14ac:dyDescent="0.2">
      <c r="A2003" s="12" t="s">
        <v>1</v>
      </c>
      <c r="B2003" s="13"/>
      <c r="C2003" s="14" t="s">
        <v>19</v>
      </c>
      <c r="D2003" s="13"/>
      <c r="E2003" s="343" t="s">
        <v>3713</v>
      </c>
      <c r="F2003" s="98"/>
      <c r="G2003" s="344" t="s">
        <v>3704</v>
      </c>
    </row>
    <row r="2004" spans="1:7" x14ac:dyDescent="0.2">
      <c r="A2004" s="17" t="s">
        <v>8</v>
      </c>
      <c r="B2004" s="100"/>
      <c r="C2004" s="19"/>
      <c r="D2004" s="4"/>
      <c r="E2004" s="1145"/>
      <c r="F2004" s="1146"/>
      <c r="G2004" s="20"/>
    </row>
    <row r="2005" spans="1:7" x14ac:dyDescent="0.2">
      <c r="A2005" s="21" t="s">
        <v>37</v>
      </c>
      <c r="B2005" s="22"/>
      <c r="C2005" s="22"/>
      <c r="D2005" s="22"/>
      <c r="E2005" s="23" t="s">
        <v>46</v>
      </c>
      <c r="F2005" s="24"/>
      <c r="G2005" s="20" t="s">
        <v>50</v>
      </c>
    </row>
    <row r="2006" spans="1:7" x14ac:dyDescent="0.2">
      <c r="A2006" s="6"/>
      <c r="B2006" s="99"/>
      <c r="C2006" s="8"/>
      <c r="D2006" s="8"/>
      <c r="E2006" s="1147"/>
      <c r="F2006" s="1148"/>
      <c r="G2006" s="25"/>
    </row>
    <row r="2007" spans="1:7" ht="26.25" thickBot="1" x14ac:dyDescent="0.25">
      <c r="A2007" s="210" t="s">
        <v>47</v>
      </c>
      <c r="B2007" s="28" t="s">
        <v>23</v>
      </c>
      <c r="C2007" s="28" t="s">
        <v>34</v>
      </c>
      <c r="D2007" s="110" t="s">
        <v>53</v>
      </c>
      <c r="E2007" s="114" t="s">
        <v>54</v>
      </c>
      <c r="F2007" s="111" t="s">
        <v>55</v>
      </c>
      <c r="G2007" s="112" t="s">
        <v>35</v>
      </c>
    </row>
    <row r="2008" spans="1:7" ht="13.5" thickTop="1" x14ac:dyDescent="0.2">
      <c r="A2008" s="29">
        <v>1</v>
      </c>
      <c r="B2008" s="101"/>
      <c r="C2008" s="352" t="s">
        <v>300</v>
      </c>
      <c r="D2008" s="351" t="s">
        <v>835</v>
      </c>
      <c r="E2008" s="158">
        <v>35</v>
      </c>
      <c r="F2008" s="128">
        <v>450</v>
      </c>
      <c r="G2008" s="35">
        <f>F2008*E2008</f>
        <v>15750</v>
      </c>
    </row>
    <row r="2009" spans="1:7" x14ac:dyDescent="0.2">
      <c r="A2009" s="29"/>
      <c r="B2009" s="101"/>
      <c r="C2009" s="352"/>
      <c r="D2009" s="351" t="s">
        <v>467</v>
      </c>
      <c r="E2009" s="108"/>
      <c r="F2009" s="149"/>
      <c r="G2009" s="35"/>
    </row>
    <row r="2010" spans="1:7" x14ac:dyDescent="0.2">
      <c r="A2010" s="29"/>
      <c r="B2010" s="101"/>
      <c r="C2010" s="352"/>
      <c r="D2010" s="351"/>
      <c r="E2010" s="158"/>
      <c r="F2010" s="128"/>
      <c r="G2010" s="35"/>
    </row>
    <row r="2011" spans="1:7" x14ac:dyDescent="0.2">
      <c r="A2011" s="29"/>
      <c r="B2011" s="105"/>
      <c r="C2011" s="352"/>
      <c r="D2011" s="357"/>
      <c r="E2011" s="102"/>
      <c r="F2011" s="128"/>
      <c r="G2011" s="35"/>
    </row>
    <row r="2012" spans="1:7" x14ac:dyDescent="0.2">
      <c r="A2012" s="29"/>
      <c r="B2012" s="105"/>
      <c r="C2012" s="41"/>
      <c r="D2012" s="338"/>
      <c r="E2012" s="102"/>
      <c r="F2012" s="128"/>
      <c r="G2012" s="353"/>
    </row>
    <row r="2013" spans="1:7" x14ac:dyDescent="0.2">
      <c r="A2013" s="29"/>
      <c r="B2013" s="151"/>
      <c r="C2013" s="366"/>
      <c r="D2013" s="351"/>
      <c r="E2013" s="108"/>
      <c r="F2013" s="150"/>
      <c r="G2013" s="35"/>
    </row>
    <row r="2014" spans="1:7" x14ac:dyDescent="0.2">
      <c r="A2014" s="29"/>
      <c r="B2014" s="151"/>
      <c r="C2014" s="366"/>
      <c r="D2014" s="351"/>
      <c r="E2014" s="108"/>
      <c r="F2014" s="150"/>
      <c r="G2014" s="35"/>
    </row>
    <row r="2015" spans="1:7" x14ac:dyDescent="0.2">
      <c r="A2015" s="29"/>
      <c r="B2015" s="775"/>
      <c r="C2015" s="756"/>
      <c r="D2015" s="657"/>
      <c r="E2015" s="745"/>
      <c r="F2015" s="777"/>
      <c r="G2015" s="35"/>
    </row>
    <row r="2016" spans="1:7" x14ac:dyDescent="0.2">
      <c r="A2016" s="29"/>
      <c r="B2016" s="101"/>
      <c r="C2016" s="41"/>
      <c r="D2016" s="351"/>
      <c r="E2016" s="155"/>
      <c r="F2016" s="128"/>
      <c r="G2016" s="353"/>
    </row>
    <row r="2017" spans="1:7" x14ac:dyDescent="0.2">
      <c r="A2017" s="29"/>
      <c r="B2017" s="106"/>
      <c r="C2017" s="352"/>
      <c r="D2017" s="357" t="s">
        <v>8</v>
      </c>
      <c r="E2017" s="104"/>
      <c r="F2017" s="128"/>
      <c r="G2017" s="35"/>
    </row>
    <row r="2018" spans="1:7" x14ac:dyDescent="0.2">
      <c r="A2018" s="29"/>
      <c r="B2018" s="105"/>
      <c r="C2018" s="41"/>
      <c r="D2018" s="136"/>
      <c r="E2018" s="108"/>
      <c r="F2018" s="152"/>
      <c r="G2018" s="35"/>
    </row>
    <row r="2019" spans="1:7" x14ac:dyDescent="0.2">
      <c r="A2019" s="29"/>
      <c r="B2019" s="107"/>
      <c r="C2019" s="41"/>
      <c r="D2019" s="136"/>
      <c r="E2019" s="153"/>
      <c r="F2019" s="128"/>
      <c r="G2019" s="35"/>
    </row>
    <row r="2020" spans="1:7" x14ac:dyDescent="0.2">
      <c r="A2020" s="29"/>
      <c r="B2020" s="107"/>
      <c r="C2020" s="41"/>
      <c r="D2020" s="67"/>
      <c r="E2020" s="153"/>
      <c r="F2020" s="128"/>
      <c r="G2020" s="35"/>
    </row>
    <row r="2021" spans="1:7" x14ac:dyDescent="0.2">
      <c r="A2021" s="29"/>
      <c r="B2021" s="101"/>
      <c r="C2021" s="41"/>
      <c r="D2021" s="67"/>
      <c r="E2021" s="108"/>
      <c r="F2021" s="128"/>
      <c r="G2021" s="35"/>
    </row>
    <row r="2022" spans="1:7" x14ac:dyDescent="0.2">
      <c r="A2022" s="29"/>
      <c r="B2022" s="101"/>
      <c r="C2022" s="41"/>
      <c r="D2022" s="67"/>
      <c r="E2022" s="153"/>
      <c r="F2022" s="128"/>
      <c r="G2022" s="35"/>
    </row>
    <row r="2023" spans="1:7" x14ac:dyDescent="0.2">
      <c r="A2023" s="29"/>
      <c r="B2023" s="106"/>
      <c r="C2023" s="41"/>
      <c r="D2023" s="67"/>
      <c r="E2023" s="104"/>
      <c r="F2023" s="154"/>
      <c r="G2023" s="35"/>
    </row>
    <row r="2024" spans="1:7" x14ac:dyDescent="0.2">
      <c r="A2024" s="29"/>
      <c r="B2024" s="105"/>
      <c r="C2024" s="41"/>
      <c r="D2024" s="130"/>
      <c r="E2024" s="104"/>
      <c r="F2024" s="154"/>
      <c r="G2024" s="35"/>
    </row>
    <row r="2025" spans="1:7" x14ac:dyDescent="0.2">
      <c r="A2025" s="29"/>
      <c r="B2025" s="105"/>
      <c r="C2025" s="41"/>
      <c r="D2025" s="67"/>
      <c r="E2025" s="104"/>
      <c r="F2025" s="154"/>
      <c r="G2025" s="35"/>
    </row>
    <row r="2026" spans="1:7" x14ac:dyDescent="0.2">
      <c r="A2026" s="29"/>
      <c r="B2026" s="101"/>
      <c r="C2026" s="41"/>
      <c r="D2026" s="67"/>
      <c r="E2026" s="104"/>
      <c r="F2026" s="154"/>
      <c r="G2026" s="35"/>
    </row>
    <row r="2027" spans="1:7" x14ac:dyDescent="0.2">
      <c r="A2027" s="29"/>
      <c r="B2027" s="101"/>
      <c r="C2027" s="41"/>
      <c r="D2027" s="136"/>
      <c r="E2027" s="104"/>
      <c r="F2027" s="154"/>
      <c r="G2027" s="35"/>
    </row>
    <row r="2028" spans="1:7" x14ac:dyDescent="0.2">
      <c r="A2028" s="29"/>
      <c r="B2028" s="101"/>
      <c r="C2028" s="41"/>
      <c r="D2028" s="136"/>
      <c r="E2028" s="104"/>
      <c r="F2028" s="154"/>
      <c r="G2028" s="35"/>
    </row>
    <row r="2029" spans="1:7" x14ac:dyDescent="0.2">
      <c r="A2029" s="29"/>
      <c r="B2029" s="101"/>
      <c r="C2029" s="41"/>
      <c r="D2029" s="62"/>
      <c r="E2029" s="104"/>
      <c r="F2029" s="154"/>
      <c r="G2029" s="35"/>
    </row>
    <row r="2030" spans="1:7" x14ac:dyDescent="0.2">
      <c r="A2030" s="29"/>
      <c r="B2030" s="101"/>
      <c r="C2030" s="41"/>
      <c r="D2030" s="67"/>
      <c r="E2030" s="104"/>
      <c r="F2030" s="154"/>
      <c r="G2030" s="35"/>
    </row>
    <row r="2031" spans="1:7" x14ac:dyDescent="0.2">
      <c r="A2031" s="29"/>
      <c r="B2031" s="101"/>
      <c r="C2031" s="41"/>
      <c r="D2031" s="67"/>
      <c r="E2031" s="104"/>
      <c r="F2031" s="154"/>
      <c r="G2031" s="35"/>
    </row>
    <row r="2032" spans="1:7" x14ac:dyDescent="0.2">
      <c r="A2032" s="29"/>
      <c r="B2032" s="101"/>
      <c r="C2032" s="41"/>
      <c r="D2032" s="67"/>
      <c r="E2032" s="104"/>
      <c r="F2032" s="154"/>
      <c r="G2032" s="35"/>
    </row>
    <row r="2033" spans="1:7" x14ac:dyDescent="0.2">
      <c r="A2033" s="29"/>
      <c r="B2033" s="101"/>
      <c r="C2033" s="41"/>
      <c r="D2033" s="67"/>
      <c r="E2033" s="104"/>
      <c r="F2033" s="154"/>
      <c r="G2033" s="35"/>
    </row>
    <row r="2034" spans="1:7" x14ac:dyDescent="0.2">
      <c r="A2034" s="29"/>
      <c r="B2034" s="101"/>
      <c r="C2034" s="41"/>
      <c r="D2034" s="67"/>
      <c r="E2034" s="104"/>
      <c r="F2034" s="154"/>
      <c r="G2034" s="35"/>
    </row>
    <row r="2035" spans="1:7" x14ac:dyDescent="0.2">
      <c r="A2035" s="29"/>
      <c r="B2035" s="101"/>
      <c r="C2035" s="41"/>
      <c r="D2035" s="159"/>
      <c r="E2035" s="104"/>
      <c r="F2035" s="154"/>
      <c r="G2035" s="35"/>
    </row>
    <row r="2036" spans="1:7" x14ac:dyDescent="0.2">
      <c r="A2036" s="29"/>
      <c r="B2036" s="101"/>
      <c r="C2036" s="41"/>
      <c r="D2036" s="160"/>
      <c r="E2036" s="108"/>
      <c r="F2036" s="128"/>
      <c r="G2036" s="35"/>
    </row>
    <row r="2037" spans="1:7" x14ac:dyDescent="0.2">
      <c r="A2037" s="29"/>
      <c r="B2037" s="101"/>
      <c r="C2037" s="41"/>
      <c r="D2037" s="136"/>
      <c r="E2037" s="153"/>
      <c r="F2037" s="128"/>
      <c r="G2037" s="35"/>
    </row>
    <row r="2038" spans="1:7" x14ac:dyDescent="0.2">
      <c r="A2038" s="29"/>
      <c r="B2038" s="101"/>
      <c r="C2038" s="41"/>
      <c r="D2038" s="136"/>
      <c r="E2038" s="102"/>
      <c r="F2038" s="128"/>
      <c r="G2038" s="35"/>
    </row>
    <row r="2039" spans="1:7" x14ac:dyDescent="0.2">
      <c r="A2039" s="29"/>
      <c r="B2039" s="101"/>
      <c r="C2039" s="31"/>
      <c r="D2039" s="67"/>
      <c r="E2039" s="131"/>
      <c r="F2039" s="117"/>
      <c r="G2039" s="35"/>
    </row>
    <row r="2040" spans="1:7" x14ac:dyDescent="0.2">
      <c r="A2040" s="29"/>
      <c r="B2040" s="101"/>
      <c r="C2040" s="41"/>
      <c r="D2040" s="118"/>
      <c r="E2040" s="108"/>
      <c r="F2040" s="149"/>
      <c r="G2040" s="35"/>
    </row>
    <row r="2041" spans="1:7" x14ac:dyDescent="0.2">
      <c r="A2041" s="29"/>
      <c r="B2041" s="101"/>
      <c r="C2041" s="41"/>
      <c r="D2041" s="144"/>
      <c r="E2041" s="108"/>
      <c r="F2041" s="149"/>
      <c r="G2041" s="35"/>
    </row>
    <row r="2042" spans="1:7" ht="13.5" thickBot="1" x14ac:dyDescent="0.25">
      <c r="A2042" s="45"/>
      <c r="B2042" s="132"/>
      <c r="C2042" s="115"/>
      <c r="D2042" s="115"/>
      <c r="E2042" s="132"/>
      <c r="F2042" s="49" t="s">
        <v>15</v>
      </c>
      <c r="G2042" s="50">
        <f>SUM(G2008:G2041)</f>
        <v>15750</v>
      </c>
    </row>
    <row r="2043" spans="1:7" ht="13.5" thickTop="1" x14ac:dyDescent="0.2">
      <c r="A2043" s="1149" t="s">
        <v>3734</v>
      </c>
      <c r="B2043" s="1150"/>
      <c r="C2043" s="1150"/>
      <c r="D2043" s="1150"/>
      <c r="E2043" s="1150"/>
      <c r="F2043" s="1150"/>
      <c r="G2043" s="1151"/>
    </row>
    <row r="2044" spans="1:7" ht="13.5" thickBot="1" x14ac:dyDescent="0.25">
      <c r="A2044" s="1235" t="s">
        <v>3352</v>
      </c>
      <c r="B2044" s="1204"/>
      <c r="C2044" s="1204"/>
      <c r="D2044" s="1204"/>
      <c r="E2044" s="1204"/>
      <c r="F2044" s="1204"/>
      <c r="G2044" s="1232"/>
    </row>
    <row r="2045" spans="1:7" ht="13.5" thickTop="1" x14ac:dyDescent="0.2">
      <c r="A2045" s="1130"/>
      <c r="B2045" s="1131"/>
      <c r="C2045" s="1131"/>
      <c r="D2045" s="57" t="s">
        <v>11</v>
      </c>
      <c r="E2045" s="1132" t="s">
        <v>12</v>
      </c>
      <c r="F2045" s="1132"/>
      <c r="G2045" s="1133"/>
    </row>
    <row r="2046" spans="1:7" x14ac:dyDescent="0.2">
      <c r="A2046" s="1134" t="s">
        <v>17</v>
      </c>
      <c r="B2046" s="1135"/>
      <c r="C2046" s="1135"/>
      <c r="D2046" s="39"/>
      <c r="E2046" s="1136"/>
      <c r="F2046" s="1137"/>
      <c r="G2046" s="1138"/>
    </row>
    <row r="2047" spans="1:7" x14ac:dyDescent="0.2">
      <c r="A2047" s="1134" t="s">
        <v>38</v>
      </c>
      <c r="B2047" s="1135"/>
      <c r="C2047" s="1135"/>
      <c r="D2047" s="58" t="s">
        <v>468</v>
      </c>
      <c r="E2047" s="1139" t="s">
        <v>142</v>
      </c>
      <c r="F2047" s="1139"/>
      <c r="G2047" s="1140"/>
    </row>
    <row r="2048" spans="1:7" ht="13.5" thickBot="1" x14ac:dyDescent="0.25">
      <c r="A2048" s="1141" t="s">
        <v>39</v>
      </c>
      <c r="B2048" s="1142"/>
      <c r="C2048" s="1142"/>
      <c r="D2048" s="59" t="s">
        <v>44</v>
      </c>
      <c r="E2048" s="1143" t="s">
        <v>0</v>
      </c>
      <c r="F2048" s="1143"/>
      <c r="G2048" s="1144"/>
    </row>
    <row r="2049" spans="1:7" ht="16.5" x14ac:dyDescent="0.25">
      <c r="A2049" s="1152" t="s">
        <v>29</v>
      </c>
      <c r="B2049" s="1153"/>
      <c r="C2049" s="1153"/>
      <c r="D2049" s="1153"/>
      <c r="E2049" s="1153"/>
      <c r="F2049" s="1153"/>
      <c r="G2049" s="1154"/>
    </row>
    <row r="2050" spans="1:7" x14ac:dyDescent="0.2">
      <c r="A2050" s="1155" t="s">
        <v>48</v>
      </c>
      <c r="B2050" s="1156"/>
      <c r="C2050" s="1156"/>
      <c r="D2050" s="1156"/>
      <c r="E2050" s="1156"/>
      <c r="F2050" s="1156"/>
      <c r="G2050" s="1157"/>
    </row>
    <row r="2051" spans="1:7" x14ac:dyDescent="0.2">
      <c r="A2051" s="1158" t="s">
        <v>49</v>
      </c>
      <c r="B2051" s="1159"/>
      <c r="C2051" s="1159"/>
      <c r="D2051" s="1159"/>
      <c r="E2051" s="1159"/>
      <c r="F2051" s="1159"/>
      <c r="G2051" s="1160"/>
    </row>
    <row r="2052" spans="1:7" x14ac:dyDescent="0.2">
      <c r="A2052" s="6"/>
      <c r="B2052" s="99"/>
      <c r="C2052" s="8"/>
      <c r="D2052" s="9"/>
      <c r="E2052" s="99"/>
      <c r="F2052" s="10"/>
      <c r="G2052" s="11" t="s">
        <v>20</v>
      </c>
    </row>
    <row r="2053" spans="1:7" x14ac:dyDescent="0.2">
      <c r="A2053" s="12" t="s">
        <v>1</v>
      </c>
      <c r="B2053" s="13"/>
      <c r="C2053" s="14" t="s">
        <v>19</v>
      </c>
      <c r="D2053" s="13"/>
      <c r="E2053" s="343" t="s">
        <v>3718</v>
      </c>
      <c r="F2053" s="98"/>
      <c r="G2053" s="344" t="s">
        <v>3704</v>
      </c>
    </row>
    <row r="2054" spans="1:7" x14ac:dyDescent="0.2">
      <c r="A2054" s="17" t="s">
        <v>8</v>
      </c>
      <c r="B2054" s="100"/>
      <c r="C2054" s="19"/>
      <c r="D2054" s="4"/>
      <c r="E2054" s="1145"/>
      <c r="F2054" s="1146"/>
      <c r="G2054" s="20"/>
    </row>
    <row r="2055" spans="1:7" x14ac:dyDescent="0.2">
      <c r="A2055" s="21" t="s">
        <v>37</v>
      </c>
      <c r="B2055" s="22"/>
      <c r="C2055" s="22"/>
      <c r="D2055" s="22"/>
      <c r="E2055" s="23" t="s">
        <v>46</v>
      </c>
      <c r="F2055" s="24"/>
      <c r="G2055" s="20" t="s">
        <v>50</v>
      </c>
    </row>
    <row r="2056" spans="1:7" x14ac:dyDescent="0.2">
      <c r="A2056" s="6"/>
      <c r="B2056" s="99"/>
      <c r="C2056" s="8"/>
      <c r="D2056" s="8"/>
      <c r="E2056" s="1147"/>
      <c r="F2056" s="1148"/>
      <c r="G2056" s="25"/>
    </row>
    <row r="2057" spans="1:7" ht="26.25" thickBot="1" x14ac:dyDescent="0.25">
      <c r="A2057" s="210" t="s">
        <v>47</v>
      </c>
      <c r="B2057" s="28" t="s">
        <v>23</v>
      </c>
      <c r="C2057" s="28" t="s">
        <v>34</v>
      </c>
      <c r="D2057" s="110" t="s">
        <v>53</v>
      </c>
      <c r="E2057" s="114" t="s">
        <v>54</v>
      </c>
      <c r="F2057" s="111" t="s">
        <v>55</v>
      </c>
      <c r="G2057" s="112" t="s">
        <v>35</v>
      </c>
    </row>
    <row r="2058" spans="1:7" ht="13.5" thickTop="1" x14ac:dyDescent="0.2">
      <c r="A2058" s="29">
        <v>1</v>
      </c>
      <c r="B2058" s="101"/>
      <c r="C2058" s="352" t="s">
        <v>300</v>
      </c>
      <c r="D2058" s="351" t="s">
        <v>835</v>
      </c>
      <c r="E2058" s="158">
        <v>35</v>
      </c>
      <c r="F2058" s="128">
        <v>450</v>
      </c>
      <c r="G2058" s="35">
        <f>F2058*E2058</f>
        <v>15750</v>
      </c>
    </row>
    <row r="2059" spans="1:7" x14ac:dyDescent="0.2">
      <c r="A2059" s="29"/>
      <c r="B2059" s="101"/>
      <c r="C2059" s="352"/>
      <c r="D2059" s="351" t="s">
        <v>467</v>
      </c>
      <c r="E2059" s="108"/>
      <c r="F2059" s="149"/>
      <c r="G2059" s="35"/>
    </row>
    <row r="2060" spans="1:7" x14ac:dyDescent="0.2">
      <c r="A2060" s="29"/>
      <c r="B2060" s="101"/>
      <c r="C2060" s="352"/>
      <c r="D2060" s="351"/>
      <c r="E2060" s="158"/>
      <c r="F2060" s="128"/>
      <c r="G2060" s="35"/>
    </row>
    <row r="2061" spans="1:7" x14ac:dyDescent="0.2">
      <c r="A2061" s="29"/>
      <c r="B2061" s="105"/>
      <c r="C2061" s="352"/>
      <c r="D2061" s="357"/>
      <c r="E2061" s="102"/>
      <c r="F2061" s="128"/>
      <c r="G2061" s="35"/>
    </row>
    <row r="2062" spans="1:7" x14ac:dyDescent="0.2">
      <c r="A2062" s="29"/>
      <c r="B2062" s="105"/>
      <c r="C2062" s="41"/>
      <c r="D2062" s="338"/>
      <c r="E2062" s="102"/>
      <c r="F2062" s="128"/>
      <c r="G2062" s="353"/>
    </row>
    <row r="2063" spans="1:7" x14ac:dyDescent="0.2">
      <c r="A2063" s="29"/>
      <c r="B2063" s="151"/>
      <c r="C2063" s="366"/>
      <c r="D2063" s="351"/>
      <c r="E2063" s="108"/>
      <c r="F2063" s="150"/>
      <c r="G2063" s="35"/>
    </row>
    <row r="2064" spans="1:7" x14ac:dyDescent="0.2">
      <c r="A2064" s="29"/>
      <c r="B2064" s="151"/>
      <c r="C2064" s="366"/>
      <c r="D2064" s="351"/>
      <c r="E2064" s="108"/>
      <c r="F2064" s="150"/>
      <c r="G2064" s="35"/>
    </row>
    <row r="2065" spans="1:7" x14ac:dyDescent="0.2">
      <c r="A2065" s="29"/>
      <c r="B2065" s="775"/>
      <c r="C2065" s="756"/>
      <c r="D2065" s="657"/>
      <c r="E2065" s="745"/>
      <c r="F2065" s="777"/>
      <c r="G2065" s="35"/>
    </row>
    <row r="2066" spans="1:7" x14ac:dyDescent="0.2">
      <c r="A2066" s="29"/>
      <c r="B2066" s="101"/>
      <c r="C2066" s="41"/>
      <c r="D2066" s="351"/>
      <c r="E2066" s="155"/>
      <c r="F2066" s="128"/>
      <c r="G2066" s="353"/>
    </row>
    <row r="2067" spans="1:7" x14ac:dyDescent="0.2">
      <c r="A2067" s="29"/>
      <c r="B2067" s="106"/>
      <c r="C2067" s="352"/>
      <c r="D2067" s="357" t="s">
        <v>8</v>
      </c>
      <c r="E2067" s="104"/>
      <c r="F2067" s="128"/>
      <c r="G2067" s="35"/>
    </row>
    <row r="2068" spans="1:7" x14ac:dyDescent="0.2">
      <c r="A2068" s="29"/>
      <c r="B2068" s="105"/>
      <c r="C2068" s="41"/>
      <c r="D2068" s="136"/>
      <c r="E2068" s="108"/>
      <c r="F2068" s="152"/>
      <c r="G2068" s="35"/>
    </row>
    <row r="2069" spans="1:7" x14ac:dyDescent="0.2">
      <c r="A2069" s="29"/>
      <c r="B2069" s="107"/>
      <c r="C2069" s="41"/>
      <c r="D2069" s="136"/>
      <c r="E2069" s="153"/>
      <c r="F2069" s="128"/>
      <c r="G2069" s="35"/>
    </row>
    <row r="2070" spans="1:7" x14ac:dyDescent="0.2">
      <c r="A2070" s="29"/>
      <c r="B2070" s="107"/>
      <c r="C2070" s="41"/>
      <c r="D2070" s="67"/>
      <c r="E2070" s="153"/>
      <c r="F2070" s="128"/>
      <c r="G2070" s="35"/>
    </row>
    <row r="2071" spans="1:7" x14ac:dyDescent="0.2">
      <c r="A2071" s="29"/>
      <c r="B2071" s="101"/>
      <c r="C2071" s="41"/>
      <c r="D2071" s="67"/>
      <c r="E2071" s="108"/>
      <c r="F2071" s="128"/>
      <c r="G2071" s="35"/>
    </row>
    <row r="2072" spans="1:7" x14ac:dyDescent="0.2">
      <c r="A2072" s="29"/>
      <c r="B2072" s="101"/>
      <c r="C2072" s="41"/>
      <c r="D2072" s="67"/>
      <c r="E2072" s="153"/>
      <c r="F2072" s="128"/>
      <c r="G2072" s="35"/>
    </row>
    <row r="2073" spans="1:7" x14ac:dyDescent="0.2">
      <c r="A2073" s="29"/>
      <c r="B2073" s="106"/>
      <c r="C2073" s="41"/>
      <c r="D2073" s="67"/>
      <c r="E2073" s="104"/>
      <c r="F2073" s="154"/>
      <c r="G2073" s="35"/>
    </row>
    <row r="2074" spans="1:7" x14ac:dyDescent="0.2">
      <c r="A2074" s="29"/>
      <c r="B2074" s="105"/>
      <c r="C2074" s="41"/>
      <c r="D2074" s="130"/>
      <c r="E2074" s="104"/>
      <c r="F2074" s="154"/>
      <c r="G2074" s="35"/>
    </row>
    <row r="2075" spans="1:7" x14ac:dyDescent="0.2">
      <c r="A2075" s="29"/>
      <c r="B2075" s="105"/>
      <c r="C2075" s="41"/>
      <c r="D2075" s="67"/>
      <c r="E2075" s="104"/>
      <c r="F2075" s="154"/>
      <c r="G2075" s="35"/>
    </row>
    <row r="2076" spans="1:7" x14ac:dyDescent="0.2">
      <c r="A2076" s="29"/>
      <c r="B2076" s="101"/>
      <c r="C2076" s="41"/>
      <c r="D2076" s="67"/>
      <c r="E2076" s="104"/>
      <c r="F2076" s="154"/>
      <c r="G2076" s="35"/>
    </row>
    <row r="2077" spans="1:7" x14ac:dyDescent="0.2">
      <c r="A2077" s="29"/>
      <c r="B2077" s="101"/>
      <c r="C2077" s="41"/>
      <c r="D2077" s="136"/>
      <c r="E2077" s="104"/>
      <c r="F2077" s="154"/>
      <c r="G2077" s="35"/>
    </row>
    <row r="2078" spans="1:7" x14ac:dyDescent="0.2">
      <c r="A2078" s="29"/>
      <c r="B2078" s="101"/>
      <c r="C2078" s="41"/>
      <c r="D2078" s="136"/>
      <c r="E2078" s="104"/>
      <c r="F2078" s="154"/>
      <c r="G2078" s="35"/>
    </row>
    <row r="2079" spans="1:7" x14ac:dyDescent="0.2">
      <c r="A2079" s="29"/>
      <c r="B2079" s="101"/>
      <c r="C2079" s="41"/>
      <c r="D2079" s="62"/>
      <c r="E2079" s="104"/>
      <c r="F2079" s="154"/>
      <c r="G2079" s="35"/>
    </row>
    <row r="2080" spans="1:7" x14ac:dyDescent="0.2">
      <c r="A2080" s="29"/>
      <c r="B2080" s="101"/>
      <c r="C2080" s="41"/>
      <c r="D2080" s="67"/>
      <c r="E2080" s="104"/>
      <c r="F2080" s="154"/>
      <c r="G2080" s="35"/>
    </row>
    <row r="2081" spans="1:7" x14ac:dyDescent="0.2">
      <c r="A2081" s="29"/>
      <c r="B2081" s="101"/>
      <c r="C2081" s="41"/>
      <c r="D2081" s="67"/>
      <c r="E2081" s="104"/>
      <c r="F2081" s="154"/>
      <c r="G2081" s="35"/>
    </row>
    <row r="2082" spans="1:7" x14ac:dyDescent="0.2">
      <c r="A2082" s="29"/>
      <c r="B2082" s="101"/>
      <c r="C2082" s="41"/>
      <c r="D2082" s="67"/>
      <c r="E2082" s="104"/>
      <c r="F2082" s="154"/>
      <c r="G2082" s="35"/>
    </row>
    <row r="2083" spans="1:7" x14ac:dyDescent="0.2">
      <c r="A2083" s="29"/>
      <c r="B2083" s="101"/>
      <c r="C2083" s="41"/>
      <c r="D2083" s="67"/>
      <c r="E2083" s="104"/>
      <c r="F2083" s="154"/>
      <c r="G2083" s="35"/>
    </row>
    <row r="2084" spans="1:7" x14ac:dyDescent="0.2">
      <c r="A2084" s="29"/>
      <c r="B2084" s="101"/>
      <c r="C2084" s="41"/>
      <c r="D2084" s="67"/>
      <c r="E2084" s="104"/>
      <c r="F2084" s="154"/>
      <c r="G2084" s="35"/>
    </row>
    <row r="2085" spans="1:7" x14ac:dyDescent="0.2">
      <c r="A2085" s="29"/>
      <c r="B2085" s="101"/>
      <c r="C2085" s="41"/>
      <c r="D2085" s="159"/>
      <c r="E2085" s="104"/>
      <c r="F2085" s="154"/>
      <c r="G2085" s="35"/>
    </row>
    <row r="2086" spans="1:7" x14ac:dyDescent="0.2">
      <c r="A2086" s="29"/>
      <c r="B2086" s="101"/>
      <c r="C2086" s="41"/>
      <c r="D2086" s="160"/>
      <c r="E2086" s="108"/>
      <c r="F2086" s="128"/>
      <c r="G2086" s="35"/>
    </row>
    <row r="2087" spans="1:7" x14ac:dyDescent="0.2">
      <c r="A2087" s="29"/>
      <c r="B2087" s="101"/>
      <c r="C2087" s="41"/>
      <c r="D2087" s="136"/>
      <c r="E2087" s="153"/>
      <c r="F2087" s="128"/>
      <c r="G2087" s="35"/>
    </row>
    <row r="2088" spans="1:7" x14ac:dyDescent="0.2">
      <c r="A2088" s="29"/>
      <c r="B2088" s="101"/>
      <c r="C2088" s="41"/>
      <c r="D2088" s="136"/>
      <c r="E2088" s="102"/>
      <c r="F2088" s="128"/>
      <c r="G2088" s="35"/>
    </row>
    <row r="2089" spans="1:7" x14ac:dyDescent="0.2">
      <c r="A2089" s="29"/>
      <c r="B2089" s="101"/>
      <c r="C2089" s="31"/>
      <c r="D2089" s="67"/>
      <c r="E2089" s="131"/>
      <c r="F2089" s="117"/>
      <c r="G2089" s="35"/>
    </row>
    <row r="2090" spans="1:7" x14ac:dyDescent="0.2">
      <c r="A2090" s="29"/>
      <c r="B2090" s="101"/>
      <c r="C2090" s="41"/>
      <c r="D2090" s="118"/>
      <c r="E2090" s="108"/>
      <c r="F2090" s="149"/>
      <c r="G2090" s="35"/>
    </row>
    <row r="2091" spans="1:7" x14ac:dyDescent="0.2">
      <c r="A2091" s="29"/>
      <c r="B2091" s="101"/>
      <c r="C2091" s="41"/>
      <c r="D2091" s="144"/>
      <c r="E2091" s="108"/>
      <c r="F2091" s="149"/>
      <c r="G2091" s="35"/>
    </row>
    <row r="2092" spans="1:7" ht="13.5" thickBot="1" x14ac:dyDescent="0.25">
      <c r="A2092" s="45"/>
      <c r="B2092" s="132"/>
      <c r="C2092" s="115"/>
      <c r="D2092" s="115"/>
      <c r="E2092" s="132"/>
      <c r="F2092" s="49" t="s">
        <v>15</v>
      </c>
      <c r="G2092" s="50">
        <f>SUM(G2058:G2091)</f>
        <v>15750</v>
      </c>
    </row>
    <row r="2093" spans="1:7" ht="13.5" thickTop="1" x14ac:dyDescent="0.2">
      <c r="A2093" s="1149" t="s">
        <v>837</v>
      </c>
      <c r="B2093" s="1150"/>
      <c r="C2093" s="1150"/>
      <c r="D2093" s="1150"/>
      <c r="E2093" s="1150"/>
      <c r="F2093" s="1150"/>
      <c r="G2093" s="1151"/>
    </row>
    <row r="2094" spans="1:7" ht="13.5" thickBot="1" x14ac:dyDescent="0.25">
      <c r="A2094" s="1235" t="s">
        <v>3372</v>
      </c>
      <c r="B2094" s="1204"/>
      <c r="C2094" s="1204"/>
      <c r="D2094" s="1204"/>
      <c r="E2094" s="1204"/>
      <c r="F2094" s="1204"/>
      <c r="G2094" s="1232"/>
    </row>
    <row r="2095" spans="1:7" ht="13.5" thickTop="1" x14ac:dyDescent="0.2">
      <c r="A2095" s="1130"/>
      <c r="B2095" s="1131"/>
      <c r="C2095" s="1131"/>
      <c r="D2095" s="57" t="s">
        <v>11</v>
      </c>
      <c r="E2095" s="1132" t="s">
        <v>12</v>
      </c>
      <c r="F2095" s="1132"/>
      <c r="G2095" s="1133"/>
    </row>
    <row r="2096" spans="1:7" x14ac:dyDescent="0.2">
      <c r="A2096" s="1134" t="s">
        <v>17</v>
      </c>
      <c r="B2096" s="1135"/>
      <c r="C2096" s="1135"/>
      <c r="D2096" s="39"/>
      <c r="E2096" s="1136"/>
      <c r="F2096" s="1137"/>
      <c r="G2096" s="1138"/>
    </row>
    <row r="2097" spans="1:7" x14ac:dyDescent="0.2">
      <c r="A2097" s="1134" t="s">
        <v>38</v>
      </c>
      <c r="B2097" s="1135"/>
      <c r="C2097" s="1135"/>
      <c r="D2097" s="58" t="s">
        <v>468</v>
      </c>
      <c r="E2097" s="1139" t="s">
        <v>142</v>
      </c>
      <c r="F2097" s="1139"/>
      <c r="G2097" s="1140"/>
    </row>
    <row r="2098" spans="1:7" ht="13.5" thickBot="1" x14ac:dyDescent="0.25">
      <c r="A2098" s="1141" t="s">
        <v>39</v>
      </c>
      <c r="B2098" s="1142"/>
      <c r="C2098" s="1142"/>
      <c r="D2098" s="59" t="s">
        <v>44</v>
      </c>
      <c r="E2098" s="1143" t="s">
        <v>0</v>
      </c>
      <c r="F2098" s="1143"/>
      <c r="G2098" s="1144"/>
    </row>
    <row r="2099" spans="1:7" ht="16.5" x14ac:dyDescent="0.25">
      <c r="A2099" s="1152" t="s">
        <v>29</v>
      </c>
      <c r="B2099" s="1153"/>
      <c r="C2099" s="1153"/>
      <c r="D2099" s="1153"/>
      <c r="E2099" s="1153"/>
      <c r="F2099" s="1153"/>
      <c r="G2099" s="1154"/>
    </row>
    <row r="2100" spans="1:7" x14ac:dyDescent="0.2">
      <c r="A2100" s="1155" t="s">
        <v>48</v>
      </c>
      <c r="B2100" s="1156"/>
      <c r="C2100" s="1156"/>
      <c r="D2100" s="1156"/>
      <c r="E2100" s="1156"/>
      <c r="F2100" s="1156"/>
      <c r="G2100" s="1157"/>
    </row>
    <row r="2101" spans="1:7" x14ac:dyDescent="0.2">
      <c r="A2101" s="1158" t="s">
        <v>49</v>
      </c>
      <c r="B2101" s="1159"/>
      <c r="C2101" s="1159"/>
      <c r="D2101" s="1159"/>
      <c r="E2101" s="1159"/>
      <c r="F2101" s="1159"/>
      <c r="G2101" s="1160"/>
    </row>
    <row r="2102" spans="1:7" x14ac:dyDescent="0.2">
      <c r="A2102" s="6"/>
      <c r="B2102" s="99"/>
      <c r="C2102" s="8"/>
      <c r="D2102" s="9"/>
      <c r="E2102" s="99"/>
      <c r="F2102" s="10"/>
      <c r="G2102" s="11" t="s">
        <v>20</v>
      </c>
    </row>
    <row r="2103" spans="1:7" x14ac:dyDescent="0.2">
      <c r="A2103" s="12" t="s">
        <v>1</v>
      </c>
      <c r="B2103" s="13"/>
      <c r="C2103" s="14" t="s">
        <v>19</v>
      </c>
      <c r="D2103" s="13"/>
      <c r="E2103" s="343" t="s">
        <v>3721</v>
      </c>
      <c r="F2103" s="98"/>
      <c r="G2103" s="344" t="s">
        <v>3704</v>
      </c>
    </row>
    <row r="2104" spans="1:7" x14ac:dyDescent="0.2">
      <c r="A2104" s="17" t="s">
        <v>8</v>
      </c>
      <c r="B2104" s="100"/>
      <c r="C2104" s="19"/>
      <c r="D2104" s="4"/>
      <c r="E2104" s="1145"/>
      <c r="F2104" s="1146"/>
      <c r="G2104" s="20"/>
    </row>
    <row r="2105" spans="1:7" x14ac:dyDescent="0.2">
      <c r="A2105" s="21" t="s">
        <v>37</v>
      </c>
      <c r="B2105" s="22"/>
      <c r="C2105" s="22"/>
      <c r="D2105" s="22"/>
      <c r="E2105" s="23" t="s">
        <v>46</v>
      </c>
      <c r="F2105" s="24"/>
      <c r="G2105" s="20" t="s">
        <v>50</v>
      </c>
    </row>
    <row r="2106" spans="1:7" x14ac:dyDescent="0.2">
      <c r="A2106" s="6"/>
      <c r="B2106" s="99"/>
      <c r="C2106" s="8"/>
      <c r="D2106" s="8"/>
      <c r="E2106" s="1147"/>
      <c r="F2106" s="1148"/>
      <c r="G2106" s="25"/>
    </row>
    <row r="2107" spans="1:7" ht="26.25" thickBot="1" x14ac:dyDescent="0.25">
      <c r="A2107" s="210" t="s">
        <v>47</v>
      </c>
      <c r="B2107" s="28" t="s">
        <v>23</v>
      </c>
      <c r="C2107" s="28" t="s">
        <v>34</v>
      </c>
      <c r="D2107" s="110" t="s">
        <v>53</v>
      </c>
      <c r="E2107" s="114" t="s">
        <v>54</v>
      </c>
      <c r="F2107" s="111" t="s">
        <v>55</v>
      </c>
      <c r="G2107" s="112" t="s">
        <v>35</v>
      </c>
    </row>
    <row r="2108" spans="1:7" ht="13.5" thickTop="1" x14ac:dyDescent="0.2">
      <c r="A2108" s="29">
        <v>1</v>
      </c>
      <c r="B2108" s="101"/>
      <c r="C2108" s="352" t="s">
        <v>300</v>
      </c>
      <c r="D2108" s="351" t="s">
        <v>835</v>
      </c>
      <c r="E2108" s="158">
        <v>35</v>
      </c>
      <c r="F2108" s="128">
        <v>450</v>
      </c>
      <c r="G2108" s="35">
        <f>F2108*E2108</f>
        <v>15750</v>
      </c>
    </row>
    <row r="2109" spans="1:7" x14ac:dyDescent="0.2">
      <c r="A2109" s="29"/>
      <c r="B2109" s="101"/>
      <c r="C2109" s="352"/>
      <c r="D2109" s="351" t="s">
        <v>467</v>
      </c>
      <c r="E2109" s="108"/>
      <c r="F2109" s="149"/>
      <c r="G2109" s="35"/>
    </row>
    <row r="2110" spans="1:7" x14ac:dyDescent="0.2">
      <c r="A2110" s="29"/>
      <c r="B2110" s="101"/>
      <c r="C2110" s="352"/>
      <c r="D2110" s="351"/>
      <c r="E2110" s="158"/>
      <c r="F2110" s="128"/>
      <c r="G2110" s="35"/>
    </row>
    <row r="2111" spans="1:7" x14ac:dyDescent="0.2">
      <c r="A2111" s="29"/>
      <c r="B2111" s="105"/>
      <c r="C2111" s="352"/>
      <c r="D2111" s="357"/>
      <c r="E2111" s="102"/>
      <c r="F2111" s="128"/>
      <c r="G2111" s="35"/>
    </row>
    <row r="2112" spans="1:7" x14ac:dyDescent="0.2">
      <c r="A2112" s="29"/>
      <c r="B2112" s="105"/>
      <c r="C2112" s="41"/>
      <c r="D2112" s="338"/>
      <c r="E2112" s="102"/>
      <c r="F2112" s="128"/>
      <c r="G2112" s="353"/>
    </row>
    <row r="2113" spans="1:7" x14ac:dyDescent="0.2">
      <c r="A2113" s="29"/>
      <c r="B2113" s="151"/>
      <c r="C2113" s="366"/>
      <c r="D2113" s="351"/>
      <c r="E2113" s="108"/>
      <c r="F2113" s="150"/>
      <c r="G2113" s="35"/>
    </row>
    <row r="2114" spans="1:7" x14ac:dyDescent="0.2">
      <c r="A2114" s="29"/>
      <c r="B2114" s="151"/>
      <c r="C2114" s="366"/>
      <c r="D2114" s="351"/>
      <c r="E2114" s="108"/>
      <c r="F2114" s="150"/>
      <c r="G2114" s="35"/>
    </row>
    <row r="2115" spans="1:7" x14ac:dyDescent="0.2">
      <c r="A2115" s="29"/>
      <c r="B2115" s="775"/>
      <c r="C2115" s="756"/>
      <c r="D2115" s="657"/>
      <c r="E2115" s="745"/>
      <c r="F2115" s="777"/>
      <c r="G2115" s="35"/>
    </row>
    <row r="2116" spans="1:7" x14ac:dyDescent="0.2">
      <c r="A2116" s="29"/>
      <c r="B2116" s="101"/>
      <c r="C2116" s="41"/>
      <c r="D2116" s="351"/>
      <c r="E2116" s="155"/>
      <c r="F2116" s="128"/>
      <c r="G2116" s="353"/>
    </row>
    <row r="2117" spans="1:7" x14ac:dyDescent="0.2">
      <c r="A2117" s="29"/>
      <c r="B2117" s="106"/>
      <c r="C2117" s="352"/>
      <c r="D2117" s="357" t="s">
        <v>8</v>
      </c>
      <c r="E2117" s="104"/>
      <c r="F2117" s="128"/>
      <c r="G2117" s="35"/>
    </row>
    <row r="2118" spans="1:7" x14ac:dyDescent="0.2">
      <c r="A2118" s="29"/>
      <c r="B2118" s="105"/>
      <c r="C2118" s="41"/>
      <c r="D2118" s="136"/>
      <c r="E2118" s="108"/>
      <c r="F2118" s="152"/>
      <c r="G2118" s="35"/>
    </row>
    <row r="2119" spans="1:7" x14ac:dyDescent="0.2">
      <c r="A2119" s="29"/>
      <c r="B2119" s="107"/>
      <c r="C2119" s="41"/>
      <c r="D2119" s="136"/>
      <c r="E2119" s="153"/>
      <c r="F2119" s="128"/>
      <c r="G2119" s="35"/>
    </row>
    <row r="2120" spans="1:7" x14ac:dyDescent="0.2">
      <c r="A2120" s="29"/>
      <c r="B2120" s="107"/>
      <c r="C2120" s="41"/>
      <c r="D2120" s="67"/>
      <c r="E2120" s="153"/>
      <c r="F2120" s="128"/>
      <c r="G2120" s="35"/>
    </row>
    <row r="2121" spans="1:7" x14ac:dyDescent="0.2">
      <c r="A2121" s="29"/>
      <c r="B2121" s="101"/>
      <c r="C2121" s="41"/>
      <c r="D2121" s="67"/>
      <c r="E2121" s="108"/>
      <c r="F2121" s="128"/>
      <c r="G2121" s="35"/>
    </row>
    <row r="2122" spans="1:7" x14ac:dyDescent="0.2">
      <c r="A2122" s="29"/>
      <c r="B2122" s="101"/>
      <c r="C2122" s="41"/>
      <c r="D2122" s="67"/>
      <c r="E2122" s="153"/>
      <c r="F2122" s="128"/>
      <c r="G2122" s="35"/>
    </row>
    <row r="2123" spans="1:7" x14ac:dyDescent="0.2">
      <c r="A2123" s="29"/>
      <c r="B2123" s="106"/>
      <c r="C2123" s="41"/>
      <c r="D2123" s="67"/>
      <c r="E2123" s="104"/>
      <c r="F2123" s="154"/>
      <c r="G2123" s="35"/>
    </row>
    <row r="2124" spans="1:7" x14ac:dyDescent="0.2">
      <c r="A2124" s="29"/>
      <c r="B2124" s="105"/>
      <c r="C2124" s="41"/>
      <c r="D2124" s="130"/>
      <c r="E2124" s="104"/>
      <c r="F2124" s="154"/>
      <c r="G2124" s="35"/>
    </row>
    <row r="2125" spans="1:7" x14ac:dyDescent="0.2">
      <c r="A2125" s="29"/>
      <c r="B2125" s="105"/>
      <c r="C2125" s="41"/>
      <c r="D2125" s="67"/>
      <c r="E2125" s="104"/>
      <c r="F2125" s="154"/>
      <c r="G2125" s="35"/>
    </row>
    <row r="2126" spans="1:7" x14ac:dyDescent="0.2">
      <c r="A2126" s="29"/>
      <c r="B2126" s="101"/>
      <c r="C2126" s="41"/>
      <c r="D2126" s="67"/>
      <c r="E2126" s="104"/>
      <c r="F2126" s="154"/>
      <c r="G2126" s="35"/>
    </row>
    <row r="2127" spans="1:7" x14ac:dyDescent="0.2">
      <c r="A2127" s="29"/>
      <c r="B2127" s="101"/>
      <c r="C2127" s="41"/>
      <c r="D2127" s="136"/>
      <c r="E2127" s="104"/>
      <c r="F2127" s="154"/>
      <c r="G2127" s="35"/>
    </row>
    <row r="2128" spans="1:7" x14ac:dyDescent="0.2">
      <c r="A2128" s="29"/>
      <c r="B2128" s="101"/>
      <c r="C2128" s="41"/>
      <c r="D2128" s="136"/>
      <c r="E2128" s="104"/>
      <c r="F2128" s="154"/>
      <c r="G2128" s="35"/>
    </row>
    <row r="2129" spans="1:7" x14ac:dyDescent="0.2">
      <c r="A2129" s="29"/>
      <c r="B2129" s="101"/>
      <c r="C2129" s="41"/>
      <c r="D2129" s="62"/>
      <c r="E2129" s="104"/>
      <c r="F2129" s="154"/>
      <c r="G2129" s="35"/>
    </row>
    <row r="2130" spans="1:7" x14ac:dyDescent="0.2">
      <c r="A2130" s="29"/>
      <c r="B2130" s="101"/>
      <c r="C2130" s="41"/>
      <c r="D2130" s="67"/>
      <c r="E2130" s="104"/>
      <c r="F2130" s="154"/>
      <c r="G2130" s="35"/>
    </row>
    <row r="2131" spans="1:7" x14ac:dyDescent="0.2">
      <c r="A2131" s="29"/>
      <c r="B2131" s="101"/>
      <c r="C2131" s="41"/>
      <c r="D2131" s="67"/>
      <c r="E2131" s="104"/>
      <c r="F2131" s="154"/>
      <c r="G2131" s="35"/>
    </row>
    <row r="2132" spans="1:7" x14ac:dyDescent="0.2">
      <c r="A2132" s="29"/>
      <c r="B2132" s="101"/>
      <c r="C2132" s="41"/>
      <c r="D2132" s="67"/>
      <c r="E2132" s="104"/>
      <c r="F2132" s="154"/>
      <c r="G2132" s="35"/>
    </row>
    <row r="2133" spans="1:7" x14ac:dyDescent="0.2">
      <c r="A2133" s="29"/>
      <c r="B2133" s="101"/>
      <c r="C2133" s="41"/>
      <c r="D2133" s="67"/>
      <c r="E2133" s="104"/>
      <c r="F2133" s="154"/>
      <c r="G2133" s="35"/>
    </row>
    <row r="2134" spans="1:7" x14ac:dyDescent="0.2">
      <c r="A2134" s="29"/>
      <c r="B2134" s="101"/>
      <c r="C2134" s="41"/>
      <c r="D2134" s="67"/>
      <c r="E2134" s="104"/>
      <c r="F2134" s="154"/>
      <c r="G2134" s="35"/>
    </row>
    <row r="2135" spans="1:7" x14ac:dyDescent="0.2">
      <c r="A2135" s="29"/>
      <c r="B2135" s="101"/>
      <c r="C2135" s="41"/>
      <c r="D2135" s="159"/>
      <c r="E2135" s="104"/>
      <c r="F2135" s="154"/>
      <c r="G2135" s="35"/>
    </row>
    <row r="2136" spans="1:7" x14ac:dyDescent="0.2">
      <c r="A2136" s="29"/>
      <c r="B2136" s="101"/>
      <c r="C2136" s="41"/>
      <c r="D2136" s="160"/>
      <c r="E2136" s="108"/>
      <c r="F2136" s="128"/>
      <c r="G2136" s="35"/>
    </row>
    <row r="2137" spans="1:7" x14ac:dyDescent="0.2">
      <c r="A2137" s="29"/>
      <c r="B2137" s="101"/>
      <c r="C2137" s="41"/>
      <c r="D2137" s="136"/>
      <c r="E2137" s="153"/>
      <c r="F2137" s="128"/>
      <c r="G2137" s="35"/>
    </row>
    <row r="2138" spans="1:7" x14ac:dyDescent="0.2">
      <c r="A2138" s="29"/>
      <c r="B2138" s="101"/>
      <c r="C2138" s="41"/>
      <c r="D2138" s="136"/>
      <c r="E2138" s="102"/>
      <c r="F2138" s="128"/>
      <c r="G2138" s="35"/>
    </row>
    <row r="2139" spans="1:7" x14ac:dyDescent="0.2">
      <c r="A2139" s="29"/>
      <c r="B2139" s="101"/>
      <c r="C2139" s="31"/>
      <c r="D2139" s="67"/>
      <c r="E2139" s="131"/>
      <c r="F2139" s="117"/>
      <c r="G2139" s="35"/>
    </row>
    <row r="2140" spans="1:7" x14ac:dyDescent="0.2">
      <c r="A2140" s="29"/>
      <c r="B2140" s="101"/>
      <c r="C2140" s="41"/>
      <c r="D2140" s="118"/>
      <c r="E2140" s="108"/>
      <c r="F2140" s="149"/>
      <c r="G2140" s="35"/>
    </row>
    <row r="2141" spans="1:7" x14ac:dyDescent="0.2">
      <c r="A2141" s="29"/>
      <c r="B2141" s="101"/>
      <c r="C2141" s="41"/>
      <c r="D2141" s="144"/>
      <c r="E2141" s="108"/>
      <c r="F2141" s="149"/>
      <c r="G2141" s="35"/>
    </row>
    <row r="2142" spans="1:7" ht="13.5" thickBot="1" x14ac:dyDescent="0.25">
      <c r="A2142" s="45"/>
      <c r="B2142" s="132"/>
      <c r="C2142" s="115"/>
      <c r="D2142" s="115"/>
      <c r="E2142" s="132"/>
      <c r="F2142" s="49" t="s">
        <v>15</v>
      </c>
      <c r="G2142" s="50">
        <f>SUM(G2108:G2141)</f>
        <v>15750</v>
      </c>
    </row>
    <row r="2143" spans="1:7" ht="13.5" thickTop="1" x14ac:dyDescent="0.2">
      <c r="A2143" s="1149" t="s">
        <v>1125</v>
      </c>
      <c r="B2143" s="1150"/>
      <c r="C2143" s="1150"/>
      <c r="D2143" s="1150"/>
      <c r="E2143" s="1150"/>
      <c r="F2143" s="1150"/>
      <c r="G2143" s="1151"/>
    </row>
    <row r="2144" spans="1:7" ht="13.5" thickBot="1" x14ac:dyDescent="0.25">
      <c r="A2144" s="1235" t="s">
        <v>3409</v>
      </c>
      <c r="B2144" s="1204"/>
      <c r="C2144" s="1204"/>
      <c r="D2144" s="1204"/>
      <c r="E2144" s="1204"/>
      <c r="F2144" s="1204"/>
      <c r="G2144" s="1232"/>
    </row>
    <row r="2145" spans="1:7" ht="13.5" thickTop="1" x14ac:dyDescent="0.2">
      <c r="A2145" s="1130"/>
      <c r="B2145" s="1131"/>
      <c r="C2145" s="1131"/>
      <c r="D2145" s="57" t="s">
        <v>11</v>
      </c>
      <c r="E2145" s="1132" t="s">
        <v>12</v>
      </c>
      <c r="F2145" s="1132"/>
      <c r="G2145" s="1133"/>
    </row>
    <row r="2146" spans="1:7" x14ac:dyDescent="0.2">
      <c r="A2146" s="1134" t="s">
        <v>17</v>
      </c>
      <c r="B2146" s="1135"/>
      <c r="C2146" s="1135"/>
      <c r="D2146" s="39"/>
      <c r="E2146" s="1136"/>
      <c r="F2146" s="1137"/>
      <c r="G2146" s="1138"/>
    </row>
    <row r="2147" spans="1:7" x14ac:dyDescent="0.2">
      <c r="A2147" s="1134" t="s">
        <v>38</v>
      </c>
      <c r="B2147" s="1135"/>
      <c r="C2147" s="1135"/>
      <c r="D2147" s="58" t="s">
        <v>468</v>
      </c>
      <c r="E2147" s="1139" t="s">
        <v>142</v>
      </c>
      <c r="F2147" s="1139"/>
      <c r="G2147" s="1140"/>
    </row>
    <row r="2148" spans="1:7" ht="13.5" thickBot="1" x14ac:dyDescent="0.25">
      <c r="A2148" s="1141" t="s">
        <v>39</v>
      </c>
      <c r="B2148" s="1142"/>
      <c r="C2148" s="1142"/>
      <c r="D2148" s="59" t="s">
        <v>44</v>
      </c>
      <c r="E2148" s="1143" t="s">
        <v>0</v>
      </c>
      <c r="F2148" s="1143"/>
      <c r="G2148" s="1144"/>
    </row>
    <row r="2149" spans="1:7" ht="16.5" x14ac:dyDescent="0.25">
      <c r="A2149" s="1152" t="s">
        <v>29</v>
      </c>
      <c r="B2149" s="1153"/>
      <c r="C2149" s="1153"/>
      <c r="D2149" s="1153"/>
      <c r="E2149" s="1153"/>
      <c r="F2149" s="1153"/>
      <c r="G2149" s="1154"/>
    </row>
    <row r="2150" spans="1:7" x14ac:dyDescent="0.2">
      <c r="A2150" s="1155" t="s">
        <v>48</v>
      </c>
      <c r="B2150" s="1156"/>
      <c r="C2150" s="1156"/>
      <c r="D2150" s="1156"/>
      <c r="E2150" s="1156"/>
      <c r="F2150" s="1156"/>
      <c r="G2150" s="1157"/>
    </row>
    <row r="2151" spans="1:7" x14ac:dyDescent="0.2">
      <c r="A2151" s="1158" t="s">
        <v>49</v>
      </c>
      <c r="B2151" s="1159"/>
      <c r="C2151" s="1159"/>
      <c r="D2151" s="1159"/>
      <c r="E2151" s="1159"/>
      <c r="F2151" s="1159"/>
      <c r="G2151" s="1160"/>
    </row>
    <row r="2152" spans="1:7" x14ac:dyDescent="0.2">
      <c r="A2152" s="6"/>
      <c r="B2152" s="99"/>
      <c r="C2152" s="8"/>
      <c r="D2152" s="9"/>
      <c r="E2152" s="99"/>
      <c r="F2152" s="10"/>
      <c r="G2152" s="11" t="s">
        <v>20</v>
      </c>
    </row>
    <row r="2153" spans="1:7" x14ac:dyDescent="0.2">
      <c r="A2153" s="12" t="s">
        <v>1</v>
      </c>
      <c r="B2153" s="13"/>
      <c r="C2153" s="14" t="s">
        <v>19</v>
      </c>
      <c r="D2153" s="13"/>
      <c r="E2153" s="343" t="s">
        <v>3723</v>
      </c>
      <c r="F2153" s="98"/>
      <c r="G2153" s="344" t="s">
        <v>3704</v>
      </c>
    </row>
    <row r="2154" spans="1:7" x14ac:dyDescent="0.2">
      <c r="A2154" s="17" t="s">
        <v>8</v>
      </c>
      <c r="B2154" s="100"/>
      <c r="C2154" s="19"/>
      <c r="D2154" s="4"/>
      <c r="E2154" s="1145"/>
      <c r="F2154" s="1146"/>
      <c r="G2154" s="20"/>
    </row>
    <row r="2155" spans="1:7" x14ac:dyDescent="0.2">
      <c r="A2155" s="21" t="s">
        <v>37</v>
      </c>
      <c r="B2155" s="22"/>
      <c r="C2155" s="22"/>
      <c r="D2155" s="22"/>
      <c r="E2155" s="23" t="s">
        <v>46</v>
      </c>
      <c r="F2155" s="24"/>
      <c r="G2155" s="20" t="s">
        <v>50</v>
      </c>
    </row>
    <row r="2156" spans="1:7" x14ac:dyDescent="0.2">
      <c r="A2156" s="6"/>
      <c r="B2156" s="99"/>
      <c r="C2156" s="8"/>
      <c r="D2156" s="8"/>
      <c r="E2156" s="1147"/>
      <c r="F2156" s="1148"/>
      <c r="G2156" s="25"/>
    </row>
    <row r="2157" spans="1:7" ht="26.25" thickBot="1" x14ac:dyDescent="0.25">
      <c r="A2157" s="210" t="s">
        <v>47</v>
      </c>
      <c r="B2157" s="28" t="s">
        <v>23</v>
      </c>
      <c r="C2157" s="28" t="s">
        <v>34</v>
      </c>
      <c r="D2157" s="110" t="s">
        <v>53</v>
      </c>
      <c r="E2157" s="114" t="s">
        <v>54</v>
      </c>
      <c r="F2157" s="111" t="s">
        <v>55</v>
      </c>
      <c r="G2157" s="112" t="s">
        <v>35</v>
      </c>
    </row>
    <row r="2158" spans="1:7" ht="13.5" thickTop="1" x14ac:dyDescent="0.2">
      <c r="A2158" s="29">
        <v>1</v>
      </c>
      <c r="B2158" s="101"/>
      <c r="C2158" s="352" t="s">
        <v>300</v>
      </c>
      <c r="D2158" s="351" t="s">
        <v>835</v>
      </c>
      <c r="E2158" s="158">
        <v>30</v>
      </c>
      <c r="F2158" s="128">
        <v>450</v>
      </c>
      <c r="G2158" s="35">
        <f>F2158*E2158</f>
        <v>13500</v>
      </c>
    </row>
    <row r="2159" spans="1:7" x14ac:dyDescent="0.2">
      <c r="A2159" s="29"/>
      <c r="B2159" s="101"/>
      <c r="C2159" s="352"/>
      <c r="D2159" s="351" t="s">
        <v>467</v>
      </c>
      <c r="E2159" s="108"/>
      <c r="F2159" s="149"/>
      <c r="G2159" s="35"/>
    </row>
    <row r="2160" spans="1:7" x14ac:dyDescent="0.2">
      <c r="A2160" s="29"/>
      <c r="B2160" s="101"/>
      <c r="C2160" s="352"/>
      <c r="D2160" s="351"/>
      <c r="E2160" s="158"/>
      <c r="F2160" s="128"/>
      <c r="G2160" s="35"/>
    </row>
    <row r="2161" spans="1:7" x14ac:dyDescent="0.2">
      <c r="A2161" s="29"/>
      <c r="B2161" s="105"/>
      <c r="C2161" s="352"/>
      <c r="D2161" s="357"/>
      <c r="E2161" s="102"/>
      <c r="F2161" s="128"/>
      <c r="G2161" s="35"/>
    </row>
    <row r="2162" spans="1:7" x14ac:dyDescent="0.2">
      <c r="A2162" s="29"/>
      <c r="B2162" s="105"/>
      <c r="C2162" s="41"/>
      <c r="D2162" s="338"/>
      <c r="E2162" s="102"/>
      <c r="F2162" s="128"/>
      <c r="G2162" s="353"/>
    </row>
    <row r="2163" spans="1:7" x14ac:dyDescent="0.2">
      <c r="A2163" s="29"/>
      <c r="B2163" s="151"/>
      <c r="C2163" s="366"/>
      <c r="D2163" s="351"/>
      <c r="E2163" s="108"/>
      <c r="F2163" s="150"/>
      <c r="G2163" s="35"/>
    </row>
    <row r="2164" spans="1:7" x14ac:dyDescent="0.2">
      <c r="A2164" s="29"/>
      <c r="B2164" s="151"/>
      <c r="C2164" s="366"/>
      <c r="D2164" s="351"/>
      <c r="E2164" s="108"/>
      <c r="F2164" s="150"/>
      <c r="G2164" s="35"/>
    </row>
    <row r="2165" spans="1:7" x14ac:dyDescent="0.2">
      <c r="A2165" s="29"/>
      <c r="B2165" s="775"/>
      <c r="C2165" s="756"/>
      <c r="D2165" s="657"/>
      <c r="E2165" s="745"/>
      <c r="F2165" s="777"/>
      <c r="G2165" s="35"/>
    </row>
    <row r="2166" spans="1:7" x14ac:dyDescent="0.2">
      <c r="A2166" s="29"/>
      <c r="B2166" s="101"/>
      <c r="C2166" s="41"/>
      <c r="D2166" s="351"/>
      <c r="E2166" s="155"/>
      <c r="F2166" s="128"/>
      <c r="G2166" s="353"/>
    </row>
    <row r="2167" spans="1:7" x14ac:dyDescent="0.2">
      <c r="A2167" s="29"/>
      <c r="B2167" s="106"/>
      <c r="C2167" s="352"/>
      <c r="D2167" s="357" t="s">
        <v>8</v>
      </c>
      <c r="E2167" s="104"/>
      <c r="F2167" s="128"/>
      <c r="G2167" s="35"/>
    </row>
    <row r="2168" spans="1:7" x14ac:dyDescent="0.2">
      <c r="A2168" s="29"/>
      <c r="B2168" s="105"/>
      <c r="C2168" s="41"/>
      <c r="D2168" s="136"/>
      <c r="E2168" s="108"/>
      <c r="F2168" s="152"/>
      <c r="G2168" s="35"/>
    </row>
    <row r="2169" spans="1:7" x14ac:dyDescent="0.2">
      <c r="A2169" s="29"/>
      <c r="B2169" s="107"/>
      <c r="C2169" s="41"/>
      <c r="D2169" s="136"/>
      <c r="E2169" s="153"/>
      <c r="F2169" s="128"/>
      <c r="G2169" s="35"/>
    </row>
    <row r="2170" spans="1:7" x14ac:dyDescent="0.2">
      <c r="A2170" s="29"/>
      <c r="B2170" s="107"/>
      <c r="C2170" s="41"/>
      <c r="D2170" s="67"/>
      <c r="E2170" s="153"/>
      <c r="F2170" s="128"/>
      <c r="G2170" s="35"/>
    </row>
    <row r="2171" spans="1:7" x14ac:dyDescent="0.2">
      <c r="A2171" s="29"/>
      <c r="B2171" s="101"/>
      <c r="C2171" s="41"/>
      <c r="D2171" s="67"/>
      <c r="E2171" s="108"/>
      <c r="F2171" s="128"/>
      <c r="G2171" s="35"/>
    </row>
    <row r="2172" spans="1:7" x14ac:dyDescent="0.2">
      <c r="A2172" s="29"/>
      <c r="B2172" s="101"/>
      <c r="C2172" s="41"/>
      <c r="D2172" s="67"/>
      <c r="E2172" s="153"/>
      <c r="F2172" s="128"/>
      <c r="G2172" s="35"/>
    </row>
    <row r="2173" spans="1:7" x14ac:dyDescent="0.2">
      <c r="A2173" s="29"/>
      <c r="B2173" s="106"/>
      <c r="C2173" s="41"/>
      <c r="D2173" s="67"/>
      <c r="E2173" s="104"/>
      <c r="F2173" s="154"/>
      <c r="G2173" s="35"/>
    </row>
    <row r="2174" spans="1:7" x14ac:dyDescent="0.2">
      <c r="A2174" s="29"/>
      <c r="B2174" s="105"/>
      <c r="C2174" s="41"/>
      <c r="D2174" s="130"/>
      <c r="E2174" s="104"/>
      <c r="F2174" s="154"/>
      <c r="G2174" s="35"/>
    </row>
    <row r="2175" spans="1:7" x14ac:dyDescent="0.2">
      <c r="A2175" s="29"/>
      <c r="B2175" s="105"/>
      <c r="C2175" s="41"/>
      <c r="D2175" s="67"/>
      <c r="E2175" s="104"/>
      <c r="F2175" s="154"/>
      <c r="G2175" s="35"/>
    </row>
    <row r="2176" spans="1:7" x14ac:dyDescent="0.2">
      <c r="A2176" s="29"/>
      <c r="B2176" s="101"/>
      <c r="C2176" s="41"/>
      <c r="D2176" s="67"/>
      <c r="E2176" s="104"/>
      <c r="F2176" s="154"/>
      <c r="G2176" s="35"/>
    </row>
    <row r="2177" spans="1:7" x14ac:dyDescent="0.2">
      <c r="A2177" s="29"/>
      <c r="B2177" s="101"/>
      <c r="C2177" s="41"/>
      <c r="D2177" s="136"/>
      <c r="E2177" s="104"/>
      <c r="F2177" s="154"/>
      <c r="G2177" s="35"/>
    </row>
    <row r="2178" spans="1:7" x14ac:dyDescent="0.2">
      <c r="A2178" s="29"/>
      <c r="B2178" s="101"/>
      <c r="C2178" s="41"/>
      <c r="D2178" s="136"/>
      <c r="E2178" s="104"/>
      <c r="F2178" s="154"/>
      <c r="G2178" s="35"/>
    </row>
    <row r="2179" spans="1:7" x14ac:dyDescent="0.2">
      <c r="A2179" s="29"/>
      <c r="B2179" s="101"/>
      <c r="C2179" s="41"/>
      <c r="D2179" s="62"/>
      <c r="E2179" s="104"/>
      <c r="F2179" s="154"/>
      <c r="G2179" s="35"/>
    </row>
    <row r="2180" spans="1:7" x14ac:dyDescent="0.2">
      <c r="A2180" s="29"/>
      <c r="B2180" s="101"/>
      <c r="C2180" s="41"/>
      <c r="D2180" s="67"/>
      <c r="E2180" s="104"/>
      <c r="F2180" s="154"/>
      <c r="G2180" s="35"/>
    </row>
    <row r="2181" spans="1:7" x14ac:dyDescent="0.2">
      <c r="A2181" s="29"/>
      <c r="B2181" s="101"/>
      <c r="C2181" s="41"/>
      <c r="D2181" s="67"/>
      <c r="E2181" s="104"/>
      <c r="F2181" s="154"/>
      <c r="G2181" s="35"/>
    </row>
    <row r="2182" spans="1:7" x14ac:dyDescent="0.2">
      <c r="A2182" s="29"/>
      <c r="B2182" s="101"/>
      <c r="C2182" s="41"/>
      <c r="D2182" s="67"/>
      <c r="E2182" s="104"/>
      <c r="F2182" s="154"/>
      <c r="G2182" s="35"/>
    </row>
    <row r="2183" spans="1:7" x14ac:dyDescent="0.2">
      <c r="A2183" s="29"/>
      <c r="B2183" s="101"/>
      <c r="C2183" s="41"/>
      <c r="D2183" s="67"/>
      <c r="E2183" s="104"/>
      <c r="F2183" s="154"/>
      <c r="G2183" s="35"/>
    </row>
    <row r="2184" spans="1:7" x14ac:dyDescent="0.2">
      <c r="A2184" s="29"/>
      <c r="B2184" s="101"/>
      <c r="C2184" s="41"/>
      <c r="D2184" s="67"/>
      <c r="E2184" s="104"/>
      <c r="F2184" s="154"/>
      <c r="G2184" s="35"/>
    </row>
    <row r="2185" spans="1:7" x14ac:dyDescent="0.2">
      <c r="A2185" s="29"/>
      <c r="B2185" s="101"/>
      <c r="C2185" s="41"/>
      <c r="D2185" s="159"/>
      <c r="E2185" s="104"/>
      <c r="F2185" s="154"/>
      <c r="G2185" s="35"/>
    </row>
    <row r="2186" spans="1:7" x14ac:dyDescent="0.2">
      <c r="A2186" s="29"/>
      <c r="B2186" s="101"/>
      <c r="C2186" s="41"/>
      <c r="D2186" s="160"/>
      <c r="E2186" s="108"/>
      <c r="F2186" s="128"/>
      <c r="G2186" s="35"/>
    </row>
    <row r="2187" spans="1:7" x14ac:dyDescent="0.2">
      <c r="A2187" s="29"/>
      <c r="B2187" s="101"/>
      <c r="C2187" s="41"/>
      <c r="D2187" s="136"/>
      <c r="E2187" s="153"/>
      <c r="F2187" s="128"/>
      <c r="G2187" s="35"/>
    </row>
    <row r="2188" spans="1:7" x14ac:dyDescent="0.2">
      <c r="A2188" s="29"/>
      <c r="B2188" s="101"/>
      <c r="C2188" s="41"/>
      <c r="D2188" s="136"/>
      <c r="E2188" s="102"/>
      <c r="F2188" s="128"/>
      <c r="G2188" s="35"/>
    </row>
    <row r="2189" spans="1:7" x14ac:dyDescent="0.2">
      <c r="A2189" s="29"/>
      <c r="B2189" s="101"/>
      <c r="C2189" s="31"/>
      <c r="D2189" s="67"/>
      <c r="E2189" s="131"/>
      <c r="F2189" s="117"/>
      <c r="G2189" s="35"/>
    </row>
    <row r="2190" spans="1:7" x14ac:dyDescent="0.2">
      <c r="A2190" s="29"/>
      <c r="B2190" s="101"/>
      <c r="C2190" s="41"/>
      <c r="D2190" s="118"/>
      <c r="E2190" s="108"/>
      <c r="F2190" s="149"/>
      <c r="G2190" s="35"/>
    </row>
    <row r="2191" spans="1:7" x14ac:dyDescent="0.2">
      <c r="A2191" s="29"/>
      <c r="B2191" s="101"/>
      <c r="C2191" s="41"/>
      <c r="D2191" s="144"/>
      <c r="E2191" s="108"/>
      <c r="F2191" s="149"/>
      <c r="G2191" s="35"/>
    </row>
    <row r="2192" spans="1:7" ht="13.5" thickBot="1" x14ac:dyDescent="0.25">
      <c r="A2192" s="45"/>
      <c r="B2192" s="132"/>
      <c r="C2192" s="115"/>
      <c r="D2192" s="115"/>
      <c r="E2192" s="132"/>
      <c r="F2192" s="49" t="s">
        <v>15</v>
      </c>
      <c r="G2192" s="50">
        <f>SUM(G2158:G2191)</f>
        <v>13500</v>
      </c>
    </row>
    <row r="2193" spans="1:7" ht="13.5" thickTop="1" x14ac:dyDescent="0.2">
      <c r="A2193" s="1149" t="s">
        <v>3415</v>
      </c>
      <c r="B2193" s="1150"/>
      <c r="C2193" s="1150"/>
      <c r="D2193" s="1150"/>
      <c r="E2193" s="1150"/>
      <c r="F2193" s="1150"/>
      <c r="G2193" s="1151"/>
    </row>
    <row r="2194" spans="1:7" ht="13.5" thickBot="1" x14ac:dyDescent="0.25">
      <c r="A2194" s="1235" t="s">
        <v>3416</v>
      </c>
      <c r="B2194" s="1204"/>
      <c r="C2194" s="1204"/>
      <c r="D2194" s="1204"/>
      <c r="E2194" s="1204"/>
      <c r="F2194" s="1204"/>
      <c r="G2194" s="1232"/>
    </row>
    <row r="2195" spans="1:7" ht="13.5" thickTop="1" x14ac:dyDescent="0.2">
      <c r="A2195" s="1130"/>
      <c r="B2195" s="1131"/>
      <c r="C2195" s="1131"/>
      <c r="D2195" s="57" t="s">
        <v>11</v>
      </c>
      <c r="E2195" s="1132" t="s">
        <v>12</v>
      </c>
      <c r="F2195" s="1132"/>
      <c r="G2195" s="1133"/>
    </row>
    <row r="2196" spans="1:7" x14ac:dyDescent="0.2">
      <c r="A2196" s="1134" t="s">
        <v>17</v>
      </c>
      <c r="B2196" s="1135"/>
      <c r="C2196" s="1135"/>
      <c r="D2196" s="39"/>
      <c r="E2196" s="1136"/>
      <c r="F2196" s="1137"/>
      <c r="G2196" s="1138"/>
    </row>
    <row r="2197" spans="1:7" x14ac:dyDescent="0.2">
      <c r="A2197" s="1134" t="s">
        <v>38</v>
      </c>
      <c r="B2197" s="1135"/>
      <c r="C2197" s="1135"/>
      <c r="D2197" s="58" t="s">
        <v>468</v>
      </c>
      <c r="E2197" s="1139" t="s">
        <v>142</v>
      </c>
      <c r="F2197" s="1139"/>
      <c r="G2197" s="1140"/>
    </row>
    <row r="2198" spans="1:7" ht="13.5" thickBot="1" x14ac:dyDescent="0.25">
      <c r="A2198" s="1141" t="s">
        <v>39</v>
      </c>
      <c r="B2198" s="1142"/>
      <c r="C2198" s="1142"/>
      <c r="D2198" s="59" t="s">
        <v>44</v>
      </c>
      <c r="E2198" s="1143" t="s">
        <v>0</v>
      </c>
      <c r="F2198" s="1143"/>
      <c r="G2198" s="1144"/>
    </row>
    <row r="2199" spans="1:7" ht="16.5" x14ac:dyDescent="0.25">
      <c r="A2199" s="1152" t="s">
        <v>29</v>
      </c>
      <c r="B2199" s="1153"/>
      <c r="C2199" s="1153"/>
      <c r="D2199" s="1153"/>
      <c r="E2199" s="1153"/>
      <c r="F2199" s="1153"/>
      <c r="G2199" s="1154"/>
    </row>
    <row r="2200" spans="1:7" x14ac:dyDescent="0.2">
      <c r="A2200" s="1155" t="s">
        <v>48</v>
      </c>
      <c r="B2200" s="1156"/>
      <c r="C2200" s="1156"/>
      <c r="D2200" s="1156"/>
      <c r="E2200" s="1156"/>
      <c r="F2200" s="1156"/>
      <c r="G2200" s="1157"/>
    </row>
    <row r="2201" spans="1:7" x14ac:dyDescent="0.2">
      <c r="A2201" s="1158" t="s">
        <v>49</v>
      </c>
      <c r="B2201" s="1159"/>
      <c r="C2201" s="1159"/>
      <c r="D2201" s="1159"/>
      <c r="E2201" s="1159"/>
      <c r="F2201" s="1159"/>
      <c r="G2201" s="1160"/>
    </row>
    <row r="2202" spans="1:7" x14ac:dyDescent="0.2">
      <c r="A2202" s="6"/>
      <c r="B2202" s="99"/>
      <c r="C2202" s="8"/>
      <c r="D2202" s="9"/>
      <c r="E2202" s="99"/>
      <c r="F2202" s="10"/>
      <c r="G2202" s="11" t="s">
        <v>20</v>
      </c>
    </row>
    <row r="2203" spans="1:7" x14ac:dyDescent="0.2">
      <c r="A2203" s="12" t="s">
        <v>1</v>
      </c>
      <c r="B2203" s="13"/>
      <c r="C2203" s="14" t="s">
        <v>19</v>
      </c>
      <c r="D2203" s="13"/>
      <c r="E2203" s="343" t="s">
        <v>3730</v>
      </c>
      <c r="F2203" s="98"/>
      <c r="G2203" s="344" t="s">
        <v>3704</v>
      </c>
    </row>
    <row r="2204" spans="1:7" x14ac:dyDescent="0.2">
      <c r="A2204" s="17" t="s">
        <v>8</v>
      </c>
      <c r="B2204" s="100"/>
      <c r="C2204" s="19"/>
      <c r="D2204" s="4"/>
      <c r="E2204" s="1145"/>
      <c r="F2204" s="1146"/>
      <c r="G2204" s="20"/>
    </row>
    <row r="2205" spans="1:7" x14ac:dyDescent="0.2">
      <c r="A2205" s="21" t="s">
        <v>37</v>
      </c>
      <c r="B2205" s="22"/>
      <c r="C2205" s="22"/>
      <c r="D2205" s="22"/>
      <c r="E2205" s="23" t="s">
        <v>46</v>
      </c>
      <c r="F2205" s="24"/>
      <c r="G2205" s="20" t="s">
        <v>50</v>
      </c>
    </row>
    <row r="2206" spans="1:7" x14ac:dyDescent="0.2">
      <c r="A2206" s="6"/>
      <c r="B2206" s="99"/>
      <c r="C2206" s="8"/>
      <c r="D2206" s="8"/>
      <c r="E2206" s="1147"/>
      <c r="F2206" s="1148"/>
      <c r="G2206" s="25"/>
    </row>
    <row r="2207" spans="1:7" ht="26.25" thickBot="1" x14ac:dyDescent="0.25">
      <c r="A2207" s="210" t="s">
        <v>47</v>
      </c>
      <c r="B2207" s="28" t="s">
        <v>23</v>
      </c>
      <c r="C2207" s="28" t="s">
        <v>34</v>
      </c>
      <c r="D2207" s="110" t="s">
        <v>53</v>
      </c>
      <c r="E2207" s="114" t="s">
        <v>54</v>
      </c>
      <c r="F2207" s="111" t="s">
        <v>55</v>
      </c>
      <c r="G2207" s="112" t="s">
        <v>35</v>
      </c>
    </row>
    <row r="2208" spans="1:7" ht="13.5" thickTop="1" x14ac:dyDescent="0.2">
      <c r="A2208" s="29">
        <v>1</v>
      </c>
      <c r="B2208" s="101"/>
      <c r="C2208" s="352" t="s">
        <v>300</v>
      </c>
      <c r="D2208" s="351" t="s">
        <v>835</v>
      </c>
      <c r="E2208" s="158">
        <v>35</v>
      </c>
      <c r="F2208" s="128">
        <v>450</v>
      </c>
      <c r="G2208" s="35">
        <f>F2208*E2208</f>
        <v>15750</v>
      </c>
    </row>
    <row r="2209" spans="1:7" x14ac:dyDescent="0.2">
      <c r="A2209" s="29"/>
      <c r="B2209" s="101"/>
      <c r="C2209" s="352"/>
      <c r="D2209" s="351" t="s">
        <v>467</v>
      </c>
      <c r="E2209" s="108"/>
      <c r="F2209" s="149"/>
      <c r="G2209" s="35"/>
    </row>
    <row r="2210" spans="1:7" x14ac:dyDescent="0.2">
      <c r="A2210" s="29"/>
      <c r="B2210" s="101"/>
      <c r="C2210" s="352"/>
      <c r="D2210" s="351"/>
      <c r="E2210" s="158"/>
      <c r="F2210" s="128"/>
      <c r="G2210" s="35"/>
    </row>
    <row r="2211" spans="1:7" x14ac:dyDescent="0.2">
      <c r="A2211" s="29"/>
      <c r="B2211" s="105"/>
      <c r="C2211" s="352"/>
      <c r="D2211" s="357"/>
      <c r="E2211" s="102"/>
      <c r="F2211" s="128"/>
      <c r="G2211" s="35"/>
    </row>
    <row r="2212" spans="1:7" x14ac:dyDescent="0.2">
      <c r="A2212" s="29"/>
      <c r="B2212" s="105"/>
      <c r="C2212" s="41"/>
      <c r="D2212" s="338" t="s">
        <v>151</v>
      </c>
      <c r="E2212" s="102"/>
      <c r="F2212" s="128"/>
      <c r="G2212" s="353"/>
    </row>
    <row r="2213" spans="1:7" x14ac:dyDescent="0.2">
      <c r="A2213" s="29"/>
      <c r="B2213" s="151"/>
      <c r="C2213" s="366"/>
      <c r="D2213" s="351"/>
      <c r="E2213" s="108"/>
      <c r="F2213" s="150"/>
      <c r="G2213" s="35"/>
    </row>
    <row r="2214" spans="1:7" x14ac:dyDescent="0.2">
      <c r="A2214" s="29"/>
      <c r="B2214" s="151"/>
      <c r="C2214" s="366"/>
      <c r="D2214" s="351"/>
      <c r="E2214" s="108"/>
      <c r="F2214" s="150"/>
      <c r="G2214" s="35"/>
    </row>
    <row r="2215" spans="1:7" x14ac:dyDescent="0.2">
      <c r="A2215" s="29"/>
      <c r="B2215" s="775"/>
      <c r="C2215" s="756"/>
      <c r="D2215" s="657"/>
      <c r="E2215" s="745"/>
      <c r="F2215" s="777"/>
      <c r="G2215" s="35"/>
    </row>
    <row r="2216" spans="1:7" x14ac:dyDescent="0.2">
      <c r="A2216" s="29"/>
      <c r="B2216" s="101"/>
      <c r="C2216" s="41"/>
      <c r="D2216" s="351"/>
      <c r="E2216" s="155"/>
      <c r="F2216" s="128"/>
      <c r="G2216" s="353"/>
    </row>
    <row r="2217" spans="1:7" x14ac:dyDescent="0.2">
      <c r="A2217" s="29"/>
      <c r="B2217" s="106"/>
      <c r="C2217" s="352"/>
      <c r="D2217" s="357" t="s">
        <v>8</v>
      </c>
      <c r="E2217" s="104"/>
      <c r="F2217" s="128"/>
      <c r="G2217" s="35"/>
    </row>
    <row r="2218" spans="1:7" x14ac:dyDescent="0.2">
      <c r="A2218" s="29"/>
      <c r="B2218" s="105"/>
      <c r="C2218" s="41"/>
      <c r="D2218" s="136"/>
      <c r="E2218" s="108"/>
      <c r="F2218" s="152"/>
      <c r="G2218" s="35"/>
    </row>
    <row r="2219" spans="1:7" x14ac:dyDescent="0.2">
      <c r="A2219" s="29"/>
      <c r="B2219" s="107"/>
      <c r="C2219" s="41"/>
      <c r="D2219" s="136"/>
      <c r="E2219" s="153"/>
      <c r="F2219" s="128"/>
      <c r="G2219" s="35"/>
    </row>
    <row r="2220" spans="1:7" x14ac:dyDescent="0.2">
      <c r="A2220" s="29"/>
      <c r="B2220" s="107"/>
      <c r="C2220" s="41"/>
      <c r="D2220" s="67"/>
      <c r="E2220" s="153"/>
      <c r="F2220" s="128"/>
      <c r="G2220" s="35"/>
    </row>
    <row r="2221" spans="1:7" x14ac:dyDescent="0.2">
      <c r="A2221" s="29"/>
      <c r="B2221" s="101"/>
      <c r="C2221" s="41"/>
      <c r="D2221" s="365" t="s">
        <v>483</v>
      </c>
      <c r="E2221" s="108"/>
      <c r="F2221" s="128"/>
      <c r="G2221" s="35"/>
    </row>
    <row r="2222" spans="1:7" x14ac:dyDescent="0.2">
      <c r="A2222" s="29"/>
      <c r="B2222" s="101"/>
      <c r="C2222" s="41"/>
      <c r="D2222" s="67"/>
      <c r="E2222" s="153"/>
      <c r="F2222" s="128"/>
      <c r="G2222" s="35"/>
    </row>
    <row r="2223" spans="1:7" x14ac:dyDescent="0.2">
      <c r="A2223" s="29"/>
      <c r="B2223" s="106"/>
      <c r="C2223" s="41"/>
      <c r="D2223" s="67"/>
      <c r="E2223" s="104"/>
      <c r="F2223" s="154"/>
      <c r="G2223" s="35"/>
    </row>
    <row r="2224" spans="1:7" x14ac:dyDescent="0.2">
      <c r="A2224" s="29"/>
      <c r="B2224" s="105"/>
      <c r="C2224" s="41"/>
      <c r="D2224" s="130"/>
      <c r="E2224" s="104"/>
      <c r="F2224" s="154"/>
      <c r="G2224" s="35"/>
    </row>
    <row r="2225" spans="1:7" x14ac:dyDescent="0.2">
      <c r="A2225" s="29"/>
      <c r="B2225" s="105"/>
      <c r="C2225" s="41"/>
      <c r="D2225" s="67"/>
      <c r="E2225" s="104"/>
      <c r="F2225" s="154"/>
      <c r="G2225" s="35"/>
    </row>
    <row r="2226" spans="1:7" x14ac:dyDescent="0.2">
      <c r="A2226" s="29"/>
      <c r="B2226" s="101"/>
      <c r="C2226" s="41"/>
      <c r="D2226" s="67"/>
      <c r="E2226" s="104"/>
      <c r="F2226" s="154"/>
      <c r="G2226" s="35"/>
    </row>
    <row r="2227" spans="1:7" x14ac:dyDescent="0.2">
      <c r="A2227" s="29"/>
      <c r="B2227" s="101"/>
      <c r="C2227" s="41"/>
      <c r="D2227" s="136"/>
      <c r="E2227" s="104"/>
      <c r="F2227" s="154"/>
      <c r="G2227" s="35"/>
    </row>
    <row r="2228" spans="1:7" x14ac:dyDescent="0.2">
      <c r="A2228" s="29"/>
      <c r="B2228" s="101"/>
      <c r="C2228" s="41"/>
      <c r="D2228" s="136"/>
      <c r="E2228" s="104"/>
      <c r="F2228" s="154"/>
      <c r="G2228" s="35"/>
    </row>
    <row r="2229" spans="1:7" x14ac:dyDescent="0.2">
      <c r="A2229" s="29"/>
      <c r="B2229" s="101"/>
      <c r="C2229" s="41"/>
      <c r="D2229" s="62"/>
      <c r="E2229" s="104"/>
      <c r="F2229" s="154"/>
      <c r="G2229" s="35"/>
    </row>
    <row r="2230" spans="1:7" x14ac:dyDescent="0.2">
      <c r="A2230" s="29"/>
      <c r="B2230" s="101"/>
      <c r="C2230" s="41"/>
      <c r="D2230" s="67"/>
      <c r="E2230" s="104"/>
      <c r="F2230" s="154"/>
      <c r="G2230" s="35"/>
    </row>
    <row r="2231" spans="1:7" x14ac:dyDescent="0.2">
      <c r="A2231" s="29"/>
      <c r="B2231" s="101"/>
      <c r="C2231" s="41"/>
      <c r="D2231" s="67"/>
      <c r="E2231" s="104"/>
      <c r="F2231" s="154"/>
      <c r="G2231" s="35"/>
    </row>
    <row r="2232" spans="1:7" x14ac:dyDescent="0.2">
      <c r="A2232" s="29"/>
      <c r="B2232" s="101"/>
      <c r="C2232" s="41"/>
      <c r="D2232" s="67"/>
      <c r="E2232" s="104"/>
      <c r="F2232" s="154"/>
      <c r="G2232" s="35"/>
    </row>
    <row r="2233" spans="1:7" x14ac:dyDescent="0.2">
      <c r="A2233" s="29"/>
      <c r="B2233" s="101"/>
      <c r="C2233" s="41"/>
      <c r="D2233" s="67"/>
      <c r="E2233" s="104"/>
      <c r="F2233" s="154"/>
      <c r="G2233" s="35"/>
    </row>
    <row r="2234" spans="1:7" x14ac:dyDescent="0.2">
      <c r="A2234" s="29"/>
      <c r="B2234" s="101"/>
      <c r="C2234" s="41"/>
      <c r="D2234" s="67"/>
      <c r="E2234" s="104"/>
      <c r="F2234" s="154"/>
      <c r="G2234" s="35"/>
    </row>
    <row r="2235" spans="1:7" x14ac:dyDescent="0.2">
      <c r="A2235" s="29"/>
      <c r="B2235" s="101"/>
      <c r="C2235" s="41"/>
      <c r="D2235" s="159"/>
      <c r="E2235" s="104"/>
      <c r="F2235" s="154"/>
      <c r="G2235" s="35"/>
    </row>
    <row r="2236" spans="1:7" x14ac:dyDescent="0.2">
      <c r="A2236" s="29"/>
      <c r="B2236" s="101"/>
      <c r="C2236" s="41"/>
      <c r="D2236" s="160"/>
      <c r="E2236" s="108"/>
      <c r="F2236" s="128"/>
      <c r="G2236" s="35"/>
    </row>
    <row r="2237" spans="1:7" x14ac:dyDescent="0.2">
      <c r="A2237" s="29"/>
      <c r="B2237" s="101"/>
      <c r="C2237" s="41"/>
      <c r="D2237" s="136"/>
      <c r="E2237" s="153"/>
      <c r="F2237" s="128"/>
      <c r="G2237" s="35"/>
    </row>
    <row r="2238" spans="1:7" x14ac:dyDescent="0.2">
      <c r="A2238" s="29"/>
      <c r="B2238" s="101"/>
      <c r="C2238" s="41"/>
      <c r="D2238" s="136"/>
      <c r="E2238" s="102"/>
      <c r="F2238" s="128"/>
      <c r="G2238" s="35"/>
    </row>
    <row r="2239" spans="1:7" x14ac:dyDescent="0.2">
      <c r="A2239" s="29"/>
      <c r="B2239" s="101"/>
      <c r="C2239" s="31"/>
      <c r="D2239" s="67"/>
      <c r="E2239" s="131"/>
      <c r="F2239" s="117"/>
      <c r="G2239" s="35"/>
    </row>
    <row r="2240" spans="1:7" x14ac:dyDescent="0.2">
      <c r="A2240" s="29"/>
      <c r="B2240" s="101"/>
      <c r="C2240" s="41"/>
      <c r="D2240" s="118"/>
      <c r="E2240" s="108"/>
      <c r="F2240" s="149"/>
      <c r="G2240" s="35"/>
    </row>
    <row r="2241" spans="1:7" x14ac:dyDescent="0.2">
      <c r="A2241" s="29"/>
      <c r="B2241" s="101"/>
      <c r="C2241" s="41"/>
      <c r="D2241" s="144"/>
      <c r="E2241" s="108"/>
      <c r="F2241" s="149"/>
      <c r="G2241" s="35"/>
    </row>
    <row r="2242" spans="1:7" ht="13.5" thickBot="1" x14ac:dyDescent="0.25">
      <c r="A2242" s="45"/>
      <c r="B2242" s="132"/>
      <c r="C2242" s="115"/>
      <c r="D2242" s="115"/>
      <c r="E2242" s="132"/>
      <c r="F2242" s="49" t="s">
        <v>15</v>
      </c>
      <c r="G2242" s="50">
        <f>SUM(G2208:G2241)</f>
        <v>15750</v>
      </c>
    </row>
    <row r="2243" spans="1:7" ht="13.5" thickTop="1" x14ac:dyDescent="0.2">
      <c r="A2243" s="1149" t="s">
        <v>3735</v>
      </c>
      <c r="B2243" s="1150"/>
      <c r="C2243" s="1150"/>
      <c r="D2243" s="1150"/>
      <c r="E2243" s="1150"/>
      <c r="F2243" s="1150"/>
      <c r="G2243" s="1151"/>
    </row>
    <row r="2244" spans="1:7" ht="13.5" thickBot="1" x14ac:dyDescent="0.25">
      <c r="A2244" s="1235" t="s">
        <v>3430</v>
      </c>
      <c r="B2244" s="1204"/>
      <c r="C2244" s="1204"/>
      <c r="D2244" s="1204"/>
      <c r="E2244" s="1204"/>
      <c r="F2244" s="1204"/>
      <c r="G2244" s="1232"/>
    </row>
    <row r="2245" spans="1:7" ht="13.5" thickTop="1" x14ac:dyDescent="0.2">
      <c r="A2245" s="1130"/>
      <c r="B2245" s="1131"/>
      <c r="C2245" s="1131"/>
      <c r="D2245" s="57" t="s">
        <v>11</v>
      </c>
      <c r="E2245" s="1132" t="s">
        <v>12</v>
      </c>
      <c r="F2245" s="1132"/>
      <c r="G2245" s="1133"/>
    </row>
    <row r="2246" spans="1:7" x14ac:dyDescent="0.2">
      <c r="A2246" s="1134" t="s">
        <v>17</v>
      </c>
      <c r="B2246" s="1135"/>
      <c r="C2246" s="1135"/>
      <c r="D2246" s="39"/>
      <c r="E2246" s="1136"/>
      <c r="F2246" s="1137"/>
      <c r="G2246" s="1138"/>
    </row>
    <row r="2247" spans="1:7" x14ac:dyDescent="0.2">
      <c r="A2247" s="1134" t="s">
        <v>38</v>
      </c>
      <c r="B2247" s="1135"/>
      <c r="C2247" s="1135"/>
      <c r="D2247" s="58" t="s">
        <v>468</v>
      </c>
      <c r="E2247" s="1139" t="s">
        <v>142</v>
      </c>
      <c r="F2247" s="1139"/>
      <c r="G2247" s="1140"/>
    </row>
    <row r="2248" spans="1:7" ht="13.5" thickBot="1" x14ac:dyDescent="0.25">
      <c r="A2248" s="1141" t="s">
        <v>39</v>
      </c>
      <c r="B2248" s="1142"/>
      <c r="C2248" s="1142"/>
      <c r="D2248" s="59" t="s">
        <v>44</v>
      </c>
      <c r="E2248" s="1143" t="s">
        <v>0</v>
      </c>
      <c r="F2248" s="1143"/>
      <c r="G2248" s="1144"/>
    </row>
    <row r="2249" spans="1:7" ht="16.5" x14ac:dyDescent="0.25">
      <c r="A2249" s="1152" t="s">
        <v>29</v>
      </c>
      <c r="B2249" s="1153"/>
      <c r="C2249" s="1153"/>
      <c r="D2249" s="1153"/>
      <c r="E2249" s="1153"/>
      <c r="F2249" s="1153"/>
      <c r="G2249" s="1154"/>
    </row>
    <row r="2250" spans="1:7" x14ac:dyDescent="0.2">
      <c r="A2250" s="1155" t="s">
        <v>48</v>
      </c>
      <c r="B2250" s="1156"/>
      <c r="C2250" s="1156"/>
      <c r="D2250" s="1156"/>
      <c r="E2250" s="1156"/>
      <c r="F2250" s="1156"/>
      <c r="G2250" s="1157"/>
    </row>
    <row r="2251" spans="1:7" x14ac:dyDescent="0.2">
      <c r="A2251" s="1158" t="s">
        <v>49</v>
      </c>
      <c r="B2251" s="1159"/>
      <c r="C2251" s="1159"/>
      <c r="D2251" s="1159"/>
      <c r="E2251" s="1159"/>
      <c r="F2251" s="1159"/>
      <c r="G2251" s="1160"/>
    </row>
    <row r="2252" spans="1:7" x14ac:dyDescent="0.2">
      <c r="A2252" s="6"/>
      <c r="B2252" s="99"/>
      <c r="C2252" s="8"/>
      <c r="D2252" s="9"/>
      <c r="E2252" s="99"/>
      <c r="F2252" s="10"/>
      <c r="G2252" s="11" t="s">
        <v>20</v>
      </c>
    </row>
    <row r="2253" spans="1:7" x14ac:dyDescent="0.2">
      <c r="A2253" s="12" t="s">
        <v>1</v>
      </c>
      <c r="B2253" s="13"/>
      <c r="C2253" s="14" t="s">
        <v>19</v>
      </c>
      <c r="D2253" s="13"/>
      <c r="E2253" s="343" t="s">
        <v>3799</v>
      </c>
      <c r="F2253" s="98"/>
      <c r="G2253" s="344" t="s">
        <v>3798</v>
      </c>
    </row>
    <row r="2254" spans="1:7" x14ac:dyDescent="0.2">
      <c r="A2254" s="17" t="s">
        <v>8</v>
      </c>
      <c r="B2254" s="100"/>
      <c r="C2254" s="19"/>
      <c r="D2254" s="4"/>
      <c r="E2254" s="1145"/>
      <c r="F2254" s="1146"/>
      <c r="G2254" s="20"/>
    </row>
    <row r="2255" spans="1:7" x14ac:dyDescent="0.2">
      <c r="A2255" s="21" t="s">
        <v>37</v>
      </c>
      <c r="B2255" s="22"/>
      <c r="C2255" s="22"/>
      <c r="D2255" s="22"/>
      <c r="E2255" s="23" t="s">
        <v>46</v>
      </c>
      <c r="F2255" s="24"/>
      <c r="G2255" s="20" t="s">
        <v>50</v>
      </c>
    </row>
    <row r="2256" spans="1:7" x14ac:dyDescent="0.2">
      <c r="A2256" s="6"/>
      <c r="B2256" s="99"/>
      <c r="C2256" s="8"/>
      <c r="D2256" s="8"/>
      <c r="E2256" s="1147"/>
      <c r="F2256" s="1148"/>
      <c r="G2256" s="25"/>
    </row>
    <row r="2257" spans="1:7" ht="26.25" thickBot="1" x14ac:dyDescent="0.25">
      <c r="A2257" s="210" t="s">
        <v>47</v>
      </c>
      <c r="B2257" s="28" t="s">
        <v>23</v>
      </c>
      <c r="C2257" s="28" t="s">
        <v>34</v>
      </c>
      <c r="D2257" s="110" t="s">
        <v>53</v>
      </c>
      <c r="E2257" s="114" t="s">
        <v>54</v>
      </c>
      <c r="F2257" s="111" t="s">
        <v>55</v>
      </c>
      <c r="G2257" s="112" t="s">
        <v>35</v>
      </c>
    </row>
    <row r="2258" spans="1:7" ht="13.5" thickTop="1" x14ac:dyDescent="0.2">
      <c r="A2258" s="29">
        <v>1</v>
      </c>
      <c r="B2258" s="101"/>
      <c r="C2258" s="352" t="s">
        <v>300</v>
      </c>
      <c r="D2258" s="351" t="s">
        <v>835</v>
      </c>
      <c r="E2258" s="158">
        <v>35</v>
      </c>
      <c r="F2258" s="128">
        <v>450</v>
      </c>
      <c r="G2258" s="35">
        <f>F2258*E2258</f>
        <v>15750</v>
      </c>
    </row>
    <row r="2259" spans="1:7" x14ac:dyDescent="0.2">
      <c r="A2259" s="29"/>
      <c r="B2259" s="101"/>
      <c r="C2259" s="352"/>
      <c r="D2259" s="351" t="s">
        <v>467</v>
      </c>
      <c r="E2259" s="108"/>
      <c r="F2259" s="149"/>
      <c r="G2259" s="35"/>
    </row>
    <row r="2260" spans="1:7" x14ac:dyDescent="0.2">
      <c r="A2260" s="29"/>
      <c r="B2260" s="101"/>
      <c r="C2260" s="352"/>
      <c r="D2260" s="351"/>
      <c r="E2260" s="158"/>
      <c r="F2260" s="128"/>
      <c r="G2260" s="35"/>
    </row>
    <row r="2261" spans="1:7" x14ac:dyDescent="0.2">
      <c r="A2261" s="29"/>
      <c r="B2261" s="105"/>
      <c r="C2261" s="352"/>
      <c r="D2261" s="357"/>
      <c r="E2261" s="102"/>
      <c r="F2261" s="128"/>
      <c r="G2261" s="35"/>
    </row>
    <row r="2262" spans="1:7" x14ac:dyDescent="0.2">
      <c r="A2262" s="29"/>
      <c r="B2262" s="105"/>
      <c r="C2262" s="41"/>
      <c r="D2262" s="338"/>
      <c r="E2262" s="102"/>
      <c r="F2262" s="128"/>
      <c r="G2262" s="353"/>
    </row>
    <row r="2263" spans="1:7" x14ac:dyDescent="0.2">
      <c r="A2263" s="29"/>
      <c r="B2263" s="151"/>
      <c r="C2263" s="366"/>
      <c r="D2263" s="351"/>
      <c r="E2263" s="108"/>
      <c r="F2263" s="150"/>
      <c r="G2263" s="35"/>
    </row>
    <row r="2264" spans="1:7" x14ac:dyDescent="0.2">
      <c r="A2264" s="29"/>
      <c r="B2264" s="151"/>
      <c r="C2264" s="366"/>
      <c r="D2264" s="351"/>
      <c r="E2264" s="108"/>
      <c r="F2264" s="150"/>
      <c r="G2264" s="35"/>
    </row>
    <row r="2265" spans="1:7" x14ac:dyDescent="0.2">
      <c r="A2265" s="29"/>
      <c r="B2265" s="775"/>
      <c r="C2265" s="756"/>
      <c r="D2265" s="657"/>
      <c r="E2265" s="745"/>
      <c r="F2265" s="777"/>
      <c r="G2265" s="35"/>
    </row>
    <row r="2266" spans="1:7" x14ac:dyDescent="0.2">
      <c r="A2266" s="29"/>
      <c r="B2266" s="101"/>
      <c r="C2266" s="41"/>
      <c r="D2266" s="351"/>
      <c r="E2266" s="155"/>
      <c r="F2266" s="128"/>
      <c r="G2266" s="353"/>
    </row>
    <row r="2267" spans="1:7" x14ac:dyDescent="0.2">
      <c r="A2267" s="29"/>
      <c r="B2267" s="106"/>
      <c r="C2267" s="352"/>
      <c r="D2267" s="357" t="s">
        <v>8</v>
      </c>
      <c r="E2267" s="104"/>
      <c r="F2267" s="128"/>
      <c r="G2267" s="35"/>
    </row>
    <row r="2268" spans="1:7" x14ac:dyDescent="0.2">
      <c r="A2268" s="29"/>
      <c r="B2268" s="105"/>
      <c r="C2268" s="41"/>
      <c r="D2268" s="136"/>
      <c r="E2268" s="108"/>
      <c r="F2268" s="152"/>
      <c r="G2268" s="35"/>
    </row>
    <row r="2269" spans="1:7" x14ac:dyDescent="0.2">
      <c r="A2269" s="29"/>
      <c r="B2269" s="107"/>
      <c r="C2269" s="41"/>
      <c r="D2269" s="136"/>
      <c r="E2269" s="153"/>
      <c r="F2269" s="128"/>
      <c r="G2269" s="35"/>
    </row>
    <row r="2270" spans="1:7" x14ac:dyDescent="0.2">
      <c r="A2270" s="29"/>
      <c r="B2270" s="107"/>
      <c r="C2270" s="41"/>
      <c r="D2270" s="67"/>
      <c r="E2270" s="153"/>
      <c r="F2270" s="128"/>
      <c r="G2270" s="35"/>
    </row>
    <row r="2271" spans="1:7" x14ac:dyDescent="0.2">
      <c r="A2271" s="29"/>
      <c r="B2271" s="101"/>
      <c r="C2271" s="41"/>
      <c r="D2271" s="67"/>
      <c r="E2271" s="108"/>
      <c r="F2271" s="128"/>
      <c r="G2271" s="35"/>
    </row>
    <row r="2272" spans="1:7" x14ac:dyDescent="0.2">
      <c r="A2272" s="29"/>
      <c r="B2272" s="101"/>
      <c r="C2272" s="41"/>
      <c r="D2272" s="67"/>
      <c r="E2272" s="153"/>
      <c r="F2272" s="128"/>
      <c r="G2272" s="35"/>
    </row>
    <row r="2273" spans="1:7" x14ac:dyDescent="0.2">
      <c r="A2273" s="29"/>
      <c r="B2273" s="106"/>
      <c r="C2273" s="41"/>
      <c r="D2273" s="67"/>
      <c r="E2273" s="104"/>
      <c r="F2273" s="154"/>
      <c r="G2273" s="35"/>
    </row>
    <row r="2274" spans="1:7" x14ac:dyDescent="0.2">
      <c r="A2274" s="29"/>
      <c r="B2274" s="105"/>
      <c r="C2274" s="41"/>
      <c r="D2274" s="130"/>
      <c r="E2274" s="104"/>
      <c r="F2274" s="154"/>
      <c r="G2274" s="35"/>
    </row>
    <row r="2275" spans="1:7" x14ac:dyDescent="0.2">
      <c r="A2275" s="29"/>
      <c r="B2275" s="105"/>
      <c r="C2275" s="41"/>
      <c r="D2275" s="67"/>
      <c r="E2275" s="104"/>
      <c r="F2275" s="154"/>
      <c r="G2275" s="35"/>
    </row>
    <row r="2276" spans="1:7" x14ac:dyDescent="0.2">
      <c r="A2276" s="29"/>
      <c r="B2276" s="101"/>
      <c r="C2276" s="41"/>
      <c r="D2276" s="67"/>
      <c r="E2276" s="104"/>
      <c r="F2276" s="154"/>
      <c r="G2276" s="35"/>
    </row>
    <row r="2277" spans="1:7" x14ac:dyDescent="0.2">
      <c r="A2277" s="29"/>
      <c r="B2277" s="101"/>
      <c r="C2277" s="41"/>
      <c r="D2277" s="136"/>
      <c r="E2277" s="104"/>
      <c r="F2277" s="154"/>
      <c r="G2277" s="35"/>
    </row>
    <row r="2278" spans="1:7" x14ac:dyDescent="0.2">
      <c r="A2278" s="29"/>
      <c r="B2278" s="101"/>
      <c r="C2278" s="41"/>
      <c r="D2278" s="136"/>
      <c r="E2278" s="104"/>
      <c r="F2278" s="154"/>
      <c r="G2278" s="35"/>
    </row>
    <row r="2279" spans="1:7" x14ac:dyDescent="0.2">
      <c r="A2279" s="29"/>
      <c r="B2279" s="101"/>
      <c r="C2279" s="41"/>
      <c r="D2279" s="62"/>
      <c r="E2279" s="104"/>
      <c r="F2279" s="154"/>
      <c r="G2279" s="35"/>
    </row>
    <row r="2280" spans="1:7" x14ac:dyDescent="0.2">
      <c r="A2280" s="29"/>
      <c r="B2280" s="101"/>
      <c r="C2280" s="41"/>
      <c r="D2280" s="67"/>
      <c r="E2280" s="104"/>
      <c r="F2280" s="154"/>
      <c r="G2280" s="35"/>
    </row>
    <row r="2281" spans="1:7" x14ac:dyDescent="0.2">
      <c r="A2281" s="29"/>
      <c r="B2281" s="101"/>
      <c r="C2281" s="41"/>
      <c r="D2281" s="67"/>
      <c r="E2281" s="104"/>
      <c r="F2281" s="154"/>
      <c r="G2281" s="35"/>
    </row>
    <row r="2282" spans="1:7" x14ac:dyDescent="0.2">
      <c r="A2282" s="29"/>
      <c r="B2282" s="101"/>
      <c r="C2282" s="41"/>
      <c r="D2282" s="67"/>
      <c r="E2282" s="104"/>
      <c r="F2282" s="154"/>
      <c r="G2282" s="35"/>
    </row>
    <row r="2283" spans="1:7" x14ac:dyDescent="0.2">
      <c r="A2283" s="29"/>
      <c r="B2283" s="101"/>
      <c r="C2283" s="41"/>
      <c r="D2283" s="67"/>
      <c r="E2283" s="104"/>
      <c r="F2283" s="154"/>
      <c r="G2283" s="35"/>
    </row>
    <row r="2284" spans="1:7" x14ac:dyDescent="0.2">
      <c r="A2284" s="29"/>
      <c r="B2284" s="101"/>
      <c r="C2284" s="41"/>
      <c r="D2284" s="67"/>
      <c r="E2284" s="104"/>
      <c r="F2284" s="154"/>
      <c r="G2284" s="35"/>
    </row>
    <row r="2285" spans="1:7" x14ac:dyDescent="0.2">
      <c r="A2285" s="29"/>
      <c r="B2285" s="101"/>
      <c r="C2285" s="41"/>
      <c r="D2285" s="159"/>
      <c r="E2285" s="104"/>
      <c r="F2285" s="154"/>
      <c r="G2285" s="35"/>
    </row>
    <row r="2286" spans="1:7" x14ac:dyDescent="0.2">
      <c r="A2286" s="29"/>
      <c r="B2286" s="101"/>
      <c r="C2286" s="41"/>
      <c r="D2286" s="160"/>
      <c r="E2286" s="108"/>
      <c r="F2286" s="128"/>
      <c r="G2286" s="35"/>
    </row>
    <row r="2287" spans="1:7" x14ac:dyDescent="0.2">
      <c r="A2287" s="29"/>
      <c r="B2287" s="101"/>
      <c r="C2287" s="41"/>
      <c r="D2287" s="136"/>
      <c r="E2287" s="153"/>
      <c r="F2287" s="128"/>
      <c r="G2287" s="35"/>
    </row>
    <row r="2288" spans="1:7" x14ac:dyDescent="0.2">
      <c r="A2288" s="29"/>
      <c r="B2288" s="101"/>
      <c r="C2288" s="41"/>
      <c r="D2288" s="136"/>
      <c r="E2288" s="102"/>
      <c r="F2288" s="128"/>
      <c r="G2288" s="35"/>
    </row>
    <row r="2289" spans="1:7" x14ac:dyDescent="0.2">
      <c r="A2289" s="29"/>
      <c r="B2289" s="101"/>
      <c r="C2289" s="31"/>
      <c r="D2289" s="67"/>
      <c r="E2289" s="131"/>
      <c r="F2289" s="117"/>
      <c r="G2289" s="35"/>
    </row>
    <row r="2290" spans="1:7" x14ac:dyDescent="0.2">
      <c r="A2290" s="29"/>
      <c r="B2290" s="101"/>
      <c r="C2290" s="41"/>
      <c r="D2290" s="118"/>
      <c r="E2290" s="108"/>
      <c r="F2290" s="149"/>
      <c r="G2290" s="35"/>
    </row>
    <row r="2291" spans="1:7" x14ac:dyDescent="0.2">
      <c r="A2291" s="29"/>
      <c r="B2291" s="101"/>
      <c r="C2291" s="41"/>
      <c r="D2291" s="144"/>
      <c r="E2291" s="108"/>
      <c r="F2291" s="149"/>
      <c r="G2291" s="35"/>
    </row>
    <row r="2292" spans="1:7" ht="13.5" thickBot="1" x14ac:dyDescent="0.25">
      <c r="A2292" s="45"/>
      <c r="B2292" s="132"/>
      <c r="C2292" s="115"/>
      <c r="D2292" s="115"/>
      <c r="E2292" s="132"/>
      <c r="F2292" s="49" t="s">
        <v>15</v>
      </c>
      <c r="G2292" s="50">
        <f>SUM(G2258:G2291)</f>
        <v>15750</v>
      </c>
    </row>
    <row r="2293" spans="1:7" ht="13.5" thickTop="1" x14ac:dyDescent="0.2">
      <c r="A2293" s="1149" t="s">
        <v>3436</v>
      </c>
      <c r="B2293" s="1150"/>
      <c r="C2293" s="1150"/>
      <c r="D2293" s="1150"/>
      <c r="E2293" s="1150"/>
      <c r="F2293" s="1150"/>
      <c r="G2293" s="1151"/>
    </row>
    <row r="2294" spans="1:7" ht="13.5" thickBot="1" x14ac:dyDescent="0.25">
      <c r="A2294" s="1235" t="s">
        <v>3437</v>
      </c>
      <c r="B2294" s="1204"/>
      <c r="C2294" s="1204"/>
      <c r="D2294" s="1204"/>
      <c r="E2294" s="1204"/>
      <c r="F2294" s="1204"/>
      <c r="G2294" s="1232"/>
    </row>
    <row r="2295" spans="1:7" ht="13.5" thickTop="1" x14ac:dyDescent="0.2">
      <c r="A2295" s="1130"/>
      <c r="B2295" s="1131"/>
      <c r="C2295" s="1131"/>
      <c r="D2295" s="57" t="s">
        <v>11</v>
      </c>
      <c r="E2295" s="1132" t="s">
        <v>12</v>
      </c>
      <c r="F2295" s="1132"/>
      <c r="G2295" s="1133"/>
    </row>
    <row r="2296" spans="1:7" x14ac:dyDescent="0.2">
      <c r="A2296" s="1134" t="s">
        <v>17</v>
      </c>
      <c r="B2296" s="1135"/>
      <c r="C2296" s="1135"/>
      <c r="D2296" s="39"/>
      <c r="E2296" s="1136"/>
      <c r="F2296" s="1137"/>
      <c r="G2296" s="1138"/>
    </row>
    <row r="2297" spans="1:7" x14ac:dyDescent="0.2">
      <c r="A2297" s="1134" t="s">
        <v>38</v>
      </c>
      <c r="B2297" s="1135"/>
      <c r="C2297" s="1135"/>
      <c r="D2297" s="58" t="s">
        <v>468</v>
      </c>
      <c r="E2297" s="1139" t="s">
        <v>142</v>
      </c>
      <c r="F2297" s="1139"/>
      <c r="G2297" s="1140"/>
    </row>
    <row r="2298" spans="1:7" ht="13.5" thickBot="1" x14ac:dyDescent="0.25">
      <c r="A2298" s="1141" t="s">
        <v>39</v>
      </c>
      <c r="B2298" s="1142"/>
      <c r="C2298" s="1142"/>
      <c r="D2298" s="59" t="s">
        <v>44</v>
      </c>
      <c r="E2298" s="1143" t="s">
        <v>0</v>
      </c>
      <c r="F2298" s="1143"/>
      <c r="G2298" s="1144"/>
    </row>
    <row r="2299" spans="1:7" ht="16.5" x14ac:dyDescent="0.25">
      <c r="A2299" s="1152" t="s">
        <v>29</v>
      </c>
      <c r="B2299" s="1153"/>
      <c r="C2299" s="1153"/>
      <c r="D2299" s="1153"/>
      <c r="E2299" s="1153"/>
      <c r="F2299" s="1153"/>
      <c r="G2299" s="1154"/>
    </row>
    <row r="2300" spans="1:7" x14ac:dyDescent="0.2">
      <c r="A2300" s="1155" t="s">
        <v>48</v>
      </c>
      <c r="B2300" s="1156"/>
      <c r="C2300" s="1156"/>
      <c r="D2300" s="1156"/>
      <c r="E2300" s="1156"/>
      <c r="F2300" s="1156"/>
      <c r="G2300" s="1157"/>
    </row>
    <row r="2301" spans="1:7" x14ac:dyDescent="0.2">
      <c r="A2301" s="1158" t="s">
        <v>49</v>
      </c>
      <c r="B2301" s="1159"/>
      <c r="C2301" s="1159"/>
      <c r="D2301" s="1159"/>
      <c r="E2301" s="1159"/>
      <c r="F2301" s="1159"/>
      <c r="G2301" s="1160"/>
    </row>
    <row r="2302" spans="1:7" x14ac:dyDescent="0.2">
      <c r="A2302" s="6"/>
      <c r="B2302" s="99"/>
      <c r="C2302" s="8"/>
      <c r="D2302" s="9"/>
      <c r="E2302" s="99"/>
      <c r="F2302" s="10"/>
      <c r="G2302" s="11" t="s">
        <v>20</v>
      </c>
    </row>
    <row r="2303" spans="1:7" x14ac:dyDescent="0.2">
      <c r="A2303" s="12" t="s">
        <v>1</v>
      </c>
      <c r="B2303" s="13"/>
      <c r="C2303" s="14" t="s">
        <v>19</v>
      </c>
      <c r="D2303" s="13"/>
      <c r="E2303" s="343" t="s">
        <v>3801</v>
      </c>
      <c r="F2303" s="98"/>
      <c r="G2303" s="344" t="s">
        <v>3798</v>
      </c>
    </row>
    <row r="2304" spans="1:7" x14ac:dyDescent="0.2">
      <c r="A2304" s="17" t="s">
        <v>8</v>
      </c>
      <c r="B2304" s="100"/>
      <c r="C2304" s="19"/>
      <c r="D2304" s="4"/>
      <c r="E2304" s="1145"/>
      <c r="F2304" s="1146"/>
      <c r="G2304" s="20"/>
    </row>
    <row r="2305" spans="1:7" x14ac:dyDescent="0.2">
      <c r="A2305" s="21" t="s">
        <v>37</v>
      </c>
      <c r="B2305" s="22"/>
      <c r="C2305" s="22"/>
      <c r="D2305" s="22"/>
      <c r="E2305" s="23" t="s">
        <v>46</v>
      </c>
      <c r="F2305" s="24"/>
      <c r="G2305" s="20" t="s">
        <v>50</v>
      </c>
    </row>
    <row r="2306" spans="1:7" x14ac:dyDescent="0.2">
      <c r="A2306" s="6"/>
      <c r="B2306" s="99"/>
      <c r="C2306" s="8"/>
      <c r="D2306" s="8"/>
      <c r="E2306" s="1147"/>
      <c r="F2306" s="1148"/>
      <c r="G2306" s="25"/>
    </row>
    <row r="2307" spans="1:7" ht="26.25" thickBot="1" x14ac:dyDescent="0.25">
      <c r="A2307" s="210" t="s">
        <v>47</v>
      </c>
      <c r="B2307" s="28" t="s">
        <v>23</v>
      </c>
      <c r="C2307" s="28" t="s">
        <v>34</v>
      </c>
      <c r="D2307" s="110" t="s">
        <v>53</v>
      </c>
      <c r="E2307" s="114" t="s">
        <v>54</v>
      </c>
      <c r="F2307" s="111" t="s">
        <v>55</v>
      </c>
      <c r="G2307" s="112" t="s">
        <v>35</v>
      </c>
    </row>
    <row r="2308" spans="1:7" ht="13.5" thickTop="1" x14ac:dyDescent="0.2">
      <c r="A2308" s="29">
        <v>1</v>
      </c>
      <c r="B2308" s="101"/>
      <c r="C2308" s="352" t="s">
        <v>300</v>
      </c>
      <c r="D2308" s="351" t="s">
        <v>835</v>
      </c>
      <c r="E2308" s="158">
        <v>35</v>
      </c>
      <c r="F2308" s="128">
        <v>450</v>
      </c>
      <c r="G2308" s="35">
        <f>F2308*E2308</f>
        <v>15750</v>
      </c>
    </row>
    <row r="2309" spans="1:7" x14ac:dyDescent="0.2">
      <c r="A2309" s="29"/>
      <c r="B2309" s="101"/>
      <c r="C2309" s="352"/>
      <c r="D2309" s="351" t="s">
        <v>467</v>
      </c>
      <c r="E2309" s="108"/>
      <c r="F2309" s="149"/>
      <c r="G2309" s="35"/>
    </row>
    <row r="2310" spans="1:7" x14ac:dyDescent="0.2">
      <c r="A2310" s="29"/>
      <c r="B2310" s="101"/>
      <c r="C2310" s="352"/>
      <c r="D2310" s="351"/>
      <c r="E2310" s="158"/>
      <c r="F2310" s="128"/>
      <c r="G2310" s="35"/>
    </row>
    <row r="2311" spans="1:7" x14ac:dyDescent="0.2">
      <c r="A2311" s="29"/>
      <c r="B2311" s="105"/>
      <c r="C2311" s="352"/>
      <c r="D2311" s="357"/>
      <c r="E2311" s="102"/>
      <c r="F2311" s="128"/>
      <c r="G2311" s="35"/>
    </row>
    <row r="2312" spans="1:7" x14ac:dyDescent="0.2">
      <c r="A2312" s="29"/>
      <c r="B2312" s="105"/>
      <c r="C2312" s="41"/>
      <c r="D2312" s="338"/>
      <c r="E2312" s="102"/>
      <c r="F2312" s="128"/>
      <c r="G2312" s="353"/>
    </row>
    <row r="2313" spans="1:7" x14ac:dyDescent="0.2">
      <c r="A2313" s="29"/>
      <c r="B2313" s="151"/>
      <c r="C2313" s="366"/>
      <c r="D2313" s="351"/>
      <c r="E2313" s="108"/>
      <c r="F2313" s="150"/>
      <c r="G2313" s="35"/>
    </row>
    <row r="2314" spans="1:7" x14ac:dyDescent="0.2">
      <c r="A2314" s="29"/>
      <c r="B2314" s="151"/>
      <c r="C2314" s="366"/>
      <c r="D2314" s="351"/>
      <c r="E2314" s="108"/>
      <c r="F2314" s="150"/>
      <c r="G2314" s="35"/>
    </row>
    <row r="2315" spans="1:7" x14ac:dyDescent="0.2">
      <c r="A2315" s="29"/>
      <c r="B2315" s="775"/>
      <c r="C2315" s="756"/>
      <c r="D2315" s="657"/>
      <c r="E2315" s="745"/>
      <c r="F2315" s="777"/>
      <c r="G2315" s="35"/>
    </row>
    <row r="2316" spans="1:7" x14ac:dyDescent="0.2">
      <c r="A2316" s="29"/>
      <c r="B2316" s="101"/>
      <c r="C2316" s="41"/>
      <c r="D2316" s="351"/>
      <c r="E2316" s="155"/>
      <c r="F2316" s="128"/>
      <c r="G2316" s="353"/>
    </row>
    <row r="2317" spans="1:7" x14ac:dyDescent="0.2">
      <c r="A2317" s="29"/>
      <c r="B2317" s="106"/>
      <c r="C2317" s="352"/>
      <c r="D2317" s="357" t="s">
        <v>8</v>
      </c>
      <c r="E2317" s="104"/>
      <c r="F2317" s="128"/>
      <c r="G2317" s="35"/>
    </row>
    <row r="2318" spans="1:7" x14ac:dyDescent="0.2">
      <c r="A2318" s="29"/>
      <c r="B2318" s="105"/>
      <c r="C2318" s="41"/>
      <c r="D2318" s="136"/>
      <c r="E2318" s="108"/>
      <c r="F2318" s="152"/>
      <c r="G2318" s="35"/>
    </row>
    <row r="2319" spans="1:7" x14ac:dyDescent="0.2">
      <c r="A2319" s="29"/>
      <c r="B2319" s="107"/>
      <c r="C2319" s="41"/>
      <c r="D2319" s="136"/>
      <c r="E2319" s="153"/>
      <c r="F2319" s="128"/>
      <c r="G2319" s="35"/>
    </row>
    <row r="2320" spans="1:7" x14ac:dyDescent="0.2">
      <c r="A2320" s="29"/>
      <c r="B2320" s="107"/>
      <c r="C2320" s="41"/>
      <c r="D2320" s="67"/>
      <c r="E2320" s="153"/>
      <c r="F2320" s="128"/>
      <c r="G2320" s="35"/>
    </row>
    <row r="2321" spans="1:7" x14ac:dyDescent="0.2">
      <c r="A2321" s="29"/>
      <c r="B2321" s="101"/>
      <c r="C2321" s="41"/>
      <c r="D2321" s="67"/>
      <c r="E2321" s="108"/>
      <c r="F2321" s="128"/>
      <c r="G2321" s="35"/>
    </row>
    <row r="2322" spans="1:7" x14ac:dyDescent="0.2">
      <c r="A2322" s="29"/>
      <c r="B2322" s="101"/>
      <c r="C2322" s="41"/>
      <c r="D2322" s="67"/>
      <c r="E2322" s="153"/>
      <c r="F2322" s="128"/>
      <c r="G2322" s="35"/>
    </row>
    <row r="2323" spans="1:7" x14ac:dyDescent="0.2">
      <c r="A2323" s="29"/>
      <c r="B2323" s="106"/>
      <c r="C2323" s="41"/>
      <c r="D2323" s="67"/>
      <c r="E2323" s="104"/>
      <c r="F2323" s="154"/>
      <c r="G2323" s="35"/>
    </row>
    <row r="2324" spans="1:7" x14ac:dyDescent="0.2">
      <c r="A2324" s="29"/>
      <c r="B2324" s="105"/>
      <c r="C2324" s="41"/>
      <c r="D2324" s="130"/>
      <c r="E2324" s="104"/>
      <c r="F2324" s="154"/>
      <c r="G2324" s="35"/>
    </row>
    <row r="2325" spans="1:7" x14ac:dyDescent="0.2">
      <c r="A2325" s="29"/>
      <c r="B2325" s="105"/>
      <c r="C2325" s="41"/>
      <c r="D2325" s="67"/>
      <c r="E2325" s="104"/>
      <c r="F2325" s="154"/>
      <c r="G2325" s="35"/>
    </row>
    <row r="2326" spans="1:7" x14ac:dyDescent="0.2">
      <c r="A2326" s="29"/>
      <c r="B2326" s="101"/>
      <c r="C2326" s="41"/>
      <c r="D2326" s="67"/>
      <c r="E2326" s="104"/>
      <c r="F2326" s="154"/>
      <c r="G2326" s="35"/>
    </row>
    <row r="2327" spans="1:7" x14ac:dyDescent="0.2">
      <c r="A2327" s="29"/>
      <c r="B2327" s="101"/>
      <c r="C2327" s="41"/>
      <c r="D2327" s="136"/>
      <c r="E2327" s="104"/>
      <c r="F2327" s="154"/>
      <c r="G2327" s="35"/>
    </row>
    <row r="2328" spans="1:7" x14ac:dyDescent="0.2">
      <c r="A2328" s="29"/>
      <c r="B2328" s="101"/>
      <c r="C2328" s="41"/>
      <c r="D2328" s="136"/>
      <c r="E2328" s="104"/>
      <c r="F2328" s="154"/>
      <c r="G2328" s="35"/>
    </row>
    <row r="2329" spans="1:7" x14ac:dyDescent="0.2">
      <c r="A2329" s="29"/>
      <c r="B2329" s="101"/>
      <c r="C2329" s="41"/>
      <c r="D2329" s="62"/>
      <c r="E2329" s="104"/>
      <c r="F2329" s="154"/>
      <c r="G2329" s="35"/>
    </row>
    <row r="2330" spans="1:7" x14ac:dyDescent="0.2">
      <c r="A2330" s="29"/>
      <c r="B2330" s="101"/>
      <c r="C2330" s="41"/>
      <c r="D2330" s="67"/>
      <c r="E2330" s="104"/>
      <c r="F2330" s="154"/>
      <c r="G2330" s="35"/>
    </row>
    <row r="2331" spans="1:7" x14ac:dyDescent="0.2">
      <c r="A2331" s="29"/>
      <c r="B2331" s="101"/>
      <c r="C2331" s="41"/>
      <c r="D2331" s="67"/>
      <c r="E2331" s="104"/>
      <c r="F2331" s="154"/>
      <c r="G2331" s="35"/>
    </row>
    <row r="2332" spans="1:7" x14ac:dyDescent="0.2">
      <c r="A2332" s="29"/>
      <c r="B2332" s="101"/>
      <c r="C2332" s="41"/>
      <c r="D2332" s="67"/>
      <c r="E2332" s="104"/>
      <c r="F2332" s="154"/>
      <c r="G2332" s="35"/>
    </row>
    <row r="2333" spans="1:7" x14ac:dyDescent="0.2">
      <c r="A2333" s="29"/>
      <c r="B2333" s="101"/>
      <c r="C2333" s="41"/>
      <c r="D2333" s="67"/>
      <c r="E2333" s="104"/>
      <c r="F2333" s="154"/>
      <c r="G2333" s="35"/>
    </row>
    <row r="2334" spans="1:7" x14ac:dyDescent="0.2">
      <c r="A2334" s="29"/>
      <c r="B2334" s="101"/>
      <c r="C2334" s="41"/>
      <c r="D2334" s="67"/>
      <c r="E2334" s="104"/>
      <c r="F2334" s="154"/>
      <c r="G2334" s="35"/>
    </row>
    <row r="2335" spans="1:7" x14ac:dyDescent="0.2">
      <c r="A2335" s="29"/>
      <c r="B2335" s="101"/>
      <c r="C2335" s="41"/>
      <c r="D2335" s="159"/>
      <c r="E2335" s="104"/>
      <c r="F2335" s="154"/>
      <c r="G2335" s="35"/>
    </row>
    <row r="2336" spans="1:7" x14ac:dyDescent="0.2">
      <c r="A2336" s="29"/>
      <c r="B2336" s="101"/>
      <c r="C2336" s="41"/>
      <c r="D2336" s="160"/>
      <c r="E2336" s="108"/>
      <c r="F2336" s="128"/>
      <c r="G2336" s="35"/>
    </row>
    <row r="2337" spans="1:7" x14ac:dyDescent="0.2">
      <c r="A2337" s="29"/>
      <c r="B2337" s="101"/>
      <c r="C2337" s="41"/>
      <c r="D2337" s="136"/>
      <c r="E2337" s="153"/>
      <c r="F2337" s="128"/>
      <c r="G2337" s="35"/>
    </row>
    <row r="2338" spans="1:7" x14ac:dyDescent="0.2">
      <c r="A2338" s="29"/>
      <c r="B2338" s="101"/>
      <c r="C2338" s="41"/>
      <c r="D2338" s="136"/>
      <c r="E2338" s="102"/>
      <c r="F2338" s="128"/>
      <c r="G2338" s="35"/>
    </row>
    <row r="2339" spans="1:7" x14ac:dyDescent="0.2">
      <c r="A2339" s="29"/>
      <c r="B2339" s="101"/>
      <c r="C2339" s="31"/>
      <c r="D2339" s="67"/>
      <c r="E2339" s="131"/>
      <c r="F2339" s="117"/>
      <c r="G2339" s="35"/>
    </row>
    <row r="2340" spans="1:7" x14ac:dyDescent="0.2">
      <c r="A2340" s="29"/>
      <c r="B2340" s="101"/>
      <c r="C2340" s="41"/>
      <c r="D2340" s="118"/>
      <c r="E2340" s="108"/>
      <c r="F2340" s="149"/>
      <c r="G2340" s="35"/>
    </row>
    <row r="2341" spans="1:7" x14ac:dyDescent="0.2">
      <c r="A2341" s="29"/>
      <c r="B2341" s="101"/>
      <c r="C2341" s="41"/>
      <c r="D2341" s="144"/>
      <c r="E2341" s="108"/>
      <c r="F2341" s="149"/>
      <c r="G2341" s="35"/>
    </row>
    <row r="2342" spans="1:7" ht="13.5" thickBot="1" x14ac:dyDescent="0.25">
      <c r="A2342" s="45"/>
      <c r="B2342" s="132"/>
      <c r="C2342" s="115"/>
      <c r="D2342" s="115"/>
      <c r="E2342" s="132"/>
      <c r="F2342" s="49" t="s">
        <v>15</v>
      </c>
      <c r="G2342" s="50">
        <f>SUM(G2308:G2341)</f>
        <v>15750</v>
      </c>
    </row>
    <row r="2343" spans="1:7" ht="13.5" thickTop="1" x14ac:dyDescent="0.2">
      <c r="A2343" s="1149" t="s">
        <v>3445</v>
      </c>
      <c r="B2343" s="1150"/>
      <c r="C2343" s="1150"/>
      <c r="D2343" s="1150"/>
      <c r="E2343" s="1150"/>
      <c r="F2343" s="1150"/>
      <c r="G2343" s="1151"/>
    </row>
    <row r="2344" spans="1:7" ht="13.5" thickBot="1" x14ac:dyDescent="0.25">
      <c r="A2344" s="1235" t="s">
        <v>3446</v>
      </c>
      <c r="B2344" s="1204"/>
      <c r="C2344" s="1204"/>
      <c r="D2344" s="1204"/>
      <c r="E2344" s="1204"/>
      <c r="F2344" s="1204"/>
      <c r="G2344" s="1232"/>
    </row>
    <row r="2345" spans="1:7" ht="13.5" thickTop="1" x14ac:dyDescent="0.2">
      <c r="A2345" s="1130"/>
      <c r="B2345" s="1131"/>
      <c r="C2345" s="1131"/>
      <c r="D2345" s="57" t="s">
        <v>11</v>
      </c>
      <c r="E2345" s="1132" t="s">
        <v>12</v>
      </c>
      <c r="F2345" s="1132"/>
      <c r="G2345" s="1133"/>
    </row>
    <row r="2346" spans="1:7" x14ac:dyDescent="0.2">
      <c r="A2346" s="1134" t="s">
        <v>17</v>
      </c>
      <c r="B2346" s="1135"/>
      <c r="C2346" s="1135"/>
      <c r="D2346" s="39"/>
      <c r="E2346" s="1136"/>
      <c r="F2346" s="1137"/>
      <c r="G2346" s="1138"/>
    </row>
    <row r="2347" spans="1:7" x14ac:dyDescent="0.2">
      <c r="A2347" s="1134" t="s">
        <v>38</v>
      </c>
      <c r="B2347" s="1135"/>
      <c r="C2347" s="1135"/>
      <c r="D2347" s="58" t="s">
        <v>468</v>
      </c>
      <c r="E2347" s="1139" t="s">
        <v>142</v>
      </c>
      <c r="F2347" s="1139"/>
      <c r="G2347" s="1140"/>
    </row>
    <row r="2348" spans="1:7" ht="13.5" thickBot="1" x14ac:dyDescent="0.25">
      <c r="A2348" s="1141" t="s">
        <v>39</v>
      </c>
      <c r="B2348" s="1142"/>
      <c r="C2348" s="1142"/>
      <c r="D2348" s="59" t="s">
        <v>44</v>
      </c>
      <c r="E2348" s="1143" t="s">
        <v>0</v>
      </c>
      <c r="F2348" s="1143"/>
      <c r="G2348" s="1144"/>
    </row>
    <row r="2349" spans="1:7" ht="16.5" x14ac:dyDescent="0.25">
      <c r="A2349" s="1152" t="s">
        <v>29</v>
      </c>
      <c r="B2349" s="1153"/>
      <c r="C2349" s="1153"/>
      <c r="D2349" s="1153"/>
      <c r="E2349" s="1153"/>
      <c r="F2349" s="1153"/>
      <c r="G2349" s="1154"/>
    </row>
    <row r="2350" spans="1:7" x14ac:dyDescent="0.2">
      <c r="A2350" s="1155" t="s">
        <v>48</v>
      </c>
      <c r="B2350" s="1156"/>
      <c r="C2350" s="1156"/>
      <c r="D2350" s="1156"/>
      <c r="E2350" s="1156"/>
      <c r="F2350" s="1156"/>
      <c r="G2350" s="1157"/>
    </row>
    <row r="2351" spans="1:7" x14ac:dyDescent="0.2">
      <c r="A2351" s="1158" t="s">
        <v>49</v>
      </c>
      <c r="B2351" s="1159"/>
      <c r="C2351" s="1159"/>
      <c r="D2351" s="1159"/>
      <c r="E2351" s="1159"/>
      <c r="F2351" s="1159"/>
      <c r="G2351" s="1160"/>
    </row>
    <row r="2352" spans="1:7" x14ac:dyDescent="0.2">
      <c r="A2352" s="6"/>
      <c r="B2352" s="99"/>
      <c r="C2352" s="8"/>
      <c r="D2352" s="9"/>
      <c r="E2352" s="99"/>
      <c r="F2352" s="10"/>
      <c r="G2352" s="11" t="s">
        <v>20</v>
      </c>
    </row>
    <row r="2353" spans="1:7" x14ac:dyDescent="0.2">
      <c r="A2353" s="12" t="s">
        <v>1</v>
      </c>
      <c r="B2353" s="13"/>
      <c r="C2353" s="14" t="s">
        <v>19</v>
      </c>
      <c r="D2353" s="13"/>
      <c r="E2353" s="343" t="s">
        <v>3810</v>
      </c>
      <c r="F2353" s="98"/>
      <c r="G2353" s="344" t="s">
        <v>3798</v>
      </c>
    </row>
    <row r="2354" spans="1:7" x14ac:dyDescent="0.2">
      <c r="A2354" s="17" t="s">
        <v>8</v>
      </c>
      <c r="B2354" s="100"/>
      <c r="C2354" s="19"/>
      <c r="D2354" s="4"/>
      <c r="E2354" s="1145"/>
      <c r="F2354" s="1146"/>
      <c r="G2354" s="20"/>
    </row>
    <row r="2355" spans="1:7" x14ac:dyDescent="0.2">
      <c r="A2355" s="21" t="s">
        <v>37</v>
      </c>
      <c r="B2355" s="22"/>
      <c r="C2355" s="22"/>
      <c r="D2355" s="22"/>
      <c r="E2355" s="23" t="s">
        <v>46</v>
      </c>
      <c r="F2355" s="24"/>
      <c r="G2355" s="20" t="s">
        <v>50</v>
      </c>
    </row>
    <row r="2356" spans="1:7" x14ac:dyDescent="0.2">
      <c r="A2356" s="6"/>
      <c r="B2356" s="99"/>
      <c r="C2356" s="8"/>
      <c r="D2356" s="8"/>
      <c r="E2356" s="1147"/>
      <c r="F2356" s="1148"/>
      <c r="G2356" s="25"/>
    </row>
    <row r="2357" spans="1:7" ht="26.25" thickBot="1" x14ac:dyDescent="0.25">
      <c r="A2357" s="210" t="s">
        <v>47</v>
      </c>
      <c r="B2357" s="28" t="s">
        <v>23</v>
      </c>
      <c r="C2357" s="28" t="s">
        <v>34</v>
      </c>
      <c r="D2357" s="110" t="s">
        <v>53</v>
      </c>
      <c r="E2357" s="114" t="s">
        <v>54</v>
      </c>
      <c r="F2357" s="111" t="s">
        <v>55</v>
      </c>
      <c r="G2357" s="112" t="s">
        <v>35</v>
      </c>
    </row>
    <row r="2358" spans="1:7" ht="13.5" thickTop="1" x14ac:dyDescent="0.2">
      <c r="A2358" s="29">
        <v>1</v>
      </c>
      <c r="B2358" s="101"/>
      <c r="C2358" s="352" t="s">
        <v>300</v>
      </c>
      <c r="D2358" s="351" t="s">
        <v>835</v>
      </c>
      <c r="E2358" s="158">
        <v>35</v>
      </c>
      <c r="F2358" s="128">
        <v>450</v>
      </c>
      <c r="G2358" s="35">
        <f>F2358*E2358</f>
        <v>15750</v>
      </c>
    </row>
    <row r="2359" spans="1:7" x14ac:dyDescent="0.2">
      <c r="A2359" s="29"/>
      <c r="B2359" s="101"/>
      <c r="C2359" s="352"/>
      <c r="D2359" s="351" t="s">
        <v>467</v>
      </c>
      <c r="E2359" s="108"/>
      <c r="F2359" s="149"/>
      <c r="G2359" s="35"/>
    </row>
    <row r="2360" spans="1:7" x14ac:dyDescent="0.2">
      <c r="A2360" s="29"/>
      <c r="B2360" s="101"/>
      <c r="C2360" s="352"/>
      <c r="D2360" s="351"/>
      <c r="E2360" s="158"/>
      <c r="F2360" s="128"/>
      <c r="G2360" s="35"/>
    </row>
    <row r="2361" spans="1:7" x14ac:dyDescent="0.2">
      <c r="A2361" s="29"/>
      <c r="B2361" s="105"/>
      <c r="C2361" s="352"/>
      <c r="D2361" s="357"/>
      <c r="E2361" s="102"/>
      <c r="F2361" s="128"/>
      <c r="G2361" s="35"/>
    </row>
    <row r="2362" spans="1:7" x14ac:dyDescent="0.2">
      <c r="A2362" s="29"/>
      <c r="B2362" s="105"/>
      <c r="C2362" s="41"/>
      <c r="D2362" s="338"/>
      <c r="E2362" s="102"/>
      <c r="F2362" s="128"/>
      <c r="G2362" s="353"/>
    </row>
    <row r="2363" spans="1:7" x14ac:dyDescent="0.2">
      <c r="A2363" s="29"/>
      <c r="B2363" s="151"/>
      <c r="C2363" s="366"/>
      <c r="D2363" s="351"/>
      <c r="E2363" s="108"/>
      <c r="F2363" s="150"/>
      <c r="G2363" s="35"/>
    </row>
    <row r="2364" spans="1:7" x14ac:dyDescent="0.2">
      <c r="A2364" s="29"/>
      <c r="B2364" s="151"/>
      <c r="C2364" s="366"/>
      <c r="D2364" s="351"/>
      <c r="E2364" s="108"/>
      <c r="F2364" s="150"/>
      <c r="G2364" s="35"/>
    </row>
    <row r="2365" spans="1:7" x14ac:dyDescent="0.2">
      <c r="A2365" s="29"/>
      <c r="B2365" s="775"/>
      <c r="C2365" s="756"/>
      <c r="D2365" s="657"/>
      <c r="E2365" s="745"/>
      <c r="F2365" s="777"/>
      <c r="G2365" s="35"/>
    </row>
    <row r="2366" spans="1:7" x14ac:dyDescent="0.2">
      <c r="A2366" s="29"/>
      <c r="B2366" s="101"/>
      <c r="C2366" s="41"/>
      <c r="D2366" s="351"/>
      <c r="E2366" s="155"/>
      <c r="F2366" s="128"/>
      <c r="G2366" s="353"/>
    </row>
    <row r="2367" spans="1:7" x14ac:dyDescent="0.2">
      <c r="A2367" s="29"/>
      <c r="B2367" s="106"/>
      <c r="C2367" s="352"/>
      <c r="D2367" s="357" t="s">
        <v>8</v>
      </c>
      <c r="E2367" s="104"/>
      <c r="F2367" s="128"/>
      <c r="G2367" s="35"/>
    </row>
    <row r="2368" spans="1:7" x14ac:dyDescent="0.2">
      <c r="A2368" s="29"/>
      <c r="B2368" s="105"/>
      <c r="C2368" s="41"/>
      <c r="D2368" s="136"/>
      <c r="E2368" s="108"/>
      <c r="F2368" s="152"/>
      <c r="G2368" s="35"/>
    </row>
    <row r="2369" spans="1:7" x14ac:dyDescent="0.2">
      <c r="A2369" s="29"/>
      <c r="B2369" s="107"/>
      <c r="C2369" s="41"/>
      <c r="D2369" s="136"/>
      <c r="E2369" s="153"/>
      <c r="F2369" s="128"/>
      <c r="G2369" s="35"/>
    </row>
    <row r="2370" spans="1:7" x14ac:dyDescent="0.2">
      <c r="A2370" s="29"/>
      <c r="B2370" s="107"/>
      <c r="C2370" s="41"/>
      <c r="D2370" s="67"/>
      <c r="E2370" s="153"/>
      <c r="F2370" s="128"/>
      <c r="G2370" s="35"/>
    </row>
    <row r="2371" spans="1:7" x14ac:dyDescent="0.2">
      <c r="A2371" s="29"/>
      <c r="B2371" s="101"/>
      <c r="C2371" s="41"/>
      <c r="D2371" s="67"/>
      <c r="E2371" s="108"/>
      <c r="F2371" s="128"/>
      <c r="G2371" s="35"/>
    </row>
    <row r="2372" spans="1:7" x14ac:dyDescent="0.2">
      <c r="A2372" s="29"/>
      <c r="B2372" s="101"/>
      <c r="C2372" s="41"/>
      <c r="D2372" s="67"/>
      <c r="E2372" s="153"/>
      <c r="F2372" s="128"/>
      <c r="G2372" s="35"/>
    </row>
    <row r="2373" spans="1:7" x14ac:dyDescent="0.2">
      <c r="A2373" s="29"/>
      <c r="B2373" s="106"/>
      <c r="C2373" s="41"/>
      <c r="D2373" s="67"/>
      <c r="E2373" s="104"/>
      <c r="F2373" s="154"/>
      <c r="G2373" s="35"/>
    </row>
    <row r="2374" spans="1:7" x14ac:dyDescent="0.2">
      <c r="A2374" s="29"/>
      <c r="B2374" s="105"/>
      <c r="C2374" s="41"/>
      <c r="D2374" s="130"/>
      <c r="E2374" s="104"/>
      <c r="F2374" s="154"/>
      <c r="G2374" s="35"/>
    </row>
    <row r="2375" spans="1:7" x14ac:dyDescent="0.2">
      <c r="A2375" s="29"/>
      <c r="B2375" s="105"/>
      <c r="C2375" s="41"/>
      <c r="D2375" s="67"/>
      <c r="E2375" s="104"/>
      <c r="F2375" s="154"/>
      <c r="G2375" s="35"/>
    </row>
    <row r="2376" spans="1:7" x14ac:dyDescent="0.2">
      <c r="A2376" s="29"/>
      <c r="B2376" s="101"/>
      <c r="C2376" s="41"/>
      <c r="D2376" s="67"/>
      <c r="E2376" s="104"/>
      <c r="F2376" s="154"/>
      <c r="G2376" s="35"/>
    </row>
    <row r="2377" spans="1:7" x14ac:dyDescent="0.2">
      <c r="A2377" s="29"/>
      <c r="B2377" s="101"/>
      <c r="C2377" s="41"/>
      <c r="D2377" s="136"/>
      <c r="E2377" s="104"/>
      <c r="F2377" s="154"/>
      <c r="G2377" s="35"/>
    </row>
    <row r="2378" spans="1:7" x14ac:dyDescent="0.2">
      <c r="A2378" s="29"/>
      <c r="B2378" s="101"/>
      <c r="C2378" s="41"/>
      <c r="D2378" s="136"/>
      <c r="E2378" s="104"/>
      <c r="F2378" s="154"/>
      <c r="G2378" s="35"/>
    </row>
    <row r="2379" spans="1:7" x14ac:dyDescent="0.2">
      <c r="A2379" s="29"/>
      <c r="B2379" s="101"/>
      <c r="C2379" s="41"/>
      <c r="D2379" s="62"/>
      <c r="E2379" s="104"/>
      <c r="F2379" s="154"/>
      <c r="G2379" s="35"/>
    </row>
    <row r="2380" spans="1:7" x14ac:dyDescent="0.2">
      <c r="A2380" s="29"/>
      <c r="B2380" s="101"/>
      <c r="C2380" s="41"/>
      <c r="D2380" s="67"/>
      <c r="E2380" s="104"/>
      <c r="F2380" s="154"/>
      <c r="G2380" s="35"/>
    </row>
    <row r="2381" spans="1:7" x14ac:dyDescent="0.2">
      <c r="A2381" s="29"/>
      <c r="B2381" s="101"/>
      <c r="C2381" s="41"/>
      <c r="D2381" s="67"/>
      <c r="E2381" s="104"/>
      <c r="F2381" s="154"/>
      <c r="G2381" s="35"/>
    </row>
    <row r="2382" spans="1:7" x14ac:dyDescent="0.2">
      <c r="A2382" s="29"/>
      <c r="B2382" s="101"/>
      <c r="C2382" s="41"/>
      <c r="D2382" s="67"/>
      <c r="E2382" s="104"/>
      <c r="F2382" s="154"/>
      <c r="G2382" s="35"/>
    </row>
    <row r="2383" spans="1:7" x14ac:dyDescent="0.2">
      <c r="A2383" s="29"/>
      <c r="B2383" s="101"/>
      <c r="C2383" s="41"/>
      <c r="D2383" s="67"/>
      <c r="E2383" s="104"/>
      <c r="F2383" s="154"/>
      <c r="G2383" s="35"/>
    </row>
    <row r="2384" spans="1:7" x14ac:dyDescent="0.2">
      <c r="A2384" s="29"/>
      <c r="B2384" s="101"/>
      <c r="C2384" s="41"/>
      <c r="D2384" s="67"/>
      <c r="E2384" s="104"/>
      <c r="F2384" s="154"/>
      <c r="G2384" s="35"/>
    </row>
    <row r="2385" spans="1:7" x14ac:dyDescent="0.2">
      <c r="A2385" s="29"/>
      <c r="B2385" s="101"/>
      <c r="C2385" s="41"/>
      <c r="D2385" s="159"/>
      <c r="E2385" s="104"/>
      <c r="F2385" s="154"/>
      <c r="G2385" s="35"/>
    </row>
    <row r="2386" spans="1:7" x14ac:dyDescent="0.2">
      <c r="A2386" s="29"/>
      <c r="B2386" s="101"/>
      <c r="C2386" s="41"/>
      <c r="D2386" s="160"/>
      <c r="E2386" s="108"/>
      <c r="F2386" s="128"/>
      <c r="G2386" s="35"/>
    </row>
    <row r="2387" spans="1:7" x14ac:dyDescent="0.2">
      <c r="A2387" s="29"/>
      <c r="B2387" s="101"/>
      <c r="C2387" s="41"/>
      <c r="D2387" s="136"/>
      <c r="E2387" s="153"/>
      <c r="F2387" s="128"/>
      <c r="G2387" s="35"/>
    </row>
    <row r="2388" spans="1:7" x14ac:dyDescent="0.2">
      <c r="A2388" s="29"/>
      <c r="B2388" s="101"/>
      <c r="C2388" s="41"/>
      <c r="D2388" s="136"/>
      <c r="E2388" s="102"/>
      <c r="F2388" s="128"/>
      <c r="G2388" s="35"/>
    </row>
    <row r="2389" spans="1:7" x14ac:dyDescent="0.2">
      <c r="A2389" s="29"/>
      <c r="B2389" s="101"/>
      <c r="C2389" s="31"/>
      <c r="D2389" s="67"/>
      <c r="E2389" s="131"/>
      <c r="F2389" s="117"/>
      <c r="G2389" s="35"/>
    </row>
    <row r="2390" spans="1:7" x14ac:dyDescent="0.2">
      <c r="A2390" s="29"/>
      <c r="B2390" s="101"/>
      <c r="C2390" s="41"/>
      <c r="D2390" s="118"/>
      <c r="E2390" s="108"/>
      <c r="F2390" s="149"/>
      <c r="G2390" s="35"/>
    </row>
    <row r="2391" spans="1:7" x14ac:dyDescent="0.2">
      <c r="A2391" s="29"/>
      <c r="B2391" s="101"/>
      <c r="C2391" s="41"/>
      <c r="D2391" s="144"/>
      <c r="E2391" s="108"/>
      <c r="F2391" s="149"/>
      <c r="G2391" s="35"/>
    </row>
    <row r="2392" spans="1:7" ht="13.5" thickBot="1" x14ac:dyDescent="0.25">
      <c r="A2392" s="45"/>
      <c r="B2392" s="132"/>
      <c r="C2392" s="115"/>
      <c r="D2392" s="115"/>
      <c r="E2392" s="132"/>
      <c r="F2392" s="49" t="s">
        <v>15</v>
      </c>
      <c r="G2392" s="50">
        <f>SUM(G2358:G2391)</f>
        <v>15750</v>
      </c>
    </row>
    <row r="2393" spans="1:7" ht="13.5" thickTop="1" x14ac:dyDescent="0.2">
      <c r="A2393" s="1149" t="s">
        <v>3471</v>
      </c>
      <c r="B2393" s="1150"/>
      <c r="C2393" s="1150"/>
      <c r="D2393" s="1150"/>
      <c r="E2393" s="1150"/>
      <c r="F2393" s="1150"/>
      <c r="G2393" s="1151"/>
    </row>
    <row r="2394" spans="1:7" ht="13.5" thickBot="1" x14ac:dyDescent="0.25">
      <c r="A2394" s="1235" t="s">
        <v>3472</v>
      </c>
      <c r="B2394" s="1204"/>
      <c r="C2394" s="1204"/>
      <c r="D2394" s="1204"/>
      <c r="E2394" s="1204"/>
      <c r="F2394" s="1204"/>
      <c r="G2394" s="1232"/>
    </row>
    <row r="2395" spans="1:7" ht="13.5" thickTop="1" x14ac:dyDescent="0.2">
      <c r="A2395" s="1130"/>
      <c r="B2395" s="1131"/>
      <c r="C2395" s="1131"/>
      <c r="D2395" s="57" t="s">
        <v>11</v>
      </c>
      <c r="E2395" s="1132" t="s">
        <v>12</v>
      </c>
      <c r="F2395" s="1132"/>
      <c r="G2395" s="1133"/>
    </row>
    <row r="2396" spans="1:7" x14ac:dyDescent="0.2">
      <c r="A2396" s="1134" t="s">
        <v>17</v>
      </c>
      <c r="B2396" s="1135"/>
      <c r="C2396" s="1135"/>
      <c r="D2396" s="39"/>
      <c r="E2396" s="1136"/>
      <c r="F2396" s="1137"/>
      <c r="G2396" s="1138"/>
    </row>
    <row r="2397" spans="1:7" x14ac:dyDescent="0.2">
      <c r="A2397" s="1134" t="s">
        <v>38</v>
      </c>
      <c r="B2397" s="1135"/>
      <c r="C2397" s="1135"/>
      <c r="D2397" s="58" t="s">
        <v>468</v>
      </c>
      <c r="E2397" s="1139" t="s">
        <v>142</v>
      </c>
      <c r="F2397" s="1139"/>
      <c r="G2397" s="1140"/>
    </row>
    <row r="2398" spans="1:7" ht="13.5" thickBot="1" x14ac:dyDescent="0.25">
      <c r="A2398" s="1141" t="s">
        <v>39</v>
      </c>
      <c r="B2398" s="1142"/>
      <c r="C2398" s="1142"/>
      <c r="D2398" s="59" t="s">
        <v>44</v>
      </c>
      <c r="E2398" s="1143" t="s">
        <v>0</v>
      </c>
      <c r="F2398" s="1143"/>
      <c r="G2398" s="1144"/>
    </row>
    <row r="2399" spans="1:7" ht="16.5" x14ac:dyDescent="0.25">
      <c r="A2399" s="1152" t="s">
        <v>29</v>
      </c>
      <c r="B2399" s="1153"/>
      <c r="C2399" s="1153"/>
      <c r="D2399" s="1153"/>
      <c r="E2399" s="1153"/>
      <c r="F2399" s="1153"/>
      <c r="G2399" s="1154"/>
    </row>
    <row r="2400" spans="1:7" x14ac:dyDescent="0.2">
      <c r="A2400" s="1155" t="s">
        <v>48</v>
      </c>
      <c r="B2400" s="1156"/>
      <c r="C2400" s="1156"/>
      <c r="D2400" s="1156"/>
      <c r="E2400" s="1156"/>
      <c r="F2400" s="1156"/>
      <c r="G2400" s="1157"/>
    </row>
    <row r="2401" spans="1:7" x14ac:dyDescent="0.2">
      <c r="A2401" s="1158" t="s">
        <v>49</v>
      </c>
      <c r="B2401" s="1159"/>
      <c r="C2401" s="1159"/>
      <c r="D2401" s="1159"/>
      <c r="E2401" s="1159"/>
      <c r="F2401" s="1159"/>
      <c r="G2401" s="1160"/>
    </row>
    <row r="2402" spans="1:7" x14ac:dyDescent="0.2">
      <c r="A2402" s="6"/>
      <c r="B2402" s="99"/>
      <c r="C2402" s="8"/>
      <c r="D2402" s="9"/>
      <c r="E2402" s="99"/>
      <c r="F2402" s="10"/>
      <c r="G2402" s="11" t="s">
        <v>20</v>
      </c>
    </row>
    <row r="2403" spans="1:7" x14ac:dyDescent="0.2">
      <c r="A2403" s="12" t="s">
        <v>1</v>
      </c>
      <c r="B2403" s="13"/>
      <c r="C2403" s="14" t="s">
        <v>19</v>
      </c>
      <c r="D2403" s="13"/>
      <c r="E2403" s="343" t="s">
        <v>3812</v>
      </c>
      <c r="F2403" s="98"/>
      <c r="G2403" s="344" t="s">
        <v>3798</v>
      </c>
    </row>
    <row r="2404" spans="1:7" x14ac:dyDescent="0.2">
      <c r="A2404" s="17" t="s">
        <v>8</v>
      </c>
      <c r="B2404" s="100"/>
      <c r="C2404" s="19"/>
      <c r="D2404" s="4"/>
      <c r="E2404" s="1145"/>
      <c r="F2404" s="1146"/>
      <c r="G2404" s="20"/>
    </row>
    <row r="2405" spans="1:7" x14ac:dyDescent="0.2">
      <c r="A2405" s="21" t="s">
        <v>37</v>
      </c>
      <c r="B2405" s="22"/>
      <c r="C2405" s="22"/>
      <c r="D2405" s="22"/>
      <c r="E2405" s="23" t="s">
        <v>46</v>
      </c>
      <c r="F2405" s="24"/>
      <c r="G2405" s="20" t="s">
        <v>50</v>
      </c>
    </row>
    <row r="2406" spans="1:7" x14ac:dyDescent="0.2">
      <c r="A2406" s="6"/>
      <c r="B2406" s="99"/>
      <c r="C2406" s="8"/>
      <c r="D2406" s="8"/>
      <c r="E2406" s="1147"/>
      <c r="F2406" s="1148"/>
      <c r="G2406" s="25"/>
    </row>
    <row r="2407" spans="1:7" ht="26.25" thickBot="1" x14ac:dyDescent="0.25">
      <c r="A2407" s="210" t="s">
        <v>47</v>
      </c>
      <c r="B2407" s="28" t="s">
        <v>23</v>
      </c>
      <c r="C2407" s="28" t="s">
        <v>34</v>
      </c>
      <c r="D2407" s="110" t="s">
        <v>53</v>
      </c>
      <c r="E2407" s="114" t="s">
        <v>54</v>
      </c>
      <c r="F2407" s="111" t="s">
        <v>55</v>
      </c>
      <c r="G2407" s="112" t="s">
        <v>35</v>
      </c>
    </row>
    <row r="2408" spans="1:7" ht="13.5" thickTop="1" x14ac:dyDescent="0.2">
      <c r="A2408" s="29">
        <v>1</v>
      </c>
      <c r="B2408" s="101"/>
      <c r="C2408" s="352" t="s">
        <v>300</v>
      </c>
      <c r="D2408" s="351" t="s">
        <v>835</v>
      </c>
      <c r="E2408" s="158">
        <v>50</v>
      </c>
      <c r="F2408" s="128">
        <v>450</v>
      </c>
      <c r="G2408" s="35">
        <f>F2408*E2408</f>
        <v>22500</v>
      </c>
    </row>
    <row r="2409" spans="1:7" x14ac:dyDescent="0.2">
      <c r="A2409" s="29"/>
      <c r="B2409" s="101"/>
      <c r="C2409" s="352"/>
      <c r="D2409" s="351" t="s">
        <v>467</v>
      </c>
      <c r="E2409" s="108"/>
      <c r="F2409" s="149"/>
      <c r="G2409" s="35"/>
    </row>
    <row r="2410" spans="1:7" x14ac:dyDescent="0.2">
      <c r="A2410" s="29"/>
      <c r="B2410" s="101"/>
      <c r="C2410" s="352"/>
      <c r="D2410" s="351"/>
      <c r="E2410" s="158"/>
      <c r="F2410" s="128"/>
      <c r="G2410" s="35"/>
    </row>
    <row r="2411" spans="1:7" x14ac:dyDescent="0.2">
      <c r="A2411" s="29"/>
      <c r="B2411" s="105"/>
      <c r="C2411" s="352"/>
      <c r="D2411" s="357"/>
      <c r="E2411" s="102"/>
      <c r="F2411" s="128"/>
      <c r="G2411" s="35"/>
    </row>
    <row r="2412" spans="1:7" x14ac:dyDescent="0.2">
      <c r="A2412" s="29"/>
      <c r="B2412" s="105"/>
      <c r="C2412" s="41"/>
      <c r="D2412" s="338"/>
      <c r="E2412" s="102"/>
      <c r="F2412" s="128"/>
      <c r="G2412" s="353"/>
    </row>
    <row r="2413" spans="1:7" x14ac:dyDescent="0.2">
      <c r="A2413" s="29"/>
      <c r="B2413" s="151"/>
      <c r="C2413" s="366"/>
      <c r="D2413" s="351"/>
      <c r="E2413" s="108"/>
      <c r="F2413" s="150"/>
      <c r="G2413" s="35"/>
    </row>
    <row r="2414" spans="1:7" x14ac:dyDescent="0.2">
      <c r="A2414" s="29"/>
      <c r="B2414" s="151"/>
      <c r="C2414" s="366"/>
      <c r="D2414" s="351"/>
      <c r="E2414" s="108"/>
      <c r="F2414" s="150"/>
      <c r="G2414" s="35"/>
    </row>
    <row r="2415" spans="1:7" x14ac:dyDescent="0.2">
      <c r="A2415" s="29"/>
      <c r="B2415" s="775"/>
      <c r="C2415" s="756"/>
      <c r="D2415" s="657"/>
      <c r="E2415" s="745"/>
      <c r="F2415" s="777"/>
      <c r="G2415" s="35"/>
    </row>
    <row r="2416" spans="1:7" x14ac:dyDescent="0.2">
      <c r="A2416" s="29"/>
      <c r="B2416" s="101"/>
      <c r="C2416" s="41"/>
      <c r="D2416" s="351"/>
      <c r="E2416" s="155"/>
      <c r="F2416" s="128"/>
      <c r="G2416" s="353"/>
    </row>
    <row r="2417" spans="1:7" x14ac:dyDescent="0.2">
      <c r="A2417" s="29"/>
      <c r="B2417" s="106"/>
      <c r="C2417" s="352"/>
      <c r="D2417" s="357" t="s">
        <v>8</v>
      </c>
      <c r="E2417" s="104"/>
      <c r="F2417" s="128"/>
      <c r="G2417" s="35"/>
    </row>
    <row r="2418" spans="1:7" x14ac:dyDescent="0.2">
      <c r="A2418" s="29"/>
      <c r="B2418" s="105"/>
      <c r="C2418" s="41"/>
      <c r="D2418" s="136"/>
      <c r="E2418" s="108"/>
      <c r="F2418" s="152"/>
      <c r="G2418" s="35"/>
    </row>
    <row r="2419" spans="1:7" x14ac:dyDescent="0.2">
      <c r="A2419" s="29"/>
      <c r="B2419" s="107"/>
      <c r="C2419" s="41"/>
      <c r="D2419" s="136"/>
      <c r="E2419" s="153"/>
      <c r="F2419" s="128"/>
      <c r="G2419" s="35"/>
    </row>
    <row r="2420" spans="1:7" x14ac:dyDescent="0.2">
      <c r="A2420" s="29"/>
      <c r="B2420" s="107"/>
      <c r="C2420" s="41"/>
      <c r="D2420" s="67"/>
      <c r="E2420" s="153"/>
      <c r="F2420" s="128"/>
      <c r="G2420" s="35"/>
    </row>
    <row r="2421" spans="1:7" x14ac:dyDescent="0.2">
      <c r="A2421" s="29"/>
      <c r="B2421" s="101"/>
      <c r="C2421" s="41"/>
      <c r="D2421" s="67"/>
      <c r="E2421" s="108"/>
      <c r="F2421" s="128"/>
      <c r="G2421" s="35"/>
    </row>
    <row r="2422" spans="1:7" x14ac:dyDescent="0.2">
      <c r="A2422" s="29"/>
      <c r="B2422" s="101"/>
      <c r="C2422" s="41"/>
      <c r="D2422" s="67"/>
      <c r="E2422" s="153"/>
      <c r="F2422" s="128"/>
      <c r="G2422" s="35"/>
    </row>
    <row r="2423" spans="1:7" x14ac:dyDescent="0.2">
      <c r="A2423" s="29"/>
      <c r="B2423" s="106"/>
      <c r="C2423" s="41"/>
      <c r="D2423" s="67"/>
      <c r="E2423" s="104"/>
      <c r="F2423" s="154"/>
      <c r="G2423" s="35"/>
    </row>
    <row r="2424" spans="1:7" x14ac:dyDescent="0.2">
      <c r="A2424" s="29"/>
      <c r="B2424" s="105"/>
      <c r="C2424" s="41"/>
      <c r="D2424" s="130"/>
      <c r="E2424" s="104"/>
      <c r="F2424" s="154"/>
      <c r="G2424" s="35"/>
    </row>
    <row r="2425" spans="1:7" x14ac:dyDescent="0.2">
      <c r="A2425" s="29"/>
      <c r="B2425" s="105"/>
      <c r="C2425" s="41"/>
      <c r="D2425" s="67"/>
      <c r="E2425" s="104"/>
      <c r="F2425" s="154"/>
      <c r="G2425" s="35"/>
    </row>
    <row r="2426" spans="1:7" x14ac:dyDescent="0.2">
      <c r="A2426" s="29"/>
      <c r="B2426" s="101"/>
      <c r="C2426" s="41"/>
      <c r="D2426" s="67"/>
      <c r="E2426" s="104"/>
      <c r="F2426" s="154"/>
      <c r="G2426" s="35"/>
    </row>
    <row r="2427" spans="1:7" x14ac:dyDescent="0.2">
      <c r="A2427" s="29"/>
      <c r="B2427" s="101"/>
      <c r="C2427" s="41"/>
      <c r="D2427" s="136"/>
      <c r="E2427" s="104"/>
      <c r="F2427" s="154"/>
      <c r="G2427" s="35"/>
    </row>
    <row r="2428" spans="1:7" x14ac:dyDescent="0.2">
      <c r="A2428" s="29"/>
      <c r="B2428" s="101"/>
      <c r="C2428" s="41"/>
      <c r="D2428" s="136"/>
      <c r="E2428" s="104"/>
      <c r="F2428" s="154"/>
      <c r="G2428" s="35"/>
    </row>
    <row r="2429" spans="1:7" x14ac:dyDescent="0.2">
      <c r="A2429" s="29"/>
      <c r="B2429" s="101"/>
      <c r="C2429" s="41"/>
      <c r="D2429" s="62"/>
      <c r="E2429" s="104"/>
      <c r="F2429" s="154"/>
      <c r="G2429" s="35"/>
    </row>
    <row r="2430" spans="1:7" x14ac:dyDescent="0.2">
      <c r="A2430" s="29"/>
      <c r="B2430" s="101"/>
      <c r="C2430" s="41"/>
      <c r="D2430" s="67"/>
      <c r="E2430" s="104"/>
      <c r="F2430" s="154"/>
      <c r="G2430" s="35"/>
    </row>
    <row r="2431" spans="1:7" x14ac:dyDescent="0.2">
      <c r="A2431" s="29"/>
      <c r="B2431" s="101"/>
      <c r="C2431" s="41"/>
      <c r="D2431" s="67"/>
      <c r="E2431" s="104"/>
      <c r="F2431" s="154"/>
      <c r="G2431" s="35"/>
    </row>
    <row r="2432" spans="1:7" x14ac:dyDescent="0.2">
      <c r="A2432" s="29"/>
      <c r="B2432" s="101"/>
      <c r="C2432" s="41"/>
      <c r="D2432" s="67"/>
      <c r="E2432" s="104"/>
      <c r="F2432" s="154"/>
      <c r="G2432" s="35"/>
    </row>
    <row r="2433" spans="1:7" x14ac:dyDescent="0.2">
      <c r="A2433" s="29"/>
      <c r="B2433" s="101"/>
      <c r="C2433" s="41"/>
      <c r="D2433" s="67"/>
      <c r="E2433" s="104"/>
      <c r="F2433" s="154"/>
      <c r="G2433" s="35"/>
    </row>
    <row r="2434" spans="1:7" x14ac:dyDescent="0.2">
      <c r="A2434" s="29"/>
      <c r="B2434" s="101"/>
      <c r="C2434" s="41"/>
      <c r="D2434" s="67"/>
      <c r="E2434" s="104"/>
      <c r="F2434" s="154"/>
      <c r="G2434" s="35"/>
    </row>
    <row r="2435" spans="1:7" x14ac:dyDescent="0.2">
      <c r="A2435" s="29"/>
      <c r="B2435" s="101"/>
      <c r="C2435" s="41"/>
      <c r="D2435" s="159"/>
      <c r="E2435" s="104"/>
      <c r="F2435" s="154"/>
      <c r="G2435" s="35"/>
    </row>
    <row r="2436" spans="1:7" x14ac:dyDescent="0.2">
      <c r="A2436" s="29"/>
      <c r="B2436" s="101"/>
      <c r="C2436" s="41"/>
      <c r="D2436" s="160"/>
      <c r="E2436" s="108"/>
      <c r="F2436" s="128"/>
      <c r="G2436" s="35"/>
    </row>
    <row r="2437" spans="1:7" x14ac:dyDescent="0.2">
      <c r="A2437" s="29"/>
      <c r="B2437" s="101"/>
      <c r="C2437" s="41"/>
      <c r="D2437" s="136"/>
      <c r="E2437" s="153"/>
      <c r="F2437" s="128"/>
      <c r="G2437" s="35"/>
    </row>
    <row r="2438" spans="1:7" x14ac:dyDescent="0.2">
      <c r="A2438" s="29"/>
      <c r="B2438" s="101"/>
      <c r="C2438" s="41"/>
      <c r="D2438" s="136"/>
      <c r="E2438" s="102"/>
      <c r="F2438" s="128"/>
      <c r="G2438" s="35"/>
    </row>
    <row r="2439" spans="1:7" x14ac:dyDescent="0.2">
      <c r="A2439" s="29"/>
      <c r="B2439" s="101"/>
      <c r="C2439" s="31"/>
      <c r="D2439" s="67"/>
      <c r="E2439" s="131"/>
      <c r="F2439" s="117"/>
      <c r="G2439" s="35"/>
    </row>
    <row r="2440" spans="1:7" x14ac:dyDescent="0.2">
      <c r="A2440" s="29"/>
      <c r="B2440" s="101"/>
      <c r="C2440" s="41"/>
      <c r="D2440" s="118"/>
      <c r="E2440" s="108"/>
      <c r="F2440" s="149"/>
      <c r="G2440" s="35"/>
    </row>
    <row r="2441" spans="1:7" x14ac:dyDescent="0.2">
      <c r="A2441" s="29"/>
      <c r="B2441" s="101"/>
      <c r="C2441" s="41"/>
      <c r="D2441" s="144"/>
      <c r="E2441" s="108"/>
      <c r="F2441" s="149"/>
      <c r="G2441" s="35"/>
    </row>
    <row r="2442" spans="1:7" ht="13.5" thickBot="1" x14ac:dyDescent="0.25">
      <c r="A2442" s="45"/>
      <c r="B2442" s="132"/>
      <c r="C2442" s="115"/>
      <c r="D2442" s="115"/>
      <c r="E2442" s="132"/>
      <c r="F2442" s="49" t="s">
        <v>15</v>
      </c>
      <c r="G2442" s="50">
        <f>SUM(G2408:G2441)</f>
        <v>22500</v>
      </c>
    </row>
    <row r="2443" spans="1:7" ht="13.5" thickTop="1" x14ac:dyDescent="0.2">
      <c r="A2443" s="1149" t="s">
        <v>3476</v>
      </c>
      <c r="B2443" s="1150"/>
      <c r="C2443" s="1150"/>
      <c r="D2443" s="1150"/>
      <c r="E2443" s="1150"/>
      <c r="F2443" s="1150"/>
      <c r="G2443" s="1151"/>
    </row>
    <row r="2444" spans="1:7" ht="13.5" thickBot="1" x14ac:dyDescent="0.25">
      <c r="A2444" s="1235" t="s">
        <v>3477</v>
      </c>
      <c r="B2444" s="1204"/>
      <c r="C2444" s="1204"/>
      <c r="D2444" s="1204"/>
      <c r="E2444" s="1204"/>
      <c r="F2444" s="1204"/>
      <c r="G2444" s="1232"/>
    </row>
    <row r="2445" spans="1:7" ht="13.5" thickTop="1" x14ac:dyDescent="0.2">
      <c r="A2445" s="1130"/>
      <c r="B2445" s="1131"/>
      <c r="C2445" s="1131"/>
      <c r="D2445" s="57" t="s">
        <v>11</v>
      </c>
      <c r="E2445" s="1132" t="s">
        <v>12</v>
      </c>
      <c r="F2445" s="1132"/>
      <c r="G2445" s="1133"/>
    </row>
    <row r="2446" spans="1:7" x14ac:dyDescent="0.2">
      <c r="A2446" s="1134" t="s">
        <v>17</v>
      </c>
      <c r="B2446" s="1135"/>
      <c r="C2446" s="1135"/>
      <c r="D2446" s="39"/>
      <c r="E2446" s="1136"/>
      <c r="F2446" s="1137"/>
      <c r="G2446" s="1138"/>
    </row>
    <row r="2447" spans="1:7" x14ac:dyDescent="0.2">
      <c r="A2447" s="1134" t="s">
        <v>38</v>
      </c>
      <c r="B2447" s="1135"/>
      <c r="C2447" s="1135"/>
      <c r="D2447" s="58" t="s">
        <v>468</v>
      </c>
      <c r="E2447" s="1139" t="s">
        <v>142</v>
      </c>
      <c r="F2447" s="1139"/>
      <c r="G2447" s="1140"/>
    </row>
    <row r="2448" spans="1:7" ht="13.5" thickBot="1" x14ac:dyDescent="0.25">
      <c r="A2448" s="1141" t="s">
        <v>39</v>
      </c>
      <c r="B2448" s="1142"/>
      <c r="C2448" s="1142"/>
      <c r="D2448" s="59" t="s">
        <v>44</v>
      </c>
      <c r="E2448" s="1143" t="s">
        <v>0</v>
      </c>
      <c r="F2448" s="1143"/>
      <c r="G2448" s="1144"/>
    </row>
    <row r="2449" spans="1:7" ht="16.5" x14ac:dyDescent="0.25">
      <c r="A2449" s="1152" t="s">
        <v>29</v>
      </c>
      <c r="B2449" s="1153"/>
      <c r="C2449" s="1153"/>
      <c r="D2449" s="1153"/>
      <c r="E2449" s="1153"/>
      <c r="F2449" s="1153"/>
      <c r="G2449" s="1154"/>
    </row>
    <row r="2450" spans="1:7" x14ac:dyDescent="0.2">
      <c r="A2450" s="1155" t="s">
        <v>48</v>
      </c>
      <c r="B2450" s="1156"/>
      <c r="C2450" s="1156"/>
      <c r="D2450" s="1156"/>
      <c r="E2450" s="1156"/>
      <c r="F2450" s="1156"/>
      <c r="G2450" s="1157"/>
    </row>
    <row r="2451" spans="1:7" x14ac:dyDescent="0.2">
      <c r="A2451" s="1158" t="s">
        <v>49</v>
      </c>
      <c r="B2451" s="1159"/>
      <c r="C2451" s="1159"/>
      <c r="D2451" s="1159"/>
      <c r="E2451" s="1159"/>
      <c r="F2451" s="1159"/>
      <c r="G2451" s="1160"/>
    </row>
    <row r="2452" spans="1:7" x14ac:dyDescent="0.2">
      <c r="A2452" s="6"/>
      <c r="B2452" s="99"/>
      <c r="C2452" s="8"/>
      <c r="D2452" s="9"/>
      <c r="E2452" s="99"/>
      <c r="F2452" s="10"/>
      <c r="G2452" s="11" t="s">
        <v>20</v>
      </c>
    </row>
    <row r="2453" spans="1:7" x14ac:dyDescent="0.2">
      <c r="A2453" s="12" t="s">
        <v>1</v>
      </c>
      <c r="B2453" s="13"/>
      <c r="C2453" s="14" t="s">
        <v>19</v>
      </c>
      <c r="D2453" s="13"/>
      <c r="E2453" s="343" t="s">
        <v>3814</v>
      </c>
      <c r="F2453" s="98"/>
      <c r="G2453" s="344" t="s">
        <v>3798</v>
      </c>
    </row>
    <row r="2454" spans="1:7" x14ac:dyDescent="0.2">
      <c r="A2454" s="17" t="s">
        <v>8</v>
      </c>
      <c r="B2454" s="100"/>
      <c r="C2454" s="19"/>
      <c r="D2454" s="4"/>
      <c r="E2454" s="1145"/>
      <c r="F2454" s="1146"/>
      <c r="G2454" s="20"/>
    </row>
    <row r="2455" spans="1:7" x14ac:dyDescent="0.2">
      <c r="A2455" s="21" t="s">
        <v>37</v>
      </c>
      <c r="B2455" s="22"/>
      <c r="C2455" s="22"/>
      <c r="D2455" s="22"/>
      <c r="E2455" s="23" t="s">
        <v>46</v>
      </c>
      <c r="F2455" s="24"/>
      <c r="G2455" s="20" t="s">
        <v>50</v>
      </c>
    </row>
    <row r="2456" spans="1:7" x14ac:dyDescent="0.2">
      <c r="A2456" s="6"/>
      <c r="B2456" s="99"/>
      <c r="C2456" s="8"/>
      <c r="D2456" s="8"/>
      <c r="E2456" s="1147"/>
      <c r="F2456" s="1148"/>
      <c r="G2456" s="25"/>
    </row>
    <row r="2457" spans="1:7" ht="26.25" thickBot="1" x14ac:dyDescent="0.25">
      <c r="A2457" s="210" t="s">
        <v>47</v>
      </c>
      <c r="B2457" s="28" t="s">
        <v>23</v>
      </c>
      <c r="C2457" s="28" t="s">
        <v>34</v>
      </c>
      <c r="D2457" s="110" t="s">
        <v>53</v>
      </c>
      <c r="E2457" s="114" t="s">
        <v>54</v>
      </c>
      <c r="F2457" s="111" t="s">
        <v>55</v>
      </c>
      <c r="G2457" s="112" t="s">
        <v>35</v>
      </c>
    </row>
    <row r="2458" spans="1:7" ht="13.5" thickTop="1" x14ac:dyDescent="0.2">
      <c r="A2458" s="29">
        <v>1</v>
      </c>
      <c r="B2458" s="101"/>
      <c r="C2458" s="352" t="s">
        <v>300</v>
      </c>
      <c r="D2458" s="351" t="s">
        <v>835</v>
      </c>
      <c r="E2458" s="158">
        <v>20</v>
      </c>
      <c r="F2458" s="128">
        <v>450</v>
      </c>
      <c r="G2458" s="35">
        <f>F2458*E2458</f>
        <v>9000</v>
      </c>
    </row>
    <row r="2459" spans="1:7" x14ac:dyDescent="0.2">
      <c r="A2459" s="29"/>
      <c r="B2459" s="101"/>
      <c r="C2459" s="352"/>
      <c r="D2459" s="351" t="s">
        <v>467</v>
      </c>
      <c r="E2459" s="108"/>
      <c r="F2459" s="149"/>
      <c r="G2459" s="35"/>
    </row>
    <row r="2460" spans="1:7" x14ac:dyDescent="0.2">
      <c r="A2460" s="29"/>
      <c r="B2460" s="101"/>
      <c r="C2460" s="352"/>
      <c r="D2460" s="351"/>
      <c r="E2460" s="158"/>
      <c r="F2460" s="128"/>
      <c r="G2460" s="35"/>
    </row>
    <row r="2461" spans="1:7" x14ac:dyDescent="0.2">
      <c r="A2461" s="29"/>
      <c r="B2461" s="105"/>
      <c r="C2461" s="352"/>
      <c r="D2461" s="357"/>
      <c r="E2461" s="102"/>
      <c r="F2461" s="128"/>
      <c r="G2461" s="35"/>
    </row>
    <row r="2462" spans="1:7" x14ac:dyDescent="0.2">
      <c r="A2462" s="29"/>
      <c r="B2462" s="105"/>
      <c r="C2462" s="41"/>
      <c r="D2462" s="338"/>
      <c r="E2462" s="102"/>
      <c r="F2462" s="128"/>
      <c r="G2462" s="353"/>
    </row>
    <row r="2463" spans="1:7" x14ac:dyDescent="0.2">
      <c r="A2463" s="29"/>
      <c r="B2463" s="151"/>
      <c r="C2463" s="366"/>
      <c r="D2463" s="351"/>
      <c r="E2463" s="108"/>
      <c r="F2463" s="150"/>
      <c r="G2463" s="35"/>
    </row>
    <row r="2464" spans="1:7" x14ac:dyDescent="0.2">
      <c r="A2464" s="29"/>
      <c r="B2464" s="151"/>
      <c r="C2464" s="366"/>
      <c r="D2464" s="351"/>
      <c r="E2464" s="108"/>
      <c r="F2464" s="150"/>
      <c r="G2464" s="35"/>
    </row>
    <row r="2465" spans="1:7" x14ac:dyDescent="0.2">
      <c r="A2465" s="29"/>
      <c r="B2465" s="775"/>
      <c r="C2465" s="756"/>
      <c r="D2465" s="657"/>
      <c r="E2465" s="745"/>
      <c r="F2465" s="777"/>
      <c r="G2465" s="35"/>
    </row>
    <row r="2466" spans="1:7" x14ac:dyDescent="0.2">
      <c r="A2466" s="29"/>
      <c r="B2466" s="101"/>
      <c r="C2466" s="41"/>
      <c r="D2466" s="351"/>
      <c r="E2466" s="155"/>
      <c r="F2466" s="128"/>
      <c r="G2466" s="353"/>
    </row>
    <row r="2467" spans="1:7" x14ac:dyDescent="0.2">
      <c r="A2467" s="29"/>
      <c r="B2467" s="106"/>
      <c r="C2467" s="352"/>
      <c r="D2467" s="357" t="s">
        <v>8</v>
      </c>
      <c r="E2467" s="104"/>
      <c r="F2467" s="128"/>
      <c r="G2467" s="35"/>
    </row>
    <row r="2468" spans="1:7" x14ac:dyDescent="0.2">
      <c r="A2468" s="29"/>
      <c r="B2468" s="105"/>
      <c r="C2468" s="41"/>
      <c r="D2468" s="136"/>
      <c r="E2468" s="108"/>
      <c r="F2468" s="152"/>
      <c r="G2468" s="35"/>
    </row>
    <row r="2469" spans="1:7" x14ac:dyDescent="0.2">
      <c r="A2469" s="29"/>
      <c r="B2469" s="107"/>
      <c r="C2469" s="41"/>
      <c r="D2469" s="136"/>
      <c r="E2469" s="153"/>
      <c r="F2469" s="128"/>
      <c r="G2469" s="35"/>
    </row>
    <row r="2470" spans="1:7" x14ac:dyDescent="0.2">
      <c r="A2470" s="29"/>
      <c r="B2470" s="107"/>
      <c r="C2470" s="41"/>
      <c r="D2470" s="67"/>
      <c r="E2470" s="153"/>
      <c r="F2470" s="128"/>
      <c r="G2470" s="35"/>
    </row>
    <row r="2471" spans="1:7" x14ac:dyDescent="0.2">
      <c r="A2471" s="29"/>
      <c r="B2471" s="101"/>
      <c r="C2471" s="41"/>
      <c r="D2471" s="67"/>
      <c r="E2471" s="108"/>
      <c r="F2471" s="128"/>
      <c r="G2471" s="35"/>
    </row>
    <row r="2472" spans="1:7" x14ac:dyDescent="0.2">
      <c r="A2472" s="29"/>
      <c r="B2472" s="101"/>
      <c r="C2472" s="41"/>
      <c r="D2472" s="67"/>
      <c r="E2472" s="153"/>
      <c r="F2472" s="128"/>
      <c r="G2472" s="35"/>
    </row>
    <row r="2473" spans="1:7" x14ac:dyDescent="0.2">
      <c r="A2473" s="29"/>
      <c r="B2473" s="106"/>
      <c r="C2473" s="41"/>
      <c r="D2473" s="67"/>
      <c r="E2473" s="104"/>
      <c r="F2473" s="154"/>
      <c r="G2473" s="35"/>
    </row>
    <row r="2474" spans="1:7" x14ac:dyDescent="0.2">
      <c r="A2474" s="29"/>
      <c r="B2474" s="105"/>
      <c r="C2474" s="41"/>
      <c r="D2474" s="130"/>
      <c r="E2474" s="104"/>
      <c r="F2474" s="154"/>
      <c r="G2474" s="35"/>
    </row>
    <row r="2475" spans="1:7" x14ac:dyDescent="0.2">
      <c r="A2475" s="29"/>
      <c r="B2475" s="105"/>
      <c r="C2475" s="41"/>
      <c r="D2475" s="67"/>
      <c r="E2475" s="104"/>
      <c r="F2475" s="154"/>
      <c r="G2475" s="35"/>
    </row>
    <row r="2476" spans="1:7" x14ac:dyDescent="0.2">
      <c r="A2476" s="29"/>
      <c r="B2476" s="101"/>
      <c r="C2476" s="41"/>
      <c r="D2476" s="67"/>
      <c r="E2476" s="104"/>
      <c r="F2476" s="154"/>
      <c r="G2476" s="35"/>
    </row>
    <row r="2477" spans="1:7" x14ac:dyDescent="0.2">
      <c r="A2477" s="29"/>
      <c r="B2477" s="101"/>
      <c r="C2477" s="41"/>
      <c r="D2477" s="136"/>
      <c r="E2477" s="104"/>
      <c r="F2477" s="154"/>
      <c r="G2477" s="35"/>
    </row>
    <row r="2478" spans="1:7" x14ac:dyDescent="0.2">
      <c r="A2478" s="29"/>
      <c r="B2478" s="101"/>
      <c r="C2478" s="41"/>
      <c r="D2478" s="136"/>
      <c r="E2478" s="104"/>
      <c r="F2478" s="154"/>
      <c r="G2478" s="35"/>
    </row>
    <row r="2479" spans="1:7" x14ac:dyDescent="0.2">
      <c r="A2479" s="29"/>
      <c r="B2479" s="101"/>
      <c r="C2479" s="41"/>
      <c r="D2479" s="62"/>
      <c r="E2479" s="104"/>
      <c r="F2479" s="154"/>
      <c r="G2479" s="35"/>
    </row>
    <row r="2480" spans="1:7" x14ac:dyDescent="0.2">
      <c r="A2480" s="29"/>
      <c r="B2480" s="101"/>
      <c r="C2480" s="41"/>
      <c r="D2480" s="67"/>
      <c r="E2480" s="104"/>
      <c r="F2480" s="154"/>
      <c r="G2480" s="35"/>
    </row>
    <row r="2481" spans="1:7" x14ac:dyDescent="0.2">
      <c r="A2481" s="29"/>
      <c r="B2481" s="101"/>
      <c r="C2481" s="41"/>
      <c r="D2481" s="67"/>
      <c r="E2481" s="104"/>
      <c r="F2481" s="154"/>
      <c r="G2481" s="35"/>
    </row>
    <row r="2482" spans="1:7" x14ac:dyDescent="0.2">
      <c r="A2482" s="29"/>
      <c r="B2482" s="101"/>
      <c r="C2482" s="41"/>
      <c r="D2482" s="67"/>
      <c r="E2482" s="104"/>
      <c r="F2482" s="154"/>
      <c r="G2482" s="35"/>
    </row>
    <row r="2483" spans="1:7" x14ac:dyDescent="0.2">
      <c r="A2483" s="29"/>
      <c r="B2483" s="101"/>
      <c r="C2483" s="41"/>
      <c r="D2483" s="67"/>
      <c r="E2483" s="104"/>
      <c r="F2483" s="154"/>
      <c r="G2483" s="35"/>
    </row>
    <row r="2484" spans="1:7" x14ac:dyDescent="0.2">
      <c r="A2484" s="29"/>
      <c r="B2484" s="101"/>
      <c r="C2484" s="41"/>
      <c r="D2484" s="67"/>
      <c r="E2484" s="104"/>
      <c r="F2484" s="154"/>
      <c r="G2484" s="35"/>
    </row>
    <row r="2485" spans="1:7" x14ac:dyDescent="0.2">
      <c r="A2485" s="29"/>
      <c r="B2485" s="101"/>
      <c r="C2485" s="41"/>
      <c r="D2485" s="159"/>
      <c r="E2485" s="104"/>
      <c r="F2485" s="154"/>
      <c r="G2485" s="35"/>
    </row>
    <row r="2486" spans="1:7" x14ac:dyDescent="0.2">
      <c r="A2486" s="29"/>
      <c r="B2486" s="101"/>
      <c r="C2486" s="41"/>
      <c r="D2486" s="160"/>
      <c r="E2486" s="108"/>
      <c r="F2486" s="128"/>
      <c r="G2486" s="35"/>
    </row>
    <row r="2487" spans="1:7" x14ac:dyDescent="0.2">
      <c r="A2487" s="29"/>
      <c r="B2487" s="101"/>
      <c r="C2487" s="41"/>
      <c r="D2487" s="136"/>
      <c r="E2487" s="153"/>
      <c r="F2487" s="128"/>
      <c r="G2487" s="35"/>
    </row>
    <row r="2488" spans="1:7" x14ac:dyDescent="0.2">
      <c r="A2488" s="29"/>
      <c r="B2488" s="101"/>
      <c r="C2488" s="41"/>
      <c r="D2488" s="136"/>
      <c r="E2488" s="102"/>
      <c r="F2488" s="128"/>
      <c r="G2488" s="35"/>
    </row>
    <row r="2489" spans="1:7" x14ac:dyDescent="0.2">
      <c r="A2489" s="29"/>
      <c r="B2489" s="101"/>
      <c r="C2489" s="31"/>
      <c r="D2489" s="67"/>
      <c r="E2489" s="131"/>
      <c r="F2489" s="117"/>
      <c r="G2489" s="35"/>
    </row>
    <row r="2490" spans="1:7" x14ac:dyDescent="0.2">
      <c r="A2490" s="29"/>
      <c r="B2490" s="101"/>
      <c r="C2490" s="41"/>
      <c r="D2490" s="118"/>
      <c r="E2490" s="108"/>
      <c r="F2490" s="149"/>
      <c r="G2490" s="35"/>
    </row>
    <row r="2491" spans="1:7" x14ac:dyDescent="0.2">
      <c r="A2491" s="29"/>
      <c r="B2491" s="101"/>
      <c r="C2491" s="41"/>
      <c r="D2491" s="144"/>
      <c r="E2491" s="108"/>
      <c r="F2491" s="149"/>
      <c r="G2491" s="35"/>
    </row>
    <row r="2492" spans="1:7" ht="13.5" thickBot="1" x14ac:dyDescent="0.25">
      <c r="A2492" s="45"/>
      <c r="B2492" s="132"/>
      <c r="C2492" s="115"/>
      <c r="D2492" s="115"/>
      <c r="E2492" s="132"/>
      <c r="F2492" s="49" t="s">
        <v>15</v>
      </c>
      <c r="G2492" s="50">
        <f>SUM(G2458:G2491)</f>
        <v>9000</v>
      </c>
    </row>
    <row r="2493" spans="1:7" ht="13.5" thickTop="1" x14ac:dyDescent="0.2">
      <c r="A2493" s="1149" t="s">
        <v>3486</v>
      </c>
      <c r="B2493" s="1150"/>
      <c r="C2493" s="1150"/>
      <c r="D2493" s="1150"/>
      <c r="E2493" s="1150"/>
      <c r="F2493" s="1150"/>
      <c r="G2493" s="1151"/>
    </row>
    <row r="2494" spans="1:7" ht="13.5" thickBot="1" x14ac:dyDescent="0.25">
      <c r="A2494" s="1235" t="s">
        <v>3487</v>
      </c>
      <c r="B2494" s="1204"/>
      <c r="C2494" s="1204"/>
      <c r="D2494" s="1204"/>
      <c r="E2494" s="1204"/>
      <c r="F2494" s="1204"/>
      <c r="G2494" s="1232"/>
    </row>
    <row r="2495" spans="1:7" ht="13.5" thickTop="1" x14ac:dyDescent="0.2">
      <c r="A2495" s="1130"/>
      <c r="B2495" s="1131"/>
      <c r="C2495" s="1131"/>
      <c r="D2495" s="57" t="s">
        <v>11</v>
      </c>
      <c r="E2495" s="1132" t="s">
        <v>12</v>
      </c>
      <c r="F2495" s="1132"/>
      <c r="G2495" s="1133"/>
    </row>
    <row r="2496" spans="1:7" x14ac:dyDescent="0.2">
      <c r="A2496" s="1134" t="s">
        <v>17</v>
      </c>
      <c r="B2496" s="1135"/>
      <c r="C2496" s="1135"/>
      <c r="D2496" s="39"/>
      <c r="E2496" s="1136"/>
      <c r="F2496" s="1137"/>
      <c r="G2496" s="1138"/>
    </row>
    <row r="2497" spans="1:7" x14ac:dyDescent="0.2">
      <c r="A2497" s="1134" t="s">
        <v>38</v>
      </c>
      <c r="B2497" s="1135"/>
      <c r="C2497" s="1135"/>
      <c r="D2497" s="58" t="s">
        <v>468</v>
      </c>
      <c r="E2497" s="1139" t="s">
        <v>142</v>
      </c>
      <c r="F2497" s="1139"/>
      <c r="G2497" s="1140"/>
    </row>
    <row r="2498" spans="1:7" ht="13.5" thickBot="1" x14ac:dyDescent="0.25">
      <c r="A2498" s="1141" t="s">
        <v>39</v>
      </c>
      <c r="B2498" s="1142"/>
      <c r="C2498" s="1142"/>
      <c r="D2498" s="59" t="s">
        <v>44</v>
      </c>
      <c r="E2498" s="1143" t="s">
        <v>0</v>
      </c>
      <c r="F2498" s="1143"/>
      <c r="G2498" s="1144"/>
    </row>
    <row r="2499" spans="1:7" ht="16.5" x14ac:dyDescent="0.25">
      <c r="A2499" s="1152" t="s">
        <v>29</v>
      </c>
      <c r="B2499" s="1153"/>
      <c r="C2499" s="1153"/>
      <c r="D2499" s="1153"/>
      <c r="E2499" s="1153"/>
      <c r="F2499" s="1153"/>
      <c r="G2499" s="1154"/>
    </row>
    <row r="2500" spans="1:7" x14ac:dyDescent="0.2">
      <c r="A2500" s="1155" t="s">
        <v>48</v>
      </c>
      <c r="B2500" s="1156"/>
      <c r="C2500" s="1156"/>
      <c r="D2500" s="1156"/>
      <c r="E2500" s="1156"/>
      <c r="F2500" s="1156"/>
      <c r="G2500" s="1157"/>
    </row>
    <row r="2501" spans="1:7" x14ac:dyDescent="0.2">
      <c r="A2501" s="1158" t="s">
        <v>49</v>
      </c>
      <c r="B2501" s="1159"/>
      <c r="C2501" s="1159"/>
      <c r="D2501" s="1159"/>
      <c r="E2501" s="1159"/>
      <c r="F2501" s="1159"/>
      <c r="G2501" s="1160"/>
    </row>
    <row r="2502" spans="1:7" x14ac:dyDescent="0.2">
      <c r="A2502" s="6"/>
      <c r="B2502" s="99"/>
      <c r="C2502" s="8"/>
      <c r="D2502" s="9"/>
      <c r="E2502" s="99"/>
      <c r="F2502" s="10"/>
      <c r="G2502" s="11" t="s">
        <v>20</v>
      </c>
    </row>
    <row r="2503" spans="1:7" x14ac:dyDescent="0.2">
      <c r="A2503" s="12" t="s">
        <v>1</v>
      </c>
      <c r="B2503" s="13"/>
      <c r="C2503" s="14" t="s">
        <v>19</v>
      </c>
      <c r="D2503" s="13"/>
      <c r="E2503" s="343" t="s">
        <v>3846</v>
      </c>
      <c r="F2503" s="98"/>
      <c r="G2503" s="344" t="s">
        <v>3798</v>
      </c>
    </row>
    <row r="2504" spans="1:7" x14ac:dyDescent="0.2">
      <c r="A2504" s="17" t="s">
        <v>8</v>
      </c>
      <c r="B2504" s="100"/>
      <c r="C2504" s="19"/>
      <c r="D2504" s="4"/>
      <c r="E2504" s="1145"/>
      <c r="F2504" s="1146"/>
      <c r="G2504" s="20"/>
    </row>
    <row r="2505" spans="1:7" x14ac:dyDescent="0.2">
      <c r="A2505" s="21" t="s">
        <v>37</v>
      </c>
      <c r="B2505" s="22"/>
      <c r="C2505" s="22"/>
      <c r="D2505" s="22"/>
      <c r="E2505" s="23" t="s">
        <v>46</v>
      </c>
      <c r="F2505" s="24"/>
      <c r="G2505" s="20" t="s">
        <v>50</v>
      </c>
    </row>
    <row r="2506" spans="1:7" x14ac:dyDescent="0.2">
      <c r="A2506" s="6"/>
      <c r="B2506" s="99"/>
      <c r="C2506" s="8"/>
      <c r="D2506" s="8"/>
      <c r="E2506" s="1147"/>
      <c r="F2506" s="1148"/>
      <c r="G2506" s="25"/>
    </row>
    <row r="2507" spans="1:7" ht="26.25" thickBot="1" x14ac:dyDescent="0.25">
      <c r="A2507" s="210" t="s">
        <v>47</v>
      </c>
      <c r="B2507" s="28" t="s">
        <v>23</v>
      </c>
      <c r="C2507" s="28" t="s">
        <v>34</v>
      </c>
      <c r="D2507" s="110" t="s">
        <v>53</v>
      </c>
      <c r="E2507" s="114" t="s">
        <v>54</v>
      </c>
      <c r="F2507" s="111" t="s">
        <v>55</v>
      </c>
      <c r="G2507" s="112" t="s">
        <v>35</v>
      </c>
    </row>
    <row r="2508" spans="1:7" ht="13.5" thickTop="1" x14ac:dyDescent="0.2">
      <c r="A2508" s="29">
        <v>1</v>
      </c>
      <c r="B2508" s="101"/>
      <c r="C2508" s="352" t="s">
        <v>300</v>
      </c>
      <c r="D2508" s="351" t="s">
        <v>835</v>
      </c>
      <c r="E2508" s="158">
        <v>35</v>
      </c>
      <c r="F2508" s="128">
        <v>450</v>
      </c>
      <c r="G2508" s="35">
        <f>F2508*E2508</f>
        <v>15750</v>
      </c>
    </row>
    <row r="2509" spans="1:7" x14ac:dyDescent="0.2">
      <c r="A2509" s="29"/>
      <c r="B2509" s="101"/>
      <c r="C2509" s="352"/>
      <c r="D2509" s="351" t="s">
        <v>467</v>
      </c>
      <c r="E2509" s="108"/>
      <c r="F2509" s="149"/>
      <c r="G2509" s="35"/>
    </row>
    <row r="2510" spans="1:7" x14ac:dyDescent="0.2">
      <c r="A2510" s="29"/>
      <c r="B2510" s="101"/>
      <c r="C2510" s="352"/>
      <c r="D2510" s="351"/>
      <c r="E2510" s="158"/>
      <c r="F2510" s="128"/>
      <c r="G2510" s="35"/>
    </row>
    <row r="2511" spans="1:7" x14ac:dyDescent="0.2">
      <c r="A2511" s="29"/>
      <c r="B2511" s="105"/>
      <c r="C2511" s="352"/>
      <c r="D2511" s="357"/>
      <c r="E2511" s="102"/>
      <c r="F2511" s="128"/>
      <c r="G2511" s="35"/>
    </row>
    <row r="2512" spans="1:7" x14ac:dyDescent="0.2">
      <c r="A2512" s="29"/>
      <c r="B2512" s="105"/>
      <c r="C2512" s="41"/>
      <c r="D2512" s="338"/>
      <c r="E2512" s="102"/>
      <c r="F2512" s="128"/>
      <c r="G2512" s="353"/>
    </row>
    <row r="2513" spans="1:7" x14ac:dyDescent="0.2">
      <c r="A2513" s="29"/>
      <c r="B2513" s="151"/>
      <c r="C2513" s="366"/>
      <c r="D2513" s="351"/>
      <c r="E2513" s="108"/>
      <c r="F2513" s="150"/>
      <c r="G2513" s="35"/>
    </row>
    <row r="2514" spans="1:7" x14ac:dyDescent="0.2">
      <c r="A2514" s="29"/>
      <c r="B2514" s="151"/>
      <c r="C2514" s="366"/>
      <c r="D2514" s="351"/>
      <c r="E2514" s="108"/>
      <c r="F2514" s="150"/>
      <c r="G2514" s="35"/>
    </row>
    <row r="2515" spans="1:7" x14ac:dyDescent="0.2">
      <c r="A2515" s="29"/>
      <c r="B2515" s="775"/>
      <c r="C2515" s="756"/>
      <c r="D2515" s="657"/>
      <c r="E2515" s="745"/>
      <c r="F2515" s="777"/>
      <c r="G2515" s="35"/>
    </row>
    <row r="2516" spans="1:7" x14ac:dyDescent="0.2">
      <c r="A2516" s="29"/>
      <c r="B2516" s="101"/>
      <c r="C2516" s="41"/>
      <c r="D2516" s="351"/>
      <c r="E2516" s="155"/>
      <c r="F2516" s="128"/>
      <c r="G2516" s="353"/>
    </row>
    <row r="2517" spans="1:7" x14ac:dyDescent="0.2">
      <c r="A2517" s="29"/>
      <c r="B2517" s="106"/>
      <c r="C2517" s="352"/>
      <c r="D2517" s="357" t="s">
        <v>8</v>
      </c>
      <c r="E2517" s="104"/>
      <c r="F2517" s="128"/>
      <c r="G2517" s="35"/>
    </row>
    <row r="2518" spans="1:7" x14ac:dyDescent="0.2">
      <c r="A2518" s="29"/>
      <c r="B2518" s="105"/>
      <c r="C2518" s="41"/>
      <c r="D2518" s="136"/>
      <c r="E2518" s="108"/>
      <c r="F2518" s="152"/>
      <c r="G2518" s="35"/>
    </row>
    <row r="2519" spans="1:7" x14ac:dyDescent="0.2">
      <c r="A2519" s="29"/>
      <c r="B2519" s="107"/>
      <c r="C2519" s="41"/>
      <c r="D2519" s="136"/>
      <c r="E2519" s="153"/>
      <c r="F2519" s="128"/>
      <c r="G2519" s="35"/>
    </row>
    <row r="2520" spans="1:7" x14ac:dyDescent="0.2">
      <c r="A2520" s="29"/>
      <c r="B2520" s="107"/>
      <c r="C2520" s="41"/>
      <c r="D2520" s="67"/>
      <c r="E2520" s="153"/>
      <c r="F2520" s="128"/>
      <c r="G2520" s="35"/>
    </row>
    <row r="2521" spans="1:7" x14ac:dyDescent="0.2">
      <c r="A2521" s="29"/>
      <c r="B2521" s="101"/>
      <c r="C2521" s="41"/>
      <c r="D2521" s="67"/>
      <c r="E2521" s="108"/>
      <c r="F2521" s="128"/>
      <c r="G2521" s="35"/>
    </row>
    <row r="2522" spans="1:7" x14ac:dyDescent="0.2">
      <c r="A2522" s="29"/>
      <c r="B2522" s="101"/>
      <c r="C2522" s="41"/>
      <c r="D2522" s="67"/>
      <c r="E2522" s="153"/>
      <c r="F2522" s="128"/>
      <c r="G2522" s="35"/>
    </row>
    <row r="2523" spans="1:7" x14ac:dyDescent="0.2">
      <c r="A2523" s="29"/>
      <c r="B2523" s="106"/>
      <c r="C2523" s="41"/>
      <c r="D2523" s="67"/>
      <c r="E2523" s="104"/>
      <c r="F2523" s="154"/>
      <c r="G2523" s="35"/>
    </row>
    <row r="2524" spans="1:7" x14ac:dyDescent="0.2">
      <c r="A2524" s="29"/>
      <c r="B2524" s="105"/>
      <c r="C2524" s="41"/>
      <c r="D2524" s="130"/>
      <c r="E2524" s="104"/>
      <c r="F2524" s="154"/>
      <c r="G2524" s="35"/>
    </row>
    <row r="2525" spans="1:7" x14ac:dyDescent="0.2">
      <c r="A2525" s="29"/>
      <c r="B2525" s="105"/>
      <c r="C2525" s="41"/>
      <c r="D2525" s="67"/>
      <c r="E2525" s="104"/>
      <c r="F2525" s="154"/>
      <c r="G2525" s="35"/>
    </row>
    <row r="2526" spans="1:7" x14ac:dyDescent="0.2">
      <c r="A2526" s="29"/>
      <c r="B2526" s="101"/>
      <c r="C2526" s="41"/>
      <c r="D2526" s="67"/>
      <c r="E2526" s="104"/>
      <c r="F2526" s="154"/>
      <c r="G2526" s="35"/>
    </row>
    <row r="2527" spans="1:7" x14ac:dyDescent="0.2">
      <c r="A2527" s="29"/>
      <c r="B2527" s="101"/>
      <c r="C2527" s="41"/>
      <c r="D2527" s="136"/>
      <c r="E2527" s="104"/>
      <c r="F2527" s="154"/>
      <c r="G2527" s="35"/>
    </row>
    <row r="2528" spans="1:7" x14ac:dyDescent="0.2">
      <c r="A2528" s="29"/>
      <c r="B2528" s="101"/>
      <c r="C2528" s="41"/>
      <c r="D2528" s="136"/>
      <c r="E2528" s="104"/>
      <c r="F2528" s="154"/>
      <c r="G2528" s="35"/>
    </row>
    <row r="2529" spans="1:7" x14ac:dyDescent="0.2">
      <c r="A2529" s="29"/>
      <c r="B2529" s="101"/>
      <c r="C2529" s="41"/>
      <c r="D2529" s="62"/>
      <c r="E2529" s="104"/>
      <c r="F2529" s="154"/>
      <c r="G2529" s="35"/>
    </row>
    <row r="2530" spans="1:7" x14ac:dyDescent="0.2">
      <c r="A2530" s="29"/>
      <c r="B2530" s="101"/>
      <c r="C2530" s="41"/>
      <c r="D2530" s="67"/>
      <c r="E2530" s="104"/>
      <c r="F2530" s="154"/>
      <c r="G2530" s="35"/>
    </row>
    <row r="2531" spans="1:7" x14ac:dyDescent="0.2">
      <c r="A2531" s="29"/>
      <c r="B2531" s="101"/>
      <c r="C2531" s="41"/>
      <c r="D2531" s="67"/>
      <c r="E2531" s="104"/>
      <c r="F2531" s="154"/>
      <c r="G2531" s="35"/>
    </row>
    <row r="2532" spans="1:7" x14ac:dyDescent="0.2">
      <c r="A2532" s="29"/>
      <c r="B2532" s="101"/>
      <c r="C2532" s="41"/>
      <c r="D2532" s="67"/>
      <c r="E2532" s="104"/>
      <c r="F2532" s="154"/>
      <c r="G2532" s="35"/>
    </row>
    <row r="2533" spans="1:7" x14ac:dyDescent="0.2">
      <c r="A2533" s="29"/>
      <c r="B2533" s="101"/>
      <c r="C2533" s="41"/>
      <c r="D2533" s="67"/>
      <c r="E2533" s="104"/>
      <c r="F2533" s="154"/>
      <c r="G2533" s="35"/>
    </row>
    <row r="2534" spans="1:7" x14ac:dyDescent="0.2">
      <c r="A2534" s="29"/>
      <c r="B2534" s="101"/>
      <c r="C2534" s="41"/>
      <c r="D2534" s="67"/>
      <c r="E2534" s="104"/>
      <c r="F2534" s="154"/>
      <c r="G2534" s="35"/>
    </row>
    <row r="2535" spans="1:7" x14ac:dyDescent="0.2">
      <c r="A2535" s="29"/>
      <c r="B2535" s="101"/>
      <c r="C2535" s="41"/>
      <c r="D2535" s="159"/>
      <c r="E2535" s="104"/>
      <c r="F2535" s="154"/>
      <c r="G2535" s="35"/>
    </row>
    <row r="2536" spans="1:7" x14ac:dyDescent="0.2">
      <c r="A2536" s="29"/>
      <c r="B2536" s="101"/>
      <c r="C2536" s="41"/>
      <c r="D2536" s="160"/>
      <c r="E2536" s="108"/>
      <c r="F2536" s="128"/>
      <c r="G2536" s="35"/>
    </row>
    <row r="2537" spans="1:7" x14ac:dyDescent="0.2">
      <c r="A2537" s="29"/>
      <c r="B2537" s="101"/>
      <c r="C2537" s="41"/>
      <c r="D2537" s="136"/>
      <c r="E2537" s="153"/>
      <c r="F2537" s="128"/>
      <c r="G2537" s="35"/>
    </row>
    <row r="2538" spans="1:7" x14ac:dyDescent="0.2">
      <c r="A2538" s="29"/>
      <c r="B2538" s="101"/>
      <c r="C2538" s="41"/>
      <c r="D2538" s="136"/>
      <c r="E2538" s="102"/>
      <c r="F2538" s="128"/>
      <c r="G2538" s="35"/>
    </row>
    <row r="2539" spans="1:7" x14ac:dyDescent="0.2">
      <c r="A2539" s="29"/>
      <c r="B2539" s="101"/>
      <c r="C2539" s="31"/>
      <c r="D2539" s="67"/>
      <c r="E2539" s="131"/>
      <c r="F2539" s="117"/>
      <c r="G2539" s="35"/>
    </row>
    <row r="2540" spans="1:7" x14ac:dyDescent="0.2">
      <c r="A2540" s="29"/>
      <c r="B2540" s="101"/>
      <c r="C2540" s="41"/>
      <c r="D2540" s="118"/>
      <c r="E2540" s="108"/>
      <c r="F2540" s="149"/>
      <c r="G2540" s="35"/>
    </row>
    <row r="2541" spans="1:7" x14ac:dyDescent="0.2">
      <c r="A2541" s="29"/>
      <c r="B2541" s="101"/>
      <c r="C2541" s="41"/>
      <c r="D2541" s="144"/>
      <c r="E2541" s="108"/>
      <c r="F2541" s="149"/>
      <c r="G2541" s="35"/>
    </row>
    <row r="2542" spans="1:7" ht="13.5" thickBot="1" x14ac:dyDescent="0.25">
      <c r="A2542" s="45"/>
      <c r="B2542" s="132"/>
      <c r="C2542" s="115"/>
      <c r="D2542" s="115"/>
      <c r="E2542" s="132"/>
      <c r="F2542" s="49" t="s">
        <v>15</v>
      </c>
      <c r="G2542" s="50">
        <f>SUM(G2508:G2541)</f>
        <v>15750</v>
      </c>
    </row>
    <row r="2543" spans="1:7" ht="13.5" thickTop="1" x14ac:dyDescent="0.2">
      <c r="A2543" s="1149" t="s">
        <v>3491</v>
      </c>
      <c r="B2543" s="1150"/>
      <c r="C2543" s="1150"/>
      <c r="D2543" s="1150"/>
      <c r="E2543" s="1150"/>
      <c r="F2543" s="1150"/>
      <c r="G2543" s="1151"/>
    </row>
    <row r="2544" spans="1:7" ht="13.5" thickBot="1" x14ac:dyDescent="0.25">
      <c r="A2544" s="1235" t="s">
        <v>3492</v>
      </c>
      <c r="B2544" s="1204"/>
      <c r="C2544" s="1204"/>
      <c r="D2544" s="1204"/>
      <c r="E2544" s="1204"/>
      <c r="F2544" s="1204"/>
      <c r="G2544" s="1232"/>
    </row>
    <row r="2545" spans="1:7" ht="13.5" thickTop="1" x14ac:dyDescent="0.2">
      <c r="A2545" s="1130"/>
      <c r="B2545" s="1131"/>
      <c r="C2545" s="1131"/>
      <c r="D2545" s="57" t="s">
        <v>11</v>
      </c>
      <c r="E2545" s="1132" t="s">
        <v>12</v>
      </c>
      <c r="F2545" s="1132"/>
      <c r="G2545" s="1133"/>
    </row>
    <row r="2546" spans="1:7" x14ac:dyDescent="0.2">
      <c r="A2546" s="1134" t="s">
        <v>17</v>
      </c>
      <c r="B2546" s="1135"/>
      <c r="C2546" s="1135"/>
      <c r="D2546" s="39"/>
      <c r="E2546" s="1136"/>
      <c r="F2546" s="1137"/>
      <c r="G2546" s="1138"/>
    </row>
    <row r="2547" spans="1:7" x14ac:dyDescent="0.2">
      <c r="A2547" s="1134" t="s">
        <v>38</v>
      </c>
      <c r="B2547" s="1135"/>
      <c r="C2547" s="1135"/>
      <c r="D2547" s="58" t="s">
        <v>468</v>
      </c>
      <c r="E2547" s="1139" t="s">
        <v>142</v>
      </c>
      <c r="F2547" s="1139"/>
      <c r="G2547" s="1140"/>
    </row>
    <row r="2548" spans="1:7" ht="13.5" thickBot="1" x14ac:dyDescent="0.25">
      <c r="A2548" s="1141" t="s">
        <v>39</v>
      </c>
      <c r="B2548" s="1142"/>
      <c r="C2548" s="1142"/>
      <c r="D2548" s="59" t="s">
        <v>44</v>
      </c>
      <c r="E2548" s="1143" t="s">
        <v>0</v>
      </c>
      <c r="F2548" s="1143"/>
      <c r="G2548" s="1144"/>
    </row>
    <row r="2549" spans="1:7" ht="16.5" x14ac:dyDescent="0.25">
      <c r="A2549" s="1152" t="s">
        <v>29</v>
      </c>
      <c r="B2549" s="1153"/>
      <c r="C2549" s="1153"/>
      <c r="D2549" s="1153"/>
      <c r="E2549" s="1153"/>
      <c r="F2549" s="1153"/>
      <c r="G2549" s="1154"/>
    </row>
    <row r="2550" spans="1:7" x14ac:dyDescent="0.2">
      <c r="A2550" s="1155" t="s">
        <v>48</v>
      </c>
      <c r="B2550" s="1156"/>
      <c r="C2550" s="1156"/>
      <c r="D2550" s="1156"/>
      <c r="E2550" s="1156"/>
      <c r="F2550" s="1156"/>
      <c r="G2550" s="1157"/>
    </row>
    <row r="2551" spans="1:7" x14ac:dyDescent="0.2">
      <c r="A2551" s="1158" t="s">
        <v>49</v>
      </c>
      <c r="B2551" s="1159"/>
      <c r="C2551" s="1159"/>
      <c r="D2551" s="1159"/>
      <c r="E2551" s="1159"/>
      <c r="F2551" s="1159"/>
      <c r="G2551" s="1160"/>
    </row>
    <row r="2552" spans="1:7" x14ac:dyDescent="0.2">
      <c r="A2552" s="6"/>
      <c r="B2552" s="99"/>
      <c r="C2552" s="8"/>
      <c r="D2552" s="9"/>
      <c r="E2552" s="99"/>
      <c r="F2552" s="10"/>
      <c r="G2552" s="11" t="s">
        <v>20</v>
      </c>
    </row>
    <row r="2553" spans="1:7" x14ac:dyDescent="0.2">
      <c r="A2553" s="12" t="s">
        <v>1</v>
      </c>
      <c r="B2553" s="13"/>
      <c r="C2553" s="14" t="s">
        <v>19</v>
      </c>
      <c r="D2553" s="13"/>
      <c r="E2553" s="343" t="s">
        <v>3822</v>
      </c>
      <c r="F2553" s="98"/>
      <c r="G2553" s="344" t="s">
        <v>3798</v>
      </c>
    </row>
    <row r="2554" spans="1:7" x14ac:dyDescent="0.2">
      <c r="A2554" s="17" t="s">
        <v>8</v>
      </c>
      <c r="B2554" s="100"/>
      <c r="C2554" s="19"/>
      <c r="D2554" s="4"/>
      <c r="E2554" s="1145"/>
      <c r="F2554" s="1146"/>
      <c r="G2554" s="20"/>
    </row>
    <row r="2555" spans="1:7" x14ac:dyDescent="0.2">
      <c r="A2555" s="21" t="s">
        <v>37</v>
      </c>
      <c r="B2555" s="22"/>
      <c r="C2555" s="22"/>
      <c r="D2555" s="22"/>
      <c r="E2555" s="23" t="s">
        <v>46</v>
      </c>
      <c r="F2555" s="24"/>
      <c r="G2555" s="20" t="s">
        <v>50</v>
      </c>
    </row>
    <row r="2556" spans="1:7" x14ac:dyDescent="0.2">
      <c r="A2556" s="6"/>
      <c r="B2556" s="99"/>
      <c r="C2556" s="8"/>
      <c r="D2556" s="8"/>
      <c r="E2556" s="1147"/>
      <c r="F2556" s="1148"/>
      <c r="G2556" s="25"/>
    </row>
    <row r="2557" spans="1:7" ht="26.25" thickBot="1" x14ac:dyDescent="0.25">
      <c r="A2557" s="210" t="s">
        <v>47</v>
      </c>
      <c r="B2557" s="28" t="s">
        <v>23</v>
      </c>
      <c r="C2557" s="28" t="s">
        <v>34</v>
      </c>
      <c r="D2557" s="110" t="s">
        <v>53</v>
      </c>
      <c r="E2557" s="114" t="s">
        <v>54</v>
      </c>
      <c r="F2557" s="111" t="s">
        <v>55</v>
      </c>
      <c r="G2557" s="112" t="s">
        <v>35</v>
      </c>
    </row>
    <row r="2558" spans="1:7" ht="13.5" thickTop="1" x14ac:dyDescent="0.2">
      <c r="A2558" s="29"/>
      <c r="B2558" s="101"/>
      <c r="C2558" s="352"/>
      <c r="D2558" s="351" t="s">
        <v>433</v>
      </c>
      <c r="E2558" s="158"/>
      <c r="F2558" s="128"/>
      <c r="G2558" s="35"/>
    </row>
    <row r="2559" spans="1:7" x14ac:dyDescent="0.2">
      <c r="A2559" s="29">
        <v>1</v>
      </c>
      <c r="B2559" s="101"/>
      <c r="C2559" s="352" t="s">
        <v>300</v>
      </c>
      <c r="D2559" s="351" t="s">
        <v>401</v>
      </c>
      <c r="E2559" s="108">
        <v>30</v>
      </c>
      <c r="F2559" s="149">
        <v>200</v>
      </c>
      <c r="G2559" s="35">
        <f>F2559*E2559</f>
        <v>6000</v>
      </c>
    </row>
    <row r="2560" spans="1:7" x14ac:dyDescent="0.2">
      <c r="A2560" s="29">
        <v>2</v>
      </c>
      <c r="B2560" s="101"/>
      <c r="C2560" s="352" t="s">
        <v>300</v>
      </c>
      <c r="D2560" s="351" t="s">
        <v>362</v>
      </c>
      <c r="E2560" s="158">
        <v>30</v>
      </c>
      <c r="F2560" s="128">
        <v>450</v>
      </c>
      <c r="G2560" s="35">
        <f t="shared" ref="G2560:G2567" si="13">F2560*E2560</f>
        <v>13500</v>
      </c>
    </row>
    <row r="2561" spans="1:7" x14ac:dyDescent="0.2">
      <c r="A2561" s="29"/>
      <c r="B2561" s="105"/>
      <c r="C2561" s="352"/>
      <c r="D2561" s="357" t="s">
        <v>467</v>
      </c>
      <c r="E2561" s="102"/>
      <c r="F2561" s="128"/>
      <c r="G2561" s="353" t="s">
        <v>8</v>
      </c>
    </row>
    <row r="2562" spans="1:7" x14ac:dyDescent="0.2">
      <c r="A2562" s="29">
        <v>3</v>
      </c>
      <c r="B2562" s="105"/>
      <c r="C2562" s="352" t="s">
        <v>300</v>
      </c>
      <c r="D2562" s="357" t="s">
        <v>387</v>
      </c>
      <c r="E2562" s="102">
        <v>30</v>
      </c>
      <c r="F2562" s="128">
        <v>200</v>
      </c>
      <c r="G2562" s="35">
        <f t="shared" si="13"/>
        <v>6000</v>
      </c>
    </row>
    <row r="2563" spans="1:7" x14ac:dyDescent="0.2">
      <c r="A2563" s="29"/>
      <c r="B2563" s="151"/>
      <c r="C2563" s="366"/>
      <c r="D2563" s="351" t="s">
        <v>435</v>
      </c>
      <c r="E2563" s="108"/>
      <c r="F2563" s="150"/>
      <c r="G2563" s="353" t="s">
        <v>8</v>
      </c>
    </row>
    <row r="2564" spans="1:7" x14ac:dyDescent="0.2">
      <c r="A2564" s="29">
        <v>4</v>
      </c>
      <c r="B2564" s="151"/>
      <c r="C2564" s="366" t="s">
        <v>300</v>
      </c>
      <c r="D2564" s="351" t="s">
        <v>401</v>
      </c>
      <c r="E2564" s="108">
        <v>30</v>
      </c>
      <c r="F2564" s="150">
        <v>200</v>
      </c>
      <c r="G2564" s="35">
        <f t="shared" si="13"/>
        <v>6000</v>
      </c>
    </row>
    <row r="2565" spans="1:7" x14ac:dyDescent="0.2">
      <c r="A2565" s="29">
        <v>5</v>
      </c>
      <c r="B2565" s="775"/>
      <c r="C2565" s="756" t="s">
        <v>300</v>
      </c>
      <c r="D2565" s="657" t="s">
        <v>362</v>
      </c>
      <c r="E2565" s="745">
        <v>30</v>
      </c>
      <c r="F2565" s="777">
        <v>450</v>
      </c>
      <c r="G2565" s="35">
        <f t="shared" si="13"/>
        <v>13500</v>
      </c>
    </row>
    <row r="2566" spans="1:7" x14ac:dyDescent="0.2">
      <c r="A2566" s="29"/>
      <c r="B2566" s="101"/>
      <c r="C2566" s="41"/>
      <c r="D2566" s="351" t="s">
        <v>467</v>
      </c>
      <c r="E2566" s="155"/>
      <c r="F2566" s="128"/>
      <c r="G2566" s="353" t="s">
        <v>8</v>
      </c>
    </row>
    <row r="2567" spans="1:7" x14ac:dyDescent="0.2">
      <c r="A2567" s="29">
        <v>6</v>
      </c>
      <c r="B2567" s="106"/>
      <c r="C2567" s="352" t="s">
        <v>300</v>
      </c>
      <c r="D2567" s="357" t="s">
        <v>387</v>
      </c>
      <c r="E2567" s="104">
        <v>30</v>
      </c>
      <c r="F2567" s="128">
        <v>200</v>
      </c>
      <c r="G2567" s="35">
        <f t="shared" si="13"/>
        <v>6000</v>
      </c>
    </row>
    <row r="2568" spans="1:7" x14ac:dyDescent="0.2">
      <c r="A2568" s="29"/>
      <c r="B2568" s="105"/>
      <c r="C2568" s="41"/>
      <c r="D2568" s="136"/>
      <c r="E2568" s="108"/>
      <c r="F2568" s="152"/>
      <c r="G2568" s="35"/>
    </row>
    <row r="2569" spans="1:7" x14ac:dyDescent="0.2">
      <c r="A2569" s="29"/>
      <c r="B2569" s="107"/>
      <c r="C2569" s="41"/>
      <c r="D2569" s="136"/>
      <c r="E2569" s="153"/>
      <c r="F2569" s="128"/>
      <c r="G2569" s="35"/>
    </row>
    <row r="2570" spans="1:7" x14ac:dyDescent="0.2">
      <c r="A2570" s="29"/>
      <c r="B2570" s="107"/>
      <c r="C2570" s="41"/>
      <c r="D2570" s="67"/>
      <c r="E2570" s="153"/>
      <c r="F2570" s="128"/>
      <c r="G2570" s="35"/>
    </row>
    <row r="2571" spans="1:7" x14ac:dyDescent="0.2">
      <c r="A2571" s="29"/>
      <c r="B2571" s="101"/>
      <c r="C2571" s="41"/>
      <c r="D2571" s="67"/>
      <c r="E2571" s="108"/>
      <c r="F2571" s="128"/>
      <c r="G2571" s="35"/>
    </row>
    <row r="2572" spans="1:7" x14ac:dyDescent="0.2">
      <c r="A2572" s="29"/>
      <c r="B2572" s="101"/>
      <c r="C2572" s="41"/>
      <c r="D2572" s="67"/>
      <c r="E2572" s="153"/>
      <c r="F2572" s="128"/>
      <c r="G2572" s="35"/>
    </row>
    <row r="2573" spans="1:7" x14ac:dyDescent="0.2">
      <c r="A2573" s="29"/>
      <c r="B2573" s="106"/>
      <c r="C2573" s="41"/>
      <c r="D2573" s="67"/>
      <c r="E2573" s="104"/>
      <c r="F2573" s="154"/>
      <c r="G2573" s="35"/>
    </row>
    <row r="2574" spans="1:7" x14ac:dyDescent="0.2">
      <c r="A2574" s="29"/>
      <c r="B2574" s="105"/>
      <c r="C2574" s="41"/>
      <c r="D2574" s="130"/>
      <c r="E2574" s="104"/>
      <c r="F2574" s="154"/>
      <c r="G2574" s="35"/>
    </row>
    <row r="2575" spans="1:7" x14ac:dyDescent="0.2">
      <c r="A2575" s="29"/>
      <c r="B2575" s="105"/>
      <c r="C2575" s="41"/>
      <c r="D2575" s="67"/>
      <c r="E2575" s="104"/>
      <c r="F2575" s="154"/>
      <c r="G2575" s="35"/>
    </row>
    <row r="2576" spans="1:7" x14ac:dyDescent="0.2">
      <c r="A2576" s="29"/>
      <c r="B2576" s="101"/>
      <c r="C2576" s="41"/>
      <c r="D2576" s="67"/>
      <c r="E2576" s="104"/>
      <c r="F2576" s="154"/>
      <c r="G2576" s="35"/>
    </row>
    <row r="2577" spans="1:7" x14ac:dyDescent="0.2">
      <c r="A2577" s="29"/>
      <c r="B2577" s="101"/>
      <c r="C2577" s="41"/>
      <c r="D2577" s="136"/>
      <c r="E2577" s="104"/>
      <c r="F2577" s="154"/>
      <c r="G2577" s="35"/>
    </row>
    <row r="2578" spans="1:7" x14ac:dyDescent="0.2">
      <c r="A2578" s="29"/>
      <c r="B2578" s="101"/>
      <c r="C2578" s="41"/>
      <c r="D2578" s="136"/>
      <c r="E2578" s="104"/>
      <c r="F2578" s="154"/>
      <c r="G2578" s="35"/>
    </row>
    <row r="2579" spans="1:7" x14ac:dyDescent="0.2">
      <c r="A2579" s="29"/>
      <c r="B2579" s="101"/>
      <c r="C2579" s="41"/>
      <c r="D2579" s="62"/>
      <c r="E2579" s="104"/>
      <c r="F2579" s="154"/>
      <c r="G2579" s="35"/>
    </row>
    <row r="2580" spans="1:7" x14ac:dyDescent="0.2">
      <c r="A2580" s="29"/>
      <c r="B2580" s="101"/>
      <c r="C2580" s="41"/>
      <c r="D2580" s="67"/>
      <c r="E2580" s="104"/>
      <c r="F2580" s="154"/>
      <c r="G2580" s="35"/>
    </row>
    <row r="2581" spans="1:7" x14ac:dyDescent="0.2">
      <c r="A2581" s="29"/>
      <c r="B2581" s="101"/>
      <c r="C2581" s="41"/>
      <c r="D2581" s="67"/>
      <c r="E2581" s="104"/>
      <c r="F2581" s="154"/>
      <c r="G2581" s="35"/>
    </row>
    <row r="2582" spans="1:7" x14ac:dyDescent="0.2">
      <c r="A2582" s="29"/>
      <c r="B2582" s="101"/>
      <c r="C2582" s="41"/>
      <c r="D2582" s="67"/>
      <c r="E2582" s="104"/>
      <c r="F2582" s="154"/>
      <c r="G2582" s="35"/>
    </row>
    <row r="2583" spans="1:7" x14ac:dyDescent="0.2">
      <c r="A2583" s="29"/>
      <c r="B2583" s="101"/>
      <c r="C2583" s="41"/>
      <c r="D2583" s="67"/>
      <c r="E2583" s="104"/>
      <c r="F2583" s="154"/>
      <c r="G2583" s="35"/>
    </row>
    <row r="2584" spans="1:7" x14ac:dyDescent="0.2">
      <c r="A2584" s="29"/>
      <c r="B2584" s="101"/>
      <c r="C2584" s="41"/>
      <c r="D2584" s="67"/>
      <c r="E2584" s="104"/>
      <c r="F2584" s="154"/>
      <c r="G2584" s="35"/>
    </row>
    <row r="2585" spans="1:7" x14ac:dyDescent="0.2">
      <c r="A2585" s="29"/>
      <c r="B2585" s="101"/>
      <c r="C2585" s="41"/>
      <c r="D2585" s="159"/>
      <c r="E2585" s="104"/>
      <c r="F2585" s="154"/>
      <c r="G2585" s="35"/>
    </row>
    <row r="2586" spans="1:7" x14ac:dyDescent="0.2">
      <c r="A2586" s="29"/>
      <c r="B2586" s="101"/>
      <c r="C2586" s="41"/>
      <c r="D2586" s="160"/>
      <c r="E2586" s="108"/>
      <c r="F2586" s="128"/>
      <c r="G2586" s="35"/>
    </row>
    <row r="2587" spans="1:7" x14ac:dyDescent="0.2">
      <c r="A2587" s="29"/>
      <c r="B2587" s="101"/>
      <c r="C2587" s="41"/>
      <c r="D2587" s="136"/>
      <c r="E2587" s="153"/>
      <c r="F2587" s="128"/>
      <c r="G2587" s="35"/>
    </row>
    <row r="2588" spans="1:7" x14ac:dyDescent="0.2">
      <c r="A2588" s="29"/>
      <c r="B2588" s="101"/>
      <c r="C2588" s="41"/>
      <c r="D2588" s="136"/>
      <c r="E2588" s="102"/>
      <c r="F2588" s="128"/>
      <c r="G2588" s="35"/>
    </row>
    <row r="2589" spans="1:7" x14ac:dyDescent="0.2">
      <c r="A2589" s="29"/>
      <c r="B2589" s="101"/>
      <c r="C2589" s="31"/>
      <c r="D2589" s="67"/>
      <c r="E2589" s="131"/>
      <c r="F2589" s="117"/>
      <c r="G2589" s="35"/>
    </row>
    <row r="2590" spans="1:7" x14ac:dyDescent="0.2">
      <c r="A2590" s="29"/>
      <c r="B2590" s="101"/>
      <c r="C2590" s="41"/>
      <c r="D2590" s="118"/>
      <c r="E2590" s="108"/>
      <c r="F2590" s="149"/>
      <c r="G2590" s="35"/>
    </row>
    <row r="2591" spans="1:7" x14ac:dyDescent="0.2">
      <c r="A2591" s="29"/>
      <c r="B2591" s="101"/>
      <c r="C2591" s="41"/>
      <c r="D2591" s="144"/>
      <c r="E2591" s="108"/>
      <c r="F2591" s="149"/>
      <c r="G2591" s="35"/>
    </row>
    <row r="2592" spans="1:7" ht="13.5" thickBot="1" x14ac:dyDescent="0.25">
      <c r="A2592" s="45"/>
      <c r="B2592" s="132"/>
      <c r="C2592" s="115"/>
      <c r="D2592" s="115"/>
      <c r="E2592" s="132"/>
      <c r="F2592" s="49" t="s">
        <v>15</v>
      </c>
      <c r="G2592" s="50">
        <f>SUM(G2558:G2591)</f>
        <v>51000</v>
      </c>
    </row>
    <row r="2593" spans="1:7" ht="13.5" thickTop="1" x14ac:dyDescent="0.2">
      <c r="A2593" s="1149" t="s">
        <v>3505</v>
      </c>
      <c r="B2593" s="1150"/>
      <c r="C2593" s="1150"/>
      <c r="D2593" s="1150"/>
      <c r="E2593" s="1150"/>
      <c r="F2593" s="1150"/>
      <c r="G2593" s="1151"/>
    </row>
    <row r="2594" spans="1:7" ht="13.5" thickBot="1" x14ac:dyDescent="0.25">
      <c r="A2594" s="1235" t="s">
        <v>8</v>
      </c>
      <c r="B2594" s="1204"/>
      <c r="C2594" s="1204"/>
      <c r="D2594" s="1204"/>
      <c r="E2594" s="1204"/>
      <c r="F2594" s="1204"/>
      <c r="G2594" s="1232"/>
    </row>
    <row r="2595" spans="1:7" ht="13.5" thickTop="1" x14ac:dyDescent="0.2">
      <c r="A2595" s="1130"/>
      <c r="B2595" s="1131"/>
      <c r="C2595" s="1131"/>
      <c r="D2595" s="57" t="s">
        <v>11</v>
      </c>
      <c r="E2595" s="1132" t="s">
        <v>12</v>
      </c>
      <c r="F2595" s="1132"/>
      <c r="G2595" s="1133"/>
    </row>
    <row r="2596" spans="1:7" x14ac:dyDescent="0.2">
      <c r="A2596" s="1134" t="s">
        <v>17</v>
      </c>
      <c r="B2596" s="1135"/>
      <c r="C2596" s="1135"/>
      <c r="D2596" s="39"/>
      <c r="E2596" s="1136"/>
      <c r="F2596" s="1137"/>
      <c r="G2596" s="1138"/>
    </row>
    <row r="2597" spans="1:7" x14ac:dyDescent="0.2">
      <c r="A2597" s="1134" t="s">
        <v>38</v>
      </c>
      <c r="B2597" s="1135"/>
      <c r="C2597" s="1135"/>
      <c r="D2597" s="58" t="s">
        <v>468</v>
      </c>
      <c r="E2597" s="1139" t="s">
        <v>142</v>
      </c>
      <c r="F2597" s="1139"/>
      <c r="G2597" s="1140"/>
    </row>
    <row r="2598" spans="1:7" ht="13.5" thickBot="1" x14ac:dyDescent="0.25">
      <c r="A2598" s="1141" t="s">
        <v>39</v>
      </c>
      <c r="B2598" s="1142"/>
      <c r="C2598" s="1142"/>
      <c r="D2598" s="59" t="s">
        <v>44</v>
      </c>
      <c r="E2598" s="1143" t="s">
        <v>0</v>
      </c>
      <c r="F2598" s="1143"/>
      <c r="G2598" s="1144"/>
    </row>
    <row r="2599" spans="1:7" ht="16.5" x14ac:dyDescent="0.25">
      <c r="A2599" s="1152" t="s">
        <v>29</v>
      </c>
      <c r="B2599" s="1153"/>
      <c r="C2599" s="1153"/>
      <c r="D2599" s="1153"/>
      <c r="E2599" s="1153"/>
      <c r="F2599" s="1153"/>
      <c r="G2599" s="1154"/>
    </row>
    <row r="2600" spans="1:7" x14ac:dyDescent="0.2">
      <c r="A2600" s="1155" t="s">
        <v>48</v>
      </c>
      <c r="B2600" s="1156"/>
      <c r="C2600" s="1156"/>
      <c r="D2600" s="1156"/>
      <c r="E2600" s="1156"/>
      <c r="F2600" s="1156"/>
      <c r="G2600" s="1157"/>
    </row>
    <row r="2601" spans="1:7" x14ac:dyDescent="0.2">
      <c r="A2601" s="1158" t="s">
        <v>49</v>
      </c>
      <c r="B2601" s="1159"/>
      <c r="C2601" s="1159"/>
      <c r="D2601" s="1159"/>
      <c r="E2601" s="1159"/>
      <c r="F2601" s="1159"/>
      <c r="G2601" s="1160"/>
    </row>
    <row r="2602" spans="1:7" x14ac:dyDescent="0.2">
      <c r="A2602" s="6"/>
      <c r="B2602" s="99"/>
      <c r="C2602" s="8"/>
      <c r="D2602" s="9"/>
      <c r="E2602" s="99"/>
      <c r="F2602" s="10"/>
      <c r="G2602" s="11" t="s">
        <v>20</v>
      </c>
    </row>
    <row r="2603" spans="1:7" x14ac:dyDescent="0.2">
      <c r="A2603" s="12" t="s">
        <v>1</v>
      </c>
      <c r="B2603" s="13"/>
      <c r="C2603" s="14" t="s">
        <v>19</v>
      </c>
      <c r="D2603" s="13"/>
      <c r="E2603" s="343" t="s">
        <v>3849</v>
      </c>
      <c r="F2603" s="98"/>
      <c r="G2603" s="344" t="s">
        <v>3798</v>
      </c>
    </row>
    <row r="2604" spans="1:7" x14ac:dyDescent="0.2">
      <c r="A2604" s="17" t="s">
        <v>8</v>
      </c>
      <c r="B2604" s="100"/>
      <c r="C2604" s="19"/>
      <c r="D2604" s="4"/>
      <c r="E2604" s="1145"/>
      <c r="F2604" s="1146"/>
      <c r="G2604" s="20"/>
    </row>
    <row r="2605" spans="1:7" x14ac:dyDescent="0.2">
      <c r="A2605" s="21" t="s">
        <v>37</v>
      </c>
      <c r="B2605" s="22"/>
      <c r="C2605" s="22"/>
      <c r="D2605" s="22"/>
      <c r="E2605" s="23" t="s">
        <v>46</v>
      </c>
      <c r="F2605" s="24"/>
      <c r="G2605" s="20" t="s">
        <v>50</v>
      </c>
    </row>
    <row r="2606" spans="1:7" x14ac:dyDescent="0.2">
      <c r="A2606" s="6"/>
      <c r="B2606" s="99"/>
      <c r="C2606" s="8"/>
      <c r="D2606" s="8"/>
      <c r="E2606" s="1147"/>
      <c r="F2606" s="1148"/>
      <c r="G2606" s="25"/>
    </row>
    <row r="2607" spans="1:7" ht="26.25" thickBot="1" x14ac:dyDescent="0.25">
      <c r="A2607" s="210" t="s">
        <v>47</v>
      </c>
      <c r="B2607" s="28" t="s">
        <v>23</v>
      </c>
      <c r="C2607" s="28" t="s">
        <v>34</v>
      </c>
      <c r="D2607" s="110" t="s">
        <v>53</v>
      </c>
      <c r="E2607" s="114" t="s">
        <v>54</v>
      </c>
      <c r="F2607" s="111" t="s">
        <v>55</v>
      </c>
      <c r="G2607" s="112" t="s">
        <v>35</v>
      </c>
    </row>
    <row r="2608" spans="1:7" ht="13.5" thickTop="1" x14ac:dyDescent="0.2">
      <c r="A2608" s="29">
        <v>1</v>
      </c>
      <c r="B2608" s="101"/>
      <c r="C2608" s="352" t="s">
        <v>300</v>
      </c>
      <c r="D2608" s="351" t="s">
        <v>401</v>
      </c>
      <c r="E2608" s="108">
        <v>30</v>
      </c>
      <c r="F2608" s="149">
        <v>200</v>
      </c>
      <c r="G2608" s="35">
        <f>F2608*E2608</f>
        <v>6000</v>
      </c>
    </row>
    <row r="2609" spans="1:7" x14ac:dyDescent="0.2">
      <c r="A2609" s="29">
        <v>2</v>
      </c>
      <c r="B2609" s="101"/>
      <c r="C2609" s="352" t="s">
        <v>300</v>
      </c>
      <c r="D2609" s="351" t="s">
        <v>362</v>
      </c>
      <c r="E2609" s="158">
        <v>30</v>
      </c>
      <c r="F2609" s="128">
        <v>450</v>
      </c>
      <c r="G2609" s="35">
        <f t="shared" ref="G2609" si="14">F2609*E2609</f>
        <v>13500</v>
      </c>
    </row>
    <row r="2610" spans="1:7" x14ac:dyDescent="0.2">
      <c r="A2610" s="29"/>
      <c r="B2610" s="105"/>
      <c r="C2610" s="352"/>
      <c r="D2610" s="357" t="s">
        <v>467</v>
      </c>
      <c r="E2610" s="102"/>
      <c r="F2610" s="128"/>
      <c r="G2610" s="353" t="s">
        <v>8</v>
      </c>
    </row>
    <row r="2611" spans="1:7" x14ac:dyDescent="0.2">
      <c r="A2611" s="29">
        <v>3</v>
      </c>
      <c r="B2611" s="105"/>
      <c r="C2611" s="352" t="s">
        <v>300</v>
      </c>
      <c r="D2611" s="357" t="s">
        <v>387</v>
      </c>
      <c r="E2611" s="102">
        <v>30</v>
      </c>
      <c r="F2611" s="128">
        <v>200</v>
      </c>
      <c r="G2611" s="35">
        <f t="shared" ref="G2611" si="15">F2611*E2611</f>
        <v>6000</v>
      </c>
    </row>
    <row r="2612" spans="1:7" x14ac:dyDescent="0.2">
      <c r="A2612" s="29"/>
      <c r="B2612" s="151"/>
      <c r="C2612" s="366"/>
      <c r="D2612" s="351"/>
      <c r="E2612" s="108"/>
      <c r="F2612" s="150"/>
      <c r="G2612" s="353"/>
    </row>
    <row r="2613" spans="1:7" x14ac:dyDescent="0.2">
      <c r="A2613" s="29"/>
      <c r="B2613" s="151"/>
      <c r="C2613" s="366"/>
      <c r="D2613" s="351"/>
      <c r="E2613" s="108"/>
      <c r="F2613" s="150"/>
      <c r="G2613" s="35"/>
    </row>
    <row r="2614" spans="1:7" x14ac:dyDescent="0.2">
      <c r="A2614" s="29"/>
      <c r="B2614" s="775"/>
      <c r="C2614" s="756"/>
      <c r="D2614" s="657"/>
      <c r="E2614" s="745"/>
      <c r="F2614" s="777"/>
      <c r="G2614" s="35"/>
    </row>
    <row r="2615" spans="1:7" x14ac:dyDescent="0.2">
      <c r="A2615" s="29"/>
      <c r="B2615" s="775"/>
      <c r="C2615" s="756"/>
      <c r="D2615" s="657"/>
      <c r="E2615" s="745"/>
      <c r="F2615" s="777"/>
      <c r="G2615" s="35"/>
    </row>
    <row r="2616" spans="1:7" x14ac:dyDescent="0.2">
      <c r="A2616" s="29"/>
      <c r="B2616" s="101"/>
      <c r="C2616" s="41"/>
      <c r="D2616" s="351"/>
      <c r="E2616" s="155"/>
      <c r="F2616" s="128"/>
      <c r="G2616" s="353"/>
    </row>
    <row r="2617" spans="1:7" x14ac:dyDescent="0.2">
      <c r="A2617" s="29"/>
      <c r="B2617" s="106"/>
      <c r="C2617" s="352"/>
      <c r="D2617" s="357"/>
      <c r="E2617" s="104"/>
      <c r="F2617" s="128"/>
      <c r="G2617" s="35"/>
    </row>
    <row r="2618" spans="1:7" x14ac:dyDescent="0.2">
      <c r="A2618" s="29"/>
      <c r="B2618" s="105"/>
      <c r="C2618" s="41"/>
      <c r="D2618" s="136"/>
      <c r="E2618" s="108"/>
      <c r="F2618" s="152"/>
      <c r="G2618" s="35"/>
    </row>
    <row r="2619" spans="1:7" x14ac:dyDescent="0.2">
      <c r="A2619" s="29"/>
      <c r="B2619" s="107"/>
      <c r="C2619" s="41"/>
      <c r="D2619" s="136"/>
      <c r="E2619" s="153"/>
      <c r="F2619" s="128"/>
      <c r="G2619" s="35"/>
    </row>
    <row r="2620" spans="1:7" x14ac:dyDescent="0.2">
      <c r="A2620" s="29"/>
      <c r="B2620" s="107"/>
      <c r="C2620" s="41"/>
      <c r="D2620" s="67"/>
      <c r="E2620" s="153"/>
      <c r="F2620" s="128"/>
      <c r="G2620" s="35"/>
    </row>
    <row r="2621" spans="1:7" x14ac:dyDescent="0.2">
      <c r="A2621" s="29"/>
      <c r="B2621" s="101"/>
      <c r="C2621" s="41"/>
      <c r="D2621" s="67"/>
      <c r="E2621" s="108"/>
      <c r="F2621" s="128"/>
      <c r="G2621" s="35"/>
    </row>
    <row r="2622" spans="1:7" x14ac:dyDescent="0.2">
      <c r="A2622" s="29"/>
      <c r="B2622" s="101"/>
      <c r="C2622" s="41"/>
      <c r="D2622" s="67"/>
      <c r="E2622" s="153"/>
      <c r="F2622" s="128"/>
      <c r="G2622" s="35"/>
    </row>
    <row r="2623" spans="1:7" x14ac:dyDescent="0.2">
      <c r="A2623" s="29"/>
      <c r="B2623" s="106"/>
      <c r="C2623" s="41"/>
      <c r="D2623" s="67"/>
      <c r="E2623" s="104"/>
      <c r="F2623" s="154"/>
      <c r="G2623" s="35"/>
    </row>
    <row r="2624" spans="1:7" x14ac:dyDescent="0.2">
      <c r="A2624" s="29"/>
      <c r="B2624" s="105"/>
      <c r="C2624" s="41"/>
      <c r="D2624" s="130"/>
      <c r="E2624" s="104"/>
      <c r="F2624" s="154"/>
      <c r="G2624" s="35"/>
    </row>
    <row r="2625" spans="1:7" x14ac:dyDescent="0.2">
      <c r="A2625" s="29"/>
      <c r="B2625" s="105"/>
      <c r="C2625" s="41"/>
      <c r="D2625" s="67"/>
      <c r="E2625" s="104"/>
      <c r="F2625" s="154"/>
      <c r="G2625" s="35"/>
    </row>
    <row r="2626" spans="1:7" x14ac:dyDescent="0.2">
      <c r="A2626" s="29"/>
      <c r="B2626" s="101"/>
      <c r="C2626" s="41"/>
      <c r="D2626" s="67"/>
      <c r="E2626" s="104"/>
      <c r="F2626" s="154"/>
      <c r="G2626" s="35"/>
    </row>
    <row r="2627" spans="1:7" x14ac:dyDescent="0.2">
      <c r="A2627" s="29"/>
      <c r="B2627" s="101"/>
      <c r="C2627" s="41"/>
      <c r="D2627" s="136"/>
      <c r="E2627" s="104"/>
      <c r="F2627" s="154"/>
      <c r="G2627" s="35"/>
    </row>
    <row r="2628" spans="1:7" x14ac:dyDescent="0.2">
      <c r="A2628" s="29"/>
      <c r="B2628" s="101"/>
      <c r="C2628" s="41"/>
      <c r="D2628" s="136"/>
      <c r="E2628" s="104"/>
      <c r="F2628" s="154"/>
      <c r="G2628" s="35"/>
    </row>
    <row r="2629" spans="1:7" x14ac:dyDescent="0.2">
      <c r="A2629" s="29"/>
      <c r="B2629" s="101"/>
      <c r="C2629" s="41"/>
      <c r="D2629" s="62"/>
      <c r="E2629" s="104"/>
      <c r="F2629" s="154"/>
      <c r="G2629" s="35"/>
    </row>
    <row r="2630" spans="1:7" x14ac:dyDescent="0.2">
      <c r="A2630" s="29"/>
      <c r="B2630" s="101"/>
      <c r="C2630" s="41"/>
      <c r="D2630" s="67"/>
      <c r="E2630" s="104"/>
      <c r="F2630" s="154"/>
      <c r="G2630" s="35"/>
    </row>
    <row r="2631" spans="1:7" x14ac:dyDescent="0.2">
      <c r="A2631" s="29"/>
      <c r="B2631" s="101"/>
      <c r="C2631" s="41"/>
      <c r="D2631" s="67"/>
      <c r="E2631" s="104"/>
      <c r="F2631" s="154"/>
      <c r="G2631" s="35"/>
    </row>
    <row r="2632" spans="1:7" x14ac:dyDescent="0.2">
      <c r="A2632" s="29"/>
      <c r="B2632" s="101"/>
      <c r="C2632" s="41"/>
      <c r="D2632" s="67"/>
      <c r="E2632" s="104"/>
      <c r="F2632" s="154"/>
      <c r="G2632" s="35"/>
    </row>
    <row r="2633" spans="1:7" x14ac:dyDescent="0.2">
      <c r="A2633" s="29"/>
      <c r="B2633" s="101"/>
      <c r="C2633" s="41"/>
      <c r="D2633" s="67"/>
      <c r="E2633" s="104"/>
      <c r="F2633" s="154"/>
      <c r="G2633" s="35"/>
    </row>
    <row r="2634" spans="1:7" x14ac:dyDescent="0.2">
      <c r="A2634" s="29"/>
      <c r="B2634" s="101"/>
      <c r="C2634" s="41"/>
      <c r="D2634" s="67"/>
      <c r="E2634" s="104"/>
      <c r="F2634" s="154"/>
      <c r="G2634" s="35"/>
    </row>
    <row r="2635" spans="1:7" x14ac:dyDescent="0.2">
      <c r="A2635" s="29"/>
      <c r="B2635" s="101"/>
      <c r="C2635" s="41"/>
      <c r="D2635" s="159"/>
      <c r="E2635" s="104"/>
      <c r="F2635" s="154"/>
      <c r="G2635" s="35"/>
    </row>
    <row r="2636" spans="1:7" x14ac:dyDescent="0.2">
      <c r="A2636" s="29"/>
      <c r="B2636" s="101"/>
      <c r="C2636" s="41"/>
      <c r="D2636" s="160"/>
      <c r="E2636" s="108"/>
      <c r="F2636" s="128"/>
      <c r="G2636" s="35"/>
    </row>
    <row r="2637" spans="1:7" x14ac:dyDescent="0.2">
      <c r="A2637" s="29"/>
      <c r="B2637" s="101"/>
      <c r="C2637" s="41"/>
      <c r="D2637" s="136"/>
      <c r="E2637" s="153"/>
      <c r="F2637" s="128"/>
      <c r="G2637" s="35"/>
    </row>
    <row r="2638" spans="1:7" x14ac:dyDescent="0.2">
      <c r="A2638" s="29"/>
      <c r="B2638" s="101"/>
      <c r="C2638" s="41"/>
      <c r="D2638" s="136"/>
      <c r="E2638" s="102"/>
      <c r="F2638" s="128"/>
      <c r="G2638" s="35"/>
    </row>
    <row r="2639" spans="1:7" x14ac:dyDescent="0.2">
      <c r="A2639" s="29"/>
      <c r="B2639" s="101"/>
      <c r="C2639" s="31"/>
      <c r="D2639" s="67"/>
      <c r="E2639" s="131"/>
      <c r="F2639" s="117"/>
      <c r="G2639" s="35"/>
    </row>
    <row r="2640" spans="1:7" x14ac:dyDescent="0.2">
      <c r="A2640" s="29"/>
      <c r="B2640" s="101"/>
      <c r="C2640" s="41"/>
      <c r="D2640" s="118"/>
      <c r="E2640" s="108"/>
      <c r="F2640" s="149"/>
      <c r="G2640" s="35"/>
    </row>
    <row r="2641" spans="1:7" x14ac:dyDescent="0.2">
      <c r="A2641" s="29"/>
      <c r="B2641" s="101"/>
      <c r="C2641" s="41"/>
      <c r="D2641" s="144"/>
      <c r="E2641" s="108"/>
      <c r="F2641" s="149"/>
      <c r="G2641" s="35"/>
    </row>
    <row r="2642" spans="1:7" ht="13.5" thickBot="1" x14ac:dyDescent="0.25">
      <c r="A2642" s="45"/>
      <c r="B2642" s="132"/>
      <c r="C2642" s="115"/>
      <c r="D2642" s="115"/>
      <c r="E2642" s="132"/>
      <c r="F2642" s="49" t="s">
        <v>15</v>
      </c>
      <c r="G2642" s="50">
        <f>SUM(G2608:G2641)</f>
        <v>25500</v>
      </c>
    </row>
    <row r="2643" spans="1:7" ht="13.5" thickTop="1" x14ac:dyDescent="0.2">
      <c r="A2643" s="1149" t="s">
        <v>3506</v>
      </c>
      <c r="B2643" s="1150"/>
      <c r="C2643" s="1150"/>
      <c r="D2643" s="1150"/>
      <c r="E2643" s="1150"/>
      <c r="F2643" s="1150"/>
      <c r="G2643" s="1151"/>
    </row>
    <row r="2644" spans="1:7" ht="13.5" thickBot="1" x14ac:dyDescent="0.25">
      <c r="A2644" s="1235" t="s">
        <v>8</v>
      </c>
      <c r="B2644" s="1204"/>
      <c r="C2644" s="1204"/>
      <c r="D2644" s="1204"/>
      <c r="E2644" s="1204"/>
      <c r="F2644" s="1204"/>
      <c r="G2644" s="1232"/>
    </row>
    <row r="2645" spans="1:7" ht="13.5" thickTop="1" x14ac:dyDescent="0.2">
      <c r="A2645" s="1130"/>
      <c r="B2645" s="1131"/>
      <c r="C2645" s="1131"/>
      <c r="D2645" s="57" t="s">
        <v>11</v>
      </c>
      <c r="E2645" s="1132" t="s">
        <v>12</v>
      </c>
      <c r="F2645" s="1132"/>
      <c r="G2645" s="1133"/>
    </row>
    <row r="2646" spans="1:7" x14ac:dyDescent="0.2">
      <c r="A2646" s="1134" t="s">
        <v>17</v>
      </c>
      <c r="B2646" s="1135"/>
      <c r="C2646" s="1135"/>
      <c r="D2646" s="39"/>
      <c r="E2646" s="1136"/>
      <c r="F2646" s="1137"/>
      <c r="G2646" s="1138"/>
    </row>
    <row r="2647" spans="1:7" x14ac:dyDescent="0.2">
      <c r="A2647" s="1134" t="s">
        <v>38</v>
      </c>
      <c r="B2647" s="1135"/>
      <c r="C2647" s="1135"/>
      <c r="D2647" s="58" t="s">
        <v>468</v>
      </c>
      <c r="E2647" s="1139" t="s">
        <v>142</v>
      </c>
      <c r="F2647" s="1139"/>
      <c r="G2647" s="1140"/>
    </row>
    <row r="2648" spans="1:7" ht="13.5" thickBot="1" x14ac:dyDescent="0.25">
      <c r="A2648" s="1141" t="s">
        <v>39</v>
      </c>
      <c r="B2648" s="1142"/>
      <c r="C2648" s="1142"/>
      <c r="D2648" s="59" t="s">
        <v>44</v>
      </c>
      <c r="E2648" s="1143" t="s">
        <v>0</v>
      </c>
      <c r="F2648" s="1143"/>
      <c r="G2648" s="1144"/>
    </row>
    <row r="2649" spans="1:7" ht="16.5" x14ac:dyDescent="0.25">
      <c r="A2649" s="1152" t="s">
        <v>29</v>
      </c>
      <c r="B2649" s="1153"/>
      <c r="C2649" s="1153"/>
      <c r="D2649" s="1153"/>
      <c r="E2649" s="1153"/>
      <c r="F2649" s="1153"/>
      <c r="G2649" s="1154"/>
    </row>
    <row r="2650" spans="1:7" x14ac:dyDescent="0.2">
      <c r="A2650" s="1155" t="s">
        <v>48</v>
      </c>
      <c r="B2650" s="1156"/>
      <c r="C2650" s="1156"/>
      <c r="D2650" s="1156"/>
      <c r="E2650" s="1156"/>
      <c r="F2650" s="1156"/>
      <c r="G2650" s="1157"/>
    </row>
    <row r="2651" spans="1:7" x14ac:dyDescent="0.2">
      <c r="A2651" s="1158" t="s">
        <v>49</v>
      </c>
      <c r="B2651" s="1159"/>
      <c r="C2651" s="1159"/>
      <c r="D2651" s="1159"/>
      <c r="E2651" s="1159"/>
      <c r="F2651" s="1159"/>
      <c r="G2651" s="1160"/>
    </row>
    <row r="2652" spans="1:7" x14ac:dyDescent="0.2">
      <c r="A2652" s="6"/>
      <c r="B2652" s="99"/>
      <c r="C2652" s="8"/>
      <c r="D2652" s="9"/>
      <c r="E2652" s="99"/>
      <c r="F2652" s="10"/>
      <c r="G2652" s="11" t="s">
        <v>20</v>
      </c>
    </row>
    <row r="2653" spans="1:7" x14ac:dyDescent="0.2">
      <c r="A2653" s="12" t="s">
        <v>1</v>
      </c>
      <c r="B2653" s="13"/>
      <c r="C2653" s="14" t="s">
        <v>19</v>
      </c>
      <c r="D2653" s="13"/>
      <c r="E2653" s="343" t="s">
        <v>3825</v>
      </c>
      <c r="F2653" s="98"/>
      <c r="G2653" s="344" t="s">
        <v>3798</v>
      </c>
    </row>
    <row r="2654" spans="1:7" x14ac:dyDescent="0.2">
      <c r="A2654" s="17" t="s">
        <v>8</v>
      </c>
      <c r="B2654" s="100"/>
      <c r="C2654" s="19"/>
      <c r="D2654" s="4"/>
      <c r="E2654" s="1145"/>
      <c r="F2654" s="1146"/>
      <c r="G2654" s="20"/>
    </row>
    <row r="2655" spans="1:7" x14ac:dyDescent="0.2">
      <c r="A2655" s="21" t="s">
        <v>37</v>
      </c>
      <c r="B2655" s="22"/>
      <c r="C2655" s="22"/>
      <c r="D2655" s="22"/>
      <c r="E2655" s="23" t="s">
        <v>46</v>
      </c>
      <c r="F2655" s="24"/>
      <c r="G2655" s="20" t="s">
        <v>50</v>
      </c>
    </row>
    <row r="2656" spans="1:7" x14ac:dyDescent="0.2">
      <c r="A2656" s="6"/>
      <c r="B2656" s="99"/>
      <c r="C2656" s="8"/>
      <c r="D2656" s="8"/>
      <c r="E2656" s="1147"/>
      <c r="F2656" s="1148"/>
      <c r="G2656" s="25"/>
    </row>
    <row r="2657" spans="1:7" ht="26.25" thickBot="1" x14ac:dyDescent="0.25">
      <c r="A2657" s="210" t="s">
        <v>47</v>
      </c>
      <c r="B2657" s="28" t="s">
        <v>23</v>
      </c>
      <c r="C2657" s="28" t="s">
        <v>34</v>
      </c>
      <c r="D2657" s="110" t="s">
        <v>53</v>
      </c>
      <c r="E2657" s="114" t="s">
        <v>54</v>
      </c>
      <c r="F2657" s="111" t="s">
        <v>55</v>
      </c>
      <c r="G2657" s="112" t="s">
        <v>35</v>
      </c>
    </row>
    <row r="2658" spans="1:7" ht="13.5" thickTop="1" x14ac:dyDescent="0.2">
      <c r="A2658" s="29">
        <v>1</v>
      </c>
      <c r="B2658" s="101"/>
      <c r="C2658" s="352" t="s">
        <v>300</v>
      </c>
      <c r="D2658" s="351" t="s">
        <v>835</v>
      </c>
      <c r="E2658" s="158">
        <v>50</v>
      </c>
      <c r="F2658" s="128">
        <v>450</v>
      </c>
      <c r="G2658" s="35">
        <f>F2658*E2658</f>
        <v>22500</v>
      </c>
    </row>
    <row r="2659" spans="1:7" x14ac:dyDescent="0.2">
      <c r="A2659" s="29"/>
      <c r="B2659" s="101"/>
      <c r="C2659" s="352"/>
      <c r="D2659" s="351" t="s">
        <v>467</v>
      </c>
      <c r="E2659" s="108"/>
      <c r="F2659" s="149"/>
      <c r="G2659" s="35"/>
    </row>
    <row r="2660" spans="1:7" x14ac:dyDescent="0.2">
      <c r="A2660" s="29"/>
      <c r="B2660" s="101"/>
      <c r="C2660" s="352"/>
      <c r="D2660" s="351"/>
      <c r="E2660" s="158"/>
      <c r="F2660" s="128"/>
      <c r="G2660" s="35"/>
    </row>
    <row r="2661" spans="1:7" x14ac:dyDescent="0.2">
      <c r="A2661" s="29"/>
      <c r="B2661" s="105"/>
      <c r="C2661" s="352"/>
      <c r="D2661" s="357"/>
      <c r="E2661" s="102"/>
      <c r="F2661" s="128"/>
      <c r="G2661" s="35"/>
    </row>
    <row r="2662" spans="1:7" x14ac:dyDescent="0.2">
      <c r="A2662" s="29"/>
      <c r="B2662" s="105"/>
      <c r="C2662" s="41"/>
      <c r="D2662" s="338"/>
      <c r="E2662" s="102"/>
      <c r="F2662" s="128"/>
      <c r="G2662" s="353"/>
    </row>
    <row r="2663" spans="1:7" x14ac:dyDescent="0.2">
      <c r="A2663" s="29"/>
      <c r="B2663" s="151"/>
      <c r="C2663" s="366"/>
      <c r="D2663" s="351"/>
      <c r="E2663" s="108"/>
      <c r="F2663" s="150"/>
      <c r="G2663" s="35"/>
    </row>
    <row r="2664" spans="1:7" x14ac:dyDescent="0.2">
      <c r="A2664" s="29"/>
      <c r="B2664" s="151"/>
      <c r="C2664" s="366"/>
      <c r="D2664" s="351"/>
      <c r="E2664" s="108"/>
      <c r="F2664" s="150"/>
      <c r="G2664" s="35"/>
    </row>
    <row r="2665" spans="1:7" x14ac:dyDescent="0.2">
      <c r="A2665" s="29"/>
      <c r="B2665" s="775"/>
      <c r="C2665" s="756"/>
      <c r="D2665" s="657"/>
      <c r="E2665" s="745"/>
      <c r="F2665" s="777"/>
      <c r="G2665" s="35"/>
    </row>
    <row r="2666" spans="1:7" x14ac:dyDescent="0.2">
      <c r="A2666" s="29"/>
      <c r="B2666" s="101"/>
      <c r="C2666" s="41"/>
      <c r="D2666" s="351"/>
      <c r="E2666" s="155"/>
      <c r="F2666" s="128"/>
      <c r="G2666" s="353"/>
    </row>
    <row r="2667" spans="1:7" x14ac:dyDescent="0.2">
      <c r="A2667" s="29"/>
      <c r="B2667" s="106"/>
      <c r="C2667" s="352"/>
      <c r="D2667" s="357" t="s">
        <v>8</v>
      </c>
      <c r="E2667" s="104"/>
      <c r="F2667" s="128"/>
      <c r="G2667" s="35"/>
    </row>
    <row r="2668" spans="1:7" x14ac:dyDescent="0.2">
      <c r="A2668" s="29"/>
      <c r="B2668" s="105"/>
      <c r="C2668" s="41"/>
      <c r="D2668" s="136"/>
      <c r="E2668" s="108"/>
      <c r="F2668" s="152"/>
      <c r="G2668" s="35"/>
    </row>
    <row r="2669" spans="1:7" x14ac:dyDescent="0.2">
      <c r="A2669" s="29"/>
      <c r="B2669" s="107"/>
      <c r="C2669" s="41"/>
      <c r="D2669" s="136"/>
      <c r="E2669" s="153"/>
      <c r="F2669" s="128"/>
      <c r="G2669" s="35"/>
    </row>
    <row r="2670" spans="1:7" x14ac:dyDescent="0.2">
      <c r="A2670" s="29"/>
      <c r="B2670" s="107"/>
      <c r="C2670" s="41"/>
      <c r="D2670" s="67"/>
      <c r="E2670" s="153"/>
      <c r="F2670" s="128"/>
      <c r="G2670" s="35"/>
    </row>
    <row r="2671" spans="1:7" x14ac:dyDescent="0.2">
      <c r="A2671" s="29"/>
      <c r="B2671" s="101"/>
      <c r="C2671" s="41"/>
      <c r="D2671" s="67"/>
      <c r="E2671" s="108"/>
      <c r="F2671" s="128"/>
      <c r="G2671" s="35"/>
    </row>
    <row r="2672" spans="1:7" x14ac:dyDescent="0.2">
      <c r="A2672" s="29"/>
      <c r="B2672" s="101"/>
      <c r="C2672" s="41"/>
      <c r="D2672" s="67"/>
      <c r="E2672" s="153"/>
      <c r="F2672" s="128"/>
      <c r="G2672" s="35"/>
    </row>
    <row r="2673" spans="1:7" x14ac:dyDescent="0.2">
      <c r="A2673" s="29"/>
      <c r="B2673" s="106"/>
      <c r="C2673" s="41"/>
      <c r="D2673" s="67"/>
      <c r="E2673" s="104"/>
      <c r="F2673" s="154"/>
      <c r="G2673" s="35"/>
    </row>
    <row r="2674" spans="1:7" x14ac:dyDescent="0.2">
      <c r="A2674" s="29"/>
      <c r="B2674" s="105"/>
      <c r="C2674" s="41"/>
      <c r="D2674" s="130"/>
      <c r="E2674" s="104"/>
      <c r="F2674" s="154"/>
      <c r="G2674" s="35"/>
    </row>
    <row r="2675" spans="1:7" x14ac:dyDescent="0.2">
      <c r="A2675" s="29"/>
      <c r="B2675" s="105"/>
      <c r="C2675" s="41"/>
      <c r="D2675" s="67"/>
      <c r="E2675" s="104"/>
      <c r="F2675" s="154"/>
      <c r="G2675" s="35"/>
    </row>
    <row r="2676" spans="1:7" x14ac:dyDescent="0.2">
      <c r="A2676" s="29"/>
      <c r="B2676" s="101"/>
      <c r="C2676" s="41"/>
      <c r="D2676" s="67"/>
      <c r="E2676" s="104"/>
      <c r="F2676" s="154"/>
      <c r="G2676" s="35"/>
    </row>
    <row r="2677" spans="1:7" x14ac:dyDescent="0.2">
      <c r="A2677" s="29"/>
      <c r="B2677" s="101"/>
      <c r="C2677" s="41"/>
      <c r="D2677" s="136"/>
      <c r="E2677" s="104"/>
      <c r="F2677" s="154"/>
      <c r="G2677" s="35"/>
    </row>
    <row r="2678" spans="1:7" x14ac:dyDescent="0.2">
      <c r="A2678" s="29"/>
      <c r="B2678" s="101"/>
      <c r="C2678" s="41"/>
      <c r="D2678" s="136"/>
      <c r="E2678" s="104"/>
      <c r="F2678" s="154"/>
      <c r="G2678" s="35"/>
    </row>
    <row r="2679" spans="1:7" x14ac:dyDescent="0.2">
      <c r="A2679" s="29"/>
      <c r="B2679" s="101"/>
      <c r="C2679" s="41"/>
      <c r="D2679" s="62"/>
      <c r="E2679" s="104"/>
      <c r="F2679" s="154"/>
      <c r="G2679" s="35"/>
    </row>
    <row r="2680" spans="1:7" x14ac:dyDescent="0.2">
      <c r="A2680" s="29"/>
      <c r="B2680" s="101"/>
      <c r="C2680" s="41"/>
      <c r="D2680" s="67"/>
      <c r="E2680" s="104"/>
      <c r="F2680" s="154"/>
      <c r="G2680" s="35"/>
    </row>
    <row r="2681" spans="1:7" x14ac:dyDescent="0.2">
      <c r="A2681" s="29"/>
      <c r="B2681" s="101"/>
      <c r="C2681" s="41"/>
      <c r="D2681" s="67"/>
      <c r="E2681" s="104"/>
      <c r="F2681" s="154"/>
      <c r="G2681" s="35"/>
    </row>
    <row r="2682" spans="1:7" x14ac:dyDescent="0.2">
      <c r="A2682" s="29"/>
      <c r="B2682" s="101"/>
      <c r="C2682" s="41"/>
      <c r="D2682" s="67"/>
      <c r="E2682" s="104"/>
      <c r="F2682" s="154"/>
      <c r="G2682" s="35"/>
    </row>
    <row r="2683" spans="1:7" x14ac:dyDescent="0.2">
      <c r="A2683" s="29"/>
      <c r="B2683" s="101"/>
      <c r="C2683" s="41"/>
      <c r="D2683" s="67"/>
      <c r="E2683" s="104"/>
      <c r="F2683" s="154"/>
      <c r="G2683" s="35"/>
    </row>
    <row r="2684" spans="1:7" x14ac:dyDescent="0.2">
      <c r="A2684" s="29"/>
      <c r="B2684" s="101"/>
      <c r="C2684" s="41"/>
      <c r="D2684" s="67"/>
      <c r="E2684" s="104"/>
      <c r="F2684" s="154"/>
      <c r="G2684" s="35"/>
    </row>
    <row r="2685" spans="1:7" x14ac:dyDescent="0.2">
      <c r="A2685" s="29"/>
      <c r="B2685" s="101"/>
      <c r="C2685" s="41"/>
      <c r="D2685" s="159"/>
      <c r="E2685" s="104"/>
      <c r="F2685" s="154"/>
      <c r="G2685" s="35"/>
    </row>
    <row r="2686" spans="1:7" x14ac:dyDescent="0.2">
      <c r="A2686" s="29"/>
      <c r="B2686" s="101"/>
      <c r="C2686" s="41"/>
      <c r="D2686" s="160"/>
      <c r="E2686" s="108"/>
      <c r="F2686" s="128"/>
      <c r="G2686" s="35"/>
    </row>
    <row r="2687" spans="1:7" x14ac:dyDescent="0.2">
      <c r="A2687" s="29"/>
      <c r="B2687" s="101"/>
      <c r="C2687" s="41"/>
      <c r="D2687" s="136"/>
      <c r="E2687" s="153"/>
      <c r="F2687" s="128"/>
      <c r="G2687" s="35"/>
    </row>
    <row r="2688" spans="1:7" x14ac:dyDescent="0.2">
      <c r="A2688" s="29"/>
      <c r="B2688" s="101"/>
      <c r="C2688" s="41"/>
      <c r="D2688" s="136"/>
      <c r="E2688" s="102"/>
      <c r="F2688" s="128"/>
      <c r="G2688" s="35"/>
    </row>
    <row r="2689" spans="1:7" x14ac:dyDescent="0.2">
      <c r="A2689" s="29"/>
      <c r="B2689" s="101"/>
      <c r="C2689" s="31"/>
      <c r="D2689" s="67"/>
      <c r="E2689" s="131"/>
      <c r="F2689" s="117"/>
      <c r="G2689" s="35"/>
    </row>
    <row r="2690" spans="1:7" x14ac:dyDescent="0.2">
      <c r="A2690" s="29"/>
      <c r="B2690" s="101"/>
      <c r="C2690" s="41"/>
      <c r="D2690" s="118"/>
      <c r="E2690" s="108"/>
      <c r="F2690" s="149"/>
      <c r="G2690" s="35"/>
    </row>
    <row r="2691" spans="1:7" x14ac:dyDescent="0.2">
      <c r="A2691" s="29"/>
      <c r="B2691" s="101"/>
      <c r="C2691" s="41"/>
      <c r="D2691" s="144"/>
      <c r="E2691" s="108"/>
      <c r="F2691" s="149"/>
      <c r="G2691" s="35"/>
    </row>
    <row r="2692" spans="1:7" ht="13.5" thickBot="1" x14ac:dyDescent="0.25">
      <c r="A2692" s="45"/>
      <c r="B2692" s="132"/>
      <c r="C2692" s="115"/>
      <c r="D2692" s="115"/>
      <c r="E2692" s="132"/>
      <c r="F2692" s="49" t="s">
        <v>15</v>
      </c>
      <c r="G2692" s="50">
        <f>SUM(G2658:G2691)</f>
        <v>22500</v>
      </c>
    </row>
    <row r="2693" spans="1:7" ht="13.5" thickTop="1" x14ac:dyDescent="0.2">
      <c r="A2693" s="1149" t="s">
        <v>3507</v>
      </c>
      <c r="B2693" s="1150"/>
      <c r="C2693" s="1150"/>
      <c r="D2693" s="1150"/>
      <c r="E2693" s="1150"/>
      <c r="F2693" s="1150"/>
      <c r="G2693" s="1151"/>
    </row>
    <row r="2694" spans="1:7" ht="13.5" thickBot="1" x14ac:dyDescent="0.25">
      <c r="A2694" s="1235" t="s">
        <v>3508</v>
      </c>
      <c r="B2694" s="1204"/>
      <c r="C2694" s="1204"/>
      <c r="D2694" s="1204"/>
      <c r="E2694" s="1204"/>
      <c r="F2694" s="1204"/>
      <c r="G2694" s="1232"/>
    </row>
    <row r="2695" spans="1:7" ht="13.5" thickTop="1" x14ac:dyDescent="0.2">
      <c r="A2695" s="1130"/>
      <c r="B2695" s="1131"/>
      <c r="C2695" s="1131"/>
      <c r="D2695" s="57" t="s">
        <v>11</v>
      </c>
      <c r="E2695" s="1132" t="s">
        <v>12</v>
      </c>
      <c r="F2695" s="1132"/>
      <c r="G2695" s="1133"/>
    </row>
    <row r="2696" spans="1:7" x14ac:dyDescent="0.2">
      <c r="A2696" s="1134" t="s">
        <v>17</v>
      </c>
      <c r="B2696" s="1135"/>
      <c r="C2696" s="1135"/>
      <c r="D2696" s="39"/>
      <c r="E2696" s="1136"/>
      <c r="F2696" s="1137"/>
      <c r="G2696" s="1138"/>
    </row>
    <row r="2697" spans="1:7" x14ac:dyDescent="0.2">
      <c r="A2697" s="1134" t="s">
        <v>38</v>
      </c>
      <c r="B2697" s="1135"/>
      <c r="C2697" s="1135"/>
      <c r="D2697" s="58" t="s">
        <v>468</v>
      </c>
      <c r="E2697" s="1139" t="s">
        <v>142</v>
      </c>
      <c r="F2697" s="1139"/>
      <c r="G2697" s="1140"/>
    </row>
    <row r="2698" spans="1:7" ht="13.5" thickBot="1" x14ac:dyDescent="0.25">
      <c r="A2698" s="1141" t="s">
        <v>39</v>
      </c>
      <c r="B2698" s="1142"/>
      <c r="C2698" s="1142"/>
      <c r="D2698" s="59" t="s">
        <v>44</v>
      </c>
      <c r="E2698" s="1143" t="s">
        <v>0</v>
      </c>
      <c r="F2698" s="1143"/>
      <c r="G2698" s="1144"/>
    </row>
    <row r="2699" spans="1:7" ht="16.5" x14ac:dyDescent="0.25">
      <c r="A2699" s="1152" t="s">
        <v>29</v>
      </c>
      <c r="B2699" s="1153"/>
      <c r="C2699" s="1153"/>
      <c r="D2699" s="1153"/>
      <c r="E2699" s="1153"/>
      <c r="F2699" s="1153"/>
      <c r="G2699" s="1154"/>
    </row>
    <row r="2700" spans="1:7" x14ac:dyDescent="0.2">
      <c r="A2700" s="1155" t="s">
        <v>48</v>
      </c>
      <c r="B2700" s="1156"/>
      <c r="C2700" s="1156"/>
      <c r="D2700" s="1156"/>
      <c r="E2700" s="1156"/>
      <c r="F2700" s="1156"/>
      <c r="G2700" s="1157"/>
    </row>
    <row r="2701" spans="1:7" x14ac:dyDescent="0.2">
      <c r="A2701" s="1158" t="s">
        <v>49</v>
      </c>
      <c r="B2701" s="1159"/>
      <c r="C2701" s="1159"/>
      <c r="D2701" s="1159"/>
      <c r="E2701" s="1159"/>
      <c r="F2701" s="1159"/>
      <c r="G2701" s="1160"/>
    </row>
    <row r="2702" spans="1:7" x14ac:dyDescent="0.2">
      <c r="A2702" s="6"/>
      <c r="B2702" s="99"/>
      <c r="C2702" s="8"/>
      <c r="D2702" s="9"/>
      <c r="E2702" s="99"/>
      <c r="F2702" s="10"/>
      <c r="G2702" s="11" t="s">
        <v>20</v>
      </c>
    </row>
    <row r="2703" spans="1:7" x14ac:dyDescent="0.2">
      <c r="A2703" s="12" t="s">
        <v>1</v>
      </c>
      <c r="B2703" s="13"/>
      <c r="C2703" s="14" t="s">
        <v>19</v>
      </c>
      <c r="D2703" s="13"/>
      <c r="E2703" s="343" t="s">
        <v>3826</v>
      </c>
      <c r="F2703" s="98"/>
      <c r="G2703" s="344" t="s">
        <v>3798</v>
      </c>
    </row>
    <row r="2704" spans="1:7" x14ac:dyDescent="0.2">
      <c r="A2704" s="17" t="s">
        <v>8</v>
      </c>
      <c r="B2704" s="100"/>
      <c r="C2704" s="19"/>
      <c r="D2704" s="4"/>
      <c r="E2704" s="1145"/>
      <c r="F2704" s="1146"/>
      <c r="G2704" s="20"/>
    </row>
    <row r="2705" spans="1:7" x14ac:dyDescent="0.2">
      <c r="A2705" s="21" t="s">
        <v>37</v>
      </c>
      <c r="B2705" s="22"/>
      <c r="C2705" s="22"/>
      <c r="D2705" s="22"/>
      <c r="E2705" s="23" t="s">
        <v>46</v>
      </c>
      <c r="F2705" s="24"/>
      <c r="G2705" s="20" t="s">
        <v>50</v>
      </c>
    </row>
    <row r="2706" spans="1:7" x14ac:dyDescent="0.2">
      <c r="A2706" s="6"/>
      <c r="B2706" s="99"/>
      <c r="C2706" s="8"/>
      <c r="D2706" s="8"/>
      <c r="E2706" s="1147"/>
      <c r="F2706" s="1148"/>
      <c r="G2706" s="25"/>
    </row>
    <row r="2707" spans="1:7" ht="26.25" thickBot="1" x14ac:dyDescent="0.25">
      <c r="A2707" s="210" t="s">
        <v>47</v>
      </c>
      <c r="B2707" s="28" t="s">
        <v>23</v>
      </c>
      <c r="C2707" s="28" t="s">
        <v>34</v>
      </c>
      <c r="D2707" s="110" t="s">
        <v>53</v>
      </c>
      <c r="E2707" s="114" t="s">
        <v>54</v>
      </c>
      <c r="F2707" s="111" t="s">
        <v>55</v>
      </c>
      <c r="G2707" s="112" t="s">
        <v>35</v>
      </c>
    </row>
    <row r="2708" spans="1:7" ht="13.5" thickTop="1" x14ac:dyDescent="0.2">
      <c r="A2708" s="29">
        <v>1</v>
      </c>
      <c r="B2708" s="101"/>
      <c r="C2708" s="352" t="s">
        <v>300</v>
      </c>
      <c r="D2708" s="351" t="s">
        <v>835</v>
      </c>
      <c r="E2708" s="158">
        <v>35</v>
      </c>
      <c r="F2708" s="128">
        <v>450</v>
      </c>
      <c r="G2708" s="35">
        <f>F2708*E2708</f>
        <v>15750</v>
      </c>
    </row>
    <row r="2709" spans="1:7" x14ac:dyDescent="0.2">
      <c r="A2709" s="29"/>
      <c r="B2709" s="101"/>
      <c r="C2709" s="352"/>
      <c r="D2709" s="351" t="s">
        <v>467</v>
      </c>
      <c r="E2709" s="108"/>
      <c r="F2709" s="149"/>
      <c r="G2709" s="35"/>
    </row>
    <row r="2710" spans="1:7" x14ac:dyDescent="0.2">
      <c r="A2710" s="29"/>
      <c r="B2710" s="101"/>
      <c r="C2710" s="352"/>
      <c r="D2710" s="351"/>
      <c r="E2710" s="158"/>
      <c r="F2710" s="128"/>
      <c r="G2710" s="35"/>
    </row>
    <row r="2711" spans="1:7" x14ac:dyDescent="0.2">
      <c r="A2711" s="29"/>
      <c r="B2711" s="105"/>
      <c r="C2711" s="352"/>
      <c r="D2711" s="357"/>
      <c r="E2711" s="102"/>
      <c r="F2711" s="128"/>
      <c r="G2711" s="35"/>
    </row>
    <row r="2712" spans="1:7" x14ac:dyDescent="0.2">
      <c r="A2712" s="29"/>
      <c r="B2712" s="105"/>
      <c r="C2712" s="41"/>
      <c r="D2712" s="338"/>
      <c r="E2712" s="102"/>
      <c r="F2712" s="128"/>
      <c r="G2712" s="353"/>
    </row>
    <row r="2713" spans="1:7" x14ac:dyDescent="0.2">
      <c r="A2713" s="29"/>
      <c r="B2713" s="151"/>
      <c r="C2713" s="366"/>
      <c r="D2713" s="351"/>
      <c r="E2713" s="108"/>
      <c r="F2713" s="150"/>
      <c r="G2713" s="35"/>
    </row>
    <row r="2714" spans="1:7" x14ac:dyDescent="0.2">
      <c r="A2714" s="29"/>
      <c r="B2714" s="151"/>
      <c r="C2714" s="366"/>
      <c r="D2714" s="351"/>
      <c r="E2714" s="108"/>
      <c r="F2714" s="150"/>
      <c r="G2714" s="35"/>
    </row>
    <row r="2715" spans="1:7" x14ac:dyDescent="0.2">
      <c r="A2715" s="29"/>
      <c r="B2715" s="775"/>
      <c r="C2715" s="756"/>
      <c r="D2715" s="657"/>
      <c r="E2715" s="745"/>
      <c r="F2715" s="777"/>
      <c r="G2715" s="35"/>
    </row>
    <row r="2716" spans="1:7" x14ac:dyDescent="0.2">
      <c r="A2716" s="29"/>
      <c r="B2716" s="101"/>
      <c r="C2716" s="41"/>
      <c r="D2716" s="351"/>
      <c r="E2716" s="155"/>
      <c r="F2716" s="128"/>
      <c r="G2716" s="353"/>
    </row>
    <row r="2717" spans="1:7" x14ac:dyDescent="0.2">
      <c r="A2717" s="29"/>
      <c r="B2717" s="106"/>
      <c r="C2717" s="352"/>
      <c r="D2717" s="357" t="s">
        <v>8</v>
      </c>
      <c r="E2717" s="104"/>
      <c r="F2717" s="128"/>
      <c r="G2717" s="35"/>
    </row>
    <row r="2718" spans="1:7" x14ac:dyDescent="0.2">
      <c r="A2718" s="29"/>
      <c r="B2718" s="105"/>
      <c r="C2718" s="41"/>
      <c r="D2718" s="136"/>
      <c r="E2718" s="108"/>
      <c r="F2718" s="152"/>
      <c r="G2718" s="35"/>
    </row>
    <row r="2719" spans="1:7" x14ac:dyDescent="0.2">
      <c r="A2719" s="29"/>
      <c r="B2719" s="107"/>
      <c r="C2719" s="41"/>
      <c r="D2719" s="136"/>
      <c r="E2719" s="153"/>
      <c r="F2719" s="128"/>
      <c r="G2719" s="35"/>
    </row>
    <row r="2720" spans="1:7" x14ac:dyDescent="0.2">
      <c r="A2720" s="29"/>
      <c r="B2720" s="107"/>
      <c r="C2720" s="41"/>
      <c r="D2720" s="67"/>
      <c r="E2720" s="153"/>
      <c r="F2720" s="128"/>
      <c r="G2720" s="35"/>
    </row>
    <row r="2721" spans="1:7" x14ac:dyDescent="0.2">
      <c r="A2721" s="29"/>
      <c r="B2721" s="101"/>
      <c r="C2721" s="41"/>
      <c r="D2721" s="67"/>
      <c r="E2721" s="108"/>
      <c r="F2721" s="128"/>
      <c r="G2721" s="35"/>
    </row>
    <row r="2722" spans="1:7" x14ac:dyDescent="0.2">
      <c r="A2722" s="29"/>
      <c r="B2722" s="101"/>
      <c r="C2722" s="41"/>
      <c r="D2722" s="67"/>
      <c r="E2722" s="153"/>
      <c r="F2722" s="128"/>
      <c r="G2722" s="35"/>
    </row>
    <row r="2723" spans="1:7" x14ac:dyDescent="0.2">
      <c r="A2723" s="29"/>
      <c r="B2723" s="106"/>
      <c r="C2723" s="41"/>
      <c r="D2723" s="67"/>
      <c r="E2723" s="104"/>
      <c r="F2723" s="154"/>
      <c r="G2723" s="35"/>
    </row>
    <row r="2724" spans="1:7" x14ac:dyDescent="0.2">
      <c r="A2724" s="29"/>
      <c r="B2724" s="105"/>
      <c r="C2724" s="41"/>
      <c r="D2724" s="130"/>
      <c r="E2724" s="104"/>
      <c r="F2724" s="154"/>
      <c r="G2724" s="35"/>
    </row>
    <row r="2725" spans="1:7" x14ac:dyDescent="0.2">
      <c r="A2725" s="29"/>
      <c r="B2725" s="105"/>
      <c r="C2725" s="41"/>
      <c r="D2725" s="67"/>
      <c r="E2725" s="104"/>
      <c r="F2725" s="154"/>
      <c r="G2725" s="35"/>
    </row>
    <row r="2726" spans="1:7" x14ac:dyDescent="0.2">
      <c r="A2726" s="29"/>
      <c r="B2726" s="101"/>
      <c r="C2726" s="41"/>
      <c r="D2726" s="67"/>
      <c r="E2726" s="104"/>
      <c r="F2726" s="154"/>
      <c r="G2726" s="35"/>
    </row>
    <row r="2727" spans="1:7" x14ac:dyDescent="0.2">
      <c r="A2727" s="29"/>
      <c r="B2727" s="101"/>
      <c r="C2727" s="41"/>
      <c r="D2727" s="136"/>
      <c r="E2727" s="104"/>
      <c r="F2727" s="154"/>
      <c r="G2727" s="35"/>
    </row>
    <row r="2728" spans="1:7" x14ac:dyDescent="0.2">
      <c r="A2728" s="29"/>
      <c r="B2728" s="101"/>
      <c r="C2728" s="41"/>
      <c r="D2728" s="136"/>
      <c r="E2728" s="104"/>
      <c r="F2728" s="154"/>
      <c r="G2728" s="35"/>
    </row>
    <row r="2729" spans="1:7" x14ac:dyDescent="0.2">
      <c r="A2729" s="29"/>
      <c r="B2729" s="101"/>
      <c r="C2729" s="41"/>
      <c r="D2729" s="62"/>
      <c r="E2729" s="104"/>
      <c r="F2729" s="154"/>
      <c r="G2729" s="35"/>
    </row>
    <row r="2730" spans="1:7" x14ac:dyDescent="0.2">
      <c r="A2730" s="29"/>
      <c r="B2730" s="101"/>
      <c r="C2730" s="41"/>
      <c r="D2730" s="67"/>
      <c r="E2730" s="104"/>
      <c r="F2730" s="154"/>
      <c r="G2730" s="35"/>
    </row>
    <row r="2731" spans="1:7" x14ac:dyDescent="0.2">
      <c r="A2731" s="29"/>
      <c r="B2731" s="101"/>
      <c r="C2731" s="41"/>
      <c r="D2731" s="67"/>
      <c r="E2731" s="104"/>
      <c r="F2731" s="154"/>
      <c r="G2731" s="35"/>
    </row>
    <row r="2732" spans="1:7" x14ac:dyDescent="0.2">
      <c r="A2732" s="29"/>
      <c r="B2732" s="101"/>
      <c r="C2732" s="41"/>
      <c r="D2732" s="67"/>
      <c r="E2732" s="104"/>
      <c r="F2732" s="154"/>
      <c r="G2732" s="35"/>
    </row>
    <row r="2733" spans="1:7" x14ac:dyDescent="0.2">
      <c r="A2733" s="29"/>
      <c r="B2733" s="101"/>
      <c r="C2733" s="41"/>
      <c r="D2733" s="67"/>
      <c r="E2733" s="104"/>
      <c r="F2733" s="154"/>
      <c r="G2733" s="35"/>
    </row>
    <row r="2734" spans="1:7" x14ac:dyDescent="0.2">
      <c r="A2734" s="29"/>
      <c r="B2734" s="101"/>
      <c r="C2734" s="41"/>
      <c r="D2734" s="67"/>
      <c r="E2734" s="104"/>
      <c r="F2734" s="154"/>
      <c r="G2734" s="35"/>
    </row>
    <row r="2735" spans="1:7" x14ac:dyDescent="0.2">
      <c r="A2735" s="29"/>
      <c r="B2735" s="101"/>
      <c r="C2735" s="41"/>
      <c r="D2735" s="159"/>
      <c r="E2735" s="104"/>
      <c r="F2735" s="154"/>
      <c r="G2735" s="35"/>
    </row>
    <row r="2736" spans="1:7" x14ac:dyDescent="0.2">
      <c r="A2736" s="29"/>
      <c r="B2736" s="101"/>
      <c r="C2736" s="41"/>
      <c r="D2736" s="160"/>
      <c r="E2736" s="108"/>
      <c r="F2736" s="128"/>
      <c r="G2736" s="35"/>
    </row>
    <row r="2737" spans="1:7" x14ac:dyDescent="0.2">
      <c r="A2737" s="29"/>
      <c r="B2737" s="101"/>
      <c r="C2737" s="41"/>
      <c r="D2737" s="136"/>
      <c r="E2737" s="153"/>
      <c r="F2737" s="128"/>
      <c r="G2737" s="35"/>
    </row>
    <row r="2738" spans="1:7" x14ac:dyDescent="0.2">
      <c r="A2738" s="29"/>
      <c r="B2738" s="101"/>
      <c r="C2738" s="41"/>
      <c r="D2738" s="136"/>
      <c r="E2738" s="102"/>
      <c r="F2738" s="128"/>
      <c r="G2738" s="35"/>
    </row>
    <row r="2739" spans="1:7" x14ac:dyDescent="0.2">
      <c r="A2739" s="29"/>
      <c r="B2739" s="101"/>
      <c r="C2739" s="31"/>
      <c r="D2739" s="67"/>
      <c r="E2739" s="131"/>
      <c r="F2739" s="117"/>
      <c r="G2739" s="35"/>
    </row>
    <row r="2740" spans="1:7" x14ac:dyDescent="0.2">
      <c r="A2740" s="29"/>
      <c r="B2740" s="101"/>
      <c r="C2740" s="41"/>
      <c r="D2740" s="118"/>
      <c r="E2740" s="108"/>
      <c r="F2740" s="149"/>
      <c r="G2740" s="35"/>
    </row>
    <row r="2741" spans="1:7" x14ac:dyDescent="0.2">
      <c r="A2741" s="29"/>
      <c r="B2741" s="101"/>
      <c r="C2741" s="41"/>
      <c r="D2741" s="144"/>
      <c r="E2741" s="108"/>
      <c r="F2741" s="149"/>
      <c r="G2741" s="35"/>
    </row>
    <row r="2742" spans="1:7" ht="13.5" thickBot="1" x14ac:dyDescent="0.25">
      <c r="A2742" s="45"/>
      <c r="B2742" s="132"/>
      <c r="C2742" s="115"/>
      <c r="D2742" s="115"/>
      <c r="E2742" s="132"/>
      <c r="F2742" s="49" t="s">
        <v>15</v>
      </c>
      <c r="G2742" s="50">
        <f>SUM(G2708:G2741)</f>
        <v>15750</v>
      </c>
    </row>
    <row r="2743" spans="1:7" ht="13.5" thickTop="1" x14ac:dyDescent="0.2">
      <c r="A2743" s="1149" t="s">
        <v>3513</v>
      </c>
      <c r="B2743" s="1150"/>
      <c r="C2743" s="1150"/>
      <c r="D2743" s="1150"/>
      <c r="E2743" s="1150"/>
      <c r="F2743" s="1150"/>
      <c r="G2743" s="1151"/>
    </row>
    <row r="2744" spans="1:7" ht="13.5" thickBot="1" x14ac:dyDescent="0.25">
      <c r="A2744" s="1235" t="s">
        <v>3514</v>
      </c>
      <c r="B2744" s="1204"/>
      <c r="C2744" s="1204"/>
      <c r="D2744" s="1204"/>
      <c r="E2744" s="1204"/>
      <c r="F2744" s="1204"/>
      <c r="G2744" s="1232"/>
    </row>
    <row r="2745" spans="1:7" ht="13.5" thickTop="1" x14ac:dyDescent="0.2">
      <c r="A2745" s="1130"/>
      <c r="B2745" s="1131"/>
      <c r="C2745" s="1131"/>
      <c r="D2745" s="57" t="s">
        <v>11</v>
      </c>
      <c r="E2745" s="1132" t="s">
        <v>12</v>
      </c>
      <c r="F2745" s="1132"/>
      <c r="G2745" s="1133"/>
    </row>
    <row r="2746" spans="1:7" x14ac:dyDescent="0.2">
      <c r="A2746" s="1134" t="s">
        <v>17</v>
      </c>
      <c r="B2746" s="1135"/>
      <c r="C2746" s="1135"/>
      <c r="D2746" s="39"/>
      <c r="E2746" s="1136"/>
      <c r="F2746" s="1137"/>
      <c r="G2746" s="1138"/>
    </row>
    <row r="2747" spans="1:7" x14ac:dyDescent="0.2">
      <c r="A2747" s="1134" t="s">
        <v>38</v>
      </c>
      <c r="B2747" s="1135"/>
      <c r="C2747" s="1135"/>
      <c r="D2747" s="58" t="s">
        <v>468</v>
      </c>
      <c r="E2747" s="1139" t="s">
        <v>142</v>
      </c>
      <c r="F2747" s="1139"/>
      <c r="G2747" s="1140"/>
    </row>
    <row r="2748" spans="1:7" ht="13.5" thickBot="1" x14ac:dyDescent="0.25">
      <c r="A2748" s="1141" t="s">
        <v>39</v>
      </c>
      <c r="B2748" s="1142"/>
      <c r="C2748" s="1142"/>
      <c r="D2748" s="59" t="s">
        <v>44</v>
      </c>
      <c r="E2748" s="1143" t="s">
        <v>0</v>
      </c>
      <c r="F2748" s="1143"/>
      <c r="G2748" s="1144"/>
    </row>
    <row r="2749" spans="1:7" ht="16.5" x14ac:dyDescent="0.25">
      <c r="A2749" s="1152" t="s">
        <v>29</v>
      </c>
      <c r="B2749" s="1153"/>
      <c r="C2749" s="1153"/>
      <c r="D2749" s="1153"/>
      <c r="E2749" s="1153"/>
      <c r="F2749" s="1153"/>
      <c r="G2749" s="1154"/>
    </row>
    <row r="2750" spans="1:7" x14ac:dyDescent="0.2">
      <c r="A2750" s="1155" t="s">
        <v>48</v>
      </c>
      <c r="B2750" s="1156"/>
      <c r="C2750" s="1156"/>
      <c r="D2750" s="1156"/>
      <c r="E2750" s="1156"/>
      <c r="F2750" s="1156"/>
      <c r="G2750" s="1157"/>
    </row>
    <row r="2751" spans="1:7" x14ac:dyDescent="0.2">
      <c r="A2751" s="1158" t="s">
        <v>49</v>
      </c>
      <c r="B2751" s="1159"/>
      <c r="C2751" s="1159"/>
      <c r="D2751" s="1159"/>
      <c r="E2751" s="1159"/>
      <c r="F2751" s="1159"/>
      <c r="G2751" s="1160"/>
    </row>
    <row r="2752" spans="1:7" x14ac:dyDescent="0.2">
      <c r="A2752" s="6"/>
      <c r="B2752" s="99"/>
      <c r="C2752" s="8"/>
      <c r="D2752" s="9"/>
      <c r="E2752" s="99"/>
      <c r="F2752" s="10"/>
      <c r="G2752" s="11" t="s">
        <v>20</v>
      </c>
    </row>
    <row r="2753" spans="1:7" x14ac:dyDescent="0.2">
      <c r="A2753" s="12" t="s">
        <v>1</v>
      </c>
      <c r="B2753" s="13"/>
      <c r="C2753" s="14" t="s">
        <v>19</v>
      </c>
      <c r="D2753" s="13"/>
      <c r="E2753" s="343" t="s">
        <v>4010</v>
      </c>
      <c r="F2753" s="98"/>
      <c r="G2753" s="344" t="s">
        <v>4004</v>
      </c>
    </row>
    <row r="2754" spans="1:7" x14ac:dyDescent="0.2">
      <c r="A2754" s="17" t="s">
        <v>8</v>
      </c>
      <c r="B2754" s="100"/>
      <c r="C2754" s="19"/>
      <c r="D2754" s="4"/>
      <c r="E2754" s="1145"/>
      <c r="F2754" s="1146"/>
      <c r="G2754" s="20"/>
    </row>
    <row r="2755" spans="1:7" x14ac:dyDescent="0.2">
      <c r="A2755" s="21" t="s">
        <v>37</v>
      </c>
      <c r="B2755" s="22"/>
      <c r="C2755" s="22"/>
      <c r="D2755" s="22"/>
      <c r="E2755" s="23" t="s">
        <v>46</v>
      </c>
      <c r="F2755" s="24"/>
      <c r="G2755" s="20" t="s">
        <v>50</v>
      </c>
    </row>
    <row r="2756" spans="1:7" x14ac:dyDescent="0.2">
      <c r="A2756" s="6"/>
      <c r="B2756" s="99"/>
      <c r="C2756" s="8"/>
      <c r="D2756" s="8"/>
      <c r="E2756" s="1147"/>
      <c r="F2756" s="1148"/>
      <c r="G2756" s="25"/>
    </row>
    <row r="2757" spans="1:7" ht="26.25" thickBot="1" x14ac:dyDescent="0.25">
      <c r="A2757" s="210" t="s">
        <v>47</v>
      </c>
      <c r="B2757" s="28" t="s">
        <v>23</v>
      </c>
      <c r="C2757" s="28" t="s">
        <v>34</v>
      </c>
      <c r="D2757" s="110" t="s">
        <v>53</v>
      </c>
      <c r="E2757" s="114" t="s">
        <v>54</v>
      </c>
      <c r="F2757" s="111" t="s">
        <v>55</v>
      </c>
      <c r="G2757" s="112" t="s">
        <v>35</v>
      </c>
    </row>
    <row r="2758" spans="1:7" ht="13.5" thickTop="1" x14ac:dyDescent="0.2">
      <c r="A2758" s="29">
        <v>1</v>
      </c>
      <c r="B2758" s="101"/>
      <c r="C2758" s="352" t="s">
        <v>2311</v>
      </c>
      <c r="D2758" s="351" t="s">
        <v>2310</v>
      </c>
      <c r="E2758" s="158">
        <v>90</v>
      </c>
      <c r="F2758" s="128">
        <v>40</v>
      </c>
      <c r="G2758" s="35">
        <f>F2758*E2758</f>
        <v>3600</v>
      </c>
    </row>
    <row r="2759" spans="1:7" x14ac:dyDescent="0.2">
      <c r="A2759" s="29"/>
      <c r="B2759" s="101"/>
      <c r="C2759" s="352"/>
      <c r="D2759" s="351"/>
      <c r="E2759" s="108"/>
      <c r="F2759" s="149"/>
      <c r="G2759" s="35"/>
    </row>
    <row r="2760" spans="1:7" x14ac:dyDescent="0.2">
      <c r="A2760" s="29"/>
      <c r="B2760" s="101"/>
      <c r="C2760" s="352"/>
      <c r="D2760" s="351"/>
      <c r="E2760" s="158"/>
      <c r="F2760" s="128"/>
      <c r="G2760" s="35"/>
    </row>
    <row r="2761" spans="1:7" x14ac:dyDescent="0.2">
      <c r="A2761" s="29"/>
      <c r="B2761" s="105"/>
      <c r="C2761" s="352"/>
      <c r="D2761" s="357"/>
      <c r="E2761" s="102"/>
      <c r="F2761" s="128"/>
      <c r="G2761" s="35"/>
    </row>
    <row r="2762" spans="1:7" x14ac:dyDescent="0.2">
      <c r="A2762" s="29"/>
      <c r="B2762" s="105"/>
      <c r="C2762" s="41"/>
      <c r="D2762" s="338"/>
      <c r="E2762" s="102"/>
      <c r="F2762" s="128"/>
      <c r="G2762" s="353"/>
    </row>
    <row r="2763" spans="1:7" x14ac:dyDescent="0.2">
      <c r="A2763" s="29"/>
      <c r="B2763" s="151"/>
      <c r="C2763" s="366"/>
      <c r="D2763" s="351"/>
      <c r="E2763" s="108"/>
      <c r="F2763" s="150"/>
      <c r="G2763" s="35"/>
    </row>
    <row r="2764" spans="1:7" x14ac:dyDescent="0.2">
      <c r="A2764" s="29"/>
      <c r="B2764" s="151"/>
      <c r="C2764" s="366"/>
      <c r="D2764" s="351"/>
      <c r="E2764" s="108"/>
      <c r="F2764" s="150"/>
      <c r="G2764" s="35"/>
    </row>
    <row r="2765" spans="1:7" x14ac:dyDescent="0.2">
      <c r="A2765" s="29"/>
      <c r="B2765" s="775"/>
      <c r="C2765" s="756"/>
      <c r="D2765" s="657"/>
      <c r="E2765" s="745"/>
      <c r="F2765" s="777"/>
      <c r="G2765" s="35"/>
    </row>
    <row r="2766" spans="1:7" x14ac:dyDescent="0.2">
      <c r="A2766" s="29"/>
      <c r="B2766" s="101"/>
      <c r="C2766" s="41"/>
      <c r="D2766" s="351"/>
      <c r="E2766" s="155"/>
      <c r="F2766" s="128"/>
      <c r="G2766" s="353"/>
    </row>
    <row r="2767" spans="1:7" x14ac:dyDescent="0.2">
      <c r="A2767" s="29"/>
      <c r="B2767" s="106"/>
      <c r="C2767" s="352"/>
      <c r="D2767" s="357" t="s">
        <v>8</v>
      </c>
      <c r="E2767" s="104"/>
      <c r="F2767" s="128"/>
      <c r="G2767" s="35"/>
    </row>
    <row r="2768" spans="1:7" x14ac:dyDescent="0.2">
      <c r="A2768" s="29"/>
      <c r="B2768" s="105"/>
      <c r="C2768" s="41"/>
      <c r="D2768" s="136"/>
      <c r="E2768" s="108"/>
      <c r="F2768" s="152"/>
      <c r="G2768" s="35"/>
    </row>
    <row r="2769" spans="1:7" x14ac:dyDescent="0.2">
      <c r="A2769" s="29"/>
      <c r="B2769" s="107"/>
      <c r="C2769" s="41"/>
      <c r="D2769" s="136"/>
      <c r="E2769" s="153"/>
      <c r="F2769" s="128"/>
      <c r="G2769" s="35"/>
    </row>
    <row r="2770" spans="1:7" x14ac:dyDescent="0.2">
      <c r="A2770" s="29"/>
      <c r="B2770" s="107"/>
      <c r="C2770" s="41"/>
      <c r="D2770" s="67"/>
      <c r="E2770" s="153"/>
      <c r="F2770" s="128"/>
      <c r="G2770" s="35"/>
    </row>
    <row r="2771" spans="1:7" x14ac:dyDescent="0.2">
      <c r="A2771" s="29"/>
      <c r="B2771" s="101"/>
      <c r="C2771" s="41"/>
      <c r="D2771" s="67"/>
      <c r="E2771" s="108"/>
      <c r="F2771" s="128"/>
      <c r="G2771" s="35"/>
    </row>
    <row r="2772" spans="1:7" x14ac:dyDescent="0.2">
      <c r="A2772" s="29"/>
      <c r="B2772" s="101"/>
      <c r="C2772" s="41"/>
      <c r="D2772" s="67"/>
      <c r="E2772" s="153"/>
      <c r="F2772" s="128"/>
      <c r="G2772" s="35"/>
    </row>
    <row r="2773" spans="1:7" x14ac:dyDescent="0.2">
      <c r="A2773" s="29"/>
      <c r="B2773" s="106"/>
      <c r="C2773" s="41"/>
      <c r="D2773" s="67"/>
      <c r="E2773" s="104"/>
      <c r="F2773" s="154"/>
      <c r="G2773" s="35"/>
    </row>
    <row r="2774" spans="1:7" x14ac:dyDescent="0.2">
      <c r="A2774" s="29"/>
      <c r="B2774" s="105"/>
      <c r="C2774" s="41"/>
      <c r="D2774" s="130"/>
      <c r="E2774" s="104"/>
      <c r="F2774" s="154"/>
      <c r="G2774" s="35"/>
    </row>
    <row r="2775" spans="1:7" x14ac:dyDescent="0.2">
      <c r="A2775" s="29"/>
      <c r="B2775" s="105"/>
      <c r="C2775" s="41"/>
      <c r="D2775" s="67"/>
      <c r="E2775" s="104"/>
      <c r="F2775" s="154"/>
      <c r="G2775" s="35"/>
    </row>
    <row r="2776" spans="1:7" x14ac:dyDescent="0.2">
      <c r="A2776" s="29"/>
      <c r="B2776" s="101"/>
      <c r="C2776" s="41"/>
      <c r="D2776" s="67"/>
      <c r="E2776" s="104"/>
      <c r="F2776" s="154"/>
      <c r="G2776" s="35"/>
    </row>
    <row r="2777" spans="1:7" x14ac:dyDescent="0.2">
      <c r="A2777" s="29"/>
      <c r="B2777" s="101"/>
      <c r="C2777" s="41"/>
      <c r="D2777" s="136"/>
      <c r="E2777" s="104"/>
      <c r="F2777" s="154"/>
      <c r="G2777" s="35"/>
    </row>
    <row r="2778" spans="1:7" x14ac:dyDescent="0.2">
      <c r="A2778" s="29"/>
      <c r="B2778" s="101"/>
      <c r="C2778" s="41"/>
      <c r="D2778" s="136"/>
      <c r="E2778" s="104"/>
      <c r="F2778" s="154"/>
      <c r="G2778" s="35"/>
    </row>
    <row r="2779" spans="1:7" x14ac:dyDescent="0.2">
      <c r="A2779" s="29"/>
      <c r="B2779" s="101"/>
      <c r="C2779" s="41"/>
      <c r="D2779" s="62"/>
      <c r="E2779" s="104"/>
      <c r="F2779" s="154"/>
      <c r="G2779" s="35"/>
    </row>
    <row r="2780" spans="1:7" x14ac:dyDescent="0.2">
      <c r="A2780" s="29"/>
      <c r="B2780" s="101"/>
      <c r="C2780" s="41"/>
      <c r="D2780" s="67"/>
      <c r="E2780" s="104"/>
      <c r="F2780" s="154"/>
      <c r="G2780" s="35"/>
    </row>
    <row r="2781" spans="1:7" x14ac:dyDescent="0.2">
      <c r="A2781" s="29"/>
      <c r="B2781" s="101"/>
      <c r="C2781" s="41"/>
      <c r="D2781" s="67"/>
      <c r="E2781" s="104"/>
      <c r="F2781" s="154"/>
      <c r="G2781" s="35"/>
    </row>
    <row r="2782" spans="1:7" x14ac:dyDescent="0.2">
      <c r="A2782" s="29"/>
      <c r="B2782" s="101"/>
      <c r="C2782" s="41"/>
      <c r="D2782" s="67"/>
      <c r="E2782" s="104"/>
      <c r="F2782" s="154"/>
      <c r="G2782" s="35"/>
    </row>
    <row r="2783" spans="1:7" x14ac:dyDescent="0.2">
      <c r="A2783" s="29"/>
      <c r="B2783" s="101"/>
      <c r="C2783" s="41"/>
      <c r="D2783" s="67"/>
      <c r="E2783" s="104"/>
      <c r="F2783" s="154"/>
      <c r="G2783" s="35"/>
    </row>
    <row r="2784" spans="1:7" x14ac:dyDescent="0.2">
      <c r="A2784" s="29"/>
      <c r="B2784" s="101"/>
      <c r="C2784" s="41"/>
      <c r="D2784" s="67"/>
      <c r="E2784" s="104"/>
      <c r="F2784" s="154"/>
      <c r="G2784" s="35"/>
    </row>
    <row r="2785" spans="1:7" x14ac:dyDescent="0.2">
      <c r="A2785" s="29"/>
      <c r="B2785" s="101"/>
      <c r="C2785" s="41"/>
      <c r="D2785" s="159"/>
      <c r="E2785" s="104"/>
      <c r="F2785" s="154"/>
      <c r="G2785" s="35"/>
    </row>
    <row r="2786" spans="1:7" x14ac:dyDescent="0.2">
      <c r="A2786" s="29"/>
      <c r="B2786" s="101"/>
      <c r="C2786" s="41"/>
      <c r="D2786" s="160"/>
      <c r="E2786" s="108"/>
      <c r="F2786" s="128"/>
      <c r="G2786" s="35"/>
    </row>
    <row r="2787" spans="1:7" x14ac:dyDescent="0.2">
      <c r="A2787" s="29"/>
      <c r="B2787" s="101"/>
      <c r="C2787" s="41"/>
      <c r="D2787" s="136"/>
      <c r="E2787" s="153"/>
      <c r="F2787" s="128"/>
      <c r="G2787" s="35"/>
    </row>
    <row r="2788" spans="1:7" x14ac:dyDescent="0.2">
      <c r="A2788" s="29"/>
      <c r="B2788" s="101"/>
      <c r="C2788" s="41"/>
      <c r="D2788" s="136"/>
      <c r="E2788" s="102"/>
      <c r="F2788" s="128"/>
      <c r="G2788" s="35"/>
    </row>
    <row r="2789" spans="1:7" x14ac:dyDescent="0.2">
      <c r="A2789" s="29"/>
      <c r="B2789" s="101"/>
      <c r="C2789" s="31"/>
      <c r="D2789" s="67"/>
      <c r="E2789" s="131"/>
      <c r="F2789" s="117"/>
      <c r="G2789" s="35"/>
    </row>
    <row r="2790" spans="1:7" x14ac:dyDescent="0.2">
      <c r="A2790" s="29"/>
      <c r="B2790" s="101"/>
      <c r="C2790" s="41"/>
      <c r="D2790" s="118"/>
      <c r="E2790" s="108"/>
      <c r="F2790" s="149"/>
      <c r="G2790" s="35"/>
    </row>
    <row r="2791" spans="1:7" x14ac:dyDescent="0.2">
      <c r="A2791" s="29"/>
      <c r="B2791" s="101"/>
      <c r="C2791" s="41"/>
      <c r="D2791" s="144"/>
      <c r="E2791" s="108"/>
      <c r="F2791" s="149"/>
      <c r="G2791" s="35"/>
    </row>
    <row r="2792" spans="1:7" ht="13.5" thickBot="1" x14ac:dyDescent="0.25">
      <c r="A2792" s="45"/>
      <c r="B2792" s="132"/>
      <c r="C2792" s="115"/>
      <c r="D2792" s="115"/>
      <c r="E2792" s="132"/>
      <c r="F2792" s="49" t="s">
        <v>15</v>
      </c>
      <c r="G2792" s="50">
        <f>SUM(G2758:G2791)</f>
        <v>3600</v>
      </c>
    </row>
    <row r="2793" spans="1:7" ht="13.5" thickTop="1" x14ac:dyDescent="0.2">
      <c r="A2793" s="1149" t="s">
        <v>3644</v>
      </c>
      <c r="B2793" s="1150"/>
      <c r="C2793" s="1150"/>
      <c r="D2793" s="1150"/>
      <c r="E2793" s="1150"/>
      <c r="F2793" s="1150"/>
      <c r="G2793" s="1151"/>
    </row>
    <row r="2794" spans="1:7" ht="13.5" thickBot="1" x14ac:dyDescent="0.25">
      <c r="A2794" s="1235" t="s">
        <v>8</v>
      </c>
      <c r="B2794" s="1204"/>
      <c r="C2794" s="1204"/>
      <c r="D2794" s="1204"/>
      <c r="E2794" s="1204"/>
      <c r="F2794" s="1204"/>
      <c r="G2794" s="1232"/>
    </row>
    <row r="2795" spans="1:7" ht="13.5" thickTop="1" x14ac:dyDescent="0.2">
      <c r="A2795" s="1130"/>
      <c r="B2795" s="1131"/>
      <c r="C2795" s="1131"/>
      <c r="D2795" s="57" t="s">
        <v>11</v>
      </c>
      <c r="E2795" s="1132" t="s">
        <v>12</v>
      </c>
      <c r="F2795" s="1132"/>
      <c r="G2795" s="1133"/>
    </row>
    <row r="2796" spans="1:7" x14ac:dyDescent="0.2">
      <c r="A2796" s="1134" t="s">
        <v>17</v>
      </c>
      <c r="B2796" s="1135"/>
      <c r="C2796" s="1135"/>
      <c r="D2796" s="39"/>
      <c r="E2796" s="1136"/>
      <c r="F2796" s="1137"/>
      <c r="G2796" s="1138"/>
    </row>
    <row r="2797" spans="1:7" x14ac:dyDescent="0.2">
      <c r="A2797" s="1134" t="s">
        <v>38</v>
      </c>
      <c r="B2797" s="1135"/>
      <c r="C2797" s="1135"/>
      <c r="D2797" s="58" t="s">
        <v>468</v>
      </c>
      <c r="E2797" s="1139" t="s">
        <v>142</v>
      </c>
      <c r="F2797" s="1139"/>
      <c r="G2797" s="1140"/>
    </row>
    <row r="2798" spans="1:7" ht="13.5" thickBot="1" x14ac:dyDescent="0.25">
      <c r="A2798" s="1141" t="s">
        <v>39</v>
      </c>
      <c r="B2798" s="1142"/>
      <c r="C2798" s="1142"/>
      <c r="D2798" s="59" t="s">
        <v>44</v>
      </c>
      <c r="E2798" s="1143" t="s">
        <v>0</v>
      </c>
      <c r="F2798" s="1143"/>
      <c r="G2798" s="1144"/>
    </row>
    <row r="2799" spans="1:7" ht="16.5" x14ac:dyDescent="0.25">
      <c r="A2799" s="1152" t="s">
        <v>29</v>
      </c>
      <c r="B2799" s="1153"/>
      <c r="C2799" s="1153"/>
      <c r="D2799" s="1153"/>
      <c r="E2799" s="1153"/>
      <c r="F2799" s="1153"/>
      <c r="G2799" s="1154"/>
    </row>
    <row r="2800" spans="1:7" x14ac:dyDescent="0.2">
      <c r="A2800" s="1155" t="s">
        <v>48</v>
      </c>
      <c r="B2800" s="1156"/>
      <c r="C2800" s="1156"/>
      <c r="D2800" s="1156"/>
      <c r="E2800" s="1156"/>
      <c r="F2800" s="1156"/>
      <c r="G2800" s="1157"/>
    </row>
    <row r="2801" spans="1:7" x14ac:dyDescent="0.2">
      <c r="A2801" s="1158" t="s">
        <v>49</v>
      </c>
      <c r="B2801" s="1159"/>
      <c r="C2801" s="1159"/>
      <c r="D2801" s="1159"/>
      <c r="E2801" s="1159"/>
      <c r="F2801" s="1159"/>
      <c r="G2801" s="1160"/>
    </row>
    <row r="2802" spans="1:7" x14ac:dyDescent="0.2">
      <c r="A2802" s="6"/>
      <c r="B2802" s="99"/>
      <c r="C2802" s="8"/>
      <c r="D2802" s="9"/>
      <c r="E2802" s="99"/>
      <c r="F2802" s="10"/>
      <c r="G2802" s="11" t="s">
        <v>20</v>
      </c>
    </row>
    <row r="2803" spans="1:7" x14ac:dyDescent="0.2">
      <c r="A2803" s="12" t="s">
        <v>1</v>
      </c>
      <c r="B2803" s="13"/>
      <c r="C2803" s="14" t="s">
        <v>19</v>
      </c>
      <c r="D2803" s="13"/>
      <c r="E2803" s="343" t="s">
        <v>4433</v>
      </c>
      <c r="F2803" s="98"/>
      <c r="G2803" s="344" t="s">
        <v>4353</v>
      </c>
    </row>
    <row r="2804" spans="1:7" x14ac:dyDescent="0.2">
      <c r="A2804" s="17" t="s">
        <v>8</v>
      </c>
      <c r="B2804" s="100"/>
      <c r="C2804" s="19"/>
      <c r="D2804" s="4"/>
      <c r="E2804" s="1145"/>
      <c r="F2804" s="1146"/>
      <c r="G2804" s="20"/>
    </row>
    <row r="2805" spans="1:7" x14ac:dyDescent="0.2">
      <c r="A2805" s="21" t="s">
        <v>37</v>
      </c>
      <c r="B2805" s="22"/>
      <c r="C2805" s="22"/>
      <c r="D2805" s="22"/>
      <c r="E2805" s="23" t="s">
        <v>46</v>
      </c>
      <c r="F2805" s="24"/>
      <c r="G2805" s="20" t="s">
        <v>50</v>
      </c>
    </row>
    <row r="2806" spans="1:7" x14ac:dyDescent="0.2">
      <c r="A2806" s="6"/>
      <c r="B2806" s="99"/>
      <c r="C2806" s="8"/>
      <c r="D2806" s="8"/>
      <c r="E2806" s="1147"/>
      <c r="F2806" s="1148"/>
      <c r="G2806" s="25"/>
    </row>
    <row r="2807" spans="1:7" ht="26.25" thickBot="1" x14ac:dyDescent="0.25">
      <c r="A2807" s="210" t="s">
        <v>47</v>
      </c>
      <c r="B2807" s="28" t="s">
        <v>23</v>
      </c>
      <c r="C2807" s="28" t="s">
        <v>34</v>
      </c>
      <c r="D2807" s="110" t="s">
        <v>53</v>
      </c>
      <c r="E2807" s="114" t="s">
        <v>54</v>
      </c>
      <c r="F2807" s="111" t="s">
        <v>55</v>
      </c>
      <c r="G2807" s="112" t="s">
        <v>35</v>
      </c>
    </row>
    <row r="2808" spans="1:7" ht="13.5" thickTop="1" x14ac:dyDescent="0.2">
      <c r="A2808" s="29">
        <v>1</v>
      </c>
      <c r="B2808" s="101"/>
      <c r="C2808" s="352" t="s">
        <v>300</v>
      </c>
      <c r="D2808" s="351" t="s">
        <v>401</v>
      </c>
      <c r="E2808" s="158">
        <v>200</v>
      </c>
      <c r="F2808" s="128">
        <v>200</v>
      </c>
      <c r="G2808" s="35">
        <f>F2808*E2808</f>
        <v>40000</v>
      </c>
    </row>
    <row r="2809" spans="1:7" x14ac:dyDescent="0.2">
      <c r="A2809" s="29">
        <v>2</v>
      </c>
      <c r="B2809" s="101"/>
      <c r="C2809" s="352" t="s">
        <v>300</v>
      </c>
      <c r="D2809" s="351" t="s">
        <v>362</v>
      </c>
      <c r="E2809" s="108">
        <v>200</v>
      </c>
      <c r="F2809" s="149">
        <v>450</v>
      </c>
      <c r="G2809" s="35">
        <f t="shared" ref="G2809" si="16">F2809*E2809</f>
        <v>90000</v>
      </c>
    </row>
    <row r="2810" spans="1:7" x14ac:dyDescent="0.2">
      <c r="A2810" s="29"/>
      <c r="B2810" s="101"/>
      <c r="C2810" s="352"/>
      <c r="D2810" s="351" t="s">
        <v>467</v>
      </c>
      <c r="E2810" s="158"/>
      <c r="F2810" s="128"/>
      <c r="G2810" s="35"/>
    </row>
    <row r="2811" spans="1:7" x14ac:dyDescent="0.2">
      <c r="A2811" s="29">
        <v>3</v>
      </c>
      <c r="B2811" s="105"/>
      <c r="C2811" s="352" t="s">
        <v>300</v>
      </c>
      <c r="D2811" s="357" t="s">
        <v>387</v>
      </c>
      <c r="E2811" s="102">
        <v>200</v>
      </c>
      <c r="F2811" s="128">
        <v>200</v>
      </c>
      <c r="G2811" s="35">
        <f>F2811*E2811</f>
        <v>40000</v>
      </c>
    </row>
    <row r="2812" spans="1:7" x14ac:dyDescent="0.2">
      <c r="A2812" s="29"/>
      <c r="B2812" s="105"/>
      <c r="C2812" s="41"/>
      <c r="D2812" s="338"/>
      <c r="E2812" s="102"/>
      <c r="F2812" s="128"/>
      <c r="G2812" s="353"/>
    </row>
    <row r="2813" spans="1:7" x14ac:dyDescent="0.2">
      <c r="A2813" s="29"/>
      <c r="B2813" s="151"/>
      <c r="C2813" s="366"/>
      <c r="D2813" s="351"/>
      <c r="E2813" s="108"/>
      <c r="F2813" s="150"/>
      <c r="G2813" s="35"/>
    </row>
    <row r="2814" spans="1:7" x14ac:dyDescent="0.2">
      <c r="A2814" s="29"/>
      <c r="B2814" s="151"/>
      <c r="C2814" s="366"/>
      <c r="D2814" s="351"/>
      <c r="E2814" s="108"/>
      <c r="F2814" s="150"/>
      <c r="G2814" s="35"/>
    </row>
    <row r="2815" spans="1:7" x14ac:dyDescent="0.2">
      <c r="A2815" s="29"/>
      <c r="B2815" s="775"/>
      <c r="C2815" s="756"/>
      <c r="D2815" s="657"/>
      <c r="E2815" s="745"/>
      <c r="F2815" s="777"/>
      <c r="G2815" s="35"/>
    </row>
    <row r="2816" spans="1:7" x14ac:dyDescent="0.2">
      <c r="A2816" s="29"/>
      <c r="B2816" s="101"/>
      <c r="C2816" s="41"/>
      <c r="D2816" s="351"/>
      <c r="E2816" s="155"/>
      <c r="F2816" s="128"/>
      <c r="G2816" s="353"/>
    </row>
    <row r="2817" spans="1:7" x14ac:dyDescent="0.2">
      <c r="A2817" s="29"/>
      <c r="B2817" s="106"/>
      <c r="C2817" s="352"/>
      <c r="D2817" s="357" t="s">
        <v>8</v>
      </c>
      <c r="E2817" s="104"/>
      <c r="F2817" s="128"/>
      <c r="G2817" s="35"/>
    </row>
    <row r="2818" spans="1:7" x14ac:dyDescent="0.2">
      <c r="A2818" s="29"/>
      <c r="B2818" s="105"/>
      <c r="C2818" s="41"/>
      <c r="D2818" s="136"/>
      <c r="E2818" s="108"/>
      <c r="F2818" s="152"/>
      <c r="G2818" s="35"/>
    </row>
    <row r="2819" spans="1:7" x14ac:dyDescent="0.2">
      <c r="A2819" s="29"/>
      <c r="B2819" s="107"/>
      <c r="C2819" s="41"/>
      <c r="D2819" s="136"/>
      <c r="E2819" s="153"/>
      <c r="F2819" s="128"/>
      <c r="G2819" s="35"/>
    </row>
    <row r="2820" spans="1:7" x14ac:dyDescent="0.2">
      <c r="A2820" s="29"/>
      <c r="B2820" s="107"/>
      <c r="C2820" s="41"/>
      <c r="D2820" s="67"/>
      <c r="E2820" s="153"/>
      <c r="F2820" s="128"/>
      <c r="G2820" s="35"/>
    </row>
    <row r="2821" spans="1:7" x14ac:dyDescent="0.2">
      <c r="A2821" s="29"/>
      <c r="B2821" s="101"/>
      <c r="C2821" s="41"/>
      <c r="D2821" s="67"/>
      <c r="E2821" s="108"/>
      <c r="F2821" s="128"/>
      <c r="G2821" s="35"/>
    </row>
    <row r="2822" spans="1:7" x14ac:dyDescent="0.2">
      <c r="A2822" s="29"/>
      <c r="B2822" s="101"/>
      <c r="C2822" s="41"/>
      <c r="D2822" s="67"/>
      <c r="E2822" s="153"/>
      <c r="F2822" s="128"/>
      <c r="G2822" s="35"/>
    </row>
    <row r="2823" spans="1:7" x14ac:dyDescent="0.2">
      <c r="A2823" s="29"/>
      <c r="B2823" s="106"/>
      <c r="C2823" s="41"/>
      <c r="D2823" s="67"/>
      <c r="E2823" s="104"/>
      <c r="F2823" s="154"/>
      <c r="G2823" s="35"/>
    </row>
    <row r="2824" spans="1:7" x14ac:dyDescent="0.2">
      <c r="A2824" s="29"/>
      <c r="B2824" s="105"/>
      <c r="C2824" s="41"/>
      <c r="D2824" s="130"/>
      <c r="E2824" s="104"/>
      <c r="F2824" s="154"/>
      <c r="G2824" s="35"/>
    </row>
    <row r="2825" spans="1:7" x14ac:dyDescent="0.2">
      <c r="A2825" s="29"/>
      <c r="B2825" s="105"/>
      <c r="C2825" s="41"/>
      <c r="D2825" s="67"/>
      <c r="E2825" s="104"/>
      <c r="F2825" s="154"/>
      <c r="G2825" s="35"/>
    </row>
    <row r="2826" spans="1:7" x14ac:dyDescent="0.2">
      <c r="A2826" s="29"/>
      <c r="B2826" s="101"/>
      <c r="C2826" s="41"/>
      <c r="D2826" s="67"/>
      <c r="E2826" s="104"/>
      <c r="F2826" s="154"/>
      <c r="G2826" s="35"/>
    </row>
    <row r="2827" spans="1:7" x14ac:dyDescent="0.2">
      <c r="A2827" s="29"/>
      <c r="B2827" s="101"/>
      <c r="C2827" s="41"/>
      <c r="D2827" s="136"/>
      <c r="E2827" s="104"/>
      <c r="F2827" s="154"/>
      <c r="G2827" s="35"/>
    </row>
    <row r="2828" spans="1:7" x14ac:dyDescent="0.2">
      <c r="A2828" s="29"/>
      <c r="B2828" s="101"/>
      <c r="C2828" s="41"/>
      <c r="D2828" s="136"/>
      <c r="E2828" s="104"/>
      <c r="F2828" s="154"/>
      <c r="G2828" s="35"/>
    </row>
    <row r="2829" spans="1:7" x14ac:dyDescent="0.2">
      <c r="A2829" s="29"/>
      <c r="B2829" s="101"/>
      <c r="C2829" s="41"/>
      <c r="D2829" s="62"/>
      <c r="E2829" s="104"/>
      <c r="F2829" s="154"/>
      <c r="G2829" s="35"/>
    </row>
    <row r="2830" spans="1:7" x14ac:dyDescent="0.2">
      <c r="A2830" s="29"/>
      <c r="B2830" s="101"/>
      <c r="C2830" s="41"/>
      <c r="D2830" s="67"/>
      <c r="E2830" s="104"/>
      <c r="F2830" s="154"/>
      <c r="G2830" s="35"/>
    </row>
    <row r="2831" spans="1:7" x14ac:dyDescent="0.2">
      <c r="A2831" s="29"/>
      <c r="B2831" s="101"/>
      <c r="C2831" s="41"/>
      <c r="D2831" s="67"/>
      <c r="E2831" s="104"/>
      <c r="F2831" s="154"/>
      <c r="G2831" s="35"/>
    </row>
    <row r="2832" spans="1:7" x14ac:dyDescent="0.2">
      <c r="A2832" s="29"/>
      <c r="B2832" s="101"/>
      <c r="C2832" s="41"/>
      <c r="D2832" s="67"/>
      <c r="E2832" s="104"/>
      <c r="F2832" s="154"/>
      <c r="G2832" s="35"/>
    </row>
    <row r="2833" spans="1:7" x14ac:dyDescent="0.2">
      <c r="A2833" s="29"/>
      <c r="B2833" s="101"/>
      <c r="C2833" s="41"/>
      <c r="D2833" s="67"/>
      <c r="E2833" s="104"/>
      <c r="F2833" s="154"/>
      <c r="G2833" s="35"/>
    </row>
    <row r="2834" spans="1:7" x14ac:dyDescent="0.2">
      <c r="A2834" s="29"/>
      <c r="B2834" s="101"/>
      <c r="C2834" s="41"/>
      <c r="D2834" s="67"/>
      <c r="E2834" s="104"/>
      <c r="F2834" s="154"/>
      <c r="G2834" s="35"/>
    </row>
    <row r="2835" spans="1:7" x14ac:dyDescent="0.2">
      <c r="A2835" s="29"/>
      <c r="B2835" s="101"/>
      <c r="C2835" s="41"/>
      <c r="D2835" s="159"/>
      <c r="E2835" s="104"/>
      <c r="F2835" s="154"/>
      <c r="G2835" s="35"/>
    </row>
    <row r="2836" spans="1:7" x14ac:dyDescent="0.2">
      <c r="A2836" s="29"/>
      <c r="B2836" s="101"/>
      <c r="C2836" s="41"/>
      <c r="D2836" s="160"/>
      <c r="E2836" s="108"/>
      <c r="F2836" s="128"/>
      <c r="G2836" s="35"/>
    </row>
    <row r="2837" spans="1:7" x14ac:dyDescent="0.2">
      <c r="A2837" s="29"/>
      <c r="B2837" s="101"/>
      <c r="C2837" s="41"/>
      <c r="D2837" s="136"/>
      <c r="E2837" s="153"/>
      <c r="F2837" s="128"/>
      <c r="G2837" s="35"/>
    </row>
    <row r="2838" spans="1:7" x14ac:dyDescent="0.2">
      <c r="A2838" s="29"/>
      <c r="B2838" s="101"/>
      <c r="C2838" s="41"/>
      <c r="D2838" s="136"/>
      <c r="E2838" s="102"/>
      <c r="F2838" s="128"/>
      <c r="G2838" s="35"/>
    </row>
    <row r="2839" spans="1:7" x14ac:dyDescent="0.2">
      <c r="A2839" s="29"/>
      <c r="B2839" s="101"/>
      <c r="C2839" s="31"/>
      <c r="D2839" s="67"/>
      <c r="E2839" s="131"/>
      <c r="F2839" s="117"/>
      <c r="G2839" s="35"/>
    </row>
    <row r="2840" spans="1:7" x14ac:dyDescent="0.2">
      <c r="A2840" s="29"/>
      <c r="B2840" s="101"/>
      <c r="C2840" s="41"/>
      <c r="D2840" s="118"/>
      <c r="E2840" s="108"/>
      <c r="F2840" s="149"/>
      <c r="G2840" s="35"/>
    </row>
    <row r="2841" spans="1:7" x14ac:dyDescent="0.2">
      <c r="A2841" s="29"/>
      <c r="B2841" s="101"/>
      <c r="C2841" s="41"/>
      <c r="D2841" s="144"/>
      <c r="E2841" s="108"/>
      <c r="F2841" s="149"/>
      <c r="G2841" s="35"/>
    </row>
    <row r="2842" spans="1:7" ht="13.5" thickBot="1" x14ac:dyDescent="0.25">
      <c r="A2842" s="45"/>
      <c r="B2842" s="132"/>
      <c r="C2842" s="115"/>
      <c r="D2842" s="115"/>
      <c r="E2842" s="132"/>
      <c r="F2842" s="49" t="s">
        <v>15</v>
      </c>
      <c r="G2842" s="50">
        <f>SUM(G2808:G2841)</f>
        <v>170000</v>
      </c>
    </row>
    <row r="2843" spans="1:7" ht="13.5" thickTop="1" x14ac:dyDescent="0.2">
      <c r="A2843" s="1149" t="s">
        <v>4419</v>
      </c>
      <c r="B2843" s="1150"/>
      <c r="C2843" s="1150"/>
      <c r="D2843" s="1150"/>
      <c r="E2843" s="1150"/>
      <c r="F2843" s="1150"/>
      <c r="G2843" s="1151"/>
    </row>
    <row r="2844" spans="1:7" ht="13.5" thickBot="1" x14ac:dyDescent="0.25">
      <c r="A2844" s="1235" t="s">
        <v>4420</v>
      </c>
      <c r="B2844" s="1204"/>
      <c r="C2844" s="1204"/>
      <c r="D2844" s="1204"/>
      <c r="E2844" s="1204"/>
      <c r="F2844" s="1204"/>
      <c r="G2844" s="1232"/>
    </row>
    <row r="2845" spans="1:7" ht="13.5" thickTop="1" x14ac:dyDescent="0.2">
      <c r="A2845" s="1130"/>
      <c r="B2845" s="1131"/>
      <c r="C2845" s="1131"/>
      <c r="D2845" s="57" t="s">
        <v>11</v>
      </c>
      <c r="E2845" s="1132" t="s">
        <v>12</v>
      </c>
      <c r="F2845" s="1132"/>
      <c r="G2845" s="1133"/>
    </row>
    <row r="2846" spans="1:7" x14ac:dyDescent="0.2">
      <c r="A2846" s="1134" t="s">
        <v>17</v>
      </c>
      <c r="B2846" s="1135"/>
      <c r="C2846" s="1135"/>
      <c r="D2846" s="39"/>
      <c r="E2846" s="1136"/>
      <c r="F2846" s="1137"/>
      <c r="G2846" s="1138"/>
    </row>
    <row r="2847" spans="1:7" x14ac:dyDescent="0.2">
      <c r="A2847" s="1134" t="s">
        <v>38</v>
      </c>
      <c r="B2847" s="1135"/>
      <c r="C2847" s="1135"/>
      <c r="D2847" s="58" t="s">
        <v>468</v>
      </c>
      <c r="E2847" s="1139" t="s">
        <v>142</v>
      </c>
      <c r="F2847" s="1139"/>
      <c r="G2847" s="1140"/>
    </row>
    <row r="2848" spans="1:7" ht="13.5" thickBot="1" x14ac:dyDescent="0.25">
      <c r="A2848" s="1141" t="s">
        <v>39</v>
      </c>
      <c r="B2848" s="1142"/>
      <c r="C2848" s="1142"/>
      <c r="D2848" s="59" t="s">
        <v>44</v>
      </c>
      <c r="E2848" s="1143" t="s">
        <v>0</v>
      </c>
      <c r="F2848" s="1143"/>
      <c r="G2848" s="1144"/>
    </row>
    <row r="2849" spans="1:7" ht="16.5" x14ac:dyDescent="0.25">
      <c r="A2849" s="1152" t="s">
        <v>29</v>
      </c>
      <c r="B2849" s="1153"/>
      <c r="C2849" s="1153"/>
      <c r="D2849" s="1153"/>
      <c r="E2849" s="1153"/>
      <c r="F2849" s="1153"/>
      <c r="G2849" s="1154"/>
    </row>
    <row r="2850" spans="1:7" x14ac:dyDescent="0.2">
      <c r="A2850" s="1155" t="s">
        <v>48</v>
      </c>
      <c r="B2850" s="1156"/>
      <c r="C2850" s="1156"/>
      <c r="D2850" s="1156"/>
      <c r="E2850" s="1156"/>
      <c r="F2850" s="1156"/>
      <c r="G2850" s="1157"/>
    </row>
    <row r="2851" spans="1:7" x14ac:dyDescent="0.2">
      <c r="A2851" s="1158" t="s">
        <v>49</v>
      </c>
      <c r="B2851" s="1159"/>
      <c r="C2851" s="1159"/>
      <c r="D2851" s="1159"/>
      <c r="E2851" s="1159"/>
      <c r="F2851" s="1159"/>
      <c r="G2851" s="1160"/>
    </row>
    <row r="2852" spans="1:7" x14ac:dyDescent="0.2">
      <c r="A2852" s="6"/>
      <c r="B2852" s="99"/>
      <c r="C2852" s="8"/>
      <c r="D2852" s="9"/>
      <c r="E2852" s="99"/>
      <c r="F2852" s="10"/>
      <c r="G2852" s="11" t="s">
        <v>20</v>
      </c>
    </row>
    <row r="2853" spans="1:7" x14ac:dyDescent="0.2">
      <c r="A2853" s="12" t="s">
        <v>1</v>
      </c>
      <c r="B2853" s="13"/>
      <c r="C2853" s="14" t="s">
        <v>19</v>
      </c>
      <c r="D2853" s="13"/>
      <c r="E2853" s="343" t="s">
        <v>4434</v>
      </c>
      <c r="F2853" s="98"/>
      <c r="G2853" s="344" t="s">
        <v>4353</v>
      </c>
    </row>
    <row r="2854" spans="1:7" x14ac:dyDescent="0.2">
      <c r="A2854" s="17" t="s">
        <v>8</v>
      </c>
      <c r="B2854" s="100"/>
      <c r="C2854" s="19"/>
      <c r="D2854" s="4"/>
      <c r="E2854" s="1145"/>
      <c r="F2854" s="1146"/>
      <c r="G2854" s="20"/>
    </row>
    <row r="2855" spans="1:7" x14ac:dyDescent="0.2">
      <c r="A2855" s="21" t="s">
        <v>37</v>
      </c>
      <c r="B2855" s="22"/>
      <c r="C2855" s="22"/>
      <c r="D2855" s="22"/>
      <c r="E2855" s="23" t="s">
        <v>46</v>
      </c>
      <c r="F2855" s="24"/>
      <c r="G2855" s="20" t="s">
        <v>50</v>
      </c>
    </row>
    <row r="2856" spans="1:7" x14ac:dyDescent="0.2">
      <c r="A2856" s="6"/>
      <c r="B2856" s="99"/>
      <c r="C2856" s="8"/>
      <c r="D2856" s="8"/>
      <c r="E2856" s="1147"/>
      <c r="F2856" s="1148"/>
      <c r="G2856" s="25"/>
    </row>
    <row r="2857" spans="1:7" ht="26.25" thickBot="1" x14ac:dyDescent="0.25">
      <c r="A2857" s="210" t="s">
        <v>47</v>
      </c>
      <c r="B2857" s="28" t="s">
        <v>23</v>
      </c>
      <c r="C2857" s="28" t="s">
        <v>34</v>
      </c>
      <c r="D2857" s="110" t="s">
        <v>53</v>
      </c>
      <c r="E2857" s="114" t="s">
        <v>54</v>
      </c>
      <c r="F2857" s="111" t="s">
        <v>55</v>
      </c>
      <c r="G2857" s="112" t="s">
        <v>35</v>
      </c>
    </row>
    <row r="2858" spans="1:7" ht="13.5" thickTop="1" x14ac:dyDescent="0.2">
      <c r="A2858" s="29"/>
      <c r="B2858" s="101"/>
      <c r="C2858" s="352"/>
      <c r="D2858" s="351" t="s">
        <v>433</v>
      </c>
      <c r="E2858" s="158"/>
      <c r="F2858" s="128"/>
      <c r="G2858" s="35"/>
    </row>
    <row r="2859" spans="1:7" x14ac:dyDescent="0.2">
      <c r="A2859" s="29">
        <v>1</v>
      </c>
      <c r="B2859" s="101"/>
      <c r="C2859" s="352" t="s">
        <v>300</v>
      </c>
      <c r="D2859" s="351" t="s">
        <v>401</v>
      </c>
      <c r="E2859" s="108">
        <v>30</v>
      </c>
      <c r="F2859" s="149">
        <v>200</v>
      </c>
      <c r="G2859" s="35">
        <f>F2859*E2859</f>
        <v>6000</v>
      </c>
    </row>
    <row r="2860" spans="1:7" x14ac:dyDescent="0.2">
      <c r="A2860" s="29">
        <v>2</v>
      </c>
      <c r="B2860" s="101"/>
      <c r="C2860" s="352" t="s">
        <v>300</v>
      </c>
      <c r="D2860" s="351" t="s">
        <v>362</v>
      </c>
      <c r="E2860" s="158">
        <v>30</v>
      </c>
      <c r="F2860" s="128">
        <v>450</v>
      </c>
      <c r="G2860" s="35">
        <f t="shared" ref="G2860:G2866" si="17">F2860*E2860</f>
        <v>13500</v>
      </c>
    </row>
    <row r="2861" spans="1:7" x14ac:dyDescent="0.2">
      <c r="A2861" s="29"/>
      <c r="B2861" s="105"/>
      <c r="C2861" s="352"/>
      <c r="D2861" s="357" t="s">
        <v>467</v>
      </c>
      <c r="E2861" s="390" t="s">
        <v>8</v>
      </c>
      <c r="F2861" s="128"/>
      <c r="G2861" s="353" t="s">
        <v>8</v>
      </c>
    </row>
    <row r="2862" spans="1:7" x14ac:dyDescent="0.2">
      <c r="A2862" s="29">
        <v>3</v>
      </c>
      <c r="B2862" s="105"/>
      <c r="C2862" s="352" t="s">
        <v>300</v>
      </c>
      <c r="D2862" s="357" t="s">
        <v>387</v>
      </c>
      <c r="E2862" s="102">
        <v>30</v>
      </c>
      <c r="F2862" s="128">
        <v>200</v>
      </c>
      <c r="G2862" s="35">
        <f t="shared" si="17"/>
        <v>6000</v>
      </c>
    </row>
    <row r="2863" spans="1:7" x14ac:dyDescent="0.2">
      <c r="A2863" s="29"/>
      <c r="B2863" s="151"/>
      <c r="C2863" s="366"/>
      <c r="D2863" s="351" t="s">
        <v>435</v>
      </c>
      <c r="E2863" s="108"/>
      <c r="F2863" s="150"/>
      <c r="G2863" s="353" t="s">
        <v>8</v>
      </c>
    </row>
    <row r="2864" spans="1:7" x14ac:dyDescent="0.2">
      <c r="A2864" s="29">
        <v>4</v>
      </c>
      <c r="B2864" s="151"/>
      <c r="C2864" s="352" t="s">
        <v>300</v>
      </c>
      <c r="D2864" s="351" t="s">
        <v>401</v>
      </c>
      <c r="E2864" s="108">
        <v>30</v>
      </c>
      <c r="F2864" s="150">
        <v>200</v>
      </c>
      <c r="G2864" s="35">
        <f t="shared" si="17"/>
        <v>6000</v>
      </c>
    </row>
    <row r="2865" spans="1:7" x14ac:dyDescent="0.2">
      <c r="A2865" s="29">
        <v>5</v>
      </c>
      <c r="B2865" s="775"/>
      <c r="C2865" s="352" t="s">
        <v>300</v>
      </c>
      <c r="D2865" s="657" t="s">
        <v>362</v>
      </c>
      <c r="E2865" s="745">
        <v>30</v>
      </c>
      <c r="F2865" s="777">
        <v>450</v>
      </c>
      <c r="G2865" s="35">
        <f t="shared" si="17"/>
        <v>13500</v>
      </c>
    </row>
    <row r="2866" spans="1:7" x14ac:dyDescent="0.2">
      <c r="A2866" s="29">
        <v>6</v>
      </c>
      <c r="B2866" s="101"/>
      <c r="C2866" s="352" t="s">
        <v>300</v>
      </c>
      <c r="D2866" s="351" t="s">
        <v>387</v>
      </c>
      <c r="E2866" s="155">
        <v>30</v>
      </c>
      <c r="F2866" s="128">
        <v>200</v>
      </c>
      <c r="G2866" s="35">
        <f t="shared" si="17"/>
        <v>6000</v>
      </c>
    </row>
    <row r="2867" spans="1:7" x14ac:dyDescent="0.2">
      <c r="A2867" s="29"/>
      <c r="B2867" s="106"/>
      <c r="C2867" s="352"/>
      <c r="D2867" s="357" t="s">
        <v>8</v>
      </c>
      <c r="E2867" s="104"/>
      <c r="F2867" s="128"/>
      <c r="G2867" s="35"/>
    </row>
    <row r="2868" spans="1:7" x14ac:dyDescent="0.2">
      <c r="A2868" s="29"/>
      <c r="B2868" s="105"/>
      <c r="C2868" s="41"/>
      <c r="D2868" s="357"/>
      <c r="E2868" s="108"/>
      <c r="F2868" s="152"/>
      <c r="G2868" s="35"/>
    </row>
    <row r="2869" spans="1:7" x14ac:dyDescent="0.2">
      <c r="A2869" s="29"/>
      <c r="B2869" s="107"/>
      <c r="C2869" s="41"/>
      <c r="D2869" s="136"/>
      <c r="E2869" s="153"/>
      <c r="F2869" s="128"/>
      <c r="G2869" s="35"/>
    </row>
    <row r="2870" spans="1:7" x14ac:dyDescent="0.2">
      <c r="A2870" s="29"/>
      <c r="B2870" s="107"/>
      <c r="C2870" s="41"/>
      <c r="D2870" s="67"/>
      <c r="E2870" s="153"/>
      <c r="F2870" s="128"/>
      <c r="G2870" s="35"/>
    </row>
    <row r="2871" spans="1:7" x14ac:dyDescent="0.2">
      <c r="A2871" s="29"/>
      <c r="B2871" s="101"/>
      <c r="C2871" s="41"/>
      <c r="D2871" s="67"/>
      <c r="E2871" s="108"/>
      <c r="F2871" s="128"/>
      <c r="G2871" s="35"/>
    </row>
    <row r="2872" spans="1:7" x14ac:dyDescent="0.2">
      <c r="A2872" s="29"/>
      <c r="B2872" s="101"/>
      <c r="C2872" s="41"/>
      <c r="D2872" s="67"/>
      <c r="E2872" s="153"/>
      <c r="F2872" s="128"/>
      <c r="G2872" s="35"/>
    </row>
    <row r="2873" spans="1:7" x14ac:dyDescent="0.2">
      <c r="A2873" s="29"/>
      <c r="B2873" s="106"/>
      <c r="C2873" s="41"/>
      <c r="D2873" s="67"/>
      <c r="E2873" s="104"/>
      <c r="F2873" s="154"/>
      <c r="G2873" s="35"/>
    </row>
    <row r="2874" spans="1:7" x14ac:dyDescent="0.2">
      <c r="A2874" s="29"/>
      <c r="B2874" s="105"/>
      <c r="C2874" s="41"/>
      <c r="D2874" s="130"/>
      <c r="E2874" s="104"/>
      <c r="F2874" s="154"/>
      <c r="G2874" s="35"/>
    </row>
    <row r="2875" spans="1:7" x14ac:dyDescent="0.2">
      <c r="A2875" s="29"/>
      <c r="B2875" s="105"/>
      <c r="C2875" s="41"/>
      <c r="D2875" s="67"/>
      <c r="E2875" s="104"/>
      <c r="F2875" s="154"/>
      <c r="G2875" s="35"/>
    </row>
    <row r="2876" spans="1:7" x14ac:dyDescent="0.2">
      <c r="A2876" s="29"/>
      <c r="B2876" s="101"/>
      <c r="C2876" s="41"/>
      <c r="D2876" s="67"/>
      <c r="E2876" s="104"/>
      <c r="F2876" s="154"/>
      <c r="G2876" s="35"/>
    </row>
    <row r="2877" spans="1:7" x14ac:dyDescent="0.2">
      <c r="A2877" s="29"/>
      <c r="B2877" s="101"/>
      <c r="C2877" s="41"/>
      <c r="D2877" s="136"/>
      <c r="E2877" s="104"/>
      <c r="F2877" s="154"/>
      <c r="G2877" s="35"/>
    </row>
    <row r="2878" spans="1:7" x14ac:dyDescent="0.2">
      <c r="A2878" s="29"/>
      <c r="B2878" s="101"/>
      <c r="C2878" s="41"/>
      <c r="D2878" s="136"/>
      <c r="E2878" s="104"/>
      <c r="F2878" s="154"/>
      <c r="G2878" s="35"/>
    </row>
    <row r="2879" spans="1:7" x14ac:dyDescent="0.2">
      <c r="A2879" s="29"/>
      <c r="B2879" s="101"/>
      <c r="C2879" s="41"/>
      <c r="D2879" s="62"/>
      <c r="E2879" s="104"/>
      <c r="F2879" s="154"/>
      <c r="G2879" s="35"/>
    </row>
    <row r="2880" spans="1:7" x14ac:dyDescent="0.2">
      <c r="A2880" s="29"/>
      <c r="B2880" s="101"/>
      <c r="C2880" s="41"/>
      <c r="D2880" s="67"/>
      <c r="E2880" s="104"/>
      <c r="F2880" s="154"/>
      <c r="G2880" s="35"/>
    </row>
    <row r="2881" spans="1:7" x14ac:dyDescent="0.2">
      <c r="A2881" s="29"/>
      <c r="B2881" s="101"/>
      <c r="C2881" s="41"/>
      <c r="D2881" s="67"/>
      <c r="E2881" s="104"/>
      <c r="F2881" s="154"/>
      <c r="G2881" s="35"/>
    </row>
    <row r="2882" spans="1:7" x14ac:dyDescent="0.2">
      <c r="A2882" s="29"/>
      <c r="B2882" s="101"/>
      <c r="C2882" s="41"/>
      <c r="D2882" s="67"/>
      <c r="E2882" s="104"/>
      <c r="F2882" s="154"/>
      <c r="G2882" s="35"/>
    </row>
    <row r="2883" spans="1:7" x14ac:dyDescent="0.2">
      <c r="A2883" s="29"/>
      <c r="B2883" s="101"/>
      <c r="C2883" s="41"/>
      <c r="D2883" s="67"/>
      <c r="E2883" s="104"/>
      <c r="F2883" s="154"/>
      <c r="G2883" s="35"/>
    </row>
    <row r="2884" spans="1:7" x14ac:dyDescent="0.2">
      <c r="A2884" s="29"/>
      <c r="B2884" s="101"/>
      <c r="C2884" s="41"/>
      <c r="D2884" s="67"/>
      <c r="E2884" s="104"/>
      <c r="F2884" s="154"/>
      <c r="G2884" s="35"/>
    </row>
    <row r="2885" spans="1:7" x14ac:dyDescent="0.2">
      <c r="A2885" s="29"/>
      <c r="B2885" s="101"/>
      <c r="C2885" s="41"/>
      <c r="D2885" s="159"/>
      <c r="E2885" s="104"/>
      <c r="F2885" s="154"/>
      <c r="G2885" s="35"/>
    </row>
    <row r="2886" spans="1:7" x14ac:dyDescent="0.2">
      <c r="A2886" s="29"/>
      <c r="B2886" s="101"/>
      <c r="C2886" s="41"/>
      <c r="D2886" s="160"/>
      <c r="E2886" s="108"/>
      <c r="F2886" s="128"/>
      <c r="G2886" s="35"/>
    </row>
    <row r="2887" spans="1:7" x14ac:dyDescent="0.2">
      <c r="A2887" s="29"/>
      <c r="B2887" s="101"/>
      <c r="C2887" s="41"/>
      <c r="D2887" s="136"/>
      <c r="E2887" s="153"/>
      <c r="F2887" s="128"/>
      <c r="G2887" s="35"/>
    </row>
    <row r="2888" spans="1:7" x14ac:dyDescent="0.2">
      <c r="A2888" s="29"/>
      <c r="B2888" s="101"/>
      <c r="C2888" s="41"/>
      <c r="D2888" s="136"/>
      <c r="E2888" s="102"/>
      <c r="F2888" s="128"/>
      <c r="G2888" s="35"/>
    </row>
    <row r="2889" spans="1:7" x14ac:dyDescent="0.2">
      <c r="A2889" s="29"/>
      <c r="B2889" s="101"/>
      <c r="C2889" s="31"/>
      <c r="D2889" s="67"/>
      <c r="E2889" s="131"/>
      <c r="F2889" s="117"/>
      <c r="G2889" s="35"/>
    </row>
    <row r="2890" spans="1:7" x14ac:dyDescent="0.2">
      <c r="A2890" s="29"/>
      <c r="B2890" s="101"/>
      <c r="C2890" s="41"/>
      <c r="D2890" s="118"/>
      <c r="E2890" s="108"/>
      <c r="F2890" s="149"/>
      <c r="G2890" s="35"/>
    </row>
    <row r="2891" spans="1:7" x14ac:dyDescent="0.2">
      <c r="A2891" s="29"/>
      <c r="B2891" s="101"/>
      <c r="C2891" s="41"/>
      <c r="D2891" s="364" t="s">
        <v>2685</v>
      </c>
      <c r="E2891" s="108"/>
      <c r="F2891" s="149"/>
      <c r="G2891" s="35"/>
    </row>
    <row r="2892" spans="1:7" ht="13.5" thickBot="1" x14ac:dyDescent="0.25">
      <c r="A2892" s="45"/>
      <c r="B2892" s="132"/>
      <c r="C2892" s="115"/>
      <c r="D2892" s="115"/>
      <c r="E2892" s="132"/>
      <c r="F2892" s="49" t="s">
        <v>15</v>
      </c>
      <c r="G2892" s="50">
        <f>SUM(G2858:G2891)</f>
        <v>51000</v>
      </c>
    </row>
    <row r="2893" spans="1:7" ht="13.5" thickTop="1" x14ac:dyDescent="0.2">
      <c r="A2893" s="1149" t="s">
        <v>4435</v>
      </c>
      <c r="B2893" s="1150"/>
      <c r="C2893" s="1150"/>
      <c r="D2893" s="1150"/>
      <c r="E2893" s="1150"/>
      <c r="F2893" s="1150"/>
      <c r="G2893" s="1151"/>
    </row>
    <row r="2894" spans="1:7" ht="13.5" thickBot="1" x14ac:dyDescent="0.25">
      <c r="A2894" s="1235" t="s">
        <v>8</v>
      </c>
      <c r="B2894" s="1204"/>
      <c r="C2894" s="1204"/>
      <c r="D2894" s="1204"/>
      <c r="E2894" s="1204"/>
      <c r="F2894" s="1204"/>
      <c r="G2894" s="1232"/>
    </row>
    <row r="2895" spans="1:7" ht="13.5" thickTop="1" x14ac:dyDescent="0.2">
      <c r="A2895" s="1130"/>
      <c r="B2895" s="1131"/>
      <c r="C2895" s="1131"/>
      <c r="D2895" s="57" t="s">
        <v>11</v>
      </c>
      <c r="E2895" s="1132" t="s">
        <v>12</v>
      </c>
      <c r="F2895" s="1132"/>
      <c r="G2895" s="1133"/>
    </row>
    <row r="2896" spans="1:7" x14ac:dyDescent="0.2">
      <c r="A2896" s="1134" t="s">
        <v>17</v>
      </c>
      <c r="B2896" s="1135"/>
      <c r="C2896" s="1135"/>
      <c r="D2896" s="39"/>
      <c r="E2896" s="1136"/>
      <c r="F2896" s="1137"/>
      <c r="G2896" s="1138"/>
    </row>
    <row r="2897" spans="1:7" x14ac:dyDescent="0.2">
      <c r="A2897" s="1134" t="s">
        <v>38</v>
      </c>
      <c r="B2897" s="1135"/>
      <c r="C2897" s="1135"/>
      <c r="D2897" s="58" t="s">
        <v>468</v>
      </c>
      <c r="E2897" s="1139" t="s">
        <v>142</v>
      </c>
      <c r="F2897" s="1139"/>
      <c r="G2897" s="1140"/>
    </row>
    <row r="2898" spans="1:7" ht="13.5" thickBot="1" x14ac:dyDescent="0.25">
      <c r="A2898" s="1141" t="s">
        <v>39</v>
      </c>
      <c r="B2898" s="1142"/>
      <c r="C2898" s="1142"/>
      <c r="D2898" s="59" t="s">
        <v>44</v>
      </c>
      <c r="E2898" s="1143" t="s">
        <v>0</v>
      </c>
      <c r="F2898" s="1143"/>
      <c r="G2898" s="1144"/>
    </row>
    <row r="2899" spans="1:7" ht="16.5" x14ac:dyDescent="0.25">
      <c r="A2899" s="1152" t="s">
        <v>29</v>
      </c>
      <c r="B2899" s="1153"/>
      <c r="C2899" s="1153"/>
      <c r="D2899" s="1153"/>
      <c r="E2899" s="1153"/>
      <c r="F2899" s="1153"/>
      <c r="G2899" s="1154"/>
    </row>
    <row r="2900" spans="1:7" x14ac:dyDescent="0.2">
      <c r="A2900" s="1155" t="s">
        <v>48</v>
      </c>
      <c r="B2900" s="1156"/>
      <c r="C2900" s="1156"/>
      <c r="D2900" s="1156"/>
      <c r="E2900" s="1156"/>
      <c r="F2900" s="1156"/>
      <c r="G2900" s="1157"/>
    </row>
    <row r="2901" spans="1:7" x14ac:dyDescent="0.2">
      <c r="A2901" s="1158" t="s">
        <v>49</v>
      </c>
      <c r="B2901" s="1159"/>
      <c r="C2901" s="1159"/>
      <c r="D2901" s="1159"/>
      <c r="E2901" s="1159"/>
      <c r="F2901" s="1159"/>
      <c r="G2901" s="1160"/>
    </row>
    <row r="2902" spans="1:7" x14ac:dyDescent="0.2">
      <c r="A2902" s="6"/>
      <c r="B2902" s="99"/>
      <c r="C2902" s="8"/>
      <c r="D2902" s="9"/>
      <c r="E2902" s="99"/>
      <c r="F2902" s="10"/>
      <c r="G2902" s="11" t="s">
        <v>20</v>
      </c>
    </row>
    <row r="2903" spans="1:7" x14ac:dyDescent="0.2">
      <c r="A2903" s="12" t="s">
        <v>1</v>
      </c>
      <c r="B2903" s="13"/>
      <c r="C2903" s="14" t="s">
        <v>19</v>
      </c>
      <c r="D2903" s="13"/>
      <c r="E2903" s="343" t="s">
        <v>4714</v>
      </c>
      <c r="F2903" s="98"/>
      <c r="G2903" s="344" t="s">
        <v>4700</v>
      </c>
    </row>
    <row r="2904" spans="1:7" x14ac:dyDescent="0.2">
      <c r="A2904" s="17" t="s">
        <v>8</v>
      </c>
      <c r="B2904" s="100"/>
      <c r="C2904" s="19"/>
      <c r="D2904" s="4"/>
      <c r="E2904" s="1145"/>
      <c r="F2904" s="1146"/>
      <c r="G2904" s="20"/>
    </row>
    <row r="2905" spans="1:7" x14ac:dyDescent="0.2">
      <c r="A2905" s="21" t="s">
        <v>37</v>
      </c>
      <c r="B2905" s="22"/>
      <c r="C2905" s="22"/>
      <c r="D2905" s="22"/>
      <c r="E2905" s="23" t="s">
        <v>46</v>
      </c>
      <c r="F2905" s="24"/>
      <c r="G2905" s="20" t="s">
        <v>50</v>
      </c>
    </row>
    <row r="2906" spans="1:7" x14ac:dyDescent="0.2">
      <c r="A2906" s="6"/>
      <c r="B2906" s="99"/>
      <c r="C2906" s="8"/>
      <c r="D2906" s="8"/>
      <c r="E2906" s="1147"/>
      <c r="F2906" s="1148"/>
      <c r="G2906" s="25"/>
    </row>
    <row r="2907" spans="1:7" ht="26.25" thickBot="1" x14ac:dyDescent="0.25">
      <c r="A2907" s="210" t="s">
        <v>47</v>
      </c>
      <c r="B2907" s="28" t="s">
        <v>23</v>
      </c>
      <c r="C2907" s="28" t="s">
        <v>34</v>
      </c>
      <c r="D2907" s="110" t="s">
        <v>53</v>
      </c>
      <c r="E2907" s="114" t="s">
        <v>54</v>
      </c>
      <c r="F2907" s="111" t="s">
        <v>55</v>
      </c>
      <c r="G2907" s="112" t="s">
        <v>35</v>
      </c>
    </row>
    <row r="2908" spans="1:7" ht="13.5" thickTop="1" x14ac:dyDescent="0.2">
      <c r="A2908" s="29">
        <v>1</v>
      </c>
      <c r="B2908" s="101"/>
      <c r="C2908" s="352" t="s">
        <v>300</v>
      </c>
      <c r="D2908" s="351" t="s">
        <v>401</v>
      </c>
      <c r="E2908" s="108">
        <v>30</v>
      </c>
      <c r="F2908" s="149">
        <v>200</v>
      </c>
      <c r="G2908" s="35">
        <f>F2908*E2908</f>
        <v>6000</v>
      </c>
    </row>
    <row r="2909" spans="1:7" x14ac:dyDescent="0.2">
      <c r="A2909" s="29">
        <v>2</v>
      </c>
      <c r="B2909" s="101"/>
      <c r="C2909" s="352" t="s">
        <v>300</v>
      </c>
      <c r="D2909" s="351" t="s">
        <v>362</v>
      </c>
      <c r="E2909" s="158">
        <v>30</v>
      </c>
      <c r="F2909" s="128">
        <v>450</v>
      </c>
      <c r="G2909" s="35">
        <f t="shared" ref="G2909" si="18">F2909*E2909</f>
        <v>13500</v>
      </c>
    </row>
    <row r="2910" spans="1:7" x14ac:dyDescent="0.2">
      <c r="A2910" s="29"/>
      <c r="B2910" s="105"/>
      <c r="C2910" s="352"/>
      <c r="D2910" s="357" t="s">
        <v>467</v>
      </c>
      <c r="E2910" s="390" t="s">
        <v>8</v>
      </c>
      <c r="F2910" s="128"/>
      <c r="G2910" s="353" t="s">
        <v>8</v>
      </c>
    </row>
    <row r="2911" spans="1:7" x14ac:dyDescent="0.2">
      <c r="A2911" s="29">
        <v>3</v>
      </c>
      <c r="B2911" s="105"/>
      <c r="C2911" s="352" t="s">
        <v>300</v>
      </c>
      <c r="D2911" s="357" t="s">
        <v>387</v>
      </c>
      <c r="E2911" s="102">
        <v>30</v>
      </c>
      <c r="F2911" s="128">
        <v>200</v>
      </c>
      <c r="G2911" s="35">
        <f t="shared" ref="G2911" si="19">F2911*E2911</f>
        <v>6000</v>
      </c>
    </row>
    <row r="2912" spans="1:7" x14ac:dyDescent="0.2">
      <c r="A2912" s="29"/>
      <c r="B2912" s="151"/>
      <c r="C2912" s="366"/>
      <c r="D2912" s="351"/>
      <c r="E2912" s="108"/>
      <c r="F2912" s="150"/>
      <c r="G2912" s="353"/>
    </row>
    <row r="2913" spans="1:7" x14ac:dyDescent="0.2">
      <c r="A2913" s="29"/>
      <c r="B2913" s="151"/>
      <c r="C2913" s="352"/>
      <c r="D2913" s="351"/>
      <c r="E2913" s="108"/>
      <c r="F2913" s="150"/>
      <c r="G2913" s="35"/>
    </row>
    <row r="2914" spans="1:7" x14ac:dyDescent="0.2">
      <c r="A2914" s="29"/>
      <c r="B2914" s="775"/>
      <c r="C2914" s="352"/>
      <c r="D2914" s="657"/>
      <c r="E2914" s="745"/>
      <c r="F2914" s="777"/>
      <c r="G2914" s="35"/>
    </row>
    <row r="2915" spans="1:7" x14ac:dyDescent="0.2">
      <c r="A2915" s="29"/>
      <c r="B2915" s="101"/>
      <c r="C2915" s="352"/>
      <c r="D2915" s="351"/>
      <c r="E2915" s="155"/>
      <c r="F2915" s="128"/>
      <c r="G2915" s="35"/>
    </row>
    <row r="2916" spans="1:7" x14ac:dyDescent="0.2">
      <c r="A2916" s="29"/>
      <c r="B2916" s="646"/>
      <c r="C2916" s="656"/>
      <c r="D2916" s="657"/>
      <c r="E2916" s="1125"/>
      <c r="F2916" s="659"/>
      <c r="G2916" s="35"/>
    </row>
    <row r="2917" spans="1:7" x14ac:dyDescent="0.2">
      <c r="A2917" s="29"/>
      <c r="B2917" s="106"/>
      <c r="C2917" s="352"/>
      <c r="D2917" s="357"/>
      <c r="E2917" s="104"/>
      <c r="F2917" s="128"/>
      <c r="G2917" s="35"/>
    </row>
    <row r="2918" spans="1:7" x14ac:dyDescent="0.2">
      <c r="A2918" s="29"/>
      <c r="B2918" s="105"/>
      <c r="C2918" s="41"/>
      <c r="D2918" s="357"/>
      <c r="E2918" s="108"/>
      <c r="F2918" s="152"/>
      <c r="G2918" s="35"/>
    </row>
    <row r="2919" spans="1:7" x14ac:dyDescent="0.2">
      <c r="A2919" s="29"/>
      <c r="B2919" s="107"/>
      <c r="C2919" s="41"/>
      <c r="D2919" s="136"/>
      <c r="E2919" s="153"/>
      <c r="F2919" s="128"/>
      <c r="G2919" s="35"/>
    </row>
    <row r="2920" spans="1:7" x14ac:dyDescent="0.2">
      <c r="A2920" s="29"/>
      <c r="B2920" s="107"/>
      <c r="C2920" s="41"/>
      <c r="D2920" s="67"/>
      <c r="E2920" s="153"/>
      <c r="F2920" s="128"/>
      <c r="G2920" s="35"/>
    </row>
    <row r="2921" spans="1:7" x14ac:dyDescent="0.2">
      <c r="A2921" s="29"/>
      <c r="B2921" s="101"/>
      <c r="C2921" s="41"/>
      <c r="D2921" s="67"/>
      <c r="E2921" s="108"/>
      <c r="F2921" s="128"/>
      <c r="G2921" s="35"/>
    </row>
    <row r="2922" spans="1:7" x14ac:dyDescent="0.2">
      <c r="A2922" s="29"/>
      <c r="B2922" s="101"/>
      <c r="C2922" s="41"/>
      <c r="D2922" s="67"/>
      <c r="E2922" s="153"/>
      <c r="F2922" s="128"/>
      <c r="G2922" s="35"/>
    </row>
    <row r="2923" spans="1:7" x14ac:dyDescent="0.2">
      <c r="A2923" s="29"/>
      <c r="B2923" s="106"/>
      <c r="C2923" s="41"/>
      <c r="D2923" s="67"/>
      <c r="E2923" s="104"/>
      <c r="F2923" s="154"/>
      <c r="G2923" s="35"/>
    </row>
    <row r="2924" spans="1:7" x14ac:dyDescent="0.2">
      <c r="A2924" s="29"/>
      <c r="B2924" s="105"/>
      <c r="C2924" s="41"/>
      <c r="D2924" s="130"/>
      <c r="E2924" s="104"/>
      <c r="F2924" s="154"/>
      <c r="G2924" s="35"/>
    </row>
    <row r="2925" spans="1:7" x14ac:dyDescent="0.2">
      <c r="A2925" s="29"/>
      <c r="B2925" s="105"/>
      <c r="C2925" s="41"/>
      <c r="D2925" s="67"/>
      <c r="E2925" s="104"/>
      <c r="F2925" s="154"/>
      <c r="G2925" s="35"/>
    </row>
    <row r="2926" spans="1:7" x14ac:dyDescent="0.2">
      <c r="A2926" s="29"/>
      <c r="B2926" s="101"/>
      <c r="C2926" s="41"/>
      <c r="D2926" s="67"/>
      <c r="E2926" s="104"/>
      <c r="F2926" s="154"/>
      <c r="G2926" s="35"/>
    </row>
    <row r="2927" spans="1:7" x14ac:dyDescent="0.2">
      <c r="A2927" s="29"/>
      <c r="B2927" s="101"/>
      <c r="C2927" s="41"/>
      <c r="D2927" s="136"/>
      <c r="E2927" s="104"/>
      <c r="F2927" s="154"/>
      <c r="G2927" s="35"/>
    </row>
    <row r="2928" spans="1:7" x14ac:dyDescent="0.2">
      <c r="A2928" s="29"/>
      <c r="B2928" s="101"/>
      <c r="C2928" s="41"/>
      <c r="D2928" s="136"/>
      <c r="E2928" s="104"/>
      <c r="F2928" s="154"/>
      <c r="G2928" s="35"/>
    </row>
    <row r="2929" spans="1:7" x14ac:dyDescent="0.2">
      <c r="A2929" s="29"/>
      <c r="B2929" s="101"/>
      <c r="C2929" s="41"/>
      <c r="D2929" s="62"/>
      <c r="E2929" s="104"/>
      <c r="F2929" s="154"/>
      <c r="G2929" s="35"/>
    </row>
    <row r="2930" spans="1:7" x14ac:dyDescent="0.2">
      <c r="A2930" s="29"/>
      <c r="B2930" s="101"/>
      <c r="C2930" s="41"/>
      <c r="D2930" s="67"/>
      <c r="E2930" s="104"/>
      <c r="F2930" s="154"/>
      <c r="G2930" s="35"/>
    </row>
    <row r="2931" spans="1:7" x14ac:dyDescent="0.2">
      <c r="A2931" s="29"/>
      <c r="B2931" s="101"/>
      <c r="C2931" s="41"/>
      <c r="D2931" s="67"/>
      <c r="E2931" s="104"/>
      <c r="F2931" s="154"/>
      <c r="G2931" s="35"/>
    </row>
    <row r="2932" spans="1:7" x14ac:dyDescent="0.2">
      <c r="A2932" s="29"/>
      <c r="B2932" s="101"/>
      <c r="C2932" s="41"/>
      <c r="D2932" s="67"/>
      <c r="E2932" s="104"/>
      <c r="F2932" s="154"/>
      <c r="G2932" s="35"/>
    </row>
    <row r="2933" spans="1:7" x14ac:dyDescent="0.2">
      <c r="A2933" s="29"/>
      <c r="B2933" s="101"/>
      <c r="C2933" s="41"/>
      <c r="D2933" s="67"/>
      <c r="E2933" s="104"/>
      <c r="F2933" s="154"/>
      <c r="G2933" s="35"/>
    </row>
    <row r="2934" spans="1:7" x14ac:dyDescent="0.2">
      <c r="A2934" s="29"/>
      <c r="B2934" s="101"/>
      <c r="C2934" s="41"/>
      <c r="D2934" s="67"/>
      <c r="E2934" s="104"/>
      <c r="F2934" s="154"/>
      <c r="G2934" s="35"/>
    </row>
    <row r="2935" spans="1:7" x14ac:dyDescent="0.2">
      <c r="A2935" s="29"/>
      <c r="B2935" s="101"/>
      <c r="C2935" s="41"/>
      <c r="D2935" s="159"/>
      <c r="E2935" s="104"/>
      <c r="F2935" s="154"/>
      <c r="G2935" s="35"/>
    </row>
    <row r="2936" spans="1:7" x14ac:dyDescent="0.2">
      <c r="A2936" s="29"/>
      <c r="B2936" s="101"/>
      <c r="C2936" s="41"/>
      <c r="D2936" s="160"/>
      <c r="E2936" s="108"/>
      <c r="F2936" s="128"/>
      <c r="G2936" s="35"/>
    </row>
    <row r="2937" spans="1:7" x14ac:dyDescent="0.2">
      <c r="A2937" s="29"/>
      <c r="B2937" s="101"/>
      <c r="C2937" s="41"/>
      <c r="D2937" s="136"/>
      <c r="E2937" s="153"/>
      <c r="F2937" s="128"/>
      <c r="G2937" s="35"/>
    </row>
    <row r="2938" spans="1:7" x14ac:dyDescent="0.2">
      <c r="A2938" s="29"/>
      <c r="B2938" s="101"/>
      <c r="C2938" s="41"/>
      <c r="D2938" s="136"/>
      <c r="E2938" s="102"/>
      <c r="F2938" s="128"/>
      <c r="G2938" s="35"/>
    </row>
    <row r="2939" spans="1:7" x14ac:dyDescent="0.2">
      <c r="A2939" s="29"/>
      <c r="B2939" s="101"/>
      <c r="C2939" s="31"/>
      <c r="D2939" s="67"/>
      <c r="E2939" s="131"/>
      <c r="F2939" s="117"/>
      <c r="G2939" s="35"/>
    </row>
    <row r="2940" spans="1:7" x14ac:dyDescent="0.2">
      <c r="A2940" s="29"/>
      <c r="B2940" s="101"/>
      <c r="C2940" s="41"/>
      <c r="D2940" s="118"/>
      <c r="E2940" s="108"/>
      <c r="F2940" s="149"/>
      <c r="G2940" s="35"/>
    </row>
    <row r="2941" spans="1:7" x14ac:dyDescent="0.2">
      <c r="A2941" s="29"/>
      <c r="B2941" s="101"/>
      <c r="C2941" s="41"/>
      <c r="D2941" s="364" t="s">
        <v>2685</v>
      </c>
      <c r="E2941" s="108"/>
      <c r="F2941" s="149"/>
      <c r="G2941" s="35"/>
    </row>
    <row r="2942" spans="1:7" ht="13.5" thickBot="1" x14ac:dyDescent="0.25">
      <c r="A2942" s="45"/>
      <c r="B2942" s="132"/>
      <c r="C2942" s="115"/>
      <c r="D2942" s="115"/>
      <c r="E2942" s="132"/>
      <c r="F2942" s="49" t="s">
        <v>15</v>
      </c>
      <c r="G2942" s="50">
        <f>SUM(G2908:G2941)</f>
        <v>25500</v>
      </c>
    </row>
    <row r="2943" spans="1:7" ht="13.5" thickTop="1" x14ac:dyDescent="0.2">
      <c r="A2943" s="1149" t="s">
        <v>4653</v>
      </c>
      <c r="B2943" s="1150"/>
      <c r="C2943" s="1150"/>
      <c r="D2943" s="1150"/>
      <c r="E2943" s="1150"/>
      <c r="F2943" s="1150"/>
      <c r="G2943" s="1151"/>
    </row>
    <row r="2944" spans="1:7" ht="13.5" thickBot="1" x14ac:dyDescent="0.25">
      <c r="A2944" s="1235" t="s">
        <v>8</v>
      </c>
      <c r="B2944" s="1204"/>
      <c r="C2944" s="1204"/>
      <c r="D2944" s="1204"/>
      <c r="E2944" s="1204"/>
      <c r="F2944" s="1204"/>
      <c r="G2944" s="1232"/>
    </row>
    <row r="2945" spans="1:7" ht="13.5" thickTop="1" x14ac:dyDescent="0.2">
      <c r="A2945" s="1130"/>
      <c r="B2945" s="1131"/>
      <c r="C2945" s="1131"/>
      <c r="D2945" s="57" t="s">
        <v>11</v>
      </c>
      <c r="E2945" s="1132" t="s">
        <v>12</v>
      </c>
      <c r="F2945" s="1132"/>
      <c r="G2945" s="1133"/>
    </row>
    <row r="2946" spans="1:7" x14ac:dyDescent="0.2">
      <c r="A2946" s="1134" t="s">
        <v>17</v>
      </c>
      <c r="B2946" s="1135"/>
      <c r="C2946" s="1135"/>
      <c r="D2946" s="39"/>
      <c r="E2946" s="1136"/>
      <c r="F2946" s="1137"/>
      <c r="G2946" s="1138"/>
    </row>
    <row r="2947" spans="1:7" x14ac:dyDescent="0.2">
      <c r="A2947" s="1134" t="s">
        <v>38</v>
      </c>
      <c r="B2947" s="1135"/>
      <c r="C2947" s="1135"/>
      <c r="D2947" s="58" t="s">
        <v>468</v>
      </c>
      <c r="E2947" s="1139" t="s">
        <v>142</v>
      </c>
      <c r="F2947" s="1139"/>
      <c r="G2947" s="1140"/>
    </row>
    <row r="2948" spans="1:7" ht="13.5" thickBot="1" x14ac:dyDescent="0.25">
      <c r="A2948" s="1141" t="s">
        <v>39</v>
      </c>
      <c r="B2948" s="1142"/>
      <c r="C2948" s="1142"/>
      <c r="D2948" s="59" t="s">
        <v>44</v>
      </c>
      <c r="E2948" s="1143" t="s">
        <v>0</v>
      </c>
      <c r="F2948" s="1143"/>
      <c r="G2948" s="1144"/>
    </row>
    <row r="2949" spans="1:7" ht="16.5" x14ac:dyDescent="0.25">
      <c r="A2949" s="1152" t="s">
        <v>29</v>
      </c>
      <c r="B2949" s="1153"/>
      <c r="C2949" s="1153"/>
      <c r="D2949" s="1153"/>
      <c r="E2949" s="1153"/>
      <c r="F2949" s="1153"/>
      <c r="G2949" s="1154"/>
    </row>
    <row r="2950" spans="1:7" x14ac:dyDescent="0.2">
      <c r="A2950" s="1155" t="s">
        <v>48</v>
      </c>
      <c r="B2950" s="1156"/>
      <c r="C2950" s="1156"/>
      <c r="D2950" s="1156"/>
      <c r="E2950" s="1156"/>
      <c r="F2950" s="1156"/>
      <c r="G2950" s="1157"/>
    </row>
    <row r="2951" spans="1:7" x14ac:dyDescent="0.2">
      <c r="A2951" s="1158" t="s">
        <v>49</v>
      </c>
      <c r="B2951" s="1159"/>
      <c r="C2951" s="1159"/>
      <c r="D2951" s="1159"/>
      <c r="E2951" s="1159"/>
      <c r="F2951" s="1159"/>
      <c r="G2951" s="1160"/>
    </row>
    <row r="2952" spans="1:7" x14ac:dyDescent="0.2">
      <c r="A2952" s="6"/>
      <c r="B2952" s="99"/>
      <c r="C2952" s="8"/>
      <c r="D2952" s="9"/>
      <c r="E2952" s="99"/>
      <c r="F2952" s="10"/>
      <c r="G2952" s="11" t="s">
        <v>20</v>
      </c>
    </row>
    <row r="2953" spans="1:7" x14ac:dyDescent="0.2">
      <c r="A2953" s="12" t="s">
        <v>1</v>
      </c>
      <c r="B2953" s="13"/>
      <c r="C2953" s="14" t="s">
        <v>19</v>
      </c>
      <c r="D2953" s="13"/>
      <c r="E2953" s="343" t="s">
        <v>4708</v>
      </c>
      <c r="F2953" s="98"/>
      <c r="G2953" s="344" t="s">
        <v>4700</v>
      </c>
    </row>
    <row r="2954" spans="1:7" x14ac:dyDescent="0.2">
      <c r="A2954" s="17" t="s">
        <v>8</v>
      </c>
      <c r="B2954" s="100"/>
      <c r="C2954" s="19"/>
      <c r="D2954" s="4"/>
      <c r="E2954" s="1145"/>
      <c r="F2954" s="1146"/>
      <c r="G2954" s="20"/>
    </row>
    <row r="2955" spans="1:7" x14ac:dyDescent="0.2">
      <c r="A2955" s="21" t="s">
        <v>37</v>
      </c>
      <c r="B2955" s="22"/>
      <c r="C2955" s="22"/>
      <c r="D2955" s="22"/>
      <c r="E2955" s="23" t="s">
        <v>46</v>
      </c>
      <c r="F2955" s="24"/>
      <c r="G2955" s="20" t="s">
        <v>50</v>
      </c>
    </row>
    <row r="2956" spans="1:7" x14ac:dyDescent="0.2">
      <c r="A2956" s="6"/>
      <c r="B2956" s="99"/>
      <c r="C2956" s="8"/>
      <c r="D2956" s="8"/>
      <c r="E2956" s="1147"/>
      <c r="F2956" s="1148"/>
      <c r="G2956" s="25"/>
    </row>
    <row r="2957" spans="1:7" ht="26.25" thickBot="1" x14ac:dyDescent="0.25">
      <c r="A2957" s="210" t="s">
        <v>47</v>
      </c>
      <c r="B2957" s="28" t="s">
        <v>23</v>
      </c>
      <c r="C2957" s="28" t="s">
        <v>34</v>
      </c>
      <c r="D2957" s="110" t="s">
        <v>53</v>
      </c>
      <c r="E2957" s="114" t="s">
        <v>54</v>
      </c>
      <c r="F2957" s="111" t="s">
        <v>55</v>
      </c>
      <c r="G2957" s="112" t="s">
        <v>35</v>
      </c>
    </row>
    <row r="2958" spans="1:7" ht="13.5" thickTop="1" x14ac:dyDescent="0.2">
      <c r="A2958" s="29">
        <v>1</v>
      </c>
      <c r="B2958" s="101"/>
      <c r="C2958" s="352" t="s">
        <v>2311</v>
      </c>
      <c r="D2958" s="351" t="s">
        <v>2310</v>
      </c>
      <c r="E2958" s="158">
        <v>90</v>
      </c>
      <c r="F2958" s="128">
        <v>40</v>
      </c>
      <c r="G2958" s="35">
        <f>F2958*E2958</f>
        <v>3600</v>
      </c>
    </row>
    <row r="2959" spans="1:7" x14ac:dyDescent="0.2">
      <c r="A2959" s="29">
        <v>2</v>
      </c>
      <c r="B2959" s="101"/>
      <c r="C2959" s="352" t="s">
        <v>1469</v>
      </c>
      <c r="D2959" s="351" t="s">
        <v>4701</v>
      </c>
      <c r="E2959" s="108">
        <v>2</v>
      </c>
      <c r="F2959" s="149">
        <v>192</v>
      </c>
      <c r="G2959" s="35">
        <f>F2959*E2959</f>
        <v>384</v>
      </c>
    </row>
    <row r="2960" spans="1:7" x14ac:dyDescent="0.2">
      <c r="A2960" s="29"/>
      <c r="B2960" s="101"/>
      <c r="C2960" s="352"/>
      <c r="D2960" s="351"/>
      <c r="E2960" s="158"/>
      <c r="F2960" s="128"/>
      <c r="G2960" s="35"/>
    </row>
    <row r="2961" spans="1:7" x14ac:dyDescent="0.2">
      <c r="A2961" s="29"/>
      <c r="B2961" s="105"/>
      <c r="C2961" s="352"/>
      <c r="D2961" s="357"/>
      <c r="E2961" s="102"/>
      <c r="F2961" s="128"/>
      <c r="G2961" s="35"/>
    </row>
    <row r="2962" spans="1:7" x14ac:dyDescent="0.2">
      <c r="A2962" s="29"/>
      <c r="B2962" s="105"/>
      <c r="C2962" s="41"/>
      <c r="D2962" s="338"/>
      <c r="E2962" s="102"/>
      <c r="F2962" s="128"/>
      <c r="G2962" s="353"/>
    </row>
    <row r="2963" spans="1:7" x14ac:dyDescent="0.2">
      <c r="A2963" s="29"/>
      <c r="B2963" s="151"/>
      <c r="C2963" s="366"/>
      <c r="D2963" s="351"/>
      <c r="E2963" s="108"/>
      <c r="F2963" s="150"/>
      <c r="G2963" s="35"/>
    </row>
    <row r="2964" spans="1:7" x14ac:dyDescent="0.2">
      <c r="A2964" s="29"/>
      <c r="B2964" s="151"/>
      <c r="C2964" s="366"/>
      <c r="D2964" s="351"/>
      <c r="E2964" s="108"/>
      <c r="F2964" s="150"/>
      <c r="G2964" s="35"/>
    </row>
    <row r="2965" spans="1:7" x14ac:dyDescent="0.2">
      <c r="A2965" s="29"/>
      <c r="B2965" s="775"/>
      <c r="C2965" s="756"/>
      <c r="D2965" s="657"/>
      <c r="E2965" s="745"/>
      <c r="F2965" s="777"/>
      <c r="G2965" s="35"/>
    </row>
    <row r="2966" spans="1:7" x14ac:dyDescent="0.2">
      <c r="A2966" s="29"/>
      <c r="B2966" s="101"/>
      <c r="C2966" s="41"/>
      <c r="D2966" s="351"/>
      <c r="E2966" s="155"/>
      <c r="F2966" s="128"/>
      <c r="G2966" s="353"/>
    </row>
    <row r="2967" spans="1:7" x14ac:dyDescent="0.2">
      <c r="A2967" s="29"/>
      <c r="B2967" s="106"/>
      <c r="C2967" s="352"/>
      <c r="D2967" s="357" t="s">
        <v>8</v>
      </c>
      <c r="E2967" s="104"/>
      <c r="F2967" s="128"/>
      <c r="G2967" s="35"/>
    </row>
    <row r="2968" spans="1:7" x14ac:dyDescent="0.2">
      <c r="A2968" s="29"/>
      <c r="B2968" s="105"/>
      <c r="C2968" s="41"/>
      <c r="D2968" s="136"/>
      <c r="E2968" s="108"/>
      <c r="F2968" s="152"/>
      <c r="G2968" s="35"/>
    </row>
    <row r="2969" spans="1:7" x14ac:dyDescent="0.2">
      <c r="A2969" s="29"/>
      <c r="B2969" s="107"/>
      <c r="C2969" s="41"/>
      <c r="D2969" s="136"/>
      <c r="E2969" s="153"/>
      <c r="F2969" s="128"/>
      <c r="G2969" s="35"/>
    </row>
    <row r="2970" spans="1:7" x14ac:dyDescent="0.2">
      <c r="A2970" s="29"/>
      <c r="B2970" s="107"/>
      <c r="C2970" s="41"/>
      <c r="D2970" s="67"/>
      <c r="E2970" s="153"/>
      <c r="F2970" s="128"/>
      <c r="G2970" s="35"/>
    </row>
    <row r="2971" spans="1:7" x14ac:dyDescent="0.2">
      <c r="A2971" s="29"/>
      <c r="B2971" s="101"/>
      <c r="C2971" s="41"/>
      <c r="D2971" s="67"/>
      <c r="E2971" s="108"/>
      <c r="F2971" s="128"/>
      <c r="G2971" s="35"/>
    </row>
    <row r="2972" spans="1:7" x14ac:dyDescent="0.2">
      <c r="A2972" s="29"/>
      <c r="B2972" s="101"/>
      <c r="C2972" s="41"/>
      <c r="D2972" s="67"/>
      <c r="E2972" s="153"/>
      <c r="F2972" s="128"/>
      <c r="G2972" s="35"/>
    </row>
    <row r="2973" spans="1:7" x14ac:dyDescent="0.2">
      <c r="A2973" s="29"/>
      <c r="B2973" s="106"/>
      <c r="C2973" s="41"/>
      <c r="D2973" s="67"/>
      <c r="E2973" s="104"/>
      <c r="F2973" s="154"/>
      <c r="G2973" s="35"/>
    </row>
    <row r="2974" spans="1:7" x14ac:dyDescent="0.2">
      <c r="A2974" s="29"/>
      <c r="B2974" s="105"/>
      <c r="C2974" s="41"/>
      <c r="D2974" s="130"/>
      <c r="E2974" s="104"/>
      <c r="F2974" s="154"/>
      <c r="G2974" s="35"/>
    </row>
    <row r="2975" spans="1:7" x14ac:dyDescent="0.2">
      <c r="A2975" s="29"/>
      <c r="B2975" s="105"/>
      <c r="C2975" s="41"/>
      <c r="D2975" s="67"/>
      <c r="E2975" s="104"/>
      <c r="F2975" s="154"/>
      <c r="G2975" s="35"/>
    </row>
    <row r="2976" spans="1:7" x14ac:dyDescent="0.2">
      <c r="A2976" s="29"/>
      <c r="B2976" s="101"/>
      <c r="C2976" s="41"/>
      <c r="D2976" s="67"/>
      <c r="E2976" s="104"/>
      <c r="F2976" s="154"/>
      <c r="G2976" s="35"/>
    </row>
    <row r="2977" spans="1:7" x14ac:dyDescent="0.2">
      <c r="A2977" s="29"/>
      <c r="B2977" s="101"/>
      <c r="C2977" s="41"/>
      <c r="D2977" s="136"/>
      <c r="E2977" s="104"/>
      <c r="F2977" s="154"/>
      <c r="G2977" s="35"/>
    </row>
    <row r="2978" spans="1:7" x14ac:dyDescent="0.2">
      <c r="A2978" s="29"/>
      <c r="B2978" s="101"/>
      <c r="C2978" s="41"/>
      <c r="D2978" s="136"/>
      <c r="E2978" s="104"/>
      <c r="F2978" s="154"/>
      <c r="G2978" s="35"/>
    </row>
    <row r="2979" spans="1:7" x14ac:dyDescent="0.2">
      <c r="A2979" s="29"/>
      <c r="B2979" s="101"/>
      <c r="C2979" s="41"/>
      <c r="D2979" s="62"/>
      <c r="E2979" s="104"/>
      <c r="F2979" s="154"/>
      <c r="G2979" s="35"/>
    </row>
    <row r="2980" spans="1:7" x14ac:dyDescent="0.2">
      <c r="A2980" s="29"/>
      <c r="B2980" s="101"/>
      <c r="C2980" s="41"/>
      <c r="D2980" s="67"/>
      <c r="E2980" s="104"/>
      <c r="F2980" s="154"/>
      <c r="G2980" s="35"/>
    </row>
    <row r="2981" spans="1:7" x14ac:dyDescent="0.2">
      <c r="A2981" s="29"/>
      <c r="B2981" s="101"/>
      <c r="C2981" s="41"/>
      <c r="D2981" s="67"/>
      <c r="E2981" s="104"/>
      <c r="F2981" s="154"/>
      <c r="G2981" s="35"/>
    </row>
    <row r="2982" spans="1:7" x14ac:dyDescent="0.2">
      <c r="A2982" s="29"/>
      <c r="B2982" s="101"/>
      <c r="C2982" s="41"/>
      <c r="D2982" s="67"/>
      <c r="E2982" s="104"/>
      <c r="F2982" s="154"/>
      <c r="G2982" s="35"/>
    </row>
    <row r="2983" spans="1:7" x14ac:dyDescent="0.2">
      <c r="A2983" s="29"/>
      <c r="B2983" s="101"/>
      <c r="C2983" s="41"/>
      <c r="D2983" s="67"/>
      <c r="E2983" s="104"/>
      <c r="F2983" s="154"/>
      <c r="G2983" s="35"/>
    </row>
    <row r="2984" spans="1:7" x14ac:dyDescent="0.2">
      <c r="A2984" s="29"/>
      <c r="B2984" s="101"/>
      <c r="C2984" s="41"/>
      <c r="D2984" s="67"/>
      <c r="E2984" s="104"/>
      <c r="F2984" s="154"/>
      <c r="G2984" s="35"/>
    </row>
    <row r="2985" spans="1:7" x14ac:dyDescent="0.2">
      <c r="A2985" s="29"/>
      <c r="B2985" s="101"/>
      <c r="C2985" s="41"/>
      <c r="D2985" s="159"/>
      <c r="E2985" s="104"/>
      <c r="F2985" s="154"/>
      <c r="G2985" s="35"/>
    </row>
    <row r="2986" spans="1:7" x14ac:dyDescent="0.2">
      <c r="A2986" s="29"/>
      <c r="B2986" s="101"/>
      <c r="C2986" s="41"/>
      <c r="D2986" s="160"/>
      <c r="E2986" s="108"/>
      <c r="F2986" s="128"/>
      <c r="G2986" s="35"/>
    </row>
    <row r="2987" spans="1:7" x14ac:dyDescent="0.2">
      <c r="A2987" s="29"/>
      <c r="B2987" s="101"/>
      <c r="C2987" s="41"/>
      <c r="D2987" s="136"/>
      <c r="E2987" s="153"/>
      <c r="F2987" s="128"/>
      <c r="G2987" s="35"/>
    </row>
    <row r="2988" spans="1:7" x14ac:dyDescent="0.2">
      <c r="A2988" s="29"/>
      <c r="B2988" s="101"/>
      <c r="C2988" s="41"/>
      <c r="D2988" s="136"/>
      <c r="E2988" s="102"/>
      <c r="F2988" s="128"/>
      <c r="G2988" s="35"/>
    </row>
    <row r="2989" spans="1:7" x14ac:dyDescent="0.2">
      <c r="A2989" s="29"/>
      <c r="B2989" s="101"/>
      <c r="C2989" s="31"/>
      <c r="D2989" s="67"/>
      <c r="E2989" s="131"/>
      <c r="F2989" s="117"/>
      <c r="G2989" s="35"/>
    </row>
    <row r="2990" spans="1:7" x14ac:dyDescent="0.2">
      <c r="A2990" s="29"/>
      <c r="B2990" s="101"/>
      <c r="C2990" s="41"/>
      <c r="D2990" s="118"/>
      <c r="E2990" s="108"/>
      <c r="F2990" s="149"/>
      <c r="G2990" s="35"/>
    </row>
    <row r="2991" spans="1:7" x14ac:dyDescent="0.2">
      <c r="A2991" s="29"/>
      <c r="B2991" s="101"/>
      <c r="C2991" s="41"/>
      <c r="D2991" s="144"/>
      <c r="E2991" s="108"/>
      <c r="F2991" s="149"/>
      <c r="G2991" s="35"/>
    </row>
    <row r="2992" spans="1:7" ht="13.5" thickBot="1" x14ac:dyDescent="0.25">
      <c r="A2992" s="45"/>
      <c r="B2992" s="132"/>
      <c r="C2992" s="115"/>
      <c r="D2992" s="115"/>
      <c r="E2992" s="132"/>
      <c r="F2992" s="49" t="s">
        <v>15</v>
      </c>
      <c r="G2992" s="50">
        <f>SUM(G2958:G2991)</f>
        <v>3984</v>
      </c>
    </row>
    <row r="2993" spans="1:7" ht="13.5" thickTop="1" x14ac:dyDescent="0.2">
      <c r="A2993" s="1149" t="s">
        <v>4131</v>
      </c>
      <c r="B2993" s="1150"/>
      <c r="C2993" s="1150"/>
      <c r="D2993" s="1150"/>
      <c r="E2993" s="1150"/>
      <c r="F2993" s="1150"/>
      <c r="G2993" s="1151"/>
    </row>
    <row r="2994" spans="1:7" ht="13.5" thickBot="1" x14ac:dyDescent="0.25">
      <c r="A2994" s="1235" t="s">
        <v>8</v>
      </c>
      <c r="B2994" s="1204"/>
      <c r="C2994" s="1204"/>
      <c r="D2994" s="1204"/>
      <c r="E2994" s="1204"/>
      <c r="F2994" s="1204"/>
      <c r="G2994" s="1232"/>
    </row>
    <row r="2995" spans="1:7" ht="13.5" thickTop="1" x14ac:dyDescent="0.2">
      <c r="A2995" s="1130"/>
      <c r="B2995" s="1131"/>
      <c r="C2995" s="1131"/>
      <c r="D2995" s="57" t="s">
        <v>11</v>
      </c>
      <c r="E2995" s="1132" t="s">
        <v>12</v>
      </c>
      <c r="F2995" s="1132"/>
      <c r="G2995" s="1133"/>
    </row>
    <row r="2996" spans="1:7" x14ac:dyDescent="0.2">
      <c r="A2996" s="1134" t="s">
        <v>17</v>
      </c>
      <c r="B2996" s="1135"/>
      <c r="C2996" s="1135"/>
      <c r="D2996" s="39"/>
      <c r="E2996" s="1136"/>
      <c r="F2996" s="1137"/>
      <c r="G2996" s="1138"/>
    </row>
    <row r="2997" spans="1:7" x14ac:dyDescent="0.2">
      <c r="A2997" s="1134" t="s">
        <v>38</v>
      </c>
      <c r="B2997" s="1135"/>
      <c r="C2997" s="1135"/>
      <c r="D2997" s="58" t="s">
        <v>468</v>
      </c>
      <c r="E2997" s="1139" t="s">
        <v>142</v>
      </c>
      <c r="F2997" s="1139"/>
      <c r="G2997" s="1140"/>
    </row>
    <row r="2998" spans="1:7" ht="13.5" thickBot="1" x14ac:dyDescent="0.25">
      <c r="A2998" s="1141" t="s">
        <v>39</v>
      </c>
      <c r="B2998" s="1142"/>
      <c r="C2998" s="1142"/>
      <c r="D2998" s="59" t="s">
        <v>44</v>
      </c>
      <c r="E2998" s="1143" t="s">
        <v>0</v>
      </c>
      <c r="F2998" s="1143"/>
      <c r="G2998" s="1144"/>
    </row>
    <row r="2999" spans="1:7" ht="16.5" x14ac:dyDescent="0.25">
      <c r="A2999" s="1152" t="s">
        <v>29</v>
      </c>
      <c r="B2999" s="1153"/>
      <c r="C2999" s="1153"/>
      <c r="D2999" s="1153"/>
      <c r="E2999" s="1153"/>
      <c r="F2999" s="1153"/>
      <c r="G2999" s="1154"/>
    </row>
    <row r="3000" spans="1:7" x14ac:dyDescent="0.2">
      <c r="A3000" s="1155" t="s">
        <v>48</v>
      </c>
      <c r="B3000" s="1156"/>
      <c r="C3000" s="1156"/>
      <c r="D3000" s="1156"/>
      <c r="E3000" s="1156"/>
      <c r="F3000" s="1156"/>
      <c r="G3000" s="1157"/>
    </row>
    <row r="3001" spans="1:7" x14ac:dyDescent="0.2">
      <c r="A3001" s="1158" t="s">
        <v>49</v>
      </c>
      <c r="B3001" s="1159"/>
      <c r="C3001" s="1159"/>
      <c r="D3001" s="1159"/>
      <c r="E3001" s="1159"/>
      <c r="F3001" s="1159"/>
      <c r="G3001" s="1160"/>
    </row>
    <row r="3002" spans="1:7" x14ac:dyDescent="0.2">
      <c r="A3002" s="6"/>
      <c r="B3002" s="99"/>
      <c r="C3002" s="8"/>
      <c r="D3002" s="9"/>
      <c r="E3002" s="99"/>
      <c r="F3002" s="10"/>
      <c r="G3002" s="11" t="s">
        <v>20</v>
      </c>
    </row>
    <row r="3003" spans="1:7" x14ac:dyDescent="0.2">
      <c r="A3003" s="12" t="s">
        <v>1</v>
      </c>
      <c r="B3003" s="13"/>
      <c r="C3003" s="14" t="s">
        <v>19</v>
      </c>
      <c r="D3003" s="13"/>
      <c r="E3003" s="343" t="s">
        <v>4630</v>
      </c>
      <c r="F3003" s="98"/>
      <c r="G3003" s="344" t="s">
        <v>4628</v>
      </c>
    </row>
    <row r="3004" spans="1:7" x14ac:dyDescent="0.2">
      <c r="A3004" s="17" t="s">
        <v>8</v>
      </c>
      <c r="B3004" s="100"/>
      <c r="C3004" s="19"/>
      <c r="D3004" s="4"/>
      <c r="E3004" s="1145"/>
      <c r="F3004" s="1146"/>
      <c r="G3004" s="20"/>
    </row>
    <row r="3005" spans="1:7" x14ac:dyDescent="0.2">
      <c r="A3005" s="21" t="s">
        <v>37</v>
      </c>
      <c r="B3005" s="22"/>
      <c r="C3005" s="22"/>
      <c r="D3005" s="22"/>
      <c r="E3005" s="23" t="s">
        <v>46</v>
      </c>
      <c r="F3005" s="24"/>
      <c r="G3005" s="20" t="s">
        <v>50</v>
      </c>
    </row>
    <row r="3006" spans="1:7" x14ac:dyDescent="0.2">
      <c r="A3006" s="6"/>
      <c r="B3006" s="99"/>
      <c r="C3006" s="8"/>
      <c r="D3006" s="8"/>
      <c r="E3006" s="1147"/>
      <c r="F3006" s="1148"/>
      <c r="G3006" s="25"/>
    </row>
    <row r="3007" spans="1:7" ht="26.25" thickBot="1" x14ac:dyDescent="0.25">
      <c r="A3007" s="210" t="s">
        <v>47</v>
      </c>
      <c r="B3007" s="28" t="s">
        <v>23</v>
      </c>
      <c r="C3007" s="28" t="s">
        <v>34</v>
      </c>
      <c r="D3007" s="110" t="s">
        <v>53</v>
      </c>
      <c r="E3007" s="114" t="s">
        <v>54</v>
      </c>
      <c r="F3007" s="111" t="s">
        <v>55</v>
      </c>
      <c r="G3007" s="112" t="s">
        <v>35</v>
      </c>
    </row>
    <row r="3008" spans="1:7" ht="13.5" thickTop="1" x14ac:dyDescent="0.2">
      <c r="A3008" s="29">
        <v>1</v>
      </c>
      <c r="B3008" s="101"/>
      <c r="C3008" s="352" t="s">
        <v>300</v>
      </c>
      <c r="D3008" s="351" t="s">
        <v>362</v>
      </c>
      <c r="E3008" s="108">
        <v>35</v>
      </c>
      <c r="F3008" s="149">
        <v>450</v>
      </c>
      <c r="G3008" s="35">
        <f>F3008*E3008</f>
        <v>15750</v>
      </c>
    </row>
    <row r="3009" spans="1:7" x14ac:dyDescent="0.2">
      <c r="A3009" s="29"/>
      <c r="B3009" s="101"/>
      <c r="C3009" s="352"/>
      <c r="D3009" s="351" t="s">
        <v>467</v>
      </c>
      <c r="E3009" s="158"/>
      <c r="F3009" s="128"/>
      <c r="G3009" s="35"/>
    </row>
    <row r="3010" spans="1:7" x14ac:dyDescent="0.2">
      <c r="A3010" s="29"/>
      <c r="B3010" s="105"/>
      <c r="C3010" s="352"/>
      <c r="D3010" s="357"/>
      <c r="E3010" s="390"/>
      <c r="F3010" s="128"/>
      <c r="G3010" s="353"/>
    </row>
    <row r="3011" spans="1:7" x14ac:dyDescent="0.2">
      <c r="A3011" s="29"/>
      <c r="B3011" s="105"/>
      <c r="C3011" s="352"/>
      <c r="D3011" s="357"/>
      <c r="E3011" s="102"/>
      <c r="F3011" s="128"/>
      <c r="G3011" s="35"/>
    </row>
    <row r="3012" spans="1:7" x14ac:dyDescent="0.2">
      <c r="A3012" s="29"/>
      <c r="B3012" s="151"/>
      <c r="C3012" s="366"/>
      <c r="D3012" s="351"/>
      <c r="E3012" s="108"/>
      <c r="F3012" s="150"/>
      <c r="G3012" s="353"/>
    </row>
    <row r="3013" spans="1:7" x14ac:dyDescent="0.2">
      <c r="A3013" s="29"/>
      <c r="B3013" s="151"/>
      <c r="C3013" s="352"/>
      <c r="D3013" s="351"/>
      <c r="E3013" s="108"/>
      <c r="F3013" s="150"/>
      <c r="G3013" s="35"/>
    </row>
    <row r="3014" spans="1:7" x14ac:dyDescent="0.2">
      <c r="A3014" s="29"/>
      <c r="B3014" s="775"/>
      <c r="C3014" s="352"/>
      <c r="D3014" s="657"/>
      <c r="E3014" s="745"/>
      <c r="F3014" s="777"/>
      <c r="G3014" s="35"/>
    </row>
    <row r="3015" spans="1:7" x14ac:dyDescent="0.2">
      <c r="A3015" s="29"/>
      <c r="B3015" s="101"/>
      <c r="C3015" s="352"/>
      <c r="D3015" s="351"/>
      <c r="E3015" s="155"/>
      <c r="F3015" s="128"/>
      <c r="G3015" s="35"/>
    </row>
    <row r="3016" spans="1:7" x14ac:dyDescent="0.2">
      <c r="A3016" s="29"/>
      <c r="B3016" s="646"/>
      <c r="C3016" s="656"/>
      <c r="D3016" s="657"/>
      <c r="E3016" s="1125"/>
      <c r="F3016" s="659"/>
      <c r="G3016" s="35"/>
    </row>
    <row r="3017" spans="1:7" x14ac:dyDescent="0.2">
      <c r="A3017" s="29"/>
      <c r="B3017" s="106"/>
      <c r="C3017" s="352"/>
      <c r="D3017" s="357"/>
      <c r="E3017" s="104"/>
      <c r="F3017" s="128"/>
      <c r="G3017" s="35"/>
    </row>
    <row r="3018" spans="1:7" x14ac:dyDescent="0.2">
      <c r="A3018" s="29"/>
      <c r="B3018" s="105"/>
      <c r="C3018" s="41"/>
      <c r="D3018" s="357"/>
      <c r="E3018" s="108"/>
      <c r="F3018" s="152"/>
      <c r="G3018" s="35"/>
    </row>
    <row r="3019" spans="1:7" x14ac:dyDescent="0.2">
      <c r="A3019" s="29"/>
      <c r="B3019" s="107"/>
      <c r="C3019" s="41"/>
      <c r="D3019" s="136"/>
      <c r="E3019" s="153"/>
      <c r="F3019" s="128"/>
      <c r="G3019" s="35"/>
    </row>
    <row r="3020" spans="1:7" x14ac:dyDescent="0.2">
      <c r="A3020" s="29"/>
      <c r="B3020" s="107"/>
      <c r="C3020" s="41"/>
      <c r="D3020" s="67"/>
      <c r="E3020" s="153"/>
      <c r="F3020" s="128"/>
      <c r="G3020" s="35"/>
    </row>
    <row r="3021" spans="1:7" x14ac:dyDescent="0.2">
      <c r="A3021" s="29"/>
      <c r="B3021" s="101"/>
      <c r="C3021" s="41"/>
      <c r="D3021" s="67"/>
      <c r="E3021" s="108"/>
      <c r="F3021" s="128"/>
      <c r="G3021" s="35"/>
    </row>
    <row r="3022" spans="1:7" x14ac:dyDescent="0.2">
      <c r="A3022" s="29"/>
      <c r="B3022" s="101"/>
      <c r="C3022" s="41"/>
      <c r="D3022" s="67"/>
      <c r="E3022" s="153"/>
      <c r="F3022" s="128"/>
      <c r="G3022" s="35"/>
    </row>
    <row r="3023" spans="1:7" x14ac:dyDescent="0.2">
      <c r="A3023" s="29"/>
      <c r="B3023" s="106"/>
      <c r="C3023" s="41"/>
      <c r="D3023" s="67"/>
      <c r="E3023" s="104"/>
      <c r="F3023" s="154"/>
      <c r="G3023" s="35"/>
    </row>
    <row r="3024" spans="1:7" x14ac:dyDescent="0.2">
      <c r="A3024" s="29"/>
      <c r="B3024" s="105"/>
      <c r="C3024" s="41"/>
      <c r="D3024" s="130"/>
      <c r="E3024" s="104"/>
      <c r="F3024" s="154"/>
      <c r="G3024" s="35"/>
    </row>
    <row r="3025" spans="1:7" x14ac:dyDescent="0.2">
      <c r="A3025" s="29"/>
      <c r="B3025" s="105"/>
      <c r="C3025" s="41"/>
      <c r="D3025" s="67"/>
      <c r="E3025" s="104"/>
      <c r="F3025" s="154"/>
      <c r="G3025" s="35"/>
    </row>
    <row r="3026" spans="1:7" x14ac:dyDescent="0.2">
      <c r="A3026" s="29"/>
      <c r="B3026" s="101"/>
      <c r="C3026" s="41"/>
      <c r="D3026" s="67"/>
      <c r="E3026" s="104"/>
      <c r="F3026" s="154"/>
      <c r="G3026" s="35"/>
    </row>
    <row r="3027" spans="1:7" x14ac:dyDescent="0.2">
      <c r="A3027" s="29"/>
      <c r="B3027" s="101"/>
      <c r="C3027" s="41"/>
      <c r="D3027" s="136"/>
      <c r="E3027" s="104"/>
      <c r="F3027" s="154"/>
      <c r="G3027" s="35"/>
    </row>
    <row r="3028" spans="1:7" x14ac:dyDescent="0.2">
      <c r="A3028" s="29"/>
      <c r="B3028" s="101"/>
      <c r="C3028" s="41"/>
      <c r="D3028" s="136"/>
      <c r="E3028" s="104"/>
      <c r="F3028" s="154"/>
      <c r="G3028" s="35"/>
    </row>
    <row r="3029" spans="1:7" x14ac:dyDescent="0.2">
      <c r="A3029" s="29"/>
      <c r="B3029" s="101"/>
      <c r="C3029" s="41"/>
      <c r="D3029" s="62"/>
      <c r="E3029" s="104"/>
      <c r="F3029" s="154"/>
      <c r="G3029" s="35"/>
    </row>
    <row r="3030" spans="1:7" x14ac:dyDescent="0.2">
      <c r="A3030" s="29"/>
      <c r="B3030" s="101"/>
      <c r="C3030" s="41"/>
      <c r="D3030" s="67"/>
      <c r="E3030" s="104"/>
      <c r="F3030" s="154"/>
      <c r="G3030" s="35"/>
    </row>
    <row r="3031" spans="1:7" x14ac:dyDescent="0.2">
      <c r="A3031" s="29"/>
      <c r="B3031" s="101"/>
      <c r="C3031" s="41"/>
      <c r="D3031" s="67"/>
      <c r="E3031" s="104"/>
      <c r="F3031" s="154"/>
      <c r="G3031" s="35"/>
    </row>
    <row r="3032" spans="1:7" x14ac:dyDescent="0.2">
      <c r="A3032" s="29"/>
      <c r="B3032" s="101"/>
      <c r="C3032" s="41"/>
      <c r="D3032" s="67"/>
      <c r="E3032" s="104"/>
      <c r="F3032" s="154"/>
      <c r="G3032" s="35"/>
    </row>
    <row r="3033" spans="1:7" x14ac:dyDescent="0.2">
      <c r="A3033" s="29"/>
      <c r="B3033" s="101"/>
      <c r="C3033" s="41"/>
      <c r="D3033" s="67"/>
      <c r="E3033" s="104"/>
      <c r="F3033" s="154"/>
      <c r="G3033" s="35"/>
    </row>
    <row r="3034" spans="1:7" x14ac:dyDescent="0.2">
      <c r="A3034" s="29"/>
      <c r="B3034" s="101"/>
      <c r="C3034" s="41"/>
      <c r="D3034" s="67"/>
      <c r="E3034" s="104"/>
      <c r="F3034" s="154"/>
      <c r="G3034" s="35"/>
    </row>
    <row r="3035" spans="1:7" x14ac:dyDescent="0.2">
      <c r="A3035" s="29"/>
      <c r="B3035" s="101"/>
      <c r="C3035" s="41"/>
      <c r="D3035" s="159"/>
      <c r="E3035" s="104"/>
      <c r="F3035" s="154"/>
      <c r="G3035" s="35"/>
    </row>
    <row r="3036" spans="1:7" x14ac:dyDescent="0.2">
      <c r="A3036" s="29"/>
      <c r="B3036" s="101"/>
      <c r="C3036" s="41"/>
      <c r="D3036" s="160"/>
      <c r="E3036" s="108"/>
      <c r="F3036" s="128"/>
      <c r="G3036" s="35"/>
    </row>
    <row r="3037" spans="1:7" x14ac:dyDescent="0.2">
      <c r="A3037" s="29"/>
      <c r="B3037" s="101"/>
      <c r="C3037" s="41"/>
      <c r="D3037" s="136"/>
      <c r="E3037" s="153"/>
      <c r="F3037" s="128"/>
      <c r="G3037" s="35"/>
    </row>
    <row r="3038" spans="1:7" x14ac:dyDescent="0.2">
      <c r="A3038" s="29"/>
      <c r="B3038" s="101"/>
      <c r="C3038" s="41"/>
      <c r="D3038" s="136"/>
      <c r="E3038" s="102"/>
      <c r="F3038" s="128"/>
      <c r="G3038" s="35"/>
    </row>
    <row r="3039" spans="1:7" x14ac:dyDescent="0.2">
      <c r="A3039" s="29"/>
      <c r="B3039" s="101"/>
      <c r="C3039" s="31"/>
      <c r="D3039" s="67"/>
      <c r="E3039" s="131"/>
      <c r="F3039" s="117"/>
      <c r="G3039" s="35"/>
    </row>
    <row r="3040" spans="1:7" x14ac:dyDescent="0.2">
      <c r="A3040" s="29"/>
      <c r="B3040" s="101"/>
      <c r="C3040" s="41"/>
      <c r="D3040" s="118"/>
      <c r="E3040" s="108"/>
      <c r="F3040" s="149"/>
      <c r="G3040" s="35"/>
    </row>
    <row r="3041" spans="1:7" x14ac:dyDescent="0.2">
      <c r="A3041" s="29"/>
      <c r="B3041" s="101"/>
      <c r="C3041" s="41"/>
      <c r="D3041" s="364" t="s">
        <v>2685</v>
      </c>
      <c r="E3041" s="108"/>
      <c r="F3041" s="149"/>
      <c r="G3041" s="35"/>
    </row>
    <row r="3042" spans="1:7" ht="13.5" thickBot="1" x14ac:dyDescent="0.25">
      <c r="A3042" s="45"/>
      <c r="B3042" s="132"/>
      <c r="C3042" s="115"/>
      <c r="D3042" s="115"/>
      <c r="E3042" s="132"/>
      <c r="F3042" s="49" t="s">
        <v>15</v>
      </c>
      <c r="G3042" s="50">
        <f>SUM(G3008:G3041)</f>
        <v>15750</v>
      </c>
    </row>
    <row r="3043" spans="1:7" ht="13.5" thickTop="1" x14ac:dyDescent="0.2">
      <c r="A3043" s="1149" t="s">
        <v>851</v>
      </c>
      <c r="B3043" s="1150"/>
      <c r="C3043" s="1150"/>
      <c r="D3043" s="1150"/>
      <c r="E3043" s="1150"/>
      <c r="F3043" s="1150"/>
      <c r="G3043" s="1151"/>
    </row>
    <row r="3044" spans="1:7" ht="13.5" thickBot="1" x14ac:dyDescent="0.25">
      <c r="A3044" s="1235" t="s">
        <v>4735</v>
      </c>
      <c r="B3044" s="1204"/>
      <c r="C3044" s="1204"/>
      <c r="D3044" s="1204"/>
      <c r="E3044" s="1204"/>
      <c r="F3044" s="1204"/>
      <c r="G3044" s="1232"/>
    </row>
    <row r="3045" spans="1:7" ht="13.5" thickTop="1" x14ac:dyDescent="0.2">
      <c r="A3045" s="1130"/>
      <c r="B3045" s="1131"/>
      <c r="C3045" s="1131"/>
      <c r="D3045" s="57" t="s">
        <v>11</v>
      </c>
      <c r="E3045" s="1132" t="s">
        <v>12</v>
      </c>
      <c r="F3045" s="1132"/>
      <c r="G3045" s="1133"/>
    </row>
    <row r="3046" spans="1:7" x14ac:dyDescent="0.2">
      <c r="A3046" s="1134" t="s">
        <v>17</v>
      </c>
      <c r="B3046" s="1135"/>
      <c r="C3046" s="1135"/>
      <c r="D3046" s="39"/>
      <c r="E3046" s="1136"/>
      <c r="F3046" s="1137"/>
      <c r="G3046" s="1138"/>
    </row>
    <row r="3047" spans="1:7" x14ac:dyDescent="0.2">
      <c r="A3047" s="1134" t="s">
        <v>38</v>
      </c>
      <c r="B3047" s="1135"/>
      <c r="C3047" s="1135"/>
      <c r="D3047" s="58" t="s">
        <v>468</v>
      </c>
      <c r="E3047" s="1139" t="s">
        <v>142</v>
      </c>
      <c r="F3047" s="1139"/>
      <c r="G3047" s="1140"/>
    </row>
    <row r="3048" spans="1:7" ht="13.5" thickBot="1" x14ac:dyDescent="0.25">
      <c r="A3048" s="1141" t="s">
        <v>39</v>
      </c>
      <c r="B3048" s="1142"/>
      <c r="C3048" s="1142"/>
      <c r="D3048" s="59" t="s">
        <v>44</v>
      </c>
      <c r="E3048" s="1143" t="s">
        <v>0</v>
      </c>
      <c r="F3048" s="1143"/>
      <c r="G3048" s="1144"/>
    </row>
    <row r="3049" spans="1:7" ht="16.5" x14ac:dyDescent="0.25">
      <c r="A3049" s="1152" t="s">
        <v>29</v>
      </c>
      <c r="B3049" s="1153"/>
      <c r="C3049" s="1153"/>
      <c r="D3049" s="1153"/>
      <c r="E3049" s="1153"/>
      <c r="F3049" s="1153"/>
      <c r="G3049" s="1154"/>
    </row>
    <row r="3050" spans="1:7" x14ac:dyDescent="0.2">
      <c r="A3050" s="1155" t="s">
        <v>48</v>
      </c>
      <c r="B3050" s="1156"/>
      <c r="C3050" s="1156"/>
      <c r="D3050" s="1156"/>
      <c r="E3050" s="1156"/>
      <c r="F3050" s="1156"/>
      <c r="G3050" s="1157"/>
    </row>
    <row r="3051" spans="1:7" x14ac:dyDescent="0.2">
      <c r="A3051" s="1158" t="s">
        <v>49</v>
      </c>
      <c r="B3051" s="1159"/>
      <c r="C3051" s="1159"/>
      <c r="D3051" s="1159"/>
      <c r="E3051" s="1159"/>
      <c r="F3051" s="1159"/>
      <c r="G3051" s="1160"/>
    </row>
    <row r="3052" spans="1:7" x14ac:dyDescent="0.2">
      <c r="A3052" s="6"/>
      <c r="B3052" s="99"/>
      <c r="C3052" s="8"/>
      <c r="D3052" s="9"/>
      <c r="E3052" s="99"/>
      <c r="F3052" s="10"/>
      <c r="G3052" s="11" t="s">
        <v>20</v>
      </c>
    </row>
    <row r="3053" spans="1:7" x14ac:dyDescent="0.2">
      <c r="A3053" s="12" t="s">
        <v>1</v>
      </c>
      <c r="B3053" s="13"/>
      <c r="C3053" s="14" t="s">
        <v>19</v>
      </c>
      <c r="D3053" s="13"/>
      <c r="E3053" s="343" t="s">
        <v>4630</v>
      </c>
      <c r="F3053" s="98"/>
      <c r="G3053" s="344" t="s">
        <v>4628</v>
      </c>
    </row>
    <row r="3054" spans="1:7" x14ac:dyDescent="0.2">
      <c r="A3054" s="17" t="s">
        <v>8</v>
      </c>
      <c r="B3054" s="100"/>
      <c r="C3054" s="19"/>
      <c r="D3054" s="4"/>
      <c r="E3054" s="1145"/>
      <c r="F3054" s="1146"/>
      <c r="G3054" s="20"/>
    </row>
    <row r="3055" spans="1:7" x14ac:dyDescent="0.2">
      <c r="A3055" s="21" t="s">
        <v>37</v>
      </c>
      <c r="B3055" s="22"/>
      <c r="C3055" s="22"/>
      <c r="D3055" s="22"/>
      <c r="E3055" s="23" t="s">
        <v>46</v>
      </c>
      <c r="F3055" s="24"/>
      <c r="G3055" s="20" t="s">
        <v>50</v>
      </c>
    </row>
    <row r="3056" spans="1:7" x14ac:dyDescent="0.2">
      <c r="A3056" s="6"/>
      <c r="B3056" s="99"/>
      <c r="C3056" s="8"/>
      <c r="D3056" s="8"/>
      <c r="E3056" s="1147"/>
      <c r="F3056" s="1148"/>
      <c r="G3056" s="25"/>
    </row>
    <row r="3057" spans="1:7" ht="26.25" thickBot="1" x14ac:dyDescent="0.25">
      <c r="A3057" s="210" t="s">
        <v>47</v>
      </c>
      <c r="B3057" s="28" t="s">
        <v>23</v>
      </c>
      <c r="C3057" s="28" t="s">
        <v>34</v>
      </c>
      <c r="D3057" s="110" t="s">
        <v>53</v>
      </c>
      <c r="E3057" s="114" t="s">
        <v>54</v>
      </c>
      <c r="F3057" s="111" t="s">
        <v>55</v>
      </c>
      <c r="G3057" s="112" t="s">
        <v>35</v>
      </c>
    </row>
    <row r="3058" spans="1:7" ht="13.5" thickTop="1" x14ac:dyDescent="0.2">
      <c r="A3058" s="29">
        <v>1</v>
      </c>
      <c r="B3058" s="101"/>
      <c r="C3058" s="352" t="s">
        <v>300</v>
      </c>
      <c r="D3058" s="351" t="s">
        <v>401</v>
      </c>
      <c r="E3058" s="108">
        <v>35</v>
      </c>
      <c r="F3058" s="149">
        <v>200</v>
      </c>
      <c r="G3058" s="35">
        <f>F3058*E3058</f>
        <v>7000</v>
      </c>
    </row>
    <row r="3059" spans="1:7" x14ac:dyDescent="0.2">
      <c r="A3059" s="29">
        <v>2</v>
      </c>
      <c r="B3059" s="101"/>
      <c r="C3059" s="352" t="s">
        <v>300</v>
      </c>
      <c r="D3059" s="351" t="s">
        <v>362</v>
      </c>
      <c r="E3059" s="158">
        <v>35</v>
      </c>
      <c r="F3059" s="128">
        <v>450</v>
      </c>
      <c r="G3059" s="35">
        <f t="shared" ref="G3059" si="20">F3059*E3059</f>
        <v>15750</v>
      </c>
    </row>
    <row r="3060" spans="1:7" x14ac:dyDescent="0.2">
      <c r="A3060" s="29"/>
      <c r="B3060" s="105"/>
      <c r="C3060" s="352"/>
      <c r="D3060" s="357" t="s">
        <v>467</v>
      </c>
      <c r="E3060" s="390" t="s">
        <v>8</v>
      </c>
      <c r="F3060" s="128"/>
      <c r="G3060" s="353" t="s">
        <v>8</v>
      </c>
    </row>
    <row r="3061" spans="1:7" x14ac:dyDescent="0.2">
      <c r="A3061" s="29">
        <v>3</v>
      </c>
      <c r="B3061" s="105"/>
      <c r="C3061" s="352" t="s">
        <v>300</v>
      </c>
      <c r="D3061" s="357" t="s">
        <v>387</v>
      </c>
      <c r="E3061" s="102">
        <v>35</v>
      </c>
      <c r="F3061" s="128">
        <v>200</v>
      </c>
      <c r="G3061" s="35">
        <f t="shared" ref="G3061" si="21">F3061*E3061</f>
        <v>7000</v>
      </c>
    </row>
    <row r="3062" spans="1:7" x14ac:dyDescent="0.2">
      <c r="A3062" s="29"/>
      <c r="B3062" s="151"/>
      <c r="C3062" s="366"/>
      <c r="D3062" s="351"/>
      <c r="E3062" s="108"/>
      <c r="F3062" s="150"/>
      <c r="G3062" s="353"/>
    </row>
    <row r="3063" spans="1:7" x14ac:dyDescent="0.2">
      <c r="A3063" s="29"/>
      <c r="B3063" s="151"/>
      <c r="C3063" s="352"/>
      <c r="D3063" s="351"/>
      <c r="E3063" s="108"/>
      <c r="F3063" s="150"/>
      <c r="G3063" s="35"/>
    </row>
    <row r="3064" spans="1:7" x14ac:dyDescent="0.2">
      <c r="A3064" s="29"/>
      <c r="B3064" s="775"/>
      <c r="C3064" s="352"/>
      <c r="D3064" s="657"/>
      <c r="E3064" s="745"/>
      <c r="F3064" s="777"/>
      <c r="G3064" s="35"/>
    </row>
    <row r="3065" spans="1:7" x14ac:dyDescent="0.2">
      <c r="A3065" s="29"/>
      <c r="B3065" s="101"/>
      <c r="C3065" s="352"/>
      <c r="D3065" s="351"/>
      <c r="E3065" s="155"/>
      <c r="F3065" s="128"/>
      <c r="G3065" s="35"/>
    </row>
    <row r="3066" spans="1:7" x14ac:dyDescent="0.2">
      <c r="A3066" s="29"/>
      <c r="B3066" s="646"/>
      <c r="C3066" s="656"/>
      <c r="D3066" s="657"/>
      <c r="E3066" s="1125"/>
      <c r="F3066" s="659"/>
      <c r="G3066" s="35"/>
    </row>
    <row r="3067" spans="1:7" x14ac:dyDescent="0.2">
      <c r="A3067" s="29"/>
      <c r="B3067" s="106"/>
      <c r="C3067" s="352"/>
      <c r="D3067" s="357"/>
      <c r="E3067" s="104"/>
      <c r="F3067" s="128"/>
      <c r="G3067" s="35"/>
    </row>
    <row r="3068" spans="1:7" x14ac:dyDescent="0.2">
      <c r="A3068" s="29"/>
      <c r="B3068" s="105"/>
      <c r="C3068" s="41"/>
      <c r="D3068" s="357"/>
      <c r="E3068" s="108"/>
      <c r="F3068" s="152"/>
      <c r="G3068" s="35"/>
    </row>
    <row r="3069" spans="1:7" x14ac:dyDescent="0.2">
      <c r="A3069" s="29"/>
      <c r="B3069" s="107"/>
      <c r="C3069" s="41"/>
      <c r="D3069" s="136"/>
      <c r="E3069" s="153"/>
      <c r="F3069" s="128"/>
      <c r="G3069" s="35"/>
    </row>
    <row r="3070" spans="1:7" x14ac:dyDescent="0.2">
      <c r="A3070" s="29"/>
      <c r="B3070" s="107"/>
      <c r="C3070" s="41"/>
      <c r="D3070" s="67"/>
      <c r="E3070" s="153"/>
      <c r="F3070" s="128"/>
      <c r="G3070" s="35"/>
    </row>
    <row r="3071" spans="1:7" x14ac:dyDescent="0.2">
      <c r="A3071" s="29"/>
      <c r="B3071" s="101"/>
      <c r="C3071" s="41"/>
      <c r="D3071" s="67"/>
      <c r="E3071" s="108"/>
      <c r="F3071" s="128"/>
      <c r="G3071" s="35"/>
    </row>
    <row r="3072" spans="1:7" x14ac:dyDescent="0.2">
      <c r="A3072" s="29"/>
      <c r="B3072" s="101"/>
      <c r="C3072" s="41"/>
      <c r="D3072" s="67"/>
      <c r="E3072" s="153"/>
      <c r="F3072" s="128"/>
      <c r="G3072" s="35"/>
    </row>
    <row r="3073" spans="1:7" x14ac:dyDescent="0.2">
      <c r="A3073" s="29"/>
      <c r="B3073" s="106"/>
      <c r="C3073" s="41"/>
      <c r="D3073" s="67"/>
      <c r="E3073" s="104"/>
      <c r="F3073" s="154"/>
      <c r="G3073" s="35"/>
    </row>
    <row r="3074" spans="1:7" x14ac:dyDescent="0.2">
      <c r="A3074" s="29"/>
      <c r="B3074" s="105"/>
      <c r="C3074" s="41"/>
      <c r="D3074" s="130"/>
      <c r="E3074" s="104"/>
      <c r="F3074" s="154"/>
      <c r="G3074" s="35"/>
    </row>
    <row r="3075" spans="1:7" x14ac:dyDescent="0.2">
      <c r="A3075" s="29"/>
      <c r="B3075" s="105"/>
      <c r="C3075" s="41"/>
      <c r="D3075" s="67"/>
      <c r="E3075" s="104"/>
      <c r="F3075" s="154"/>
      <c r="G3075" s="35"/>
    </row>
    <row r="3076" spans="1:7" x14ac:dyDescent="0.2">
      <c r="A3076" s="29"/>
      <c r="B3076" s="101"/>
      <c r="C3076" s="41"/>
      <c r="D3076" s="67"/>
      <c r="E3076" s="104"/>
      <c r="F3076" s="154"/>
      <c r="G3076" s="35"/>
    </row>
    <row r="3077" spans="1:7" x14ac:dyDescent="0.2">
      <c r="A3077" s="29"/>
      <c r="B3077" s="101"/>
      <c r="C3077" s="41"/>
      <c r="D3077" s="136"/>
      <c r="E3077" s="104"/>
      <c r="F3077" s="154"/>
      <c r="G3077" s="35"/>
    </row>
    <row r="3078" spans="1:7" x14ac:dyDescent="0.2">
      <c r="A3078" s="29"/>
      <c r="B3078" s="101"/>
      <c r="C3078" s="41"/>
      <c r="D3078" s="136"/>
      <c r="E3078" s="104"/>
      <c r="F3078" s="154"/>
      <c r="G3078" s="35"/>
    </row>
    <row r="3079" spans="1:7" x14ac:dyDescent="0.2">
      <c r="A3079" s="29"/>
      <c r="B3079" s="101"/>
      <c r="C3079" s="41"/>
      <c r="D3079" s="62"/>
      <c r="E3079" s="104"/>
      <c r="F3079" s="154"/>
      <c r="G3079" s="35"/>
    </row>
    <row r="3080" spans="1:7" x14ac:dyDescent="0.2">
      <c r="A3080" s="29"/>
      <c r="B3080" s="101"/>
      <c r="C3080" s="41"/>
      <c r="D3080" s="67"/>
      <c r="E3080" s="104"/>
      <c r="F3080" s="154"/>
      <c r="G3080" s="35"/>
    </row>
    <row r="3081" spans="1:7" x14ac:dyDescent="0.2">
      <c r="A3081" s="29"/>
      <c r="B3081" s="101"/>
      <c r="C3081" s="41"/>
      <c r="D3081" s="67"/>
      <c r="E3081" s="104"/>
      <c r="F3081" s="154"/>
      <c r="G3081" s="35"/>
    </row>
    <row r="3082" spans="1:7" x14ac:dyDescent="0.2">
      <c r="A3082" s="29"/>
      <c r="B3082" s="101"/>
      <c r="C3082" s="41"/>
      <c r="D3082" s="67"/>
      <c r="E3082" s="104"/>
      <c r="F3082" s="154"/>
      <c r="G3082" s="35"/>
    </row>
    <row r="3083" spans="1:7" x14ac:dyDescent="0.2">
      <c r="A3083" s="29"/>
      <c r="B3083" s="101"/>
      <c r="C3083" s="41"/>
      <c r="D3083" s="67"/>
      <c r="E3083" s="104"/>
      <c r="F3083" s="154"/>
      <c r="G3083" s="35"/>
    </row>
    <row r="3084" spans="1:7" x14ac:dyDescent="0.2">
      <c r="A3084" s="29"/>
      <c r="B3084" s="101"/>
      <c r="C3084" s="41"/>
      <c r="D3084" s="67"/>
      <c r="E3084" s="104"/>
      <c r="F3084" s="154"/>
      <c r="G3084" s="35"/>
    </row>
    <row r="3085" spans="1:7" x14ac:dyDescent="0.2">
      <c r="A3085" s="29"/>
      <c r="B3085" s="101"/>
      <c r="C3085" s="41"/>
      <c r="D3085" s="159"/>
      <c r="E3085" s="104"/>
      <c r="F3085" s="154"/>
      <c r="G3085" s="35"/>
    </row>
    <row r="3086" spans="1:7" x14ac:dyDescent="0.2">
      <c r="A3086" s="29"/>
      <c r="B3086" s="101"/>
      <c r="C3086" s="41"/>
      <c r="D3086" s="160"/>
      <c r="E3086" s="108"/>
      <c r="F3086" s="128"/>
      <c r="G3086" s="35"/>
    </row>
    <row r="3087" spans="1:7" x14ac:dyDescent="0.2">
      <c r="A3087" s="29"/>
      <c r="B3087" s="101"/>
      <c r="C3087" s="41"/>
      <c r="D3087" s="136"/>
      <c r="E3087" s="153"/>
      <c r="F3087" s="128"/>
      <c r="G3087" s="35"/>
    </row>
    <row r="3088" spans="1:7" x14ac:dyDescent="0.2">
      <c r="A3088" s="29"/>
      <c r="B3088" s="101"/>
      <c r="C3088" s="41"/>
      <c r="D3088" s="136"/>
      <c r="E3088" s="102"/>
      <c r="F3088" s="128"/>
      <c r="G3088" s="35"/>
    </row>
    <row r="3089" spans="1:7" x14ac:dyDescent="0.2">
      <c r="A3089" s="29"/>
      <c r="B3089" s="101"/>
      <c r="C3089" s="31"/>
      <c r="D3089" s="67"/>
      <c r="E3089" s="131"/>
      <c r="F3089" s="117"/>
      <c r="G3089" s="35"/>
    </row>
    <row r="3090" spans="1:7" x14ac:dyDescent="0.2">
      <c r="A3090" s="29"/>
      <c r="B3090" s="101"/>
      <c r="C3090" s="41"/>
      <c r="D3090" s="118"/>
      <c r="E3090" s="108"/>
      <c r="F3090" s="149"/>
      <c r="G3090" s="35"/>
    </row>
    <row r="3091" spans="1:7" x14ac:dyDescent="0.2">
      <c r="A3091" s="29"/>
      <c r="B3091" s="101"/>
      <c r="C3091" s="41"/>
      <c r="D3091" s="364" t="s">
        <v>2685</v>
      </c>
      <c r="E3091" s="108"/>
      <c r="F3091" s="149"/>
      <c r="G3091" s="35"/>
    </row>
    <row r="3092" spans="1:7" ht="13.5" thickBot="1" x14ac:dyDescent="0.25">
      <c r="A3092" s="45"/>
      <c r="B3092" s="132"/>
      <c r="C3092" s="115"/>
      <c r="D3092" s="115"/>
      <c r="E3092" s="132"/>
      <c r="F3092" s="49" t="s">
        <v>15</v>
      </c>
      <c r="G3092" s="50">
        <f>SUM(G3058:G3091)</f>
        <v>29750</v>
      </c>
    </row>
    <row r="3093" spans="1:7" ht="13.5" thickTop="1" x14ac:dyDescent="0.2">
      <c r="A3093" s="1149" t="s">
        <v>4748</v>
      </c>
      <c r="B3093" s="1150"/>
      <c r="C3093" s="1150"/>
      <c r="D3093" s="1150"/>
      <c r="E3093" s="1150"/>
      <c r="F3093" s="1150"/>
      <c r="G3093" s="1151"/>
    </row>
    <row r="3094" spans="1:7" ht="13.5" thickBot="1" x14ac:dyDescent="0.25">
      <c r="A3094" s="1235" t="s">
        <v>8</v>
      </c>
      <c r="B3094" s="1204"/>
      <c r="C3094" s="1204"/>
      <c r="D3094" s="1204"/>
      <c r="E3094" s="1204"/>
      <c r="F3094" s="1204"/>
      <c r="G3094" s="1232"/>
    </row>
    <row r="3095" spans="1:7" ht="13.5" thickTop="1" x14ac:dyDescent="0.2">
      <c r="A3095" s="1130"/>
      <c r="B3095" s="1131"/>
      <c r="C3095" s="1131"/>
      <c r="D3095" s="57" t="s">
        <v>11</v>
      </c>
      <c r="E3095" s="1132" t="s">
        <v>12</v>
      </c>
      <c r="F3095" s="1132"/>
      <c r="G3095" s="1133"/>
    </row>
    <row r="3096" spans="1:7" x14ac:dyDescent="0.2">
      <c r="A3096" s="1134" t="s">
        <v>17</v>
      </c>
      <c r="B3096" s="1135"/>
      <c r="C3096" s="1135"/>
      <c r="D3096" s="39"/>
      <c r="E3096" s="1136"/>
      <c r="F3096" s="1137"/>
      <c r="G3096" s="1138"/>
    </row>
    <row r="3097" spans="1:7" x14ac:dyDescent="0.2">
      <c r="A3097" s="1134" t="s">
        <v>38</v>
      </c>
      <c r="B3097" s="1135"/>
      <c r="C3097" s="1135"/>
      <c r="D3097" s="58" t="s">
        <v>468</v>
      </c>
      <c r="E3097" s="1139" t="s">
        <v>142</v>
      </c>
      <c r="F3097" s="1139"/>
      <c r="G3097" s="1140"/>
    </row>
    <row r="3098" spans="1:7" ht="13.5" thickBot="1" x14ac:dyDescent="0.25">
      <c r="A3098" s="1141" t="s">
        <v>39</v>
      </c>
      <c r="B3098" s="1142"/>
      <c r="C3098" s="1142"/>
      <c r="D3098" s="59" t="s">
        <v>44</v>
      </c>
      <c r="E3098" s="1143" t="s">
        <v>0</v>
      </c>
      <c r="F3098" s="1143"/>
      <c r="G3098" s="1144"/>
    </row>
    <row r="3099" spans="1:7" ht="16.5" x14ac:dyDescent="0.25">
      <c r="A3099" s="1152" t="s">
        <v>29</v>
      </c>
      <c r="B3099" s="1153"/>
      <c r="C3099" s="1153"/>
      <c r="D3099" s="1153"/>
      <c r="E3099" s="1153"/>
      <c r="F3099" s="1153"/>
      <c r="G3099" s="1154"/>
    </row>
    <row r="3100" spans="1:7" x14ac:dyDescent="0.2">
      <c r="A3100" s="1155" t="s">
        <v>48</v>
      </c>
      <c r="B3100" s="1156"/>
      <c r="C3100" s="1156"/>
      <c r="D3100" s="1156"/>
      <c r="E3100" s="1156"/>
      <c r="F3100" s="1156"/>
      <c r="G3100" s="1157"/>
    </row>
    <row r="3101" spans="1:7" x14ac:dyDescent="0.2">
      <c r="A3101" s="1158" t="s">
        <v>49</v>
      </c>
      <c r="B3101" s="1159"/>
      <c r="C3101" s="1159"/>
      <c r="D3101" s="1159"/>
      <c r="E3101" s="1159"/>
      <c r="F3101" s="1159"/>
      <c r="G3101" s="1160"/>
    </row>
    <row r="3102" spans="1:7" x14ac:dyDescent="0.2">
      <c r="A3102" s="6"/>
      <c r="B3102" s="99"/>
      <c r="C3102" s="8"/>
      <c r="D3102" s="9"/>
      <c r="E3102" s="99"/>
      <c r="F3102" s="10"/>
      <c r="G3102" s="11" t="s">
        <v>20</v>
      </c>
    </row>
    <row r="3103" spans="1:7" x14ac:dyDescent="0.2">
      <c r="A3103" s="12" t="s">
        <v>1</v>
      </c>
      <c r="B3103" s="13"/>
      <c r="C3103" s="14" t="s">
        <v>19</v>
      </c>
      <c r="D3103" s="13"/>
      <c r="E3103" s="343" t="s">
        <v>4630</v>
      </c>
      <c r="F3103" s="98"/>
      <c r="G3103" s="344" t="s">
        <v>4628</v>
      </c>
    </row>
    <row r="3104" spans="1:7" x14ac:dyDescent="0.2">
      <c r="A3104" s="17" t="s">
        <v>8</v>
      </c>
      <c r="B3104" s="100"/>
      <c r="C3104" s="19"/>
      <c r="D3104" s="4"/>
      <c r="E3104" s="1145"/>
      <c r="F3104" s="1146"/>
      <c r="G3104" s="20"/>
    </row>
    <row r="3105" spans="1:7" x14ac:dyDescent="0.2">
      <c r="A3105" s="21" t="s">
        <v>37</v>
      </c>
      <c r="B3105" s="22"/>
      <c r="C3105" s="22"/>
      <c r="D3105" s="22"/>
      <c r="E3105" s="23" t="s">
        <v>46</v>
      </c>
      <c r="F3105" s="24"/>
      <c r="G3105" s="20" t="s">
        <v>50</v>
      </c>
    </row>
    <row r="3106" spans="1:7" x14ac:dyDescent="0.2">
      <c r="A3106" s="6"/>
      <c r="B3106" s="99"/>
      <c r="C3106" s="8"/>
      <c r="D3106" s="8"/>
      <c r="E3106" s="1147"/>
      <c r="F3106" s="1148"/>
      <c r="G3106" s="25"/>
    </row>
    <row r="3107" spans="1:7" ht="26.25" thickBot="1" x14ac:dyDescent="0.25">
      <c r="A3107" s="210" t="s">
        <v>47</v>
      </c>
      <c r="B3107" s="28" t="s">
        <v>23</v>
      </c>
      <c r="C3107" s="28" t="s">
        <v>34</v>
      </c>
      <c r="D3107" s="110" t="s">
        <v>53</v>
      </c>
      <c r="E3107" s="114" t="s">
        <v>54</v>
      </c>
      <c r="F3107" s="111" t="s">
        <v>55</v>
      </c>
      <c r="G3107" s="112" t="s">
        <v>35</v>
      </c>
    </row>
    <row r="3108" spans="1:7" ht="13.5" thickTop="1" x14ac:dyDescent="0.2">
      <c r="A3108" s="29">
        <v>1</v>
      </c>
      <c r="B3108" s="101"/>
      <c r="C3108" s="352" t="s">
        <v>300</v>
      </c>
      <c r="D3108" s="351" t="s">
        <v>362</v>
      </c>
      <c r="E3108" s="158">
        <v>35</v>
      </c>
      <c r="F3108" s="128">
        <v>450</v>
      </c>
      <c r="G3108" s="35">
        <f t="shared" ref="G3108" si="22">F3108*E3108</f>
        <v>15750</v>
      </c>
    </row>
    <row r="3109" spans="1:7" x14ac:dyDescent="0.2">
      <c r="A3109" s="29"/>
      <c r="B3109" s="105"/>
      <c r="C3109" s="352"/>
      <c r="D3109" s="357" t="s">
        <v>467</v>
      </c>
      <c r="E3109" s="390" t="s">
        <v>8</v>
      </c>
      <c r="F3109" s="128"/>
      <c r="G3109" s="353" t="s">
        <v>8</v>
      </c>
    </row>
    <row r="3110" spans="1:7" x14ac:dyDescent="0.2">
      <c r="A3110" s="29"/>
      <c r="B3110" s="105"/>
      <c r="C3110" s="352"/>
      <c r="D3110" s="357"/>
      <c r="E3110" s="102"/>
      <c r="F3110" s="128"/>
      <c r="G3110" s="35"/>
    </row>
    <row r="3111" spans="1:7" x14ac:dyDescent="0.2">
      <c r="A3111" s="29"/>
      <c r="B3111" s="151"/>
      <c r="C3111" s="366"/>
      <c r="D3111" s="351"/>
      <c r="E3111" s="108"/>
      <c r="F3111" s="150"/>
      <c r="G3111" s="353"/>
    </row>
    <row r="3112" spans="1:7" x14ac:dyDescent="0.2">
      <c r="A3112" s="29"/>
      <c r="B3112" s="775"/>
      <c r="C3112" s="756"/>
      <c r="D3112" s="657"/>
      <c r="E3112" s="745"/>
      <c r="F3112" s="777"/>
      <c r="G3112" s="353"/>
    </row>
    <row r="3113" spans="1:7" x14ac:dyDescent="0.2">
      <c r="A3113" s="29"/>
      <c r="B3113" s="151"/>
      <c r="C3113" s="352"/>
      <c r="D3113" s="351"/>
      <c r="E3113" s="108"/>
      <c r="F3113" s="150"/>
      <c r="G3113" s="35"/>
    </row>
    <row r="3114" spans="1:7" x14ac:dyDescent="0.2">
      <c r="A3114" s="29"/>
      <c r="B3114" s="775"/>
      <c r="C3114" s="352"/>
      <c r="D3114" s="657"/>
      <c r="E3114" s="745"/>
      <c r="F3114" s="777"/>
      <c r="G3114" s="35"/>
    </row>
    <row r="3115" spans="1:7" x14ac:dyDescent="0.2">
      <c r="A3115" s="29"/>
      <c r="B3115" s="101"/>
      <c r="C3115" s="352"/>
      <c r="D3115" s="351"/>
      <c r="E3115" s="155"/>
      <c r="F3115" s="128"/>
      <c r="G3115" s="35"/>
    </row>
    <row r="3116" spans="1:7" x14ac:dyDescent="0.2">
      <c r="A3116" s="29"/>
      <c r="B3116" s="646"/>
      <c r="C3116" s="656"/>
      <c r="D3116" s="657"/>
      <c r="E3116" s="1125"/>
      <c r="F3116" s="659"/>
      <c r="G3116" s="35"/>
    </row>
    <row r="3117" spans="1:7" x14ac:dyDescent="0.2">
      <c r="A3117" s="29"/>
      <c r="B3117" s="106"/>
      <c r="C3117" s="352"/>
      <c r="D3117" s="357"/>
      <c r="E3117" s="104"/>
      <c r="F3117" s="128"/>
      <c r="G3117" s="35"/>
    </row>
    <row r="3118" spans="1:7" x14ac:dyDescent="0.2">
      <c r="A3118" s="29"/>
      <c r="B3118" s="105"/>
      <c r="C3118" s="41"/>
      <c r="D3118" s="357"/>
      <c r="E3118" s="108"/>
      <c r="F3118" s="152"/>
      <c r="G3118" s="35"/>
    </row>
    <row r="3119" spans="1:7" x14ac:dyDescent="0.2">
      <c r="A3119" s="29"/>
      <c r="B3119" s="107"/>
      <c r="C3119" s="41"/>
      <c r="D3119" s="136"/>
      <c r="E3119" s="153"/>
      <c r="F3119" s="128"/>
      <c r="G3119" s="35"/>
    </row>
    <row r="3120" spans="1:7" x14ac:dyDescent="0.2">
      <c r="A3120" s="29"/>
      <c r="B3120" s="107"/>
      <c r="C3120" s="41"/>
      <c r="D3120" s="67"/>
      <c r="E3120" s="153"/>
      <c r="F3120" s="128"/>
      <c r="G3120" s="35"/>
    </row>
    <row r="3121" spans="1:7" x14ac:dyDescent="0.2">
      <c r="A3121" s="29"/>
      <c r="B3121" s="101"/>
      <c r="C3121" s="41"/>
      <c r="D3121" s="67"/>
      <c r="E3121" s="108"/>
      <c r="F3121" s="128"/>
      <c r="G3121" s="35"/>
    </row>
    <row r="3122" spans="1:7" x14ac:dyDescent="0.2">
      <c r="A3122" s="29"/>
      <c r="B3122" s="101"/>
      <c r="C3122" s="41"/>
      <c r="D3122" s="67"/>
      <c r="E3122" s="153"/>
      <c r="F3122" s="128"/>
      <c r="G3122" s="35"/>
    </row>
    <row r="3123" spans="1:7" x14ac:dyDescent="0.2">
      <c r="A3123" s="29"/>
      <c r="B3123" s="106"/>
      <c r="C3123" s="41"/>
      <c r="D3123" s="67"/>
      <c r="E3123" s="104"/>
      <c r="F3123" s="154"/>
      <c r="G3123" s="35"/>
    </row>
    <row r="3124" spans="1:7" x14ac:dyDescent="0.2">
      <c r="A3124" s="29"/>
      <c r="B3124" s="105"/>
      <c r="C3124" s="41"/>
      <c r="D3124" s="130"/>
      <c r="E3124" s="104"/>
      <c r="F3124" s="154"/>
      <c r="G3124" s="35"/>
    </row>
    <row r="3125" spans="1:7" x14ac:dyDescent="0.2">
      <c r="A3125" s="29"/>
      <c r="B3125" s="105"/>
      <c r="C3125" s="41"/>
      <c r="D3125" s="67"/>
      <c r="E3125" s="104"/>
      <c r="F3125" s="154"/>
      <c r="G3125" s="35"/>
    </row>
    <row r="3126" spans="1:7" x14ac:dyDescent="0.2">
      <c r="A3126" s="29"/>
      <c r="B3126" s="101"/>
      <c r="C3126" s="41"/>
      <c r="D3126" s="67"/>
      <c r="E3126" s="104"/>
      <c r="F3126" s="154"/>
      <c r="G3126" s="35"/>
    </row>
    <row r="3127" spans="1:7" x14ac:dyDescent="0.2">
      <c r="A3127" s="29"/>
      <c r="B3127" s="101"/>
      <c r="C3127" s="41"/>
      <c r="D3127" s="136"/>
      <c r="E3127" s="104"/>
      <c r="F3127" s="154"/>
      <c r="G3127" s="35"/>
    </row>
    <row r="3128" spans="1:7" x14ac:dyDescent="0.2">
      <c r="A3128" s="29"/>
      <c r="B3128" s="101"/>
      <c r="C3128" s="41"/>
      <c r="D3128" s="136"/>
      <c r="E3128" s="104"/>
      <c r="F3128" s="154"/>
      <c r="G3128" s="35"/>
    </row>
    <row r="3129" spans="1:7" x14ac:dyDescent="0.2">
      <c r="A3129" s="29"/>
      <c r="B3129" s="101"/>
      <c r="C3129" s="41"/>
      <c r="D3129" s="62"/>
      <c r="E3129" s="104"/>
      <c r="F3129" s="154"/>
      <c r="G3129" s="35"/>
    </row>
    <row r="3130" spans="1:7" x14ac:dyDescent="0.2">
      <c r="A3130" s="29"/>
      <c r="B3130" s="101"/>
      <c r="C3130" s="41"/>
      <c r="D3130" s="67"/>
      <c r="E3130" s="104"/>
      <c r="F3130" s="154"/>
      <c r="G3130" s="35"/>
    </row>
    <row r="3131" spans="1:7" x14ac:dyDescent="0.2">
      <c r="A3131" s="29"/>
      <c r="B3131" s="101"/>
      <c r="C3131" s="41"/>
      <c r="D3131" s="67"/>
      <c r="E3131" s="104"/>
      <c r="F3131" s="154"/>
      <c r="G3131" s="35"/>
    </row>
    <row r="3132" spans="1:7" x14ac:dyDescent="0.2">
      <c r="A3132" s="29"/>
      <c r="B3132" s="101"/>
      <c r="C3132" s="41"/>
      <c r="D3132" s="67"/>
      <c r="E3132" s="104"/>
      <c r="F3132" s="154"/>
      <c r="G3132" s="35"/>
    </row>
    <row r="3133" spans="1:7" x14ac:dyDescent="0.2">
      <c r="A3133" s="29"/>
      <c r="B3133" s="101"/>
      <c r="C3133" s="41"/>
      <c r="D3133" s="67"/>
      <c r="E3133" s="104"/>
      <c r="F3133" s="154"/>
      <c r="G3133" s="35"/>
    </row>
    <row r="3134" spans="1:7" x14ac:dyDescent="0.2">
      <c r="A3134" s="29"/>
      <c r="B3134" s="101"/>
      <c r="C3134" s="41"/>
      <c r="D3134" s="67"/>
      <c r="E3134" s="104"/>
      <c r="F3134" s="154"/>
      <c r="G3134" s="35"/>
    </row>
    <row r="3135" spans="1:7" x14ac:dyDescent="0.2">
      <c r="A3135" s="29"/>
      <c r="B3135" s="101"/>
      <c r="C3135" s="41"/>
      <c r="D3135" s="159"/>
      <c r="E3135" s="104"/>
      <c r="F3135" s="154"/>
      <c r="G3135" s="35"/>
    </row>
    <row r="3136" spans="1:7" x14ac:dyDescent="0.2">
      <c r="A3136" s="29"/>
      <c r="B3136" s="101"/>
      <c r="C3136" s="41"/>
      <c r="D3136" s="160"/>
      <c r="E3136" s="108"/>
      <c r="F3136" s="128"/>
      <c r="G3136" s="35"/>
    </row>
    <row r="3137" spans="1:7" x14ac:dyDescent="0.2">
      <c r="A3137" s="29"/>
      <c r="B3137" s="101"/>
      <c r="C3137" s="41"/>
      <c r="D3137" s="136"/>
      <c r="E3137" s="153"/>
      <c r="F3137" s="128"/>
      <c r="G3137" s="35"/>
    </row>
    <row r="3138" spans="1:7" x14ac:dyDescent="0.2">
      <c r="A3138" s="29"/>
      <c r="B3138" s="101"/>
      <c r="C3138" s="41"/>
      <c r="D3138" s="136"/>
      <c r="E3138" s="102"/>
      <c r="F3138" s="128"/>
      <c r="G3138" s="35"/>
    </row>
    <row r="3139" spans="1:7" x14ac:dyDescent="0.2">
      <c r="A3139" s="29"/>
      <c r="B3139" s="101"/>
      <c r="C3139" s="31"/>
      <c r="D3139" s="67"/>
      <c r="E3139" s="131"/>
      <c r="F3139" s="117"/>
      <c r="G3139" s="35"/>
    </row>
    <row r="3140" spans="1:7" x14ac:dyDescent="0.2">
      <c r="A3140" s="29"/>
      <c r="B3140" s="101"/>
      <c r="C3140" s="41"/>
      <c r="D3140" s="118"/>
      <c r="E3140" s="108"/>
      <c r="F3140" s="149"/>
      <c r="G3140" s="35"/>
    </row>
    <row r="3141" spans="1:7" x14ac:dyDescent="0.2">
      <c r="A3141" s="29"/>
      <c r="B3141" s="101"/>
      <c r="C3141" s="41"/>
      <c r="D3141" s="364" t="s">
        <v>2685</v>
      </c>
      <c r="E3141" s="108"/>
      <c r="F3141" s="149"/>
      <c r="G3141" s="35"/>
    </row>
    <row r="3142" spans="1:7" ht="13.5" thickBot="1" x14ac:dyDescent="0.25">
      <c r="A3142" s="45"/>
      <c r="B3142" s="132"/>
      <c r="C3142" s="115"/>
      <c r="D3142" s="115"/>
      <c r="E3142" s="132"/>
      <c r="F3142" s="49" t="s">
        <v>15</v>
      </c>
      <c r="G3142" s="50">
        <f>SUM(G3108:G3141)</f>
        <v>15750</v>
      </c>
    </row>
    <row r="3143" spans="1:7" ht="13.5" thickTop="1" x14ac:dyDescent="0.2">
      <c r="A3143" s="1149" t="s">
        <v>1194</v>
      </c>
      <c r="B3143" s="1150"/>
      <c r="C3143" s="1150"/>
      <c r="D3143" s="1150"/>
      <c r="E3143" s="1150"/>
      <c r="F3143" s="1150"/>
      <c r="G3143" s="1151"/>
    </row>
    <row r="3144" spans="1:7" ht="13.5" thickBot="1" x14ac:dyDescent="0.25">
      <c r="A3144" s="1235" t="s">
        <v>4761</v>
      </c>
      <c r="B3144" s="1204"/>
      <c r="C3144" s="1204"/>
      <c r="D3144" s="1204"/>
      <c r="E3144" s="1204"/>
      <c r="F3144" s="1204"/>
      <c r="G3144" s="1232"/>
    </row>
    <row r="3145" spans="1:7" ht="13.5" thickTop="1" x14ac:dyDescent="0.2">
      <c r="A3145" s="1130"/>
      <c r="B3145" s="1131"/>
      <c r="C3145" s="1131"/>
      <c r="D3145" s="57" t="s">
        <v>11</v>
      </c>
      <c r="E3145" s="1132" t="s">
        <v>12</v>
      </c>
      <c r="F3145" s="1132"/>
      <c r="G3145" s="1133"/>
    </row>
    <row r="3146" spans="1:7" x14ac:dyDescent="0.2">
      <c r="A3146" s="1134" t="s">
        <v>17</v>
      </c>
      <c r="B3146" s="1135"/>
      <c r="C3146" s="1135"/>
      <c r="D3146" s="39"/>
      <c r="E3146" s="1136"/>
      <c r="F3146" s="1137"/>
      <c r="G3146" s="1138"/>
    </row>
    <row r="3147" spans="1:7" x14ac:dyDescent="0.2">
      <c r="A3147" s="1134" t="s">
        <v>38</v>
      </c>
      <c r="B3147" s="1135"/>
      <c r="C3147" s="1135"/>
      <c r="D3147" s="58" t="s">
        <v>468</v>
      </c>
      <c r="E3147" s="1139" t="s">
        <v>142</v>
      </c>
      <c r="F3147" s="1139"/>
      <c r="G3147" s="1140"/>
    </row>
    <row r="3148" spans="1:7" ht="13.5" thickBot="1" x14ac:dyDescent="0.25">
      <c r="A3148" s="1141" t="s">
        <v>39</v>
      </c>
      <c r="B3148" s="1142"/>
      <c r="C3148" s="1142"/>
      <c r="D3148" s="59" t="s">
        <v>44</v>
      </c>
      <c r="E3148" s="1143" t="s">
        <v>0</v>
      </c>
      <c r="F3148" s="1143"/>
      <c r="G3148" s="1144"/>
    </row>
    <row r="3149" spans="1:7" ht="16.5" x14ac:dyDescent="0.25">
      <c r="A3149" s="1152" t="s">
        <v>29</v>
      </c>
      <c r="B3149" s="1153"/>
      <c r="C3149" s="1153"/>
      <c r="D3149" s="1153"/>
      <c r="E3149" s="1153"/>
      <c r="F3149" s="1153"/>
      <c r="G3149" s="1154"/>
    </row>
    <row r="3150" spans="1:7" x14ac:dyDescent="0.2">
      <c r="A3150" s="1155" t="s">
        <v>48</v>
      </c>
      <c r="B3150" s="1156"/>
      <c r="C3150" s="1156"/>
      <c r="D3150" s="1156"/>
      <c r="E3150" s="1156"/>
      <c r="F3150" s="1156"/>
      <c r="G3150" s="1157"/>
    </row>
    <row r="3151" spans="1:7" x14ac:dyDescent="0.2">
      <c r="A3151" s="1158" t="s">
        <v>49</v>
      </c>
      <c r="B3151" s="1159"/>
      <c r="C3151" s="1159"/>
      <c r="D3151" s="1159"/>
      <c r="E3151" s="1159"/>
      <c r="F3151" s="1159"/>
      <c r="G3151" s="1160"/>
    </row>
    <row r="3152" spans="1:7" x14ac:dyDescent="0.2">
      <c r="A3152" s="6"/>
      <c r="B3152" s="99"/>
      <c r="C3152" s="8"/>
      <c r="D3152" s="9"/>
      <c r="E3152" s="99"/>
      <c r="F3152" s="10"/>
      <c r="G3152" s="11" t="s">
        <v>20</v>
      </c>
    </row>
    <row r="3153" spans="1:7" x14ac:dyDescent="0.2">
      <c r="A3153" s="12" t="s">
        <v>1</v>
      </c>
      <c r="B3153" s="13"/>
      <c r="C3153" s="14" t="s">
        <v>19</v>
      </c>
      <c r="D3153" s="13"/>
      <c r="E3153" s="343" t="s">
        <v>4630</v>
      </c>
      <c r="F3153" s="98"/>
      <c r="G3153" s="344" t="s">
        <v>4628</v>
      </c>
    </row>
    <row r="3154" spans="1:7" x14ac:dyDescent="0.2">
      <c r="A3154" s="17" t="s">
        <v>8</v>
      </c>
      <c r="B3154" s="100"/>
      <c r="C3154" s="19"/>
      <c r="D3154" s="4"/>
      <c r="E3154" s="1145"/>
      <c r="F3154" s="1146"/>
      <c r="G3154" s="20"/>
    </row>
    <row r="3155" spans="1:7" x14ac:dyDescent="0.2">
      <c r="A3155" s="21" t="s">
        <v>37</v>
      </c>
      <c r="B3155" s="22"/>
      <c r="C3155" s="22"/>
      <c r="D3155" s="22"/>
      <c r="E3155" s="23" t="s">
        <v>46</v>
      </c>
      <c r="F3155" s="24"/>
      <c r="G3155" s="20" t="s">
        <v>50</v>
      </c>
    </row>
    <row r="3156" spans="1:7" x14ac:dyDescent="0.2">
      <c r="A3156" s="6"/>
      <c r="B3156" s="99"/>
      <c r="C3156" s="8"/>
      <c r="D3156" s="8"/>
      <c r="E3156" s="1147"/>
      <c r="F3156" s="1148"/>
      <c r="G3156" s="25"/>
    </row>
    <row r="3157" spans="1:7" ht="26.25" thickBot="1" x14ac:dyDescent="0.25">
      <c r="A3157" s="210" t="s">
        <v>47</v>
      </c>
      <c r="B3157" s="28" t="s">
        <v>23</v>
      </c>
      <c r="C3157" s="28" t="s">
        <v>34</v>
      </c>
      <c r="D3157" s="110" t="s">
        <v>53</v>
      </c>
      <c r="E3157" s="114" t="s">
        <v>54</v>
      </c>
      <c r="F3157" s="111" t="s">
        <v>55</v>
      </c>
      <c r="G3157" s="112" t="s">
        <v>35</v>
      </c>
    </row>
    <row r="3158" spans="1:7" ht="13.5" thickTop="1" x14ac:dyDescent="0.2">
      <c r="A3158" s="29">
        <v>1</v>
      </c>
      <c r="B3158" s="101"/>
      <c r="C3158" s="352" t="s">
        <v>300</v>
      </c>
      <c r="D3158" s="351" t="s">
        <v>362</v>
      </c>
      <c r="E3158" s="158">
        <v>35</v>
      </c>
      <c r="F3158" s="128">
        <v>450</v>
      </c>
      <c r="G3158" s="35">
        <f t="shared" ref="G3158" si="23">F3158*E3158</f>
        <v>15750</v>
      </c>
    </row>
    <row r="3159" spans="1:7" x14ac:dyDescent="0.2">
      <c r="A3159" s="29"/>
      <c r="B3159" s="105"/>
      <c r="C3159" s="352"/>
      <c r="D3159" s="357" t="s">
        <v>467</v>
      </c>
      <c r="E3159" s="390" t="s">
        <v>8</v>
      </c>
      <c r="F3159" s="128"/>
      <c r="G3159" s="353" t="s">
        <v>8</v>
      </c>
    </row>
    <row r="3160" spans="1:7" x14ac:dyDescent="0.2">
      <c r="A3160" s="29"/>
      <c r="B3160" s="105"/>
      <c r="C3160" s="352"/>
      <c r="D3160" s="357"/>
      <c r="E3160" s="102"/>
      <c r="F3160" s="128"/>
      <c r="G3160" s="35"/>
    </row>
    <row r="3161" spans="1:7" x14ac:dyDescent="0.2">
      <c r="A3161" s="29"/>
      <c r="B3161" s="151"/>
      <c r="C3161" s="366"/>
      <c r="D3161" s="351"/>
      <c r="E3161" s="108"/>
      <c r="F3161" s="150"/>
      <c r="G3161" s="353"/>
    </row>
    <row r="3162" spans="1:7" x14ac:dyDescent="0.2">
      <c r="A3162" s="29"/>
      <c r="B3162" s="775"/>
      <c r="C3162" s="756"/>
      <c r="D3162" s="657"/>
      <c r="E3162" s="745"/>
      <c r="F3162" s="777"/>
      <c r="G3162" s="353"/>
    </row>
    <row r="3163" spans="1:7" x14ac:dyDescent="0.2">
      <c r="A3163" s="29"/>
      <c r="B3163" s="151"/>
      <c r="C3163" s="352"/>
      <c r="D3163" s="351"/>
      <c r="E3163" s="108"/>
      <c r="F3163" s="150"/>
      <c r="G3163" s="35"/>
    </row>
    <row r="3164" spans="1:7" x14ac:dyDescent="0.2">
      <c r="A3164" s="29"/>
      <c r="B3164" s="775"/>
      <c r="C3164" s="352"/>
      <c r="D3164" s="657"/>
      <c r="E3164" s="745"/>
      <c r="F3164" s="777"/>
      <c r="G3164" s="35"/>
    </row>
    <row r="3165" spans="1:7" x14ac:dyDescent="0.2">
      <c r="A3165" s="29"/>
      <c r="B3165" s="101"/>
      <c r="C3165" s="352"/>
      <c r="D3165" s="351"/>
      <c r="E3165" s="155"/>
      <c r="F3165" s="128"/>
      <c r="G3165" s="35"/>
    </row>
    <row r="3166" spans="1:7" x14ac:dyDescent="0.2">
      <c r="A3166" s="29"/>
      <c r="B3166" s="646"/>
      <c r="C3166" s="656"/>
      <c r="D3166" s="657"/>
      <c r="E3166" s="1125"/>
      <c r="F3166" s="659"/>
      <c r="G3166" s="35"/>
    </row>
    <row r="3167" spans="1:7" x14ac:dyDescent="0.2">
      <c r="A3167" s="29"/>
      <c r="B3167" s="106"/>
      <c r="C3167" s="352"/>
      <c r="D3167" s="357"/>
      <c r="E3167" s="104"/>
      <c r="F3167" s="128"/>
      <c r="G3167" s="35"/>
    </row>
    <row r="3168" spans="1:7" x14ac:dyDescent="0.2">
      <c r="A3168" s="29"/>
      <c r="B3168" s="105"/>
      <c r="C3168" s="41"/>
      <c r="D3168" s="357"/>
      <c r="E3168" s="108"/>
      <c r="F3168" s="152"/>
      <c r="G3168" s="35"/>
    </row>
    <row r="3169" spans="1:7" x14ac:dyDescent="0.2">
      <c r="A3169" s="29"/>
      <c r="B3169" s="107"/>
      <c r="C3169" s="41"/>
      <c r="D3169" s="136"/>
      <c r="E3169" s="153"/>
      <c r="F3169" s="128"/>
      <c r="G3169" s="35"/>
    </row>
    <row r="3170" spans="1:7" x14ac:dyDescent="0.2">
      <c r="A3170" s="29"/>
      <c r="B3170" s="107"/>
      <c r="C3170" s="41"/>
      <c r="D3170" s="67"/>
      <c r="E3170" s="153"/>
      <c r="F3170" s="128"/>
      <c r="G3170" s="35"/>
    </row>
    <row r="3171" spans="1:7" x14ac:dyDescent="0.2">
      <c r="A3171" s="29"/>
      <c r="B3171" s="101"/>
      <c r="C3171" s="41"/>
      <c r="D3171" s="67"/>
      <c r="E3171" s="108"/>
      <c r="F3171" s="128"/>
      <c r="G3171" s="35"/>
    </row>
    <row r="3172" spans="1:7" x14ac:dyDescent="0.2">
      <c r="A3172" s="29"/>
      <c r="B3172" s="101"/>
      <c r="C3172" s="41"/>
      <c r="D3172" s="67"/>
      <c r="E3172" s="153"/>
      <c r="F3172" s="128"/>
      <c r="G3172" s="35"/>
    </row>
    <row r="3173" spans="1:7" x14ac:dyDescent="0.2">
      <c r="A3173" s="29"/>
      <c r="B3173" s="106"/>
      <c r="C3173" s="41"/>
      <c r="D3173" s="67"/>
      <c r="E3173" s="104"/>
      <c r="F3173" s="154"/>
      <c r="G3173" s="35"/>
    </row>
    <row r="3174" spans="1:7" x14ac:dyDescent="0.2">
      <c r="A3174" s="29"/>
      <c r="B3174" s="105"/>
      <c r="C3174" s="41"/>
      <c r="D3174" s="130"/>
      <c r="E3174" s="104"/>
      <c r="F3174" s="154"/>
      <c r="G3174" s="35"/>
    </row>
    <row r="3175" spans="1:7" x14ac:dyDescent="0.2">
      <c r="A3175" s="29"/>
      <c r="B3175" s="105"/>
      <c r="C3175" s="41"/>
      <c r="D3175" s="67"/>
      <c r="E3175" s="104"/>
      <c r="F3175" s="154"/>
      <c r="G3175" s="35"/>
    </row>
    <row r="3176" spans="1:7" x14ac:dyDescent="0.2">
      <c r="A3176" s="29"/>
      <c r="B3176" s="101"/>
      <c r="C3176" s="41"/>
      <c r="D3176" s="67"/>
      <c r="E3176" s="104"/>
      <c r="F3176" s="154"/>
      <c r="G3176" s="35"/>
    </row>
    <row r="3177" spans="1:7" x14ac:dyDescent="0.2">
      <c r="A3177" s="29"/>
      <c r="B3177" s="101"/>
      <c r="C3177" s="41"/>
      <c r="D3177" s="136"/>
      <c r="E3177" s="104"/>
      <c r="F3177" s="154"/>
      <c r="G3177" s="35"/>
    </row>
    <row r="3178" spans="1:7" x14ac:dyDescent="0.2">
      <c r="A3178" s="29"/>
      <c r="B3178" s="101"/>
      <c r="C3178" s="41"/>
      <c r="D3178" s="136"/>
      <c r="E3178" s="104"/>
      <c r="F3178" s="154"/>
      <c r="G3178" s="35"/>
    </row>
    <row r="3179" spans="1:7" x14ac:dyDescent="0.2">
      <c r="A3179" s="29"/>
      <c r="B3179" s="101"/>
      <c r="C3179" s="41"/>
      <c r="D3179" s="62"/>
      <c r="E3179" s="104"/>
      <c r="F3179" s="154"/>
      <c r="G3179" s="35"/>
    </row>
    <row r="3180" spans="1:7" x14ac:dyDescent="0.2">
      <c r="A3180" s="29"/>
      <c r="B3180" s="101"/>
      <c r="C3180" s="41"/>
      <c r="D3180" s="67"/>
      <c r="E3180" s="104"/>
      <c r="F3180" s="154"/>
      <c r="G3180" s="35"/>
    </row>
    <row r="3181" spans="1:7" x14ac:dyDescent="0.2">
      <c r="A3181" s="29"/>
      <c r="B3181" s="101"/>
      <c r="C3181" s="41"/>
      <c r="D3181" s="67"/>
      <c r="E3181" s="104"/>
      <c r="F3181" s="154"/>
      <c r="G3181" s="35"/>
    </row>
    <row r="3182" spans="1:7" x14ac:dyDescent="0.2">
      <c r="A3182" s="29"/>
      <c r="B3182" s="101"/>
      <c r="C3182" s="41"/>
      <c r="D3182" s="67"/>
      <c r="E3182" s="104"/>
      <c r="F3182" s="154"/>
      <c r="G3182" s="35"/>
    </row>
    <row r="3183" spans="1:7" x14ac:dyDescent="0.2">
      <c r="A3183" s="29"/>
      <c r="B3183" s="101"/>
      <c r="C3183" s="41"/>
      <c r="D3183" s="67"/>
      <c r="E3183" s="104"/>
      <c r="F3183" s="154"/>
      <c r="G3183" s="35"/>
    </row>
    <row r="3184" spans="1:7" x14ac:dyDescent="0.2">
      <c r="A3184" s="29"/>
      <c r="B3184" s="101"/>
      <c r="C3184" s="41"/>
      <c r="D3184" s="67"/>
      <c r="E3184" s="104"/>
      <c r="F3184" s="154"/>
      <c r="G3184" s="35"/>
    </row>
    <row r="3185" spans="1:7" x14ac:dyDescent="0.2">
      <c r="A3185" s="29"/>
      <c r="B3185" s="101"/>
      <c r="C3185" s="41"/>
      <c r="D3185" s="159"/>
      <c r="E3185" s="104"/>
      <c r="F3185" s="154"/>
      <c r="G3185" s="35"/>
    </row>
    <row r="3186" spans="1:7" x14ac:dyDescent="0.2">
      <c r="A3186" s="29"/>
      <c r="B3186" s="101"/>
      <c r="C3186" s="41"/>
      <c r="D3186" s="160"/>
      <c r="E3186" s="108"/>
      <c r="F3186" s="128"/>
      <c r="G3186" s="35"/>
    </row>
    <row r="3187" spans="1:7" x14ac:dyDescent="0.2">
      <c r="A3187" s="29"/>
      <c r="B3187" s="101"/>
      <c r="C3187" s="41"/>
      <c r="D3187" s="136"/>
      <c r="E3187" s="153"/>
      <c r="F3187" s="128"/>
      <c r="G3187" s="35"/>
    </row>
    <row r="3188" spans="1:7" x14ac:dyDescent="0.2">
      <c r="A3188" s="29"/>
      <c r="B3188" s="101"/>
      <c r="C3188" s="41"/>
      <c r="D3188" s="136"/>
      <c r="E3188" s="102"/>
      <c r="F3188" s="128"/>
      <c r="G3188" s="35"/>
    </row>
    <row r="3189" spans="1:7" x14ac:dyDescent="0.2">
      <c r="A3189" s="29"/>
      <c r="B3189" s="101"/>
      <c r="C3189" s="31"/>
      <c r="D3189" s="67"/>
      <c r="E3189" s="131"/>
      <c r="F3189" s="117"/>
      <c r="G3189" s="35"/>
    </row>
    <row r="3190" spans="1:7" x14ac:dyDescent="0.2">
      <c r="A3190" s="29"/>
      <c r="B3190" s="101"/>
      <c r="C3190" s="41"/>
      <c r="D3190" s="118"/>
      <c r="E3190" s="108"/>
      <c r="F3190" s="149"/>
      <c r="G3190" s="35"/>
    </row>
    <row r="3191" spans="1:7" x14ac:dyDescent="0.2">
      <c r="A3191" s="29"/>
      <c r="B3191" s="101"/>
      <c r="C3191" s="41"/>
      <c r="D3191" s="364" t="s">
        <v>2685</v>
      </c>
      <c r="E3191" s="108"/>
      <c r="F3191" s="149"/>
      <c r="G3191" s="35"/>
    </row>
    <row r="3192" spans="1:7" ht="13.5" thickBot="1" x14ac:dyDescent="0.25">
      <c r="A3192" s="45"/>
      <c r="B3192" s="132"/>
      <c r="C3192" s="115"/>
      <c r="D3192" s="115"/>
      <c r="E3192" s="132"/>
      <c r="F3192" s="49" t="s">
        <v>15</v>
      </c>
      <c r="G3192" s="50">
        <f>SUM(G3158:G3191)</f>
        <v>15750</v>
      </c>
    </row>
    <row r="3193" spans="1:7" ht="13.5" thickTop="1" x14ac:dyDescent="0.2">
      <c r="A3193" s="1149" t="s">
        <v>4767</v>
      </c>
      <c r="B3193" s="1150"/>
      <c r="C3193" s="1150"/>
      <c r="D3193" s="1150"/>
      <c r="E3193" s="1150"/>
      <c r="F3193" s="1150"/>
      <c r="G3193" s="1151"/>
    </row>
    <row r="3194" spans="1:7" ht="13.5" thickBot="1" x14ac:dyDescent="0.25">
      <c r="A3194" s="1235" t="s">
        <v>4768</v>
      </c>
      <c r="B3194" s="1204"/>
      <c r="C3194" s="1204"/>
      <c r="D3194" s="1204"/>
      <c r="E3194" s="1204"/>
      <c r="F3194" s="1204"/>
      <c r="G3194" s="1232"/>
    </row>
    <row r="3195" spans="1:7" ht="13.5" thickTop="1" x14ac:dyDescent="0.2">
      <c r="A3195" s="1130"/>
      <c r="B3195" s="1131"/>
      <c r="C3195" s="1131"/>
      <c r="D3195" s="57" t="s">
        <v>11</v>
      </c>
      <c r="E3195" s="1132" t="s">
        <v>12</v>
      </c>
      <c r="F3195" s="1132"/>
      <c r="G3195" s="1133"/>
    </row>
    <row r="3196" spans="1:7" x14ac:dyDescent="0.2">
      <c r="A3196" s="1134" t="s">
        <v>17</v>
      </c>
      <c r="B3196" s="1135"/>
      <c r="C3196" s="1135"/>
      <c r="D3196" s="39"/>
      <c r="E3196" s="1136"/>
      <c r="F3196" s="1137"/>
      <c r="G3196" s="1138"/>
    </row>
    <row r="3197" spans="1:7" x14ac:dyDescent="0.2">
      <c r="A3197" s="1134" t="s">
        <v>38</v>
      </c>
      <c r="B3197" s="1135"/>
      <c r="C3197" s="1135"/>
      <c r="D3197" s="58" t="s">
        <v>468</v>
      </c>
      <c r="E3197" s="1139" t="s">
        <v>142</v>
      </c>
      <c r="F3197" s="1139"/>
      <c r="G3197" s="1140"/>
    </row>
    <row r="3198" spans="1:7" ht="13.5" thickBot="1" x14ac:dyDescent="0.25">
      <c r="A3198" s="1141" t="s">
        <v>39</v>
      </c>
      <c r="B3198" s="1142"/>
      <c r="C3198" s="1142"/>
      <c r="D3198" s="59" t="s">
        <v>44</v>
      </c>
      <c r="E3198" s="1165" t="s">
        <v>0</v>
      </c>
      <c r="F3198" s="1143"/>
      <c r="G3198" s="1144"/>
    </row>
    <row r="3199" spans="1:7" ht="16.5" x14ac:dyDescent="0.25">
      <c r="A3199" s="1152" t="s">
        <v>29</v>
      </c>
      <c r="B3199" s="1153"/>
      <c r="C3199" s="1153"/>
      <c r="D3199" s="1153"/>
      <c r="E3199" s="1153"/>
      <c r="F3199" s="1153"/>
      <c r="G3199" s="1154"/>
    </row>
    <row r="3200" spans="1:7" x14ac:dyDescent="0.2">
      <c r="A3200" s="1155" t="s">
        <v>48</v>
      </c>
      <c r="B3200" s="1156"/>
      <c r="C3200" s="1156"/>
      <c r="D3200" s="1156"/>
      <c r="E3200" s="1156"/>
      <c r="F3200" s="1156"/>
      <c r="G3200" s="1157"/>
    </row>
    <row r="3201" spans="1:7" x14ac:dyDescent="0.2">
      <c r="A3201" s="1158" t="s">
        <v>49</v>
      </c>
      <c r="B3201" s="1159"/>
      <c r="C3201" s="1159"/>
      <c r="D3201" s="1159"/>
      <c r="E3201" s="1159"/>
      <c r="F3201" s="1159"/>
      <c r="G3201" s="1160"/>
    </row>
    <row r="3202" spans="1:7" x14ac:dyDescent="0.2">
      <c r="A3202" s="6"/>
      <c r="B3202" s="99"/>
      <c r="C3202" s="8"/>
      <c r="D3202" s="9"/>
      <c r="E3202" s="99"/>
      <c r="F3202" s="10"/>
      <c r="G3202" s="11" t="s">
        <v>20</v>
      </c>
    </row>
    <row r="3203" spans="1:7" x14ac:dyDescent="0.2">
      <c r="A3203" s="12" t="s">
        <v>1</v>
      </c>
      <c r="B3203" s="13"/>
      <c r="C3203" s="14" t="s">
        <v>19</v>
      </c>
      <c r="D3203" s="13"/>
      <c r="E3203" s="343" t="s">
        <v>4630</v>
      </c>
      <c r="F3203" s="98"/>
      <c r="G3203" s="344" t="s">
        <v>4628</v>
      </c>
    </row>
    <row r="3204" spans="1:7" x14ac:dyDescent="0.2">
      <c r="A3204" s="17" t="s">
        <v>8</v>
      </c>
      <c r="B3204" s="100"/>
      <c r="C3204" s="19"/>
      <c r="D3204" s="4"/>
      <c r="E3204" s="1145"/>
      <c r="F3204" s="1146"/>
      <c r="G3204" s="20"/>
    </row>
    <row r="3205" spans="1:7" x14ac:dyDescent="0.2">
      <c r="A3205" s="21" t="s">
        <v>37</v>
      </c>
      <c r="B3205" s="22"/>
      <c r="C3205" s="22"/>
      <c r="D3205" s="22"/>
      <c r="E3205" s="23" t="s">
        <v>46</v>
      </c>
      <c r="F3205" s="24"/>
      <c r="G3205" s="20" t="s">
        <v>50</v>
      </c>
    </row>
    <row r="3206" spans="1:7" x14ac:dyDescent="0.2">
      <c r="A3206" s="6"/>
      <c r="B3206" s="99"/>
      <c r="C3206" s="8"/>
      <c r="D3206" s="8"/>
      <c r="E3206" s="1147"/>
      <c r="F3206" s="1148"/>
      <c r="G3206" s="25"/>
    </row>
    <row r="3207" spans="1:7" ht="26.25" thickBot="1" x14ac:dyDescent="0.25">
      <c r="A3207" s="210" t="s">
        <v>47</v>
      </c>
      <c r="B3207" s="28" t="s">
        <v>23</v>
      </c>
      <c r="C3207" s="28" t="s">
        <v>34</v>
      </c>
      <c r="D3207" s="110" t="s">
        <v>53</v>
      </c>
      <c r="E3207" s="114" t="s">
        <v>54</v>
      </c>
      <c r="F3207" s="111" t="s">
        <v>55</v>
      </c>
      <c r="G3207" s="112" t="s">
        <v>35</v>
      </c>
    </row>
    <row r="3208" spans="1:7" ht="13.5" thickTop="1" x14ac:dyDescent="0.2">
      <c r="A3208" s="29">
        <v>1</v>
      </c>
      <c r="B3208" s="101"/>
      <c r="C3208" s="352" t="s">
        <v>300</v>
      </c>
      <c r="D3208" s="351" t="s">
        <v>362</v>
      </c>
      <c r="E3208" s="158">
        <v>35</v>
      </c>
      <c r="F3208" s="128">
        <v>450</v>
      </c>
      <c r="G3208" s="35">
        <f t="shared" ref="G3208" si="24">F3208*E3208</f>
        <v>15750</v>
      </c>
    </row>
    <row r="3209" spans="1:7" x14ac:dyDescent="0.2">
      <c r="A3209" s="29"/>
      <c r="B3209" s="105"/>
      <c r="C3209" s="352"/>
      <c r="D3209" s="357" t="s">
        <v>467</v>
      </c>
      <c r="E3209" s="390" t="s">
        <v>8</v>
      </c>
      <c r="F3209" s="128"/>
      <c r="G3209" s="353" t="s">
        <v>8</v>
      </c>
    </row>
    <row r="3210" spans="1:7" x14ac:dyDescent="0.2">
      <c r="A3210" s="29"/>
      <c r="B3210" s="105"/>
      <c r="C3210" s="352"/>
      <c r="D3210" s="357"/>
      <c r="E3210" s="102"/>
      <c r="F3210" s="128"/>
      <c r="G3210" s="35"/>
    </row>
    <row r="3211" spans="1:7" x14ac:dyDescent="0.2">
      <c r="A3211" s="29"/>
      <c r="B3211" s="151"/>
      <c r="C3211" s="366"/>
      <c r="D3211" s="351"/>
      <c r="E3211" s="108"/>
      <c r="F3211" s="150"/>
      <c r="G3211" s="353"/>
    </row>
    <row r="3212" spans="1:7" x14ac:dyDescent="0.2">
      <c r="A3212" s="29"/>
      <c r="B3212" s="775"/>
      <c r="C3212" s="756"/>
      <c r="D3212" s="657"/>
      <c r="E3212" s="745"/>
      <c r="F3212" s="777"/>
      <c r="G3212" s="353"/>
    </row>
    <row r="3213" spans="1:7" x14ac:dyDescent="0.2">
      <c r="A3213" s="29"/>
      <c r="B3213" s="151"/>
      <c r="C3213" s="352"/>
      <c r="D3213" s="351"/>
      <c r="E3213" s="108"/>
      <c r="F3213" s="150"/>
      <c r="G3213" s="35"/>
    </row>
    <row r="3214" spans="1:7" x14ac:dyDescent="0.2">
      <c r="A3214" s="29"/>
      <c r="B3214" s="775"/>
      <c r="C3214" s="352"/>
      <c r="D3214" s="657"/>
      <c r="E3214" s="745"/>
      <c r="F3214" s="777"/>
      <c r="G3214" s="35"/>
    </row>
    <row r="3215" spans="1:7" x14ac:dyDescent="0.2">
      <c r="A3215" s="29"/>
      <c r="B3215" s="101"/>
      <c r="C3215" s="352"/>
      <c r="D3215" s="351"/>
      <c r="E3215" s="155"/>
      <c r="F3215" s="128"/>
      <c r="G3215" s="35"/>
    </row>
    <row r="3216" spans="1:7" x14ac:dyDescent="0.2">
      <c r="A3216" s="29"/>
      <c r="B3216" s="646"/>
      <c r="C3216" s="656"/>
      <c r="D3216" s="657"/>
      <c r="E3216" s="1125"/>
      <c r="F3216" s="659"/>
      <c r="G3216" s="35"/>
    </row>
    <row r="3217" spans="1:7" x14ac:dyDescent="0.2">
      <c r="A3217" s="29"/>
      <c r="B3217" s="106"/>
      <c r="C3217" s="352"/>
      <c r="D3217" s="357"/>
      <c r="E3217" s="104"/>
      <c r="F3217" s="128"/>
      <c r="G3217" s="35"/>
    </row>
    <row r="3218" spans="1:7" x14ac:dyDescent="0.2">
      <c r="A3218" s="29"/>
      <c r="B3218" s="105"/>
      <c r="C3218" s="41"/>
      <c r="D3218" s="357"/>
      <c r="E3218" s="108"/>
      <c r="F3218" s="152"/>
      <c r="G3218" s="35"/>
    </row>
    <row r="3219" spans="1:7" x14ac:dyDescent="0.2">
      <c r="A3219" s="29"/>
      <c r="B3219" s="107"/>
      <c r="C3219" s="41"/>
      <c r="D3219" s="136"/>
      <c r="E3219" s="153"/>
      <c r="F3219" s="128"/>
      <c r="G3219" s="35"/>
    </row>
    <row r="3220" spans="1:7" x14ac:dyDescent="0.2">
      <c r="A3220" s="29"/>
      <c r="B3220" s="107"/>
      <c r="C3220" s="41"/>
      <c r="D3220" s="67"/>
      <c r="E3220" s="153"/>
      <c r="F3220" s="128"/>
      <c r="G3220" s="35"/>
    </row>
    <row r="3221" spans="1:7" x14ac:dyDescent="0.2">
      <c r="A3221" s="29"/>
      <c r="B3221" s="101"/>
      <c r="C3221" s="41"/>
      <c r="D3221" s="67"/>
      <c r="E3221" s="108"/>
      <c r="F3221" s="128"/>
      <c r="G3221" s="35"/>
    </row>
    <row r="3222" spans="1:7" x14ac:dyDescent="0.2">
      <c r="A3222" s="29"/>
      <c r="B3222" s="101"/>
      <c r="C3222" s="41"/>
      <c r="D3222" s="67"/>
      <c r="E3222" s="153"/>
      <c r="F3222" s="128"/>
      <c r="G3222" s="35"/>
    </row>
    <row r="3223" spans="1:7" x14ac:dyDescent="0.2">
      <c r="A3223" s="29"/>
      <c r="B3223" s="106"/>
      <c r="C3223" s="41"/>
      <c r="D3223" s="67"/>
      <c r="E3223" s="104"/>
      <c r="F3223" s="154"/>
      <c r="G3223" s="35"/>
    </row>
    <row r="3224" spans="1:7" x14ac:dyDescent="0.2">
      <c r="A3224" s="29"/>
      <c r="B3224" s="105"/>
      <c r="C3224" s="41"/>
      <c r="D3224" s="130"/>
      <c r="E3224" s="104"/>
      <c r="F3224" s="154"/>
      <c r="G3224" s="35"/>
    </row>
    <row r="3225" spans="1:7" x14ac:dyDescent="0.2">
      <c r="A3225" s="29"/>
      <c r="B3225" s="105"/>
      <c r="C3225" s="41"/>
      <c r="D3225" s="67"/>
      <c r="E3225" s="104"/>
      <c r="F3225" s="154"/>
      <c r="G3225" s="35"/>
    </row>
    <row r="3226" spans="1:7" x14ac:dyDescent="0.2">
      <c r="A3226" s="29"/>
      <c r="B3226" s="101"/>
      <c r="C3226" s="41"/>
      <c r="D3226" s="67"/>
      <c r="E3226" s="104"/>
      <c r="F3226" s="154"/>
      <c r="G3226" s="35"/>
    </row>
    <row r="3227" spans="1:7" x14ac:dyDescent="0.2">
      <c r="A3227" s="29"/>
      <c r="B3227" s="101"/>
      <c r="C3227" s="41"/>
      <c r="D3227" s="136"/>
      <c r="E3227" s="104"/>
      <c r="F3227" s="154"/>
      <c r="G3227" s="35"/>
    </row>
    <row r="3228" spans="1:7" x14ac:dyDescent="0.2">
      <c r="A3228" s="29"/>
      <c r="B3228" s="101"/>
      <c r="C3228" s="41"/>
      <c r="D3228" s="136"/>
      <c r="E3228" s="104"/>
      <c r="F3228" s="154"/>
      <c r="G3228" s="35"/>
    </row>
    <row r="3229" spans="1:7" x14ac:dyDescent="0.2">
      <c r="A3229" s="29"/>
      <c r="B3229" s="101"/>
      <c r="C3229" s="41"/>
      <c r="D3229" s="62"/>
      <c r="E3229" s="104"/>
      <c r="F3229" s="154"/>
      <c r="G3229" s="35"/>
    </row>
    <row r="3230" spans="1:7" x14ac:dyDescent="0.2">
      <c r="A3230" s="29"/>
      <c r="B3230" s="101"/>
      <c r="C3230" s="41"/>
      <c r="D3230" s="67"/>
      <c r="E3230" s="104"/>
      <c r="F3230" s="154"/>
      <c r="G3230" s="35"/>
    </row>
    <row r="3231" spans="1:7" x14ac:dyDescent="0.2">
      <c r="A3231" s="29"/>
      <c r="B3231" s="101"/>
      <c r="C3231" s="41"/>
      <c r="D3231" s="67"/>
      <c r="E3231" s="104"/>
      <c r="F3231" s="154"/>
      <c r="G3231" s="35"/>
    </row>
    <row r="3232" spans="1:7" x14ac:dyDescent="0.2">
      <c r="A3232" s="29"/>
      <c r="B3232" s="101"/>
      <c r="C3232" s="41"/>
      <c r="D3232" s="67"/>
      <c r="E3232" s="104"/>
      <c r="F3232" s="154"/>
      <c r="G3232" s="35"/>
    </row>
    <row r="3233" spans="1:7" x14ac:dyDescent="0.2">
      <c r="A3233" s="29"/>
      <c r="B3233" s="101"/>
      <c r="C3233" s="41"/>
      <c r="D3233" s="67"/>
      <c r="E3233" s="104"/>
      <c r="F3233" s="154"/>
      <c r="G3233" s="35"/>
    </row>
    <row r="3234" spans="1:7" x14ac:dyDescent="0.2">
      <c r="A3234" s="29"/>
      <c r="B3234" s="101"/>
      <c r="C3234" s="41"/>
      <c r="D3234" s="67"/>
      <c r="E3234" s="104"/>
      <c r="F3234" s="154"/>
      <c r="G3234" s="35"/>
    </row>
    <row r="3235" spans="1:7" x14ac:dyDescent="0.2">
      <c r="A3235" s="29"/>
      <c r="B3235" s="101"/>
      <c r="C3235" s="41"/>
      <c r="D3235" s="159"/>
      <c r="E3235" s="104"/>
      <c r="F3235" s="154"/>
      <c r="G3235" s="35"/>
    </row>
    <row r="3236" spans="1:7" x14ac:dyDescent="0.2">
      <c r="A3236" s="29"/>
      <c r="B3236" s="101"/>
      <c r="C3236" s="41"/>
      <c r="D3236" s="160"/>
      <c r="E3236" s="108"/>
      <c r="F3236" s="128"/>
      <c r="G3236" s="35"/>
    </row>
    <row r="3237" spans="1:7" x14ac:dyDescent="0.2">
      <c r="A3237" s="29"/>
      <c r="B3237" s="101"/>
      <c r="C3237" s="41"/>
      <c r="D3237" s="136"/>
      <c r="E3237" s="153"/>
      <c r="F3237" s="128"/>
      <c r="G3237" s="35"/>
    </row>
    <row r="3238" spans="1:7" x14ac:dyDescent="0.2">
      <c r="A3238" s="29"/>
      <c r="B3238" s="101"/>
      <c r="C3238" s="41"/>
      <c r="D3238" s="136"/>
      <c r="E3238" s="102"/>
      <c r="F3238" s="128"/>
      <c r="G3238" s="35"/>
    </row>
    <row r="3239" spans="1:7" x14ac:dyDescent="0.2">
      <c r="A3239" s="29"/>
      <c r="B3239" s="101"/>
      <c r="C3239" s="31"/>
      <c r="D3239" s="67"/>
      <c r="E3239" s="131"/>
      <c r="F3239" s="117"/>
      <c r="G3239" s="35"/>
    </row>
    <row r="3240" spans="1:7" x14ac:dyDescent="0.2">
      <c r="A3240" s="29"/>
      <c r="B3240" s="101"/>
      <c r="C3240" s="41"/>
      <c r="D3240" s="118"/>
      <c r="E3240" s="108"/>
      <c r="F3240" s="149"/>
      <c r="G3240" s="35"/>
    </row>
    <row r="3241" spans="1:7" x14ac:dyDescent="0.2">
      <c r="A3241" s="29"/>
      <c r="B3241" s="101"/>
      <c r="C3241" s="41"/>
      <c r="D3241" s="364" t="s">
        <v>2685</v>
      </c>
      <c r="E3241" s="108"/>
      <c r="F3241" s="149"/>
      <c r="G3241" s="35"/>
    </row>
    <row r="3242" spans="1:7" ht="13.5" thickBot="1" x14ac:dyDescent="0.25">
      <c r="A3242" s="45"/>
      <c r="B3242" s="132"/>
      <c r="C3242" s="115"/>
      <c r="D3242" s="115"/>
      <c r="E3242" s="132"/>
      <c r="F3242" s="49" t="s">
        <v>15</v>
      </c>
      <c r="G3242" s="50">
        <f>SUM(G3208:G3241)</f>
        <v>15750</v>
      </c>
    </row>
    <row r="3243" spans="1:7" ht="13.5" thickTop="1" x14ac:dyDescent="0.2">
      <c r="A3243" s="1149" t="s">
        <v>1125</v>
      </c>
      <c r="B3243" s="1150"/>
      <c r="C3243" s="1150"/>
      <c r="D3243" s="1150"/>
      <c r="E3243" s="1150"/>
      <c r="F3243" s="1150"/>
      <c r="G3243" s="1151"/>
    </row>
    <row r="3244" spans="1:7" ht="13.5" thickBot="1" x14ac:dyDescent="0.25">
      <c r="A3244" s="1235" t="s">
        <v>4777</v>
      </c>
      <c r="B3244" s="1204"/>
      <c r="C3244" s="1204"/>
      <c r="D3244" s="1204"/>
      <c r="E3244" s="1204"/>
      <c r="F3244" s="1204"/>
      <c r="G3244" s="1232"/>
    </row>
    <row r="3245" spans="1:7" ht="13.5" thickTop="1" x14ac:dyDescent="0.2">
      <c r="A3245" s="1130"/>
      <c r="B3245" s="1131"/>
      <c r="C3245" s="1131"/>
      <c r="D3245" s="57" t="s">
        <v>11</v>
      </c>
      <c r="E3245" s="1132" t="s">
        <v>12</v>
      </c>
      <c r="F3245" s="1132"/>
      <c r="G3245" s="1133"/>
    </row>
    <row r="3246" spans="1:7" x14ac:dyDescent="0.2">
      <c r="A3246" s="1134" t="s">
        <v>17</v>
      </c>
      <c r="B3246" s="1135"/>
      <c r="C3246" s="1135"/>
      <c r="D3246" s="39"/>
      <c r="E3246" s="1136"/>
      <c r="F3246" s="1137"/>
      <c r="G3246" s="1138"/>
    </row>
    <row r="3247" spans="1:7" x14ac:dyDescent="0.2">
      <c r="A3247" s="1134" t="s">
        <v>38</v>
      </c>
      <c r="B3247" s="1135"/>
      <c r="C3247" s="1135"/>
      <c r="D3247" s="58" t="s">
        <v>468</v>
      </c>
      <c r="E3247" s="1139" t="s">
        <v>142</v>
      </c>
      <c r="F3247" s="1139"/>
      <c r="G3247" s="1140"/>
    </row>
    <row r="3248" spans="1:7" ht="13.5" thickBot="1" x14ac:dyDescent="0.25">
      <c r="A3248" s="1141" t="s">
        <v>39</v>
      </c>
      <c r="B3248" s="1142"/>
      <c r="C3248" s="1142"/>
      <c r="D3248" s="59" t="s">
        <v>44</v>
      </c>
      <c r="E3248" s="1165" t="s">
        <v>0</v>
      </c>
      <c r="F3248" s="1143"/>
      <c r="G3248" s="1144"/>
    </row>
  </sheetData>
  <mergeCells count="970">
    <mergeCell ref="A3247:C3247"/>
    <mergeCell ref="E3247:G3247"/>
    <mergeCell ref="A3248:C3248"/>
    <mergeCell ref="E3248:G3248"/>
    <mergeCell ref="A3200:G3200"/>
    <mergeCell ref="A3201:G3201"/>
    <mergeCell ref="E3204:F3204"/>
    <mergeCell ref="E3206:F3206"/>
    <mergeCell ref="A3243:G3243"/>
    <mergeCell ref="A3244:G3244"/>
    <mergeCell ref="A3245:C3245"/>
    <mergeCell ref="E3245:G3245"/>
    <mergeCell ref="A3246:C3246"/>
    <mergeCell ref="E3246:G3246"/>
    <mergeCell ref="A3195:C3195"/>
    <mergeCell ref="E3195:G3195"/>
    <mergeCell ref="A3196:C3196"/>
    <mergeCell ref="E3196:G3196"/>
    <mergeCell ref="A3197:C3197"/>
    <mergeCell ref="E3197:G3197"/>
    <mergeCell ref="A3198:C3198"/>
    <mergeCell ref="E3198:G3198"/>
    <mergeCell ref="A3199:G3199"/>
    <mergeCell ref="A3148:C3148"/>
    <mergeCell ref="E3148:G3148"/>
    <mergeCell ref="A3149:G3149"/>
    <mergeCell ref="A3150:G3150"/>
    <mergeCell ref="A3151:G3151"/>
    <mergeCell ref="E3154:F3154"/>
    <mergeCell ref="E3156:F3156"/>
    <mergeCell ref="A3193:G3193"/>
    <mergeCell ref="A3194:G3194"/>
    <mergeCell ref="E3104:F3104"/>
    <mergeCell ref="E3106:F3106"/>
    <mergeCell ref="A3143:G3143"/>
    <mergeCell ref="A3144:G3144"/>
    <mergeCell ref="A3145:C3145"/>
    <mergeCell ref="E3145:G3145"/>
    <mergeCell ref="A3146:C3146"/>
    <mergeCell ref="E3146:G3146"/>
    <mergeCell ref="A3147:C3147"/>
    <mergeCell ref="E3147:G3147"/>
    <mergeCell ref="A3096:C3096"/>
    <mergeCell ref="E3096:G3096"/>
    <mergeCell ref="A3097:C3097"/>
    <mergeCell ref="E3097:G3097"/>
    <mergeCell ref="A3098:C3098"/>
    <mergeCell ref="E3098:G3098"/>
    <mergeCell ref="A3099:G3099"/>
    <mergeCell ref="A3100:G3100"/>
    <mergeCell ref="A3101:G3101"/>
    <mergeCell ref="A3049:G3049"/>
    <mergeCell ref="A3050:G3050"/>
    <mergeCell ref="A3051:G3051"/>
    <mergeCell ref="E3054:F3054"/>
    <mergeCell ref="E3056:F3056"/>
    <mergeCell ref="A3093:G3093"/>
    <mergeCell ref="A3094:G3094"/>
    <mergeCell ref="A3095:C3095"/>
    <mergeCell ref="E3095:G3095"/>
    <mergeCell ref="A3046:C3046"/>
    <mergeCell ref="E3046:G3046"/>
    <mergeCell ref="A3047:C3047"/>
    <mergeCell ref="E3047:G3047"/>
    <mergeCell ref="A3048:C3048"/>
    <mergeCell ref="E3048:G3048"/>
    <mergeCell ref="A2999:G2999"/>
    <mergeCell ref="A3000:G3000"/>
    <mergeCell ref="A3001:G3001"/>
    <mergeCell ref="E3004:F3004"/>
    <mergeCell ref="E3006:F3006"/>
    <mergeCell ref="A3043:G3043"/>
    <mergeCell ref="A3044:G3044"/>
    <mergeCell ref="A3045:C3045"/>
    <mergeCell ref="E3045:G3045"/>
    <mergeCell ref="A2996:C2996"/>
    <mergeCell ref="E2996:G2996"/>
    <mergeCell ref="A2997:C2997"/>
    <mergeCell ref="E2997:G2997"/>
    <mergeCell ref="A2998:C2998"/>
    <mergeCell ref="E2998:G2998"/>
    <mergeCell ref="A2949:G2949"/>
    <mergeCell ref="A2950:G2950"/>
    <mergeCell ref="A2951:G2951"/>
    <mergeCell ref="E2954:F2954"/>
    <mergeCell ref="E2956:F2956"/>
    <mergeCell ref="A2993:G2993"/>
    <mergeCell ref="A2994:G2994"/>
    <mergeCell ref="A2995:C2995"/>
    <mergeCell ref="E2995:G2995"/>
    <mergeCell ref="A2745:C2745"/>
    <mergeCell ref="E2745:G2745"/>
    <mergeCell ref="A2746:C2746"/>
    <mergeCell ref="E2746:G2746"/>
    <mergeCell ref="A2747:C2747"/>
    <mergeCell ref="E2747:G2747"/>
    <mergeCell ref="A2748:C2748"/>
    <mergeCell ref="E2748:G2748"/>
    <mergeCell ref="A2698:C2698"/>
    <mergeCell ref="E2698:G2698"/>
    <mergeCell ref="A2699:G2699"/>
    <mergeCell ref="A2700:G2700"/>
    <mergeCell ref="A2701:G2701"/>
    <mergeCell ref="E2704:F2704"/>
    <mergeCell ref="E2706:F2706"/>
    <mergeCell ref="A2743:G2743"/>
    <mergeCell ref="A2744:G2744"/>
    <mergeCell ref="E2654:F2654"/>
    <mergeCell ref="E2656:F2656"/>
    <mergeCell ref="A2693:G2693"/>
    <mergeCell ref="A2694:G2694"/>
    <mergeCell ref="A2695:C2695"/>
    <mergeCell ref="E2695:G2695"/>
    <mergeCell ref="A2696:C2696"/>
    <mergeCell ref="E2696:G2696"/>
    <mergeCell ref="A2697:C2697"/>
    <mergeCell ref="E2697:G2697"/>
    <mergeCell ref="A2646:C2646"/>
    <mergeCell ref="E2646:G2646"/>
    <mergeCell ref="A2647:C2647"/>
    <mergeCell ref="E2647:G2647"/>
    <mergeCell ref="A2648:C2648"/>
    <mergeCell ref="E2648:G2648"/>
    <mergeCell ref="A2649:G2649"/>
    <mergeCell ref="A2650:G2650"/>
    <mergeCell ref="A2651:G2651"/>
    <mergeCell ref="A2599:G2599"/>
    <mergeCell ref="A2600:G2600"/>
    <mergeCell ref="A2601:G2601"/>
    <mergeCell ref="E2604:F2604"/>
    <mergeCell ref="E2606:F2606"/>
    <mergeCell ref="A2643:G2643"/>
    <mergeCell ref="A2644:G2644"/>
    <mergeCell ref="A2645:C2645"/>
    <mergeCell ref="E2645:G2645"/>
    <mergeCell ref="A2593:G2593"/>
    <mergeCell ref="A2594:G2594"/>
    <mergeCell ref="A2595:C2595"/>
    <mergeCell ref="E2595:G2595"/>
    <mergeCell ref="A2596:C2596"/>
    <mergeCell ref="E2596:G2596"/>
    <mergeCell ref="A2597:C2597"/>
    <mergeCell ref="E2597:G2597"/>
    <mergeCell ref="A2598:C2598"/>
    <mergeCell ref="E2598:G2598"/>
    <mergeCell ref="A2547:C2547"/>
    <mergeCell ref="E2547:G2547"/>
    <mergeCell ref="A2548:C2548"/>
    <mergeCell ref="E2548:G2548"/>
    <mergeCell ref="A2549:G2549"/>
    <mergeCell ref="A2550:G2550"/>
    <mergeCell ref="A2551:G2551"/>
    <mergeCell ref="E2554:F2554"/>
    <mergeCell ref="E2556:F2556"/>
    <mergeCell ref="A2500:G2500"/>
    <mergeCell ref="A2501:G2501"/>
    <mergeCell ref="E2504:F2504"/>
    <mergeCell ref="E2506:F2506"/>
    <mergeCell ref="A2543:G2543"/>
    <mergeCell ref="A2544:G2544"/>
    <mergeCell ref="A2545:C2545"/>
    <mergeCell ref="E2545:G2545"/>
    <mergeCell ref="A2546:C2546"/>
    <mergeCell ref="E2546:G2546"/>
    <mergeCell ref="A2495:C2495"/>
    <mergeCell ref="E2495:G2495"/>
    <mergeCell ref="A2496:C2496"/>
    <mergeCell ref="E2496:G2496"/>
    <mergeCell ref="A2497:C2497"/>
    <mergeCell ref="E2497:G2497"/>
    <mergeCell ref="A2498:C2498"/>
    <mergeCell ref="E2498:G2498"/>
    <mergeCell ref="A2499:G2499"/>
    <mergeCell ref="A2448:C2448"/>
    <mergeCell ref="E2448:G2448"/>
    <mergeCell ref="A2449:G2449"/>
    <mergeCell ref="A2450:G2450"/>
    <mergeCell ref="A2451:G2451"/>
    <mergeCell ref="E2454:F2454"/>
    <mergeCell ref="E2456:F2456"/>
    <mergeCell ref="A2493:G2493"/>
    <mergeCell ref="A2494:G2494"/>
    <mergeCell ref="E2404:F2404"/>
    <mergeCell ref="E2406:F2406"/>
    <mergeCell ref="A2443:G2443"/>
    <mergeCell ref="A2444:G2444"/>
    <mergeCell ref="A2445:C2445"/>
    <mergeCell ref="E2445:G2445"/>
    <mergeCell ref="A2446:C2446"/>
    <mergeCell ref="E2446:G2446"/>
    <mergeCell ref="A2447:C2447"/>
    <mergeCell ref="E2447:G2447"/>
    <mergeCell ref="A2396:C2396"/>
    <mergeCell ref="E2396:G2396"/>
    <mergeCell ref="A2397:C2397"/>
    <mergeCell ref="E2397:G2397"/>
    <mergeCell ref="A2398:C2398"/>
    <mergeCell ref="E2398:G2398"/>
    <mergeCell ref="A2399:G2399"/>
    <mergeCell ref="A2400:G2400"/>
    <mergeCell ref="A2401:G2401"/>
    <mergeCell ref="A2349:G2349"/>
    <mergeCell ref="A2350:G2350"/>
    <mergeCell ref="A2351:G2351"/>
    <mergeCell ref="E2354:F2354"/>
    <mergeCell ref="E2356:F2356"/>
    <mergeCell ref="A2393:G2393"/>
    <mergeCell ref="A2394:G2394"/>
    <mergeCell ref="A2395:C2395"/>
    <mergeCell ref="E2395:G2395"/>
    <mergeCell ref="A2343:G2343"/>
    <mergeCell ref="A2344:G2344"/>
    <mergeCell ref="A2345:C2345"/>
    <mergeCell ref="E2345:G2345"/>
    <mergeCell ref="A2346:C2346"/>
    <mergeCell ref="E2346:G2346"/>
    <mergeCell ref="A2347:C2347"/>
    <mergeCell ref="E2347:G2347"/>
    <mergeCell ref="A2348:C2348"/>
    <mergeCell ref="E2348:G2348"/>
    <mergeCell ref="A2297:C2297"/>
    <mergeCell ref="E2297:G2297"/>
    <mergeCell ref="A2298:C2298"/>
    <mergeCell ref="E2298:G2298"/>
    <mergeCell ref="A2299:G2299"/>
    <mergeCell ref="A2300:G2300"/>
    <mergeCell ref="A2301:G2301"/>
    <mergeCell ref="E2304:F2304"/>
    <mergeCell ref="E2306:F2306"/>
    <mergeCell ref="A2250:G2250"/>
    <mergeCell ref="A2251:G2251"/>
    <mergeCell ref="E2254:F2254"/>
    <mergeCell ref="E2256:F2256"/>
    <mergeCell ref="A2293:G2293"/>
    <mergeCell ref="A2294:G2294"/>
    <mergeCell ref="A2295:C2295"/>
    <mergeCell ref="E2295:G2295"/>
    <mergeCell ref="A2296:C2296"/>
    <mergeCell ref="E2296:G2296"/>
    <mergeCell ref="A2245:C2245"/>
    <mergeCell ref="E2245:G2245"/>
    <mergeCell ref="A2246:C2246"/>
    <mergeCell ref="E2246:G2246"/>
    <mergeCell ref="A2247:C2247"/>
    <mergeCell ref="E2247:G2247"/>
    <mergeCell ref="A2248:C2248"/>
    <mergeCell ref="E2248:G2248"/>
    <mergeCell ref="A2249:G2249"/>
    <mergeCell ref="A2198:C2198"/>
    <mergeCell ref="E2198:G2198"/>
    <mergeCell ref="A2199:G2199"/>
    <mergeCell ref="A2200:G2200"/>
    <mergeCell ref="A2201:G2201"/>
    <mergeCell ref="E2204:F2204"/>
    <mergeCell ref="E2206:F2206"/>
    <mergeCell ref="A2243:G2243"/>
    <mergeCell ref="A2244:G2244"/>
    <mergeCell ref="E2154:F2154"/>
    <mergeCell ref="E2156:F2156"/>
    <mergeCell ref="A2193:G2193"/>
    <mergeCell ref="A2194:G2194"/>
    <mergeCell ref="A2195:C2195"/>
    <mergeCell ref="E2195:G2195"/>
    <mergeCell ref="A2196:C2196"/>
    <mergeCell ref="E2196:G2196"/>
    <mergeCell ref="A2197:C2197"/>
    <mergeCell ref="E2197:G2197"/>
    <mergeCell ref="A2146:C2146"/>
    <mergeCell ref="E2146:G2146"/>
    <mergeCell ref="A2147:C2147"/>
    <mergeCell ref="E2147:G2147"/>
    <mergeCell ref="A2148:C2148"/>
    <mergeCell ref="E2148:G2148"/>
    <mergeCell ref="A2149:G2149"/>
    <mergeCell ref="A2150:G2150"/>
    <mergeCell ref="A2151:G2151"/>
    <mergeCell ref="A2099:G2099"/>
    <mergeCell ref="A2100:G2100"/>
    <mergeCell ref="A2101:G2101"/>
    <mergeCell ref="E2104:F2104"/>
    <mergeCell ref="E2106:F2106"/>
    <mergeCell ref="A2143:G2143"/>
    <mergeCell ref="A2144:G2144"/>
    <mergeCell ref="A2145:C2145"/>
    <mergeCell ref="E2145:G2145"/>
    <mergeCell ref="A1996:C1996"/>
    <mergeCell ref="E1996:G1996"/>
    <mergeCell ref="A1997:C1997"/>
    <mergeCell ref="E1997:G1997"/>
    <mergeCell ref="A1998:C1998"/>
    <mergeCell ref="E1998:G1998"/>
    <mergeCell ref="A1949:G1949"/>
    <mergeCell ref="A1950:G1950"/>
    <mergeCell ref="A1951:G1951"/>
    <mergeCell ref="E1954:F1954"/>
    <mergeCell ref="E1956:F1956"/>
    <mergeCell ref="A1993:G1993"/>
    <mergeCell ref="A1994:G1994"/>
    <mergeCell ref="A1995:C1995"/>
    <mergeCell ref="E1995:G1995"/>
    <mergeCell ref="A1396:C1396"/>
    <mergeCell ref="E1396:G1396"/>
    <mergeCell ref="A1397:C1397"/>
    <mergeCell ref="E1397:G1397"/>
    <mergeCell ref="A1398:C1398"/>
    <mergeCell ref="E1398:G1398"/>
    <mergeCell ref="A1349:G1349"/>
    <mergeCell ref="A1350:G1350"/>
    <mergeCell ref="A1351:G1351"/>
    <mergeCell ref="E1354:F1354"/>
    <mergeCell ref="E1356:F1356"/>
    <mergeCell ref="A1393:G1393"/>
    <mergeCell ref="A1394:G1394"/>
    <mergeCell ref="A1395:C1395"/>
    <mergeCell ref="E1395:G1395"/>
    <mergeCell ref="A1047:C1047"/>
    <mergeCell ref="E1047:G1047"/>
    <mergeCell ref="A1048:C1048"/>
    <mergeCell ref="E1048:G1048"/>
    <mergeCell ref="A1000:G1000"/>
    <mergeCell ref="A1001:G1001"/>
    <mergeCell ref="E1004:F1004"/>
    <mergeCell ref="E1006:F1006"/>
    <mergeCell ref="A1043:G1043"/>
    <mergeCell ref="A1044:G1044"/>
    <mergeCell ref="A1045:C1045"/>
    <mergeCell ref="E1045:G1045"/>
    <mergeCell ref="A1046:C1046"/>
    <mergeCell ref="E1046:G1046"/>
    <mergeCell ref="A995:C995"/>
    <mergeCell ref="E995:G995"/>
    <mergeCell ref="A996:C996"/>
    <mergeCell ref="E996:G996"/>
    <mergeCell ref="A997:C997"/>
    <mergeCell ref="E997:G997"/>
    <mergeCell ref="A998:C998"/>
    <mergeCell ref="E998:G998"/>
    <mergeCell ref="A999:G999"/>
    <mergeCell ref="A948:C948"/>
    <mergeCell ref="E948:G948"/>
    <mergeCell ref="A949:G949"/>
    <mergeCell ref="A950:G950"/>
    <mergeCell ref="A951:G951"/>
    <mergeCell ref="E954:F954"/>
    <mergeCell ref="E956:F956"/>
    <mergeCell ref="A993:G993"/>
    <mergeCell ref="A994:G994"/>
    <mergeCell ref="E904:F904"/>
    <mergeCell ref="E906:F906"/>
    <mergeCell ref="A943:G943"/>
    <mergeCell ref="A944:G944"/>
    <mergeCell ref="A945:C945"/>
    <mergeCell ref="E945:G945"/>
    <mergeCell ref="A946:C946"/>
    <mergeCell ref="E946:G946"/>
    <mergeCell ref="A947:C947"/>
    <mergeCell ref="E947:G947"/>
    <mergeCell ref="A896:C896"/>
    <mergeCell ref="E896:G896"/>
    <mergeCell ref="A897:C897"/>
    <mergeCell ref="E897:G897"/>
    <mergeCell ref="A898:C898"/>
    <mergeCell ref="E898:G898"/>
    <mergeCell ref="A899:G899"/>
    <mergeCell ref="A900:G900"/>
    <mergeCell ref="A901:G901"/>
    <mergeCell ref="A849:G849"/>
    <mergeCell ref="A850:G850"/>
    <mergeCell ref="A851:G851"/>
    <mergeCell ref="E854:F854"/>
    <mergeCell ref="E856:F856"/>
    <mergeCell ref="A893:G893"/>
    <mergeCell ref="A894:G894"/>
    <mergeCell ref="A895:C895"/>
    <mergeCell ref="E895:G895"/>
    <mergeCell ref="A843:G843"/>
    <mergeCell ref="A844:G844"/>
    <mergeCell ref="A845:C845"/>
    <mergeCell ref="E845:G845"/>
    <mergeCell ref="A846:C846"/>
    <mergeCell ref="E846:G846"/>
    <mergeCell ref="A847:C847"/>
    <mergeCell ref="E847:G847"/>
    <mergeCell ref="A848:C848"/>
    <mergeCell ref="E848:G848"/>
    <mergeCell ref="A797:C797"/>
    <mergeCell ref="E797:G797"/>
    <mergeCell ref="A798:C798"/>
    <mergeCell ref="E798:G798"/>
    <mergeCell ref="A799:G799"/>
    <mergeCell ref="A800:G800"/>
    <mergeCell ref="A801:G801"/>
    <mergeCell ref="E804:F804"/>
    <mergeCell ref="E806:F806"/>
    <mergeCell ref="A750:G750"/>
    <mergeCell ref="A751:G751"/>
    <mergeCell ref="E754:F754"/>
    <mergeCell ref="E756:F756"/>
    <mergeCell ref="A793:G793"/>
    <mergeCell ref="A794:G794"/>
    <mergeCell ref="A795:C795"/>
    <mergeCell ref="E795:G795"/>
    <mergeCell ref="A796:C796"/>
    <mergeCell ref="E796:G796"/>
    <mergeCell ref="A745:C745"/>
    <mergeCell ref="E745:G745"/>
    <mergeCell ref="A746:C746"/>
    <mergeCell ref="E746:G746"/>
    <mergeCell ref="A747:C747"/>
    <mergeCell ref="E747:G747"/>
    <mergeCell ref="A748:C748"/>
    <mergeCell ref="E748:G748"/>
    <mergeCell ref="A749:G749"/>
    <mergeCell ref="A698:C698"/>
    <mergeCell ref="E698:G698"/>
    <mergeCell ref="A699:G699"/>
    <mergeCell ref="A700:G700"/>
    <mergeCell ref="A701:G701"/>
    <mergeCell ref="E704:F704"/>
    <mergeCell ref="E706:F706"/>
    <mergeCell ref="A743:G743"/>
    <mergeCell ref="A744:G744"/>
    <mergeCell ref="E654:F654"/>
    <mergeCell ref="E656:F656"/>
    <mergeCell ref="A693:G693"/>
    <mergeCell ref="A694:G694"/>
    <mergeCell ref="A695:C695"/>
    <mergeCell ref="E695:G695"/>
    <mergeCell ref="A696:C696"/>
    <mergeCell ref="E696:G696"/>
    <mergeCell ref="A697:C697"/>
    <mergeCell ref="E697:G697"/>
    <mergeCell ref="A646:C646"/>
    <mergeCell ref="E646:G646"/>
    <mergeCell ref="A647:C647"/>
    <mergeCell ref="E647:G647"/>
    <mergeCell ref="A648:C648"/>
    <mergeCell ref="E648:G648"/>
    <mergeCell ref="A649:G649"/>
    <mergeCell ref="A650:G650"/>
    <mergeCell ref="A651:G651"/>
    <mergeCell ref="A599:G599"/>
    <mergeCell ref="A600:G600"/>
    <mergeCell ref="A601:G601"/>
    <mergeCell ref="E604:F604"/>
    <mergeCell ref="E606:F606"/>
    <mergeCell ref="A643:G643"/>
    <mergeCell ref="A644:G644"/>
    <mergeCell ref="A645:C645"/>
    <mergeCell ref="E645:G645"/>
    <mergeCell ref="A593:G593"/>
    <mergeCell ref="A594:G594"/>
    <mergeCell ref="A595:C595"/>
    <mergeCell ref="E595:G595"/>
    <mergeCell ref="A596:C596"/>
    <mergeCell ref="E596:G596"/>
    <mergeCell ref="A597:C597"/>
    <mergeCell ref="E597:G597"/>
    <mergeCell ref="A598:C598"/>
    <mergeCell ref="E598:G598"/>
    <mergeCell ref="A547:C547"/>
    <mergeCell ref="E547:G547"/>
    <mergeCell ref="A548:C548"/>
    <mergeCell ref="E548:G548"/>
    <mergeCell ref="A549:G549"/>
    <mergeCell ref="A550:G550"/>
    <mergeCell ref="A551:G551"/>
    <mergeCell ref="E554:F554"/>
    <mergeCell ref="E556:F556"/>
    <mergeCell ref="A500:G500"/>
    <mergeCell ref="A501:G501"/>
    <mergeCell ref="E504:F504"/>
    <mergeCell ref="E506:F506"/>
    <mergeCell ref="A543:G543"/>
    <mergeCell ref="A544:G544"/>
    <mergeCell ref="A545:C545"/>
    <mergeCell ref="E545:G545"/>
    <mergeCell ref="A546:C546"/>
    <mergeCell ref="E546:G546"/>
    <mergeCell ref="A495:C495"/>
    <mergeCell ref="E495:G495"/>
    <mergeCell ref="A496:C496"/>
    <mergeCell ref="E496:G496"/>
    <mergeCell ref="A497:C497"/>
    <mergeCell ref="E497:G497"/>
    <mergeCell ref="A498:C498"/>
    <mergeCell ref="E498:G498"/>
    <mergeCell ref="A499:G499"/>
    <mergeCell ref="A448:C448"/>
    <mergeCell ref="E448:G448"/>
    <mergeCell ref="A449:G449"/>
    <mergeCell ref="A450:G450"/>
    <mergeCell ref="A451:G451"/>
    <mergeCell ref="E454:F454"/>
    <mergeCell ref="E456:F456"/>
    <mergeCell ref="A493:G493"/>
    <mergeCell ref="A494:G494"/>
    <mergeCell ref="E404:F404"/>
    <mergeCell ref="E406:F406"/>
    <mergeCell ref="A443:G443"/>
    <mergeCell ref="A444:G444"/>
    <mergeCell ref="A445:C445"/>
    <mergeCell ref="E445:G445"/>
    <mergeCell ref="A446:C446"/>
    <mergeCell ref="E446:G446"/>
    <mergeCell ref="A447:C447"/>
    <mergeCell ref="E447:G447"/>
    <mergeCell ref="A396:C396"/>
    <mergeCell ref="E396:G396"/>
    <mergeCell ref="A397:C397"/>
    <mergeCell ref="E397:G397"/>
    <mergeCell ref="A398:C398"/>
    <mergeCell ref="E398:G398"/>
    <mergeCell ref="A399:G399"/>
    <mergeCell ref="A400:G400"/>
    <mergeCell ref="A401:G401"/>
    <mergeCell ref="A349:G349"/>
    <mergeCell ref="A350:G350"/>
    <mergeCell ref="A351:G351"/>
    <mergeCell ref="E354:F354"/>
    <mergeCell ref="E356:F356"/>
    <mergeCell ref="A393:G393"/>
    <mergeCell ref="A394:G394"/>
    <mergeCell ref="A395:C395"/>
    <mergeCell ref="E395:G395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149:G149"/>
    <mergeCell ref="A150:G150"/>
    <mergeCell ref="A151:G151"/>
    <mergeCell ref="E154:F154"/>
    <mergeCell ref="E156:F156"/>
    <mergeCell ref="A148:C148"/>
    <mergeCell ref="E148:G148"/>
    <mergeCell ref="A145:C145"/>
    <mergeCell ref="E145:G145"/>
    <mergeCell ref="A146:C146"/>
    <mergeCell ref="E146:G146"/>
    <mergeCell ref="A147:C147"/>
    <mergeCell ref="E147:G147"/>
    <mergeCell ref="A199:G199"/>
    <mergeCell ref="A200:G200"/>
    <mergeCell ref="A201:G201"/>
    <mergeCell ref="A197:C197"/>
    <mergeCell ref="E197:G197"/>
    <mergeCell ref="A198:C198"/>
    <mergeCell ref="E198:G198"/>
    <mergeCell ref="A193:G193"/>
    <mergeCell ref="A195:C195"/>
    <mergeCell ref="E195:G195"/>
    <mergeCell ref="A196:C196"/>
    <mergeCell ref="E196:G196"/>
    <mergeCell ref="A246:C246"/>
    <mergeCell ref="E246:G246"/>
    <mergeCell ref="A247:C247"/>
    <mergeCell ref="E247:G247"/>
    <mergeCell ref="A248:C248"/>
    <mergeCell ref="E248:G248"/>
    <mergeCell ref="E204:F204"/>
    <mergeCell ref="E206:F206"/>
    <mergeCell ref="A243:G243"/>
    <mergeCell ref="A245:C245"/>
    <mergeCell ref="E245:G245"/>
    <mergeCell ref="A294:G294"/>
    <mergeCell ref="A293:G293"/>
    <mergeCell ref="A295:C295"/>
    <mergeCell ref="E295:G295"/>
    <mergeCell ref="A296:C296"/>
    <mergeCell ref="E296:G296"/>
    <mergeCell ref="A249:G249"/>
    <mergeCell ref="A250:G250"/>
    <mergeCell ref="A251:G251"/>
    <mergeCell ref="E254:F254"/>
    <mergeCell ref="E256:F256"/>
    <mergeCell ref="A299:G299"/>
    <mergeCell ref="A300:G300"/>
    <mergeCell ref="A301:G301"/>
    <mergeCell ref="E304:F304"/>
    <mergeCell ref="E306:F306"/>
    <mergeCell ref="A297:C297"/>
    <mergeCell ref="E297:G297"/>
    <mergeCell ref="A298:C298"/>
    <mergeCell ref="E298:G298"/>
    <mergeCell ref="A347:C347"/>
    <mergeCell ref="E347:G347"/>
    <mergeCell ref="A348:C348"/>
    <mergeCell ref="E348:G348"/>
    <mergeCell ref="A343:G343"/>
    <mergeCell ref="A344:G344"/>
    <mergeCell ref="A345:C345"/>
    <mergeCell ref="E345:G345"/>
    <mergeCell ref="A346:C346"/>
    <mergeCell ref="E346:G346"/>
    <mergeCell ref="A1049:G1049"/>
    <mergeCell ref="A1050:G1050"/>
    <mergeCell ref="A1051:G1051"/>
    <mergeCell ref="E1054:F1054"/>
    <mergeCell ref="E1056:F1056"/>
    <mergeCell ref="A1093:G1093"/>
    <mergeCell ref="A1094:G1094"/>
    <mergeCell ref="A1095:C1095"/>
    <mergeCell ref="E1095:G1095"/>
    <mergeCell ref="A1096:C1096"/>
    <mergeCell ref="E1096:G1096"/>
    <mergeCell ref="A1097:C1097"/>
    <mergeCell ref="E1097:G1097"/>
    <mergeCell ref="A1098:C1098"/>
    <mergeCell ref="E1098:G1098"/>
    <mergeCell ref="A1099:G1099"/>
    <mergeCell ref="A1100:G1100"/>
    <mergeCell ref="A1101:G1101"/>
    <mergeCell ref="E1104:F1104"/>
    <mergeCell ref="E1106:F1106"/>
    <mergeCell ref="A1143:G1143"/>
    <mergeCell ref="A1144:G1144"/>
    <mergeCell ref="A1145:C1145"/>
    <mergeCell ref="E1145:G1145"/>
    <mergeCell ref="A1146:C1146"/>
    <mergeCell ref="E1146:G1146"/>
    <mergeCell ref="A1147:C1147"/>
    <mergeCell ref="E1147:G1147"/>
    <mergeCell ref="A1148:C1148"/>
    <mergeCell ref="E1148:G1148"/>
    <mergeCell ref="A1149:G1149"/>
    <mergeCell ref="A1150:G1150"/>
    <mergeCell ref="A1151:G1151"/>
    <mergeCell ref="E1154:F1154"/>
    <mergeCell ref="E1156:F1156"/>
    <mergeCell ref="A1193:G1193"/>
    <mergeCell ref="A1194:G1194"/>
    <mergeCell ref="A1195:C1195"/>
    <mergeCell ref="E1195:G1195"/>
    <mergeCell ref="A1196:C1196"/>
    <mergeCell ref="E1196:G1196"/>
    <mergeCell ref="A1197:C1197"/>
    <mergeCell ref="E1197:G1197"/>
    <mergeCell ref="A1198:C1198"/>
    <mergeCell ref="E1198:G1198"/>
    <mergeCell ref="A1199:G1199"/>
    <mergeCell ref="A1200:G1200"/>
    <mergeCell ref="A1201:G1201"/>
    <mergeCell ref="E1204:F1204"/>
    <mergeCell ref="E1206:F1206"/>
    <mergeCell ref="A1243:G1243"/>
    <mergeCell ref="A1244:G1244"/>
    <mergeCell ref="A1245:C1245"/>
    <mergeCell ref="E1245:G1245"/>
    <mergeCell ref="A1246:C1246"/>
    <mergeCell ref="E1246:G1246"/>
    <mergeCell ref="A1247:C1247"/>
    <mergeCell ref="E1247:G1247"/>
    <mergeCell ref="A1248:C1248"/>
    <mergeCell ref="E1248:G1248"/>
    <mergeCell ref="A1249:G1249"/>
    <mergeCell ref="A1250:G1250"/>
    <mergeCell ref="A1251:G1251"/>
    <mergeCell ref="E1254:F1254"/>
    <mergeCell ref="E1256:F1256"/>
    <mergeCell ref="A1293:G1293"/>
    <mergeCell ref="A1294:G1294"/>
    <mergeCell ref="A1295:C1295"/>
    <mergeCell ref="E1295:G1295"/>
    <mergeCell ref="A1296:C1296"/>
    <mergeCell ref="E1296:G1296"/>
    <mergeCell ref="A1297:C1297"/>
    <mergeCell ref="E1297:G1297"/>
    <mergeCell ref="A1298:C1298"/>
    <mergeCell ref="E1298:G1298"/>
    <mergeCell ref="A1299:G1299"/>
    <mergeCell ref="A1300:G1300"/>
    <mergeCell ref="A1301:G1301"/>
    <mergeCell ref="A1348:C1348"/>
    <mergeCell ref="E1348:G1348"/>
    <mergeCell ref="E1304:F1304"/>
    <mergeCell ref="E1306:F1306"/>
    <mergeCell ref="A1343:G1343"/>
    <mergeCell ref="A1344:G1344"/>
    <mergeCell ref="A1345:C1345"/>
    <mergeCell ref="E1345:G1345"/>
    <mergeCell ref="A1346:C1346"/>
    <mergeCell ref="E1346:G1346"/>
    <mergeCell ref="A1347:C1347"/>
    <mergeCell ref="E1347:G1347"/>
    <mergeCell ref="A1399:G1399"/>
    <mergeCell ref="A1400:G1400"/>
    <mergeCell ref="A1401:G1401"/>
    <mergeCell ref="E1404:F1404"/>
    <mergeCell ref="E1406:F1406"/>
    <mergeCell ref="A1443:G1443"/>
    <mergeCell ref="A1444:G1444"/>
    <mergeCell ref="A1445:C1445"/>
    <mergeCell ref="E1445:G1445"/>
    <mergeCell ref="A1446:C1446"/>
    <mergeCell ref="E1446:G1446"/>
    <mergeCell ref="A1447:C1447"/>
    <mergeCell ref="E1447:G1447"/>
    <mergeCell ref="A1448:C1448"/>
    <mergeCell ref="E1448:G1448"/>
    <mergeCell ref="A1449:G1449"/>
    <mergeCell ref="A1450:G1450"/>
    <mergeCell ref="A1451:G1451"/>
    <mergeCell ref="E1454:F1454"/>
    <mergeCell ref="E1456:F1456"/>
    <mergeCell ref="A1493:G1493"/>
    <mergeCell ref="A1494:G1494"/>
    <mergeCell ref="A1495:C1495"/>
    <mergeCell ref="E1495:G1495"/>
    <mergeCell ref="A1496:C1496"/>
    <mergeCell ref="E1496:G1496"/>
    <mergeCell ref="A1497:C1497"/>
    <mergeCell ref="E1497:G1497"/>
    <mergeCell ref="A1498:C1498"/>
    <mergeCell ref="E1498:G1498"/>
    <mergeCell ref="A1499:G1499"/>
    <mergeCell ref="A1500:G1500"/>
    <mergeCell ref="A1501:G1501"/>
    <mergeCell ref="E1504:F1504"/>
    <mergeCell ref="E1506:F1506"/>
    <mergeCell ref="A1543:G1543"/>
    <mergeCell ref="A1544:G1544"/>
    <mergeCell ref="A1545:C1545"/>
    <mergeCell ref="E1545:G1545"/>
    <mergeCell ref="A1546:C1546"/>
    <mergeCell ref="E1546:G1546"/>
    <mergeCell ref="A1547:C1547"/>
    <mergeCell ref="E1547:G1547"/>
    <mergeCell ref="A1548:C1548"/>
    <mergeCell ref="E1548:G1548"/>
    <mergeCell ref="A1549:G1549"/>
    <mergeCell ref="A1597:C1597"/>
    <mergeCell ref="E1597:G1597"/>
    <mergeCell ref="A1598:C1598"/>
    <mergeCell ref="E1598:G1598"/>
    <mergeCell ref="A1550:G1550"/>
    <mergeCell ref="A1551:G1551"/>
    <mergeCell ref="E1554:F1554"/>
    <mergeCell ref="E1556:F1556"/>
    <mergeCell ref="A1593:G1593"/>
    <mergeCell ref="A1594:G1594"/>
    <mergeCell ref="A1595:C1595"/>
    <mergeCell ref="E1595:G1595"/>
    <mergeCell ref="A1596:C1596"/>
    <mergeCell ref="E1596:G1596"/>
    <mergeCell ref="A1599:G1599"/>
    <mergeCell ref="A1600:G1600"/>
    <mergeCell ref="A1601:G1601"/>
    <mergeCell ref="E1604:F1604"/>
    <mergeCell ref="E1606:F1606"/>
    <mergeCell ref="A1643:G1643"/>
    <mergeCell ref="A1644:G1644"/>
    <mergeCell ref="A1645:C1645"/>
    <mergeCell ref="E1645:G1645"/>
    <mergeCell ref="A1646:C1646"/>
    <mergeCell ref="E1646:G1646"/>
    <mergeCell ref="A1647:C1647"/>
    <mergeCell ref="E1647:G1647"/>
    <mergeCell ref="A1648:C1648"/>
    <mergeCell ref="E1648:G1648"/>
    <mergeCell ref="A1649:G1649"/>
    <mergeCell ref="A1650:G1650"/>
    <mergeCell ref="A1651:G1651"/>
    <mergeCell ref="A1698:C1698"/>
    <mergeCell ref="E1698:G1698"/>
    <mergeCell ref="E1654:F1654"/>
    <mergeCell ref="E1656:F1656"/>
    <mergeCell ref="A1693:G1693"/>
    <mergeCell ref="A1694:G1694"/>
    <mergeCell ref="A1695:C1695"/>
    <mergeCell ref="E1695:G1695"/>
    <mergeCell ref="A1696:C1696"/>
    <mergeCell ref="E1696:G1696"/>
    <mergeCell ref="A1697:C1697"/>
    <mergeCell ref="E1697:G1697"/>
    <mergeCell ref="A1746:C1746"/>
    <mergeCell ref="E1746:G1746"/>
    <mergeCell ref="A1747:C1747"/>
    <mergeCell ref="E1747:G1747"/>
    <mergeCell ref="A1748:C1748"/>
    <mergeCell ref="E1748:G1748"/>
    <mergeCell ref="A1699:G1699"/>
    <mergeCell ref="A1700:G1700"/>
    <mergeCell ref="A1701:G1701"/>
    <mergeCell ref="E1704:F1704"/>
    <mergeCell ref="E1706:F1706"/>
    <mergeCell ref="A1743:G1743"/>
    <mergeCell ref="A1744:G1744"/>
    <mergeCell ref="A1745:C1745"/>
    <mergeCell ref="E1745:G1745"/>
    <mergeCell ref="A1749:G1749"/>
    <mergeCell ref="A1750:G1750"/>
    <mergeCell ref="A1751:G1751"/>
    <mergeCell ref="E1754:F1754"/>
    <mergeCell ref="E1756:F1756"/>
    <mergeCell ref="A1793:G1793"/>
    <mergeCell ref="A1794:G1794"/>
    <mergeCell ref="A1795:C1795"/>
    <mergeCell ref="E1795:G1795"/>
    <mergeCell ref="A1796:C1796"/>
    <mergeCell ref="E1796:G1796"/>
    <mergeCell ref="A1797:C1797"/>
    <mergeCell ref="E1797:G1797"/>
    <mergeCell ref="A1798:C1798"/>
    <mergeCell ref="E1798:G1798"/>
    <mergeCell ref="A1799:G1799"/>
    <mergeCell ref="A1800:G1800"/>
    <mergeCell ref="A1801:G1801"/>
    <mergeCell ref="E1804:F1804"/>
    <mergeCell ref="E1806:F1806"/>
    <mergeCell ref="A1843:G1843"/>
    <mergeCell ref="A1844:G1844"/>
    <mergeCell ref="A1845:C1845"/>
    <mergeCell ref="E1845:G1845"/>
    <mergeCell ref="A1846:C1846"/>
    <mergeCell ref="E1846:G1846"/>
    <mergeCell ref="A1847:C1847"/>
    <mergeCell ref="E1847:G1847"/>
    <mergeCell ref="A1848:C1848"/>
    <mergeCell ref="E1848:G1848"/>
    <mergeCell ref="A1849:G1849"/>
    <mergeCell ref="A1850:G1850"/>
    <mergeCell ref="A1851:G1851"/>
    <mergeCell ref="E1854:F1854"/>
    <mergeCell ref="E1856:F1856"/>
    <mergeCell ref="A1893:G1893"/>
    <mergeCell ref="A1894:G1894"/>
    <mergeCell ref="A1895:C1895"/>
    <mergeCell ref="E1895:G1895"/>
    <mergeCell ref="A1896:C1896"/>
    <mergeCell ref="E1896:G1896"/>
    <mergeCell ref="A1897:C1897"/>
    <mergeCell ref="E1897:G1897"/>
    <mergeCell ref="A1898:C1898"/>
    <mergeCell ref="E1898:G1898"/>
    <mergeCell ref="A1899:G1899"/>
    <mergeCell ref="A1947:C1947"/>
    <mergeCell ref="E1947:G1947"/>
    <mergeCell ref="A1948:C1948"/>
    <mergeCell ref="E1948:G1948"/>
    <mergeCell ref="A1900:G1900"/>
    <mergeCell ref="A1901:G1901"/>
    <mergeCell ref="E1904:F1904"/>
    <mergeCell ref="E1906:F1906"/>
    <mergeCell ref="A1943:G1943"/>
    <mergeCell ref="A1944:G1944"/>
    <mergeCell ref="A1945:C1945"/>
    <mergeCell ref="E1945:G1945"/>
    <mergeCell ref="A1946:C1946"/>
    <mergeCell ref="E1946:G1946"/>
    <mergeCell ref="A1999:G1999"/>
    <mergeCell ref="A2000:G2000"/>
    <mergeCell ref="A2001:G2001"/>
    <mergeCell ref="E2004:F2004"/>
    <mergeCell ref="E2006:F2006"/>
    <mergeCell ref="A2043:G2043"/>
    <mergeCell ref="A2044:G2044"/>
    <mergeCell ref="A2045:C2045"/>
    <mergeCell ref="E2045:G2045"/>
    <mergeCell ref="A2046:C2046"/>
    <mergeCell ref="E2046:G2046"/>
    <mergeCell ref="A2047:C2047"/>
    <mergeCell ref="E2047:G2047"/>
    <mergeCell ref="A2048:C2048"/>
    <mergeCell ref="E2048:G2048"/>
    <mergeCell ref="A2049:G2049"/>
    <mergeCell ref="A2050:G2050"/>
    <mergeCell ref="A2051:G2051"/>
    <mergeCell ref="A2098:C2098"/>
    <mergeCell ref="E2098:G2098"/>
    <mergeCell ref="E2054:F2054"/>
    <mergeCell ref="E2056:F2056"/>
    <mergeCell ref="A2093:G2093"/>
    <mergeCell ref="A2094:G2094"/>
    <mergeCell ref="A2095:C2095"/>
    <mergeCell ref="E2095:G2095"/>
    <mergeCell ref="A2096:C2096"/>
    <mergeCell ref="E2096:G2096"/>
    <mergeCell ref="A2097:C2097"/>
    <mergeCell ref="E2097:G2097"/>
    <mergeCell ref="A2796:C2796"/>
    <mergeCell ref="E2796:G2796"/>
    <mergeCell ref="A2797:C2797"/>
    <mergeCell ref="E2797:G2797"/>
    <mergeCell ref="A2798:C2798"/>
    <mergeCell ref="E2798:G2798"/>
    <mergeCell ref="A2749:G2749"/>
    <mergeCell ref="A2750:G2750"/>
    <mergeCell ref="A2751:G2751"/>
    <mergeCell ref="E2754:F2754"/>
    <mergeCell ref="E2756:F2756"/>
    <mergeCell ref="A2793:G2793"/>
    <mergeCell ref="A2794:G2794"/>
    <mergeCell ref="A2795:C2795"/>
    <mergeCell ref="E2795:G2795"/>
    <mergeCell ref="A2799:G2799"/>
    <mergeCell ref="A2800:G2800"/>
    <mergeCell ref="A2801:G2801"/>
    <mergeCell ref="E2804:F2804"/>
    <mergeCell ref="E2806:F2806"/>
    <mergeCell ref="A2843:G2843"/>
    <mergeCell ref="A2844:G2844"/>
    <mergeCell ref="A2845:C2845"/>
    <mergeCell ref="E2845:G2845"/>
    <mergeCell ref="A2846:C2846"/>
    <mergeCell ref="E2846:G2846"/>
    <mergeCell ref="A2847:C2847"/>
    <mergeCell ref="E2847:G2847"/>
    <mergeCell ref="A2848:C2848"/>
    <mergeCell ref="E2848:G2848"/>
    <mergeCell ref="A2849:G2849"/>
    <mergeCell ref="A2850:G2850"/>
    <mergeCell ref="A2851:G2851"/>
    <mergeCell ref="A2898:C2898"/>
    <mergeCell ref="E2898:G2898"/>
    <mergeCell ref="E2854:F2854"/>
    <mergeCell ref="E2856:F2856"/>
    <mergeCell ref="A2893:G2893"/>
    <mergeCell ref="A2894:G2894"/>
    <mergeCell ref="A2895:C2895"/>
    <mergeCell ref="E2895:G2895"/>
    <mergeCell ref="A2896:C2896"/>
    <mergeCell ref="E2896:G2896"/>
    <mergeCell ref="A2897:C2897"/>
    <mergeCell ref="E2897:G2897"/>
    <mergeCell ref="A2946:C2946"/>
    <mergeCell ref="E2946:G2946"/>
    <mergeCell ref="A2947:C2947"/>
    <mergeCell ref="E2947:G2947"/>
    <mergeCell ref="A2948:C2948"/>
    <mergeCell ref="E2948:G2948"/>
    <mergeCell ref="A2899:G2899"/>
    <mergeCell ref="A2900:G2900"/>
    <mergeCell ref="A2901:G2901"/>
    <mergeCell ref="E2904:F2904"/>
    <mergeCell ref="E2906:F2906"/>
    <mergeCell ref="A2943:G2943"/>
    <mergeCell ref="A2944:G2944"/>
    <mergeCell ref="A2945:C2945"/>
    <mergeCell ref="E2945:G29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A3CC4"/>
  </sheetPr>
  <dimension ref="A1:P850"/>
  <sheetViews>
    <sheetView topLeftCell="A823" zoomScale="110" zoomScaleNormal="110" workbookViewId="0">
      <selection activeCell="J844" sqref="J84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17.85546875" style="2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83" t="s">
        <v>49</v>
      </c>
      <c r="B3" s="1184"/>
      <c r="C3" s="1184"/>
      <c r="D3" s="1184"/>
      <c r="E3" s="1184"/>
      <c r="F3" s="1184"/>
      <c r="G3" s="1185"/>
    </row>
    <row r="4" spans="1:9" x14ac:dyDescent="0.2">
      <c r="A4" s="368"/>
      <c r="B4" s="369"/>
      <c r="C4" s="370"/>
      <c r="D4" s="371"/>
      <c r="E4" s="369"/>
      <c r="F4" s="372"/>
      <c r="G4" s="373" t="s">
        <v>20</v>
      </c>
    </row>
    <row r="5" spans="1:9" x14ac:dyDescent="0.2">
      <c r="A5" s="374" t="s">
        <v>59</v>
      </c>
      <c r="B5" s="375"/>
      <c r="C5" s="14" t="s">
        <v>21</v>
      </c>
      <c r="D5" s="375"/>
      <c r="E5" s="343" t="s">
        <v>771</v>
      </c>
      <c r="F5" s="376"/>
      <c r="G5" s="344" t="s">
        <v>751</v>
      </c>
    </row>
    <row r="6" spans="1:9" x14ac:dyDescent="0.2">
      <c r="A6" s="342" t="s">
        <v>8</v>
      </c>
      <c r="B6" s="377"/>
      <c r="C6" s="19"/>
      <c r="D6" s="367"/>
      <c r="E6" s="1167"/>
      <c r="F6" s="1168"/>
      <c r="G6" s="378"/>
    </row>
    <row r="7" spans="1:9" x14ac:dyDescent="0.2">
      <c r="A7" s="354" t="s">
        <v>37</v>
      </c>
      <c r="B7" s="358"/>
      <c r="C7" s="358"/>
      <c r="D7" s="358"/>
      <c r="E7" s="379" t="s">
        <v>46</v>
      </c>
      <c r="F7" s="380"/>
      <c r="G7" s="378" t="s">
        <v>50</v>
      </c>
    </row>
    <row r="8" spans="1:9" x14ac:dyDescent="0.2">
      <c r="A8" s="368"/>
      <c r="B8" s="369"/>
      <c r="C8" s="370"/>
      <c r="D8" s="370"/>
      <c r="E8" s="1169"/>
      <c r="F8" s="1170"/>
      <c r="G8" s="381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345">
        <v>1</v>
      </c>
      <c r="B10" s="382"/>
      <c r="C10" s="352" t="s">
        <v>149</v>
      </c>
      <c r="D10" s="357" t="s">
        <v>765</v>
      </c>
      <c r="E10" s="383">
        <v>45</v>
      </c>
      <c r="F10" s="384">
        <v>250</v>
      </c>
      <c r="G10" s="353">
        <f>F10*E10</f>
        <v>11250</v>
      </c>
      <c r="I10" s="2" t="s">
        <v>8</v>
      </c>
    </row>
    <row r="11" spans="1:9" x14ac:dyDescent="0.2">
      <c r="A11" s="345"/>
      <c r="B11" s="382"/>
      <c r="C11" s="352"/>
      <c r="D11" s="351" t="s">
        <v>766</v>
      </c>
      <c r="E11" s="385"/>
      <c r="F11" s="384"/>
      <c r="G11" s="353"/>
    </row>
    <row r="12" spans="1:9" x14ac:dyDescent="0.2">
      <c r="A12" s="345">
        <v>2</v>
      </c>
      <c r="B12" s="382"/>
      <c r="C12" s="352" t="s">
        <v>149</v>
      </c>
      <c r="D12" s="351" t="s">
        <v>434</v>
      </c>
      <c r="E12" s="388">
        <v>45</v>
      </c>
      <c r="F12" s="387">
        <v>450</v>
      </c>
      <c r="G12" s="353">
        <f>F12*E12</f>
        <v>20250</v>
      </c>
    </row>
    <row r="13" spans="1:9" x14ac:dyDescent="0.2">
      <c r="A13" s="345">
        <v>3</v>
      </c>
      <c r="B13" s="382"/>
      <c r="C13" s="352" t="s">
        <v>149</v>
      </c>
      <c r="D13" s="351" t="s">
        <v>764</v>
      </c>
      <c r="E13" s="388">
        <v>1</v>
      </c>
      <c r="F13" s="384">
        <v>355</v>
      </c>
      <c r="G13" s="353">
        <f>F13*E13</f>
        <v>355</v>
      </c>
    </row>
    <row r="14" spans="1:9" x14ac:dyDescent="0.2">
      <c r="A14" s="345"/>
      <c r="B14" s="389"/>
      <c r="C14" s="352"/>
      <c r="D14" s="357"/>
      <c r="E14" s="390"/>
      <c r="F14" s="384"/>
      <c r="G14" s="353"/>
    </row>
    <row r="15" spans="1:9" x14ac:dyDescent="0.2">
      <c r="A15" s="345"/>
      <c r="B15" s="389"/>
      <c r="C15" s="352"/>
      <c r="D15" s="357"/>
      <c r="E15" s="390"/>
      <c r="F15" s="384"/>
      <c r="G15" s="353"/>
    </row>
    <row r="16" spans="1:9" x14ac:dyDescent="0.2">
      <c r="A16" s="345"/>
      <c r="B16" s="391"/>
      <c r="C16" s="366"/>
      <c r="D16" s="357"/>
      <c r="E16" s="388"/>
      <c r="F16" s="392"/>
      <c r="G16" s="353"/>
    </row>
    <row r="17" spans="1:7" x14ac:dyDescent="0.2">
      <c r="A17" s="345"/>
      <c r="B17" s="391"/>
      <c r="C17" s="366"/>
      <c r="D17" s="364"/>
      <c r="E17" s="388"/>
      <c r="F17" s="392"/>
      <c r="G17" s="353"/>
    </row>
    <row r="18" spans="1:7" x14ac:dyDescent="0.2">
      <c r="A18" s="345"/>
      <c r="B18" s="382"/>
      <c r="C18" s="352"/>
      <c r="D18" s="364"/>
      <c r="E18" s="393"/>
      <c r="F18" s="384"/>
      <c r="G18" s="353"/>
    </row>
    <row r="19" spans="1:7" x14ac:dyDescent="0.2">
      <c r="A19" s="345"/>
      <c r="B19" s="394"/>
      <c r="C19" s="352"/>
      <c r="D19" s="357"/>
      <c r="E19" s="395"/>
      <c r="F19" s="384"/>
      <c r="G19" s="353"/>
    </row>
    <row r="20" spans="1:7" x14ac:dyDescent="0.2">
      <c r="A20" s="345"/>
      <c r="B20" s="389"/>
      <c r="C20" s="352"/>
      <c r="D20" s="357"/>
      <c r="E20" s="388"/>
      <c r="F20" s="396"/>
      <c r="G20" s="353"/>
    </row>
    <row r="21" spans="1:7" x14ac:dyDescent="0.2">
      <c r="A21" s="345"/>
      <c r="B21" s="397"/>
      <c r="C21" s="352"/>
      <c r="D21" s="357"/>
      <c r="E21" s="398"/>
      <c r="F21" s="384"/>
      <c r="G21" s="353"/>
    </row>
    <row r="22" spans="1:7" x14ac:dyDescent="0.2">
      <c r="A22" s="345"/>
      <c r="B22" s="397"/>
      <c r="C22" s="352"/>
      <c r="D22" s="365"/>
      <c r="E22" s="398"/>
      <c r="F22" s="384"/>
      <c r="G22" s="353"/>
    </row>
    <row r="23" spans="1:7" x14ac:dyDescent="0.2">
      <c r="A23" s="345"/>
      <c r="B23" s="382"/>
      <c r="C23" s="352"/>
      <c r="D23" s="365"/>
      <c r="E23" s="388"/>
      <c r="F23" s="384"/>
      <c r="G23" s="353"/>
    </row>
    <row r="24" spans="1:7" x14ac:dyDescent="0.2">
      <c r="A24" s="345"/>
      <c r="B24" s="382"/>
      <c r="C24" s="352"/>
      <c r="D24" s="365"/>
      <c r="E24" s="398"/>
      <c r="F24" s="384"/>
      <c r="G24" s="353"/>
    </row>
    <row r="25" spans="1:7" x14ac:dyDescent="0.2">
      <c r="A25" s="345"/>
      <c r="B25" s="394"/>
      <c r="C25" s="352"/>
      <c r="D25" s="365"/>
      <c r="E25" s="395"/>
      <c r="F25" s="399"/>
      <c r="G25" s="353"/>
    </row>
    <row r="26" spans="1:7" x14ac:dyDescent="0.2">
      <c r="A26" s="345"/>
      <c r="B26" s="389"/>
      <c r="C26" s="352"/>
      <c r="D26" s="400"/>
      <c r="E26" s="395"/>
      <c r="F26" s="399"/>
      <c r="G26" s="353"/>
    </row>
    <row r="27" spans="1:7" x14ac:dyDescent="0.2">
      <c r="A27" s="345"/>
      <c r="B27" s="389"/>
      <c r="C27" s="352"/>
      <c r="D27" s="365"/>
      <c r="E27" s="395"/>
      <c r="F27" s="399"/>
      <c r="G27" s="353"/>
    </row>
    <row r="28" spans="1:7" x14ac:dyDescent="0.2">
      <c r="A28" s="345"/>
      <c r="B28" s="382"/>
      <c r="C28" s="352"/>
      <c r="D28" s="365"/>
      <c r="E28" s="395"/>
      <c r="F28" s="399"/>
      <c r="G28" s="353"/>
    </row>
    <row r="29" spans="1:7" x14ac:dyDescent="0.2">
      <c r="A29" s="345"/>
      <c r="B29" s="382"/>
      <c r="C29" s="352"/>
      <c r="D29" s="357"/>
      <c r="E29" s="395"/>
      <c r="F29" s="399"/>
      <c r="G29" s="353"/>
    </row>
    <row r="30" spans="1:7" x14ac:dyDescent="0.2">
      <c r="A30" s="345"/>
      <c r="B30" s="382"/>
      <c r="C30" s="352"/>
      <c r="D30" s="357"/>
      <c r="E30" s="395"/>
      <c r="F30" s="399"/>
      <c r="G30" s="353"/>
    </row>
    <row r="31" spans="1:7" x14ac:dyDescent="0.2">
      <c r="A31" s="345"/>
      <c r="B31" s="382"/>
      <c r="C31" s="352"/>
      <c r="D31" s="401"/>
      <c r="E31" s="395"/>
      <c r="F31" s="399"/>
      <c r="G31" s="353"/>
    </row>
    <row r="32" spans="1:7" x14ac:dyDescent="0.2">
      <c r="A32" s="345"/>
      <c r="B32" s="382"/>
      <c r="C32" s="352"/>
      <c r="D32" s="401"/>
      <c r="E32" s="395"/>
      <c r="F32" s="399"/>
      <c r="G32" s="353"/>
    </row>
    <row r="33" spans="1:7" x14ac:dyDescent="0.2">
      <c r="A33" s="345"/>
      <c r="B33" s="382"/>
      <c r="C33" s="352"/>
      <c r="D33" s="401"/>
      <c r="E33" s="395"/>
      <c r="F33" s="399"/>
      <c r="G33" s="353"/>
    </row>
    <row r="34" spans="1:7" x14ac:dyDescent="0.2">
      <c r="A34" s="345"/>
      <c r="B34" s="382"/>
      <c r="C34" s="352"/>
      <c r="D34" s="365"/>
      <c r="E34" s="395"/>
      <c r="F34" s="399"/>
      <c r="G34" s="353"/>
    </row>
    <row r="35" spans="1:7" x14ac:dyDescent="0.2">
      <c r="A35" s="345"/>
      <c r="B35" s="382"/>
      <c r="C35" s="352"/>
      <c r="D35" s="402"/>
      <c r="E35" s="395"/>
      <c r="F35" s="399"/>
      <c r="G35" s="353"/>
    </row>
    <row r="36" spans="1:7" x14ac:dyDescent="0.2">
      <c r="A36" s="345"/>
      <c r="B36" s="382"/>
      <c r="C36" s="352"/>
      <c r="D36" s="160"/>
      <c r="E36" s="388"/>
      <c r="F36" s="384"/>
      <c r="G36" s="353"/>
    </row>
    <row r="37" spans="1:7" x14ac:dyDescent="0.2">
      <c r="A37" s="345"/>
      <c r="B37" s="382"/>
      <c r="C37" s="352"/>
      <c r="D37" s="357"/>
      <c r="E37" s="398"/>
      <c r="F37" s="384"/>
      <c r="G37" s="353"/>
    </row>
    <row r="38" spans="1:7" x14ac:dyDescent="0.2">
      <c r="A38" s="345"/>
      <c r="B38" s="382"/>
      <c r="C38" s="352"/>
      <c r="D38" s="357"/>
      <c r="E38" s="398"/>
      <c r="F38" s="384"/>
      <c r="G38" s="353"/>
    </row>
    <row r="39" spans="1:7" x14ac:dyDescent="0.2">
      <c r="A39" s="345"/>
      <c r="B39" s="382"/>
      <c r="C39" s="352"/>
      <c r="D39" s="357"/>
      <c r="E39" s="398"/>
      <c r="F39" s="384"/>
      <c r="G39" s="353"/>
    </row>
    <row r="40" spans="1:7" x14ac:dyDescent="0.2">
      <c r="A40" s="345"/>
      <c r="B40" s="382"/>
      <c r="C40" s="352"/>
      <c r="D40" s="357"/>
      <c r="E40" s="390"/>
      <c r="F40" s="384"/>
      <c r="G40" s="353"/>
    </row>
    <row r="41" spans="1:7" x14ac:dyDescent="0.2">
      <c r="A41" s="345"/>
      <c r="B41" s="382"/>
      <c r="C41" s="403"/>
      <c r="D41" s="365"/>
      <c r="E41" s="404"/>
      <c r="F41" s="405"/>
      <c r="G41" s="353"/>
    </row>
    <row r="42" spans="1:7" x14ac:dyDescent="0.2">
      <c r="A42" s="345"/>
      <c r="B42" s="382"/>
      <c r="C42" s="352"/>
      <c r="D42" s="406"/>
      <c r="E42" s="388"/>
      <c r="F42" s="387"/>
      <c r="G42" s="353"/>
    </row>
    <row r="43" spans="1:7" x14ac:dyDescent="0.2">
      <c r="A43" s="345"/>
      <c r="B43" s="382"/>
      <c r="C43" s="352"/>
      <c r="D43" s="364"/>
      <c r="E43" s="388"/>
      <c r="F43" s="387"/>
      <c r="G43" s="353"/>
    </row>
    <row r="44" spans="1:7" ht="13.5" thickBot="1" x14ac:dyDescent="0.25">
      <c r="A44" s="407"/>
      <c r="B44" s="408"/>
      <c r="C44" s="409"/>
      <c r="D44" s="409"/>
      <c r="E44" s="408"/>
      <c r="F44" s="49" t="s">
        <v>15</v>
      </c>
      <c r="G44" s="50">
        <f>SUM(G10:G43)</f>
        <v>31855</v>
      </c>
    </row>
    <row r="45" spans="1:7" ht="13.5" thickTop="1" x14ac:dyDescent="0.2">
      <c r="A45" s="1149" t="s">
        <v>767</v>
      </c>
      <c r="B45" s="1186"/>
      <c r="C45" s="1186"/>
      <c r="D45" s="1186"/>
      <c r="E45" s="1186"/>
      <c r="F45" s="1186"/>
      <c r="G45" s="1187"/>
    </row>
    <row r="46" spans="1:7" ht="13.5" thickBot="1" x14ac:dyDescent="0.25">
      <c r="A46" s="359"/>
      <c r="B46" s="355" t="s">
        <v>8</v>
      </c>
      <c r="C46" s="355" t="s">
        <v>8</v>
      </c>
      <c r="D46" s="360"/>
      <c r="E46" s="355"/>
      <c r="F46" s="361"/>
      <c r="G46" s="362"/>
    </row>
    <row r="47" spans="1:7" ht="13.5" thickTop="1" x14ac:dyDescent="0.2">
      <c r="A47" s="1176"/>
      <c r="B47" s="1177"/>
      <c r="C47" s="1177"/>
      <c r="D47" s="414" t="s">
        <v>11</v>
      </c>
      <c r="E47" s="1178" t="s">
        <v>12</v>
      </c>
      <c r="F47" s="1178"/>
      <c r="G47" s="1179"/>
    </row>
    <row r="48" spans="1:7" x14ac:dyDescent="0.2">
      <c r="A48" s="1161" t="s">
        <v>17</v>
      </c>
      <c r="B48" s="1162"/>
      <c r="C48" s="1162"/>
      <c r="D48" s="415"/>
      <c r="E48" s="1180"/>
      <c r="F48" s="1181"/>
      <c r="G48" s="1182"/>
    </row>
    <row r="49" spans="1:9" x14ac:dyDescent="0.2">
      <c r="A49" s="1161" t="s">
        <v>38</v>
      </c>
      <c r="B49" s="1162"/>
      <c r="C49" s="1162"/>
      <c r="D49" s="58" t="s">
        <v>379</v>
      </c>
      <c r="E49" s="1139" t="s">
        <v>142</v>
      </c>
      <c r="F49" s="1139"/>
      <c r="G49" s="1140"/>
    </row>
    <row r="50" spans="1:9" ht="13.5" thickBot="1" x14ac:dyDescent="0.25">
      <c r="A50" s="1163" t="s">
        <v>39</v>
      </c>
      <c r="B50" s="1164"/>
      <c r="C50" s="1164"/>
      <c r="D50" s="356" t="s">
        <v>44</v>
      </c>
      <c r="E50" s="1165" t="s">
        <v>0</v>
      </c>
      <c r="F50" s="1165"/>
      <c r="G50" s="1166"/>
    </row>
    <row r="51" spans="1:9" ht="16.5" x14ac:dyDescent="0.25">
      <c r="A51" s="1205" t="s">
        <v>29</v>
      </c>
      <c r="B51" s="1206"/>
      <c r="C51" s="1206"/>
      <c r="D51" s="1206"/>
      <c r="E51" s="1206"/>
      <c r="F51" s="1206"/>
      <c r="G51" s="1207"/>
    </row>
    <row r="52" spans="1:9" x14ac:dyDescent="0.2">
      <c r="A52" s="1208" t="s">
        <v>48</v>
      </c>
      <c r="B52" s="1209"/>
      <c r="C52" s="1209"/>
      <c r="D52" s="1209"/>
      <c r="E52" s="1209"/>
      <c r="F52" s="1209"/>
      <c r="G52" s="1210"/>
    </row>
    <row r="53" spans="1:9" x14ac:dyDescent="0.2">
      <c r="A53" s="1211" t="s">
        <v>49</v>
      </c>
      <c r="B53" s="1212"/>
      <c r="C53" s="1212"/>
      <c r="D53" s="1212"/>
      <c r="E53" s="1212"/>
      <c r="F53" s="1212"/>
      <c r="G53" s="1213"/>
    </row>
    <row r="54" spans="1:9" x14ac:dyDescent="0.2">
      <c r="A54" s="450"/>
      <c r="B54" s="451"/>
      <c r="C54" s="452"/>
      <c r="D54" s="453"/>
      <c r="E54" s="451"/>
      <c r="F54" s="454"/>
      <c r="G54" s="455" t="s">
        <v>20</v>
      </c>
    </row>
    <row r="55" spans="1:9" x14ac:dyDescent="0.2">
      <c r="A55" s="456" t="s">
        <v>2287</v>
      </c>
      <c r="B55" s="457"/>
      <c r="C55" s="458" t="s">
        <v>21</v>
      </c>
      <c r="D55" s="457"/>
      <c r="E55" s="286" t="s">
        <v>2288</v>
      </c>
      <c r="F55" s="287"/>
      <c r="G55" s="288" t="s">
        <v>2289</v>
      </c>
      <c r="I55" s="264" t="s">
        <v>2283</v>
      </c>
    </row>
    <row r="56" spans="1:9" x14ac:dyDescent="0.2">
      <c r="A56" s="459" t="s">
        <v>8</v>
      </c>
      <c r="B56" s="460"/>
      <c r="C56" s="461"/>
      <c r="D56" s="449"/>
      <c r="E56" s="1214"/>
      <c r="F56" s="1215"/>
      <c r="G56" s="462"/>
    </row>
    <row r="57" spans="1:9" x14ac:dyDescent="0.2">
      <c r="A57" s="463" t="s">
        <v>37</v>
      </c>
      <c r="B57" s="464"/>
      <c r="C57" s="464"/>
      <c r="D57" s="464"/>
      <c r="E57" s="465" t="s">
        <v>46</v>
      </c>
      <c r="F57" s="466"/>
      <c r="G57" s="462" t="s">
        <v>50</v>
      </c>
    </row>
    <row r="58" spans="1:9" x14ac:dyDescent="0.2">
      <c r="A58" s="450"/>
      <c r="B58" s="451"/>
      <c r="C58" s="452"/>
      <c r="D58" s="452"/>
      <c r="E58" s="1216"/>
      <c r="F58" s="1217"/>
      <c r="G58" s="467"/>
    </row>
    <row r="59" spans="1:9" ht="26.25" thickBot="1" x14ac:dyDescent="0.25">
      <c r="A59" s="468" t="s">
        <v>47</v>
      </c>
      <c r="B59" s="469" t="s">
        <v>23</v>
      </c>
      <c r="C59" s="469" t="s">
        <v>34</v>
      </c>
      <c r="D59" s="470" t="s">
        <v>53</v>
      </c>
      <c r="E59" s="471" t="s">
        <v>54</v>
      </c>
      <c r="F59" s="472" t="s">
        <v>55</v>
      </c>
      <c r="G59" s="473" t="s">
        <v>35</v>
      </c>
    </row>
    <row r="60" spans="1:9" ht="13.5" thickTop="1" x14ac:dyDescent="0.2">
      <c r="A60" s="474">
        <v>1</v>
      </c>
      <c r="B60" s="475"/>
      <c r="C60" s="225" t="s">
        <v>149</v>
      </c>
      <c r="D60" s="255" t="s">
        <v>855</v>
      </c>
      <c r="E60" s="661">
        <v>45</v>
      </c>
      <c r="F60" s="481">
        <v>250</v>
      </c>
      <c r="G60" s="220">
        <f>F60*E60</f>
        <v>11250</v>
      </c>
    </row>
    <row r="61" spans="1:9" x14ac:dyDescent="0.2">
      <c r="A61" s="474"/>
      <c r="B61" s="475"/>
      <c r="C61" s="225"/>
      <c r="D61" s="482" t="s">
        <v>856</v>
      </c>
      <c r="E61" s="667"/>
      <c r="F61" s="481"/>
      <c r="G61" s="220"/>
    </row>
    <row r="62" spans="1:9" x14ac:dyDescent="0.2">
      <c r="A62" s="474">
        <v>2</v>
      </c>
      <c r="B62" s="475"/>
      <c r="C62" s="225" t="s">
        <v>149</v>
      </c>
      <c r="D62" s="482" t="s">
        <v>434</v>
      </c>
      <c r="E62" s="480">
        <v>45</v>
      </c>
      <c r="F62" s="484">
        <v>450</v>
      </c>
      <c r="G62" s="220">
        <f>F62*E62</f>
        <v>20250</v>
      </c>
    </row>
    <row r="63" spans="1:9" x14ac:dyDescent="0.2">
      <c r="A63" s="474">
        <v>3</v>
      </c>
      <c r="B63" s="475"/>
      <c r="C63" s="225" t="s">
        <v>149</v>
      </c>
      <c r="D63" s="482" t="s">
        <v>764</v>
      </c>
      <c r="E63" s="480">
        <v>1</v>
      </c>
      <c r="F63" s="481">
        <v>355</v>
      </c>
      <c r="G63" s="220">
        <f>F63*E63</f>
        <v>355</v>
      </c>
    </row>
    <row r="64" spans="1:9" x14ac:dyDescent="0.2">
      <c r="A64" s="474"/>
      <c r="B64" s="485"/>
      <c r="C64" s="225"/>
      <c r="D64" s="255"/>
      <c r="E64" s="486"/>
      <c r="F64" s="481"/>
      <c r="G64" s="220"/>
    </row>
    <row r="65" spans="1:7" x14ac:dyDescent="0.2">
      <c r="A65" s="474"/>
      <c r="B65" s="485"/>
      <c r="C65" s="225"/>
      <c r="D65" s="255"/>
      <c r="E65" s="486"/>
      <c r="F65" s="481"/>
      <c r="G65" s="220"/>
    </row>
    <row r="66" spans="1:7" x14ac:dyDescent="0.2">
      <c r="A66" s="474"/>
      <c r="B66" s="487"/>
      <c r="C66" s="488"/>
      <c r="D66" s="255"/>
      <c r="E66" s="480"/>
      <c r="F66" s="489"/>
      <c r="G66" s="220"/>
    </row>
    <row r="67" spans="1:7" x14ac:dyDescent="0.2">
      <c r="A67" s="474"/>
      <c r="B67" s="487"/>
      <c r="C67" s="488"/>
      <c r="D67" s="490"/>
      <c r="E67" s="480"/>
      <c r="F67" s="489"/>
      <c r="G67" s="220"/>
    </row>
    <row r="68" spans="1:7" x14ac:dyDescent="0.2">
      <c r="A68" s="474"/>
      <c r="B68" s="475"/>
      <c r="C68" s="225"/>
      <c r="D68" s="490"/>
      <c r="E68" s="491"/>
      <c r="F68" s="481"/>
      <c r="G68" s="220"/>
    </row>
    <row r="69" spans="1:7" x14ac:dyDescent="0.2">
      <c r="A69" s="474"/>
      <c r="B69" s="492"/>
      <c r="C69" s="225"/>
      <c r="D69" s="255"/>
      <c r="E69" s="493"/>
      <c r="F69" s="481"/>
      <c r="G69" s="220"/>
    </row>
    <row r="70" spans="1:7" x14ac:dyDescent="0.2">
      <c r="A70" s="474"/>
      <c r="B70" s="485"/>
      <c r="C70" s="225"/>
      <c r="D70" s="255"/>
      <c r="E70" s="480"/>
      <c r="F70" s="494"/>
      <c r="G70" s="220"/>
    </row>
    <row r="71" spans="1:7" x14ac:dyDescent="0.2">
      <c r="A71" s="474"/>
      <c r="B71" s="495"/>
      <c r="C71" s="225"/>
      <c r="D71" s="255"/>
      <c r="E71" s="496"/>
      <c r="F71" s="481"/>
      <c r="G71" s="220"/>
    </row>
    <row r="72" spans="1:7" x14ac:dyDescent="0.2">
      <c r="A72" s="474"/>
      <c r="B72" s="495"/>
      <c r="C72" s="225"/>
      <c r="D72" s="262"/>
      <c r="E72" s="496"/>
      <c r="F72" s="481"/>
      <c r="G72" s="220"/>
    </row>
    <row r="73" spans="1:7" x14ac:dyDescent="0.2">
      <c r="A73" s="474"/>
      <c r="B73" s="475"/>
      <c r="C73" s="225"/>
      <c r="D73" s="262"/>
      <c r="E73" s="480"/>
      <c r="F73" s="481"/>
      <c r="G73" s="220"/>
    </row>
    <row r="74" spans="1:7" x14ac:dyDescent="0.2">
      <c r="A74" s="474"/>
      <c r="B74" s="475"/>
      <c r="C74" s="225"/>
      <c r="D74" s="262"/>
      <c r="E74" s="496"/>
      <c r="F74" s="481"/>
      <c r="G74" s="220"/>
    </row>
    <row r="75" spans="1:7" x14ac:dyDescent="0.2">
      <c r="A75" s="474"/>
      <c r="B75" s="492"/>
      <c r="C75" s="225"/>
      <c r="D75" s="262"/>
      <c r="E75" s="493"/>
      <c r="F75" s="497"/>
      <c r="G75" s="220"/>
    </row>
    <row r="76" spans="1:7" x14ac:dyDescent="0.2">
      <c r="A76" s="474"/>
      <c r="B76" s="485"/>
      <c r="C76" s="225"/>
      <c r="D76" s="498"/>
      <c r="E76" s="493"/>
      <c r="F76" s="497"/>
      <c r="G76" s="220"/>
    </row>
    <row r="77" spans="1:7" x14ac:dyDescent="0.2">
      <c r="A77" s="474"/>
      <c r="B77" s="485"/>
      <c r="C77" s="225"/>
      <c r="D77" s="262"/>
      <c r="E77" s="493"/>
      <c r="F77" s="497"/>
      <c r="G77" s="220"/>
    </row>
    <row r="78" spans="1:7" x14ac:dyDescent="0.2">
      <c r="A78" s="474"/>
      <c r="B78" s="475"/>
      <c r="C78" s="225"/>
      <c r="D78" s="262"/>
      <c r="E78" s="493"/>
      <c r="F78" s="497"/>
      <c r="G78" s="220"/>
    </row>
    <row r="79" spans="1:7" x14ac:dyDescent="0.2">
      <c r="A79" s="474"/>
      <c r="B79" s="475"/>
      <c r="C79" s="225"/>
      <c r="D79" s="255"/>
      <c r="E79" s="493"/>
      <c r="F79" s="497"/>
      <c r="G79" s="220"/>
    </row>
    <row r="80" spans="1:7" x14ac:dyDescent="0.2">
      <c r="A80" s="474"/>
      <c r="B80" s="475"/>
      <c r="C80" s="225"/>
      <c r="D80" s="255"/>
      <c r="E80" s="493"/>
      <c r="F80" s="497"/>
      <c r="G80" s="220"/>
    </row>
    <row r="81" spans="1:7" x14ac:dyDescent="0.2">
      <c r="A81" s="474"/>
      <c r="B81" s="475"/>
      <c r="C81" s="225"/>
      <c r="D81" s="499"/>
      <c r="E81" s="493"/>
      <c r="F81" s="497"/>
      <c r="G81" s="220"/>
    </row>
    <row r="82" spans="1:7" x14ac:dyDescent="0.2">
      <c r="A82" s="474"/>
      <c r="B82" s="475"/>
      <c r="C82" s="225"/>
      <c r="D82" s="499"/>
      <c r="E82" s="493"/>
      <c r="F82" s="497"/>
      <c r="G82" s="220"/>
    </row>
    <row r="83" spans="1:7" x14ac:dyDescent="0.2">
      <c r="A83" s="474"/>
      <c r="B83" s="475"/>
      <c r="C83" s="225"/>
      <c r="D83" s="499"/>
      <c r="E83" s="493"/>
      <c r="F83" s="497"/>
      <c r="G83" s="220"/>
    </row>
    <row r="84" spans="1:7" x14ac:dyDescent="0.2">
      <c r="A84" s="474"/>
      <c r="B84" s="475"/>
      <c r="C84" s="225"/>
      <c r="D84" s="262"/>
      <c r="E84" s="493"/>
      <c r="F84" s="497"/>
      <c r="G84" s="220"/>
    </row>
    <row r="85" spans="1:7" x14ac:dyDescent="0.2">
      <c r="A85" s="474"/>
      <c r="B85" s="475"/>
      <c r="C85" s="225"/>
      <c r="D85" s="500"/>
      <c r="E85" s="493"/>
      <c r="F85" s="497"/>
      <c r="G85" s="220"/>
    </row>
    <row r="86" spans="1:7" x14ac:dyDescent="0.2">
      <c r="A86" s="474"/>
      <c r="B86" s="475"/>
      <c r="C86" s="225"/>
      <c r="D86" s="501"/>
      <c r="E86" s="480"/>
      <c r="F86" s="481"/>
      <c r="G86" s="220"/>
    </row>
    <row r="87" spans="1:7" x14ac:dyDescent="0.2">
      <c r="A87" s="474"/>
      <c r="B87" s="475"/>
      <c r="C87" s="225"/>
      <c r="D87" s="255"/>
      <c r="E87" s="496"/>
      <c r="F87" s="481"/>
      <c r="G87" s="220"/>
    </row>
    <row r="88" spans="1:7" x14ac:dyDescent="0.2">
      <c r="A88" s="474"/>
      <c r="B88" s="475"/>
      <c r="C88" s="225"/>
      <c r="D88" s="255"/>
      <c r="E88" s="496"/>
      <c r="F88" s="481"/>
      <c r="G88" s="220"/>
    </row>
    <row r="89" spans="1:7" x14ac:dyDescent="0.2">
      <c r="A89" s="474"/>
      <c r="B89" s="475"/>
      <c r="C89" s="225"/>
      <c r="D89" s="255"/>
      <c r="E89" s="496"/>
      <c r="F89" s="481"/>
      <c r="G89" s="220"/>
    </row>
    <row r="90" spans="1:7" x14ac:dyDescent="0.2">
      <c r="A90" s="474"/>
      <c r="B90" s="475"/>
      <c r="C90" s="225"/>
      <c r="D90" s="255"/>
      <c r="E90" s="486"/>
      <c r="F90" s="481"/>
      <c r="G90" s="220"/>
    </row>
    <row r="91" spans="1:7" x14ac:dyDescent="0.2">
      <c r="A91" s="474"/>
      <c r="B91" s="475"/>
      <c r="C91" s="224"/>
      <c r="D91" s="262"/>
      <c r="E91" s="502"/>
      <c r="F91" s="503"/>
      <c r="G91" s="220"/>
    </row>
    <row r="92" spans="1:7" x14ac:dyDescent="0.2">
      <c r="A92" s="474"/>
      <c r="B92" s="475"/>
      <c r="C92" s="225"/>
      <c r="D92" s="504"/>
      <c r="E92" s="480"/>
      <c r="F92" s="484"/>
      <c r="G92" s="220"/>
    </row>
    <row r="93" spans="1:7" x14ac:dyDescent="0.2">
      <c r="A93" s="474"/>
      <c r="B93" s="475"/>
      <c r="C93" s="225"/>
      <c r="D93" s="490"/>
      <c r="E93" s="480"/>
      <c r="F93" s="484"/>
      <c r="G93" s="220"/>
    </row>
    <row r="94" spans="1:7" ht="13.5" thickBot="1" x14ac:dyDescent="0.25">
      <c r="A94" s="505"/>
      <c r="B94" s="506"/>
      <c r="C94" s="507"/>
      <c r="D94" s="507"/>
      <c r="E94" s="506"/>
      <c r="F94" s="508" t="s">
        <v>15</v>
      </c>
      <c r="G94" s="509">
        <f>SUM(G60:G93)</f>
        <v>31855</v>
      </c>
    </row>
    <row r="95" spans="1:7" ht="13.5" thickTop="1" x14ac:dyDescent="0.2">
      <c r="A95" s="1218" t="s">
        <v>2290</v>
      </c>
      <c r="B95" s="1219"/>
      <c r="C95" s="1219"/>
      <c r="D95" s="1219"/>
      <c r="E95" s="1219"/>
      <c r="F95" s="1219"/>
      <c r="G95" s="1220"/>
    </row>
    <row r="96" spans="1:7" ht="13.5" thickBot="1" x14ac:dyDescent="0.25">
      <c r="A96" s="510"/>
      <c r="B96" s="511" t="s">
        <v>8</v>
      </c>
      <c r="C96" s="511" t="s">
        <v>8</v>
      </c>
      <c r="D96" s="512"/>
      <c r="E96" s="511"/>
      <c r="F96" s="513"/>
      <c r="G96" s="514"/>
    </row>
    <row r="97" spans="1:7" ht="13.5" thickTop="1" x14ac:dyDescent="0.2">
      <c r="A97" s="1221"/>
      <c r="B97" s="1222"/>
      <c r="C97" s="1222"/>
      <c r="D97" s="515" t="s">
        <v>11</v>
      </c>
      <c r="E97" s="1223" t="s">
        <v>12</v>
      </c>
      <c r="F97" s="1223"/>
      <c r="G97" s="1224"/>
    </row>
    <row r="98" spans="1:7" x14ac:dyDescent="0.2">
      <c r="A98" s="1225" t="s">
        <v>17</v>
      </c>
      <c r="B98" s="1226"/>
      <c r="C98" s="1226"/>
      <c r="D98" s="516"/>
      <c r="E98" s="1227"/>
      <c r="F98" s="1228"/>
      <c r="G98" s="1229"/>
    </row>
    <row r="99" spans="1:7" x14ac:dyDescent="0.2">
      <c r="A99" s="1225" t="s">
        <v>38</v>
      </c>
      <c r="B99" s="1226"/>
      <c r="C99" s="1226"/>
      <c r="D99" s="517" t="s">
        <v>379</v>
      </c>
      <c r="E99" s="1230" t="s">
        <v>142</v>
      </c>
      <c r="F99" s="1230"/>
      <c r="G99" s="1231"/>
    </row>
    <row r="100" spans="1:7" ht="13.5" thickBot="1" x14ac:dyDescent="0.25">
      <c r="A100" s="1276" t="s">
        <v>39</v>
      </c>
      <c r="B100" s="1277"/>
      <c r="C100" s="1277"/>
      <c r="D100" s="518" t="s">
        <v>44</v>
      </c>
      <c r="E100" s="1279" t="s">
        <v>0</v>
      </c>
      <c r="F100" s="1279"/>
      <c r="G100" s="1280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83" t="s">
        <v>49</v>
      </c>
      <c r="B103" s="1184"/>
      <c r="C103" s="1184"/>
      <c r="D103" s="1184"/>
      <c r="E103" s="1184"/>
      <c r="F103" s="1184"/>
      <c r="G103" s="1185"/>
    </row>
    <row r="104" spans="1:7" x14ac:dyDescent="0.2">
      <c r="A104" s="368"/>
      <c r="B104" s="369"/>
      <c r="C104" s="370"/>
      <c r="D104" s="371"/>
      <c r="E104" s="369"/>
      <c r="F104" s="372"/>
      <c r="G104" s="373" t="s">
        <v>20</v>
      </c>
    </row>
    <row r="105" spans="1:7" x14ac:dyDescent="0.2">
      <c r="A105" s="374" t="s">
        <v>59</v>
      </c>
      <c r="B105" s="375"/>
      <c r="C105" s="14" t="s">
        <v>21</v>
      </c>
      <c r="D105" s="375"/>
      <c r="E105" s="343" t="s">
        <v>1746</v>
      </c>
      <c r="F105" s="376"/>
      <c r="G105" s="344" t="s">
        <v>1690</v>
      </c>
    </row>
    <row r="106" spans="1:7" x14ac:dyDescent="0.2">
      <c r="A106" s="342" t="s">
        <v>8</v>
      </c>
      <c r="B106" s="377"/>
      <c r="C106" s="19"/>
      <c r="D106" s="367"/>
      <c r="E106" s="1167"/>
      <c r="F106" s="1168"/>
      <c r="G106" s="378"/>
    </row>
    <row r="107" spans="1:7" x14ac:dyDescent="0.2">
      <c r="A107" s="354" t="s">
        <v>37</v>
      </c>
      <c r="B107" s="358"/>
      <c r="C107" s="358"/>
      <c r="D107" s="358"/>
      <c r="E107" s="379" t="s">
        <v>46</v>
      </c>
      <c r="F107" s="380"/>
      <c r="G107" s="378" t="s">
        <v>50</v>
      </c>
    </row>
    <row r="108" spans="1:7" x14ac:dyDescent="0.2">
      <c r="A108" s="368"/>
      <c r="B108" s="369"/>
      <c r="C108" s="370"/>
      <c r="D108" s="370"/>
      <c r="E108" s="1169"/>
      <c r="F108" s="1170"/>
      <c r="G108" s="381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345">
        <v>1</v>
      </c>
      <c r="B110" s="382"/>
      <c r="C110" s="352" t="s">
        <v>301</v>
      </c>
      <c r="D110" s="351" t="s">
        <v>1177</v>
      </c>
      <c r="E110" s="388">
        <v>1</v>
      </c>
      <c r="F110" s="384">
        <v>11750</v>
      </c>
      <c r="G110" s="353">
        <f>F110*E110</f>
        <v>11750</v>
      </c>
    </row>
    <row r="111" spans="1:7" x14ac:dyDescent="0.2">
      <c r="A111" s="345"/>
      <c r="B111" s="382"/>
      <c r="C111" s="352"/>
      <c r="D111" s="351"/>
      <c r="E111" s="388"/>
      <c r="F111" s="387"/>
      <c r="G111" s="353"/>
    </row>
    <row r="112" spans="1:7" x14ac:dyDescent="0.2">
      <c r="A112" s="345"/>
      <c r="B112" s="382"/>
      <c r="C112" s="352"/>
      <c r="D112" s="351"/>
      <c r="E112" s="388"/>
      <c r="F112" s="387"/>
      <c r="G112" s="353"/>
    </row>
    <row r="113" spans="1:7" x14ac:dyDescent="0.2">
      <c r="A113" s="345"/>
      <c r="B113" s="382"/>
      <c r="C113" s="352"/>
      <c r="D113" s="351"/>
      <c r="E113" s="388"/>
      <c r="F113" s="384"/>
      <c r="G113" s="353"/>
    </row>
    <row r="114" spans="1:7" x14ac:dyDescent="0.2">
      <c r="A114" s="345"/>
      <c r="B114" s="389"/>
      <c r="C114" s="352"/>
      <c r="D114" s="357"/>
      <c r="E114" s="390"/>
      <c r="F114" s="384"/>
      <c r="G114" s="353"/>
    </row>
    <row r="115" spans="1:7" x14ac:dyDescent="0.2">
      <c r="A115" s="345"/>
      <c r="B115" s="389"/>
      <c r="C115" s="352"/>
      <c r="D115" s="357"/>
      <c r="E115" s="390"/>
      <c r="F115" s="384"/>
      <c r="G115" s="353"/>
    </row>
    <row r="116" spans="1:7" x14ac:dyDescent="0.2">
      <c r="A116" s="345"/>
      <c r="B116" s="391"/>
      <c r="C116" s="366"/>
      <c r="D116" s="357"/>
      <c r="E116" s="388"/>
      <c r="F116" s="392"/>
      <c r="G116" s="353"/>
    </row>
    <row r="117" spans="1:7" x14ac:dyDescent="0.2">
      <c r="A117" s="345"/>
      <c r="B117" s="391"/>
      <c r="C117" s="366"/>
      <c r="D117" s="364"/>
      <c r="E117" s="388"/>
      <c r="F117" s="392"/>
      <c r="G117" s="353"/>
    </row>
    <row r="118" spans="1:7" x14ac:dyDescent="0.2">
      <c r="A118" s="345"/>
      <c r="B118" s="382"/>
      <c r="C118" s="352"/>
      <c r="D118" s="364"/>
      <c r="E118" s="393"/>
      <c r="F118" s="384"/>
      <c r="G118" s="353"/>
    </row>
    <row r="119" spans="1:7" x14ac:dyDescent="0.2">
      <c r="A119" s="345"/>
      <c r="B119" s="394"/>
      <c r="C119" s="352"/>
      <c r="D119" s="357"/>
      <c r="E119" s="395"/>
      <c r="F119" s="384"/>
      <c r="G119" s="353"/>
    </row>
    <row r="120" spans="1:7" x14ac:dyDescent="0.2">
      <c r="A120" s="345"/>
      <c r="B120" s="389"/>
      <c r="C120" s="352"/>
      <c r="D120" s="357"/>
      <c r="E120" s="388"/>
      <c r="F120" s="396"/>
      <c r="G120" s="353"/>
    </row>
    <row r="121" spans="1:7" x14ac:dyDescent="0.2">
      <c r="A121" s="345"/>
      <c r="B121" s="397"/>
      <c r="C121" s="352"/>
      <c r="D121" s="357"/>
      <c r="E121" s="398"/>
      <c r="F121" s="384"/>
      <c r="G121" s="353"/>
    </row>
    <row r="122" spans="1:7" x14ac:dyDescent="0.2">
      <c r="A122" s="345"/>
      <c r="B122" s="397"/>
      <c r="C122" s="352"/>
      <c r="D122" s="365"/>
      <c r="E122" s="398"/>
      <c r="F122" s="384"/>
      <c r="G122" s="353"/>
    </row>
    <row r="123" spans="1:7" x14ac:dyDescent="0.2">
      <c r="A123" s="345"/>
      <c r="B123" s="382"/>
      <c r="C123" s="352"/>
      <c r="D123" s="365"/>
      <c r="E123" s="388"/>
      <c r="F123" s="384"/>
      <c r="G123" s="353"/>
    </row>
    <row r="124" spans="1:7" x14ac:dyDescent="0.2">
      <c r="A124" s="345"/>
      <c r="B124" s="382"/>
      <c r="C124" s="352"/>
      <c r="D124" s="365"/>
      <c r="E124" s="398"/>
      <c r="F124" s="384"/>
      <c r="G124" s="353"/>
    </row>
    <row r="125" spans="1:7" x14ac:dyDescent="0.2">
      <c r="A125" s="345"/>
      <c r="B125" s="394"/>
      <c r="C125" s="352"/>
      <c r="D125" s="365" t="s">
        <v>152</v>
      </c>
      <c r="E125" s="395"/>
      <c r="F125" s="399"/>
      <c r="G125" s="353"/>
    </row>
    <row r="126" spans="1:7" x14ac:dyDescent="0.2">
      <c r="A126" s="345"/>
      <c r="B126" s="389"/>
      <c r="C126" s="352"/>
      <c r="D126" s="400"/>
      <c r="E126" s="395"/>
      <c r="F126" s="399"/>
      <c r="G126" s="353"/>
    </row>
    <row r="127" spans="1:7" x14ac:dyDescent="0.2">
      <c r="A127" s="345"/>
      <c r="B127" s="389"/>
      <c r="C127" s="352"/>
      <c r="D127" s="365"/>
      <c r="E127" s="395"/>
      <c r="F127" s="399"/>
      <c r="G127" s="353"/>
    </row>
    <row r="128" spans="1:7" x14ac:dyDescent="0.2">
      <c r="A128" s="345"/>
      <c r="B128" s="382"/>
      <c r="C128" s="352"/>
      <c r="D128" s="365"/>
      <c r="E128" s="395"/>
      <c r="F128" s="399"/>
      <c r="G128" s="353"/>
    </row>
    <row r="129" spans="1:7" x14ac:dyDescent="0.2">
      <c r="A129" s="345"/>
      <c r="B129" s="382"/>
      <c r="C129" s="352"/>
      <c r="D129" s="357"/>
      <c r="E129" s="395"/>
      <c r="F129" s="399"/>
      <c r="G129" s="353"/>
    </row>
    <row r="130" spans="1:7" x14ac:dyDescent="0.2">
      <c r="A130" s="345"/>
      <c r="B130" s="382"/>
      <c r="C130" s="352"/>
      <c r="D130" s="357"/>
      <c r="E130" s="395"/>
      <c r="F130" s="399"/>
      <c r="G130" s="353"/>
    </row>
    <row r="131" spans="1:7" x14ac:dyDescent="0.2">
      <c r="A131" s="345"/>
      <c r="B131" s="382"/>
      <c r="C131" s="352"/>
      <c r="D131" s="401"/>
      <c r="E131" s="395"/>
      <c r="F131" s="399"/>
      <c r="G131" s="353"/>
    </row>
    <row r="132" spans="1:7" x14ac:dyDescent="0.2">
      <c r="A132" s="345"/>
      <c r="B132" s="382"/>
      <c r="C132" s="352"/>
      <c r="D132" s="401"/>
      <c r="E132" s="395"/>
      <c r="F132" s="399"/>
      <c r="G132" s="353"/>
    </row>
    <row r="133" spans="1:7" x14ac:dyDescent="0.2">
      <c r="A133" s="345"/>
      <c r="B133" s="382"/>
      <c r="C133" s="352"/>
      <c r="D133" s="401"/>
      <c r="E133" s="395"/>
      <c r="F133" s="399"/>
      <c r="G133" s="353"/>
    </row>
    <row r="134" spans="1:7" x14ac:dyDescent="0.2">
      <c r="A134" s="345"/>
      <c r="B134" s="382"/>
      <c r="C134" s="352"/>
      <c r="D134" s="365"/>
      <c r="E134" s="395"/>
      <c r="F134" s="399"/>
      <c r="G134" s="353"/>
    </row>
    <row r="135" spans="1:7" x14ac:dyDescent="0.2">
      <c r="A135" s="345"/>
      <c r="B135" s="382"/>
      <c r="C135" s="352"/>
      <c r="D135" s="402"/>
      <c r="E135" s="395"/>
      <c r="F135" s="399"/>
      <c r="G135" s="353"/>
    </row>
    <row r="136" spans="1:7" x14ac:dyDescent="0.2">
      <c r="A136" s="345"/>
      <c r="B136" s="382"/>
      <c r="C136" s="352"/>
      <c r="D136" s="160"/>
      <c r="E136" s="388"/>
      <c r="F136" s="384"/>
      <c r="G136" s="353"/>
    </row>
    <row r="137" spans="1:7" x14ac:dyDescent="0.2">
      <c r="A137" s="345"/>
      <c r="B137" s="382"/>
      <c r="C137" s="352"/>
      <c r="D137" s="357"/>
      <c r="E137" s="398"/>
      <c r="F137" s="384"/>
      <c r="G137" s="353"/>
    </row>
    <row r="138" spans="1:7" x14ac:dyDescent="0.2">
      <c r="A138" s="345"/>
      <c r="B138" s="382"/>
      <c r="C138" s="352"/>
      <c r="D138" s="357"/>
      <c r="E138" s="398"/>
      <c r="F138" s="384"/>
      <c r="G138" s="353"/>
    </row>
    <row r="139" spans="1:7" x14ac:dyDescent="0.2">
      <c r="A139" s="345"/>
      <c r="B139" s="382"/>
      <c r="C139" s="352"/>
      <c r="D139" s="357"/>
      <c r="E139" s="398"/>
      <c r="F139" s="384"/>
      <c r="G139" s="353"/>
    </row>
    <row r="140" spans="1:7" x14ac:dyDescent="0.2">
      <c r="A140" s="345"/>
      <c r="B140" s="382"/>
      <c r="C140" s="352"/>
      <c r="D140" s="357" t="s">
        <v>152</v>
      </c>
      <c r="E140" s="390"/>
      <c r="F140" s="384"/>
      <c r="G140" s="353"/>
    </row>
    <row r="141" spans="1:7" x14ac:dyDescent="0.2">
      <c r="A141" s="345"/>
      <c r="B141" s="382"/>
      <c r="C141" s="403"/>
      <c r="D141" s="365"/>
      <c r="E141" s="404"/>
      <c r="F141" s="405"/>
      <c r="G141" s="353"/>
    </row>
    <row r="142" spans="1:7" x14ac:dyDescent="0.2">
      <c r="A142" s="345"/>
      <c r="B142" s="382"/>
      <c r="C142" s="352"/>
      <c r="D142" s="406"/>
      <c r="E142" s="388"/>
      <c r="F142" s="387"/>
      <c r="G142" s="353"/>
    </row>
    <row r="143" spans="1:7" x14ac:dyDescent="0.2">
      <c r="A143" s="345"/>
      <c r="B143" s="382"/>
      <c r="C143" s="352"/>
      <c r="D143" s="364"/>
      <c r="E143" s="388"/>
      <c r="F143" s="387"/>
      <c r="G143" s="353"/>
    </row>
    <row r="144" spans="1:7" ht="13.5" thickBot="1" x14ac:dyDescent="0.25">
      <c r="A144" s="407"/>
      <c r="B144" s="408"/>
      <c r="C144" s="409"/>
      <c r="D144" s="409"/>
      <c r="E144" s="408"/>
      <c r="F144" s="49" t="s">
        <v>15</v>
      </c>
      <c r="G144" s="50">
        <f>SUM(G110:G143)</f>
        <v>11750</v>
      </c>
    </row>
    <row r="145" spans="1:7" ht="13.5" thickTop="1" x14ac:dyDescent="0.2">
      <c r="A145" s="1149" t="s">
        <v>490</v>
      </c>
      <c r="B145" s="1186"/>
      <c r="C145" s="1186"/>
      <c r="D145" s="1186"/>
      <c r="E145" s="1186"/>
      <c r="F145" s="1186"/>
      <c r="G145" s="1187"/>
    </row>
    <row r="146" spans="1:7" ht="13.5" thickBot="1" x14ac:dyDescent="0.25">
      <c r="A146" s="359"/>
      <c r="B146" s="355" t="s">
        <v>8</v>
      </c>
      <c r="C146" s="355" t="s">
        <v>8</v>
      </c>
      <c r="D146" s="360"/>
      <c r="E146" s="355"/>
      <c r="F146" s="361"/>
      <c r="G146" s="362"/>
    </row>
    <row r="147" spans="1:7" ht="13.5" thickTop="1" x14ac:dyDescent="0.2">
      <c r="A147" s="1176"/>
      <c r="B147" s="1177"/>
      <c r="C147" s="1177"/>
      <c r="D147" s="414" t="s">
        <v>11</v>
      </c>
      <c r="E147" s="1178" t="s">
        <v>12</v>
      </c>
      <c r="F147" s="1178"/>
      <c r="G147" s="1179"/>
    </row>
    <row r="148" spans="1:7" x14ac:dyDescent="0.2">
      <c r="A148" s="1161" t="s">
        <v>17</v>
      </c>
      <c r="B148" s="1162"/>
      <c r="C148" s="1162"/>
      <c r="D148" s="415"/>
      <c r="E148" s="1180"/>
      <c r="F148" s="1181"/>
      <c r="G148" s="1182"/>
    </row>
    <row r="149" spans="1:7" x14ac:dyDescent="0.2">
      <c r="A149" s="1161" t="s">
        <v>38</v>
      </c>
      <c r="B149" s="1162"/>
      <c r="C149" s="1162"/>
      <c r="D149" s="58" t="s">
        <v>379</v>
      </c>
      <c r="E149" s="1139" t="s">
        <v>142</v>
      </c>
      <c r="F149" s="1139"/>
      <c r="G149" s="1140"/>
    </row>
    <row r="150" spans="1:7" ht="13.5" thickBot="1" x14ac:dyDescent="0.25">
      <c r="A150" s="1163" t="s">
        <v>39</v>
      </c>
      <c r="B150" s="1164"/>
      <c r="C150" s="1164"/>
      <c r="D150" s="356" t="s">
        <v>44</v>
      </c>
      <c r="E150" s="1165" t="s">
        <v>0</v>
      </c>
      <c r="F150" s="1165"/>
      <c r="G150" s="1166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83" t="s">
        <v>49</v>
      </c>
      <c r="B153" s="1184"/>
      <c r="C153" s="1184"/>
      <c r="D153" s="1184"/>
      <c r="E153" s="1184"/>
      <c r="F153" s="1184"/>
      <c r="G153" s="1185"/>
    </row>
    <row r="154" spans="1:7" x14ac:dyDescent="0.2">
      <c r="A154" s="368"/>
      <c r="B154" s="369"/>
      <c r="C154" s="370"/>
      <c r="D154" s="371"/>
      <c r="E154" s="369"/>
      <c r="F154" s="372"/>
      <c r="G154" s="373" t="s">
        <v>20</v>
      </c>
    </row>
    <row r="155" spans="1:7" x14ac:dyDescent="0.2">
      <c r="A155" s="374" t="s">
        <v>59</v>
      </c>
      <c r="B155" s="375"/>
      <c r="C155" s="14" t="s">
        <v>21</v>
      </c>
      <c r="D155" s="375"/>
      <c r="E155" s="343" t="s">
        <v>2301</v>
      </c>
      <c r="F155" s="376"/>
      <c r="G155" s="344" t="s">
        <v>2295</v>
      </c>
    </row>
    <row r="156" spans="1:7" x14ac:dyDescent="0.2">
      <c r="A156" s="342" t="s">
        <v>8</v>
      </c>
      <c r="B156" s="377"/>
      <c r="C156" s="19"/>
      <c r="D156" s="367"/>
      <c r="E156" s="1167"/>
      <c r="F156" s="1168"/>
      <c r="G156" s="378"/>
    </row>
    <row r="157" spans="1:7" x14ac:dyDescent="0.2">
      <c r="A157" s="354" t="s">
        <v>37</v>
      </c>
      <c r="B157" s="358"/>
      <c r="C157" s="358"/>
      <c r="D157" s="358"/>
      <c r="E157" s="379" t="s">
        <v>46</v>
      </c>
      <c r="F157" s="380"/>
      <c r="G157" s="378" t="s">
        <v>50</v>
      </c>
    </row>
    <row r="158" spans="1:7" x14ac:dyDescent="0.2">
      <c r="A158" s="368"/>
      <c r="B158" s="369"/>
      <c r="C158" s="370"/>
      <c r="D158" s="370"/>
      <c r="E158" s="1169"/>
      <c r="F158" s="1170"/>
      <c r="G158" s="381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345" t="s">
        <v>8</v>
      </c>
      <c r="B160" s="382"/>
      <c r="C160" s="352"/>
      <c r="D160" s="351" t="s">
        <v>2296</v>
      </c>
      <c r="E160" s="388"/>
      <c r="F160" s="384"/>
      <c r="G160" s="353" t="s">
        <v>8</v>
      </c>
    </row>
    <row r="161" spans="1:9" x14ac:dyDescent="0.2">
      <c r="A161" s="345">
        <v>1</v>
      </c>
      <c r="B161" s="382"/>
      <c r="C161" s="352" t="s">
        <v>300</v>
      </c>
      <c r="D161" s="351" t="s">
        <v>2298</v>
      </c>
      <c r="E161" s="554">
        <v>2500</v>
      </c>
      <c r="F161" s="387">
        <v>200</v>
      </c>
      <c r="G161" s="353">
        <f>F161*E161</f>
        <v>500000</v>
      </c>
    </row>
    <row r="162" spans="1:9" x14ac:dyDescent="0.2">
      <c r="A162" s="345"/>
      <c r="B162" s="382"/>
      <c r="C162" s="352"/>
      <c r="D162" s="351"/>
      <c r="E162" s="388"/>
      <c r="F162" s="387"/>
      <c r="G162" s="353"/>
    </row>
    <row r="163" spans="1:9" x14ac:dyDescent="0.2">
      <c r="A163" s="345"/>
      <c r="B163" s="382"/>
      <c r="C163" s="352"/>
      <c r="D163" s="351" t="s">
        <v>2297</v>
      </c>
      <c r="E163" s="388"/>
      <c r="F163" s="384"/>
      <c r="G163" s="353"/>
    </row>
    <row r="164" spans="1:9" x14ac:dyDescent="0.2">
      <c r="A164" s="345">
        <v>2</v>
      </c>
      <c r="B164" s="389"/>
      <c r="C164" s="352" t="s">
        <v>300</v>
      </c>
      <c r="D164" s="351" t="s">
        <v>2298</v>
      </c>
      <c r="E164" s="554">
        <v>2500</v>
      </c>
      <c r="F164" s="387">
        <v>200</v>
      </c>
      <c r="G164" s="353">
        <f>F164*E164</f>
        <v>500000</v>
      </c>
      <c r="I164" s="411"/>
    </row>
    <row r="165" spans="1:9" x14ac:dyDescent="0.2">
      <c r="A165" s="345"/>
      <c r="B165" s="389"/>
      <c r="C165" s="352"/>
      <c r="D165" s="357"/>
      <c r="E165" s="390"/>
      <c r="F165" s="384"/>
      <c r="G165" s="353"/>
    </row>
    <row r="166" spans="1:9" x14ac:dyDescent="0.2">
      <c r="A166" s="345"/>
      <c r="B166" s="391"/>
      <c r="C166" s="366"/>
      <c r="D166" s="357"/>
      <c r="E166" s="388"/>
      <c r="F166" s="392"/>
      <c r="G166" s="353"/>
    </row>
    <row r="167" spans="1:9" x14ac:dyDescent="0.2">
      <c r="A167" s="345"/>
      <c r="B167" s="391"/>
      <c r="C167" s="366"/>
      <c r="D167" s="364"/>
      <c r="E167" s="388"/>
      <c r="F167" s="392"/>
      <c r="G167" s="353"/>
      <c r="I167" s="411"/>
    </row>
    <row r="168" spans="1:9" x14ac:dyDescent="0.2">
      <c r="A168" s="345"/>
      <c r="B168" s="382"/>
      <c r="C168" s="352"/>
      <c r="D168" s="364"/>
      <c r="E168" s="393"/>
      <c r="F168" s="384"/>
      <c r="G168" s="353"/>
    </row>
    <row r="169" spans="1:9" x14ac:dyDescent="0.2">
      <c r="A169" s="345"/>
      <c r="B169" s="394"/>
      <c r="C169" s="352"/>
      <c r="D169" s="357"/>
      <c r="E169" s="395"/>
      <c r="F169" s="384"/>
      <c r="G169" s="353"/>
    </row>
    <row r="170" spans="1:9" x14ac:dyDescent="0.2">
      <c r="A170" s="345"/>
      <c r="B170" s="389"/>
      <c r="C170" s="352"/>
      <c r="D170" s="357"/>
      <c r="E170" s="388"/>
      <c r="F170" s="396"/>
      <c r="G170" s="353"/>
    </row>
    <row r="171" spans="1:9" x14ac:dyDescent="0.2">
      <c r="A171" s="345"/>
      <c r="B171" s="397"/>
      <c r="C171" s="352"/>
      <c r="D171" s="357"/>
      <c r="E171" s="398"/>
      <c r="F171" s="384"/>
      <c r="G171" s="353"/>
    </row>
    <row r="172" spans="1:9" x14ac:dyDescent="0.2">
      <c r="A172" s="345"/>
      <c r="B172" s="397"/>
      <c r="C172" s="352"/>
      <c r="D172" s="365"/>
      <c r="E172" s="398"/>
      <c r="F172" s="384"/>
      <c r="G172" s="353"/>
    </row>
    <row r="173" spans="1:9" x14ac:dyDescent="0.2">
      <c r="A173" s="345"/>
      <c r="B173" s="382"/>
      <c r="C173" s="352"/>
      <c r="D173" s="365"/>
      <c r="E173" s="388"/>
      <c r="F173" s="384"/>
      <c r="G173" s="353"/>
    </row>
    <row r="174" spans="1:9" x14ac:dyDescent="0.2">
      <c r="A174" s="345"/>
      <c r="B174" s="382"/>
      <c r="C174" s="352"/>
      <c r="D174" s="365"/>
      <c r="E174" s="398"/>
      <c r="F174" s="384"/>
      <c r="G174" s="353"/>
    </row>
    <row r="175" spans="1:9" x14ac:dyDescent="0.2">
      <c r="A175" s="345"/>
      <c r="B175" s="394"/>
      <c r="C175" s="352"/>
      <c r="D175" s="365" t="s">
        <v>152</v>
      </c>
      <c r="E175" s="395"/>
      <c r="F175" s="399"/>
      <c r="G175" s="353"/>
    </row>
    <row r="176" spans="1:9" x14ac:dyDescent="0.2">
      <c r="A176" s="345"/>
      <c r="B176" s="389"/>
      <c r="C176" s="352"/>
      <c r="D176" s="400"/>
      <c r="E176" s="395"/>
      <c r="F176" s="399"/>
      <c r="G176" s="353"/>
    </row>
    <row r="177" spans="1:7" x14ac:dyDescent="0.2">
      <c r="A177" s="345"/>
      <c r="B177" s="389"/>
      <c r="C177" s="352"/>
      <c r="D177" s="365"/>
      <c r="E177" s="395"/>
      <c r="F177" s="399"/>
      <c r="G177" s="353"/>
    </row>
    <row r="178" spans="1:7" x14ac:dyDescent="0.2">
      <c r="A178" s="345"/>
      <c r="B178" s="382"/>
      <c r="C178" s="352"/>
      <c r="D178" s="357"/>
      <c r="E178" s="395"/>
      <c r="F178" s="399"/>
      <c r="G178" s="353"/>
    </row>
    <row r="179" spans="1:7" x14ac:dyDescent="0.2">
      <c r="A179" s="345"/>
      <c r="B179" s="382"/>
      <c r="C179" s="352"/>
      <c r="D179" s="357"/>
      <c r="E179" s="395"/>
      <c r="F179" s="399"/>
      <c r="G179" s="353"/>
    </row>
    <row r="180" spans="1:7" x14ac:dyDescent="0.2">
      <c r="A180" s="345"/>
      <c r="B180" s="382"/>
      <c r="C180" s="352"/>
      <c r="D180" s="401"/>
      <c r="E180" s="395"/>
      <c r="F180" s="399"/>
      <c r="G180" s="353"/>
    </row>
    <row r="181" spans="1:7" x14ac:dyDescent="0.2">
      <c r="A181" s="345"/>
      <c r="B181" s="382"/>
      <c r="C181" s="352"/>
      <c r="D181" s="401"/>
      <c r="E181" s="395"/>
      <c r="F181" s="399"/>
      <c r="G181" s="353"/>
    </row>
    <row r="182" spans="1:7" x14ac:dyDescent="0.2">
      <c r="A182" s="345"/>
      <c r="B182" s="382"/>
      <c r="C182" s="352"/>
      <c r="D182" s="401"/>
      <c r="E182" s="395"/>
      <c r="F182" s="399"/>
      <c r="G182" s="353"/>
    </row>
    <row r="183" spans="1:7" x14ac:dyDescent="0.2">
      <c r="A183" s="345"/>
      <c r="B183" s="382"/>
      <c r="C183" s="352"/>
      <c r="D183" s="365"/>
      <c r="E183" s="395"/>
      <c r="F183" s="399"/>
      <c r="G183" s="353"/>
    </row>
    <row r="184" spans="1:7" x14ac:dyDescent="0.2">
      <c r="A184" s="345"/>
      <c r="B184" s="382"/>
      <c r="C184" s="352"/>
      <c r="D184" s="402"/>
      <c r="E184" s="395"/>
      <c r="F184" s="399"/>
      <c r="G184" s="353"/>
    </row>
    <row r="185" spans="1:7" x14ac:dyDescent="0.2">
      <c r="A185" s="345"/>
      <c r="B185" s="382"/>
      <c r="C185" s="352"/>
      <c r="D185" s="160"/>
      <c r="E185" s="388"/>
      <c r="F185" s="384"/>
      <c r="G185" s="353"/>
    </row>
    <row r="186" spans="1:7" x14ac:dyDescent="0.2">
      <c r="A186" s="345"/>
      <c r="B186" s="382"/>
      <c r="C186" s="352"/>
      <c r="D186" s="357"/>
      <c r="E186" s="398"/>
      <c r="F186" s="384"/>
      <c r="G186" s="353"/>
    </row>
    <row r="187" spans="1:7" x14ac:dyDescent="0.2">
      <c r="A187" s="345"/>
      <c r="B187" s="382"/>
      <c r="C187" s="352"/>
      <c r="D187" s="357"/>
      <c r="E187" s="398"/>
      <c r="F187" s="384"/>
      <c r="G187" s="353"/>
    </row>
    <row r="188" spans="1:7" x14ac:dyDescent="0.2">
      <c r="A188" s="345"/>
      <c r="B188" s="668"/>
      <c r="C188" s="656"/>
      <c r="D188" s="669"/>
      <c r="E188" s="670"/>
      <c r="F188" s="671"/>
      <c r="G188" s="353"/>
    </row>
    <row r="189" spans="1:7" x14ac:dyDescent="0.2">
      <c r="A189" s="345"/>
      <c r="B189" s="382"/>
      <c r="C189" s="352"/>
      <c r="D189" s="357"/>
      <c r="E189" s="398"/>
      <c r="F189" s="384"/>
      <c r="G189" s="353"/>
    </row>
    <row r="190" spans="1:7" x14ac:dyDescent="0.2">
      <c r="A190" s="345"/>
      <c r="B190" s="382"/>
      <c r="C190" s="352"/>
      <c r="D190" s="357" t="s">
        <v>152</v>
      </c>
      <c r="E190" s="390"/>
      <c r="F190" s="384"/>
      <c r="G190" s="353"/>
    </row>
    <row r="191" spans="1:7" x14ac:dyDescent="0.2">
      <c r="A191" s="345"/>
      <c r="B191" s="382"/>
      <c r="C191" s="403"/>
      <c r="D191" s="365"/>
      <c r="E191" s="404"/>
      <c r="F191" s="405"/>
      <c r="G191" s="353"/>
    </row>
    <row r="192" spans="1:7" x14ac:dyDescent="0.2">
      <c r="A192" s="345"/>
      <c r="B192" s="382"/>
      <c r="C192" s="352"/>
      <c r="D192" s="406"/>
      <c r="E192" s="388"/>
      <c r="F192" s="387"/>
      <c r="G192" s="353"/>
    </row>
    <row r="193" spans="1:7" x14ac:dyDescent="0.2">
      <c r="A193" s="345"/>
      <c r="B193" s="382"/>
      <c r="C193" s="352"/>
      <c r="D193" s="364"/>
      <c r="E193" s="388"/>
      <c r="F193" s="387"/>
      <c r="G193" s="353"/>
    </row>
    <row r="194" spans="1:7" ht="13.5" thickBot="1" x14ac:dyDescent="0.25">
      <c r="A194" s="407"/>
      <c r="B194" s="408"/>
      <c r="C194" s="409"/>
      <c r="D194" s="409"/>
      <c r="E194" s="408"/>
      <c r="F194" s="49" t="s">
        <v>15</v>
      </c>
      <c r="G194" s="50">
        <f>SUM(G160:G193)</f>
        <v>1000000</v>
      </c>
    </row>
    <row r="195" spans="1:7" ht="13.5" thickTop="1" x14ac:dyDescent="0.2">
      <c r="A195" s="1149" t="s">
        <v>2299</v>
      </c>
      <c r="B195" s="1186"/>
      <c r="C195" s="1186"/>
      <c r="D195" s="1186"/>
      <c r="E195" s="1186"/>
      <c r="F195" s="1186"/>
      <c r="G195" s="1187"/>
    </row>
    <row r="196" spans="1:7" ht="13.5" thickBot="1" x14ac:dyDescent="0.25">
      <c r="A196" s="423"/>
      <c r="B196" s="580"/>
      <c r="C196" s="1285" t="s">
        <v>2300</v>
      </c>
      <c r="D196" s="1285"/>
      <c r="E196" s="1285"/>
      <c r="F196" s="1285"/>
      <c r="G196" s="1286"/>
    </row>
    <row r="197" spans="1:7" ht="13.5" thickTop="1" x14ac:dyDescent="0.2">
      <c r="A197" s="1176"/>
      <c r="B197" s="1177"/>
      <c r="C197" s="1177"/>
      <c r="D197" s="414" t="s">
        <v>11</v>
      </c>
      <c r="E197" s="1178" t="s">
        <v>12</v>
      </c>
      <c r="F197" s="1178"/>
      <c r="G197" s="1179"/>
    </row>
    <row r="198" spans="1:7" x14ac:dyDescent="0.2">
      <c r="A198" s="1161" t="s">
        <v>17</v>
      </c>
      <c r="B198" s="1162"/>
      <c r="C198" s="1162"/>
      <c r="D198" s="415"/>
      <c r="E198" s="1180"/>
      <c r="F198" s="1181"/>
      <c r="G198" s="1182"/>
    </row>
    <row r="199" spans="1:7" x14ac:dyDescent="0.2">
      <c r="A199" s="1161" t="s">
        <v>38</v>
      </c>
      <c r="B199" s="1162"/>
      <c r="C199" s="1162"/>
      <c r="D199" s="58" t="s">
        <v>379</v>
      </c>
      <c r="E199" s="1139" t="s">
        <v>142</v>
      </c>
      <c r="F199" s="1139"/>
      <c r="G199" s="1140"/>
    </row>
    <row r="200" spans="1:7" ht="13.5" thickBot="1" x14ac:dyDescent="0.25">
      <c r="A200" s="1163" t="s">
        <v>39</v>
      </c>
      <c r="B200" s="1164"/>
      <c r="C200" s="1164"/>
      <c r="D200" s="356" t="s">
        <v>44</v>
      </c>
      <c r="E200" s="1165" t="s">
        <v>0</v>
      </c>
      <c r="F200" s="1165"/>
      <c r="G200" s="1166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83" t="s">
        <v>49</v>
      </c>
      <c r="B203" s="1184"/>
      <c r="C203" s="1184"/>
      <c r="D203" s="1184"/>
      <c r="E203" s="1184"/>
      <c r="F203" s="1184"/>
      <c r="G203" s="1185"/>
    </row>
    <row r="204" spans="1:7" x14ac:dyDescent="0.2">
      <c r="A204" s="368"/>
      <c r="B204" s="369"/>
      <c r="C204" s="370"/>
      <c r="D204" s="371"/>
      <c r="E204" s="369"/>
      <c r="F204" s="372"/>
      <c r="G204" s="373" t="s">
        <v>20</v>
      </c>
    </row>
    <row r="205" spans="1:7" x14ac:dyDescent="0.2">
      <c r="A205" s="374" t="s">
        <v>59</v>
      </c>
      <c r="B205" s="375"/>
      <c r="C205" s="14" t="s">
        <v>21</v>
      </c>
      <c r="D205" s="375"/>
      <c r="E205" s="343" t="s">
        <v>2629</v>
      </c>
      <c r="F205" s="376"/>
      <c r="G205" s="344" t="s">
        <v>2619</v>
      </c>
    </row>
    <row r="206" spans="1:7" x14ac:dyDescent="0.2">
      <c r="A206" s="342" t="s">
        <v>8</v>
      </c>
      <c r="B206" s="377"/>
      <c r="C206" s="19"/>
      <c r="D206" s="367"/>
      <c r="E206" s="1167"/>
      <c r="F206" s="1168"/>
      <c r="G206" s="378"/>
    </row>
    <row r="207" spans="1:7" x14ac:dyDescent="0.2">
      <c r="A207" s="354" t="s">
        <v>37</v>
      </c>
      <c r="B207" s="358"/>
      <c r="C207" s="358"/>
      <c r="D207" s="358"/>
      <c r="E207" s="379" t="s">
        <v>46</v>
      </c>
      <c r="F207" s="380"/>
      <c r="G207" s="378" t="s">
        <v>50</v>
      </c>
    </row>
    <row r="208" spans="1:7" x14ac:dyDescent="0.2">
      <c r="A208" s="368"/>
      <c r="B208" s="369"/>
      <c r="C208" s="370"/>
      <c r="D208" s="370"/>
      <c r="E208" s="1169"/>
      <c r="F208" s="1170"/>
      <c r="G208" s="381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345">
        <v>1</v>
      </c>
      <c r="B210" s="382"/>
      <c r="C210" s="352" t="s">
        <v>149</v>
      </c>
      <c r="D210" s="357" t="s">
        <v>2597</v>
      </c>
      <c r="E210" s="383">
        <v>45</v>
      </c>
      <c r="F210" s="384">
        <v>250</v>
      </c>
      <c r="G210" s="353">
        <f>F210*E210</f>
        <v>11250</v>
      </c>
    </row>
    <row r="211" spans="1:7" x14ac:dyDescent="0.2">
      <c r="A211" s="345"/>
      <c r="B211" s="382"/>
      <c r="C211" s="352"/>
      <c r="D211" s="351" t="s">
        <v>2598</v>
      </c>
      <c r="E211" s="385"/>
      <c r="F211" s="384"/>
      <c r="G211" s="353"/>
    </row>
    <row r="212" spans="1:7" x14ac:dyDescent="0.2">
      <c r="A212" s="345">
        <v>2</v>
      </c>
      <c r="B212" s="382"/>
      <c r="C212" s="352" t="s">
        <v>149</v>
      </c>
      <c r="D212" s="351" t="s">
        <v>434</v>
      </c>
      <c r="E212" s="388">
        <v>45</v>
      </c>
      <c r="F212" s="387">
        <v>450</v>
      </c>
      <c r="G212" s="353">
        <f>F212*E212</f>
        <v>20250</v>
      </c>
    </row>
    <row r="213" spans="1:7" x14ac:dyDescent="0.2">
      <c r="A213" s="345">
        <v>3</v>
      </c>
      <c r="B213" s="382"/>
      <c r="C213" s="352" t="s">
        <v>149</v>
      </c>
      <c r="D213" s="351" t="s">
        <v>764</v>
      </c>
      <c r="E213" s="388">
        <v>1</v>
      </c>
      <c r="F213" s="384">
        <v>355</v>
      </c>
      <c r="G213" s="353">
        <f>F213*E213</f>
        <v>355</v>
      </c>
    </row>
    <row r="214" spans="1:7" x14ac:dyDescent="0.2">
      <c r="A214" s="345"/>
      <c r="B214" s="389"/>
      <c r="C214" s="352"/>
      <c r="D214" s="357"/>
      <c r="E214" s="390"/>
      <c r="F214" s="384"/>
      <c r="G214" s="353"/>
    </row>
    <row r="215" spans="1:7" x14ac:dyDescent="0.2">
      <c r="A215" s="345"/>
      <c r="B215" s="389"/>
      <c r="C215" s="352"/>
      <c r="D215" s="357"/>
      <c r="E215" s="390"/>
      <c r="F215" s="384"/>
      <c r="G215" s="353"/>
    </row>
    <row r="216" spans="1:7" x14ac:dyDescent="0.2">
      <c r="A216" s="345"/>
      <c r="B216" s="391"/>
      <c r="C216" s="366"/>
      <c r="D216" s="357"/>
      <c r="E216" s="388"/>
      <c r="F216" s="392"/>
      <c r="G216" s="353"/>
    </row>
    <row r="217" spans="1:7" x14ac:dyDescent="0.2">
      <c r="A217" s="345"/>
      <c r="B217" s="391"/>
      <c r="C217" s="366"/>
      <c r="D217" s="364"/>
      <c r="E217" s="388"/>
      <c r="F217" s="392"/>
      <c r="G217" s="353"/>
    </row>
    <row r="218" spans="1:7" x14ac:dyDescent="0.2">
      <c r="A218" s="345"/>
      <c r="B218" s="382"/>
      <c r="C218" s="352"/>
      <c r="D218" s="364"/>
      <c r="E218" s="393"/>
      <c r="F218" s="384"/>
      <c r="G218" s="353"/>
    </row>
    <row r="219" spans="1:7" x14ac:dyDescent="0.2">
      <c r="A219" s="345"/>
      <c r="B219" s="394"/>
      <c r="C219" s="352"/>
      <c r="D219" s="357"/>
      <c r="E219" s="395"/>
      <c r="F219" s="384"/>
      <c r="G219" s="353"/>
    </row>
    <row r="220" spans="1:7" x14ac:dyDescent="0.2">
      <c r="A220" s="345"/>
      <c r="B220" s="389"/>
      <c r="C220" s="352"/>
      <c r="D220" s="357"/>
      <c r="E220" s="388"/>
      <c r="F220" s="396"/>
      <c r="G220" s="353"/>
    </row>
    <row r="221" spans="1:7" x14ac:dyDescent="0.2">
      <c r="A221" s="345"/>
      <c r="B221" s="397"/>
      <c r="C221" s="352"/>
      <c r="D221" s="357"/>
      <c r="E221" s="398"/>
      <c r="F221" s="384"/>
      <c r="G221" s="353"/>
    </row>
    <row r="222" spans="1:7" x14ac:dyDescent="0.2">
      <c r="A222" s="345"/>
      <c r="B222" s="397"/>
      <c r="C222" s="352"/>
      <c r="D222" s="365"/>
      <c r="E222" s="398"/>
      <c r="F222" s="384"/>
      <c r="G222" s="353"/>
    </row>
    <row r="223" spans="1:7" x14ac:dyDescent="0.2">
      <c r="A223" s="345"/>
      <c r="B223" s="382"/>
      <c r="C223" s="352"/>
      <c r="D223" s="365"/>
      <c r="E223" s="388"/>
      <c r="F223" s="384"/>
      <c r="G223" s="353"/>
    </row>
    <row r="224" spans="1:7" x14ac:dyDescent="0.2">
      <c r="A224" s="345"/>
      <c r="B224" s="382"/>
      <c r="C224" s="352"/>
      <c r="D224" s="365"/>
      <c r="E224" s="398"/>
      <c r="F224" s="384"/>
      <c r="G224" s="353"/>
    </row>
    <row r="225" spans="1:7" x14ac:dyDescent="0.2">
      <c r="A225" s="345"/>
      <c r="B225" s="394"/>
      <c r="C225" s="352"/>
      <c r="D225" s="365"/>
      <c r="E225" s="395"/>
      <c r="F225" s="399"/>
      <c r="G225" s="353"/>
    </row>
    <row r="226" spans="1:7" x14ac:dyDescent="0.2">
      <c r="A226" s="345"/>
      <c r="B226" s="389"/>
      <c r="C226" s="352"/>
      <c r="D226" s="400"/>
      <c r="E226" s="395"/>
      <c r="F226" s="399"/>
      <c r="G226" s="353"/>
    </row>
    <row r="227" spans="1:7" x14ac:dyDescent="0.2">
      <c r="A227" s="345"/>
      <c r="B227" s="389"/>
      <c r="C227" s="352"/>
      <c r="D227" s="365"/>
      <c r="E227" s="395"/>
      <c r="F227" s="399"/>
      <c r="G227" s="353"/>
    </row>
    <row r="228" spans="1:7" x14ac:dyDescent="0.2">
      <c r="A228" s="345"/>
      <c r="B228" s="382"/>
      <c r="C228" s="352"/>
      <c r="D228" s="365"/>
      <c r="E228" s="395"/>
      <c r="F228" s="399"/>
      <c r="G228" s="353"/>
    </row>
    <row r="229" spans="1:7" x14ac:dyDescent="0.2">
      <c r="A229" s="345"/>
      <c r="B229" s="382"/>
      <c r="C229" s="352"/>
      <c r="D229" s="357"/>
      <c r="E229" s="395" t="s">
        <v>152</v>
      </c>
      <c r="F229" s="399"/>
      <c r="G229" s="353"/>
    </row>
    <row r="230" spans="1:7" x14ac:dyDescent="0.2">
      <c r="A230" s="345"/>
      <c r="B230" s="382"/>
      <c r="C230" s="352"/>
      <c r="D230" s="357"/>
      <c r="E230" s="395"/>
      <c r="F230" s="399"/>
      <c r="G230" s="353"/>
    </row>
    <row r="231" spans="1:7" x14ac:dyDescent="0.2">
      <c r="A231" s="345"/>
      <c r="B231" s="382"/>
      <c r="C231" s="352"/>
      <c r="D231" s="401"/>
      <c r="E231" s="395"/>
      <c r="F231" s="399"/>
      <c r="G231" s="353"/>
    </row>
    <row r="232" spans="1:7" x14ac:dyDescent="0.2">
      <c r="A232" s="345"/>
      <c r="B232" s="382"/>
      <c r="C232" s="352"/>
      <c r="D232" s="401"/>
      <c r="E232" s="395"/>
      <c r="F232" s="399"/>
      <c r="G232" s="353"/>
    </row>
    <row r="233" spans="1:7" x14ac:dyDescent="0.2">
      <c r="A233" s="345"/>
      <c r="B233" s="382"/>
      <c r="C233" s="352"/>
      <c r="D233" s="401"/>
      <c r="E233" s="395"/>
      <c r="F233" s="399"/>
      <c r="G233" s="353"/>
    </row>
    <row r="234" spans="1:7" x14ac:dyDescent="0.2">
      <c r="A234" s="345"/>
      <c r="B234" s="382"/>
      <c r="C234" s="352"/>
      <c r="D234" s="365"/>
      <c r="E234" s="395"/>
      <c r="F234" s="399"/>
      <c r="G234" s="353"/>
    </row>
    <row r="235" spans="1:7" x14ac:dyDescent="0.2">
      <c r="A235" s="345"/>
      <c r="B235" s="382"/>
      <c r="C235" s="352"/>
      <c r="D235" s="402"/>
      <c r="E235" s="395"/>
      <c r="F235" s="399"/>
      <c r="G235" s="353"/>
    </row>
    <row r="236" spans="1:7" x14ac:dyDescent="0.2">
      <c r="A236" s="345"/>
      <c r="B236" s="382"/>
      <c r="C236" s="352"/>
      <c r="D236" s="160"/>
      <c r="E236" s="388"/>
      <c r="F236" s="384"/>
      <c r="G236" s="353"/>
    </row>
    <row r="237" spans="1:7" x14ac:dyDescent="0.2">
      <c r="A237" s="345"/>
      <c r="B237" s="382"/>
      <c r="C237" s="352"/>
      <c r="D237" s="357"/>
      <c r="E237" s="398"/>
      <c r="F237" s="384"/>
      <c r="G237" s="353"/>
    </row>
    <row r="238" spans="1:7" x14ac:dyDescent="0.2">
      <c r="A238" s="345"/>
      <c r="B238" s="382"/>
      <c r="C238" s="352"/>
      <c r="D238" s="357"/>
      <c r="E238" s="398"/>
      <c r="F238" s="384"/>
      <c r="G238" s="353"/>
    </row>
    <row r="239" spans="1:7" x14ac:dyDescent="0.2">
      <c r="A239" s="345"/>
      <c r="B239" s="382"/>
      <c r="C239" s="352"/>
      <c r="D239" s="357"/>
      <c r="E239" s="398"/>
      <c r="F239" s="384"/>
      <c r="G239" s="353"/>
    </row>
    <row r="240" spans="1:7" x14ac:dyDescent="0.2">
      <c r="A240" s="345"/>
      <c r="B240" s="382"/>
      <c r="C240" s="352"/>
      <c r="D240" s="357"/>
      <c r="E240" s="390"/>
      <c r="F240" s="384"/>
      <c r="G240" s="353"/>
    </row>
    <row r="241" spans="1:7" x14ac:dyDescent="0.2">
      <c r="A241" s="345"/>
      <c r="B241" s="382"/>
      <c r="C241" s="403"/>
      <c r="D241" s="365"/>
      <c r="E241" s="404"/>
      <c r="F241" s="405"/>
      <c r="G241" s="353"/>
    </row>
    <row r="242" spans="1:7" x14ac:dyDescent="0.2">
      <c r="A242" s="345"/>
      <c r="B242" s="382"/>
      <c r="C242" s="352"/>
      <c r="D242" s="406"/>
      <c r="E242" s="388"/>
      <c r="F242" s="387"/>
      <c r="G242" s="353"/>
    </row>
    <row r="243" spans="1:7" x14ac:dyDescent="0.2">
      <c r="A243" s="345"/>
      <c r="B243" s="382"/>
      <c r="C243" s="352"/>
      <c r="D243" s="364"/>
      <c r="E243" s="388"/>
      <c r="F243" s="387"/>
      <c r="G243" s="353"/>
    </row>
    <row r="244" spans="1:7" ht="13.5" thickBot="1" x14ac:dyDescent="0.25">
      <c r="A244" s="407"/>
      <c r="B244" s="408"/>
      <c r="C244" s="409"/>
      <c r="D244" s="409"/>
      <c r="E244" s="408"/>
      <c r="F244" s="49" t="s">
        <v>15</v>
      </c>
      <c r="G244" s="50">
        <f>SUM(G210:G243)</f>
        <v>31855</v>
      </c>
    </row>
    <row r="245" spans="1:7" ht="13.5" thickTop="1" x14ac:dyDescent="0.2">
      <c r="A245" s="1149" t="s">
        <v>2599</v>
      </c>
      <c r="B245" s="1186"/>
      <c r="C245" s="1186"/>
      <c r="D245" s="1186"/>
      <c r="E245" s="1186"/>
      <c r="F245" s="1186"/>
      <c r="G245" s="1187"/>
    </row>
    <row r="246" spans="1:7" ht="13.5" thickBot="1" x14ac:dyDescent="0.25">
      <c r="A246" s="359" t="s">
        <v>8</v>
      </c>
      <c r="B246" s="355" t="s">
        <v>8</v>
      </c>
      <c r="C246" s="355" t="s">
        <v>8</v>
      </c>
      <c r="D246" s="360"/>
      <c r="E246" s="355"/>
      <c r="F246" s="361"/>
      <c r="G246" s="362"/>
    </row>
    <row r="247" spans="1:7" ht="13.5" thickTop="1" x14ac:dyDescent="0.2">
      <c r="A247" s="1176"/>
      <c r="B247" s="1177"/>
      <c r="C247" s="1177"/>
      <c r="D247" s="414" t="s">
        <v>11</v>
      </c>
      <c r="E247" s="1178" t="s">
        <v>12</v>
      </c>
      <c r="F247" s="1178"/>
      <c r="G247" s="1179"/>
    </row>
    <row r="248" spans="1:7" x14ac:dyDescent="0.2">
      <c r="A248" s="1161" t="s">
        <v>17</v>
      </c>
      <c r="B248" s="1162"/>
      <c r="C248" s="1162"/>
      <c r="D248" s="415"/>
      <c r="E248" s="1180"/>
      <c r="F248" s="1181"/>
      <c r="G248" s="1182"/>
    </row>
    <row r="249" spans="1:7" x14ac:dyDescent="0.2">
      <c r="A249" s="1161" t="s">
        <v>38</v>
      </c>
      <c r="B249" s="1162"/>
      <c r="C249" s="1162"/>
      <c r="D249" s="58" t="s">
        <v>379</v>
      </c>
      <c r="E249" s="1139" t="s">
        <v>142</v>
      </c>
      <c r="F249" s="1139"/>
      <c r="G249" s="1140"/>
    </row>
    <row r="250" spans="1:7" ht="13.5" thickBot="1" x14ac:dyDescent="0.25">
      <c r="A250" s="1163" t="s">
        <v>39</v>
      </c>
      <c r="B250" s="1164"/>
      <c r="C250" s="1164"/>
      <c r="D250" s="356" t="s">
        <v>44</v>
      </c>
      <c r="E250" s="1165" t="s">
        <v>0</v>
      </c>
      <c r="F250" s="1165"/>
      <c r="G250" s="1166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83" t="s">
        <v>49</v>
      </c>
      <c r="B253" s="1184"/>
      <c r="C253" s="1184"/>
      <c r="D253" s="1184"/>
      <c r="E253" s="1184"/>
      <c r="F253" s="1184"/>
      <c r="G253" s="1185"/>
    </row>
    <row r="254" spans="1:7" x14ac:dyDescent="0.2">
      <c r="A254" s="368"/>
      <c r="B254" s="369"/>
      <c r="C254" s="370"/>
      <c r="D254" s="371"/>
      <c r="E254" s="369"/>
      <c r="F254" s="372"/>
      <c r="G254" s="373" t="s">
        <v>20</v>
      </c>
    </row>
    <row r="255" spans="1:7" x14ac:dyDescent="0.2">
      <c r="A255" s="374" t="s">
        <v>59</v>
      </c>
      <c r="B255" s="375"/>
      <c r="C255" s="14" t="s">
        <v>21</v>
      </c>
      <c r="D255" s="375"/>
      <c r="E255" s="343" t="s">
        <v>2843</v>
      </c>
      <c r="F255" s="376"/>
      <c r="G255" s="344" t="s">
        <v>2761</v>
      </c>
    </row>
    <row r="256" spans="1:7" x14ac:dyDescent="0.2">
      <c r="A256" s="342" t="s">
        <v>8</v>
      </c>
      <c r="B256" s="377"/>
      <c r="C256" s="19"/>
      <c r="D256" s="367"/>
      <c r="E256" s="1167"/>
      <c r="F256" s="1168"/>
      <c r="G256" s="378"/>
    </row>
    <row r="257" spans="1:7" x14ac:dyDescent="0.2">
      <c r="A257" s="354" t="s">
        <v>37</v>
      </c>
      <c r="B257" s="358"/>
      <c r="C257" s="358"/>
      <c r="D257" s="358"/>
      <c r="E257" s="379" t="s">
        <v>46</v>
      </c>
      <c r="F257" s="380"/>
      <c r="G257" s="378" t="s">
        <v>50</v>
      </c>
    </row>
    <row r="258" spans="1:7" x14ac:dyDescent="0.2">
      <c r="A258" s="368"/>
      <c r="B258" s="369"/>
      <c r="C258" s="370"/>
      <c r="D258" s="370"/>
      <c r="E258" s="1169"/>
      <c r="F258" s="1170"/>
      <c r="G258" s="381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345">
        <v>1</v>
      </c>
      <c r="B260" s="382"/>
      <c r="C260" s="352" t="s">
        <v>149</v>
      </c>
      <c r="D260" s="357" t="s">
        <v>1914</v>
      </c>
      <c r="E260" s="383">
        <v>45</v>
      </c>
      <c r="F260" s="384">
        <v>200</v>
      </c>
      <c r="G260" s="353">
        <f>F260*E260</f>
        <v>9000</v>
      </c>
    </row>
    <row r="261" spans="1:7" x14ac:dyDescent="0.2">
      <c r="A261" s="345">
        <v>2</v>
      </c>
      <c r="B261" s="382"/>
      <c r="C261" s="352" t="s">
        <v>149</v>
      </c>
      <c r="D261" s="351" t="s">
        <v>2782</v>
      </c>
      <c r="E261" s="388">
        <v>45</v>
      </c>
      <c r="F261" s="387">
        <v>350</v>
      </c>
      <c r="G261" s="353">
        <f>F261*E261</f>
        <v>15750</v>
      </c>
    </row>
    <row r="262" spans="1:7" x14ac:dyDescent="0.2">
      <c r="A262" s="345">
        <v>3</v>
      </c>
      <c r="B262" s="382"/>
      <c r="C262" s="352" t="s">
        <v>149</v>
      </c>
      <c r="D262" s="351" t="s">
        <v>764</v>
      </c>
      <c r="E262" s="388">
        <v>1</v>
      </c>
      <c r="F262" s="384">
        <v>355</v>
      </c>
      <c r="G262" s="353">
        <f>F262*E262</f>
        <v>355</v>
      </c>
    </row>
    <row r="263" spans="1:7" x14ac:dyDescent="0.2">
      <c r="A263" s="345"/>
      <c r="B263" s="668"/>
      <c r="C263" s="656"/>
      <c r="D263" s="657"/>
      <c r="E263" s="758"/>
      <c r="F263" s="671"/>
      <c r="G263" s="353"/>
    </row>
    <row r="264" spans="1:7" x14ac:dyDescent="0.2">
      <c r="A264" s="345"/>
      <c r="B264" s="389"/>
      <c r="C264" s="352"/>
      <c r="D264" s="357"/>
      <c r="E264" s="390"/>
      <c r="F264" s="384"/>
      <c r="G264" s="353"/>
    </row>
    <row r="265" spans="1:7" x14ac:dyDescent="0.2">
      <c r="A265" s="345"/>
      <c r="B265" s="389"/>
      <c r="C265" s="352"/>
      <c r="D265" s="357"/>
      <c r="E265" s="390"/>
      <c r="F265" s="384"/>
      <c r="G265" s="353"/>
    </row>
    <row r="266" spans="1:7" x14ac:dyDescent="0.2">
      <c r="A266" s="345"/>
      <c r="B266" s="391"/>
      <c r="C266" s="366"/>
      <c r="D266" s="357"/>
      <c r="E266" s="388"/>
      <c r="F266" s="392"/>
      <c r="G266" s="353"/>
    </row>
    <row r="267" spans="1:7" x14ac:dyDescent="0.2">
      <c r="A267" s="345"/>
      <c r="B267" s="391"/>
      <c r="C267" s="366"/>
      <c r="D267" s="364"/>
      <c r="E267" s="388"/>
      <c r="F267" s="392"/>
      <c r="G267" s="353"/>
    </row>
    <row r="268" spans="1:7" x14ac:dyDescent="0.2">
      <c r="A268" s="345"/>
      <c r="B268" s="382"/>
      <c r="C268" s="352"/>
      <c r="D268" s="364"/>
      <c r="E268" s="393"/>
      <c r="F268" s="384"/>
      <c r="G268" s="353"/>
    </row>
    <row r="269" spans="1:7" x14ac:dyDescent="0.2">
      <c r="A269" s="345"/>
      <c r="B269" s="394"/>
      <c r="C269" s="352"/>
      <c r="D269" s="357"/>
      <c r="E269" s="395"/>
      <c r="F269" s="384"/>
      <c r="G269" s="353"/>
    </row>
    <row r="270" spans="1:7" x14ac:dyDescent="0.2">
      <c r="A270" s="345"/>
      <c r="B270" s="389"/>
      <c r="C270" s="352"/>
      <c r="D270" s="357"/>
      <c r="E270" s="388"/>
      <c r="F270" s="396"/>
      <c r="G270" s="353"/>
    </row>
    <row r="271" spans="1:7" x14ac:dyDescent="0.2">
      <c r="A271" s="345"/>
      <c r="B271" s="397"/>
      <c r="C271" s="352"/>
      <c r="D271" s="357"/>
      <c r="E271" s="398"/>
      <c r="F271" s="384"/>
      <c r="G271" s="353"/>
    </row>
    <row r="272" spans="1:7" x14ac:dyDescent="0.2">
      <c r="A272" s="345"/>
      <c r="B272" s="397"/>
      <c r="C272" s="352"/>
      <c r="D272" s="365"/>
      <c r="E272" s="398"/>
      <c r="F272" s="384"/>
      <c r="G272" s="353"/>
    </row>
    <row r="273" spans="1:7" x14ac:dyDescent="0.2">
      <c r="A273" s="345"/>
      <c r="B273" s="382"/>
      <c r="C273" s="352"/>
      <c r="D273" s="365"/>
      <c r="E273" s="388"/>
      <c r="F273" s="384"/>
      <c r="G273" s="353"/>
    </row>
    <row r="274" spans="1:7" x14ac:dyDescent="0.2">
      <c r="A274" s="345"/>
      <c r="B274" s="382"/>
      <c r="C274" s="352"/>
      <c r="D274" s="365"/>
      <c r="E274" s="398"/>
      <c r="F274" s="384"/>
      <c r="G274" s="353"/>
    </row>
    <row r="275" spans="1:7" x14ac:dyDescent="0.2">
      <c r="A275" s="345"/>
      <c r="B275" s="394"/>
      <c r="C275" s="352"/>
      <c r="D275" s="365"/>
      <c r="E275" s="395"/>
      <c r="F275" s="399"/>
      <c r="G275" s="353"/>
    </row>
    <row r="276" spans="1:7" x14ac:dyDescent="0.2">
      <c r="A276" s="345"/>
      <c r="B276" s="389"/>
      <c r="C276" s="352"/>
      <c r="D276" s="400"/>
      <c r="E276" s="395"/>
      <c r="F276" s="399"/>
      <c r="G276" s="353"/>
    </row>
    <row r="277" spans="1:7" x14ac:dyDescent="0.2">
      <c r="A277" s="345"/>
      <c r="B277" s="389"/>
      <c r="C277" s="352"/>
      <c r="D277" s="365"/>
      <c r="E277" s="395"/>
      <c r="F277" s="399"/>
      <c r="G277" s="353"/>
    </row>
    <row r="278" spans="1:7" x14ac:dyDescent="0.2">
      <c r="A278" s="345"/>
      <c r="B278" s="382"/>
      <c r="C278" s="352"/>
      <c r="D278" s="365"/>
      <c r="E278" s="395"/>
      <c r="F278" s="399"/>
      <c r="G278" s="353"/>
    </row>
    <row r="279" spans="1:7" x14ac:dyDescent="0.2">
      <c r="A279" s="345"/>
      <c r="B279" s="382"/>
      <c r="C279" s="352"/>
      <c r="D279" s="357"/>
      <c r="E279" s="395"/>
      <c r="F279" s="399"/>
      <c r="G279" s="353"/>
    </row>
    <row r="280" spans="1:7" x14ac:dyDescent="0.2">
      <c r="A280" s="345"/>
      <c r="B280" s="382"/>
      <c r="C280" s="352"/>
      <c r="D280" s="357"/>
      <c r="E280" s="395"/>
      <c r="F280" s="399"/>
      <c r="G280" s="353"/>
    </row>
    <row r="281" spans="1:7" x14ac:dyDescent="0.2">
      <c r="A281" s="345"/>
      <c r="B281" s="382"/>
      <c r="C281" s="352"/>
      <c r="D281" s="401"/>
      <c r="E281" s="395"/>
      <c r="F281" s="399"/>
      <c r="G281" s="353"/>
    </row>
    <row r="282" spans="1:7" x14ac:dyDescent="0.2">
      <c r="A282" s="345"/>
      <c r="B282" s="382"/>
      <c r="C282" s="352"/>
      <c r="D282" s="401"/>
      <c r="E282" s="395"/>
      <c r="F282" s="399"/>
      <c r="G282" s="353"/>
    </row>
    <row r="283" spans="1:7" x14ac:dyDescent="0.2">
      <c r="A283" s="345"/>
      <c r="B283" s="382"/>
      <c r="C283" s="352"/>
      <c r="D283" s="401"/>
      <c r="E283" s="395"/>
      <c r="F283" s="399"/>
      <c r="G283" s="353"/>
    </row>
    <row r="284" spans="1:7" x14ac:dyDescent="0.2">
      <c r="A284" s="345"/>
      <c r="B284" s="382"/>
      <c r="C284" s="352"/>
      <c r="D284" s="365"/>
      <c r="E284" s="395"/>
      <c r="F284" s="399"/>
      <c r="G284" s="353"/>
    </row>
    <row r="285" spans="1:7" x14ac:dyDescent="0.2">
      <c r="A285" s="345"/>
      <c r="B285" s="382"/>
      <c r="C285" s="352"/>
      <c r="D285" s="402"/>
      <c r="E285" s="395"/>
      <c r="F285" s="399"/>
      <c r="G285" s="353"/>
    </row>
    <row r="286" spans="1:7" x14ac:dyDescent="0.2">
      <c r="A286" s="345"/>
      <c r="B286" s="382"/>
      <c r="C286" s="352"/>
      <c r="D286" s="160"/>
      <c r="E286" s="388"/>
      <c r="F286" s="384"/>
      <c r="G286" s="353"/>
    </row>
    <row r="287" spans="1:7" x14ac:dyDescent="0.2">
      <c r="A287" s="345"/>
      <c r="B287" s="382"/>
      <c r="C287" s="352"/>
      <c r="D287" s="357"/>
      <c r="E287" s="398"/>
      <c r="F287" s="384"/>
      <c r="G287" s="353"/>
    </row>
    <row r="288" spans="1:7" x14ac:dyDescent="0.2">
      <c r="A288" s="345"/>
      <c r="B288" s="382"/>
      <c r="C288" s="352"/>
      <c r="D288" s="357"/>
      <c r="E288" s="398"/>
      <c r="F288" s="384"/>
      <c r="G288" s="353"/>
    </row>
    <row r="289" spans="1:7" x14ac:dyDescent="0.2">
      <c r="A289" s="345"/>
      <c r="B289" s="382"/>
      <c r="C289" s="352"/>
      <c r="D289" s="357"/>
      <c r="E289" s="398"/>
      <c r="F289" s="384"/>
      <c r="G289" s="353"/>
    </row>
    <row r="290" spans="1:7" x14ac:dyDescent="0.2">
      <c r="A290" s="345"/>
      <c r="B290" s="382"/>
      <c r="C290" s="352"/>
      <c r="D290" s="357"/>
      <c r="E290" s="390"/>
      <c r="F290" s="384"/>
      <c r="G290" s="353"/>
    </row>
    <row r="291" spans="1:7" x14ac:dyDescent="0.2">
      <c r="A291" s="345"/>
      <c r="B291" s="382"/>
      <c r="C291" s="403"/>
      <c r="D291" s="365"/>
      <c r="E291" s="404"/>
      <c r="F291" s="405"/>
      <c r="G291" s="353"/>
    </row>
    <row r="292" spans="1:7" x14ac:dyDescent="0.2">
      <c r="A292" s="345"/>
      <c r="B292" s="382"/>
      <c r="C292" s="352"/>
      <c r="D292" s="406"/>
      <c r="E292" s="388"/>
      <c r="F292" s="387"/>
      <c r="G292" s="353"/>
    </row>
    <row r="293" spans="1:7" x14ac:dyDescent="0.2">
      <c r="A293" s="345"/>
      <c r="B293" s="382"/>
      <c r="C293" s="352"/>
      <c r="D293" s="364"/>
      <c r="E293" s="388"/>
      <c r="F293" s="387"/>
      <c r="G293" s="353"/>
    </row>
    <row r="294" spans="1:7" ht="13.5" thickBot="1" x14ac:dyDescent="0.25">
      <c r="A294" s="407"/>
      <c r="B294" s="408"/>
      <c r="C294" s="409"/>
      <c r="D294" s="409"/>
      <c r="E294" s="408"/>
      <c r="F294" s="49" t="s">
        <v>15</v>
      </c>
      <c r="G294" s="50">
        <f>SUM(G260:G293)</f>
        <v>25105</v>
      </c>
    </row>
    <row r="295" spans="1:7" ht="13.5" thickTop="1" x14ac:dyDescent="0.2">
      <c r="A295" s="1149" t="s">
        <v>2783</v>
      </c>
      <c r="B295" s="1186"/>
      <c r="C295" s="1186"/>
      <c r="D295" s="1186"/>
      <c r="E295" s="1186"/>
      <c r="F295" s="1186"/>
      <c r="G295" s="1187"/>
    </row>
    <row r="296" spans="1:7" ht="13.5" thickBot="1" x14ac:dyDescent="0.25">
      <c r="A296" s="359"/>
      <c r="B296" s="355" t="s">
        <v>8</v>
      </c>
      <c r="C296" s="355" t="s">
        <v>8</v>
      </c>
      <c r="D296" s="360"/>
      <c r="E296" s="355"/>
      <c r="F296" s="361"/>
      <c r="G296" s="362"/>
    </row>
    <row r="297" spans="1:7" ht="13.5" thickTop="1" x14ac:dyDescent="0.2">
      <c r="A297" s="1176"/>
      <c r="B297" s="1177"/>
      <c r="C297" s="1177"/>
      <c r="D297" s="414" t="s">
        <v>11</v>
      </c>
      <c r="E297" s="1178" t="s">
        <v>12</v>
      </c>
      <c r="F297" s="1178"/>
      <c r="G297" s="1179"/>
    </row>
    <row r="298" spans="1:7" x14ac:dyDescent="0.2">
      <c r="A298" s="1161" t="s">
        <v>17</v>
      </c>
      <c r="B298" s="1162"/>
      <c r="C298" s="1162"/>
      <c r="D298" s="415"/>
      <c r="E298" s="1180"/>
      <c r="F298" s="1181"/>
      <c r="G298" s="1182"/>
    </row>
    <row r="299" spans="1:7" x14ac:dyDescent="0.2">
      <c r="A299" s="1161" t="s">
        <v>38</v>
      </c>
      <c r="B299" s="1162"/>
      <c r="C299" s="1162"/>
      <c r="D299" s="58" t="s">
        <v>379</v>
      </c>
      <c r="E299" s="1139" t="s">
        <v>142</v>
      </c>
      <c r="F299" s="1139"/>
      <c r="G299" s="1140"/>
    </row>
    <row r="300" spans="1:7" ht="13.5" thickBot="1" x14ac:dyDescent="0.25">
      <c r="A300" s="1163" t="s">
        <v>39</v>
      </c>
      <c r="B300" s="1164"/>
      <c r="C300" s="1164"/>
      <c r="D300" s="356" t="s">
        <v>44</v>
      </c>
      <c r="E300" s="1165" t="s">
        <v>0</v>
      </c>
      <c r="F300" s="1165"/>
      <c r="G300" s="1166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83" t="s">
        <v>49</v>
      </c>
      <c r="B303" s="1184"/>
      <c r="C303" s="1184"/>
      <c r="D303" s="1184"/>
      <c r="E303" s="1184"/>
      <c r="F303" s="1184"/>
      <c r="G303" s="1185"/>
    </row>
    <row r="304" spans="1:7" x14ac:dyDescent="0.2">
      <c r="A304" s="368"/>
      <c r="B304" s="369"/>
      <c r="C304" s="370"/>
      <c r="D304" s="371"/>
      <c r="E304" s="369"/>
      <c r="F304" s="372"/>
      <c r="G304" s="373" t="s">
        <v>20</v>
      </c>
    </row>
    <row r="305" spans="1:7" x14ac:dyDescent="0.2">
      <c r="A305" s="374" t="s">
        <v>59</v>
      </c>
      <c r="B305" s="375"/>
      <c r="C305" s="14" t="s">
        <v>21</v>
      </c>
      <c r="D305" s="375"/>
      <c r="E305" s="343" t="s">
        <v>2983</v>
      </c>
      <c r="F305" s="376"/>
      <c r="G305" s="344" t="s">
        <v>2978</v>
      </c>
    </row>
    <row r="306" spans="1:7" x14ac:dyDescent="0.2">
      <c r="A306" s="342" t="s">
        <v>8</v>
      </c>
      <c r="B306" s="377"/>
      <c r="C306" s="19"/>
      <c r="D306" s="367"/>
      <c r="E306" s="1167"/>
      <c r="F306" s="1168"/>
      <c r="G306" s="378"/>
    </row>
    <row r="307" spans="1:7" x14ac:dyDescent="0.2">
      <c r="A307" s="354" t="s">
        <v>37</v>
      </c>
      <c r="B307" s="358"/>
      <c r="C307" s="358"/>
      <c r="D307" s="358"/>
      <c r="E307" s="379" t="s">
        <v>46</v>
      </c>
      <c r="F307" s="380"/>
      <c r="G307" s="378" t="s">
        <v>50</v>
      </c>
    </row>
    <row r="308" spans="1:7" x14ac:dyDescent="0.2">
      <c r="A308" s="368"/>
      <c r="B308" s="369"/>
      <c r="C308" s="370"/>
      <c r="D308" s="370"/>
      <c r="E308" s="1169"/>
      <c r="F308" s="1170"/>
      <c r="G308" s="381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345">
        <v>1</v>
      </c>
      <c r="B310" s="382"/>
      <c r="C310" s="352" t="s">
        <v>2733</v>
      </c>
      <c r="D310" s="357" t="s">
        <v>2871</v>
      </c>
      <c r="E310" s="383">
        <v>19</v>
      </c>
      <c r="F310" s="384">
        <v>40</v>
      </c>
      <c r="G310" s="353">
        <f>F310*E310</f>
        <v>760</v>
      </c>
    </row>
    <row r="311" spans="1:7" x14ac:dyDescent="0.2">
      <c r="A311" s="345"/>
      <c r="B311" s="382"/>
      <c r="C311" s="352"/>
      <c r="D311" s="351"/>
      <c r="E311" s="388"/>
      <c r="F311" s="387"/>
      <c r="G311" s="353"/>
    </row>
    <row r="312" spans="1:7" x14ac:dyDescent="0.2">
      <c r="A312" s="345"/>
      <c r="B312" s="382"/>
      <c r="C312" s="352"/>
      <c r="D312" s="351"/>
      <c r="E312" s="388"/>
      <c r="F312" s="384"/>
      <c r="G312" s="353"/>
    </row>
    <row r="313" spans="1:7" x14ac:dyDescent="0.2">
      <c r="A313" s="345"/>
      <c r="B313" s="668"/>
      <c r="C313" s="656"/>
      <c r="D313" s="657"/>
      <c r="E313" s="758"/>
      <c r="F313" s="671"/>
      <c r="G313" s="353"/>
    </row>
    <row r="314" spans="1:7" x14ac:dyDescent="0.2">
      <c r="A314" s="345"/>
      <c r="B314" s="389"/>
      <c r="C314" s="352"/>
      <c r="D314" s="357"/>
      <c r="E314" s="390"/>
      <c r="F314" s="384"/>
      <c r="G314" s="353"/>
    </row>
    <row r="315" spans="1:7" x14ac:dyDescent="0.2">
      <c r="A315" s="345"/>
      <c r="B315" s="389"/>
      <c r="C315" s="352"/>
      <c r="D315" s="357"/>
      <c r="E315" s="390"/>
      <c r="F315" s="384"/>
      <c r="G315" s="353"/>
    </row>
    <row r="316" spans="1:7" x14ac:dyDescent="0.2">
      <c r="A316" s="345"/>
      <c r="B316" s="391"/>
      <c r="C316" s="366"/>
      <c r="D316" s="357"/>
      <c r="E316" s="388"/>
      <c r="F316" s="392"/>
      <c r="G316" s="353"/>
    </row>
    <row r="317" spans="1:7" x14ac:dyDescent="0.2">
      <c r="A317" s="345"/>
      <c r="B317" s="391"/>
      <c r="C317" s="366"/>
      <c r="D317" s="364"/>
      <c r="E317" s="388"/>
      <c r="F317" s="392"/>
      <c r="G317" s="353"/>
    </row>
    <row r="318" spans="1:7" x14ac:dyDescent="0.2">
      <c r="A318" s="345"/>
      <c r="B318" s="382"/>
      <c r="C318" s="352"/>
      <c r="D318" s="364"/>
      <c r="E318" s="393"/>
      <c r="F318" s="384"/>
      <c r="G318" s="353"/>
    </row>
    <row r="319" spans="1:7" x14ac:dyDescent="0.2">
      <c r="A319" s="345"/>
      <c r="B319" s="394"/>
      <c r="C319" s="352"/>
      <c r="D319" s="357"/>
      <c r="E319" s="395"/>
      <c r="F319" s="384"/>
      <c r="G319" s="353"/>
    </row>
    <row r="320" spans="1:7" x14ac:dyDescent="0.2">
      <c r="A320" s="345"/>
      <c r="B320" s="389"/>
      <c r="C320" s="352"/>
      <c r="D320" s="357"/>
      <c r="E320" s="388"/>
      <c r="F320" s="396"/>
      <c r="G320" s="353"/>
    </row>
    <row r="321" spans="1:7" x14ac:dyDescent="0.2">
      <c r="A321" s="345"/>
      <c r="B321" s="397"/>
      <c r="C321" s="352"/>
      <c r="D321" s="357"/>
      <c r="E321" s="398"/>
      <c r="F321" s="384"/>
      <c r="G321" s="353"/>
    </row>
    <row r="322" spans="1:7" x14ac:dyDescent="0.2">
      <c r="A322" s="345"/>
      <c r="B322" s="397"/>
      <c r="C322" s="352"/>
      <c r="D322" s="365"/>
      <c r="E322" s="398"/>
      <c r="F322" s="384"/>
      <c r="G322" s="353"/>
    </row>
    <row r="323" spans="1:7" x14ac:dyDescent="0.2">
      <c r="A323" s="345"/>
      <c r="B323" s="382"/>
      <c r="C323" s="352"/>
      <c r="D323" s="365"/>
      <c r="E323" s="388"/>
      <c r="F323" s="384"/>
      <c r="G323" s="353"/>
    </row>
    <row r="324" spans="1:7" x14ac:dyDescent="0.2">
      <c r="A324" s="345"/>
      <c r="B324" s="382"/>
      <c r="C324" s="352"/>
      <c r="D324" s="365"/>
      <c r="E324" s="398"/>
      <c r="F324" s="384"/>
      <c r="G324" s="353"/>
    </row>
    <row r="325" spans="1:7" x14ac:dyDescent="0.2">
      <c r="A325" s="345"/>
      <c r="B325" s="394"/>
      <c r="C325" s="352"/>
      <c r="D325" s="365"/>
      <c r="E325" s="395"/>
      <c r="F325" s="399"/>
      <c r="G325" s="353"/>
    </row>
    <row r="326" spans="1:7" x14ac:dyDescent="0.2">
      <c r="A326" s="345"/>
      <c r="B326" s="389"/>
      <c r="C326" s="352"/>
      <c r="D326" s="400"/>
      <c r="E326" s="395"/>
      <c r="F326" s="399"/>
      <c r="G326" s="353"/>
    </row>
    <row r="327" spans="1:7" x14ac:dyDescent="0.2">
      <c r="A327" s="345"/>
      <c r="B327" s="389"/>
      <c r="C327" s="352"/>
      <c r="D327" s="365"/>
      <c r="E327" s="395"/>
      <c r="F327" s="399"/>
      <c r="G327" s="353"/>
    </row>
    <row r="328" spans="1:7" x14ac:dyDescent="0.2">
      <c r="A328" s="345"/>
      <c r="B328" s="382"/>
      <c r="C328" s="352"/>
      <c r="D328" s="365"/>
      <c r="E328" s="395"/>
      <c r="F328" s="399"/>
      <c r="G328" s="353"/>
    </row>
    <row r="329" spans="1:7" x14ac:dyDescent="0.2">
      <c r="A329" s="345"/>
      <c r="B329" s="382"/>
      <c r="C329" s="352"/>
      <c r="D329" s="357"/>
      <c r="E329" s="395"/>
      <c r="F329" s="399"/>
      <c r="G329" s="353"/>
    </row>
    <row r="330" spans="1:7" x14ac:dyDescent="0.2">
      <c r="A330" s="345"/>
      <c r="B330" s="382"/>
      <c r="C330" s="352"/>
      <c r="D330" s="357"/>
      <c r="E330" s="395"/>
      <c r="F330" s="399"/>
      <c r="G330" s="353"/>
    </row>
    <row r="331" spans="1:7" x14ac:dyDescent="0.2">
      <c r="A331" s="345"/>
      <c r="B331" s="382"/>
      <c r="C331" s="352"/>
      <c r="D331" s="401"/>
      <c r="E331" s="395"/>
      <c r="F331" s="399"/>
      <c r="G331" s="353"/>
    </row>
    <row r="332" spans="1:7" x14ac:dyDescent="0.2">
      <c r="A332" s="345"/>
      <c r="B332" s="382"/>
      <c r="C332" s="352"/>
      <c r="D332" s="401"/>
      <c r="E332" s="395"/>
      <c r="F332" s="399"/>
      <c r="G332" s="353"/>
    </row>
    <row r="333" spans="1:7" x14ac:dyDescent="0.2">
      <c r="A333" s="345"/>
      <c r="B333" s="382"/>
      <c r="C333" s="352"/>
      <c r="D333" s="401"/>
      <c r="E333" s="395"/>
      <c r="F333" s="399"/>
      <c r="G333" s="353"/>
    </row>
    <row r="334" spans="1:7" x14ac:dyDescent="0.2">
      <c r="A334" s="345"/>
      <c r="B334" s="382"/>
      <c r="C334" s="352"/>
      <c r="D334" s="365"/>
      <c r="E334" s="395"/>
      <c r="F334" s="399"/>
      <c r="G334" s="353"/>
    </row>
    <row r="335" spans="1:7" x14ac:dyDescent="0.2">
      <c r="A335" s="345"/>
      <c r="B335" s="382"/>
      <c r="C335" s="352"/>
      <c r="D335" s="402"/>
      <c r="E335" s="395"/>
      <c r="F335" s="399"/>
      <c r="G335" s="353"/>
    </row>
    <row r="336" spans="1:7" x14ac:dyDescent="0.2">
      <c r="A336" s="345"/>
      <c r="B336" s="382"/>
      <c r="C336" s="352"/>
      <c r="D336" s="160"/>
      <c r="E336" s="388"/>
      <c r="F336" s="384"/>
      <c r="G336" s="353"/>
    </row>
    <row r="337" spans="1:7" x14ac:dyDescent="0.2">
      <c r="A337" s="345"/>
      <c r="B337" s="382"/>
      <c r="C337" s="352"/>
      <c r="D337" s="357"/>
      <c r="E337" s="398"/>
      <c r="F337" s="384"/>
      <c r="G337" s="353"/>
    </row>
    <row r="338" spans="1:7" x14ac:dyDescent="0.2">
      <c r="A338" s="345"/>
      <c r="B338" s="382"/>
      <c r="C338" s="352"/>
      <c r="D338" s="357"/>
      <c r="E338" s="398"/>
      <c r="F338" s="384"/>
      <c r="G338" s="353"/>
    </row>
    <row r="339" spans="1:7" x14ac:dyDescent="0.2">
      <c r="A339" s="345"/>
      <c r="B339" s="382"/>
      <c r="C339" s="352"/>
      <c r="D339" s="357"/>
      <c r="E339" s="398"/>
      <c r="F339" s="384"/>
      <c r="G339" s="353"/>
    </row>
    <row r="340" spans="1:7" x14ac:dyDescent="0.2">
      <c r="A340" s="345"/>
      <c r="B340" s="382"/>
      <c r="C340" s="352"/>
      <c r="D340" s="357"/>
      <c r="E340" s="390"/>
      <c r="F340" s="384"/>
      <c r="G340" s="353"/>
    </row>
    <row r="341" spans="1:7" x14ac:dyDescent="0.2">
      <c r="A341" s="345"/>
      <c r="B341" s="382"/>
      <c r="C341" s="403"/>
      <c r="D341" s="365"/>
      <c r="E341" s="404"/>
      <c r="F341" s="405"/>
      <c r="G341" s="353"/>
    </row>
    <row r="342" spans="1:7" x14ac:dyDescent="0.2">
      <c r="A342" s="345"/>
      <c r="B342" s="382"/>
      <c r="C342" s="352"/>
      <c r="D342" s="406"/>
      <c r="E342" s="388"/>
      <c r="F342" s="387"/>
      <c r="G342" s="353"/>
    </row>
    <row r="343" spans="1:7" x14ac:dyDescent="0.2">
      <c r="A343" s="345"/>
      <c r="B343" s="382"/>
      <c r="C343" s="352"/>
      <c r="D343" s="364"/>
      <c r="E343" s="388"/>
      <c r="F343" s="387"/>
      <c r="G343" s="353"/>
    </row>
    <row r="344" spans="1:7" ht="13.5" thickBot="1" x14ac:dyDescent="0.25">
      <c r="A344" s="407"/>
      <c r="B344" s="408"/>
      <c r="C344" s="409"/>
      <c r="D344" s="409"/>
      <c r="E344" s="408"/>
      <c r="F344" s="49" t="s">
        <v>15</v>
      </c>
      <c r="G344" s="50">
        <f>SUM(G310:G343)</f>
        <v>760</v>
      </c>
    </row>
    <row r="345" spans="1:7" ht="13.5" thickTop="1" x14ac:dyDescent="0.2">
      <c r="A345" s="1149" t="s">
        <v>2538</v>
      </c>
      <c r="B345" s="1186"/>
      <c r="C345" s="1186"/>
      <c r="D345" s="1186"/>
      <c r="E345" s="1186"/>
      <c r="F345" s="1186"/>
      <c r="G345" s="1187"/>
    </row>
    <row r="346" spans="1:7" ht="13.5" thickBot="1" x14ac:dyDescent="0.25">
      <c r="A346" s="359"/>
      <c r="B346" s="355" t="s">
        <v>8</v>
      </c>
      <c r="C346" s="355" t="s">
        <v>8</v>
      </c>
      <c r="D346" s="360"/>
      <c r="E346" s="355"/>
      <c r="F346" s="361"/>
      <c r="G346" s="362"/>
    </row>
    <row r="347" spans="1:7" ht="13.5" thickTop="1" x14ac:dyDescent="0.2">
      <c r="A347" s="1176"/>
      <c r="B347" s="1177"/>
      <c r="C347" s="1177"/>
      <c r="D347" s="414" t="s">
        <v>11</v>
      </c>
      <c r="E347" s="1178" t="s">
        <v>12</v>
      </c>
      <c r="F347" s="1178"/>
      <c r="G347" s="1179"/>
    </row>
    <row r="348" spans="1:7" x14ac:dyDescent="0.2">
      <c r="A348" s="1161" t="s">
        <v>17</v>
      </c>
      <c r="B348" s="1162"/>
      <c r="C348" s="1162"/>
      <c r="D348" s="415"/>
      <c r="E348" s="1180"/>
      <c r="F348" s="1181"/>
      <c r="G348" s="1182"/>
    </row>
    <row r="349" spans="1:7" x14ac:dyDescent="0.2">
      <c r="A349" s="1161" t="s">
        <v>38</v>
      </c>
      <c r="B349" s="1162"/>
      <c r="C349" s="1162"/>
      <c r="D349" s="58" t="s">
        <v>379</v>
      </c>
      <c r="E349" s="1139" t="s">
        <v>142</v>
      </c>
      <c r="F349" s="1139"/>
      <c r="G349" s="1140"/>
    </row>
    <row r="350" spans="1:7" ht="13.5" thickBot="1" x14ac:dyDescent="0.25">
      <c r="A350" s="1163" t="s">
        <v>39</v>
      </c>
      <c r="B350" s="1164"/>
      <c r="C350" s="1164"/>
      <c r="D350" s="356" t="s">
        <v>44</v>
      </c>
      <c r="E350" s="1165" t="s">
        <v>0</v>
      </c>
      <c r="F350" s="1165"/>
      <c r="G350" s="1166"/>
    </row>
    <row r="351" spans="1:7" ht="16.5" x14ac:dyDescent="0.25">
      <c r="A351" s="1205" t="s">
        <v>29</v>
      </c>
      <c r="B351" s="1206"/>
      <c r="C351" s="1206"/>
      <c r="D351" s="1206"/>
      <c r="E351" s="1206"/>
      <c r="F351" s="1206"/>
      <c r="G351" s="1207"/>
    </row>
    <row r="352" spans="1:7" x14ac:dyDescent="0.2">
      <c r="A352" s="1208" t="s">
        <v>48</v>
      </c>
      <c r="B352" s="1209"/>
      <c r="C352" s="1209"/>
      <c r="D352" s="1209"/>
      <c r="E352" s="1209"/>
      <c r="F352" s="1209"/>
      <c r="G352" s="1210"/>
    </row>
    <row r="353" spans="1:7" x14ac:dyDescent="0.2">
      <c r="A353" s="1211" t="s">
        <v>49</v>
      </c>
      <c r="B353" s="1212"/>
      <c r="C353" s="1212"/>
      <c r="D353" s="1212"/>
      <c r="E353" s="1212"/>
      <c r="F353" s="1212"/>
      <c r="G353" s="1213"/>
    </row>
    <row r="354" spans="1:7" x14ac:dyDescent="0.2">
      <c r="A354" s="450"/>
      <c r="B354" s="451"/>
      <c r="C354" s="452"/>
      <c r="D354" s="453"/>
      <c r="E354" s="451"/>
      <c r="F354" s="454"/>
      <c r="G354" s="455" t="s">
        <v>20</v>
      </c>
    </row>
    <row r="355" spans="1:7" x14ac:dyDescent="0.2">
      <c r="A355" s="456" t="s">
        <v>2287</v>
      </c>
      <c r="B355" s="457"/>
      <c r="C355" s="458" t="s">
        <v>21</v>
      </c>
      <c r="D355" s="457"/>
      <c r="E355" s="286" t="s">
        <v>3679</v>
      </c>
      <c r="F355" s="287"/>
      <c r="G355" s="288" t="s">
        <v>3680</v>
      </c>
    </row>
    <row r="356" spans="1:7" x14ac:dyDescent="0.2">
      <c r="A356" s="459" t="s">
        <v>8</v>
      </c>
      <c r="B356" s="460"/>
      <c r="C356" s="461"/>
      <c r="D356" s="449"/>
      <c r="E356" s="1214"/>
      <c r="F356" s="1215"/>
      <c r="G356" s="462"/>
    </row>
    <row r="357" spans="1:7" x14ac:dyDescent="0.2">
      <c r="A357" s="463" t="s">
        <v>37</v>
      </c>
      <c r="B357" s="464"/>
      <c r="C357" s="464"/>
      <c r="D357" s="464"/>
      <c r="E357" s="465" t="s">
        <v>46</v>
      </c>
      <c r="F357" s="466"/>
      <c r="G357" s="462" t="s">
        <v>50</v>
      </c>
    </row>
    <row r="358" spans="1:7" x14ac:dyDescent="0.2">
      <c r="A358" s="450"/>
      <c r="B358" s="451"/>
      <c r="C358" s="452"/>
      <c r="D358" s="452"/>
      <c r="E358" s="1216"/>
      <c r="F358" s="1217"/>
      <c r="G358" s="467"/>
    </row>
    <row r="359" spans="1:7" ht="26.25" thickBot="1" x14ac:dyDescent="0.25">
      <c r="A359" s="468" t="s">
        <v>47</v>
      </c>
      <c r="B359" s="469" t="s">
        <v>23</v>
      </c>
      <c r="C359" s="469" t="s">
        <v>34</v>
      </c>
      <c r="D359" s="470" t="s">
        <v>53</v>
      </c>
      <c r="E359" s="471" t="s">
        <v>54</v>
      </c>
      <c r="F359" s="472" t="s">
        <v>55</v>
      </c>
      <c r="G359" s="473" t="s">
        <v>35</v>
      </c>
    </row>
    <row r="360" spans="1:7" ht="13.5" thickTop="1" x14ac:dyDescent="0.2">
      <c r="A360" s="474">
        <v>1</v>
      </c>
      <c r="B360" s="475"/>
      <c r="C360" s="225" t="s">
        <v>149</v>
      </c>
      <c r="D360" s="255" t="s">
        <v>3008</v>
      </c>
      <c r="E360" s="661">
        <v>45</v>
      </c>
      <c r="F360" s="481">
        <v>250</v>
      </c>
      <c r="G360" s="220">
        <f>F360*E360</f>
        <v>11250</v>
      </c>
    </row>
    <row r="361" spans="1:7" x14ac:dyDescent="0.2">
      <c r="A361" s="474"/>
      <c r="B361" s="475"/>
      <c r="C361" s="225"/>
      <c r="D361" s="482" t="s">
        <v>3009</v>
      </c>
      <c r="E361" s="480"/>
      <c r="F361" s="484"/>
      <c r="G361" s="220"/>
    </row>
    <row r="362" spans="1:7" x14ac:dyDescent="0.2">
      <c r="A362" s="474">
        <v>2</v>
      </c>
      <c r="B362" s="475"/>
      <c r="C362" s="225" t="s">
        <v>149</v>
      </c>
      <c r="D362" s="482" t="s">
        <v>835</v>
      </c>
      <c r="E362" s="480">
        <v>45</v>
      </c>
      <c r="F362" s="481">
        <v>450</v>
      </c>
      <c r="G362" s="220">
        <f>F362*E362</f>
        <v>20250</v>
      </c>
    </row>
    <row r="363" spans="1:7" x14ac:dyDescent="0.2">
      <c r="A363" s="474"/>
      <c r="B363" s="838"/>
      <c r="C363" s="839"/>
      <c r="D363" s="840" t="s">
        <v>467</v>
      </c>
      <c r="E363" s="841"/>
      <c r="F363" s="984"/>
      <c r="G363" s="220"/>
    </row>
    <row r="364" spans="1:7" x14ac:dyDescent="0.2">
      <c r="A364" s="474"/>
      <c r="B364" s="485"/>
      <c r="C364" s="225"/>
      <c r="D364" s="255"/>
      <c r="E364" s="486"/>
      <c r="F364" s="481"/>
      <c r="G364" s="220"/>
    </row>
    <row r="365" spans="1:7" x14ac:dyDescent="0.2">
      <c r="A365" s="474"/>
      <c r="B365" s="485"/>
      <c r="C365" s="225"/>
      <c r="D365" s="255" t="s">
        <v>2970</v>
      </c>
      <c r="E365" s="486"/>
      <c r="F365" s="481"/>
      <c r="G365" s="220"/>
    </row>
    <row r="366" spans="1:7" x14ac:dyDescent="0.2">
      <c r="A366" s="474"/>
      <c r="B366" s="487"/>
      <c r="C366" s="488"/>
      <c r="D366" s="255"/>
      <c r="E366" s="480"/>
      <c r="F366" s="489"/>
      <c r="G366" s="220"/>
    </row>
    <row r="367" spans="1:7" x14ac:dyDescent="0.2">
      <c r="A367" s="474"/>
      <c r="B367" s="487"/>
      <c r="C367" s="488"/>
      <c r="D367" s="490"/>
      <c r="E367" s="480"/>
      <c r="F367" s="489"/>
      <c r="G367" s="220"/>
    </row>
    <row r="368" spans="1:7" x14ac:dyDescent="0.2">
      <c r="A368" s="474"/>
      <c r="B368" s="475"/>
      <c r="C368" s="225"/>
      <c r="D368" s="490"/>
      <c r="E368" s="491"/>
      <c r="F368" s="481"/>
      <c r="G368" s="220"/>
    </row>
    <row r="369" spans="1:7" x14ac:dyDescent="0.2">
      <c r="A369" s="474"/>
      <c r="B369" s="492"/>
      <c r="C369" s="225"/>
      <c r="D369" s="255"/>
      <c r="E369" s="493"/>
      <c r="F369" s="481"/>
      <c r="G369" s="220"/>
    </row>
    <row r="370" spans="1:7" x14ac:dyDescent="0.2">
      <c r="A370" s="474"/>
      <c r="B370" s="485"/>
      <c r="C370" s="225"/>
      <c r="D370" s="255"/>
      <c r="E370" s="480"/>
      <c r="F370" s="494"/>
      <c r="G370" s="220"/>
    </row>
    <row r="371" spans="1:7" x14ac:dyDescent="0.2">
      <c r="A371" s="474"/>
      <c r="B371" s="495"/>
      <c r="C371" s="225"/>
      <c r="D371" s="255"/>
      <c r="E371" s="496"/>
      <c r="F371" s="481"/>
      <c r="G371" s="220"/>
    </row>
    <row r="372" spans="1:7" x14ac:dyDescent="0.2">
      <c r="A372" s="474"/>
      <c r="B372" s="495"/>
      <c r="C372" s="225"/>
      <c r="D372" s="262"/>
      <c r="E372" s="496"/>
      <c r="F372" s="481"/>
      <c r="G372" s="220"/>
    </row>
    <row r="373" spans="1:7" x14ac:dyDescent="0.2">
      <c r="A373" s="474"/>
      <c r="B373" s="475"/>
      <c r="C373" s="225"/>
      <c r="D373" s="262"/>
      <c r="E373" s="480"/>
      <c r="F373" s="481"/>
      <c r="G373" s="220"/>
    </row>
    <row r="374" spans="1:7" x14ac:dyDescent="0.2">
      <c r="A374" s="474"/>
      <c r="B374" s="475"/>
      <c r="C374" s="225"/>
      <c r="D374" s="262"/>
      <c r="E374" s="496"/>
      <c r="F374" s="481"/>
      <c r="G374" s="220"/>
    </row>
    <row r="375" spans="1:7" x14ac:dyDescent="0.2">
      <c r="A375" s="474"/>
      <c r="B375" s="492"/>
      <c r="C375" s="225"/>
      <c r="D375" s="262"/>
      <c r="E375" s="493"/>
      <c r="F375" s="497"/>
      <c r="G375" s="220"/>
    </row>
    <row r="376" spans="1:7" x14ac:dyDescent="0.2">
      <c r="A376" s="474"/>
      <c r="B376" s="485"/>
      <c r="C376" s="225"/>
      <c r="D376" s="498"/>
      <c r="E376" s="493"/>
      <c r="F376" s="497"/>
      <c r="G376" s="220"/>
    </row>
    <row r="377" spans="1:7" x14ac:dyDescent="0.2">
      <c r="A377" s="474"/>
      <c r="B377" s="485"/>
      <c r="C377" s="225"/>
      <c r="D377" s="262"/>
      <c r="E377" s="493"/>
      <c r="F377" s="497"/>
      <c r="G377" s="220"/>
    </row>
    <row r="378" spans="1:7" x14ac:dyDescent="0.2">
      <c r="A378" s="474"/>
      <c r="B378" s="475"/>
      <c r="C378" s="225"/>
      <c r="D378" s="262"/>
      <c r="E378" s="493"/>
      <c r="F378" s="497"/>
      <c r="G378" s="220"/>
    </row>
    <row r="379" spans="1:7" x14ac:dyDescent="0.2">
      <c r="A379" s="474"/>
      <c r="B379" s="475"/>
      <c r="C379" s="225"/>
      <c r="D379" s="255"/>
      <c r="E379" s="493"/>
      <c r="F379" s="497"/>
      <c r="G379" s="220"/>
    </row>
    <row r="380" spans="1:7" x14ac:dyDescent="0.2">
      <c r="A380" s="474"/>
      <c r="B380" s="475"/>
      <c r="C380" s="225"/>
      <c r="D380" s="255"/>
      <c r="E380" s="493"/>
      <c r="F380" s="497"/>
      <c r="G380" s="220"/>
    </row>
    <row r="381" spans="1:7" x14ac:dyDescent="0.2">
      <c r="A381" s="474"/>
      <c r="B381" s="475"/>
      <c r="C381" s="225"/>
      <c r="D381" s="499"/>
      <c r="E381" s="493"/>
      <c r="F381" s="497"/>
      <c r="G381" s="220"/>
    </row>
    <row r="382" spans="1:7" x14ac:dyDescent="0.2">
      <c r="A382" s="474"/>
      <c r="B382" s="475"/>
      <c r="C382" s="225"/>
      <c r="D382" s="499"/>
      <c r="E382" s="493"/>
      <c r="F382" s="497"/>
      <c r="G382" s="220"/>
    </row>
    <row r="383" spans="1:7" x14ac:dyDescent="0.2">
      <c r="A383" s="474"/>
      <c r="B383" s="475"/>
      <c r="C383" s="225"/>
      <c r="D383" s="499"/>
      <c r="E383" s="493"/>
      <c r="F383" s="497"/>
      <c r="G383" s="220"/>
    </row>
    <row r="384" spans="1:7" x14ac:dyDescent="0.2">
      <c r="A384" s="474"/>
      <c r="B384" s="475"/>
      <c r="C384" s="225"/>
      <c r="D384" s="262"/>
      <c r="E384" s="493"/>
      <c r="F384" s="497"/>
      <c r="G384" s="220"/>
    </row>
    <row r="385" spans="1:7" x14ac:dyDescent="0.2">
      <c r="A385" s="474"/>
      <c r="B385" s="475"/>
      <c r="C385" s="225"/>
      <c r="D385" s="500"/>
      <c r="E385" s="493"/>
      <c r="F385" s="497"/>
      <c r="G385" s="220"/>
    </row>
    <row r="386" spans="1:7" x14ac:dyDescent="0.2">
      <c r="A386" s="474"/>
      <c r="B386" s="475"/>
      <c r="C386" s="225"/>
      <c r="D386" s="501"/>
      <c r="E386" s="480"/>
      <c r="F386" s="481"/>
      <c r="G386" s="220"/>
    </row>
    <row r="387" spans="1:7" x14ac:dyDescent="0.2">
      <c r="A387" s="474"/>
      <c r="B387" s="475"/>
      <c r="C387" s="225"/>
      <c r="D387" s="255"/>
      <c r="E387" s="496"/>
      <c r="F387" s="481"/>
      <c r="G387" s="220"/>
    </row>
    <row r="388" spans="1:7" x14ac:dyDescent="0.2">
      <c r="A388" s="474"/>
      <c r="B388" s="475"/>
      <c r="C388" s="225"/>
      <c r="D388" s="255"/>
      <c r="E388" s="496"/>
      <c r="F388" s="481"/>
      <c r="G388" s="220"/>
    </row>
    <row r="389" spans="1:7" x14ac:dyDescent="0.2">
      <c r="A389" s="474"/>
      <c r="B389" s="475"/>
      <c r="C389" s="225"/>
      <c r="D389" s="255"/>
      <c r="E389" s="496"/>
      <c r="F389" s="481"/>
      <c r="G389" s="220"/>
    </row>
    <row r="390" spans="1:7" x14ac:dyDescent="0.2">
      <c r="A390" s="474"/>
      <c r="B390" s="475"/>
      <c r="C390" s="225"/>
      <c r="D390" s="255"/>
      <c r="E390" s="486"/>
      <c r="F390" s="481"/>
      <c r="G390" s="220"/>
    </row>
    <row r="391" spans="1:7" x14ac:dyDescent="0.2">
      <c r="A391" s="474"/>
      <c r="B391" s="475"/>
      <c r="C391" s="224"/>
      <c r="D391" s="262"/>
      <c r="E391" s="502"/>
      <c r="F391" s="503"/>
      <c r="G391" s="220"/>
    </row>
    <row r="392" spans="1:7" x14ac:dyDescent="0.2">
      <c r="A392" s="474"/>
      <c r="B392" s="475"/>
      <c r="C392" s="225"/>
      <c r="D392" s="504"/>
      <c r="E392" s="480"/>
      <c r="F392" s="484"/>
      <c r="G392" s="220"/>
    </row>
    <row r="393" spans="1:7" x14ac:dyDescent="0.2">
      <c r="A393" s="474"/>
      <c r="B393" s="475"/>
      <c r="C393" s="225"/>
      <c r="D393" s="490"/>
      <c r="E393" s="480"/>
      <c r="F393" s="484"/>
      <c r="G393" s="220"/>
    </row>
    <row r="394" spans="1:7" ht="13.5" thickBot="1" x14ac:dyDescent="0.25">
      <c r="A394" s="505"/>
      <c r="B394" s="506"/>
      <c r="C394" s="507"/>
      <c r="D394" s="507"/>
      <c r="E394" s="506"/>
      <c r="F394" s="508" t="s">
        <v>15</v>
      </c>
      <c r="G394" s="509">
        <f>SUM(G360:G393)</f>
        <v>31500</v>
      </c>
    </row>
    <row r="395" spans="1:7" ht="13.5" thickTop="1" x14ac:dyDescent="0.2">
      <c r="A395" s="1218" t="s">
        <v>3681</v>
      </c>
      <c r="B395" s="1219"/>
      <c r="C395" s="1219"/>
      <c r="D395" s="1219"/>
      <c r="E395" s="1219"/>
      <c r="F395" s="1219"/>
      <c r="G395" s="1220"/>
    </row>
    <row r="396" spans="1:7" ht="13.5" thickBot="1" x14ac:dyDescent="0.25">
      <c r="A396" s="510"/>
      <c r="B396" s="511" t="s">
        <v>8</v>
      </c>
      <c r="C396" s="511" t="s">
        <v>2971</v>
      </c>
      <c r="D396" s="512"/>
      <c r="E396" s="511"/>
      <c r="F396" s="513"/>
      <c r="G396" s="514"/>
    </row>
    <row r="397" spans="1:7" ht="13.5" thickTop="1" x14ac:dyDescent="0.2">
      <c r="A397" s="1221"/>
      <c r="B397" s="1222"/>
      <c r="C397" s="1222"/>
      <c r="D397" s="515" t="s">
        <v>11</v>
      </c>
      <c r="E397" s="1223" t="s">
        <v>12</v>
      </c>
      <c r="F397" s="1223"/>
      <c r="G397" s="1224"/>
    </row>
    <row r="398" spans="1:7" x14ac:dyDescent="0.2">
      <c r="A398" s="1225" t="s">
        <v>17</v>
      </c>
      <c r="B398" s="1226"/>
      <c r="C398" s="1226"/>
      <c r="D398" s="516"/>
      <c r="E398" s="1227"/>
      <c r="F398" s="1228"/>
      <c r="G398" s="1229"/>
    </row>
    <row r="399" spans="1:7" x14ac:dyDescent="0.2">
      <c r="A399" s="1225" t="s">
        <v>38</v>
      </c>
      <c r="B399" s="1226"/>
      <c r="C399" s="1226"/>
      <c r="D399" s="517" t="s">
        <v>379</v>
      </c>
      <c r="E399" s="1230" t="s">
        <v>142</v>
      </c>
      <c r="F399" s="1230"/>
      <c r="G399" s="1231"/>
    </row>
    <row r="400" spans="1:7" ht="13.5" thickBot="1" x14ac:dyDescent="0.25">
      <c r="A400" s="1276" t="s">
        <v>39</v>
      </c>
      <c r="B400" s="1277"/>
      <c r="C400" s="1277"/>
      <c r="D400" s="518" t="s">
        <v>44</v>
      </c>
      <c r="E400" s="1279" t="s">
        <v>0</v>
      </c>
      <c r="F400" s="1279"/>
      <c r="G400" s="1280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83" t="s">
        <v>49</v>
      </c>
      <c r="B403" s="1184"/>
      <c r="C403" s="1184"/>
      <c r="D403" s="1184"/>
      <c r="E403" s="1184"/>
      <c r="F403" s="1184"/>
      <c r="G403" s="1185"/>
    </row>
    <row r="404" spans="1:7" x14ac:dyDescent="0.2">
      <c r="A404" s="368"/>
      <c r="B404" s="369"/>
      <c r="C404" s="370"/>
      <c r="D404" s="371"/>
      <c r="E404" s="369"/>
      <c r="F404" s="372"/>
      <c r="G404" s="373" t="s">
        <v>20</v>
      </c>
    </row>
    <row r="405" spans="1:7" x14ac:dyDescent="0.2">
      <c r="A405" s="374" t="s">
        <v>59</v>
      </c>
      <c r="B405" s="375"/>
      <c r="C405" s="14" t="s">
        <v>21</v>
      </c>
      <c r="D405" s="375"/>
      <c r="E405" s="343" t="s">
        <v>2998</v>
      </c>
      <c r="F405" s="376"/>
      <c r="G405" s="344" t="s">
        <v>2978</v>
      </c>
    </row>
    <row r="406" spans="1:7" x14ac:dyDescent="0.2">
      <c r="A406" s="342" t="s">
        <v>8</v>
      </c>
      <c r="B406" s="377"/>
      <c r="C406" s="19"/>
      <c r="D406" s="367"/>
      <c r="E406" s="1167"/>
      <c r="F406" s="1168"/>
      <c r="G406" s="378"/>
    </row>
    <row r="407" spans="1:7" x14ac:dyDescent="0.2">
      <c r="A407" s="354" t="s">
        <v>37</v>
      </c>
      <c r="B407" s="358"/>
      <c r="C407" s="358"/>
      <c r="D407" s="358"/>
      <c r="E407" s="379" t="s">
        <v>46</v>
      </c>
      <c r="F407" s="380"/>
      <c r="G407" s="378" t="s">
        <v>50</v>
      </c>
    </row>
    <row r="408" spans="1:7" x14ac:dyDescent="0.2">
      <c r="A408" s="368"/>
      <c r="B408" s="369"/>
      <c r="C408" s="370"/>
      <c r="D408" s="370"/>
      <c r="E408" s="1169"/>
      <c r="F408" s="1170"/>
      <c r="G408" s="381"/>
    </row>
    <row r="409" spans="1:7" ht="26.25" thickBot="1" x14ac:dyDescent="0.25">
      <c r="A409" s="210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345">
        <v>1</v>
      </c>
      <c r="B410" s="382"/>
      <c r="C410" s="352" t="s">
        <v>2311</v>
      </c>
      <c r="D410" s="357" t="s">
        <v>2310</v>
      </c>
      <c r="E410" s="383">
        <v>60</v>
      </c>
      <c r="F410" s="384">
        <v>40</v>
      </c>
      <c r="G410" s="353">
        <f>F410*E410</f>
        <v>2400</v>
      </c>
    </row>
    <row r="411" spans="1:7" x14ac:dyDescent="0.2">
      <c r="A411" s="345"/>
      <c r="B411" s="382"/>
      <c r="C411" s="352"/>
      <c r="D411" s="351"/>
      <c r="E411" s="388"/>
      <c r="F411" s="387"/>
      <c r="G411" s="353"/>
    </row>
    <row r="412" spans="1:7" x14ac:dyDescent="0.2">
      <c r="A412" s="345"/>
      <c r="B412" s="382"/>
      <c r="C412" s="352"/>
      <c r="D412" s="351"/>
      <c r="E412" s="388"/>
      <c r="F412" s="384"/>
      <c r="G412" s="353"/>
    </row>
    <row r="413" spans="1:7" x14ac:dyDescent="0.2">
      <c r="A413" s="345"/>
      <c r="B413" s="668"/>
      <c r="C413" s="656"/>
      <c r="D413" s="657"/>
      <c r="E413" s="758"/>
      <c r="F413" s="671"/>
      <c r="G413" s="353"/>
    </row>
    <row r="414" spans="1:7" x14ac:dyDescent="0.2">
      <c r="A414" s="345"/>
      <c r="B414" s="389"/>
      <c r="C414" s="352"/>
      <c r="D414" s="357"/>
      <c r="E414" s="390"/>
      <c r="F414" s="384"/>
      <c r="G414" s="353"/>
    </row>
    <row r="415" spans="1:7" x14ac:dyDescent="0.2">
      <c r="A415" s="345"/>
      <c r="B415" s="389"/>
      <c r="C415" s="352"/>
      <c r="D415" s="357"/>
      <c r="E415" s="390"/>
      <c r="F415" s="384"/>
      <c r="G415" s="353"/>
    </row>
    <row r="416" spans="1:7" x14ac:dyDescent="0.2">
      <c r="A416" s="345"/>
      <c r="B416" s="391"/>
      <c r="C416" s="366"/>
      <c r="D416" s="357"/>
      <c r="E416" s="388"/>
      <c r="F416" s="392"/>
      <c r="G416" s="353"/>
    </row>
    <row r="417" spans="1:7" x14ac:dyDescent="0.2">
      <c r="A417" s="345"/>
      <c r="B417" s="391"/>
      <c r="C417" s="366"/>
      <c r="D417" s="364"/>
      <c r="E417" s="388"/>
      <c r="F417" s="392"/>
      <c r="G417" s="353"/>
    </row>
    <row r="418" spans="1:7" x14ac:dyDescent="0.2">
      <c r="A418" s="345"/>
      <c r="B418" s="382"/>
      <c r="C418" s="352"/>
      <c r="D418" s="364"/>
      <c r="E418" s="393"/>
      <c r="F418" s="384"/>
      <c r="G418" s="353"/>
    </row>
    <row r="419" spans="1:7" x14ac:dyDescent="0.2">
      <c r="A419" s="345"/>
      <c r="B419" s="394"/>
      <c r="C419" s="352"/>
      <c r="D419" s="357"/>
      <c r="E419" s="395"/>
      <c r="F419" s="384"/>
      <c r="G419" s="353"/>
    </row>
    <row r="420" spans="1:7" x14ac:dyDescent="0.2">
      <c r="A420" s="345"/>
      <c r="B420" s="389"/>
      <c r="C420" s="352"/>
      <c r="D420" s="357"/>
      <c r="E420" s="388"/>
      <c r="F420" s="396"/>
      <c r="G420" s="353"/>
    </row>
    <row r="421" spans="1:7" x14ac:dyDescent="0.2">
      <c r="A421" s="345"/>
      <c r="B421" s="397"/>
      <c r="C421" s="352"/>
      <c r="D421" s="357"/>
      <c r="E421" s="398"/>
      <c r="F421" s="384"/>
      <c r="G421" s="353"/>
    </row>
    <row r="422" spans="1:7" x14ac:dyDescent="0.2">
      <c r="A422" s="345"/>
      <c r="B422" s="397"/>
      <c r="C422" s="352"/>
      <c r="D422" s="365"/>
      <c r="E422" s="398"/>
      <c r="F422" s="384"/>
      <c r="G422" s="353"/>
    </row>
    <row r="423" spans="1:7" x14ac:dyDescent="0.2">
      <c r="A423" s="345"/>
      <c r="B423" s="382"/>
      <c r="C423" s="352"/>
      <c r="D423" s="365"/>
      <c r="E423" s="388"/>
      <c r="F423" s="384"/>
      <c r="G423" s="353"/>
    </row>
    <row r="424" spans="1:7" x14ac:dyDescent="0.2">
      <c r="A424" s="345"/>
      <c r="B424" s="382"/>
      <c r="C424" s="352"/>
      <c r="D424" s="365"/>
      <c r="E424" s="398"/>
      <c r="F424" s="384"/>
      <c r="G424" s="353"/>
    </row>
    <row r="425" spans="1:7" x14ac:dyDescent="0.2">
      <c r="A425" s="345"/>
      <c r="B425" s="394"/>
      <c r="C425" s="352"/>
      <c r="D425" s="365"/>
      <c r="E425" s="395"/>
      <c r="F425" s="399"/>
      <c r="G425" s="353"/>
    </row>
    <row r="426" spans="1:7" x14ac:dyDescent="0.2">
      <c r="A426" s="345"/>
      <c r="B426" s="389"/>
      <c r="C426" s="352"/>
      <c r="D426" s="400"/>
      <c r="E426" s="395"/>
      <c r="F426" s="399"/>
      <c r="G426" s="353"/>
    </row>
    <row r="427" spans="1:7" x14ac:dyDescent="0.2">
      <c r="A427" s="345"/>
      <c r="B427" s="389"/>
      <c r="C427" s="352"/>
      <c r="D427" s="365"/>
      <c r="E427" s="395"/>
      <c r="F427" s="399"/>
      <c r="G427" s="353"/>
    </row>
    <row r="428" spans="1:7" x14ac:dyDescent="0.2">
      <c r="A428" s="345"/>
      <c r="B428" s="382"/>
      <c r="C428" s="352"/>
      <c r="D428" s="365"/>
      <c r="E428" s="395"/>
      <c r="F428" s="399"/>
      <c r="G428" s="353"/>
    </row>
    <row r="429" spans="1:7" x14ac:dyDescent="0.2">
      <c r="A429" s="345"/>
      <c r="B429" s="382"/>
      <c r="C429" s="352"/>
      <c r="D429" s="357"/>
      <c r="E429" s="395"/>
      <c r="F429" s="399"/>
      <c r="G429" s="353"/>
    </row>
    <row r="430" spans="1:7" x14ac:dyDescent="0.2">
      <c r="A430" s="345"/>
      <c r="B430" s="382"/>
      <c r="C430" s="352"/>
      <c r="D430" s="357"/>
      <c r="E430" s="395"/>
      <c r="F430" s="399"/>
      <c r="G430" s="353"/>
    </row>
    <row r="431" spans="1:7" x14ac:dyDescent="0.2">
      <c r="A431" s="345"/>
      <c r="B431" s="382"/>
      <c r="C431" s="352"/>
      <c r="D431" s="401"/>
      <c r="E431" s="395"/>
      <c r="F431" s="399"/>
      <c r="G431" s="353"/>
    </row>
    <row r="432" spans="1:7" x14ac:dyDescent="0.2">
      <c r="A432" s="345"/>
      <c r="B432" s="382"/>
      <c r="C432" s="352"/>
      <c r="D432" s="401"/>
      <c r="E432" s="395"/>
      <c r="F432" s="399"/>
      <c r="G432" s="353"/>
    </row>
    <row r="433" spans="1:7" x14ac:dyDescent="0.2">
      <c r="A433" s="345"/>
      <c r="B433" s="382"/>
      <c r="C433" s="352"/>
      <c r="D433" s="401"/>
      <c r="E433" s="395"/>
      <c r="F433" s="399"/>
      <c r="G433" s="353"/>
    </row>
    <row r="434" spans="1:7" x14ac:dyDescent="0.2">
      <c r="A434" s="345"/>
      <c r="B434" s="382"/>
      <c r="C434" s="352"/>
      <c r="D434" s="365"/>
      <c r="E434" s="395"/>
      <c r="F434" s="399"/>
      <c r="G434" s="353"/>
    </row>
    <row r="435" spans="1:7" x14ac:dyDescent="0.2">
      <c r="A435" s="345"/>
      <c r="B435" s="382"/>
      <c r="C435" s="352"/>
      <c r="D435" s="402"/>
      <c r="E435" s="395"/>
      <c r="F435" s="399"/>
      <c r="G435" s="353"/>
    </row>
    <row r="436" spans="1:7" x14ac:dyDescent="0.2">
      <c r="A436" s="345"/>
      <c r="B436" s="382"/>
      <c r="C436" s="352"/>
      <c r="D436" s="160"/>
      <c r="E436" s="388"/>
      <c r="F436" s="384"/>
      <c r="G436" s="353"/>
    </row>
    <row r="437" spans="1:7" x14ac:dyDescent="0.2">
      <c r="A437" s="345"/>
      <c r="B437" s="382"/>
      <c r="C437" s="352"/>
      <c r="D437" s="357"/>
      <c r="E437" s="398"/>
      <c r="F437" s="384"/>
      <c r="G437" s="353"/>
    </row>
    <row r="438" spans="1:7" x14ac:dyDescent="0.2">
      <c r="A438" s="345"/>
      <c r="B438" s="382"/>
      <c r="C438" s="352"/>
      <c r="D438" s="357"/>
      <c r="E438" s="398"/>
      <c r="F438" s="384"/>
      <c r="G438" s="353"/>
    </row>
    <row r="439" spans="1:7" x14ac:dyDescent="0.2">
      <c r="A439" s="345"/>
      <c r="B439" s="382"/>
      <c r="C439" s="352"/>
      <c r="D439" s="357"/>
      <c r="E439" s="398"/>
      <c r="F439" s="384"/>
      <c r="G439" s="353"/>
    </row>
    <row r="440" spans="1:7" x14ac:dyDescent="0.2">
      <c r="A440" s="345"/>
      <c r="B440" s="382"/>
      <c r="C440" s="352"/>
      <c r="D440" s="357"/>
      <c r="E440" s="390"/>
      <c r="F440" s="384"/>
      <c r="G440" s="353"/>
    </row>
    <row r="441" spans="1:7" x14ac:dyDescent="0.2">
      <c r="A441" s="345"/>
      <c r="B441" s="382"/>
      <c r="C441" s="403"/>
      <c r="D441" s="365"/>
      <c r="E441" s="404"/>
      <c r="F441" s="405"/>
      <c r="G441" s="353"/>
    </row>
    <row r="442" spans="1:7" x14ac:dyDescent="0.2">
      <c r="A442" s="345"/>
      <c r="B442" s="382"/>
      <c r="C442" s="352"/>
      <c r="D442" s="406"/>
      <c r="E442" s="388"/>
      <c r="F442" s="387"/>
      <c r="G442" s="353"/>
    </row>
    <row r="443" spans="1:7" x14ac:dyDescent="0.2">
      <c r="A443" s="345"/>
      <c r="B443" s="382"/>
      <c r="C443" s="352"/>
      <c r="D443" s="364"/>
      <c r="E443" s="388"/>
      <c r="F443" s="387"/>
      <c r="G443" s="353"/>
    </row>
    <row r="444" spans="1:7" ht="13.5" thickBot="1" x14ac:dyDescent="0.25">
      <c r="A444" s="407"/>
      <c r="B444" s="408"/>
      <c r="C444" s="409"/>
      <c r="D444" s="409"/>
      <c r="E444" s="408"/>
      <c r="F444" s="49" t="s">
        <v>15</v>
      </c>
      <c r="G444" s="50">
        <f>SUM(G410:G443)</f>
        <v>2400</v>
      </c>
    </row>
    <row r="445" spans="1:7" ht="13.5" thickTop="1" x14ac:dyDescent="0.2">
      <c r="A445" s="1149" t="s">
        <v>2538</v>
      </c>
      <c r="B445" s="1186"/>
      <c r="C445" s="1186"/>
      <c r="D445" s="1186"/>
      <c r="E445" s="1186"/>
      <c r="F445" s="1186"/>
      <c r="G445" s="1187"/>
    </row>
    <row r="446" spans="1:7" ht="13.5" thickBot="1" x14ac:dyDescent="0.25">
      <c r="A446" s="359"/>
      <c r="B446" s="355" t="s">
        <v>8</v>
      </c>
      <c r="C446" s="355" t="s">
        <v>8</v>
      </c>
      <c r="D446" s="360"/>
      <c r="E446" s="355"/>
      <c r="F446" s="361"/>
      <c r="G446" s="362"/>
    </row>
    <row r="447" spans="1:7" ht="13.5" thickTop="1" x14ac:dyDescent="0.2">
      <c r="A447" s="1176"/>
      <c r="B447" s="1177"/>
      <c r="C447" s="1177"/>
      <c r="D447" s="414" t="s">
        <v>11</v>
      </c>
      <c r="E447" s="1178" t="s">
        <v>12</v>
      </c>
      <c r="F447" s="1178"/>
      <c r="G447" s="1179"/>
    </row>
    <row r="448" spans="1:7" x14ac:dyDescent="0.2">
      <c r="A448" s="1161" t="s">
        <v>17</v>
      </c>
      <c r="B448" s="1162"/>
      <c r="C448" s="1162"/>
      <c r="D448" s="415"/>
      <c r="E448" s="1180"/>
      <c r="F448" s="1181"/>
      <c r="G448" s="1182"/>
    </row>
    <row r="449" spans="1:7" x14ac:dyDescent="0.2">
      <c r="A449" s="1161" t="s">
        <v>38</v>
      </c>
      <c r="B449" s="1162"/>
      <c r="C449" s="1162"/>
      <c r="D449" s="58" t="s">
        <v>379</v>
      </c>
      <c r="E449" s="1139" t="s">
        <v>142</v>
      </c>
      <c r="F449" s="1139"/>
      <c r="G449" s="1140"/>
    </row>
    <row r="450" spans="1:7" ht="13.5" thickBot="1" x14ac:dyDescent="0.25">
      <c r="A450" s="1163" t="s">
        <v>39</v>
      </c>
      <c r="B450" s="1164"/>
      <c r="C450" s="1164"/>
      <c r="D450" s="356" t="s">
        <v>44</v>
      </c>
      <c r="E450" s="1165" t="s">
        <v>0</v>
      </c>
      <c r="F450" s="1165"/>
      <c r="G450" s="1166"/>
    </row>
    <row r="451" spans="1:7" ht="16.5" x14ac:dyDescent="0.25">
      <c r="A451" s="1205" t="s">
        <v>29</v>
      </c>
      <c r="B451" s="1206"/>
      <c r="C451" s="1206"/>
      <c r="D451" s="1206"/>
      <c r="E451" s="1206"/>
      <c r="F451" s="1206"/>
      <c r="G451" s="1207"/>
    </row>
    <row r="452" spans="1:7" x14ac:dyDescent="0.2">
      <c r="A452" s="1208" t="s">
        <v>48</v>
      </c>
      <c r="B452" s="1209"/>
      <c r="C452" s="1209"/>
      <c r="D452" s="1209"/>
      <c r="E452" s="1209"/>
      <c r="F452" s="1209"/>
      <c r="G452" s="1210"/>
    </row>
    <row r="453" spans="1:7" x14ac:dyDescent="0.2">
      <c r="A453" s="1211" t="s">
        <v>49</v>
      </c>
      <c r="B453" s="1212"/>
      <c r="C453" s="1212"/>
      <c r="D453" s="1212"/>
      <c r="E453" s="1212"/>
      <c r="F453" s="1212"/>
      <c r="G453" s="1213"/>
    </row>
    <row r="454" spans="1:7" x14ac:dyDescent="0.2">
      <c r="A454" s="450"/>
      <c r="B454" s="451"/>
      <c r="C454" s="452"/>
      <c r="D454" s="453"/>
      <c r="E454" s="451"/>
      <c r="F454" s="454"/>
      <c r="G454" s="455" t="s">
        <v>20</v>
      </c>
    </row>
    <row r="455" spans="1:7" x14ac:dyDescent="0.2">
      <c r="A455" s="456" t="s">
        <v>2287</v>
      </c>
      <c r="B455" s="457"/>
      <c r="C455" s="458" t="s">
        <v>21</v>
      </c>
      <c r="D455" s="457"/>
      <c r="E455" s="286" t="s">
        <v>4016</v>
      </c>
      <c r="F455" s="287"/>
      <c r="G455" s="288" t="s">
        <v>4017</v>
      </c>
    </row>
    <row r="456" spans="1:7" x14ac:dyDescent="0.2">
      <c r="A456" s="459" t="s">
        <v>8</v>
      </c>
      <c r="B456" s="460"/>
      <c r="C456" s="461"/>
      <c r="D456" s="449"/>
      <c r="E456" s="1214"/>
      <c r="F456" s="1215"/>
      <c r="G456" s="462"/>
    </row>
    <row r="457" spans="1:7" x14ac:dyDescent="0.2">
      <c r="A457" s="463" t="s">
        <v>37</v>
      </c>
      <c r="B457" s="464"/>
      <c r="C457" s="464"/>
      <c r="D457" s="464"/>
      <c r="E457" s="465" t="s">
        <v>46</v>
      </c>
      <c r="F457" s="466"/>
      <c r="G457" s="462" t="s">
        <v>50</v>
      </c>
    </row>
    <row r="458" spans="1:7" x14ac:dyDescent="0.2">
      <c r="A458" s="450"/>
      <c r="B458" s="451"/>
      <c r="C458" s="452"/>
      <c r="D458" s="452"/>
      <c r="E458" s="1216"/>
      <c r="F458" s="1217"/>
      <c r="G458" s="467"/>
    </row>
    <row r="459" spans="1:7" ht="26.25" thickBot="1" x14ac:dyDescent="0.25">
      <c r="A459" s="468" t="s">
        <v>47</v>
      </c>
      <c r="B459" s="469" t="s">
        <v>23</v>
      </c>
      <c r="C459" s="469" t="s">
        <v>34</v>
      </c>
      <c r="D459" s="470" t="s">
        <v>53</v>
      </c>
      <c r="E459" s="471" t="s">
        <v>54</v>
      </c>
      <c r="F459" s="472" t="s">
        <v>55</v>
      </c>
      <c r="G459" s="473" t="s">
        <v>35</v>
      </c>
    </row>
    <row r="460" spans="1:7" ht="13.5" thickTop="1" x14ac:dyDescent="0.2">
      <c r="A460" s="474">
        <v>1</v>
      </c>
      <c r="B460" s="475"/>
      <c r="C460" s="225" t="s">
        <v>149</v>
      </c>
      <c r="D460" s="255" t="s">
        <v>3408</v>
      </c>
      <c r="E460" s="661">
        <v>45</v>
      </c>
      <c r="F460" s="481">
        <v>200</v>
      </c>
      <c r="G460" s="220">
        <f>F460*E460</f>
        <v>9000</v>
      </c>
    </row>
    <row r="461" spans="1:7" x14ac:dyDescent="0.2">
      <c r="A461" s="474">
        <v>2</v>
      </c>
      <c r="B461" s="475"/>
      <c r="C461" s="225" t="s">
        <v>149</v>
      </c>
      <c r="D461" s="482" t="s">
        <v>2782</v>
      </c>
      <c r="E461" s="480">
        <v>45</v>
      </c>
      <c r="F461" s="484">
        <v>350</v>
      </c>
      <c r="G461" s="220">
        <f>F461*E461</f>
        <v>15750</v>
      </c>
    </row>
    <row r="462" spans="1:7" x14ac:dyDescent="0.2">
      <c r="A462" s="474">
        <v>3</v>
      </c>
      <c r="B462" s="475"/>
      <c r="C462" s="225" t="s">
        <v>149</v>
      </c>
      <c r="D462" s="482" t="s">
        <v>764</v>
      </c>
      <c r="E462" s="480">
        <v>1</v>
      </c>
      <c r="F462" s="481">
        <v>355</v>
      </c>
      <c r="G462" s="220">
        <f>F462*E462</f>
        <v>355</v>
      </c>
    </row>
    <row r="463" spans="1:7" x14ac:dyDescent="0.2">
      <c r="A463" s="474"/>
      <c r="B463" s="838"/>
      <c r="C463" s="839"/>
      <c r="D463" s="840"/>
      <c r="E463" s="841"/>
      <c r="F463" s="984"/>
      <c r="G463" s="220"/>
    </row>
    <row r="464" spans="1:7" x14ac:dyDescent="0.2">
      <c r="A464" s="474"/>
      <c r="B464" s="485"/>
      <c r="C464" s="225"/>
      <c r="D464" s="255"/>
      <c r="E464" s="486"/>
      <c r="F464" s="481"/>
      <c r="G464" s="220"/>
    </row>
    <row r="465" spans="1:12" x14ac:dyDescent="0.2">
      <c r="A465" s="474"/>
      <c r="B465" s="485"/>
      <c r="C465" s="225"/>
      <c r="D465" s="255"/>
      <c r="E465" s="486"/>
      <c r="F465" s="481"/>
      <c r="G465" s="220"/>
    </row>
    <row r="466" spans="1:12" x14ac:dyDescent="0.2">
      <c r="A466" s="474"/>
      <c r="B466" s="487"/>
      <c r="C466" s="488"/>
      <c r="D466" s="255"/>
      <c r="E466" s="480"/>
      <c r="F466" s="489"/>
      <c r="G466" s="220"/>
    </row>
    <row r="467" spans="1:12" x14ac:dyDescent="0.2">
      <c r="A467" s="474"/>
      <c r="B467" s="487"/>
      <c r="C467" s="488"/>
      <c r="D467" s="490"/>
      <c r="E467" s="480"/>
      <c r="F467" s="489"/>
      <c r="G467" s="220"/>
    </row>
    <row r="468" spans="1:12" x14ac:dyDescent="0.2">
      <c r="A468" s="474"/>
      <c r="B468" s="475"/>
      <c r="C468" s="225"/>
      <c r="D468" s="490"/>
      <c r="E468" s="491"/>
      <c r="F468" s="481"/>
      <c r="G468" s="220"/>
    </row>
    <row r="469" spans="1:12" x14ac:dyDescent="0.2">
      <c r="A469" s="474"/>
      <c r="B469" s="492"/>
      <c r="C469" s="225"/>
      <c r="D469" s="255"/>
      <c r="E469" s="493"/>
      <c r="F469" s="481"/>
      <c r="G469" s="220"/>
    </row>
    <row r="470" spans="1:12" x14ac:dyDescent="0.2">
      <c r="A470" s="474"/>
      <c r="B470" s="485"/>
      <c r="C470" s="225"/>
      <c r="D470" s="255"/>
      <c r="E470" s="480"/>
      <c r="F470" s="494"/>
      <c r="G470" s="220"/>
    </row>
    <row r="471" spans="1:12" x14ac:dyDescent="0.2">
      <c r="A471" s="474"/>
      <c r="B471" s="495"/>
      <c r="C471" s="225"/>
      <c r="D471" s="255"/>
      <c r="E471" s="496"/>
      <c r="F471" s="481"/>
      <c r="G471" s="220"/>
    </row>
    <row r="472" spans="1:12" x14ac:dyDescent="0.2">
      <c r="A472" s="474"/>
      <c r="B472" s="495"/>
      <c r="C472" s="225"/>
      <c r="D472" s="262"/>
      <c r="E472" s="496"/>
      <c r="F472" s="481"/>
      <c r="G472" s="220"/>
    </row>
    <row r="473" spans="1:12" x14ac:dyDescent="0.2">
      <c r="A473" s="474"/>
      <c r="B473" s="475"/>
      <c r="C473" s="225"/>
      <c r="D473" s="262"/>
      <c r="E473" s="480"/>
      <c r="F473" s="481"/>
      <c r="G473" s="220"/>
    </row>
    <row r="474" spans="1:12" x14ac:dyDescent="0.2">
      <c r="A474" s="474"/>
      <c r="B474" s="475"/>
      <c r="C474" s="225"/>
      <c r="D474" s="262"/>
      <c r="E474" s="496"/>
      <c r="F474" s="481"/>
      <c r="G474" s="220"/>
    </row>
    <row r="475" spans="1:12" x14ac:dyDescent="0.2">
      <c r="A475" s="474"/>
      <c r="B475" s="492"/>
      <c r="C475" s="225"/>
      <c r="D475" s="262"/>
      <c r="E475" s="493"/>
      <c r="F475" s="497"/>
      <c r="G475" s="220"/>
    </row>
    <row r="476" spans="1:12" x14ac:dyDescent="0.2">
      <c r="A476" s="474"/>
      <c r="B476" s="485"/>
      <c r="C476" s="225"/>
      <c r="D476" s="498"/>
      <c r="E476" s="493"/>
      <c r="F476" s="497"/>
      <c r="G476" s="220"/>
    </row>
    <row r="477" spans="1:12" x14ac:dyDescent="0.2">
      <c r="A477" s="474"/>
      <c r="B477" s="485"/>
      <c r="C477" s="225"/>
      <c r="D477" s="262"/>
      <c r="E477" s="493"/>
      <c r="F477" s="497"/>
      <c r="G477" s="220"/>
    </row>
    <row r="478" spans="1:12" x14ac:dyDescent="0.2">
      <c r="A478" s="474"/>
      <c r="B478" s="475"/>
      <c r="C478" s="225"/>
      <c r="D478" s="262"/>
      <c r="E478" s="493"/>
      <c r="F478" s="497"/>
      <c r="G478" s="220"/>
    </row>
    <row r="479" spans="1:12" x14ac:dyDescent="0.2">
      <c r="A479" s="474"/>
      <c r="B479" s="475"/>
      <c r="C479" s="225"/>
      <c r="D479" s="255"/>
      <c r="E479" s="493"/>
      <c r="F479" s="497"/>
      <c r="G479" s="220"/>
      <c r="L479" s="2">
        <v>250</v>
      </c>
    </row>
    <row r="480" spans="1:12" x14ac:dyDescent="0.2">
      <c r="A480" s="474"/>
      <c r="B480" s="475"/>
      <c r="C480" s="225"/>
      <c r="D480" s="255"/>
      <c r="E480" s="493"/>
      <c r="F480" s="497"/>
      <c r="G480" s="220"/>
      <c r="L480" s="2">
        <v>450</v>
      </c>
    </row>
    <row r="481" spans="1:16" x14ac:dyDescent="0.2">
      <c r="A481" s="474"/>
      <c r="B481" s="475"/>
      <c r="C481" s="225"/>
      <c r="D481" s="499"/>
      <c r="E481" s="493"/>
      <c r="F481" s="497"/>
      <c r="G481" s="220"/>
      <c r="L481" s="2">
        <v>250</v>
      </c>
    </row>
    <row r="482" spans="1:16" x14ac:dyDescent="0.2">
      <c r="A482" s="474"/>
      <c r="B482" s="475"/>
      <c r="C482" s="225"/>
      <c r="D482" s="499"/>
      <c r="E482" s="493"/>
      <c r="F482" s="497"/>
      <c r="G482" s="220"/>
    </row>
    <row r="483" spans="1:16" x14ac:dyDescent="0.2">
      <c r="A483" s="474"/>
      <c r="B483" s="475"/>
      <c r="C483" s="225"/>
      <c r="D483" s="499"/>
      <c r="E483" s="493"/>
      <c r="F483" s="497"/>
      <c r="G483" s="220"/>
      <c r="L483" s="2">
        <f>SUM(L479:L482)</f>
        <v>950</v>
      </c>
      <c r="M483" s="2">
        <f>L483*2*90</f>
        <v>171000</v>
      </c>
    </row>
    <row r="484" spans="1:16" x14ac:dyDescent="0.2">
      <c r="A484" s="474"/>
      <c r="B484" s="475"/>
      <c r="C484" s="225"/>
      <c r="D484" s="262"/>
      <c r="E484" s="493"/>
      <c r="F484" s="497"/>
      <c r="G484" s="220"/>
      <c r="P484" s="214">
        <v>45000</v>
      </c>
    </row>
    <row r="485" spans="1:16" x14ac:dyDescent="0.2">
      <c r="A485" s="474"/>
      <c r="B485" s="475"/>
      <c r="C485" s="225"/>
      <c r="D485" s="500"/>
      <c r="E485" s="493"/>
      <c r="F485" s="497"/>
      <c r="G485" s="220"/>
      <c r="P485" s="214">
        <v>90000</v>
      </c>
    </row>
    <row r="486" spans="1:16" x14ac:dyDescent="0.2">
      <c r="A486" s="474"/>
      <c r="B486" s="475"/>
      <c r="C486" s="225"/>
      <c r="D486" s="501"/>
      <c r="E486" s="480"/>
      <c r="F486" s="481"/>
      <c r="G486" s="220"/>
      <c r="P486" s="214">
        <v>45000</v>
      </c>
    </row>
    <row r="487" spans="1:16" x14ac:dyDescent="0.2">
      <c r="A487" s="474"/>
      <c r="B487" s="475"/>
      <c r="C487" s="225"/>
      <c r="D487" s="255"/>
      <c r="E487" s="496"/>
      <c r="F487" s="481"/>
      <c r="G487" s="220"/>
    </row>
    <row r="488" spans="1:16" x14ac:dyDescent="0.2">
      <c r="A488" s="474"/>
      <c r="B488" s="475"/>
      <c r="C488" s="225"/>
      <c r="D488" s="255"/>
      <c r="E488" s="496"/>
      <c r="F488" s="481"/>
      <c r="G488" s="220"/>
    </row>
    <row r="489" spans="1:16" x14ac:dyDescent="0.2">
      <c r="A489" s="474"/>
      <c r="B489" s="475"/>
      <c r="C489" s="225"/>
      <c r="D489" s="255"/>
      <c r="E489" s="496"/>
      <c r="F489" s="481"/>
      <c r="G489" s="220"/>
    </row>
    <row r="490" spans="1:16" x14ac:dyDescent="0.2">
      <c r="A490" s="474"/>
      <c r="B490" s="475"/>
      <c r="C490" s="225"/>
      <c r="D490" s="255"/>
      <c r="E490" s="486"/>
      <c r="F490" s="481"/>
      <c r="G490" s="220"/>
    </row>
    <row r="491" spans="1:16" x14ac:dyDescent="0.2">
      <c r="A491" s="474"/>
      <c r="B491" s="475"/>
      <c r="C491" s="224"/>
      <c r="D491" s="262"/>
      <c r="E491" s="502"/>
      <c r="F491" s="503"/>
      <c r="G491" s="220"/>
    </row>
    <row r="492" spans="1:16" x14ac:dyDescent="0.2">
      <c r="A492" s="474"/>
      <c r="B492" s="475"/>
      <c r="C492" s="225"/>
      <c r="D492" s="504"/>
      <c r="E492" s="480"/>
      <c r="F492" s="484"/>
      <c r="G492" s="220"/>
      <c r="P492" s="215">
        <f>SUM(P484:P491)</f>
        <v>180000</v>
      </c>
    </row>
    <row r="493" spans="1:16" x14ac:dyDescent="0.2">
      <c r="A493" s="474"/>
      <c r="B493" s="475"/>
      <c r="C493" s="225"/>
      <c r="D493" s="490"/>
      <c r="E493" s="480"/>
      <c r="F493" s="484"/>
      <c r="G493" s="220"/>
    </row>
    <row r="494" spans="1:16" ht="13.5" thickBot="1" x14ac:dyDescent="0.25">
      <c r="A494" s="505"/>
      <c r="B494" s="506"/>
      <c r="C494" s="507"/>
      <c r="D494" s="507"/>
      <c r="E494" s="506"/>
      <c r="F494" s="508" t="s">
        <v>15</v>
      </c>
      <c r="G494" s="509">
        <f>SUM(G460:G493)</f>
        <v>25105</v>
      </c>
    </row>
    <row r="495" spans="1:16" ht="13.5" thickTop="1" x14ac:dyDescent="0.2">
      <c r="A495" s="1218" t="s">
        <v>4018</v>
      </c>
      <c r="B495" s="1219"/>
      <c r="C495" s="1219"/>
      <c r="D495" s="1219"/>
      <c r="E495" s="1219"/>
      <c r="F495" s="1219"/>
      <c r="G495" s="1220"/>
    </row>
    <row r="496" spans="1:16" ht="13.5" thickBot="1" x14ac:dyDescent="0.25">
      <c r="A496" s="510"/>
      <c r="B496" s="511" t="s">
        <v>8</v>
      </c>
      <c r="C496" s="511" t="s">
        <v>8</v>
      </c>
      <c r="D496" s="512"/>
      <c r="E496" s="511"/>
      <c r="F496" s="513"/>
      <c r="G496" s="514"/>
    </row>
    <row r="497" spans="1:7" ht="13.5" thickTop="1" x14ac:dyDescent="0.2">
      <c r="A497" s="1221"/>
      <c r="B497" s="1222"/>
      <c r="C497" s="1222"/>
      <c r="D497" s="515" t="s">
        <v>11</v>
      </c>
      <c r="E497" s="1223" t="s">
        <v>12</v>
      </c>
      <c r="F497" s="1223"/>
      <c r="G497" s="1224"/>
    </row>
    <row r="498" spans="1:7" x14ac:dyDescent="0.2">
      <c r="A498" s="1225" t="s">
        <v>17</v>
      </c>
      <c r="B498" s="1226"/>
      <c r="C498" s="1226"/>
      <c r="D498" s="516"/>
      <c r="E498" s="1227"/>
      <c r="F498" s="1228"/>
      <c r="G498" s="1229"/>
    </row>
    <row r="499" spans="1:7" x14ac:dyDescent="0.2">
      <c r="A499" s="1225" t="s">
        <v>38</v>
      </c>
      <c r="B499" s="1226"/>
      <c r="C499" s="1226"/>
      <c r="D499" s="517" t="s">
        <v>379</v>
      </c>
      <c r="E499" s="1230" t="s">
        <v>142</v>
      </c>
      <c r="F499" s="1230"/>
      <c r="G499" s="1231"/>
    </row>
    <row r="500" spans="1:7" ht="13.5" thickBot="1" x14ac:dyDescent="0.25">
      <c r="A500" s="1276" t="s">
        <v>39</v>
      </c>
      <c r="B500" s="1277"/>
      <c r="C500" s="1277"/>
      <c r="D500" s="518" t="s">
        <v>44</v>
      </c>
      <c r="E500" s="1279" t="s">
        <v>0</v>
      </c>
      <c r="F500" s="1279"/>
      <c r="G500" s="1280"/>
    </row>
    <row r="501" spans="1:7" ht="16.5" x14ac:dyDescent="0.25">
      <c r="A501" s="1152" t="s">
        <v>29</v>
      </c>
      <c r="B501" s="1153"/>
      <c r="C501" s="1153"/>
      <c r="D501" s="1153"/>
      <c r="E501" s="1153"/>
      <c r="F501" s="1153"/>
      <c r="G501" s="1154"/>
    </row>
    <row r="502" spans="1:7" x14ac:dyDescent="0.2">
      <c r="A502" s="1155" t="s">
        <v>48</v>
      </c>
      <c r="B502" s="1156"/>
      <c r="C502" s="1156"/>
      <c r="D502" s="1156"/>
      <c r="E502" s="1156"/>
      <c r="F502" s="1156"/>
      <c r="G502" s="1157"/>
    </row>
    <row r="503" spans="1:7" x14ac:dyDescent="0.2">
      <c r="A503" s="1183" t="s">
        <v>49</v>
      </c>
      <c r="B503" s="1184"/>
      <c r="C503" s="1184"/>
      <c r="D503" s="1184"/>
      <c r="E503" s="1184"/>
      <c r="F503" s="1184"/>
      <c r="G503" s="1185"/>
    </row>
    <row r="504" spans="1:7" x14ac:dyDescent="0.2">
      <c r="A504" s="368"/>
      <c r="B504" s="369"/>
      <c r="C504" s="370"/>
      <c r="D504" s="371"/>
      <c r="E504" s="369"/>
      <c r="F504" s="372"/>
      <c r="G504" s="373" t="s">
        <v>20</v>
      </c>
    </row>
    <row r="505" spans="1:7" x14ac:dyDescent="0.2">
      <c r="A505" s="374" t="s">
        <v>59</v>
      </c>
      <c r="B505" s="375"/>
      <c r="C505" s="14" t="s">
        <v>21</v>
      </c>
      <c r="D505" s="375"/>
      <c r="E505" s="343" t="s">
        <v>3883</v>
      </c>
      <c r="F505" s="376"/>
      <c r="G505" s="344" t="s">
        <v>3869</v>
      </c>
    </row>
    <row r="506" spans="1:7" x14ac:dyDescent="0.2">
      <c r="A506" s="342" t="s">
        <v>8</v>
      </c>
      <c r="B506" s="377"/>
      <c r="C506" s="19"/>
      <c r="D506" s="367"/>
      <c r="E506" s="1167"/>
      <c r="F506" s="1168"/>
      <c r="G506" s="378"/>
    </row>
    <row r="507" spans="1:7" x14ac:dyDescent="0.2">
      <c r="A507" s="354" t="s">
        <v>37</v>
      </c>
      <c r="B507" s="358"/>
      <c r="C507" s="358"/>
      <c r="D507" s="358"/>
      <c r="E507" s="379" t="s">
        <v>46</v>
      </c>
      <c r="F507" s="380"/>
      <c r="G507" s="378" t="s">
        <v>50</v>
      </c>
    </row>
    <row r="508" spans="1:7" x14ac:dyDescent="0.2">
      <c r="A508" s="368"/>
      <c r="B508" s="369"/>
      <c r="C508" s="370"/>
      <c r="D508" s="370"/>
      <c r="E508" s="1169"/>
      <c r="F508" s="1170"/>
      <c r="G508" s="381"/>
    </row>
    <row r="509" spans="1:7" ht="26.25" thickBot="1" x14ac:dyDescent="0.25">
      <c r="A509" s="210" t="s">
        <v>47</v>
      </c>
      <c r="B509" s="28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345">
        <v>1</v>
      </c>
      <c r="B510" s="382"/>
      <c r="C510" s="352" t="s">
        <v>2311</v>
      </c>
      <c r="D510" s="357" t="s">
        <v>2310</v>
      </c>
      <c r="E510" s="383">
        <v>80</v>
      </c>
      <c r="F510" s="384">
        <v>40</v>
      </c>
      <c r="G510" s="353">
        <f>F510*E510</f>
        <v>3200</v>
      </c>
    </row>
    <row r="511" spans="1:7" x14ac:dyDescent="0.2">
      <c r="A511" s="345"/>
      <c r="B511" s="382"/>
      <c r="C511" s="352"/>
      <c r="D511" s="351"/>
      <c r="E511" s="388"/>
      <c r="F511" s="387"/>
      <c r="G511" s="353"/>
    </row>
    <row r="512" spans="1:7" x14ac:dyDescent="0.2">
      <c r="A512" s="345"/>
      <c r="B512" s="382"/>
      <c r="C512" s="352"/>
      <c r="D512" s="351"/>
      <c r="E512" s="388"/>
      <c r="F512" s="384"/>
      <c r="G512" s="353"/>
    </row>
    <row r="513" spans="1:7" x14ac:dyDescent="0.2">
      <c r="A513" s="345"/>
      <c r="B513" s="668"/>
      <c r="C513" s="656"/>
      <c r="D513" s="657"/>
      <c r="E513" s="758"/>
      <c r="F513" s="671"/>
      <c r="G513" s="353"/>
    </row>
    <row r="514" spans="1:7" x14ac:dyDescent="0.2">
      <c r="A514" s="345"/>
      <c r="B514" s="389"/>
      <c r="C514" s="352"/>
      <c r="D514" s="357"/>
      <c r="E514" s="390"/>
      <c r="F514" s="384"/>
      <c r="G514" s="353"/>
    </row>
    <row r="515" spans="1:7" x14ac:dyDescent="0.2">
      <c r="A515" s="345"/>
      <c r="B515" s="389"/>
      <c r="C515" s="352"/>
      <c r="D515" s="357"/>
      <c r="E515" s="390"/>
      <c r="F515" s="384"/>
      <c r="G515" s="353"/>
    </row>
    <row r="516" spans="1:7" x14ac:dyDescent="0.2">
      <c r="A516" s="345"/>
      <c r="B516" s="391"/>
      <c r="C516" s="366"/>
      <c r="D516" s="357"/>
      <c r="E516" s="388"/>
      <c r="F516" s="392"/>
      <c r="G516" s="353"/>
    </row>
    <row r="517" spans="1:7" x14ac:dyDescent="0.2">
      <c r="A517" s="345"/>
      <c r="B517" s="391"/>
      <c r="C517" s="366"/>
      <c r="D517" s="364"/>
      <c r="E517" s="388"/>
      <c r="F517" s="392"/>
      <c r="G517" s="353"/>
    </row>
    <row r="518" spans="1:7" x14ac:dyDescent="0.2">
      <c r="A518" s="345"/>
      <c r="B518" s="382"/>
      <c r="C518" s="352"/>
      <c r="D518" s="364"/>
      <c r="E518" s="393"/>
      <c r="F518" s="384"/>
      <c r="G518" s="353"/>
    </row>
    <row r="519" spans="1:7" x14ac:dyDescent="0.2">
      <c r="A519" s="345"/>
      <c r="B519" s="394"/>
      <c r="C519" s="352"/>
      <c r="D519" s="357"/>
      <c r="E519" s="395"/>
      <c r="F519" s="384"/>
      <c r="G519" s="353"/>
    </row>
    <row r="520" spans="1:7" x14ac:dyDescent="0.2">
      <c r="A520" s="345"/>
      <c r="B520" s="389"/>
      <c r="C520" s="352"/>
      <c r="D520" s="357"/>
      <c r="E520" s="388"/>
      <c r="F520" s="396"/>
      <c r="G520" s="353"/>
    </row>
    <row r="521" spans="1:7" x14ac:dyDescent="0.2">
      <c r="A521" s="345"/>
      <c r="B521" s="397"/>
      <c r="C521" s="352"/>
      <c r="D521" s="357"/>
      <c r="E521" s="398"/>
      <c r="F521" s="384"/>
      <c r="G521" s="353"/>
    </row>
    <row r="522" spans="1:7" x14ac:dyDescent="0.2">
      <c r="A522" s="345"/>
      <c r="B522" s="397"/>
      <c r="C522" s="352"/>
      <c r="D522" s="365"/>
      <c r="E522" s="398"/>
      <c r="F522" s="384"/>
      <c r="G522" s="353"/>
    </row>
    <row r="523" spans="1:7" x14ac:dyDescent="0.2">
      <c r="A523" s="345"/>
      <c r="B523" s="382"/>
      <c r="C523" s="352"/>
      <c r="D523" s="365"/>
      <c r="E523" s="388"/>
      <c r="F523" s="384"/>
      <c r="G523" s="353"/>
    </row>
    <row r="524" spans="1:7" x14ac:dyDescent="0.2">
      <c r="A524" s="345"/>
      <c r="B524" s="382"/>
      <c r="C524" s="352"/>
      <c r="D524" s="365"/>
      <c r="E524" s="398"/>
      <c r="F524" s="384"/>
      <c r="G524" s="353"/>
    </row>
    <row r="525" spans="1:7" x14ac:dyDescent="0.2">
      <c r="A525" s="345"/>
      <c r="B525" s="394"/>
      <c r="C525" s="352"/>
      <c r="D525" s="365"/>
      <c r="E525" s="395"/>
      <c r="F525" s="399"/>
      <c r="G525" s="353"/>
    </row>
    <row r="526" spans="1:7" x14ac:dyDescent="0.2">
      <c r="A526" s="345"/>
      <c r="B526" s="389"/>
      <c r="C526" s="352"/>
      <c r="D526" s="400"/>
      <c r="E526" s="395"/>
      <c r="F526" s="399"/>
      <c r="G526" s="353"/>
    </row>
    <row r="527" spans="1:7" x14ac:dyDescent="0.2">
      <c r="A527" s="345"/>
      <c r="B527" s="389"/>
      <c r="C527" s="352"/>
      <c r="D527" s="365"/>
      <c r="E527" s="395"/>
      <c r="F527" s="399"/>
      <c r="G527" s="353"/>
    </row>
    <row r="528" spans="1:7" x14ac:dyDescent="0.2">
      <c r="A528" s="345"/>
      <c r="B528" s="382"/>
      <c r="C528" s="352"/>
      <c r="D528" s="365"/>
      <c r="E528" s="395"/>
      <c r="F528" s="399"/>
      <c r="G528" s="353"/>
    </row>
    <row r="529" spans="1:7" x14ac:dyDescent="0.2">
      <c r="A529" s="345"/>
      <c r="B529" s="382"/>
      <c r="C529" s="352"/>
      <c r="D529" s="357" t="s">
        <v>8</v>
      </c>
      <c r="E529" s="395"/>
      <c r="F529" s="399"/>
      <c r="G529" s="353"/>
    </row>
    <row r="530" spans="1:7" x14ac:dyDescent="0.2">
      <c r="A530" s="345"/>
      <c r="B530" s="382"/>
      <c r="C530" s="352"/>
      <c r="D530" s="357"/>
      <c r="E530" s="395"/>
      <c r="F530" s="399"/>
      <c r="G530" s="353"/>
    </row>
    <row r="531" spans="1:7" x14ac:dyDescent="0.2">
      <c r="A531" s="345"/>
      <c r="B531" s="382"/>
      <c r="C531" s="352"/>
      <c r="D531" s="401"/>
      <c r="E531" s="395"/>
      <c r="F531" s="399"/>
      <c r="G531" s="353"/>
    </row>
    <row r="532" spans="1:7" x14ac:dyDescent="0.2">
      <c r="A532" s="345"/>
      <c r="B532" s="382"/>
      <c r="C532" s="352"/>
      <c r="D532" s="401" t="s">
        <v>152</v>
      </c>
      <c r="E532" s="395"/>
      <c r="F532" s="399"/>
      <c r="G532" s="353"/>
    </row>
    <row r="533" spans="1:7" x14ac:dyDescent="0.2">
      <c r="A533" s="345"/>
      <c r="B533" s="382"/>
      <c r="C533" s="352"/>
      <c r="D533" s="401"/>
      <c r="E533" s="395"/>
      <c r="F533" s="399"/>
      <c r="G533" s="353"/>
    </row>
    <row r="534" spans="1:7" x14ac:dyDescent="0.2">
      <c r="A534" s="345"/>
      <c r="B534" s="382"/>
      <c r="C534" s="352"/>
      <c r="D534" s="365"/>
      <c r="E534" s="395"/>
      <c r="F534" s="399"/>
      <c r="G534" s="353"/>
    </row>
    <row r="535" spans="1:7" x14ac:dyDescent="0.2">
      <c r="A535" s="345"/>
      <c r="B535" s="382"/>
      <c r="C535" s="352"/>
      <c r="D535" s="402"/>
      <c r="E535" s="395"/>
      <c r="F535" s="399"/>
      <c r="G535" s="353"/>
    </row>
    <row r="536" spans="1:7" x14ac:dyDescent="0.2">
      <c r="A536" s="345"/>
      <c r="B536" s="382"/>
      <c r="C536" s="352"/>
      <c r="D536" s="160"/>
      <c r="E536" s="388"/>
      <c r="F536" s="384"/>
      <c r="G536" s="353"/>
    </row>
    <row r="537" spans="1:7" x14ac:dyDescent="0.2">
      <c r="A537" s="345"/>
      <c r="B537" s="382"/>
      <c r="C537" s="352"/>
      <c r="D537" s="357"/>
      <c r="E537" s="398"/>
      <c r="F537" s="384"/>
      <c r="G537" s="353"/>
    </row>
    <row r="538" spans="1:7" x14ac:dyDescent="0.2">
      <c r="A538" s="345"/>
      <c r="B538" s="382"/>
      <c r="C538" s="352"/>
      <c r="D538" s="357"/>
      <c r="E538" s="398"/>
      <c r="F538" s="384"/>
      <c r="G538" s="353"/>
    </row>
    <row r="539" spans="1:7" x14ac:dyDescent="0.2">
      <c r="A539" s="345"/>
      <c r="B539" s="382"/>
      <c r="C539" s="352"/>
      <c r="D539" s="357"/>
      <c r="E539" s="398"/>
      <c r="F539" s="384"/>
      <c r="G539" s="353"/>
    </row>
    <row r="540" spans="1:7" x14ac:dyDescent="0.2">
      <c r="A540" s="345"/>
      <c r="B540" s="382"/>
      <c r="C540" s="352"/>
      <c r="D540" s="357"/>
      <c r="E540" s="390"/>
      <c r="F540" s="384"/>
      <c r="G540" s="353"/>
    </row>
    <row r="541" spans="1:7" x14ac:dyDescent="0.2">
      <c r="A541" s="345"/>
      <c r="B541" s="382"/>
      <c r="C541" s="403"/>
      <c r="D541" s="365"/>
      <c r="E541" s="404"/>
      <c r="F541" s="405"/>
      <c r="G541" s="353"/>
    </row>
    <row r="542" spans="1:7" x14ac:dyDescent="0.2">
      <c r="A542" s="345"/>
      <c r="B542" s="382"/>
      <c r="C542" s="352"/>
      <c r="D542" s="406"/>
      <c r="E542" s="388"/>
      <c r="F542" s="387"/>
      <c r="G542" s="353"/>
    </row>
    <row r="543" spans="1:7" x14ac:dyDescent="0.2">
      <c r="A543" s="345"/>
      <c r="B543" s="382"/>
      <c r="C543" s="352"/>
      <c r="D543" s="364"/>
      <c r="E543" s="388"/>
      <c r="F543" s="387"/>
      <c r="G543" s="353"/>
    </row>
    <row r="544" spans="1:7" ht="13.5" thickBot="1" x14ac:dyDescent="0.25">
      <c r="A544" s="407"/>
      <c r="B544" s="408"/>
      <c r="C544" s="409"/>
      <c r="D544" s="409"/>
      <c r="E544" s="408"/>
      <c r="F544" s="49" t="s">
        <v>15</v>
      </c>
      <c r="G544" s="50">
        <f>SUM(G510:G543)</f>
        <v>3200</v>
      </c>
    </row>
    <row r="545" spans="1:7" ht="13.5" thickTop="1" x14ac:dyDescent="0.2">
      <c r="A545" s="1149" t="s">
        <v>3644</v>
      </c>
      <c r="B545" s="1186"/>
      <c r="C545" s="1186"/>
      <c r="D545" s="1186"/>
      <c r="E545" s="1186"/>
      <c r="F545" s="1186"/>
      <c r="G545" s="1187"/>
    </row>
    <row r="546" spans="1:7" ht="13.5" thickBot="1" x14ac:dyDescent="0.25">
      <c r="A546" s="359"/>
      <c r="B546" s="355" t="s">
        <v>8</v>
      </c>
      <c r="C546" s="355" t="s">
        <v>8</v>
      </c>
      <c r="D546" s="360"/>
      <c r="E546" s="355"/>
      <c r="F546" s="361"/>
      <c r="G546" s="362"/>
    </row>
    <row r="547" spans="1:7" ht="13.5" thickTop="1" x14ac:dyDescent="0.2">
      <c r="A547" s="1176"/>
      <c r="B547" s="1177"/>
      <c r="C547" s="1177"/>
      <c r="D547" s="414" t="s">
        <v>11</v>
      </c>
      <c r="E547" s="1178" t="s">
        <v>12</v>
      </c>
      <c r="F547" s="1178"/>
      <c r="G547" s="1179"/>
    </row>
    <row r="548" spans="1:7" x14ac:dyDescent="0.2">
      <c r="A548" s="1161" t="s">
        <v>17</v>
      </c>
      <c r="B548" s="1162"/>
      <c r="C548" s="1162"/>
      <c r="D548" s="415"/>
      <c r="E548" s="1180"/>
      <c r="F548" s="1181"/>
      <c r="G548" s="1182"/>
    </row>
    <row r="549" spans="1:7" x14ac:dyDescent="0.2">
      <c r="A549" s="1161" t="s">
        <v>38</v>
      </c>
      <c r="B549" s="1162"/>
      <c r="C549" s="1162"/>
      <c r="D549" s="58" t="s">
        <v>379</v>
      </c>
      <c r="E549" s="1139" t="s">
        <v>142</v>
      </c>
      <c r="F549" s="1139"/>
      <c r="G549" s="1140"/>
    </row>
    <row r="550" spans="1:7" ht="13.5" thickBot="1" x14ac:dyDescent="0.25">
      <c r="A550" s="1163" t="s">
        <v>39</v>
      </c>
      <c r="B550" s="1164"/>
      <c r="C550" s="1164"/>
      <c r="D550" s="356" t="s">
        <v>44</v>
      </c>
      <c r="E550" s="1165" t="s">
        <v>0</v>
      </c>
      <c r="F550" s="1165"/>
      <c r="G550" s="1166"/>
    </row>
    <row r="551" spans="1:7" ht="16.5" x14ac:dyDescent="0.25">
      <c r="A551" s="1152" t="s">
        <v>29</v>
      </c>
      <c r="B551" s="1153"/>
      <c r="C551" s="1153"/>
      <c r="D551" s="1153"/>
      <c r="E551" s="1153"/>
      <c r="F551" s="1153"/>
      <c r="G551" s="1154"/>
    </row>
    <row r="552" spans="1:7" x14ac:dyDescent="0.2">
      <c r="A552" s="1155" t="s">
        <v>48</v>
      </c>
      <c r="B552" s="1156"/>
      <c r="C552" s="1156"/>
      <c r="D552" s="1156"/>
      <c r="E552" s="1156"/>
      <c r="F552" s="1156"/>
      <c r="G552" s="1157"/>
    </row>
    <row r="553" spans="1:7" x14ac:dyDescent="0.2">
      <c r="A553" s="1183" t="s">
        <v>49</v>
      </c>
      <c r="B553" s="1184"/>
      <c r="C553" s="1184"/>
      <c r="D553" s="1184"/>
      <c r="E553" s="1184"/>
      <c r="F553" s="1184"/>
      <c r="G553" s="1185"/>
    </row>
    <row r="554" spans="1:7" x14ac:dyDescent="0.2">
      <c r="A554" s="368"/>
      <c r="B554" s="369"/>
      <c r="C554" s="370"/>
      <c r="D554" s="371"/>
      <c r="E554" s="369"/>
      <c r="F554" s="372"/>
      <c r="G554" s="373" t="s">
        <v>20</v>
      </c>
    </row>
    <row r="555" spans="1:7" x14ac:dyDescent="0.2">
      <c r="A555" s="374" t="s">
        <v>59</v>
      </c>
      <c r="B555" s="375"/>
      <c r="C555" s="14" t="s">
        <v>21</v>
      </c>
      <c r="D555" s="375"/>
      <c r="E555" s="343" t="s">
        <v>3953</v>
      </c>
      <c r="F555" s="376"/>
      <c r="G555" s="344" t="s">
        <v>3906</v>
      </c>
    </row>
    <row r="556" spans="1:7" x14ac:dyDescent="0.2">
      <c r="A556" s="342" t="s">
        <v>8</v>
      </c>
      <c r="B556" s="377"/>
      <c r="C556" s="19"/>
      <c r="D556" s="367"/>
      <c r="E556" s="1167"/>
      <c r="F556" s="1168"/>
      <c r="G556" s="378"/>
    </row>
    <row r="557" spans="1:7" x14ac:dyDescent="0.2">
      <c r="A557" s="354" t="s">
        <v>37</v>
      </c>
      <c r="B557" s="358"/>
      <c r="C557" s="358"/>
      <c r="D557" s="358"/>
      <c r="E557" s="379" t="s">
        <v>46</v>
      </c>
      <c r="F557" s="380"/>
      <c r="G557" s="378" t="s">
        <v>50</v>
      </c>
    </row>
    <row r="558" spans="1:7" x14ac:dyDescent="0.2">
      <c r="A558" s="368"/>
      <c r="B558" s="369"/>
      <c r="C558" s="370"/>
      <c r="D558" s="370"/>
      <c r="E558" s="1169"/>
      <c r="F558" s="1170"/>
      <c r="G558" s="381"/>
    </row>
    <row r="559" spans="1:7" ht="26.25" thickBot="1" x14ac:dyDescent="0.25">
      <c r="A559" s="210" t="s">
        <v>47</v>
      </c>
      <c r="B559" s="28" t="s">
        <v>23</v>
      </c>
      <c r="C559" s="28" t="s">
        <v>34</v>
      </c>
      <c r="D559" s="110" t="s">
        <v>53</v>
      </c>
      <c r="E559" s="114" t="s">
        <v>54</v>
      </c>
      <c r="F559" s="111" t="s">
        <v>55</v>
      </c>
      <c r="G559" s="112" t="s">
        <v>35</v>
      </c>
    </row>
    <row r="560" spans="1:7" ht="13.5" thickTop="1" x14ac:dyDescent="0.2">
      <c r="A560" s="345">
        <v>1</v>
      </c>
      <c r="B560" s="382"/>
      <c r="C560" s="352" t="s">
        <v>2733</v>
      </c>
      <c r="D560" s="357" t="s">
        <v>2871</v>
      </c>
      <c r="E560" s="383">
        <v>16</v>
      </c>
      <c r="F560" s="384">
        <v>40</v>
      </c>
      <c r="G560" s="353">
        <f>F560*E560</f>
        <v>640</v>
      </c>
    </row>
    <row r="561" spans="1:7" x14ac:dyDescent="0.2">
      <c r="A561" s="345"/>
      <c r="B561" s="382"/>
      <c r="C561" s="352"/>
      <c r="D561" s="351"/>
      <c r="E561" s="388"/>
      <c r="F561" s="387"/>
      <c r="G561" s="353"/>
    </row>
    <row r="562" spans="1:7" x14ac:dyDescent="0.2">
      <c r="A562" s="345"/>
      <c r="B562" s="382"/>
      <c r="C562" s="352"/>
      <c r="D562" s="351"/>
      <c r="E562" s="388"/>
      <c r="F562" s="384"/>
      <c r="G562" s="353"/>
    </row>
    <row r="563" spans="1:7" x14ac:dyDescent="0.2">
      <c r="A563" s="345"/>
      <c r="B563" s="668"/>
      <c r="C563" s="656"/>
      <c r="D563" s="657"/>
      <c r="E563" s="758"/>
      <c r="F563" s="671"/>
      <c r="G563" s="353"/>
    </row>
    <row r="564" spans="1:7" x14ac:dyDescent="0.2">
      <c r="A564" s="345"/>
      <c r="B564" s="389"/>
      <c r="C564" s="352"/>
      <c r="D564" s="357"/>
      <c r="E564" s="390"/>
      <c r="F564" s="384"/>
      <c r="G564" s="353"/>
    </row>
    <row r="565" spans="1:7" x14ac:dyDescent="0.2">
      <c r="A565" s="345"/>
      <c r="B565" s="389"/>
      <c r="C565" s="352"/>
      <c r="D565" s="357"/>
      <c r="E565" s="390"/>
      <c r="F565" s="384"/>
      <c r="G565" s="353"/>
    </row>
    <row r="566" spans="1:7" x14ac:dyDescent="0.2">
      <c r="A566" s="345"/>
      <c r="B566" s="391"/>
      <c r="C566" s="366"/>
      <c r="D566" s="357"/>
      <c r="E566" s="388"/>
      <c r="F566" s="392"/>
      <c r="G566" s="353"/>
    </row>
    <row r="567" spans="1:7" x14ac:dyDescent="0.2">
      <c r="A567" s="345"/>
      <c r="B567" s="391"/>
      <c r="C567" s="366"/>
      <c r="D567" s="364"/>
      <c r="E567" s="388"/>
      <c r="F567" s="392"/>
      <c r="G567" s="353"/>
    </row>
    <row r="568" spans="1:7" x14ac:dyDescent="0.2">
      <c r="A568" s="345"/>
      <c r="B568" s="382"/>
      <c r="C568" s="352"/>
      <c r="D568" s="364"/>
      <c r="E568" s="393"/>
      <c r="F568" s="384"/>
      <c r="G568" s="353"/>
    </row>
    <row r="569" spans="1:7" x14ac:dyDescent="0.2">
      <c r="A569" s="345"/>
      <c r="B569" s="394"/>
      <c r="C569" s="352"/>
      <c r="D569" s="357"/>
      <c r="E569" s="395"/>
      <c r="F569" s="384"/>
      <c r="G569" s="353"/>
    </row>
    <row r="570" spans="1:7" x14ac:dyDescent="0.2">
      <c r="A570" s="345"/>
      <c r="B570" s="389"/>
      <c r="C570" s="352"/>
      <c r="D570" s="357"/>
      <c r="E570" s="388"/>
      <c r="F570" s="396"/>
      <c r="G570" s="353"/>
    </row>
    <row r="571" spans="1:7" x14ac:dyDescent="0.2">
      <c r="A571" s="345"/>
      <c r="B571" s="397"/>
      <c r="C571" s="352"/>
      <c r="D571" s="357"/>
      <c r="E571" s="398"/>
      <c r="F571" s="384"/>
      <c r="G571" s="353"/>
    </row>
    <row r="572" spans="1:7" x14ac:dyDescent="0.2">
      <c r="A572" s="345"/>
      <c r="B572" s="397"/>
      <c r="C572" s="352"/>
      <c r="D572" s="365"/>
      <c r="E572" s="398"/>
      <c r="F572" s="384"/>
      <c r="G572" s="353"/>
    </row>
    <row r="573" spans="1:7" x14ac:dyDescent="0.2">
      <c r="A573" s="345"/>
      <c r="B573" s="382"/>
      <c r="C573" s="352"/>
      <c r="D573" s="365"/>
      <c r="E573" s="388"/>
      <c r="F573" s="384"/>
      <c r="G573" s="353"/>
    </row>
    <row r="574" spans="1:7" x14ac:dyDescent="0.2">
      <c r="A574" s="345"/>
      <c r="B574" s="382"/>
      <c r="C574" s="352"/>
      <c r="D574" s="365"/>
      <c r="E574" s="398"/>
      <c r="F574" s="384"/>
      <c r="G574" s="353"/>
    </row>
    <row r="575" spans="1:7" x14ac:dyDescent="0.2">
      <c r="A575" s="345"/>
      <c r="B575" s="394"/>
      <c r="C575" s="352"/>
      <c r="D575" s="365"/>
      <c r="E575" s="395"/>
      <c r="F575" s="399"/>
      <c r="G575" s="353"/>
    </row>
    <row r="576" spans="1:7" x14ac:dyDescent="0.2">
      <c r="A576" s="345"/>
      <c r="B576" s="389"/>
      <c r="C576" s="352"/>
      <c r="D576" s="400"/>
      <c r="E576" s="395"/>
      <c r="F576" s="399"/>
      <c r="G576" s="353"/>
    </row>
    <row r="577" spans="1:7" x14ac:dyDescent="0.2">
      <c r="A577" s="345"/>
      <c r="B577" s="389"/>
      <c r="C577" s="352"/>
      <c r="D577" s="365"/>
      <c r="E577" s="395"/>
      <c r="F577" s="399"/>
      <c r="G577" s="353"/>
    </row>
    <row r="578" spans="1:7" x14ac:dyDescent="0.2">
      <c r="A578" s="345"/>
      <c r="B578" s="382"/>
      <c r="C578" s="352"/>
      <c r="D578" s="365"/>
      <c r="E578" s="395"/>
      <c r="F578" s="399"/>
      <c r="G578" s="353"/>
    </row>
    <row r="579" spans="1:7" x14ac:dyDescent="0.2">
      <c r="A579" s="345"/>
      <c r="B579" s="382"/>
      <c r="C579" s="352"/>
      <c r="D579" s="357"/>
      <c r="E579" s="395"/>
      <c r="F579" s="399"/>
      <c r="G579" s="353"/>
    </row>
    <row r="580" spans="1:7" x14ac:dyDescent="0.2">
      <c r="A580" s="345"/>
      <c r="B580" s="382"/>
      <c r="C580" s="352"/>
      <c r="D580" s="357"/>
      <c r="E580" s="395"/>
      <c r="F580" s="399"/>
      <c r="G580" s="353"/>
    </row>
    <row r="581" spans="1:7" x14ac:dyDescent="0.2">
      <c r="A581" s="345"/>
      <c r="B581" s="382"/>
      <c r="C581" s="352"/>
      <c r="D581" s="401"/>
      <c r="E581" s="395"/>
      <c r="F581" s="399"/>
      <c r="G581" s="353"/>
    </row>
    <row r="582" spans="1:7" x14ac:dyDescent="0.2">
      <c r="A582" s="345"/>
      <c r="B582" s="382"/>
      <c r="C582" s="352"/>
      <c r="D582" s="401"/>
      <c r="E582" s="395"/>
      <c r="F582" s="399"/>
      <c r="G582" s="353"/>
    </row>
    <row r="583" spans="1:7" x14ac:dyDescent="0.2">
      <c r="A583" s="345"/>
      <c r="B583" s="382"/>
      <c r="C583" s="352"/>
      <c r="D583" s="401"/>
      <c r="E583" s="395"/>
      <c r="F583" s="399"/>
      <c r="G583" s="353"/>
    </row>
    <row r="584" spans="1:7" x14ac:dyDescent="0.2">
      <c r="A584" s="345"/>
      <c r="B584" s="382"/>
      <c r="C584" s="352"/>
      <c r="D584" s="365"/>
      <c r="E584" s="395"/>
      <c r="F584" s="399"/>
      <c r="G584" s="353"/>
    </row>
    <row r="585" spans="1:7" x14ac:dyDescent="0.2">
      <c r="A585" s="345"/>
      <c r="B585" s="382"/>
      <c r="C585" s="352"/>
      <c r="D585" s="402"/>
      <c r="E585" s="395"/>
      <c r="F585" s="399"/>
      <c r="G585" s="353"/>
    </row>
    <row r="586" spans="1:7" x14ac:dyDescent="0.2">
      <c r="A586" s="345"/>
      <c r="B586" s="382"/>
      <c r="C586" s="352"/>
      <c r="D586" s="160"/>
      <c r="E586" s="388"/>
      <c r="F586" s="384"/>
      <c r="G586" s="353"/>
    </row>
    <row r="587" spans="1:7" x14ac:dyDescent="0.2">
      <c r="A587" s="345"/>
      <c r="B587" s="382"/>
      <c r="C587" s="352"/>
      <c r="D587" s="357"/>
      <c r="E587" s="398"/>
      <c r="F587" s="384"/>
      <c r="G587" s="353"/>
    </row>
    <row r="588" spans="1:7" x14ac:dyDescent="0.2">
      <c r="A588" s="345"/>
      <c r="B588" s="382"/>
      <c r="C588" s="352"/>
      <c r="D588" s="357"/>
      <c r="E588" s="398"/>
      <c r="F588" s="384"/>
      <c r="G588" s="353"/>
    </row>
    <row r="589" spans="1:7" x14ac:dyDescent="0.2">
      <c r="A589" s="345"/>
      <c r="B589" s="382"/>
      <c r="C589" s="352"/>
      <c r="D589" s="357"/>
      <c r="E589" s="398"/>
      <c r="F589" s="384"/>
      <c r="G589" s="353"/>
    </row>
    <row r="590" spans="1:7" x14ac:dyDescent="0.2">
      <c r="A590" s="345"/>
      <c r="B590" s="382"/>
      <c r="C590" s="352"/>
      <c r="D590" s="357"/>
      <c r="E590" s="390"/>
      <c r="F590" s="384"/>
      <c r="G590" s="353"/>
    </row>
    <row r="591" spans="1:7" x14ac:dyDescent="0.2">
      <c r="A591" s="345"/>
      <c r="B591" s="382"/>
      <c r="C591" s="403"/>
      <c r="D591" s="365"/>
      <c r="E591" s="404"/>
      <c r="F591" s="405"/>
      <c r="G591" s="353"/>
    </row>
    <row r="592" spans="1:7" x14ac:dyDescent="0.2">
      <c r="A592" s="345"/>
      <c r="B592" s="382"/>
      <c r="C592" s="352"/>
      <c r="D592" s="406"/>
      <c r="E592" s="388"/>
      <c r="F592" s="387"/>
      <c r="G592" s="353"/>
    </row>
    <row r="593" spans="1:7" x14ac:dyDescent="0.2">
      <c r="A593" s="345"/>
      <c r="B593" s="382"/>
      <c r="C593" s="352"/>
      <c r="D593" s="364"/>
      <c r="E593" s="388"/>
      <c r="F593" s="387"/>
      <c r="G593" s="353"/>
    </row>
    <row r="594" spans="1:7" ht="13.5" thickBot="1" x14ac:dyDescent="0.25">
      <c r="A594" s="407"/>
      <c r="B594" s="408"/>
      <c r="C594" s="409"/>
      <c r="D594" s="409"/>
      <c r="E594" s="408"/>
      <c r="F594" s="49" t="s">
        <v>15</v>
      </c>
      <c r="G594" s="50">
        <f>SUM(G560:G593)</f>
        <v>640</v>
      </c>
    </row>
    <row r="595" spans="1:7" ht="13.5" thickTop="1" x14ac:dyDescent="0.2">
      <c r="A595" s="1149" t="s">
        <v>3644</v>
      </c>
      <c r="B595" s="1186"/>
      <c r="C595" s="1186"/>
      <c r="D595" s="1186"/>
      <c r="E595" s="1186"/>
      <c r="F595" s="1186"/>
      <c r="G595" s="1187"/>
    </row>
    <row r="596" spans="1:7" ht="13.5" thickBot="1" x14ac:dyDescent="0.25">
      <c r="A596" s="359"/>
      <c r="B596" s="355" t="s">
        <v>8</v>
      </c>
      <c r="C596" s="355" t="s">
        <v>8</v>
      </c>
      <c r="D596" s="360"/>
      <c r="E596" s="355"/>
      <c r="F596" s="361"/>
      <c r="G596" s="362"/>
    </row>
    <row r="597" spans="1:7" ht="13.5" thickTop="1" x14ac:dyDescent="0.2">
      <c r="A597" s="1176"/>
      <c r="B597" s="1177"/>
      <c r="C597" s="1177"/>
      <c r="D597" s="414" t="s">
        <v>11</v>
      </c>
      <c r="E597" s="1178" t="s">
        <v>12</v>
      </c>
      <c r="F597" s="1178"/>
      <c r="G597" s="1179"/>
    </row>
    <row r="598" spans="1:7" x14ac:dyDescent="0.2">
      <c r="A598" s="1161" t="s">
        <v>17</v>
      </c>
      <c r="B598" s="1162"/>
      <c r="C598" s="1162"/>
      <c r="D598" s="415"/>
      <c r="E598" s="1180"/>
      <c r="F598" s="1181"/>
      <c r="G598" s="1182"/>
    </row>
    <row r="599" spans="1:7" x14ac:dyDescent="0.2">
      <c r="A599" s="1161" t="s">
        <v>38</v>
      </c>
      <c r="B599" s="1162"/>
      <c r="C599" s="1162"/>
      <c r="D599" s="58" t="s">
        <v>379</v>
      </c>
      <c r="E599" s="1139" t="s">
        <v>142</v>
      </c>
      <c r="F599" s="1139"/>
      <c r="G599" s="1140"/>
    </row>
    <row r="600" spans="1:7" ht="13.5" thickBot="1" x14ac:dyDescent="0.25">
      <c r="A600" s="1163" t="s">
        <v>39</v>
      </c>
      <c r="B600" s="1164"/>
      <c r="C600" s="1164"/>
      <c r="D600" s="356" t="s">
        <v>44</v>
      </c>
      <c r="E600" s="1165" t="s">
        <v>0</v>
      </c>
      <c r="F600" s="1165"/>
      <c r="G600" s="1166"/>
    </row>
    <row r="601" spans="1:7" ht="16.5" x14ac:dyDescent="0.25">
      <c r="A601" s="1152" t="s">
        <v>29</v>
      </c>
      <c r="B601" s="1153"/>
      <c r="C601" s="1153"/>
      <c r="D601" s="1153"/>
      <c r="E601" s="1153"/>
      <c r="F601" s="1153"/>
      <c r="G601" s="1154"/>
    </row>
    <row r="602" spans="1:7" x14ac:dyDescent="0.2">
      <c r="A602" s="1155" t="s">
        <v>48</v>
      </c>
      <c r="B602" s="1156"/>
      <c r="C602" s="1156"/>
      <c r="D602" s="1156"/>
      <c r="E602" s="1156"/>
      <c r="F602" s="1156"/>
      <c r="G602" s="1157"/>
    </row>
    <row r="603" spans="1:7" x14ac:dyDescent="0.2">
      <c r="A603" s="1183" t="s">
        <v>49</v>
      </c>
      <c r="B603" s="1184"/>
      <c r="C603" s="1184"/>
      <c r="D603" s="1184"/>
      <c r="E603" s="1184"/>
      <c r="F603" s="1184"/>
      <c r="G603" s="1185"/>
    </row>
    <row r="604" spans="1:7" x14ac:dyDescent="0.2">
      <c r="A604" s="368"/>
      <c r="B604" s="369"/>
      <c r="C604" s="370"/>
      <c r="D604" s="371"/>
      <c r="E604" s="369"/>
      <c r="F604" s="372"/>
      <c r="G604" s="373" t="s">
        <v>20</v>
      </c>
    </row>
    <row r="605" spans="1:7" x14ac:dyDescent="0.2">
      <c r="A605" s="374" t="s">
        <v>59</v>
      </c>
      <c r="B605" s="375"/>
      <c r="C605" s="14" t="s">
        <v>21</v>
      </c>
      <c r="D605" s="375"/>
      <c r="E605" s="343" t="s">
        <v>3979</v>
      </c>
      <c r="F605" s="376"/>
      <c r="G605" s="344" t="s">
        <v>3973</v>
      </c>
    </row>
    <row r="606" spans="1:7" x14ac:dyDescent="0.2">
      <c r="A606" s="342" t="s">
        <v>8</v>
      </c>
      <c r="B606" s="377"/>
      <c r="C606" s="19"/>
      <c r="D606" s="367"/>
      <c r="E606" s="1167"/>
      <c r="F606" s="1168"/>
      <c r="G606" s="378"/>
    </row>
    <row r="607" spans="1:7" x14ac:dyDescent="0.2">
      <c r="A607" s="354" t="s">
        <v>37</v>
      </c>
      <c r="B607" s="358"/>
      <c r="C607" s="358"/>
      <c r="D607" s="358"/>
      <c r="E607" s="379" t="s">
        <v>46</v>
      </c>
      <c r="F607" s="380"/>
      <c r="G607" s="378" t="s">
        <v>50</v>
      </c>
    </row>
    <row r="608" spans="1:7" x14ac:dyDescent="0.2">
      <c r="A608" s="368"/>
      <c r="B608" s="369"/>
      <c r="C608" s="370"/>
      <c r="D608" s="370"/>
      <c r="E608" s="1169"/>
      <c r="F608" s="1170"/>
      <c r="G608" s="381"/>
    </row>
    <row r="609" spans="1:7" ht="26.25" thickBot="1" x14ac:dyDescent="0.25">
      <c r="A609" s="210" t="s">
        <v>47</v>
      </c>
      <c r="B609" s="28" t="s">
        <v>23</v>
      </c>
      <c r="C609" s="28" t="s">
        <v>34</v>
      </c>
      <c r="D609" s="110" t="s">
        <v>53</v>
      </c>
      <c r="E609" s="114" t="s">
        <v>54</v>
      </c>
      <c r="F609" s="111" t="s">
        <v>55</v>
      </c>
      <c r="G609" s="112" t="s">
        <v>35</v>
      </c>
    </row>
    <row r="610" spans="1:7" ht="13.5" thickTop="1" x14ac:dyDescent="0.2">
      <c r="A610" s="345">
        <v>1</v>
      </c>
      <c r="B610" s="382"/>
      <c r="C610" s="352" t="s">
        <v>153</v>
      </c>
      <c r="D610" s="357" t="s">
        <v>2306</v>
      </c>
      <c r="E610" s="383">
        <v>1</v>
      </c>
      <c r="F610" s="384">
        <v>5000</v>
      </c>
      <c r="G610" s="353">
        <f>F610*E610</f>
        <v>5000</v>
      </c>
    </row>
    <row r="611" spans="1:7" x14ac:dyDescent="0.2">
      <c r="A611" s="345"/>
      <c r="B611" s="382"/>
      <c r="C611" s="352"/>
      <c r="D611" s="351" t="s">
        <v>3977</v>
      </c>
      <c r="E611" s="388"/>
      <c r="F611" s="387"/>
      <c r="G611" s="353"/>
    </row>
    <row r="612" spans="1:7" x14ac:dyDescent="0.2">
      <c r="A612" s="345"/>
      <c r="B612" s="382"/>
      <c r="C612" s="352"/>
      <c r="D612" s="351"/>
      <c r="E612" s="388"/>
      <c r="F612" s="384"/>
      <c r="G612" s="353"/>
    </row>
    <row r="613" spans="1:7" x14ac:dyDescent="0.2">
      <c r="A613" s="345"/>
      <c r="B613" s="668"/>
      <c r="C613" s="656"/>
      <c r="D613" s="657"/>
      <c r="E613" s="758"/>
      <c r="F613" s="671"/>
      <c r="G613" s="353"/>
    </row>
    <row r="614" spans="1:7" x14ac:dyDescent="0.2">
      <c r="A614" s="345"/>
      <c r="B614" s="389"/>
      <c r="C614" s="352"/>
      <c r="D614" s="357"/>
      <c r="E614" s="390"/>
      <c r="F614" s="384"/>
      <c r="G614" s="353"/>
    </row>
    <row r="615" spans="1:7" x14ac:dyDescent="0.2">
      <c r="A615" s="345"/>
      <c r="B615" s="389"/>
      <c r="C615" s="352"/>
      <c r="D615" s="357"/>
      <c r="E615" s="390"/>
      <c r="F615" s="384"/>
      <c r="G615" s="353"/>
    </row>
    <row r="616" spans="1:7" x14ac:dyDescent="0.2">
      <c r="A616" s="345"/>
      <c r="B616" s="391"/>
      <c r="C616" s="366"/>
      <c r="D616" s="357"/>
      <c r="E616" s="388"/>
      <c r="F616" s="392"/>
      <c r="G616" s="353"/>
    </row>
    <row r="617" spans="1:7" x14ac:dyDescent="0.2">
      <c r="A617" s="345"/>
      <c r="B617" s="391"/>
      <c r="C617" s="366"/>
      <c r="D617" s="364"/>
      <c r="E617" s="388"/>
      <c r="F617" s="392"/>
      <c r="G617" s="353"/>
    </row>
    <row r="618" spans="1:7" x14ac:dyDescent="0.2">
      <c r="A618" s="345"/>
      <c r="B618" s="382"/>
      <c r="C618" s="352"/>
      <c r="D618" s="364"/>
      <c r="E618" s="393"/>
      <c r="F618" s="384"/>
      <c r="G618" s="353"/>
    </row>
    <row r="619" spans="1:7" x14ac:dyDescent="0.2">
      <c r="A619" s="345"/>
      <c r="B619" s="394"/>
      <c r="C619" s="352"/>
      <c r="D619" s="357"/>
      <c r="E619" s="395"/>
      <c r="F619" s="384"/>
      <c r="G619" s="353"/>
    </row>
    <row r="620" spans="1:7" x14ac:dyDescent="0.2">
      <c r="A620" s="345"/>
      <c r="B620" s="389"/>
      <c r="C620" s="352"/>
      <c r="D620" s="357"/>
      <c r="E620" s="388"/>
      <c r="F620" s="396"/>
      <c r="G620" s="353"/>
    </row>
    <row r="621" spans="1:7" x14ac:dyDescent="0.2">
      <c r="A621" s="345"/>
      <c r="B621" s="397"/>
      <c r="C621" s="352"/>
      <c r="D621" s="357"/>
      <c r="E621" s="398"/>
      <c r="F621" s="384"/>
      <c r="G621" s="353"/>
    </row>
    <row r="622" spans="1:7" x14ac:dyDescent="0.2">
      <c r="A622" s="345"/>
      <c r="B622" s="397"/>
      <c r="C622" s="352"/>
      <c r="D622" s="365"/>
      <c r="E622" s="398"/>
      <c r="F622" s="384"/>
      <c r="G622" s="353"/>
    </row>
    <row r="623" spans="1:7" x14ac:dyDescent="0.2">
      <c r="A623" s="345"/>
      <c r="B623" s="382"/>
      <c r="C623" s="352"/>
      <c r="D623" s="365"/>
      <c r="E623" s="388"/>
      <c r="F623" s="384"/>
      <c r="G623" s="353"/>
    </row>
    <row r="624" spans="1:7" x14ac:dyDescent="0.2">
      <c r="A624" s="345"/>
      <c r="B624" s="382"/>
      <c r="C624" s="352"/>
      <c r="D624" s="365"/>
      <c r="E624" s="398"/>
      <c r="F624" s="384"/>
      <c r="G624" s="353"/>
    </row>
    <row r="625" spans="1:7" x14ac:dyDescent="0.2">
      <c r="A625" s="345"/>
      <c r="B625" s="394"/>
      <c r="C625" s="352"/>
      <c r="D625" s="365"/>
      <c r="E625" s="395"/>
      <c r="F625" s="399"/>
      <c r="G625" s="353"/>
    </row>
    <row r="626" spans="1:7" x14ac:dyDescent="0.2">
      <c r="A626" s="345"/>
      <c r="B626" s="389"/>
      <c r="C626" s="352"/>
      <c r="D626" s="400"/>
      <c r="E626" s="395"/>
      <c r="F626" s="399"/>
      <c r="G626" s="353"/>
    </row>
    <row r="627" spans="1:7" x14ac:dyDescent="0.2">
      <c r="A627" s="345"/>
      <c r="B627" s="389"/>
      <c r="C627" s="352"/>
      <c r="D627" s="365"/>
      <c r="E627" s="395"/>
      <c r="F627" s="399"/>
      <c r="G627" s="353"/>
    </row>
    <row r="628" spans="1:7" x14ac:dyDescent="0.2">
      <c r="A628" s="345"/>
      <c r="B628" s="382"/>
      <c r="C628" s="352"/>
      <c r="D628" s="365"/>
      <c r="E628" s="395"/>
      <c r="F628" s="399"/>
      <c r="G628" s="353"/>
    </row>
    <row r="629" spans="1:7" x14ac:dyDescent="0.2">
      <c r="A629" s="345"/>
      <c r="B629" s="382"/>
      <c r="C629" s="352"/>
      <c r="D629" s="357"/>
      <c r="E629" s="395"/>
      <c r="F629" s="399"/>
      <c r="G629" s="353"/>
    </row>
    <row r="630" spans="1:7" x14ac:dyDescent="0.2">
      <c r="A630" s="345"/>
      <c r="B630" s="382"/>
      <c r="C630" s="352"/>
      <c r="D630" s="357"/>
      <c r="E630" s="395"/>
      <c r="F630" s="399"/>
      <c r="G630" s="353"/>
    </row>
    <row r="631" spans="1:7" x14ac:dyDescent="0.2">
      <c r="A631" s="345"/>
      <c r="B631" s="382"/>
      <c r="C631" s="352"/>
      <c r="D631" s="401"/>
      <c r="E631" s="395"/>
      <c r="F631" s="399"/>
      <c r="G631" s="353"/>
    </row>
    <row r="632" spans="1:7" x14ac:dyDescent="0.2">
      <c r="A632" s="345"/>
      <c r="B632" s="382"/>
      <c r="C632" s="352"/>
      <c r="D632" s="401"/>
      <c r="E632" s="395"/>
      <c r="F632" s="399"/>
      <c r="G632" s="353"/>
    </row>
    <row r="633" spans="1:7" x14ac:dyDescent="0.2">
      <c r="A633" s="345"/>
      <c r="B633" s="382"/>
      <c r="C633" s="352"/>
      <c r="D633" s="401"/>
      <c r="E633" s="395"/>
      <c r="F633" s="399"/>
      <c r="G633" s="353"/>
    </row>
    <row r="634" spans="1:7" x14ac:dyDescent="0.2">
      <c r="A634" s="345"/>
      <c r="B634" s="382"/>
      <c r="C634" s="352"/>
      <c r="D634" s="365"/>
      <c r="E634" s="395"/>
      <c r="F634" s="399"/>
      <c r="G634" s="353"/>
    </row>
    <row r="635" spans="1:7" x14ac:dyDescent="0.2">
      <c r="A635" s="345"/>
      <c r="B635" s="382"/>
      <c r="C635" s="352"/>
      <c r="D635" s="402"/>
      <c r="E635" s="395"/>
      <c r="F635" s="399"/>
      <c r="G635" s="353"/>
    </row>
    <row r="636" spans="1:7" x14ac:dyDescent="0.2">
      <c r="A636" s="345"/>
      <c r="B636" s="382"/>
      <c r="C636" s="352"/>
      <c r="D636" s="160"/>
      <c r="E636" s="388"/>
      <c r="F636" s="384"/>
      <c r="G636" s="353"/>
    </row>
    <row r="637" spans="1:7" x14ac:dyDescent="0.2">
      <c r="A637" s="345"/>
      <c r="B637" s="382"/>
      <c r="C637" s="352"/>
      <c r="D637" s="357"/>
      <c r="E637" s="398"/>
      <c r="F637" s="384"/>
      <c r="G637" s="353"/>
    </row>
    <row r="638" spans="1:7" x14ac:dyDescent="0.2">
      <c r="A638" s="345"/>
      <c r="B638" s="382"/>
      <c r="C638" s="352"/>
      <c r="D638" s="357"/>
      <c r="E638" s="398"/>
      <c r="F638" s="384"/>
      <c r="G638" s="353"/>
    </row>
    <row r="639" spans="1:7" x14ac:dyDescent="0.2">
      <c r="A639" s="345"/>
      <c r="B639" s="382"/>
      <c r="C639" s="352"/>
      <c r="D639" s="357"/>
      <c r="E639" s="398"/>
      <c r="F639" s="384"/>
      <c r="G639" s="353"/>
    </row>
    <row r="640" spans="1:7" x14ac:dyDescent="0.2">
      <c r="A640" s="345"/>
      <c r="B640" s="382"/>
      <c r="C640" s="352"/>
      <c r="D640" s="357"/>
      <c r="E640" s="390"/>
      <c r="F640" s="384"/>
      <c r="G640" s="353"/>
    </row>
    <row r="641" spans="1:7" x14ac:dyDescent="0.2">
      <c r="A641" s="345"/>
      <c r="B641" s="382"/>
      <c r="C641" s="403"/>
      <c r="D641" s="365"/>
      <c r="E641" s="404"/>
      <c r="F641" s="405"/>
      <c r="G641" s="353"/>
    </row>
    <row r="642" spans="1:7" x14ac:dyDescent="0.2">
      <c r="A642" s="345"/>
      <c r="B642" s="382"/>
      <c r="C642" s="352"/>
      <c r="D642" s="406"/>
      <c r="E642" s="388"/>
      <c r="F642" s="387"/>
      <c r="G642" s="353"/>
    </row>
    <row r="643" spans="1:7" x14ac:dyDescent="0.2">
      <c r="A643" s="345"/>
      <c r="B643" s="382"/>
      <c r="C643" s="352"/>
      <c r="D643" s="364"/>
      <c r="E643" s="388"/>
      <c r="F643" s="387"/>
      <c r="G643" s="353"/>
    </row>
    <row r="644" spans="1:7" ht="13.5" thickBot="1" x14ac:dyDescent="0.25">
      <c r="A644" s="407"/>
      <c r="B644" s="408"/>
      <c r="C644" s="409"/>
      <c r="D644" s="409"/>
      <c r="E644" s="408"/>
      <c r="F644" s="49" t="s">
        <v>15</v>
      </c>
      <c r="G644" s="50">
        <f>SUM(G610:G643)</f>
        <v>5000</v>
      </c>
    </row>
    <row r="645" spans="1:7" ht="13.5" thickTop="1" x14ac:dyDescent="0.2">
      <c r="A645" s="1149" t="s">
        <v>3975</v>
      </c>
      <c r="B645" s="1186"/>
      <c r="C645" s="1186"/>
      <c r="D645" s="1186"/>
      <c r="E645" s="1186"/>
      <c r="F645" s="1186"/>
      <c r="G645" s="1187"/>
    </row>
    <row r="646" spans="1:7" ht="13.5" thickBot="1" x14ac:dyDescent="0.25">
      <c r="A646" s="359"/>
      <c r="B646" s="355" t="s">
        <v>8</v>
      </c>
      <c r="C646" s="355" t="s">
        <v>3976</v>
      </c>
      <c r="D646" s="360"/>
      <c r="E646" s="355"/>
      <c r="F646" s="361"/>
      <c r="G646" s="362"/>
    </row>
    <row r="647" spans="1:7" ht="13.5" thickTop="1" x14ac:dyDescent="0.2">
      <c r="A647" s="1176"/>
      <c r="B647" s="1177"/>
      <c r="C647" s="1177"/>
      <c r="D647" s="414" t="s">
        <v>11</v>
      </c>
      <c r="E647" s="1178" t="s">
        <v>12</v>
      </c>
      <c r="F647" s="1178"/>
      <c r="G647" s="1179"/>
    </row>
    <row r="648" spans="1:7" x14ac:dyDescent="0.2">
      <c r="A648" s="1161" t="s">
        <v>17</v>
      </c>
      <c r="B648" s="1162"/>
      <c r="C648" s="1162"/>
      <c r="D648" s="415"/>
      <c r="E648" s="1180"/>
      <c r="F648" s="1181"/>
      <c r="G648" s="1182"/>
    </row>
    <row r="649" spans="1:7" x14ac:dyDescent="0.2">
      <c r="A649" s="1161" t="s">
        <v>38</v>
      </c>
      <c r="B649" s="1162"/>
      <c r="C649" s="1162"/>
      <c r="D649" s="58" t="s">
        <v>379</v>
      </c>
      <c r="E649" s="1139" t="s">
        <v>142</v>
      </c>
      <c r="F649" s="1139"/>
      <c r="G649" s="1140"/>
    </row>
    <row r="650" spans="1:7" ht="13.5" thickBot="1" x14ac:dyDescent="0.25">
      <c r="A650" s="1163" t="s">
        <v>39</v>
      </c>
      <c r="B650" s="1164"/>
      <c r="C650" s="1164"/>
      <c r="D650" s="356" t="s">
        <v>44</v>
      </c>
      <c r="E650" s="1165" t="s">
        <v>0</v>
      </c>
      <c r="F650" s="1165"/>
      <c r="G650" s="1166"/>
    </row>
    <row r="651" spans="1:7" ht="16.5" x14ac:dyDescent="0.25">
      <c r="A651" s="1152" t="s">
        <v>29</v>
      </c>
      <c r="B651" s="1153"/>
      <c r="C651" s="1153"/>
      <c r="D651" s="1153"/>
      <c r="E651" s="1153"/>
      <c r="F651" s="1153"/>
      <c r="G651" s="1154"/>
    </row>
    <row r="652" spans="1:7" x14ac:dyDescent="0.2">
      <c r="A652" s="1155" t="s">
        <v>48</v>
      </c>
      <c r="B652" s="1156"/>
      <c r="C652" s="1156"/>
      <c r="D652" s="1156"/>
      <c r="E652" s="1156"/>
      <c r="F652" s="1156"/>
      <c r="G652" s="1157"/>
    </row>
    <row r="653" spans="1:7" x14ac:dyDescent="0.2">
      <c r="A653" s="1183" t="s">
        <v>49</v>
      </c>
      <c r="B653" s="1184"/>
      <c r="C653" s="1184"/>
      <c r="D653" s="1184"/>
      <c r="E653" s="1184"/>
      <c r="F653" s="1184"/>
      <c r="G653" s="1185"/>
    </row>
    <row r="654" spans="1:7" x14ac:dyDescent="0.2">
      <c r="A654" s="368"/>
      <c r="B654" s="369"/>
      <c r="C654" s="370"/>
      <c r="D654" s="371"/>
      <c r="E654" s="369"/>
      <c r="F654" s="372"/>
      <c r="G654" s="373" t="s">
        <v>20</v>
      </c>
    </row>
    <row r="655" spans="1:7" x14ac:dyDescent="0.2">
      <c r="A655" s="374" t="s">
        <v>59</v>
      </c>
      <c r="B655" s="375"/>
      <c r="C655" s="14" t="s">
        <v>21</v>
      </c>
      <c r="D655" s="375"/>
      <c r="E655" s="343" t="s">
        <v>4257</v>
      </c>
      <c r="F655" s="376"/>
      <c r="G655" s="344" t="s">
        <v>4224</v>
      </c>
    </row>
    <row r="656" spans="1:7" x14ac:dyDescent="0.2">
      <c r="A656" s="342" t="s">
        <v>8</v>
      </c>
      <c r="B656" s="377"/>
      <c r="C656" s="19"/>
      <c r="D656" s="367"/>
      <c r="E656" s="1167"/>
      <c r="F656" s="1168"/>
      <c r="G656" s="378"/>
    </row>
    <row r="657" spans="1:7" x14ac:dyDescent="0.2">
      <c r="A657" s="354" t="s">
        <v>37</v>
      </c>
      <c r="B657" s="358"/>
      <c r="C657" s="358"/>
      <c r="D657" s="358"/>
      <c r="E657" s="379" t="s">
        <v>46</v>
      </c>
      <c r="F657" s="380"/>
      <c r="G657" s="378" t="s">
        <v>50</v>
      </c>
    </row>
    <row r="658" spans="1:7" x14ac:dyDescent="0.2">
      <c r="A658" s="368"/>
      <c r="B658" s="369"/>
      <c r="C658" s="370"/>
      <c r="D658" s="370"/>
      <c r="E658" s="1169"/>
      <c r="F658" s="1170"/>
      <c r="G658" s="381"/>
    </row>
    <row r="659" spans="1:7" ht="26.25" thickBot="1" x14ac:dyDescent="0.25">
      <c r="A659" s="210" t="s">
        <v>47</v>
      </c>
      <c r="B659" s="28" t="s">
        <v>23</v>
      </c>
      <c r="C659" s="28" t="s">
        <v>34</v>
      </c>
      <c r="D659" s="110" t="s">
        <v>53</v>
      </c>
      <c r="E659" s="114" t="s">
        <v>54</v>
      </c>
      <c r="F659" s="111" t="s">
        <v>55</v>
      </c>
      <c r="G659" s="112" t="s">
        <v>35</v>
      </c>
    </row>
    <row r="660" spans="1:7" ht="13.5" thickTop="1" x14ac:dyDescent="0.2">
      <c r="A660" s="345">
        <v>1</v>
      </c>
      <c r="B660" s="382"/>
      <c r="C660" s="352" t="s">
        <v>2311</v>
      </c>
      <c r="D660" s="357" t="s">
        <v>2310</v>
      </c>
      <c r="E660" s="383">
        <v>60</v>
      </c>
      <c r="F660" s="384">
        <v>40</v>
      </c>
      <c r="G660" s="353">
        <f>F660*E660</f>
        <v>2400</v>
      </c>
    </row>
    <row r="661" spans="1:7" x14ac:dyDescent="0.2">
      <c r="A661" s="345"/>
      <c r="B661" s="382"/>
      <c r="C661" s="352"/>
      <c r="D661" s="351"/>
      <c r="E661" s="388"/>
      <c r="F661" s="387"/>
      <c r="G661" s="353"/>
    </row>
    <row r="662" spans="1:7" x14ac:dyDescent="0.2">
      <c r="A662" s="345"/>
      <c r="B662" s="382"/>
      <c r="C662" s="352"/>
      <c r="D662" s="351"/>
      <c r="E662" s="388"/>
      <c r="F662" s="384"/>
      <c r="G662" s="353"/>
    </row>
    <row r="663" spans="1:7" x14ac:dyDescent="0.2">
      <c r="A663" s="345"/>
      <c r="B663" s="668"/>
      <c r="C663" s="656"/>
      <c r="D663" s="657"/>
      <c r="E663" s="758"/>
      <c r="F663" s="671"/>
      <c r="G663" s="353"/>
    </row>
    <row r="664" spans="1:7" x14ac:dyDescent="0.2">
      <c r="A664" s="345"/>
      <c r="B664" s="389"/>
      <c r="C664" s="352"/>
      <c r="D664" s="357"/>
      <c r="E664" s="390"/>
      <c r="F664" s="384"/>
      <c r="G664" s="353"/>
    </row>
    <row r="665" spans="1:7" x14ac:dyDescent="0.2">
      <c r="A665" s="345"/>
      <c r="B665" s="389"/>
      <c r="C665" s="352"/>
      <c r="D665" s="357"/>
      <c r="E665" s="390"/>
      <c r="F665" s="384"/>
      <c r="G665" s="353"/>
    </row>
    <row r="666" spans="1:7" x14ac:dyDescent="0.2">
      <c r="A666" s="345"/>
      <c r="B666" s="391"/>
      <c r="C666" s="366"/>
      <c r="D666" s="357"/>
      <c r="E666" s="388"/>
      <c r="F666" s="392"/>
      <c r="G666" s="353"/>
    </row>
    <row r="667" spans="1:7" x14ac:dyDescent="0.2">
      <c r="A667" s="345"/>
      <c r="B667" s="391"/>
      <c r="C667" s="366"/>
      <c r="D667" s="364"/>
      <c r="E667" s="388"/>
      <c r="F667" s="392"/>
      <c r="G667" s="353"/>
    </row>
    <row r="668" spans="1:7" x14ac:dyDescent="0.2">
      <c r="A668" s="345"/>
      <c r="B668" s="382"/>
      <c r="C668" s="352"/>
      <c r="D668" s="364"/>
      <c r="E668" s="393"/>
      <c r="F668" s="384"/>
      <c r="G668" s="353"/>
    </row>
    <row r="669" spans="1:7" x14ac:dyDescent="0.2">
      <c r="A669" s="345"/>
      <c r="B669" s="394"/>
      <c r="C669" s="352"/>
      <c r="D669" s="357"/>
      <c r="E669" s="395"/>
      <c r="F669" s="384"/>
      <c r="G669" s="353"/>
    </row>
    <row r="670" spans="1:7" x14ac:dyDescent="0.2">
      <c r="A670" s="345"/>
      <c r="B670" s="389"/>
      <c r="C670" s="352"/>
      <c r="D670" s="357"/>
      <c r="E670" s="388"/>
      <c r="F670" s="396"/>
      <c r="G670" s="353"/>
    </row>
    <row r="671" spans="1:7" x14ac:dyDescent="0.2">
      <c r="A671" s="345"/>
      <c r="B671" s="397"/>
      <c r="C671" s="352"/>
      <c r="D671" s="357"/>
      <c r="E671" s="398"/>
      <c r="F671" s="384"/>
      <c r="G671" s="353"/>
    </row>
    <row r="672" spans="1:7" x14ac:dyDescent="0.2">
      <c r="A672" s="345"/>
      <c r="B672" s="397"/>
      <c r="C672" s="352"/>
      <c r="D672" s="365"/>
      <c r="E672" s="398"/>
      <c r="F672" s="384"/>
      <c r="G672" s="353"/>
    </row>
    <row r="673" spans="1:7" x14ac:dyDescent="0.2">
      <c r="A673" s="345"/>
      <c r="B673" s="382"/>
      <c r="C673" s="352"/>
      <c r="D673" s="365"/>
      <c r="E673" s="388"/>
      <c r="F673" s="384"/>
      <c r="G673" s="353"/>
    </row>
    <row r="674" spans="1:7" x14ac:dyDescent="0.2">
      <c r="A674" s="345"/>
      <c r="B674" s="382"/>
      <c r="C674" s="352"/>
      <c r="D674" s="365"/>
      <c r="E674" s="398"/>
      <c r="F674" s="384"/>
      <c r="G674" s="353"/>
    </row>
    <row r="675" spans="1:7" x14ac:dyDescent="0.2">
      <c r="A675" s="345"/>
      <c r="B675" s="394"/>
      <c r="C675" s="352"/>
      <c r="D675" s="365"/>
      <c r="E675" s="395"/>
      <c r="F675" s="399"/>
      <c r="G675" s="353"/>
    </row>
    <row r="676" spans="1:7" x14ac:dyDescent="0.2">
      <c r="A676" s="345"/>
      <c r="B676" s="389"/>
      <c r="C676" s="352"/>
      <c r="D676" s="400"/>
      <c r="E676" s="395"/>
      <c r="F676" s="399"/>
      <c r="G676" s="353"/>
    </row>
    <row r="677" spans="1:7" x14ac:dyDescent="0.2">
      <c r="A677" s="345"/>
      <c r="B677" s="389"/>
      <c r="C677" s="352"/>
      <c r="D677" s="365"/>
      <c r="E677" s="395"/>
      <c r="F677" s="399"/>
      <c r="G677" s="353"/>
    </row>
    <row r="678" spans="1:7" x14ac:dyDescent="0.2">
      <c r="A678" s="345"/>
      <c r="B678" s="382"/>
      <c r="C678" s="352"/>
      <c r="D678" s="365"/>
      <c r="E678" s="395"/>
      <c r="F678" s="399"/>
      <c r="G678" s="353"/>
    </row>
    <row r="679" spans="1:7" x14ac:dyDescent="0.2">
      <c r="A679" s="345"/>
      <c r="B679" s="382"/>
      <c r="C679" s="352"/>
      <c r="D679" s="357" t="s">
        <v>8</v>
      </c>
      <c r="E679" s="395"/>
      <c r="F679" s="399"/>
      <c r="G679" s="353"/>
    </row>
    <row r="680" spans="1:7" x14ac:dyDescent="0.2">
      <c r="A680" s="345"/>
      <c r="B680" s="382"/>
      <c r="C680" s="352"/>
      <c r="D680" s="357"/>
      <c r="E680" s="395"/>
      <c r="F680" s="399"/>
      <c r="G680" s="353"/>
    </row>
    <row r="681" spans="1:7" x14ac:dyDescent="0.2">
      <c r="A681" s="345"/>
      <c r="B681" s="382"/>
      <c r="C681" s="352"/>
      <c r="D681" s="401"/>
      <c r="E681" s="395"/>
      <c r="F681" s="399"/>
      <c r="G681" s="353"/>
    </row>
    <row r="682" spans="1:7" x14ac:dyDescent="0.2">
      <c r="A682" s="345"/>
      <c r="B682" s="382"/>
      <c r="C682" s="352"/>
      <c r="D682" s="401" t="s">
        <v>152</v>
      </c>
      <c r="E682" s="395"/>
      <c r="F682" s="399"/>
      <c r="G682" s="353"/>
    </row>
    <row r="683" spans="1:7" x14ac:dyDescent="0.2">
      <c r="A683" s="345"/>
      <c r="B683" s="382"/>
      <c r="C683" s="352"/>
      <c r="D683" s="401"/>
      <c r="E683" s="395"/>
      <c r="F683" s="399"/>
      <c r="G683" s="353"/>
    </row>
    <row r="684" spans="1:7" x14ac:dyDescent="0.2">
      <c r="A684" s="345"/>
      <c r="B684" s="382"/>
      <c r="C684" s="352"/>
      <c r="D684" s="365"/>
      <c r="E684" s="395"/>
      <c r="F684" s="399"/>
      <c r="G684" s="353"/>
    </row>
    <row r="685" spans="1:7" x14ac:dyDescent="0.2">
      <c r="A685" s="345"/>
      <c r="B685" s="382"/>
      <c r="C685" s="352"/>
      <c r="D685" s="402"/>
      <c r="E685" s="395"/>
      <c r="F685" s="399"/>
      <c r="G685" s="353"/>
    </row>
    <row r="686" spans="1:7" x14ac:dyDescent="0.2">
      <c r="A686" s="345"/>
      <c r="B686" s="382"/>
      <c r="C686" s="352"/>
      <c r="D686" s="160"/>
      <c r="E686" s="388"/>
      <c r="F686" s="384"/>
      <c r="G686" s="353"/>
    </row>
    <row r="687" spans="1:7" x14ac:dyDescent="0.2">
      <c r="A687" s="345"/>
      <c r="B687" s="382"/>
      <c r="C687" s="352"/>
      <c r="D687" s="357"/>
      <c r="E687" s="398"/>
      <c r="F687" s="384"/>
      <c r="G687" s="353"/>
    </row>
    <row r="688" spans="1:7" x14ac:dyDescent="0.2">
      <c r="A688" s="345"/>
      <c r="B688" s="382"/>
      <c r="C688" s="352"/>
      <c r="D688" s="357"/>
      <c r="E688" s="398"/>
      <c r="F688" s="384"/>
      <c r="G688" s="353"/>
    </row>
    <row r="689" spans="1:7" x14ac:dyDescent="0.2">
      <c r="A689" s="345"/>
      <c r="B689" s="382"/>
      <c r="C689" s="352"/>
      <c r="D689" s="357"/>
      <c r="E689" s="398"/>
      <c r="F689" s="384"/>
      <c r="G689" s="353"/>
    </row>
    <row r="690" spans="1:7" x14ac:dyDescent="0.2">
      <c r="A690" s="345"/>
      <c r="B690" s="382"/>
      <c r="C690" s="352"/>
      <c r="D690" s="357"/>
      <c r="E690" s="390"/>
      <c r="F690" s="384"/>
      <c r="G690" s="353"/>
    </row>
    <row r="691" spans="1:7" x14ac:dyDescent="0.2">
      <c r="A691" s="345"/>
      <c r="B691" s="382"/>
      <c r="C691" s="403"/>
      <c r="D691" s="365"/>
      <c r="E691" s="404"/>
      <c r="F691" s="405"/>
      <c r="G691" s="353"/>
    </row>
    <row r="692" spans="1:7" x14ac:dyDescent="0.2">
      <c r="A692" s="345"/>
      <c r="B692" s="382"/>
      <c r="C692" s="352"/>
      <c r="D692" s="406"/>
      <c r="E692" s="388"/>
      <c r="F692" s="387"/>
      <c r="G692" s="353"/>
    </row>
    <row r="693" spans="1:7" x14ac:dyDescent="0.2">
      <c r="A693" s="345"/>
      <c r="B693" s="382"/>
      <c r="C693" s="352"/>
      <c r="D693" s="364"/>
      <c r="E693" s="388"/>
      <c r="F693" s="387"/>
      <c r="G693" s="353"/>
    </row>
    <row r="694" spans="1:7" ht="13.5" thickBot="1" x14ac:dyDescent="0.25">
      <c r="A694" s="407"/>
      <c r="B694" s="408"/>
      <c r="C694" s="409"/>
      <c r="D694" s="409"/>
      <c r="E694" s="408"/>
      <c r="F694" s="49" t="s">
        <v>15</v>
      </c>
      <c r="G694" s="50">
        <f>SUM(G660:G693)</f>
        <v>2400</v>
      </c>
    </row>
    <row r="695" spans="1:7" ht="13.5" thickTop="1" x14ac:dyDescent="0.2">
      <c r="A695" s="1149" t="s">
        <v>4131</v>
      </c>
      <c r="B695" s="1186"/>
      <c r="C695" s="1186"/>
      <c r="D695" s="1186"/>
      <c r="E695" s="1186"/>
      <c r="F695" s="1186"/>
      <c r="G695" s="1187"/>
    </row>
    <row r="696" spans="1:7" ht="13.5" thickBot="1" x14ac:dyDescent="0.25">
      <c r="A696" s="359"/>
      <c r="B696" s="355" t="s">
        <v>8</v>
      </c>
      <c r="C696" s="355" t="s">
        <v>8</v>
      </c>
      <c r="D696" s="360"/>
      <c r="E696" s="355"/>
      <c r="F696" s="361"/>
      <c r="G696" s="362"/>
    </row>
    <row r="697" spans="1:7" ht="13.5" thickTop="1" x14ac:dyDescent="0.2">
      <c r="A697" s="1176"/>
      <c r="B697" s="1177"/>
      <c r="C697" s="1177"/>
      <c r="D697" s="414" t="s">
        <v>11</v>
      </c>
      <c r="E697" s="1178" t="s">
        <v>12</v>
      </c>
      <c r="F697" s="1178"/>
      <c r="G697" s="1179"/>
    </row>
    <row r="698" spans="1:7" x14ac:dyDescent="0.2">
      <c r="A698" s="1161" t="s">
        <v>17</v>
      </c>
      <c r="B698" s="1162"/>
      <c r="C698" s="1162"/>
      <c r="D698" s="415"/>
      <c r="E698" s="1180"/>
      <c r="F698" s="1181"/>
      <c r="G698" s="1182"/>
    </row>
    <row r="699" spans="1:7" x14ac:dyDescent="0.2">
      <c r="A699" s="1161" t="s">
        <v>38</v>
      </c>
      <c r="B699" s="1162"/>
      <c r="C699" s="1162"/>
      <c r="D699" s="58" t="s">
        <v>379</v>
      </c>
      <c r="E699" s="1139" t="s">
        <v>142</v>
      </c>
      <c r="F699" s="1139"/>
      <c r="G699" s="1140"/>
    </row>
    <row r="700" spans="1:7" ht="13.5" thickBot="1" x14ac:dyDescent="0.25">
      <c r="A700" s="1163" t="s">
        <v>39</v>
      </c>
      <c r="B700" s="1164"/>
      <c r="C700" s="1164"/>
      <c r="D700" s="356" t="s">
        <v>44</v>
      </c>
      <c r="E700" s="1165" t="s">
        <v>0</v>
      </c>
      <c r="F700" s="1165"/>
      <c r="G700" s="1166"/>
    </row>
    <row r="701" spans="1:7" ht="16.5" x14ac:dyDescent="0.25">
      <c r="A701" s="1152" t="s">
        <v>29</v>
      </c>
      <c r="B701" s="1153"/>
      <c r="C701" s="1153"/>
      <c r="D701" s="1153"/>
      <c r="E701" s="1153"/>
      <c r="F701" s="1153"/>
      <c r="G701" s="1154"/>
    </row>
    <row r="702" spans="1:7" x14ac:dyDescent="0.2">
      <c r="A702" s="1155" t="s">
        <v>48</v>
      </c>
      <c r="B702" s="1156"/>
      <c r="C702" s="1156"/>
      <c r="D702" s="1156"/>
      <c r="E702" s="1156"/>
      <c r="F702" s="1156"/>
      <c r="G702" s="1157"/>
    </row>
    <row r="703" spans="1:7" x14ac:dyDescent="0.2">
      <c r="A703" s="1183" t="s">
        <v>49</v>
      </c>
      <c r="B703" s="1184"/>
      <c r="C703" s="1184"/>
      <c r="D703" s="1184"/>
      <c r="E703" s="1184"/>
      <c r="F703" s="1184"/>
      <c r="G703" s="1185"/>
    </row>
    <row r="704" spans="1:7" x14ac:dyDescent="0.2">
      <c r="A704" s="368"/>
      <c r="B704" s="369"/>
      <c r="C704" s="370"/>
      <c r="D704" s="371"/>
      <c r="E704" s="369"/>
      <c r="F704" s="372"/>
      <c r="G704" s="373" t="s">
        <v>20</v>
      </c>
    </row>
    <row r="705" spans="1:7" x14ac:dyDescent="0.2">
      <c r="A705" s="374" t="s">
        <v>59</v>
      </c>
      <c r="B705" s="375"/>
      <c r="C705" s="14" t="s">
        <v>21</v>
      </c>
      <c r="D705" s="375"/>
      <c r="E705" s="343" t="s">
        <v>4585</v>
      </c>
      <c r="F705" s="376"/>
      <c r="G705" s="344" t="s">
        <v>4497</v>
      </c>
    </row>
    <row r="706" spans="1:7" x14ac:dyDescent="0.2">
      <c r="A706" s="342" t="s">
        <v>8</v>
      </c>
      <c r="B706" s="377"/>
      <c r="C706" s="19"/>
      <c r="D706" s="367"/>
      <c r="E706" s="1167"/>
      <c r="F706" s="1168"/>
      <c r="G706" s="378"/>
    </row>
    <row r="707" spans="1:7" x14ac:dyDescent="0.2">
      <c r="A707" s="354" t="s">
        <v>37</v>
      </c>
      <c r="B707" s="358"/>
      <c r="C707" s="358"/>
      <c r="D707" s="358"/>
      <c r="E707" s="379" t="s">
        <v>46</v>
      </c>
      <c r="F707" s="380"/>
      <c r="G707" s="378" t="s">
        <v>50</v>
      </c>
    </row>
    <row r="708" spans="1:7" x14ac:dyDescent="0.2">
      <c r="A708" s="368"/>
      <c r="B708" s="369"/>
      <c r="C708" s="370"/>
      <c r="D708" s="370"/>
      <c r="E708" s="1169"/>
      <c r="F708" s="1170"/>
      <c r="G708" s="381"/>
    </row>
    <row r="709" spans="1:7" ht="26.25" thickBot="1" x14ac:dyDescent="0.25">
      <c r="A709" s="210" t="s">
        <v>47</v>
      </c>
      <c r="B709" s="28" t="s">
        <v>23</v>
      </c>
      <c r="C709" s="28" t="s">
        <v>34</v>
      </c>
      <c r="D709" s="110" t="s">
        <v>53</v>
      </c>
      <c r="E709" s="114" t="s">
        <v>54</v>
      </c>
      <c r="F709" s="111" t="s">
        <v>55</v>
      </c>
      <c r="G709" s="112" t="s">
        <v>35</v>
      </c>
    </row>
    <row r="710" spans="1:7" ht="13.5" thickTop="1" x14ac:dyDescent="0.2">
      <c r="A710" s="345">
        <v>1</v>
      </c>
      <c r="B710" s="382"/>
      <c r="C710" s="352" t="s">
        <v>2733</v>
      </c>
      <c r="D710" s="357" t="s">
        <v>2871</v>
      </c>
      <c r="E710" s="383">
        <v>15</v>
      </c>
      <c r="F710" s="384">
        <v>40</v>
      </c>
      <c r="G710" s="353">
        <f>F710*E710</f>
        <v>600</v>
      </c>
    </row>
    <row r="711" spans="1:7" x14ac:dyDescent="0.2">
      <c r="A711" s="345"/>
      <c r="B711" s="382"/>
      <c r="C711" s="352"/>
      <c r="D711" s="351"/>
      <c r="E711" s="388"/>
      <c r="F711" s="387"/>
      <c r="G711" s="353"/>
    </row>
    <row r="712" spans="1:7" x14ac:dyDescent="0.2">
      <c r="A712" s="345"/>
      <c r="B712" s="382"/>
      <c r="C712" s="352"/>
      <c r="D712" s="351"/>
      <c r="E712" s="388"/>
      <c r="F712" s="384"/>
      <c r="G712" s="353"/>
    </row>
    <row r="713" spans="1:7" x14ac:dyDescent="0.2">
      <c r="A713" s="345"/>
      <c r="B713" s="668"/>
      <c r="C713" s="656"/>
      <c r="D713" s="657"/>
      <c r="E713" s="758"/>
      <c r="F713" s="671"/>
      <c r="G713" s="353"/>
    </row>
    <row r="714" spans="1:7" x14ac:dyDescent="0.2">
      <c r="A714" s="345"/>
      <c r="B714" s="389"/>
      <c r="C714" s="352"/>
      <c r="D714" s="357"/>
      <c r="E714" s="390"/>
      <c r="F714" s="384"/>
      <c r="G714" s="353"/>
    </row>
    <row r="715" spans="1:7" x14ac:dyDescent="0.2">
      <c r="A715" s="345"/>
      <c r="B715" s="389"/>
      <c r="C715" s="352"/>
      <c r="D715" s="357"/>
      <c r="E715" s="390"/>
      <c r="F715" s="384"/>
      <c r="G715" s="353"/>
    </row>
    <row r="716" spans="1:7" x14ac:dyDescent="0.2">
      <c r="A716" s="345"/>
      <c r="B716" s="391"/>
      <c r="C716" s="366"/>
      <c r="D716" s="357"/>
      <c r="E716" s="388"/>
      <c r="F716" s="392"/>
      <c r="G716" s="353"/>
    </row>
    <row r="717" spans="1:7" x14ac:dyDescent="0.2">
      <c r="A717" s="345"/>
      <c r="B717" s="391"/>
      <c r="C717" s="366"/>
      <c r="D717" s="364"/>
      <c r="E717" s="388"/>
      <c r="F717" s="392"/>
      <c r="G717" s="353"/>
    </row>
    <row r="718" spans="1:7" x14ac:dyDescent="0.2">
      <c r="A718" s="345"/>
      <c r="B718" s="382"/>
      <c r="C718" s="352"/>
      <c r="D718" s="364"/>
      <c r="E718" s="393"/>
      <c r="F718" s="384"/>
      <c r="G718" s="353"/>
    </row>
    <row r="719" spans="1:7" x14ac:dyDescent="0.2">
      <c r="A719" s="345"/>
      <c r="B719" s="394"/>
      <c r="C719" s="352"/>
      <c r="D719" s="357"/>
      <c r="E719" s="395"/>
      <c r="F719" s="384"/>
      <c r="G719" s="353"/>
    </row>
    <row r="720" spans="1:7" x14ac:dyDescent="0.2">
      <c r="A720" s="345"/>
      <c r="B720" s="389"/>
      <c r="C720" s="352"/>
      <c r="D720" s="357"/>
      <c r="E720" s="388"/>
      <c r="F720" s="396"/>
      <c r="G720" s="353"/>
    </row>
    <row r="721" spans="1:7" x14ac:dyDescent="0.2">
      <c r="A721" s="345"/>
      <c r="B721" s="397"/>
      <c r="C721" s="352"/>
      <c r="D721" s="357"/>
      <c r="E721" s="398"/>
      <c r="F721" s="384"/>
      <c r="G721" s="353"/>
    </row>
    <row r="722" spans="1:7" x14ac:dyDescent="0.2">
      <c r="A722" s="345"/>
      <c r="B722" s="397"/>
      <c r="C722" s="352"/>
      <c r="D722" s="365"/>
      <c r="E722" s="398"/>
      <c r="F722" s="384"/>
      <c r="G722" s="353"/>
    </row>
    <row r="723" spans="1:7" x14ac:dyDescent="0.2">
      <c r="A723" s="345"/>
      <c r="B723" s="382"/>
      <c r="C723" s="352"/>
      <c r="D723" s="365"/>
      <c r="E723" s="388"/>
      <c r="F723" s="384"/>
      <c r="G723" s="353"/>
    </row>
    <row r="724" spans="1:7" x14ac:dyDescent="0.2">
      <c r="A724" s="345"/>
      <c r="B724" s="382"/>
      <c r="C724" s="352"/>
      <c r="D724" s="365"/>
      <c r="E724" s="398"/>
      <c r="F724" s="384"/>
      <c r="G724" s="353"/>
    </row>
    <row r="725" spans="1:7" x14ac:dyDescent="0.2">
      <c r="A725" s="345"/>
      <c r="B725" s="394"/>
      <c r="C725" s="352"/>
      <c r="D725" s="365"/>
      <c r="E725" s="395"/>
      <c r="F725" s="399"/>
      <c r="G725" s="353"/>
    </row>
    <row r="726" spans="1:7" x14ac:dyDescent="0.2">
      <c r="A726" s="345"/>
      <c r="B726" s="389"/>
      <c r="C726" s="352"/>
      <c r="D726" s="400"/>
      <c r="E726" s="395"/>
      <c r="F726" s="399"/>
      <c r="G726" s="353"/>
    </row>
    <row r="727" spans="1:7" x14ac:dyDescent="0.2">
      <c r="A727" s="345"/>
      <c r="B727" s="389"/>
      <c r="C727" s="352"/>
      <c r="D727" s="365"/>
      <c r="E727" s="395"/>
      <c r="F727" s="399"/>
      <c r="G727" s="353"/>
    </row>
    <row r="728" spans="1:7" x14ac:dyDescent="0.2">
      <c r="A728" s="345"/>
      <c r="B728" s="382"/>
      <c r="C728" s="352"/>
      <c r="D728" s="365"/>
      <c r="E728" s="395"/>
      <c r="F728" s="399"/>
      <c r="G728" s="353"/>
    </row>
    <row r="729" spans="1:7" x14ac:dyDescent="0.2">
      <c r="A729" s="345"/>
      <c r="B729" s="382"/>
      <c r="C729" s="352"/>
      <c r="D729" s="357"/>
      <c r="E729" s="395"/>
      <c r="F729" s="399"/>
      <c r="G729" s="353"/>
    </row>
    <row r="730" spans="1:7" x14ac:dyDescent="0.2">
      <c r="A730" s="345"/>
      <c r="B730" s="382"/>
      <c r="C730" s="352"/>
      <c r="D730" s="357"/>
      <c r="E730" s="395"/>
      <c r="F730" s="399"/>
      <c r="G730" s="353"/>
    </row>
    <row r="731" spans="1:7" x14ac:dyDescent="0.2">
      <c r="A731" s="345"/>
      <c r="B731" s="382"/>
      <c r="C731" s="352"/>
      <c r="D731" s="401"/>
      <c r="E731" s="395"/>
      <c r="F731" s="399"/>
      <c r="G731" s="353"/>
    </row>
    <row r="732" spans="1:7" x14ac:dyDescent="0.2">
      <c r="A732" s="345"/>
      <c r="B732" s="382"/>
      <c r="C732" s="352"/>
      <c r="D732" s="401"/>
      <c r="E732" s="395"/>
      <c r="F732" s="399"/>
      <c r="G732" s="353"/>
    </row>
    <row r="733" spans="1:7" x14ac:dyDescent="0.2">
      <c r="A733" s="345"/>
      <c r="B733" s="382"/>
      <c r="C733" s="352"/>
      <c r="D733" s="401"/>
      <c r="E733" s="395"/>
      <c r="F733" s="399"/>
      <c r="G733" s="353"/>
    </row>
    <row r="734" spans="1:7" x14ac:dyDescent="0.2">
      <c r="A734" s="345"/>
      <c r="B734" s="382"/>
      <c r="C734" s="352"/>
      <c r="D734" s="365"/>
      <c r="E734" s="395"/>
      <c r="F734" s="399"/>
      <c r="G734" s="353"/>
    </row>
    <row r="735" spans="1:7" x14ac:dyDescent="0.2">
      <c r="A735" s="345"/>
      <c r="B735" s="382"/>
      <c r="C735" s="352"/>
      <c r="D735" s="402"/>
      <c r="E735" s="395"/>
      <c r="F735" s="399"/>
      <c r="G735" s="353"/>
    </row>
    <row r="736" spans="1:7" x14ac:dyDescent="0.2">
      <c r="A736" s="345"/>
      <c r="B736" s="382"/>
      <c r="C736" s="352"/>
      <c r="D736" s="160"/>
      <c r="E736" s="388"/>
      <c r="F736" s="384"/>
      <c r="G736" s="353"/>
    </row>
    <row r="737" spans="1:7" x14ac:dyDescent="0.2">
      <c r="A737" s="345"/>
      <c r="B737" s="382"/>
      <c r="C737" s="352"/>
      <c r="D737" s="357"/>
      <c r="E737" s="398"/>
      <c r="F737" s="384"/>
      <c r="G737" s="353"/>
    </row>
    <row r="738" spans="1:7" x14ac:dyDescent="0.2">
      <c r="A738" s="345"/>
      <c r="B738" s="382"/>
      <c r="C738" s="352"/>
      <c r="D738" s="357"/>
      <c r="E738" s="398"/>
      <c r="F738" s="384"/>
      <c r="G738" s="353"/>
    </row>
    <row r="739" spans="1:7" x14ac:dyDescent="0.2">
      <c r="A739" s="345"/>
      <c r="B739" s="382"/>
      <c r="C739" s="352"/>
      <c r="D739" s="357"/>
      <c r="E739" s="398"/>
      <c r="F739" s="384"/>
      <c r="G739" s="353"/>
    </row>
    <row r="740" spans="1:7" x14ac:dyDescent="0.2">
      <c r="A740" s="345"/>
      <c r="B740" s="382"/>
      <c r="C740" s="352"/>
      <c r="D740" s="357"/>
      <c r="E740" s="390"/>
      <c r="F740" s="384"/>
      <c r="G740" s="353"/>
    </row>
    <row r="741" spans="1:7" x14ac:dyDescent="0.2">
      <c r="A741" s="345"/>
      <c r="B741" s="382"/>
      <c r="C741" s="403"/>
      <c r="D741" s="365"/>
      <c r="E741" s="404"/>
      <c r="F741" s="405"/>
      <c r="G741" s="353"/>
    </row>
    <row r="742" spans="1:7" x14ac:dyDescent="0.2">
      <c r="A742" s="345"/>
      <c r="B742" s="382"/>
      <c r="C742" s="352"/>
      <c r="D742" s="406"/>
      <c r="E742" s="388"/>
      <c r="F742" s="387"/>
      <c r="G742" s="353"/>
    </row>
    <row r="743" spans="1:7" x14ac:dyDescent="0.2">
      <c r="A743" s="345"/>
      <c r="B743" s="382"/>
      <c r="C743" s="352"/>
      <c r="D743" s="364"/>
      <c r="E743" s="388"/>
      <c r="F743" s="387"/>
      <c r="G743" s="353"/>
    </row>
    <row r="744" spans="1:7" ht="13.5" thickBot="1" x14ac:dyDescent="0.25">
      <c r="A744" s="407"/>
      <c r="B744" s="408"/>
      <c r="C744" s="409"/>
      <c r="D744" s="409"/>
      <c r="E744" s="408"/>
      <c r="F744" s="49" t="s">
        <v>15</v>
      </c>
      <c r="G744" s="50">
        <f>SUM(G710:G743)</f>
        <v>600</v>
      </c>
    </row>
    <row r="745" spans="1:7" ht="13.5" thickTop="1" x14ac:dyDescent="0.2">
      <c r="A745" s="1149" t="s">
        <v>4131</v>
      </c>
      <c r="B745" s="1186"/>
      <c r="C745" s="1186"/>
      <c r="D745" s="1186"/>
      <c r="E745" s="1186"/>
      <c r="F745" s="1186"/>
      <c r="G745" s="1187"/>
    </row>
    <row r="746" spans="1:7" ht="13.5" thickBot="1" x14ac:dyDescent="0.25">
      <c r="A746" s="359"/>
      <c r="B746" s="355" t="s">
        <v>8</v>
      </c>
      <c r="C746" s="355" t="s">
        <v>8</v>
      </c>
      <c r="D746" s="360"/>
      <c r="E746" s="355"/>
      <c r="F746" s="361"/>
      <c r="G746" s="362"/>
    </row>
    <row r="747" spans="1:7" ht="13.5" thickTop="1" x14ac:dyDescent="0.2">
      <c r="A747" s="1176"/>
      <c r="B747" s="1177"/>
      <c r="C747" s="1177"/>
      <c r="D747" s="414" t="s">
        <v>11</v>
      </c>
      <c r="E747" s="1178" t="s">
        <v>12</v>
      </c>
      <c r="F747" s="1178"/>
      <c r="G747" s="1179"/>
    </row>
    <row r="748" spans="1:7" x14ac:dyDescent="0.2">
      <c r="A748" s="1161" t="s">
        <v>17</v>
      </c>
      <c r="B748" s="1162"/>
      <c r="C748" s="1162"/>
      <c r="D748" s="415"/>
      <c r="E748" s="1180"/>
      <c r="F748" s="1181"/>
      <c r="G748" s="1182"/>
    </row>
    <row r="749" spans="1:7" x14ac:dyDescent="0.2">
      <c r="A749" s="1161" t="s">
        <v>38</v>
      </c>
      <c r="B749" s="1162"/>
      <c r="C749" s="1162"/>
      <c r="D749" s="58" t="s">
        <v>379</v>
      </c>
      <c r="E749" s="1139" t="s">
        <v>142</v>
      </c>
      <c r="F749" s="1139"/>
      <c r="G749" s="1140"/>
    </row>
    <row r="750" spans="1:7" ht="13.5" thickBot="1" x14ac:dyDescent="0.25">
      <c r="A750" s="1163" t="s">
        <v>39</v>
      </c>
      <c r="B750" s="1164"/>
      <c r="C750" s="1164"/>
      <c r="D750" s="356" t="s">
        <v>44</v>
      </c>
      <c r="E750" s="1165" t="s">
        <v>0</v>
      </c>
      <c r="F750" s="1165"/>
      <c r="G750" s="1166"/>
    </row>
    <row r="751" spans="1:7" ht="16.5" x14ac:dyDescent="0.25">
      <c r="A751" s="1152" t="s">
        <v>29</v>
      </c>
      <c r="B751" s="1153"/>
      <c r="C751" s="1153"/>
      <c r="D751" s="1153"/>
      <c r="E751" s="1153"/>
      <c r="F751" s="1153"/>
      <c r="G751" s="1154"/>
    </row>
    <row r="752" spans="1:7" x14ac:dyDescent="0.2">
      <c r="A752" s="1155" t="s">
        <v>48</v>
      </c>
      <c r="B752" s="1156"/>
      <c r="C752" s="1156"/>
      <c r="D752" s="1156"/>
      <c r="E752" s="1156"/>
      <c r="F752" s="1156"/>
      <c r="G752" s="1157"/>
    </row>
    <row r="753" spans="1:7" x14ac:dyDescent="0.2">
      <c r="A753" s="1183" t="s">
        <v>49</v>
      </c>
      <c r="B753" s="1184"/>
      <c r="C753" s="1184"/>
      <c r="D753" s="1184"/>
      <c r="E753" s="1184"/>
      <c r="F753" s="1184"/>
      <c r="G753" s="1185"/>
    </row>
    <row r="754" spans="1:7" x14ac:dyDescent="0.2">
      <c r="A754" s="368"/>
      <c r="B754" s="369"/>
      <c r="C754" s="370"/>
      <c r="D754" s="371"/>
      <c r="E754" s="369"/>
      <c r="F754" s="372"/>
      <c r="G754" s="373" t="s">
        <v>20</v>
      </c>
    </row>
    <row r="755" spans="1:7" x14ac:dyDescent="0.2">
      <c r="A755" s="374" t="s">
        <v>59</v>
      </c>
      <c r="B755" s="375"/>
      <c r="C755" s="14" t="s">
        <v>21</v>
      </c>
      <c r="D755" s="375"/>
      <c r="E755" s="343" t="s">
        <v>4600</v>
      </c>
      <c r="F755" s="376"/>
      <c r="G755" s="344" t="s">
        <v>4497</v>
      </c>
    </row>
    <row r="756" spans="1:7" x14ac:dyDescent="0.2">
      <c r="A756" s="342" t="s">
        <v>8</v>
      </c>
      <c r="B756" s="377"/>
      <c r="C756" s="19"/>
      <c r="D756" s="367"/>
      <c r="E756" s="1167"/>
      <c r="F756" s="1168"/>
      <c r="G756" s="378"/>
    </row>
    <row r="757" spans="1:7" x14ac:dyDescent="0.2">
      <c r="A757" s="354" t="s">
        <v>37</v>
      </c>
      <c r="B757" s="358"/>
      <c r="C757" s="358"/>
      <c r="D757" s="358"/>
      <c r="E757" s="379" t="s">
        <v>46</v>
      </c>
      <c r="F757" s="380"/>
      <c r="G757" s="378" t="s">
        <v>50</v>
      </c>
    </row>
    <row r="758" spans="1:7" x14ac:dyDescent="0.2">
      <c r="A758" s="368"/>
      <c r="B758" s="369"/>
      <c r="C758" s="370"/>
      <c r="D758" s="370"/>
      <c r="E758" s="1169"/>
      <c r="F758" s="1170"/>
      <c r="G758" s="381"/>
    </row>
    <row r="759" spans="1:7" ht="26.25" thickBot="1" x14ac:dyDescent="0.25">
      <c r="A759" s="210" t="s">
        <v>47</v>
      </c>
      <c r="B759" s="28" t="s">
        <v>23</v>
      </c>
      <c r="C759" s="28" t="s">
        <v>34</v>
      </c>
      <c r="D759" s="110" t="s">
        <v>53</v>
      </c>
      <c r="E759" s="114" t="s">
        <v>54</v>
      </c>
      <c r="F759" s="111" t="s">
        <v>55</v>
      </c>
      <c r="G759" s="112" t="s">
        <v>35</v>
      </c>
    </row>
    <row r="760" spans="1:7" ht="13.5" thickTop="1" x14ac:dyDescent="0.2">
      <c r="A760" s="345">
        <v>1</v>
      </c>
      <c r="B760" s="382"/>
      <c r="C760" s="352" t="s">
        <v>149</v>
      </c>
      <c r="D760" s="357" t="s">
        <v>3408</v>
      </c>
      <c r="E760" s="383">
        <v>45</v>
      </c>
      <c r="F760" s="384">
        <v>200</v>
      </c>
      <c r="G760" s="353">
        <f>F760*E760</f>
        <v>9000</v>
      </c>
    </row>
    <row r="761" spans="1:7" x14ac:dyDescent="0.2">
      <c r="A761" s="345">
        <v>2</v>
      </c>
      <c r="B761" s="382"/>
      <c r="C761" s="352" t="s">
        <v>149</v>
      </c>
      <c r="D761" s="351" t="s">
        <v>2782</v>
      </c>
      <c r="E761" s="388">
        <v>45</v>
      </c>
      <c r="F761" s="387">
        <v>350</v>
      </c>
      <c r="G761" s="353">
        <f>F761*E761</f>
        <v>15750</v>
      </c>
    </row>
    <row r="762" spans="1:7" x14ac:dyDescent="0.2">
      <c r="A762" s="345">
        <v>3</v>
      </c>
      <c r="B762" s="382"/>
      <c r="C762" s="352" t="s">
        <v>149</v>
      </c>
      <c r="D762" s="351" t="s">
        <v>764</v>
      </c>
      <c r="E762" s="388">
        <v>1</v>
      </c>
      <c r="F762" s="384">
        <v>355</v>
      </c>
      <c r="G762" s="353">
        <f>F762*E762</f>
        <v>355</v>
      </c>
    </row>
    <row r="763" spans="1:7" x14ac:dyDescent="0.2">
      <c r="A763" s="345"/>
      <c r="B763" s="668"/>
      <c r="C763" s="656"/>
      <c r="D763" s="657"/>
      <c r="E763" s="758"/>
      <c r="F763" s="671"/>
      <c r="G763" s="353"/>
    </row>
    <row r="764" spans="1:7" x14ac:dyDescent="0.2">
      <c r="A764" s="345"/>
      <c r="B764" s="389"/>
      <c r="C764" s="352"/>
      <c r="D764" s="357"/>
      <c r="E764" s="390"/>
      <c r="F764" s="384"/>
      <c r="G764" s="353"/>
    </row>
    <row r="765" spans="1:7" x14ac:dyDescent="0.2">
      <c r="A765" s="345"/>
      <c r="B765" s="389"/>
      <c r="C765" s="352"/>
      <c r="D765" s="357"/>
      <c r="E765" s="390"/>
      <c r="F765" s="384"/>
      <c r="G765" s="353"/>
    </row>
    <row r="766" spans="1:7" x14ac:dyDescent="0.2">
      <c r="A766" s="345"/>
      <c r="B766" s="391"/>
      <c r="C766" s="366"/>
      <c r="D766" s="357"/>
      <c r="E766" s="388"/>
      <c r="F766" s="392"/>
      <c r="G766" s="353"/>
    </row>
    <row r="767" spans="1:7" x14ac:dyDescent="0.2">
      <c r="A767" s="345"/>
      <c r="B767" s="391"/>
      <c r="C767" s="366"/>
      <c r="D767" s="364"/>
      <c r="E767" s="388"/>
      <c r="F767" s="392"/>
      <c r="G767" s="353"/>
    </row>
    <row r="768" spans="1:7" x14ac:dyDescent="0.2">
      <c r="A768" s="345"/>
      <c r="B768" s="382"/>
      <c r="C768" s="352"/>
      <c r="D768" s="364"/>
      <c r="E768" s="393"/>
      <c r="F768" s="384"/>
      <c r="G768" s="353"/>
    </row>
    <row r="769" spans="1:7" x14ac:dyDescent="0.2">
      <c r="A769" s="345"/>
      <c r="B769" s="394"/>
      <c r="C769" s="352"/>
      <c r="D769" s="357"/>
      <c r="E769" s="395"/>
      <c r="F769" s="384"/>
      <c r="G769" s="353"/>
    </row>
    <row r="770" spans="1:7" x14ac:dyDescent="0.2">
      <c r="A770" s="345"/>
      <c r="B770" s="389"/>
      <c r="C770" s="352"/>
      <c r="D770" s="357"/>
      <c r="E770" s="388"/>
      <c r="F770" s="396"/>
      <c r="G770" s="353"/>
    </row>
    <row r="771" spans="1:7" x14ac:dyDescent="0.2">
      <c r="A771" s="345"/>
      <c r="B771" s="397"/>
      <c r="C771" s="352"/>
      <c r="D771" s="357"/>
      <c r="E771" s="398"/>
      <c r="F771" s="384"/>
      <c r="G771" s="353"/>
    </row>
    <row r="772" spans="1:7" x14ac:dyDescent="0.2">
      <c r="A772" s="345"/>
      <c r="B772" s="397"/>
      <c r="C772" s="352"/>
      <c r="D772" s="365"/>
      <c r="E772" s="398"/>
      <c r="F772" s="384"/>
      <c r="G772" s="353"/>
    </row>
    <row r="773" spans="1:7" x14ac:dyDescent="0.2">
      <c r="A773" s="345"/>
      <c r="B773" s="382"/>
      <c r="C773" s="352"/>
      <c r="D773" s="365"/>
      <c r="E773" s="388"/>
      <c r="F773" s="384"/>
      <c r="G773" s="353"/>
    </row>
    <row r="774" spans="1:7" x14ac:dyDescent="0.2">
      <c r="A774" s="345"/>
      <c r="B774" s="382"/>
      <c r="C774" s="352"/>
      <c r="D774" s="365"/>
      <c r="E774" s="398"/>
      <c r="F774" s="384"/>
      <c r="G774" s="353"/>
    </row>
    <row r="775" spans="1:7" x14ac:dyDescent="0.2">
      <c r="A775" s="345"/>
      <c r="B775" s="394"/>
      <c r="C775" s="352"/>
      <c r="D775" s="365"/>
      <c r="E775" s="395"/>
      <c r="F775" s="399"/>
      <c r="G775" s="353"/>
    </row>
    <row r="776" spans="1:7" x14ac:dyDescent="0.2">
      <c r="A776" s="345"/>
      <c r="B776" s="389"/>
      <c r="C776" s="352"/>
      <c r="D776" s="400"/>
      <c r="E776" s="395"/>
      <c r="F776" s="399"/>
      <c r="G776" s="353"/>
    </row>
    <row r="777" spans="1:7" x14ac:dyDescent="0.2">
      <c r="A777" s="345"/>
      <c r="B777" s="389"/>
      <c r="C777" s="352"/>
      <c r="D777" s="365"/>
      <c r="E777" s="395"/>
      <c r="F777" s="399"/>
      <c r="G777" s="353"/>
    </row>
    <row r="778" spans="1:7" x14ac:dyDescent="0.2">
      <c r="A778" s="345"/>
      <c r="B778" s="382"/>
      <c r="C778" s="352"/>
      <c r="D778" s="365"/>
      <c r="E778" s="395"/>
      <c r="F778" s="399"/>
      <c r="G778" s="353"/>
    </row>
    <row r="779" spans="1:7" x14ac:dyDescent="0.2">
      <c r="A779" s="345"/>
      <c r="B779" s="382"/>
      <c r="C779" s="352"/>
      <c r="D779" s="357"/>
      <c r="E779" s="395"/>
      <c r="F779" s="399"/>
      <c r="G779" s="353"/>
    </row>
    <row r="780" spans="1:7" x14ac:dyDescent="0.2">
      <c r="A780" s="345"/>
      <c r="B780" s="382"/>
      <c r="C780" s="352"/>
      <c r="D780" s="357"/>
      <c r="E780" s="395"/>
      <c r="F780" s="399"/>
      <c r="G780" s="353"/>
    </row>
    <row r="781" spans="1:7" x14ac:dyDescent="0.2">
      <c r="A781" s="345"/>
      <c r="B781" s="382"/>
      <c r="C781" s="352"/>
      <c r="D781" s="401"/>
      <c r="E781" s="395"/>
      <c r="F781" s="399"/>
      <c r="G781" s="353"/>
    </row>
    <row r="782" spans="1:7" x14ac:dyDescent="0.2">
      <c r="A782" s="345"/>
      <c r="B782" s="382"/>
      <c r="C782" s="352"/>
      <c r="D782" s="401"/>
      <c r="E782" s="395"/>
      <c r="F782" s="399"/>
      <c r="G782" s="353"/>
    </row>
    <row r="783" spans="1:7" x14ac:dyDescent="0.2">
      <c r="A783" s="345"/>
      <c r="B783" s="382"/>
      <c r="C783" s="352"/>
      <c r="D783" s="401"/>
      <c r="E783" s="395"/>
      <c r="F783" s="399"/>
      <c r="G783" s="353"/>
    </row>
    <row r="784" spans="1:7" x14ac:dyDescent="0.2">
      <c r="A784" s="345"/>
      <c r="B784" s="382"/>
      <c r="C784" s="352"/>
      <c r="D784" s="365"/>
      <c r="E784" s="395"/>
      <c r="F784" s="399"/>
      <c r="G784" s="353"/>
    </row>
    <row r="785" spans="1:7" x14ac:dyDescent="0.2">
      <c r="A785" s="345"/>
      <c r="B785" s="382"/>
      <c r="C785" s="352"/>
      <c r="D785" s="402"/>
      <c r="E785" s="395"/>
      <c r="F785" s="399"/>
      <c r="G785" s="353"/>
    </row>
    <row r="786" spans="1:7" x14ac:dyDescent="0.2">
      <c r="A786" s="345"/>
      <c r="B786" s="382"/>
      <c r="C786" s="352"/>
      <c r="D786" s="160"/>
      <c r="E786" s="388"/>
      <c r="F786" s="384"/>
      <c r="G786" s="353"/>
    </row>
    <row r="787" spans="1:7" x14ac:dyDescent="0.2">
      <c r="A787" s="345"/>
      <c r="B787" s="382"/>
      <c r="C787" s="352"/>
      <c r="D787" s="357"/>
      <c r="E787" s="398"/>
      <c r="F787" s="384"/>
      <c r="G787" s="353"/>
    </row>
    <row r="788" spans="1:7" x14ac:dyDescent="0.2">
      <c r="A788" s="345"/>
      <c r="B788" s="382"/>
      <c r="C788" s="352"/>
      <c r="D788" s="357"/>
      <c r="E788" s="398"/>
      <c r="F788" s="384"/>
      <c r="G788" s="353"/>
    </row>
    <row r="789" spans="1:7" x14ac:dyDescent="0.2">
      <c r="A789" s="345"/>
      <c r="B789" s="382"/>
      <c r="C789" s="352"/>
      <c r="D789" s="357"/>
      <c r="E789" s="398"/>
      <c r="F789" s="384"/>
      <c r="G789" s="353"/>
    </row>
    <row r="790" spans="1:7" x14ac:dyDescent="0.2">
      <c r="A790" s="345"/>
      <c r="B790" s="382"/>
      <c r="C790" s="352"/>
      <c r="D790" s="357"/>
      <c r="E790" s="390"/>
      <c r="F790" s="384"/>
      <c r="G790" s="353"/>
    </row>
    <row r="791" spans="1:7" x14ac:dyDescent="0.2">
      <c r="A791" s="345"/>
      <c r="B791" s="382"/>
      <c r="C791" s="403"/>
      <c r="D791" s="365"/>
      <c r="E791" s="404"/>
      <c r="F791" s="405"/>
      <c r="G791" s="353"/>
    </row>
    <row r="792" spans="1:7" x14ac:dyDescent="0.2">
      <c r="A792" s="345"/>
      <c r="B792" s="382"/>
      <c r="C792" s="352"/>
      <c r="D792" s="406"/>
      <c r="E792" s="388"/>
      <c r="F792" s="387"/>
      <c r="G792" s="353"/>
    </row>
    <row r="793" spans="1:7" x14ac:dyDescent="0.2">
      <c r="A793" s="345"/>
      <c r="B793" s="382"/>
      <c r="C793" s="352"/>
      <c r="D793" s="364"/>
      <c r="E793" s="388"/>
      <c r="F793" s="387"/>
      <c r="G793" s="353"/>
    </row>
    <row r="794" spans="1:7" ht="13.5" thickBot="1" x14ac:dyDescent="0.25">
      <c r="A794" s="407"/>
      <c r="B794" s="408"/>
      <c r="C794" s="409"/>
      <c r="D794" s="409"/>
      <c r="E794" s="408"/>
      <c r="F794" s="49" t="s">
        <v>15</v>
      </c>
      <c r="G794" s="50">
        <f>SUM(G760:G793)</f>
        <v>25105</v>
      </c>
    </row>
    <row r="795" spans="1:7" ht="13.5" thickTop="1" x14ac:dyDescent="0.2">
      <c r="A795" s="1149" t="s">
        <v>4604</v>
      </c>
      <c r="B795" s="1186"/>
      <c r="C795" s="1186"/>
      <c r="D795" s="1186"/>
      <c r="E795" s="1186"/>
      <c r="F795" s="1186"/>
      <c r="G795" s="1187"/>
    </row>
    <row r="796" spans="1:7" ht="13.5" thickBot="1" x14ac:dyDescent="0.25">
      <c r="A796" s="359"/>
      <c r="B796" s="355" t="s">
        <v>8</v>
      </c>
      <c r="C796" s="355" t="s">
        <v>8</v>
      </c>
      <c r="D796" s="360"/>
      <c r="E796" s="355"/>
      <c r="F796" s="361"/>
      <c r="G796" s="362"/>
    </row>
    <row r="797" spans="1:7" ht="13.5" thickTop="1" x14ac:dyDescent="0.2">
      <c r="A797" s="1176"/>
      <c r="B797" s="1177"/>
      <c r="C797" s="1177"/>
      <c r="D797" s="414" t="s">
        <v>11</v>
      </c>
      <c r="E797" s="1178" t="s">
        <v>12</v>
      </c>
      <c r="F797" s="1178"/>
      <c r="G797" s="1179"/>
    </row>
    <row r="798" spans="1:7" x14ac:dyDescent="0.2">
      <c r="A798" s="1161" t="s">
        <v>17</v>
      </c>
      <c r="B798" s="1162"/>
      <c r="C798" s="1162"/>
      <c r="D798" s="415"/>
      <c r="E798" s="1180"/>
      <c r="F798" s="1181"/>
      <c r="G798" s="1182"/>
    </row>
    <row r="799" spans="1:7" x14ac:dyDescent="0.2">
      <c r="A799" s="1161" t="s">
        <v>38</v>
      </c>
      <c r="B799" s="1162"/>
      <c r="C799" s="1162"/>
      <c r="D799" s="58" t="s">
        <v>379</v>
      </c>
      <c r="E799" s="1139" t="s">
        <v>142</v>
      </c>
      <c r="F799" s="1139"/>
      <c r="G799" s="1140"/>
    </row>
    <row r="800" spans="1:7" ht="13.5" thickBot="1" x14ac:dyDescent="0.25">
      <c r="A800" s="1163" t="s">
        <v>39</v>
      </c>
      <c r="B800" s="1164"/>
      <c r="C800" s="1164"/>
      <c r="D800" s="356" t="s">
        <v>44</v>
      </c>
      <c r="E800" s="1165" t="s">
        <v>0</v>
      </c>
      <c r="F800" s="1165"/>
      <c r="G800" s="1166"/>
    </row>
    <row r="801" spans="1:7" ht="16.5" x14ac:dyDescent="0.25">
      <c r="A801" s="1152" t="s">
        <v>29</v>
      </c>
      <c r="B801" s="1153"/>
      <c r="C801" s="1153"/>
      <c r="D801" s="1153"/>
      <c r="E801" s="1153"/>
      <c r="F801" s="1153"/>
      <c r="G801" s="1154"/>
    </row>
    <row r="802" spans="1:7" x14ac:dyDescent="0.2">
      <c r="A802" s="1155" t="s">
        <v>48</v>
      </c>
      <c r="B802" s="1156"/>
      <c r="C802" s="1156"/>
      <c r="D802" s="1156"/>
      <c r="E802" s="1156"/>
      <c r="F802" s="1156"/>
      <c r="G802" s="1157"/>
    </row>
    <row r="803" spans="1:7" x14ac:dyDescent="0.2">
      <c r="A803" s="1183" t="s">
        <v>49</v>
      </c>
      <c r="B803" s="1184"/>
      <c r="C803" s="1184"/>
      <c r="D803" s="1184"/>
      <c r="E803" s="1184"/>
      <c r="F803" s="1184"/>
      <c r="G803" s="1185"/>
    </row>
    <row r="804" spans="1:7" x14ac:dyDescent="0.2">
      <c r="A804" s="368"/>
      <c r="B804" s="369"/>
      <c r="C804" s="370"/>
      <c r="D804" s="371"/>
      <c r="E804" s="369"/>
      <c r="F804" s="372"/>
      <c r="G804" s="373" t="s">
        <v>20</v>
      </c>
    </row>
    <row r="805" spans="1:7" x14ac:dyDescent="0.2">
      <c r="A805" s="374" t="s">
        <v>59</v>
      </c>
      <c r="B805" s="375"/>
      <c r="C805" s="14" t="s">
        <v>21</v>
      </c>
      <c r="D805" s="375"/>
      <c r="E805" s="343" t="s">
        <v>4630</v>
      </c>
      <c r="F805" s="376"/>
      <c r="G805" s="344" t="s">
        <v>4632</v>
      </c>
    </row>
    <row r="806" spans="1:7" x14ac:dyDescent="0.2">
      <c r="A806" s="342" t="s">
        <v>8</v>
      </c>
      <c r="B806" s="377"/>
      <c r="C806" s="19"/>
      <c r="D806" s="367"/>
      <c r="E806" s="1167"/>
      <c r="F806" s="1168"/>
      <c r="G806" s="378"/>
    </row>
    <row r="807" spans="1:7" x14ac:dyDescent="0.2">
      <c r="A807" s="354" t="s">
        <v>37</v>
      </c>
      <c r="B807" s="358"/>
      <c r="C807" s="358"/>
      <c r="D807" s="358"/>
      <c r="E807" s="379" t="s">
        <v>46</v>
      </c>
      <c r="F807" s="380"/>
      <c r="G807" s="378" t="s">
        <v>50</v>
      </c>
    </row>
    <row r="808" spans="1:7" x14ac:dyDescent="0.2">
      <c r="A808" s="368"/>
      <c r="B808" s="369"/>
      <c r="C808" s="370"/>
      <c r="D808" s="370"/>
      <c r="E808" s="1169"/>
      <c r="F808" s="1170"/>
      <c r="G808" s="381"/>
    </row>
    <row r="809" spans="1:7" ht="26.25" thickBot="1" x14ac:dyDescent="0.25">
      <c r="A809" s="210" t="s">
        <v>47</v>
      </c>
      <c r="B809" s="28" t="s">
        <v>23</v>
      </c>
      <c r="C809" s="28" t="s">
        <v>34</v>
      </c>
      <c r="D809" s="110" t="s">
        <v>53</v>
      </c>
      <c r="E809" s="114" t="s">
        <v>54</v>
      </c>
      <c r="F809" s="111" t="s">
        <v>55</v>
      </c>
      <c r="G809" s="112" t="s">
        <v>35</v>
      </c>
    </row>
    <row r="810" spans="1:7" ht="13.5" thickTop="1" x14ac:dyDescent="0.2">
      <c r="A810" s="345">
        <v>1</v>
      </c>
      <c r="B810" s="382"/>
      <c r="C810" s="352" t="s">
        <v>149</v>
      </c>
      <c r="D810" s="357" t="s">
        <v>4751</v>
      </c>
      <c r="E810" s="383">
        <v>45</v>
      </c>
      <c r="F810" s="384">
        <v>200</v>
      </c>
      <c r="G810" s="353">
        <f>F810*E810</f>
        <v>9000</v>
      </c>
    </row>
    <row r="811" spans="1:7" x14ac:dyDescent="0.2">
      <c r="A811" s="345"/>
      <c r="B811" s="668"/>
      <c r="C811" s="656"/>
      <c r="D811" s="669" t="s">
        <v>2443</v>
      </c>
      <c r="E811" s="1127"/>
      <c r="F811" s="671"/>
      <c r="G811" s="353"/>
    </row>
    <row r="812" spans="1:7" x14ac:dyDescent="0.2">
      <c r="A812" s="345">
        <v>2</v>
      </c>
      <c r="B812" s="382"/>
      <c r="C812" s="352" t="s">
        <v>149</v>
      </c>
      <c r="D812" s="351" t="s">
        <v>2782</v>
      </c>
      <c r="E812" s="388">
        <v>45</v>
      </c>
      <c r="F812" s="387">
        <v>350</v>
      </c>
      <c r="G812" s="353">
        <f>F812*E812</f>
        <v>15750</v>
      </c>
    </row>
    <row r="813" spans="1:7" x14ac:dyDescent="0.2">
      <c r="A813" s="345">
        <v>3</v>
      </c>
      <c r="B813" s="382"/>
      <c r="C813" s="352" t="s">
        <v>149</v>
      </c>
      <c r="D813" s="351" t="s">
        <v>764</v>
      </c>
      <c r="E813" s="388">
        <v>1</v>
      </c>
      <c r="F813" s="384">
        <v>355</v>
      </c>
      <c r="G813" s="353">
        <f>F813*E813</f>
        <v>355</v>
      </c>
    </row>
    <row r="814" spans="1:7" x14ac:dyDescent="0.2">
      <c r="A814" s="345"/>
      <c r="B814" s="668"/>
      <c r="C814" s="656"/>
      <c r="D814" s="657"/>
      <c r="E814" s="758"/>
      <c r="F814" s="671"/>
      <c r="G814" s="353"/>
    </row>
    <row r="815" spans="1:7" x14ac:dyDescent="0.2">
      <c r="A815" s="345"/>
      <c r="B815" s="389"/>
      <c r="C815" s="352"/>
      <c r="D815" s="357"/>
      <c r="E815" s="390"/>
      <c r="F815" s="384"/>
      <c r="G815" s="353"/>
    </row>
    <row r="816" spans="1:7" x14ac:dyDescent="0.2">
      <c r="A816" s="345"/>
      <c r="B816" s="389"/>
      <c r="C816" s="352"/>
      <c r="D816" s="357"/>
      <c r="E816" s="390"/>
      <c r="F816" s="384"/>
      <c r="G816" s="353"/>
    </row>
    <row r="817" spans="1:7" x14ac:dyDescent="0.2">
      <c r="A817" s="345"/>
      <c r="B817" s="391"/>
      <c r="C817" s="366"/>
      <c r="D817" s="364"/>
      <c r="E817" s="388"/>
      <c r="F817" s="392"/>
      <c r="G817" s="353"/>
    </row>
    <row r="818" spans="1:7" x14ac:dyDescent="0.2">
      <c r="A818" s="345"/>
      <c r="B818" s="382"/>
      <c r="C818" s="352"/>
      <c r="D818" s="364"/>
      <c r="E818" s="393"/>
      <c r="F818" s="384"/>
      <c r="G818" s="353"/>
    </row>
    <row r="819" spans="1:7" x14ac:dyDescent="0.2">
      <c r="A819" s="345"/>
      <c r="B819" s="394"/>
      <c r="C819" s="352"/>
      <c r="D819" s="357"/>
      <c r="E819" s="395"/>
      <c r="F819" s="384"/>
      <c r="G819" s="353"/>
    </row>
    <row r="820" spans="1:7" x14ac:dyDescent="0.2">
      <c r="A820" s="345"/>
      <c r="B820" s="389"/>
      <c r="C820" s="352"/>
      <c r="D820" s="357"/>
      <c r="E820" s="388"/>
      <c r="F820" s="396"/>
      <c r="G820" s="353"/>
    </row>
    <row r="821" spans="1:7" x14ac:dyDescent="0.2">
      <c r="A821" s="345"/>
      <c r="B821" s="397"/>
      <c r="C821" s="352"/>
      <c r="D821" s="357"/>
      <c r="E821" s="398"/>
      <c r="F821" s="384"/>
      <c r="G821" s="353"/>
    </row>
    <row r="822" spans="1:7" x14ac:dyDescent="0.2">
      <c r="A822" s="345"/>
      <c r="B822" s="397"/>
      <c r="C822" s="352"/>
      <c r="D822" s="365"/>
      <c r="E822" s="398"/>
      <c r="F822" s="384"/>
      <c r="G822" s="353"/>
    </row>
    <row r="823" spans="1:7" x14ac:dyDescent="0.2">
      <c r="A823" s="345"/>
      <c r="B823" s="382"/>
      <c r="C823" s="352"/>
      <c r="D823" s="365"/>
      <c r="E823" s="388"/>
      <c r="F823" s="384"/>
      <c r="G823" s="353"/>
    </row>
    <row r="824" spans="1:7" x14ac:dyDescent="0.2">
      <c r="A824" s="345"/>
      <c r="B824" s="382"/>
      <c r="C824" s="352"/>
      <c r="D824" s="365"/>
      <c r="E824" s="398"/>
      <c r="F824" s="384"/>
      <c r="G824" s="353"/>
    </row>
    <row r="825" spans="1:7" x14ac:dyDescent="0.2">
      <c r="A825" s="345"/>
      <c r="B825" s="394"/>
      <c r="C825" s="352"/>
      <c r="D825" s="365"/>
      <c r="E825" s="395"/>
      <c r="F825" s="399"/>
      <c r="G825" s="353"/>
    </row>
    <row r="826" spans="1:7" x14ac:dyDescent="0.2">
      <c r="A826" s="345"/>
      <c r="B826" s="389"/>
      <c r="C826" s="352"/>
      <c r="D826" s="400"/>
      <c r="E826" s="395"/>
      <c r="F826" s="399"/>
      <c r="G826" s="353"/>
    </row>
    <row r="827" spans="1:7" x14ac:dyDescent="0.2">
      <c r="A827" s="345"/>
      <c r="B827" s="389"/>
      <c r="C827" s="352"/>
      <c r="D827" s="365"/>
      <c r="E827" s="395"/>
      <c r="F827" s="399"/>
      <c r="G827" s="353"/>
    </row>
    <row r="828" spans="1:7" x14ac:dyDescent="0.2">
      <c r="A828" s="345"/>
      <c r="B828" s="382"/>
      <c r="C828" s="352"/>
      <c r="D828" s="365"/>
      <c r="E828" s="395"/>
      <c r="F828" s="399"/>
      <c r="G828" s="353"/>
    </row>
    <row r="829" spans="1:7" x14ac:dyDescent="0.2">
      <c r="A829" s="345"/>
      <c r="B829" s="382"/>
      <c r="C829" s="352"/>
      <c r="D829" s="357"/>
      <c r="E829" s="395"/>
      <c r="F829" s="399"/>
      <c r="G829" s="353"/>
    </row>
    <row r="830" spans="1:7" x14ac:dyDescent="0.2">
      <c r="A830" s="345"/>
      <c r="B830" s="382"/>
      <c r="C830" s="352"/>
      <c r="D830" s="357"/>
      <c r="E830" s="395"/>
      <c r="F830" s="399"/>
      <c r="G830" s="353"/>
    </row>
    <row r="831" spans="1:7" x14ac:dyDescent="0.2">
      <c r="A831" s="345"/>
      <c r="B831" s="382"/>
      <c r="C831" s="352"/>
      <c r="D831" s="401"/>
      <c r="E831" s="395"/>
      <c r="F831" s="399"/>
      <c r="G831" s="353"/>
    </row>
    <row r="832" spans="1:7" x14ac:dyDescent="0.2">
      <c r="A832" s="345"/>
      <c r="B832" s="382"/>
      <c r="C832" s="352"/>
      <c r="D832" s="401"/>
      <c r="E832" s="395"/>
      <c r="F832" s="399"/>
      <c r="G832" s="353"/>
    </row>
    <row r="833" spans="1:7" x14ac:dyDescent="0.2">
      <c r="A833" s="345"/>
      <c r="B833" s="382"/>
      <c r="C833" s="352"/>
      <c r="D833" s="401"/>
      <c r="E833" s="395"/>
      <c r="F833" s="399"/>
      <c r="G833" s="353"/>
    </row>
    <row r="834" spans="1:7" x14ac:dyDescent="0.2">
      <c r="A834" s="345"/>
      <c r="B834" s="382"/>
      <c r="C834" s="352"/>
      <c r="D834" s="365"/>
      <c r="E834" s="395"/>
      <c r="F834" s="399"/>
      <c r="G834" s="353"/>
    </row>
    <row r="835" spans="1:7" x14ac:dyDescent="0.2">
      <c r="A835" s="345"/>
      <c r="B835" s="382"/>
      <c r="C835" s="352"/>
      <c r="D835" s="402"/>
      <c r="E835" s="395"/>
      <c r="F835" s="399"/>
      <c r="G835" s="353"/>
    </row>
    <row r="836" spans="1:7" x14ac:dyDescent="0.2">
      <c r="A836" s="345"/>
      <c r="B836" s="382"/>
      <c r="C836" s="352"/>
      <c r="D836" s="160"/>
      <c r="E836" s="388"/>
      <c r="F836" s="384"/>
      <c r="G836" s="353"/>
    </row>
    <row r="837" spans="1:7" x14ac:dyDescent="0.2">
      <c r="A837" s="345"/>
      <c r="B837" s="382"/>
      <c r="C837" s="352"/>
      <c r="D837" s="357"/>
      <c r="E837" s="398"/>
      <c r="F837" s="384"/>
      <c r="G837" s="353"/>
    </row>
    <row r="838" spans="1:7" x14ac:dyDescent="0.2">
      <c r="A838" s="345"/>
      <c r="B838" s="382"/>
      <c r="C838" s="352"/>
      <c r="D838" s="357"/>
      <c r="E838" s="398"/>
      <c r="F838" s="384"/>
      <c r="G838" s="353"/>
    </row>
    <row r="839" spans="1:7" x14ac:dyDescent="0.2">
      <c r="A839" s="345"/>
      <c r="B839" s="382"/>
      <c r="C839" s="352"/>
      <c r="D839" s="357"/>
      <c r="E839" s="398"/>
      <c r="F839" s="384"/>
      <c r="G839" s="353"/>
    </row>
    <row r="840" spans="1:7" x14ac:dyDescent="0.2">
      <c r="A840" s="345"/>
      <c r="B840" s="382"/>
      <c r="C840" s="352"/>
      <c r="D840" s="357"/>
      <c r="E840" s="390"/>
      <c r="F840" s="384"/>
      <c r="G840" s="353"/>
    </row>
    <row r="841" spans="1:7" x14ac:dyDescent="0.2">
      <c r="A841" s="345"/>
      <c r="B841" s="382"/>
      <c r="C841" s="403"/>
      <c r="D841" s="365"/>
      <c r="E841" s="404"/>
      <c r="F841" s="405"/>
      <c r="G841" s="353"/>
    </row>
    <row r="842" spans="1:7" x14ac:dyDescent="0.2">
      <c r="A842" s="345"/>
      <c r="B842" s="382"/>
      <c r="C842" s="352"/>
      <c r="D842" s="406"/>
      <c r="E842" s="388"/>
      <c r="F842" s="387"/>
      <c r="G842" s="353"/>
    </row>
    <row r="843" spans="1:7" x14ac:dyDescent="0.2">
      <c r="A843" s="345"/>
      <c r="B843" s="382"/>
      <c r="C843" s="352"/>
      <c r="D843" s="364"/>
      <c r="E843" s="388"/>
      <c r="F843" s="387"/>
      <c r="G843" s="353"/>
    </row>
    <row r="844" spans="1:7" ht="13.5" thickBot="1" x14ac:dyDescent="0.25">
      <c r="A844" s="407"/>
      <c r="B844" s="408"/>
      <c r="C844" s="409"/>
      <c r="D844" s="409"/>
      <c r="E844" s="408"/>
      <c r="F844" s="49" t="s">
        <v>15</v>
      </c>
      <c r="G844" s="50">
        <f>SUM(G810:G843)</f>
        <v>25105</v>
      </c>
    </row>
    <row r="845" spans="1:7" ht="13.5" thickTop="1" x14ac:dyDescent="0.2">
      <c r="A845" s="1149" t="s">
        <v>4752</v>
      </c>
      <c r="B845" s="1186"/>
      <c r="C845" s="1186"/>
      <c r="D845" s="1186"/>
      <c r="E845" s="1186"/>
      <c r="F845" s="1186"/>
      <c r="G845" s="1187"/>
    </row>
    <row r="846" spans="1:7" ht="13.5" thickBot="1" x14ac:dyDescent="0.25">
      <c r="A846" s="359"/>
      <c r="B846" s="355" t="s">
        <v>8</v>
      </c>
      <c r="C846" s="355" t="s">
        <v>8</v>
      </c>
      <c r="D846" s="360"/>
      <c r="E846" s="355"/>
      <c r="F846" s="361"/>
      <c r="G846" s="362"/>
    </row>
    <row r="847" spans="1:7" ht="13.5" thickTop="1" x14ac:dyDescent="0.2">
      <c r="A847" s="1176"/>
      <c r="B847" s="1177"/>
      <c r="C847" s="1177"/>
      <c r="D847" s="414" t="s">
        <v>11</v>
      </c>
      <c r="E847" s="1178" t="s">
        <v>12</v>
      </c>
      <c r="F847" s="1178"/>
      <c r="G847" s="1179"/>
    </row>
    <row r="848" spans="1:7" x14ac:dyDescent="0.2">
      <c r="A848" s="1161" t="s">
        <v>17</v>
      </c>
      <c r="B848" s="1162"/>
      <c r="C848" s="1162"/>
      <c r="D848" s="415"/>
      <c r="E848" s="1180"/>
      <c r="F848" s="1181"/>
      <c r="G848" s="1182"/>
    </row>
    <row r="849" spans="1:7" x14ac:dyDescent="0.2">
      <c r="A849" s="1161" t="s">
        <v>38</v>
      </c>
      <c r="B849" s="1162"/>
      <c r="C849" s="1162"/>
      <c r="D849" s="58" t="s">
        <v>379</v>
      </c>
      <c r="E849" s="1139" t="s">
        <v>142</v>
      </c>
      <c r="F849" s="1139"/>
      <c r="G849" s="1140"/>
    </row>
    <row r="850" spans="1:7" ht="13.5" thickBot="1" x14ac:dyDescent="0.25">
      <c r="A850" s="1163" t="s">
        <v>39</v>
      </c>
      <c r="B850" s="1164"/>
      <c r="C850" s="1164"/>
      <c r="D850" s="356" t="s">
        <v>44</v>
      </c>
      <c r="E850" s="1165" t="s">
        <v>0</v>
      </c>
      <c r="F850" s="1165"/>
      <c r="G850" s="1166"/>
    </row>
  </sheetData>
  <mergeCells count="239">
    <mergeCell ref="A849:C849"/>
    <mergeCell ref="E849:G849"/>
    <mergeCell ref="A850:C850"/>
    <mergeCell ref="E850:G850"/>
    <mergeCell ref="A801:G801"/>
    <mergeCell ref="A802:G802"/>
    <mergeCell ref="A803:G803"/>
    <mergeCell ref="E806:F806"/>
    <mergeCell ref="E808:F808"/>
    <mergeCell ref="A845:G845"/>
    <mergeCell ref="A847:C847"/>
    <mergeCell ref="E847:G847"/>
    <mergeCell ref="A848:C848"/>
    <mergeCell ref="E848:G848"/>
    <mergeCell ref="A795:G795"/>
    <mergeCell ref="A797:C797"/>
    <mergeCell ref="E797:G797"/>
    <mergeCell ref="A798:C798"/>
    <mergeCell ref="E798:G798"/>
    <mergeCell ref="A799:C799"/>
    <mergeCell ref="E799:G799"/>
    <mergeCell ref="A800:C800"/>
    <mergeCell ref="E800:G800"/>
    <mergeCell ref="A749:C749"/>
    <mergeCell ref="E749:G749"/>
    <mergeCell ref="A750:C750"/>
    <mergeCell ref="E750:G750"/>
    <mergeCell ref="A751:G751"/>
    <mergeCell ref="A752:G752"/>
    <mergeCell ref="A753:G753"/>
    <mergeCell ref="E756:F756"/>
    <mergeCell ref="E758:F758"/>
    <mergeCell ref="A701:G701"/>
    <mergeCell ref="A702:G702"/>
    <mergeCell ref="A703:G703"/>
    <mergeCell ref="E706:F706"/>
    <mergeCell ref="E708:F708"/>
    <mergeCell ref="A745:G745"/>
    <mergeCell ref="A747:C747"/>
    <mergeCell ref="E747:G747"/>
    <mergeCell ref="A748:C748"/>
    <mergeCell ref="E748:G748"/>
    <mergeCell ref="A649:C649"/>
    <mergeCell ref="E649:G649"/>
    <mergeCell ref="A650:C650"/>
    <mergeCell ref="E650:G650"/>
    <mergeCell ref="A601:G601"/>
    <mergeCell ref="A602:G602"/>
    <mergeCell ref="A603:G603"/>
    <mergeCell ref="E606:F606"/>
    <mergeCell ref="E608:F608"/>
    <mergeCell ref="A645:G645"/>
    <mergeCell ref="A647:C647"/>
    <mergeCell ref="E647:G647"/>
    <mergeCell ref="A648:C648"/>
    <mergeCell ref="E648:G648"/>
    <mergeCell ref="A449:C449"/>
    <mergeCell ref="E449:G449"/>
    <mergeCell ref="A450:C450"/>
    <mergeCell ref="E450:G450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201:G201"/>
    <mergeCell ref="A202:G202"/>
    <mergeCell ref="A203:G203"/>
    <mergeCell ref="E206:F206"/>
    <mergeCell ref="E208:F208"/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45:G45"/>
    <mergeCell ref="A1:G1"/>
    <mergeCell ref="A2:G2"/>
    <mergeCell ref="A3:G3"/>
    <mergeCell ref="E6:F6"/>
    <mergeCell ref="E8:F8"/>
    <mergeCell ref="A50:C50"/>
    <mergeCell ref="E50:G50"/>
    <mergeCell ref="A47:C47"/>
    <mergeCell ref="E47:G47"/>
    <mergeCell ref="A48:C48"/>
    <mergeCell ref="E48:G48"/>
    <mergeCell ref="A49:C49"/>
    <mergeCell ref="E49:G49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151:G151"/>
    <mergeCell ref="A152:G152"/>
    <mergeCell ref="A153:G153"/>
    <mergeCell ref="E156:F156"/>
    <mergeCell ref="E158:F158"/>
    <mergeCell ref="A99:C99"/>
    <mergeCell ref="E99:G99"/>
    <mergeCell ref="A100:C100"/>
    <mergeCell ref="E100:G100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99:C199"/>
    <mergeCell ref="E199:G199"/>
    <mergeCell ref="A200:C200"/>
    <mergeCell ref="E200:G200"/>
    <mergeCell ref="C196:G196"/>
    <mergeCell ref="A195:G195"/>
    <mergeCell ref="A197:C197"/>
    <mergeCell ref="E197:G197"/>
    <mergeCell ref="A198:C198"/>
    <mergeCell ref="E198:G198"/>
    <mergeCell ref="A295:G295"/>
    <mergeCell ref="A297:C297"/>
    <mergeCell ref="E297:G297"/>
    <mergeCell ref="A298:C298"/>
    <mergeCell ref="E298:G298"/>
    <mergeCell ref="A251:G251"/>
    <mergeCell ref="A252:G252"/>
    <mergeCell ref="A253:G253"/>
    <mergeCell ref="E256:F256"/>
    <mergeCell ref="E258:F258"/>
    <mergeCell ref="A351:G351"/>
    <mergeCell ref="A352:G352"/>
    <mergeCell ref="A353:G353"/>
    <mergeCell ref="E356:F356"/>
    <mergeCell ref="E358:F358"/>
    <mergeCell ref="A299:C299"/>
    <mergeCell ref="E299:G299"/>
    <mergeCell ref="A300:C300"/>
    <mergeCell ref="E300:G300"/>
    <mergeCell ref="A301:G301"/>
    <mergeCell ref="A302:G302"/>
    <mergeCell ref="A303:G303"/>
    <mergeCell ref="E306:F306"/>
    <mergeCell ref="E308:F308"/>
    <mergeCell ref="A349:C349"/>
    <mergeCell ref="E349:G349"/>
    <mergeCell ref="A350:C350"/>
    <mergeCell ref="E350:G350"/>
    <mergeCell ref="A345:G345"/>
    <mergeCell ref="A347:C347"/>
    <mergeCell ref="E347:G347"/>
    <mergeCell ref="A348:C348"/>
    <mergeCell ref="E348:G348"/>
    <mergeCell ref="A399:C399"/>
    <mergeCell ref="E399:G399"/>
    <mergeCell ref="A400:C400"/>
    <mergeCell ref="E400:G400"/>
    <mergeCell ref="A395:G395"/>
    <mergeCell ref="A397:C397"/>
    <mergeCell ref="E397:G397"/>
    <mergeCell ref="A398:C398"/>
    <mergeCell ref="E398:G398"/>
    <mergeCell ref="A499:C499"/>
    <mergeCell ref="E499:G499"/>
    <mergeCell ref="A500:C500"/>
    <mergeCell ref="E500:G500"/>
    <mergeCell ref="A451:G451"/>
    <mergeCell ref="A452:G452"/>
    <mergeCell ref="A453:G453"/>
    <mergeCell ref="E456:F456"/>
    <mergeCell ref="E458:F458"/>
    <mergeCell ref="A495:G495"/>
    <mergeCell ref="A497:C497"/>
    <mergeCell ref="E497:G497"/>
    <mergeCell ref="A498:C498"/>
    <mergeCell ref="E498:G498"/>
    <mergeCell ref="A549:C549"/>
    <mergeCell ref="E549:G549"/>
    <mergeCell ref="A550:C550"/>
    <mergeCell ref="E550:G550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599:C599"/>
    <mergeCell ref="E599:G599"/>
    <mergeCell ref="A600:C600"/>
    <mergeCell ref="E600:G600"/>
    <mergeCell ref="A551:G551"/>
    <mergeCell ref="A552:G552"/>
    <mergeCell ref="A553:G553"/>
    <mergeCell ref="E556:F556"/>
    <mergeCell ref="E558:F558"/>
    <mergeCell ref="A595:G595"/>
    <mergeCell ref="A597:C597"/>
    <mergeCell ref="E597:G597"/>
    <mergeCell ref="A598:C598"/>
    <mergeCell ref="E598:G598"/>
    <mergeCell ref="A699:C699"/>
    <mergeCell ref="E699:G699"/>
    <mergeCell ref="A700:C700"/>
    <mergeCell ref="E700:G700"/>
    <mergeCell ref="A651:G651"/>
    <mergeCell ref="A652:G652"/>
    <mergeCell ref="A653:G653"/>
    <mergeCell ref="E656:F656"/>
    <mergeCell ref="E658:F658"/>
    <mergeCell ref="A695:G695"/>
    <mergeCell ref="A697:C697"/>
    <mergeCell ref="E697:G697"/>
    <mergeCell ref="A698:C698"/>
    <mergeCell ref="E698:G6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8A3CC4"/>
  </sheetPr>
  <dimension ref="A1:H46"/>
  <sheetViews>
    <sheetView topLeftCell="A35" zoomScale="115" zoomScaleNormal="115" workbookViewId="0">
      <selection activeCell="I44" sqref="I4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24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1237" t="s">
        <v>139</v>
      </c>
      <c r="B41" s="1150"/>
      <c r="C41" s="1150"/>
      <c r="D41" s="1150"/>
      <c r="E41" s="1150"/>
      <c r="F41" s="1150"/>
      <c r="G41" s="1151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x14ac:dyDescent="0.2">
      <c r="A44" s="1134" t="s">
        <v>17</v>
      </c>
      <c r="B44" s="1135"/>
      <c r="C44" s="1135"/>
      <c r="D44" s="39"/>
      <c r="E44" s="1136"/>
      <c r="F44" s="1137"/>
      <c r="G44" s="1138"/>
    </row>
    <row r="45" spans="1:7" x14ac:dyDescent="0.2">
      <c r="A45" s="1134" t="s">
        <v>38</v>
      </c>
      <c r="B45" s="1135"/>
      <c r="C45" s="1135"/>
      <c r="D45" s="126"/>
      <c r="E45" s="1139" t="s">
        <v>142</v>
      </c>
      <c r="F45" s="1139"/>
      <c r="G45" s="1140"/>
    </row>
    <row r="46" spans="1:7" ht="13.5" thickBot="1" x14ac:dyDescent="0.25">
      <c r="A46" s="1141" t="s">
        <v>39</v>
      </c>
      <c r="B46" s="1142"/>
      <c r="C46" s="1142"/>
      <c r="D46" s="59"/>
      <c r="E46" s="1143" t="s">
        <v>0</v>
      </c>
      <c r="F46" s="1143"/>
      <c r="G46" s="1144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8A3CC4"/>
  </sheetPr>
  <dimension ref="A1:O594"/>
  <sheetViews>
    <sheetView topLeftCell="A561" zoomScale="115" zoomScaleNormal="115" workbookViewId="0">
      <selection activeCell="A590" sqref="A59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5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5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5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5" x14ac:dyDescent="0.2">
      <c r="A4" s="6"/>
      <c r="B4" s="99"/>
      <c r="C4" s="8"/>
      <c r="D4" s="9"/>
      <c r="E4" s="99"/>
      <c r="F4" s="10"/>
      <c r="G4" s="11" t="s">
        <v>20</v>
      </c>
    </row>
    <row r="5" spans="1:15" x14ac:dyDescent="0.2">
      <c r="A5" s="12" t="s">
        <v>1</v>
      </c>
      <c r="B5" s="13"/>
      <c r="C5" s="14" t="s">
        <v>30</v>
      </c>
      <c r="D5" s="13"/>
      <c r="E5" s="244" t="s">
        <v>604</v>
      </c>
      <c r="F5" s="312"/>
      <c r="G5" s="245" t="s">
        <v>593</v>
      </c>
      <c r="I5" s="289"/>
      <c r="K5" s="286"/>
      <c r="L5" s="287"/>
      <c r="M5" s="288"/>
      <c r="N5" s="1"/>
      <c r="O5" s="289"/>
    </row>
    <row r="6" spans="1:15" x14ac:dyDescent="0.2">
      <c r="A6" s="17" t="s">
        <v>8</v>
      </c>
      <c r="B6" s="100"/>
      <c r="C6" s="19"/>
      <c r="D6" s="4"/>
      <c r="E6" s="1145"/>
      <c r="F6" s="1146"/>
      <c r="G6" s="20"/>
    </row>
    <row r="7" spans="1:15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5" x14ac:dyDescent="0.2">
      <c r="A8" s="6"/>
      <c r="B8" s="99"/>
      <c r="C8" s="8"/>
      <c r="D8" s="8"/>
      <c r="E8" s="1147"/>
      <c r="F8" s="1148"/>
      <c r="G8" s="25"/>
    </row>
    <row r="9" spans="1:15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5" ht="13.5" thickTop="1" x14ac:dyDescent="0.2">
      <c r="A10" s="29">
        <v>1</v>
      </c>
      <c r="B10" s="101"/>
      <c r="C10" s="352" t="s">
        <v>300</v>
      </c>
      <c r="D10" s="357" t="s">
        <v>590</v>
      </c>
      <c r="E10" s="158">
        <v>70</v>
      </c>
      <c r="F10" s="128">
        <v>200</v>
      </c>
      <c r="G10" s="35">
        <f>F10*E10</f>
        <v>14000</v>
      </c>
    </row>
    <row r="11" spans="1:15" x14ac:dyDescent="0.2">
      <c r="A11" s="29">
        <v>2</v>
      </c>
      <c r="B11" s="101"/>
      <c r="C11" s="352" t="s">
        <v>300</v>
      </c>
      <c r="D11" s="351" t="s">
        <v>378</v>
      </c>
      <c r="E11" s="108">
        <v>70</v>
      </c>
      <c r="F11" s="128">
        <v>600</v>
      </c>
      <c r="G11" s="35">
        <f>F11*E11</f>
        <v>42000</v>
      </c>
    </row>
    <row r="12" spans="1:15" x14ac:dyDescent="0.2">
      <c r="A12" s="29">
        <v>3</v>
      </c>
      <c r="B12" s="101"/>
      <c r="C12" s="352" t="s">
        <v>300</v>
      </c>
      <c r="D12" s="351" t="s">
        <v>387</v>
      </c>
      <c r="E12" s="108">
        <v>70</v>
      </c>
      <c r="F12" s="149">
        <v>200</v>
      </c>
      <c r="G12" s="35">
        <f>F12*E12</f>
        <v>14000</v>
      </c>
    </row>
    <row r="13" spans="1:15" x14ac:dyDescent="0.2">
      <c r="A13" s="29"/>
      <c r="B13" s="101"/>
      <c r="C13" s="41"/>
      <c r="D13" s="129"/>
      <c r="E13" s="108"/>
      <c r="F13" s="128"/>
      <c r="G13" s="35"/>
    </row>
    <row r="14" spans="1:15" x14ac:dyDescent="0.2">
      <c r="A14" s="29"/>
      <c r="B14" s="105"/>
      <c r="C14" s="41"/>
      <c r="D14" s="136"/>
      <c r="E14" s="102"/>
      <c r="F14" s="128"/>
      <c r="G14" s="35"/>
    </row>
    <row r="15" spans="1:15" x14ac:dyDescent="0.2">
      <c r="A15" s="29"/>
      <c r="B15" s="105"/>
      <c r="C15" s="41"/>
      <c r="D15" s="136"/>
      <c r="E15" s="102"/>
      <c r="F15" s="128"/>
      <c r="G15" s="35"/>
    </row>
    <row r="16" spans="1:15" x14ac:dyDescent="0.2">
      <c r="A16" s="29"/>
      <c r="B16" s="151"/>
      <c r="C16" s="119"/>
      <c r="D16" s="136"/>
      <c r="E16" s="108"/>
      <c r="F16" s="150"/>
      <c r="G16" s="35"/>
    </row>
    <row r="17" spans="1:11" x14ac:dyDescent="0.2">
      <c r="A17" s="29"/>
      <c r="B17" s="151"/>
      <c r="C17" s="119"/>
      <c r="D17" s="144" t="s">
        <v>8</v>
      </c>
      <c r="E17" s="108"/>
      <c r="F17" s="150"/>
      <c r="G17" s="35"/>
    </row>
    <row r="18" spans="1:11" x14ac:dyDescent="0.2">
      <c r="A18" s="29"/>
      <c r="B18" s="101"/>
      <c r="C18" s="41"/>
      <c r="D18" s="144"/>
      <c r="E18" s="155"/>
      <c r="F18" s="128"/>
      <c r="G18" s="35"/>
    </row>
    <row r="19" spans="1:11" x14ac:dyDescent="0.2">
      <c r="A19" s="29"/>
      <c r="B19" s="106"/>
      <c r="C19" s="41"/>
      <c r="D19" s="136"/>
      <c r="E19" s="104"/>
      <c r="F19" s="128"/>
      <c r="G19" s="35"/>
    </row>
    <row r="20" spans="1:11" x14ac:dyDescent="0.2">
      <c r="A20" s="29"/>
      <c r="B20" s="105"/>
      <c r="C20" s="41"/>
      <c r="D20" s="136"/>
      <c r="E20" s="108"/>
      <c r="F20" s="152"/>
      <c r="G20" s="35"/>
    </row>
    <row r="21" spans="1:11" x14ac:dyDescent="0.2">
      <c r="A21" s="29"/>
      <c r="B21" s="107"/>
      <c r="C21" s="41"/>
      <c r="D21" s="136"/>
      <c r="E21" s="153"/>
      <c r="F21" s="128"/>
      <c r="G21" s="35"/>
    </row>
    <row r="22" spans="1:11" x14ac:dyDescent="0.2">
      <c r="A22" s="29"/>
      <c r="B22" s="107"/>
      <c r="C22" s="41"/>
      <c r="D22" s="67"/>
      <c r="E22" s="153"/>
      <c r="F22" s="128"/>
      <c r="G22" s="35"/>
    </row>
    <row r="23" spans="1:11" x14ac:dyDescent="0.2">
      <c r="A23" s="29"/>
      <c r="B23" s="101"/>
      <c r="C23" s="41"/>
      <c r="D23" s="67"/>
      <c r="E23" s="108"/>
      <c r="F23" s="128"/>
      <c r="G23" s="35"/>
    </row>
    <row r="24" spans="1:11" x14ac:dyDescent="0.2">
      <c r="A24" s="29"/>
      <c r="B24" s="101"/>
      <c r="C24" s="41"/>
      <c r="D24" s="67"/>
      <c r="E24" s="153"/>
      <c r="F24" s="128"/>
      <c r="G24" s="35"/>
    </row>
    <row r="25" spans="1:11" x14ac:dyDescent="0.2">
      <c r="A25" s="29"/>
      <c r="B25" s="106"/>
      <c r="C25" s="41"/>
      <c r="D25" s="67"/>
      <c r="E25" s="104"/>
      <c r="F25" s="154"/>
      <c r="G25" s="35"/>
    </row>
    <row r="26" spans="1:11" x14ac:dyDescent="0.2">
      <c r="A26" s="29"/>
      <c r="B26" s="105"/>
      <c r="C26" s="41"/>
      <c r="D26" s="130"/>
      <c r="E26" s="104"/>
      <c r="F26" s="154"/>
      <c r="G26" s="35"/>
    </row>
    <row r="27" spans="1:11" x14ac:dyDescent="0.2">
      <c r="A27" s="29"/>
      <c r="B27" s="105"/>
      <c r="C27" s="41"/>
      <c r="D27" s="67"/>
      <c r="E27" s="104"/>
      <c r="F27" s="154"/>
      <c r="G27" s="35"/>
      <c r="K27" s="214"/>
    </row>
    <row r="28" spans="1:11" x14ac:dyDescent="0.2">
      <c r="A28" s="29"/>
      <c r="B28" s="101"/>
      <c r="C28" s="41"/>
      <c r="D28" s="67"/>
      <c r="E28" s="104"/>
      <c r="F28" s="154"/>
      <c r="G28" s="35"/>
    </row>
    <row r="29" spans="1:11" x14ac:dyDescent="0.2">
      <c r="A29" s="29"/>
      <c r="B29" s="101"/>
      <c r="C29" s="41"/>
      <c r="D29" s="136"/>
      <c r="E29" s="104"/>
      <c r="F29" s="154"/>
      <c r="G29" s="35"/>
    </row>
    <row r="30" spans="1:11" x14ac:dyDescent="0.2">
      <c r="A30" s="29"/>
      <c r="B30" s="101"/>
      <c r="C30" s="41"/>
      <c r="D30" s="136"/>
      <c r="E30" s="104"/>
      <c r="F30" s="154"/>
      <c r="G30" s="35"/>
      <c r="J30" s="214"/>
      <c r="K30" s="164"/>
    </row>
    <row r="31" spans="1:11" x14ac:dyDescent="0.2">
      <c r="A31" s="29"/>
      <c r="B31" s="101"/>
      <c r="C31" s="41"/>
      <c r="D31" s="62"/>
      <c r="E31" s="104"/>
      <c r="F31" s="154"/>
      <c r="G31" s="35"/>
    </row>
    <row r="32" spans="1:11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53"/>
      <c r="F36" s="128"/>
      <c r="G36" s="35"/>
    </row>
    <row r="37" spans="1:7" x14ac:dyDescent="0.2">
      <c r="A37" s="29"/>
      <c r="B37" s="646"/>
      <c r="C37" s="647"/>
      <c r="D37" s="786"/>
      <c r="E37" s="787"/>
      <c r="F37" s="659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70000</v>
      </c>
    </row>
    <row r="44" spans="1:7" ht="13.5" thickTop="1" x14ac:dyDescent="0.2">
      <c r="A44" s="1149" t="s">
        <v>591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355" t="s">
        <v>592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31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30</v>
      </c>
      <c r="D54" s="13"/>
      <c r="E54" s="244" t="s">
        <v>777</v>
      </c>
      <c r="F54" s="312"/>
      <c r="G54" s="245" t="s">
        <v>768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6" t="s">
        <v>47</v>
      </c>
      <c r="B58" s="26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300</v>
      </c>
      <c r="D59" s="357" t="s">
        <v>590</v>
      </c>
      <c r="E59" s="158">
        <v>70</v>
      </c>
      <c r="F59" s="128">
        <v>200</v>
      </c>
      <c r="G59" s="35">
        <f>F59*E59</f>
        <v>14000</v>
      </c>
    </row>
    <row r="60" spans="1:7" x14ac:dyDescent="0.2">
      <c r="A60" s="29">
        <v>2</v>
      </c>
      <c r="B60" s="101"/>
      <c r="C60" s="352" t="s">
        <v>300</v>
      </c>
      <c r="D60" s="351" t="s">
        <v>857</v>
      </c>
      <c r="E60" s="108">
        <v>70</v>
      </c>
      <c r="F60" s="128">
        <v>600</v>
      </c>
      <c r="G60" s="35">
        <f>F60*E60</f>
        <v>42000</v>
      </c>
    </row>
    <row r="61" spans="1:7" x14ac:dyDescent="0.2">
      <c r="A61" s="29">
        <v>3</v>
      </c>
      <c r="B61" s="101"/>
      <c r="C61" s="352" t="s">
        <v>300</v>
      </c>
      <c r="D61" s="351" t="s">
        <v>387</v>
      </c>
      <c r="E61" s="108">
        <v>70</v>
      </c>
      <c r="F61" s="149">
        <v>200</v>
      </c>
      <c r="G61" s="35">
        <f>F61*E61</f>
        <v>14000</v>
      </c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 t="s">
        <v>8</v>
      </c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/>
      <c r="F81" s="154"/>
      <c r="G81" s="35"/>
    </row>
    <row r="82" spans="1:7" x14ac:dyDescent="0.2">
      <c r="A82" s="29"/>
      <c r="B82" s="101"/>
      <c r="C82" s="41"/>
      <c r="D82" s="159"/>
      <c r="E82" s="104"/>
      <c r="F82" s="154"/>
      <c r="G82" s="35"/>
    </row>
    <row r="83" spans="1:7" x14ac:dyDescent="0.2">
      <c r="A83" s="29"/>
      <c r="B83" s="101"/>
      <c r="C83" s="41"/>
      <c r="D83" s="160"/>
      <c r="E83" s="108"/>
      <c r="F83" s="128"/>
      <c r="G83" s="35"/>
    </row>
    <row r="84" spans="1:7" x14ac:dyDescent="0.2">
      <c r="A84" s="29"/>
      <c r="B84" s="646"/>
      <c r="C84" s="647"/>
      <c r="D84" s="881"/>
      <c r="E84" s="745"/>
      <c r="F84" s="659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70000</v>
      </c>
    </row>
    <row r="93" spans="1:7" ht="13.5" thickTop="1" x14ac:dyDescent="0.2">
      <c r="A93" s="1149" t="s">
        <v>591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355" t="s">
        <v>707</v>
      </c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31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4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30</v>
      </c>
      <c r="D103" s="13"/>
      <c r="E103" s="244" t="s">
        <v>1372</v>
      </c>
      <c r="F103" s="312"/>
      <c r="G103" s="245" t="s">
        <v>1371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6" t="s">
        <v>47</v>
      </c>
      <c r="B107" s="26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52" t="s">
        <v>300</v>
      </c>
      <c r="D108" s="357" t="s">
        <v>590</v>
      </c>
      <c r="E108" s="158">
        <v>70</v>
      </c>
      <c r="F108" s="128">
        <v>200</v>
      </c>
      <c r="G108" s="35">
        <f>F108*E108</f>
        <v>14000</v>
      </c>
    </row>
    <row r="109" spans="1:7" x14ac:dyDescent="0.2">
      <c r="A109" s="29">
        <v>2</v>
      </c>
      <c r="B109" s="101"/>
      <c r="C109" s="352" t="s">
        <v>300</v>
      </c>
      <c r="D109" s="351" t="s">
        <v>857</v>
      </c>
      <c r="E109" s="108">
        <v>70</v>
      </c>
      <c r="F109" s="128">
        <v>600</v>
      </c>
      <c r="G109" s="35">
        <f>F109*E109</f>
        <v>42000</v>
      </c>
    </row>
    <row r="110" spans="1:7" x14ac:dyDescent="0.2">
      <c r="A110" s="29">
        <v>3</v>
      </c>
      <c r="B110" s="101"/>
      <c r="C110" s="352" t="s">
        <v>300</v>
      </c>
      <c r="D110" s="351" t="s">
        <v>387</v>
      </c>
      <c r="E110" s="108">
        <v>70</v>
      </c>
      <c r="F110" s="149">
        <v>200</v>
      </c>
      <c r="G110" s="35">
        <f>F110*E110</f>
        <v>14000</v>
      </c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 t="s">
        <v>8</v>
      </c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159"/>
      <c r="E131" s="104"/>
      <c r="F131" s="154"/>
      <c r="G131" s="35"/>
    </row>
    <row r="132" spans="1:7" x14ac:dyDescent="0.2">
      <c r="A132" s="29"/>
      <c r="B132" s="646"/>
      <c r="C132" s="647"/>
      <c r="D132" s="882"/>
      <c r="E132" s="649"/>
      <c r="F132" s="650"/>
      <c r="G132" s="35"/>
    </row>
    <row r="133" spans="1:7" x14ac:dyDescent="0.2">
      <c r="A133" s="29"/>
      <c r="B133" s="101"/>
      <c r="C133" s="41"/>
      <c r="D133" s="160"/>
      <c r="E133" s="108"/>
      <c r="F133" s="128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53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SUM(G108:G140)</f>
        <v>70000</v>
      </c>
    </row>
    <row r="142" spans="1:7" ht="13.5" thickTop="1" x14ac:dyDescent="0.2">
      <c r="A142" s="1149" t="s">
        <v>591</v>
      </c>
      <c r="B142" s="1150"/>
      <c r="C142" s="1150"/>
      <c r="D142" s="1150"/>
      <c r="E142" s="1150"/>
      <c r="F142" s="1150"/>
      <c r="G142" s="1151"/>
    </row>
    <row r="143" spans="1:7" ht="13.5" thickBot="1" x14ac:dyDescent="0.25">
      <c r="A143" s="52"/>
      <c r="B143" s="103"/>
      <c r="C143" s="355" t="s">
        <v>1244</v>
      </c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58" t="s">
        <v>31</v>
      </c>
      <c r="E146" s="1139" t="s">
        <v>142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59" t="s">
        <v>4</v>
      </c>
      <c r="E147" s="1143" t="s">
        <v>0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30</v>
      </c>
      <c r="D152" s="13"/>
      <c r="E152" s="244" t="s">
        <v>2577</v>
      </c>
      <c r="F152" s="312"/>
      <c r="G152" s="245" t="s">
        <v>2576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6" t="s">
        <v>47</v>
      </c>
      <c r="B156" s="26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101"/>
      <c r="C157" s="352" t="s">
        <v>300</v>
      </c>
      <c r="D157" s="357" t="s">
        <v>590</v>
      </c>
      <c r="E157" s="158">
        <v>70</v>
      </c>
      <c r="F157" s="128">
        <v>200</v>
      </c>
      <c r="G157" s="35">
        <f>F157*E157</f>
        <v>14000</v>
      </c>
    </row>
    <row r="158" spans="1:7" x14ac:dyDescent="0.2">
      <c r="A158" s="29">
        <v>2</v>
      </c>
      <c r="B158" s="101"/>
      <c r="C158" s="352" t="s">
        <v>300</v>
      </c>
      <c r="D158" s="351" t="s">
        <v>857</v>
      </c>
      <c r="E158" s="108">
        <v>70</v>
      </c>
      <c r="F158" s="128">
        <v>600</v>
      </c>
      <c r="G158" s="35">
        <f>F158*E158</f>
        <v>42000</v>
      </c>
    </row>
    <row r="159" spans="1:7" x14ac:dyDescent="0.2">
      <c r="A159" s="29">
        <v>3</v>
      </c>
      <c r="B159" s="101"/>
      <c r="C159" s="352" t="s">
        <v>300</v>
      </c>
      <c r="D159" s="351" t="s">
        <v>387</v>
      </c>
      <c r="E159" s="108">
        <v>70</v>
      </c>
      <c r="F159" s="149">
        <v>200</v>
      </c>
      <c r="G159" s="35">
        <f>F159*E159</f>
        <v>14000</v>
      </c>
    </row>
    <row r="160" spans="1:7" x14ac:dyDescent="0.2">
      <c r="A160" s="29"/>
      <c r="B160" s="101"/>
      <c r="C160" s="41"/>
      <c r="D160" s="129"/>
      <c r="E160" s="108"/>
      <c r="F160" s="128"/>
      <c r="G160" s="35"/>
    </row>
    <row r="161" spans="1:7" x14ac:dyDescent="0.2">
      <c r="A161" s="29"/>
      <c r="B161" s="105"/>
      <c r="C161" s="41"/>
      <c r="D161" s="136"/>
      <c r="E161" s="102"/>
      <c r="F161" s="128"/>
      <c r="G161" s="35"/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51"/>
      <c r="C163" s="119"/>
      <c r="D163" s="136"/>
      <c r="E163" s="108"/>
      <c r="F163" s="150"/>
      <c r="G163" s="35"/>
    </row>
    <row r="164" spans="1:7" x14ac:dyDescent="0.2">
      <c r="A164" s="29"/>
      <c r="B164" s="151"/>
      <c r="C164" s="119"/>
      <c r="D164" s="144" t="s">
        <v>8</v>
      </c>
      <c r="E164" s="108"/>
      <c r="F164" s="150"/>
      <c r="G164" s="35"/>
    </row>
    <row r="165" spans="1:7" x14ac:dyDescent="0.2">
      <c r="A165" s="29"/>
      <c r="B165" s="101"/>
      <c r="C165" s="41"/>
      <c r="D165" s="144"/>
      <c r="E165" s="155"/>
      <c r="F165" s="128"/>
      <c r="G165" s="35"/>
    </row>
    <row r="166" spans="1:7" x14ac:dyDescent="0.2">
      <c r="A166" s="29"/>
      <c r="B166" s="106"/>
      <c r="C166" s="41"/>
      <c r="D166" s="136"/>
      <c r="E166" s="104"/>
      <c r="F166" s="128"/>
      <c r="G166" s="35"/>
    </row>
    <row r="167" spans="1:7" x14ac:dyDescent="0.2">
      <c r="A167" s="29"/>
      <c r="B167" s="105"/>
      <c r="C167" s="41"/>
      <c r="D167" s="136"/>
      <c r="E167" s="108"/>
      <c r="F167" s="152"/>
      <c r="G167" s="35"/>
    </row>
    <row r="168" spans="1:7" x14ac:dyDescent="0.2">
      <c r="A168" s="29"/>
      <c r="B168" s="107"/>
      <c r="C168" s="41"/>
      <c r="D168" s="136"/>
      <c r="E168" s="153"/>
      <c r="F168" s="128"/>
      <c r="G168" s="35"/>
    </row>
    <row r="169" spans="1:7" x14ac:dyDescent="0.2">
      <c r="A169" s="29"/>
      <c r="B169" s="107"/>
      <c r="C169" s="41"/>
      <c r="D169" s="67"/>
      <c r="E169" s="153"/>
      <c r="F169" s="128"/>
      <c r="G169" s="35"/>
    </row>
    <row r="170" spans="1:7" x14ac:dyDescent="0.2">
      <c r="A170" s="29"/>
      <c r="B170" s="101"/>
      <c r="C170" s="41"/>
      <c r="D170" s="67"/>
      <c r="E170" s="108"/>
      <c r="F170" s="128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62"/>
      <c r="E178" s="104"/>
      <c r="F178" s="154"/>
      <c r="G178" s="35"/>
    </row>
    <row r="179" spans="1:7" x14ac:dyDescent="0.2">
      <c r="A179" s="29"/>
      <c r="B179" s="101"/>
      <c r="C179" s="41"/>
      <c r="D179" s="67"/>
      <c r="E179" s="104"/>
      <c r="F179" s="154"/>
      <c r="G179" s="35"/>
    </row>
    <row r="180" spans="1:7" x14ac:dyDescent="0.2">
      <c r="A180" s="29"/>
      <c r="B180" s="101"/>
      <c r="C180" s="41"/>
      <c r="D180" s="159"/>
      <c r="E180" s="104"/>
      <c r="F180" s="154"/>
      <c r="G180" s="35"/>
    </row>
    <row r="181" spans="1:7" x14ac:dyDescent="0.2">
      <c r="A181" s="29"/>
      <c r="B181" s="101"/>
      <c r="C181" s="41"/>
      <c r="D181" s="160"/>
      <c r="E181" s="108"/>
      <c r="F181" s="128"/>
      <c r="G181" s="35"/>
    </row>
    <row r="182" spans="1:7" x14ac:dyDescent="0.2">
      <c r="A182" s="29"/>
      <c r="B182" s="101"/>
      <c r="C182" s="41"/>
      <c r="D182" s="136"/>
      <c r="E182" s="153"/>
      <c r="F182" s="128"/>
      <c r="G182" s="35"/>
    </row>
    <row r="183" spans="1:7" x14ac:dyDescent="0.2">
      <c r="A183" s="29"/>
      <c r="B183" s="646"/>
      <c r="C183" s="647"/>
      <c r="D183" s="786"/>
      <c r="E183" s="787"/>
      <c r="F183" s="659"/>
      <c r="G183" s="35"/>
    </row>
    <row r="184" spans="1:7" x14ac:dyDescent="0.2">
      <c r="A184" s="29"/>
      <c r="B184" s="101"/>
      <c r="C184" s="41"/>
      <c r="D184" s="136"/>
      <c r="E184" s="153"/>
      <c r="F184" s="128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/>
      <c r="E186" s="102"/>
      <c r="F186" s="128"/>
      <c r="G186" s="35"/>
    </row>
    <row r="187" spans="1:7" x14ac:dyDescent="0.2">
      <c r="A187" s="29"/>
      <c r="B187" s="101"/>
      <c r="C187" s="31"/>
      <c r="D187" s="67"/>
      <c r="E187" s="131"/>
      <c r="F187" s="117"/>
      <c r="G187" s="35"/>
    </row>
    <row r="188" spans="1:7" x14ac:dyDescent="0.2">
      <c r="A188" s="29"/>
      <c r="B188" s="101"/>
      <c r="C188" s="41"/>
      <c r="D188" s="118"/>
      <c r="E188" s="108"/>
      <c r="F188" s="149"/>
      <c r="G188" s="35"/>
    </row>
    <row r="189" spans="1:7" x14ac:dyDescent="0.2">
      <c r="A189" s="29"/>
      <c r="B189" s="101"/>
      <c r="C189" s="41"/>
      <c r="D189" s="144"/>
      <c r="E189" s="108"/>
      <c r="F189" s="149"/>
      <c r="G189" s="35"/>
    </row>
    <row r="190" spans="1:7" ht="13.5" thickBot="1" x14ac:dyDescent="0.25">
      <c r="A190" s="45"/>
      <c r="B190" s="132"/>
      <c r="C190" s="115"/>
      <c r="D190" s="115"/>
      <c r="E190" s="132"/>
      <c r="F190" s="49" t="s">
        <v>15</v>
      </c>
      <c r="G190" s="50">
        <f>SUM(G157:G189)</f>
        <v>70000</v>
      </c>
    </row>
    <row r="191" spans="1:7" ht="13.5" thickTop="1" x14ac:dyDescent="0.2">
      <c r="A191" s="1149" t="s">
        <v>591</v>
      </c>
      <c r="B191" s="1150"/>
      <c r="C191" s="1150"/>
      <c r="D191" s="1150"/>
      <c r="E191" s="1150"/>
      <c r="F191" s="1150"/>
      <c r="G191" s="1151"/>
    </row>
    <row r="192" spans="1:7" ht="13.5" thickBot="1" x14ac:dyDescent="0.25">
      <c r="A192" s="52"/>
      <c r="B192" s="103"/>
      <c r="C192" s="355" t="s">
        <v>2486</v>
      </c>
      <c r="D192" s="54"/>
      <c r="E192" s="103"/>
      <c r="F192" s="55"/>
      <c r="G192" s="56"/>
    </row>
    <row r="193" spans="1:7" ht="13.5" thickTop="1" x14ac:dyDescent="0.2">
      <c r="A193" s="1130"/>
      <c r="B193" s="1131"/>
      <c r="C193" s="1131"/>
      <c r="D193" s="57" t="s">
        <v>11</v>
      </c>
      <c r="E193" s="1132" t="s">
        <v>12</v>
      </c>
      <c r="F193" s="1132"/>
      <c r="G193" s="1133"/>
    </row>
    <row r="194" spans="1:7" x14ac:dyDescent="0.2">
      <c r="A194" s="1134" t="s">
        <v>17</v>
      </c>
      <c r="B194" s="1135"/>
      <c r="C194" s="1135"/>
      <c r="D194" s="39"/>
      <c r="E194" s="1136"/>
      <c r="F194" s="1137"/>
      <c r="G194" s="1138"/>
    </row>
    <row r="195" spans="1:7" x14ac:dyDescent="0.2">
      <c r="A195" s="1134" t="s">
        <v>38</v>
      </c>
      <c r="B195" s="1135"/>
      <c r="C195" s="1135"/>
      <c r="D195" s="58" t="s">
        <v>31</v>
      </c>
      <c r="E195" s="1139" t="s">
        <v>142</v>
      </c>
      <c r="F195" s="1139"/>
      <c r="G195" s="1140"/>
    </row>
    <row r="196" spans="1:7" ht="13.5" thickBot="1" x14ac:dyDescent="0.25">
      <c r="A196" s="1141" t="s">
        <v>39</v>
      </c>
      <c r="B196" s="1142"/>
      <c r="C196" s="1142"/>
      <c r="D196" s="59" t="s">
        <v>4</v>
      </c>
      <c r="E196" s="1143" t="s">
        <v>0</v>
      </c>
      <c r="F196" s="1143"/>
      <c r="G196" s="1144"/>
    </row>
    <row r="197" spans="1:7" ht="16.5" x14ac:dyDescent="0.25">
      <c r="A197" s="1152" t="s">
        <v>29</v>
      </c>
      <c r="B197" s="1153"/>
      <c r="C197" s="1153"/>
      <c r="D197" s="1153"/>
      <c r="E197" s="1153"/>
      <c r="F197" s="1153"/>
      <c r="G197" s="1154"/>
    </row>
    <row r="198" spans="1:7" x14ac:dyDescent="0.2">
      <c r="A198" s="1155" t="s">
        <v>48</v>
      </c>
      <c r="B198" s="1156"/>
      <c r="C198" s="1156"/>
      <c r="D198" s="1156"/>
      <c r="E198" s="1156"/>
      <c r="F198" s="1156"/>
      <c r="G198" s="1157"/>
    </row>
    <row r="199" spans="1:7" x14ac:dyDescent="0.2">
      <c r="A199" s="1158" t="s">
        <v>49</v>
      </c>
      <c r="B199" s="1159"/>
      <c r="C199" s="1159"/>
      <c r="D199" s="1159"/>
      <c r="E199" s="1159"/>
      <c r="F199" s="1159"/>
      <c r="G199" s="1160"/>
    </row>
    <row r="200" spans="1:7" x14ac:dyDescent="0.2">
      <c r="A200" s="6"/>
      <c r="B200" s="99"/>
      <c r="C200" s="8"/>
      <c r="D200" s="9"/>
      <c r="E200" s="99"/>
      <c r="F200" s="10"/>
      <c r="G200" s="11" t="s">
        <v>20</v>
      </c>
    </row>
    <row r="201" spans="1:7" x14ac:dyDescent="0.2">
      <c r="A201" s="12" t="s">
        <v>1</v>
      </c>
      <c r="B201" s="13"/>
      <c r="C201" s="14" t="s">
        <v>30</v>
      </c>
      <c r="D201" s="13"/>
      <c r="E201" s="244" t="s">
        <v>2628</v>
      </c>
      <c r="F201" s="312"/>
      <c r="G201" s="245" t="s">
        <v>2611</v>
      </c>
    </row>
    <row r="202" spans="1:7" x14ac:dyDescent="0.2">
      <c r="A202" s="17" t="s">
        <v>8</v>
      </c>
      <c r="B202" s="100"/>
      <c r="C202" s="19"/>
      <c r="D202" s="4"/>
      <c r="E202" s="1145"/>
      <c r="F202" s="1146"/>
      <c r="G202" s="20"/>
    </row>
    <row r="203" spans="1:7" x14ac:dyDescent="0.2">
      <c r="A203" s="21" t="s">
        <v>37</v>
      </c>
      <c r="B203" s="22"/>
      <c r="C203" s="22"/>
      <c r="D203" s="22"/>
      <c r="E203" s="23" t="s">
        <v>46</v>
      </c>
      <c r="F203" s="24"/>
      <c r="G203" s="20" t="s">
        <v>50</v>
      </c>
    </row>
    <row r="204" spans="1:7" x14ac:dyDescent="0.2">
      <c r="A204" s="6"/>
      <c r="B204" s="99"/>
      <c r="C204" s="8"/>
      <c r="D204" s="8"/>
      <c r="E204" s="1147"/>
      <c r="F204" s="1148"/>
      <c r="G204" s="25"/>
    </row>
    <row r="205" spans="1:7" ht="26.25" thickBot="1" x14ac:dyDescent="0.25">
      <c r="A205" s="210" t="s">
        <v>47</v>
      </c>
      <c r="B205" s="28" t="s">
        <v>23</v>
      </c>
      <c r="C205" s="28" t="s">
        <v>34</v>
      </c>
      <c r="D205" s="110" t="s">
        <v>53</v>
      </c>
      <c r="E205" s="114" t="s">
        <v>54</v>
      </c>
      <c r="F205" s="111" t="s">
        <v>55</v>
      </c>
      <c r="G205" s="112" t="s">
        <v>35</v>
      </c>
    </row>
    <row r="206" spans="1:7" ht="13.5" thickTop="1" x14ac:dyDescent="0.2">
      <c r="A206" s="29">
        <v>1</v>
      </c>
      <c r="B206" s="101"/>
      <c r="C206" s="352" t="s">
        <v>2311</v>
      </c>
      <c r="D206" s="357" t="s">
        <v>2310</v>
      </c>
      <c r="E206" s="158">
        <v>95</v>
      </c>
      <c r="F206" s="128">
        <v>40</v>
      </c>
      <c r="G206" s="35">
        <f>F206*E206</f>
        <v>3800</v>
      </c>
    </row>
    <row r="207" spans="1:7" x14ac:dyDescent="0.2">
      <c r="A207" s="29"/>
      <c r="B207" s="101"/>
      <c r="C207" s="352"/>
      <c r="D207" s="351"/>
      <c r="E207" s="108"/>
      <c r="F207" s="128"/>
      <c r="G207" s="35"/>
    </row>
    <row r="208" spans="1:7" x14ac:dyDescent="0.2">
      <c r="A208" s="29"/>
      <c r="B208" s="101"/>
      <c r="C208" s="352"/>
      <c r="D208" s="351"/>
      <c r="E208" s="108"/>
      <c r="F208" s="149"/>
      <c r="G208" s="35"/>
    </row>
    <row r="209" spans="1:7" x14ac:dyDescent="0.2">
      <c r="A209" s="29"/>
      <c r="B209" s="101"/>
      <c r="C209" s="41"/>
      <c r="D209" s="129"/>
      <c r="E209" s="108"/>
      <c r="F209" s="128"/>
      <c r="G209" s="35"/>
    </row>
    <row r="210" spans="1:7" x14ac:dyDescent="0.2">
      <c r="A210" s="29"/>
      <c r="B210" s="105"/>
      <c r="C210" s="41"/>
      <c r="D210" s="136"/>
      <c r="E210" s="102"/>
      <c r="F210" s="128"/>
      <c r="G210" s="35"/>
    </row>
    <row r="211" spans="1:7" x14ac:dyDescent="0.2">
      <c r="A211" s="29"/>
      <c r="B211" s="105"/>
      <c r="C211" s="41"/>
      <c r="D211" s="136"/>
      <c r="E211" s="102"/>
      <c r="F211" s="128"/>
      <c r="G211" s="35"/>
    </row>
    <row r="212" spans="1:7" x14ac:dyDescent="0.2">
      <c r="A212" s="29"/>
      <c r="B212" s="151"/>
      <c r="C212" s="119"/>
      <c r="D212" s="136"/>
      <c r="E212" s="108"/>
      <c r="F212" s="150"/>
      <c r="G212" s="35"/>
    </row>
    <row r="213" spans="1:7" x14ac:dyDescent="0.2">
      <c r="A213" s="29"/>
      <c r="B213" s="151"/>
      <c r="C213" s="119"/>
      <c r="D213" s="144" t="s">
        <v>8</v>
      </c>
      <c r="E213" s="108"/>
      <c r="F213" s="150"/>
      <c r="G213" s="35"/>
    </row>
    <row r="214" spans="1:7" x14ac:dyDescent="0.2">
      <c r="A214" s="29"/>
      <c r="B214" s="101"/>
      <c r="C214" s="41"/>
      <c r="D214" s="144"/>
      <c r="E214" s="155"/>
      <c r="F214" s="128"/>
      <c r="G214" s="35"/>
    </row>
    <row r="215" spans="1:7" x14ac:dyDescent="0.2">
      <c r="A215" s="29"/>
      <c r="B215" s="106"/>
      <c r="C215" s="41"/>
      <c r="D215" s="136"/>
      <c r="E215" s="104"/>
      <c r="F215" s="128"/>
      <c r="G215" s="35"/>
    </row>
    <row r="216" spans="1:7" x14ac:dyDescent="0.2">
      <c r="A216" s="29"/>
      <c r="B216" s="105"/>
      <c r="C216" s="41"/>
      <c r="D216" s="136"/>
      <c r="E216" s="108"/>
      <c r="F216" s="152"/>
      <c r="G216" s="35"/>
    </row>
    <row r="217" spans="1:7" x14ac:dyDescent="0.2">
      <c r="A217" s="29"/>
      <c r="B217" s="107"/>
      <c r="C217" s="41"/>
      <c r="D217" s="136"/>
      <c r="E217" s="153"/>
      <c r="F217" s="128"/>
      <c r="G217" s="35"/>
    </row>
    <row r="218" spans="1:7" x14ac:dyDescent="0.2">
      <c r="A218" s="29"/>
      <c r="B218" s="107"/>
      <c r="C218" s="41"/>
      <c r="D218" s="67"/>
      <c r="E218" s="153"/>
      <c r="F218" s="128"/>
      <c r="G218" s="35"/>
    </row>
    <row r="219" spans="1:7" x14ac:dyDescent="0.2">
      <c r="A219" s="29"/>
      <c r="B219" s="101"/>
      <c r="C219" s="41"/>
      <c r="D219" s="67"/>
      <c r="E219" s="108"/>
      <c r="F219" s="128"/>
      <c r="G219" s="35"/>
    </row>
    <row r="220" spans="1:7" x14ac:dyDescent="0.2">
      <c r="A220" s="29"/>
      <c r="B220" s="101"/>
      <c r="C220" s="41"/>
      <c r="D220" s="67"/>
      <c r="E220" s="153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5"/>
    </row>
    <row r="222" spans="1:7" x14ac:dyDescent="0.2">
      <c r="A222" s="29"/>
      <c r="B222" s="105"/>
      <c r="C222" s="41"/>
      <c r="D222" s="130"/>
      <c r="E222" s="104"/>
      <c r="F222" s="154"/>
      <c r="G222" s="35"/>
    </row>
    <row r="223" spans="1:7" x14ac:dyDescent="0.2">
      <c r="A223" s="29"/>
      <c r="B223" s="105"/>
      <c r="C223" s="41"/>
      <c r="D223" s="67"/>
      <c r="E223" s="104"/>
      <c r="F223" s="154"/>
      <c r="G223" s="35"/>
    </row>
    <row r="224" spans="1:7" x14ac:dyDescent="0.2">
      <c r="A224" s="29"/>
      <c r="B224" s="101"/>
      <c r="C224" s="41"/>
      <c r="D224" s="67"/>
      <c r="E224" s="104"/>
      <c r="F224" s="154"/>
      <c r="G224" s="35"/>
    </row>
    <row r="225" spans="1:7" x14ac:dyDescent="0.2">
      <c r="A225" s="29"/>
      <c r="B225" s="101"/>
      <c r="C225" s="41"/>
      <c r="D225" s="136"/>
      <c r="E225" s="104"/>
      <c r="F225" s="154"/>
      <c r="G225" s="35"/>
    </row>
    <row r="226" spans="1:7" x14ac:dyDescent="0.2">
      <c r="A226" s="29"/>
      <c r="B226" s="101"/>
      <c r="C226" s="41"/>
      <c r="D226" s="136"/>
      <c r="E226" s="104"/>
      <c r="F226" s="154"/>
      <c r="G226" s="35"/>
    </row>
    <row r="227" spans="1:7" x14ac:dyDescent="0.2">
      <c r="A227" s="29"/>
      <c r="B227" s="646"/>
      <c r="C227" s="647"/>
      <c r="D227" s="786"/>
      <c r="E227" s="649"/>
      <c r="F227" s="650"/>
      <c r="G227" s="35"/>
    </row>
    <row r="228" spans="1:7" x14ac:dyDescent="0.2">
      <c r="A228" s="29"/>
      <c r="B228" s="101"/>
      <c r="C228" s="41"/>
      <c r="D228" s="62"/>
      <c r="E228" s="104"/>
      <c r="F228" s="154"/>
      <c r="G228" s="35"/>
    </row>
    <row r="229" spans="1:7" x14ac:dyDescent="0.2">
      <c r="A229" s="29"/>
      <c r="B229" s="101"/>
      <c r="C229" s="41"/>
      <c r="D229" s="67"/>
      <c r="E229" s="104"/>
      <c r="F229" s="154"/>
      <c r="G229" s="35"/>
    </row>
    <row r="230" spans="1:7" x14ac:dyDescent="0.2">
      <c r="A230" s="29"/>
      <c r="B230" s="101"/>
      <c r="C230" s="41"/>
      <c r="D230" s="159"/>
      <c r="E230" s="104"/>
      <c r="F230" s="154"/>
      <c r="G230" s="35"/>
    </row>
    <row r="231" spans="1:7" x14ac:dyDescent="0.2">
      <c r="A231" s="29"/>
      <c r="B231" s="101"/>
      <c r="C231" s="41"/>
      <c r="D231" s="160"/>
      <c r="E231" s="108"/>
      <c r="F231" s="128"/>
      <c r="G231" s="35"/>
    </row>
    <row r="232" spans="1:7" x14ac:dyDescent="0.2">
      <c r="A232" s="29"/>
      <c r="B232" s="101"/>
      <c r="C232" s="41"/>
      <c r="D232" s="136"/>
      <c r="E232" s="153"/>
      <c r="F232" s="128"/>
      <c r="G232" s="35"/>
    </row>
    <row r="233" spans="1:7" x14ac:dyDescent="0.2">
      <c r="A233" s="29"/>
      <c r="B233" s="101"/>
      <c r="C233" s="41"/>
      <c r="D233" s="136"/>
      <c r="E233" s="153"/>
      <c r="F233" s="128"/>
      <c r="G233" s="35"/>
    </row>
    <row r="234" spans="1:7" x14ac:dyDescent="0.2">
      <c r="A234" s="29"/>
      <c r="B234" s="101"/>
      <c r="C234" s="41"/>
      <c r="D234" s="136"/>
      <c r="E234" s="153"/>
      <c r="F234" s="128"/>
      <c r="G234" s="35"/>
    </row>
    <row r="235" spans="1:7" x14ac:dyDescent="0.2">
      <c r="A235" s="29"/>
      <c r="B235" s="101"/>
      <c r="C235" s="41"/>
      <c r="D235" s="136"/>
      <c r="E235" s="102"/>
      <c r="F235" s="128"/>
      <c r="G235" s="35"/>
    </row>
    <row r="236" spans="1:7" x14ac:dyDescent="0.2">
      <c r="A236" s="29"/>
      <c r="B236" s="101"/>
      <c r="C236" s="31"/>
      <c r="D236" s="67"/>
      <c r="E236" s="131"/>
      <c r="F236" s="117"/>
      <c r="G236" s="35"/>
    </row>
    <row r="237" spans="1:7" x14ac:dyDescent="0.2">
      <c r="A237" s="29"/>
      <c r="B237" s="101"/>
      <c r="C237" s="41"/>
      <c r="D237" s="118"/>
      <c r="E237" s="108"/>
      <c r="F237" s="149"/>
      <c r="G237" s="35"/>
    </row>
    <row r="238" spans="1:7" x14ac:dyDescent="0.2">
      <c r="A238" s="29"/>
      <c r="B238" s="101"/>
      <c r="C238" s="41"/>
      <c r="D238" s="144"/>
      <c r="E238" s="108"/>
      <c r="F238" s="149"/>
      <c r="G238" s="35"/>
    </row>
    <row r="239" spans="1:7" ht="13.5" thickBot="1" x14ac:dyDescent="0.25">
      <c r="A239" s="45"/>
      <c r="B239" s="132"/>
      <c r="C239" s="115"/>
      <c r="D239" s="115"/>
      <c r="E239" s="132"/>
      <c r="F239" s="49" t="s">
        <v>15</v>
      </c>
      <c r="G239" s="50">
        <f>SUM(G206:G238)</f>
        <v>3800</v>
      </c>
    </row>
    <row r="240" spans="1:7" ht="13.5" thickTop="1" x14ac:dyDescent="0.2">
      <c r="A240" s="1149" t="s">
        <v>2312</v>
      </c>
      <c r="B240" s="1150"/>
      <c r="C240" s="1150"/>
      <c r="D240" s="1150"/>
      <c r="E240" s="1150"/>
      <c r="F240" s="1150"/>
      <c r="G240" s="1151"/>
    </row>
    <row r="241" spans="1:7" ht="13.5" thickBot="1" x14ac:dyDescent="0.25">
      <c r="A241" s="52"/>
      <c r="B241" s="103"/>
      <c r="C241" s="355" t="s">
        <v>8</v>
      </c>
      <c r="D241" s="54"/>
      <c r="E241" s="103"/>
      <c r="F241" s="55"/>
      <c r="G241" s="56"/>
    </row>
    <row r="242" spans="1:7" ht="13.5" thickTop="1" x14ac:dyDescent="0.2">
      <c r="A242" s="1130"/>
      <c r="B242" s="1131"/>
      <c r="C242" s="1131"/>
      <c r="D242" s="57" t="s">
        <v>11</v>
      </c>
      <c r="E242" s="1132" t="s">
        <v>12</v>
      </c>
      <c r="F242" s="1132"/>
      <c r="G242" s="1133"/>
    </row>
    <row r="243" spans="1:7" x14ac:dyDescent="0.2">
      <c r="A243" s="1134" t="s">
        <v>17</v>
      </c>
      <c r="B243" s="1135"/>
      <c r="C243" s="1135"/>
      <c r="D243" s="39"/>
      <c r="E243" s="1136"/>
      <c r="F243" s="1137"/>
      <c r="G243" s="1138"/>
    </row>
    <row r="244" spans="1:7" x14ac:dyDescent="0.2">
      <c r="A244" s="1134" t="s">
        <v>38</v>
      </c>
      <c r="B244" s="1135"/>
      <c r="C244" s="1135"/>
      <c r="D244" s="58" t="s">
        <v>31</v>
      </c>
      <c r="E244" s="1139" t="s">
        <v>142</v>
      </c>
      <c r="F244" s="1139"/>
      <c r="G244" s="1140"/>
    </row>
    <row r="245" spans="1:7" ht="13.5" thickBot="1" x14ac:dyDescent="0.25">
      <c r="A245" s="1141" t="s">
        <v>39</v>
      </c>
      <c r="B245" s="1142"/>
      <c r="C245" s="1142"/>
      <c r="D245" s="59" t="s">
        <v>4</v>
      </c>
      <c r="E245" s="1143" t="s">
        <v>0</v>
      </c>
      <c r="F245" s="1143"/>
      <c r="G245" s="1144"/>
    </row>
    <row r="246" spans="1:7" ht="16.5" x14ac:dyDescent="0.25">
      <c r="A246" s="1152" t="s">
        <v>29</v>
      </c>
      <c r="B246" s="1153"/>
      <c r="C246" s="1153"/>
      <c r="D246" s="1153"/>
      <c r="E246" s="1153"/>
      <c r="F246" s="1153"/>
      <c r="G246" s="1154"/>
    </row>
    <row r="247" spans="1:7" x14ac:dyDescent="0.2">
      <c r="A247" s="1155" t="s">
        <v>48</v>
      </c>
      <c r="B247" s="1156"/>
      <c r="C247" s="1156"/>
      <c r="D247" s="1156"/>
      <c r="E247" s="1156"/>
      <c r="F247" s="1156"/>
      <c r="G247" s="1157"/>
    </row>
    <row r="248" spans="1:7" x14ac:dyDescent="0.2">
      <c r="A248" s="1158" t="s">
        <v>49</v>
      </c>
      <c r="B248" s="1159"/>
      <c r="C248" s="1159"/>
      <c r="D248" s="1159"/>
      <c r="E248" s="1159"/>
      <c r="F248" s="1159"/>
      <c r="G248" s="1160"/>
    </row>
    <row r="249" spans="1:7" x14ac:dyDescent="0.2">
      <c r="A249" s="6"/>
      <c r="B249" s="99"/>
      <c r="C249" s="8"/>
      <c r="D249" s="9"/>
      <c r="E249" s="99"/>
      <c r="F249" s="10"/>
      <c r="G249" s="11" t="s">
        <v>20</v>
      </c>
    </row>
    <row r="250" spans="1:7" x14ac:dyDescent="0.2">
      <c r="A250" s="12" t="s">
        <v>1</v>
      </c>
      <c r="B250" s="13"/>
      <c r="C250" s="14" t="s">
        <v>30</v>
      </c>
      <c r="D250" s="13"/>
      <c r="E250" s="244" t="s">
        <v>3085</v>
      </c>
      <c r="F250" s="312"/>
      <c r="G250" s="245" t="s">
        <v>3086</v>
      </c>
    </row>
    <row r="251" spans="1:7" x14ac:dyDescent="0.2">
      <c r="A251" s="17" t="s">
        <v>8</v>
      </c>
      <c r="B251" s="100"/>
      <c r="C251" s="19"/>
      <c r="D251" s="4"/>
      <c r="E251" s="1145"/>
      <c r="F251" s="1146"/>
      <c r="G251" s="20"/>
    </row>
    <row r="252" spans="1:7" x14ac:dyDescent="0.2">
      <c r="A252" s="21" t="s">
        <v>37</v>
      </c>
      <c r="B252" s="22"/>
      <c r="C252" s="22"/>
      <c r="D252" s="22"/>
      <c r="E252" s="23" t="s">
        <v>46</v>
      </c>
      <c r="F252" s="24"/>
      <c r="G252" s="20" t="s">
        <v>50</v>
      </c>
    </row>
    <row r="253" spans="1:7" x14ac:dyDescent="0.2">
      <c r="A253" s="6"/>
      <c r="B253" s="99"/>
      <c r="C253" s="8"/>
      <c r="D253" s="8"/>
      <c r="E253" s="1147"/>
      <c r="F253" s="1148"/>
      <c r="G253" s="25"/>
    </row>
    <row r="254" spans="1:7" ht="26.25" thickBot="1" x14ac:dyDescent="0.25">
      <c r="A254" s="26" t="s">
        <v>47</v>
      </c>
      <c r="B254" s="26" t="s">
        <v>23</v>
      </c>
      <c r="C254" s="28" t="s">
        <v>34</v>
      </c>
      <c r="D254" s="110" t="s">
        <v>53</v>
      </c>
      <c r="E254" s="114" t="s">
        <v>54</v>
      </c>
      <c r="F254" s="111" t="s">
        <v>55</v>
      </c>
      <c r="G254" s="112" t="s">
        <v>35</v>
      </c>
    </row>
    <row r="255" spans="1:7" ht="13.5" thickTop="1" x14ac:dyDescent="0.2">
      <c r="A255" s="29">
        <v>1</v>
      </c>
      <c r="B255" s="101"/>
      <c r="C255" s="352" t="s">
        <v>300</v>
      </c>
      <c r="D255" s="357" t="s">
        <v>590</v>
      </c>
      <c r="E255" s="158">
        <v>70</v>
      </c>
      <c r="F255" s="128">
        <v>200</v>
      </c>
      <c r="G255" s="35">
        <f>F255*E255</f>
        <v>14000</v>
      </c>
    </row>
    <row r="256" spans="1:7" x14ac:dyDescent="0.2">
      <c r="A256" s="29">
        <v>2</v>
      </c>
      <c r="B256" s="101"/>
      <c r="C256" s="352" t="s">
        <v>300</v>
      </c>
      <c r="D256" s="351" t="s">
        <v>857</v>
      </c>
      <c r="E256" s="108">
        <v>70</v>
      </c>
      <c r="F256" s="128">
        <v>600</v>
      </c>
      <c r="G256" s="35">
        <f>F256*E256</f>
        <v>42000</v>
      </c>
    </row>
    <row r="257" spans="1:7" x14ac:dyDescent="0.2">
      <c r="A257" s="29">
        <v>3</v>
      </c>
      <c r="B257" s="101"/>
      <c r="C257" s="352" t="s">
        <v>300</v>
      </c>
      <c r="D257" s="351" t="s">
        <v>387</v>
      </c>
      <c r="E257" s="108">
        <v>70</v>
      </c>
      <c r="F257" s="149">
        <v>200</v>
      </c>
      <c r="G257" s="35">
        <f>F257*E257</f>
        <v>14000</v>
      </c>
    </row>
    <row r="258" spans="1:7" x14ac:dyDescent="0.2">
      <c r="A258" s="29"/>
      <c r="B258" s="101"/>
      <c r="C258" s="41"/>
      <c r="D258" s="129"/>
      <c r="E258" s="108"/>
      <c r="F258" s="128"/>
      <c r="G258" s="35"/>
    </row>
    <row r="259" spans="1:7" x14ac:dyDescent="0.2">
      <c r="A259" s="29"/>
      <c r="B259" s="105"/>
      <c r="C259" s="41"/>
      <c r="D259" s="136"/>
      <c r="E259" s="102"/>
      <c r="F259" s="128"/>
      <c r="G259" s="35"/>
    </row>
    <row r="260" spans="1:7" x14ac:dyDescent="0.2">
      <c r="A260" s="29"/>
      <c r="B260" s="105"/>
      <c r="C260" s="41"/>
      <c r="D260" s="136"/>
      <c r="E260" s="102"/>
      <c r="F260" s="128"/>
      <c r="G260" s="35"/>
    </row>
    <row r="261" spans="1:7" x14ac:dyDescent="0.2">
      <c r="A261" s="29"/>
      <c r="B261" s="151"/>
      <c r="C261" s="119"/>
      <c r="D261" s="136"/>
      <c r="E261" s="108"/>
      <c r="F261" s="150"/>
      <c r="G261" s="35"/>
    </row>
    <row r="262" spans="1:7" x14ac:dyDescent="0.2">
      <c r="A262" s="29"/>
      <c r="B262" s="151"/>
      <c r="C262" s="119"/>
      <c r="D262" s="144" t="s">
        <v>8</v>
      </c>
      <c r="E262" s="108"/>
      <c r="F262" s="150"/>
      <c r="G262" s="35"/>
    </row>
    <row r="263" spans="1:7" x14ac:dyDescent="0.2">
      <c r="A263" s="29"/>
      <c r="B263" s="101"/>
      <c r="C263" s="41"/>
      <c r="D263" s="144"/>
      <c r="E263" s="155"/>
      <c r="F263" s="128"/>
      <c r="G263" s="35"/>
    </row>
    <row r="264" spans="1:7" x14ac:dyDescent="0.2">
      <c r="A264" s="29"/>
      <c r="B264" s="106"/>
      <c r="C264" s="41"/>
      <c r="D264" s="136"/>
      <c r="E264" s="104"/>
      <c r="F264" s="128"/>
      <c r="G264" s="35"/>
    </row>
    <row r="265" spans="1:7" x14ac:dyDescent="0.2">
      <c r="A265" s="29"/>
      <c r="B265" s="105"/>
      <c r="C265" s="41"/>
      <c r="D265" s="136"/>
      <c r="E265" s="108"/>
      <c r="F265" s="152"/>
      <c r="G265" s="35"/>
    </row>
    <row r="266" spans="1:7" x14ac:dyDescent="0.2">
      <c r="A266" s="29"/>
      <c r="B266" s="107"/>
      <c r="C266" s="41"/>
      <c r="D266" s="136"/>
      <c r="E266" s="153"/>
      <c r="F266" s="128"/>
      <c r="G266" s="35"/>
    </row>
    <row r="267" spans="1:7" x14ac:dyDescent="0.2">
      <c r="A267" s="29"/>
      <c r="B267" s="107"/>
      <c r="C267" s="41"/>
      <c r="D267" s="67"/>
      <c r="E267" s="153"/>
      <c r="F267" s="128"/>
      <c r="G267" s="35"/>
    </row>
    <row r="268" spans="1:7" x14ac:dyDescent="0.2">
      <c r="A268" s="29"/>
      <c r="B268" s="101"/>
      <c r="C268" s="41"/>
      <c r="D268" s="67"/>
      <c r="E268" s="108"/>
      <c r="F268" s="128"/>
      <c r="G268" s="35"/>
    </row>
    <row r="269" spans="1:7" x14ac:dyDescent="0.2">
      <c r="A269" s="29"/>
      <c r="B269" s="101"/>
      <c r="C269" s="41"/>
      <c r="D269" s="67"/>
      <c r="E269" s="153"/>
      <c r="F269" s="128"/>
      <c r="G269" s="35"/>
    </row>
    <row r="270" spans="1:7" x14ac:dyDescent="0.2">
      <c r="A270" s="29"/>
      <c r="B270" s="106"/>
      <c r="C270" s="41"/>
      <c r="D270" s="67"/>
      <c r="E270" s="104"/>
      <c r="F270" s="154"/>
      <c r="G270" s="35"/>
    </row>
    <row r="271" spans="1:7" x14ac:dyDescent="0.2">
      <c r="A271" s="29"/>
      <c r="B271" s="105"/>
      <c r="C271" s="41"/>
      <c r="D271" s="130"/>
      <c r="E271" s="104"/>
      <c r="F271" s="154"/>
      <c r="G271" s="35"/>
    </row>
    <row r="272" spans="1:7" x14ac:dyDescent="0.2">
      <c r="A272" s="29"/>
      <c r="B272" s="105"/>
      <c r="C272" s="41"/>
      <c r="D272" s="67"/>
      <c r="E272" s="104"/>
      <c r="F272" s="154"/>
      <c r="G272" s="35"/>
    </row>
    <row r="273" spans="1:7" x14ac:dyDescent="0.2">
      <c r="A273" s="29"/>
      <c r="B273" s="101"/>
      <c r="C273" s="41"/>
      <c r="D273" s="67"/>
      <c r="E273" s="104"/>
      <c r="F273" s="154"/>
      <c r="G273" s="35"/>
    </row>
    <row r="274" spans="1:7" x14ac:dyDescent="0.2">
      <c r="A274" s="29"/>
      <c r="B274" s="101"/>
      <c r="C274" s="41"/>
      <c r="D274" s="136"/>
      <c r="E274" s="104"/>
      <c r="F274" s="154"/>
      <c r="G274" s="35"/>
    </row>
    <row r="275" spans="1:7" x14ac:dyDescent="0.2">
      <c r="A275" s="29"/>
      <c r="B275" s="101"/>
      <c r="C275" s="41"/>
      <c r="D275" s="136"/>
      <c r="E275" s="104"/>
      <c r="F275" s="154"/>
      <c r="G275" s="35"/>
    </row>
    <row r="276" spans="1:7" x14ac:dyDescent="0.2">
      <c r="A276" s="29"/>
      <c r="B276" s="101"/>
      <c r="C276" s="41"/>
      <c r="D276" s="62"/>
      <c r="E276" s="104"/>
      <c r="F276" s="154"/>
      <c r="G276" s="35"/>
    </row>
    <row r="277" spans="1:7" x14ac:dyDescent="0.2">
      <c r="A277" s="29"/>
      <c r="B277" s="101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159"/>
      <c r="E278" s="104"/>
      <c r="F278" s="154"/>
      <c r="G278" s="35"/>
    </row>
    <row r="279" spans="1:7" x14ac:dyDescent="0.2">
      <c r="A279" s="29"/>
      <c r="B279" s="101"/>
      <c r="C279" s="41"/>
      <c r="D279" s="160"/>
      <c r="E279" s="108"/>
      <c r="F279" s="128"/>
      <c r="G279" s="35"/>
    </row>
    <row r="280" spans="1:7" x14ac:dyDescent="0.2">
      <c r="A280" s="29"/>
      <c r="B280" s="101"/>
      <c r="C280" s="41"/>
      <c r="D280" s="136"/>
      <c r="E280" s="153"/>
      <c r="F280" s="128"/>
      <c r="G280" s="35"/>
    </row>
    <row r="281" spans="1:7" x14ac:dyDescent="0.2">
      <c r="A281" s="29"/>
      <c r="B281" s="646"/>
      <c r="C281" s="647"/>
      <c r="D281" s="786"/>
      <c r="E281" s="787"/>
      <c r="F281" s="659"/>
      <c r="G281" s="35"/>
    </row>
    <row r="282" spans="1:7" x14ac:dyDescent="0.2">
      <c r="A282" s="29"/>
      <c r="B282" s="646"/>
      <c r="C282" s="647"/>
      <c r="D282" s="786"/>
      <c r="E282" s="787"/>
      <c r="F282" s="659"/>
      <c r="G282" s="35"/>
    </row>
    <row r="283" spans="1:7" x14ac:dyDescent="0.2">
      <c r="A283" s="29"/>
      <c r="B283" s="101"/>
      <c r="C283" s="41"/>
      <c r="D283" s="136"/>
      <c r="E283" s="153"/>
      <c r="F283" s="128"/>
      <c r="G283" s="35"/>
    </row>
    <row r="284" spans="1:7" x14ac:dyDescent="0.2">
      <c r="A284" s="29"/>
      <c r="B284" s="101"/>
      <c r="C284" s="41"/>
      <c r="D284" s="136"/>
      <c r="E284" s="153"/>
      <c r="F284" s="128"/>
      <c r="G284" s="35"/>
    </row>
    <row r="285" spans="1:7" x14ac:dyDescent="0.2">
      <c r="A285" s="29"/>
      <c r="B285" s="101"/>
      <c r="C285" s="41"/>
      <c r="D285" s="136"/>
      <c r="E285" s="102"/>
      <c r="F285" s="128"/>
      <c r="G285" s="35"/>
    </row>
    <row r="286" spans="1:7" x14ac:dyDescent="0.2">
      <c r="A286" s="29"/>
      <c r="B286" s="101"/>
      <c r="C286" s="31"/>
      <c r="D286" s="67"/>
      <c r="E286" s="131"/>
      <c r="F286" s="117"/>
      <c r="G286" s="35"/>
    </row>
    <row r="287" spans="1:7" x14ac:dyDescent="0.2">
      <c r="A287" s="29"/>
      <c r="B287" s="101"/>
      <c r="C287" s="41"/>
      <c r="D287" s="118"/>
      <c r="E287" s="108"/>
      <c r="F287" s="149"/>
      <c r="G287" s="35"/>
    </row>
    <row r="288" spans="1:7" x14ac:dyDescent="0.2">
      <c r="A288" s="29"/>
      <c r="B288" s="101"/>
      <c r="C288" s="41"/>
      <c r="D288" s="144"/>
      <c r="E288" s="108"/>
      <c r="F288" s="149"/>
      <c r="G288" s="35"/>
    </row>
    <row r="289" spans="1:7" ht="13.5" thickBot="1" x14ac:dyDescent="0.25">
      <c r="A289" s="45"/>
      <c r="B289" s="132"/>
      <c r="C289" s="115"/>
      <c r="D289" s="115"/>
      <c r="E289" s="132"/>
      <c r="F289" s="49" t="s">
        <v>15</v>
      </c>
      <c r="G289" s="50">
        <f>SUM(G255:G288)</f>
        <v>70000</v>
      </c>
    </row>
    <row r="290" spans="1:7" ht="13.5" thickTop="1" x14ac:dyDescent="0.2">
      <c r="A290" s="1149" t="s">
        <v>591</v>
      </c>
      <c r="B290" s="1150"/>
      <c r="C290" s="1150"/>
      <c r="D290" s="1150"/>
      <c r="E290" s="1150"/>
      <c r="F290" s="1150"/>
      <c r="G290" s="1151"/>
    </row>
    <row r="291" spans="1:7" ht="13.5" thickBot="1" x14ac:dyDescent="0.25">
      <c r="A291" s="52"/>
      <c r="B291" s="103"/>
      <c r="C291" s="355" t="s">
        <v>3864</v>
      </c>
      <c r="D291" s="54"/>
      <c r="E291" s="103"/>
      <c r="F291" s="55"/>
      <c r="G291" s="56"/>
    </row>
    <row r="292" spans="1:7" ht="13.5" thickTop="1" x14ac:dyDescent="0.2">
      <c r="A292" s="1130"/>
      <c r="B292" s="1131"/>
      <c r="C292" s="1131"/>
      <c r="D292" s="57" t="s">
        <v>11</v>
      </c>
      <c r="E292" s="1132" t="s">
        <v>12</v>
      </c>
      <c r="F292" s="1132"/>
      <c r="G292" s="1133"/>
    </row>
    <row r="293" spans="1:7" x14ac:dyDescent="0.2">
      <c r="A293" s="1134" t="s">
        <v>17</v>
      </c>
      <c r="B293" s="1135"/>
      <c r="C293" s="1135"/>
      <c r="D293" s="39"/>
      <c r="E293" s="1136"/>
      <c r="F293" s="1137"/>
      <c r="G293" s="1138"/>
    </row>
    <row r="294" spans="1:7" x14ac:dyDescent="0.2">
      <c r="A294" s="1134" t="s">
        <v>38</v>
      </c>
      <c r="B294" s="1135"/>
      <c r="C294" s="1135"/>
      <c r="D294" s="58" t="s">
        <v>31</v>
      </c>
      <c r="E294" s="1139" t="s">
        <v>142</v>
      </c>
      <c r="F294" s="1139"/>
      <c r="G294" s="1140"/>
    </row>
    <row r="295" spans="1:7" ht="13.5" thickBot="1" x14ac:dyDescent="0.25">
      <c r="A295" s="1141" t="s">
        <v>39</v>
      </c>
      <c r="B295" s="1142"/>
      <c r="C295" s="1142"/>
      <c r="D295" s="59" t="s">
        <v>4</v>
      </c>
      <c r="E295" s="1143" t="s">
        <v>0</v>
      </c>
      <c r="F295" s="1143"/>
      <c r="G295" s="1144"/>
    </row>
    <row r="296" spans="1:7" ht="16.5" x14ac:dyDescent="0.25">
      <c r="A296" s="1152" t="s">
        <v>29</v>
      </c>
      <c r="B296" s="1153"/>
      <c r="C296" s="1153"/>
      <c r="D296" s="1153"/>
      <c r="E296" s="1153"/>
      <c r="F296" s="1153"/>
      <c r="G296" s="1154"/>
    </row>
    <row r="297" spans="1:7" x14ac:dyDescent="0.2">
      <c r="A297" s="1155" t="s">
        <v>48</v>
      </c>
      <c r="B297" s="1156"/>
      <c r="C297" s="1156"/>
      <c r="D297" s="1156"/>
      <c r="E297" s="1156"/>
      <c r="F297" s="1156"/>
      <c r="G297" s="1157"/>
    </row>
    <row r="298" spans="1:7" x14ac:dyDescent="0.2">
      <c r="A298" s="1158" t="s">
        <v>49</v>
      </c>
      <c r="B298" s="1159"/>
      <c r="C298" s="1159"/>
      <c r="D298" s="1159"/>
      <c r="E298" s="1159"/>
      <c r="F298" s="1159"/>
      <c r="G298" s="1160"/>
    </row>
    <row r="299" spans="1:7" x14ac:dyDescent="0.2">
      <c r="A299" s="6"/>
      <c r="B299" s="99"/>
      <c r="C299" s="8"/>
      <c r="D299" s="9"/>
      <c r="E299" s="99"/>
      <c r="F299" s="10"/>
      <c r="G299" s="11" t="s">
        <v>20</v>
      </c>
    </row>
    <row r="300" spans="1:7" x14ac:dyDescent="0.2">
      <c r="A300" s="12" t="s">
        <v>1</v>
      </c>
      <c r="B300" s="13"/>
      <c r="C300" s="14" t="s">
        <v>30</v>
      </c>
      <c r="D300" s="13"/>
      <c r="E300" s="244" t="s">
        <v>3963</v>
      </c>
      <c r="F300" s="312"/>
      <c r="G300" s="245" t="s">
        <v>3964</v>
      </c>
    </row>
    <row r="301" spans="1:7" x14ac:dyDescent="0.2">
      <c r="A301" s="17" t="s">
        <v>8</v>
      </c>
      <c r="B301" s="100"/>
      <c r="C301" s="19"/>
      <c r="D301" s="4"/>
      <c r="E301" s="1145"/>
      <c r="F301" s="1146"/>
      <c r="G301" s="20"/>
    </row>
    <row r="302" spans="1:7" x14ac:dyDescent="0.2">
      <c r="A302" s="21" t="s">
        <v>37</v>
      </c>
      <c r="B302" s="22"/>
      <c r="C302" s="22"/>
      <c r="D302" s="22"/>
      <c r="E302" s="23" t="s">
        <v>46</v>
      </c>
      <c r="F302" s="24"/>
      <c r="G302" s="20" t="s">
        <v>50</v>
      </c>
    </row>
    <row r="303" spans="1:7" x14ac:dyDescent="0.2">
      <c r="A303" s="6"/>
      <c r="B303" s="99"/>
      <c r="C303" s="8"/>
      <c r="D303" s="8"/>
      <c r="E303" s="1147"/>
      <c r="F303" s="1148"/>
      <c r="G303" s="25"/>
    </row>
    <row r="304" spans="1:7" ht="26.25" thickBot="1" x14ac:dyDescent="0.25">
      <c r="A304" s="210" t="s">
        <v>47</v>
      </c>
      <c r="B304" s="28" t="s">
        <v>23</v>
      </c>
      <c r="C304" s="28" t="s">
        <v>34</v>
      </c>
      <c r="D304" s="110" t="s">
        <v>53</v>
      </c>
      <c r="E304" s="114" t="s">
        <v>54</v>
      </c>
      <c r="F304" s="111" t="s">
        <v>55</v>
      </c>
      <c r="G304" s="112" t="s">
        <v>35</v>
      </c>
    </row>
    <row r="305" spans="1:12" ht="13.5" thickTop="1" x14ac:dyDescent="0.2">
      <c r="A305" s="29">
        <v>1</v>
      </c>
      <c r="B305" s="101"/>
      <c r="C305" s="352" t="s">
        <v>2311</v>
      </c>
      <c r="D305" s="357" t="s">
        <v>2310</v>
      </c>
      <c r="E305" s="158">
        <v>84</v>
      </c>
      <c r="F305" s="128">
        <v>40</v>
      </c>
      <c r="G305" s="35">
        <f>F305*E305</f>
        <v>3360</v>
      </c>
    </row>
    <row r="306" spans="1:12" x14ac:dyDescent="0.2">
      <c r="A306" s="29"/>
      <c r="B306" s="101"/>
      <c r="C306" s="352"/>
      <c r="D306" s="351"/>
      <c r="E306" s="108"/>
      <c r="F306" s="128"/>
      <c r="G306" s="35"/>
    </row>
    <row r="307" spans="1:12" x14ac:dyDescent="0.2">
      <c r="A307" s="29"/>
      <c r="B307" s="101"/>
      <c r="C307" s="352"/>
      <c r="D307" s="351"/>
      <c r="E307" s="108"/>
      <c r="F307" s="149"/>
      <c r="G307" s="35"/>
    </row>
    <row r="308" spans="1:12" x14ac:dyDescent="0.2">
      <c r="A308" s="29"/>
      <c r="B308" s="101"/>
      <c r="C308" s="41"/>
      <c r="D308" s="129"/>
      <c r="E308" s="108"/>
      <c r="F308" s="128"/>
      <c r="G308" s="35"/>
    </row>
    <row r="309" spans="1:12" x14ac:dyDescent="0.2">
      <c r="A309" s="29"/>
      <c r="B309" s="105"/>
      <c r="C309" s="41"/>
      <c r="D309" s="136"/>
      <c r="E309" s="102"/>
      <c r="F309" s="128"/>
      <c r="G309" s="35"/>
    </row>
    <row r="310" spans="1:12" x14ac:dyDescent="0.2">
      <c r="A310" s="29"/>
      <c r="B310" s="105"/>
      <c r="C310" s="41"/>
      <c r="D310" s="136"/>
      <c r="E310" s="102"/>
      <c r="F310" s="128"/>
      <c r="G310" s="35"/>
    </row>
    <row r="311" spans="1:12" x14ac:dyDescent="0.2">
      <c r="A311" s="29"/>
      <c r="B311" s="151"/>
      <c r="C311" s="119"/>
      <c r="D311" s="136"/>
      <c r="E311" s="108"/>
      <c r="F311" s="150"/>
      <c r="G311" s="35"/>
    </row>
    <row r="312" spans="1:12" x14ac:dyDescent="0.2">
      <c r="A312" s="29"/>
      <c r="B312" s="151"/>
      <c r="C312" s="119"/>
      <c r="D312" s="144" t="s">
        <v>8</v>
      </c>
      <c r="E312" s="108"/>
      <c r="F312" s="150"/>
      <c r="G312" s="35"/>
      <c r="L312" s="411"/>
    </row>
    <row r="313" spans="1:12" x14ac:dyDescent="0.2">
      <c r="A313" s="29"/>
      <c r="B313" s="101"/>
      <c r="C313" s="41"/>
      <c r="D313" s="144"/>
      <c r="E313" s="155"/>
      <c r="F313" s="128"/>
      <c r="G313" s="35"/>
    </row>
    <row r="314" spans="1:12" x14ac:dyDescent="0.2">
      <c r="A314" s="29"/>
      <c r="B314" s="106"/>
      <c r="C314" s="41"/>
      <c r="D314" s="136"/>
      <c r="E314" s="104"/>
      <c r="F314" s="128"/>
      <c r="G314" s="35"/>
    </row>
    <row r="315" spans="1:12" x14ac:dyDescent="0.2">
      <c r="A315" s="29"/>
      <c r="B315" s="105"/>
      <c r="C315" s="41"/>
      <c r="D315" s="136"/>
      <c r="E315" s="108"/>
      <c r="F315" s="152"/>
      <c r="G315" s="35"/>
    </row>
    <row r="316" spans="1:12" x14ac:dyDescent="0.2">
      <c r="A316" s="29"/>
      <c r="B316" s="107"/>
      <c r="C316" s="41"/>
      <c r="D316" s="136"/>
      <c r="E316" s="153"/>
      <c r="F316" s="128"/>
      <c r="G316" s="35"/>
    </row>
    <row r="317" spans="1:12" x14ac:dyDescent="0.2">
      <c r="A317" s="29"/>
      <c r="B317" s="107"/>
      <c r="C317" s="41"/>
      <c r="D317" s="67"/>
      <c r="E317" s="153"/>
      <c r="F317" s="128"/>
      <c r="G317" s="35"/>
    </row>
    <row r="318" spans="1:12" x14ac:dyDescent="0.2">
      <c r="A318" s="29"/>
      <c r="B318" s="101"/>
      <c r="C318" s="41"/>
      <c r="D318" s="67"/>
      <c r="E318" s="108"/>
      <c r="F318" s="128"/>
      <c r="G318" s="35"/>
    </row>
    <row r="319" spans="1:12" x14ac:dyDescent="0.2">
      <c r="A319" s="29"/>
      <c r="B319" s="101"/>
      <c r="C319" s="41"/>
      <c r="D319" s="67"/>
      <c r="E319" s="153"/>
      <c r="F319" s="128"/>
      <c r="G319" s="35"/>
    </row>
    <row r="320" spans="1:12" x14ac:dyDescent="0.2">
      <c r="A320" s="29"/>
      <c r="B320" s="106"/>
      <c r="C320" s="41"/>
      <c r="D320" s="67"/>
      <c r="E320" s="104"/>
      <c r="F320" s="154"/>
      <c r="G320" s="35"/>
    </row>
    <row r="321" spans="1:7" x14ac:dyDescent="0.2">
      <c r="A321" s="29"/>
      <c r="B321" s="105"/>
      <c r="C321" s="41"/>
      <c r="D321" s="130"/>
      <c r="E321" s="104"/>
      <c r="F321" s="154"/>
      <c r="G321" s="35"/>
    </row>
    <row r="322" spans="1:7" x14ac:dyDescent="0.2">
      <c r="A322" s="29"/>
      <c r="B322" s="105"/>
      <c r="C322" s="41"/>
      <c r="D322" s="67"/>
      <c r="E322" s="104"/>
      <c r="F322" s="154"/>
      <c r="G322" s="35"/>
    </row>
    <row r="323" spans="1:7" x14ac:dyDescent="0.2">
      <c r="A323" s="29"/>
      <c r="B323" s="101"/>
      <c r="C323" s="41"/>
      <c r="D323" s="67"/>
      <c r="E323" s="104"/>
      <c r="F323" s="154"/>
      <c r="G323" s="35"/>
    </row>
    <row r="324" spans="1:7" x14ac:dyDescent="0.2">
      <c r="A324" s="29"/>
      <c r="B324" s="101"/>
      <c r="C324" s="41"/>
      <c r="D324" s="136"/>
      <c r="E324" s="104"/>
      <c r="F324" s="154"/>
      <c r="G324" s="35"/>
    </row>
    <row r="325" spans="1:7" x14ac:dyDescent="0.2">
      <c r="A325" s="29"/>
      <c r="B325" s="101"/>
      <c r="C325" s="41"/>
      <c r="D325" s="136"/>
      <c r="E325" s="104"/>
      <c r="F325" s="154"/>
      <c r="G325" s="35"/>
    </row>
    <row r="326" spans="1:7" x14ac:dyDescent="0.2">
      <c r="A326" s="29"/>
      <c r="B326" s="646"/>
      <c r="C326" s="647"/>
      <c r="D326" s="786"/>
      <c r="E326" s="649"/>
      <c r="F326" s="650"/>
      <c r="G326" s="35"/>
    </row>
    <row r="327" spans="1:7" x14ac:dyDescent="0.2">
      <c r="A327" s="29"/>
      <c r="B327" s="101"/>
      <c r="C327" s="41"/>
      <c r="D327" s="62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59"/>
      <c r="E329" s="104"/>
      <c r="F329" s="154"/>
      <c r="G329" s="35"/>
    </row>
    <row r="330" spans="1:7" x14ac:dyDescent="0.2">
      <c r="A330" s="29"/>
      <c r="B330" s="101"/>
      <c r="C330" s="41"/>
      <c r="D330" s="160"/>
      <c r="E330" s="108"/>
      <c r="F330" s="128"/>
      <c r="G330" s="35"/>
    </row>
    <row r="331" spans="1:7" x14ac:dyDescent="0.2">
      <c r="A331" s="29"/>
      <c r="B331" s="101"/>
      <c r="C331" s="41"/>
      <c r="D331" s="136"/>
      <c r="E331" s="153"/>
      <c r="F331" s="128"/>
      <c r="G331" s="35"/>
    </row>
    <row r="332" spans="1:7" x14ac:dyDescent="0.2">
      <c r="A332" s="29"/>
      <c r="B332" s="101"/>
      <c r="C332" s="41"/>
      <c r="D332" s="136"/>
      <c r="E332" s="153"/>
      <c r="F332" s="128"/>
      <c r="G332" s="35"/>
    </row>
    <row r="333" spans="1:7" x14ac:dyDescent="0.2">
      <c r="A333" s="29"/>
      <c r="B333" s="101"/>
      <c r="C333" s="41"/>
      <c r="D333" s="136"/>
      <c r="E333" s="153"/>
      <c r="F333" s="128"/>
      <c r="G333" s="35"/>
    </row>
    <row r="334" spans="1:7" x14ac:dyDescent="0.2">
      <c r="A334" s="29"/>
      <c r="B334" s="101"/>
      <c r="C334" s="41"/>
      <c r="D334" s="136"/>
      <c r="E334" s="102"/>
      <c r="F334" s="128"/>
      <c r="G334" s="35"/>
    </row>
    <row r="335" spans="1:7" x14ac:dyDescent="0.2">
      <c r="A335" s="29"/>
      <c r="B335" s="101"/>
      <c r="C335" s="31"/>
      <c r="D335" s="67"/>
      <c r="E335" s="131"/>
      <c r="F335" s="117"/>
      <c r="G335" s="35"/>
    </row>
    <row r="336" spans="1:7" x14ac:dyDescent="0.2">
      <c r="A336" s="29"/>
      <c r="B336" s="101"/>
      <c r="C336" s="41"/>
      <c r="D336" s="118"/>
      <c r="E336" s="108"/>
      <c r="F336" s="149"/>
      <c r="G336" s="35"/>
    </row>
    <row r="337" spans="1:7" x14ac:dyDescent="0.2">
      <c r="A337" s="29"/>
      <c r="B337" s="101"/>
      <c r="C337" s="41"/>
      <c r="D337" s="144"/>
      <c r="E337" s="108"/>
      <c r="F337" s="149"/>
      <c r="G337" s="35"/>
    </row>
    <row r="338" spans="1:7" ht="13.5" thickBot="1" x14ac:dyDescent="0.25">
      <c r="A338" s="45"/>
      <c r="B338" s="132"/>
      <c r="C338" s="115"/>
      <c r="D338" s="115"/>
      <c r="E338" s="132"/>
      <c r="F338" s="49" t="s">
        <v>15</v>
      </c>
      <c r="G338" s="50">
        <f>SUM(G305:G337)</f>
        <v>3360</v>
      </c>
    </row>
    <row r="339" spans="1:7" ht="13.5" thickTop="1" x14ac:dyDescent="0.2">
      <c r="A339" s="1149" t="s">
        <v>2538</v>
      </c>
      <c r="B339" s="1150"/>
      <c r="C339" s="1150"/>
      <c r="D339" s="1150"/>
      <c r="E339" s="1150"/>
      <c r="F339" s="1150"/>
      <c r="G339" s="1151"/>
    </row>
    <row r="340" spans="1:7" ht="13.5" thickBot="1" x14ac:dyDescent="0.25">
      <c r="A340" s="52"/>
      <c r="B340" s="103"/>
      <c r="C340" s="355" t="s">
        <v>8</v>
      </c>
      <c r="D340" s="54"/>
      <c r="E340" s="103"/>
      <c r="F340" s="55"/>
      <c r="G340" s="56"/>
    </row>
    <row r="341" spans="1:7" ht="13.5" thickTop="1" x14ac:dyDescent="0.2">
      <c r="A341" s="1130"/>
      <c r="B341" s="1131"/>
      <c r="C341" s="1131"/>
      <c r="D341" s="57" t="s">
        <v>11</v>
      </c>
      <c r="E341" s="1132" t="s">
        <v>12</v>
      </c>
      <c r="F341" s="1132"/>
      <c r="G341" s="1133"/>
    </row>
    <row r="342" spans="1:7" x14ac:dyDescent="0.2">
      <c r="A342" s="1134" t="s">
        <v>17</v>
      </c>
      <c r="B342" s="1135"/>
      <c r="C342" s="1135"/>
      <c r="D342" s="39"/>
      <c r="E342" s="1136"/>
      <c r="F342" s="1137"/>
      <c r="G342" s="1138"/>
    </row>
    <row r="343" spans="1:7" x14ac:dyDescent="0.2">
      <c r="A343" s="1134" t="s">
        <v>38</v>
      </c>
      <c r="B343" s="1135"/>
      <c r="C343" s="1135"/>
      <c r="D343" s="58" t="s">
        <v>31</v>
      </c>
      <c r="E343" s="1139" t="s">
        <v>142</v>
      </c>
      <c r="F343" s="1139"/>
      <c r="G343" s="1140"/>
    </row>
    <row r="344" spans="1:7" ht="13.5" thickBot="1" x14ac:dyDescent="0.25">
      <c r="A344" s="1141" t="s">
        <v>39</v>
      </c>
      <c r="B344" s="1142"/>
      <c r="C344" s="1142"/>
      <c r="D344" s="59" t="s">
        <v>4</v>
      </c>
      <c r="E344" s="1143" t="s">
        <v>0</v>
      </c>
      <c r="F344" s="1143"/>
      <c r="G344" s="1144"/>
    </row>
    <row r="345" spans="1:7" ht="16.5" x14ac:dyDescent="0.25">
      <c r="A345" s="1152" t="s">
        <v>29</v>
      </c>
      <c r="B345" s="1153"/>
      <c r="C345" s="1153"/>
      <c r="D345" s="1153"/>
      <c r="E345" s="1153"/>
      <c r="F345" s="1153"/>
      <c r="G345" s="1154"/>
    </row>
    <row r="346" spans="1:7" x14ac:dyDescent="0.2">
      <c r="A346" s="1155" t="s">
        <v>48</v>
      </c>
      <c r="B346" s="1156"/>
      <c r="C346" s="1156"/>
      <c r="D346" s="1156"/>
      <c r="E346" s="1156"/>
      <c r="F346" s="1156"/>
      <c r="G346" s="1157"/>
    </row>
    <row r="347" spans="1:7" x14ac:dyDescent="0.2">
      <c r="A347" s="1158" t="s">
        <v>49</v>
      </c>
      <c r="B347" s="1159"/>
      <c r="C347" s="1159"/>
      <c r="D347" s="1159"/>
      <c r="E347" s="1159"/>
      <c r="F347" s="1159"/>
      <c r="G347" s="1160"/>
    </row>
    <row r="348" spans="1:7" x14ac:dyDescent="0.2">
      <c r="A348" s="6"/>
      <c r="B348" s="99"/>
      <c r="C348" s="8"/>
      <c r="D348" s="9"/>
      <c r="E348" s="99"/>
      <c r="F348" s="10"/>
      <c r="G348" s="11" t="s">
        <v>20</v>
      </c>
    </row>
    <row r="349" spans="1:7" x14ac:dyDescent="0.2">
      <c r="A349" s="12" t="s">
        <v>1</v>
      </c>
      <c r="B349" s="13"/>
      <c r="C349" s="14" t="s">
        <v>30</v>
      </c>
      <c r="D349" s="13"/>
      <c r="E349" s="244" t="s">
        <v>3823</v>
      </c>
      <c r="F349" s="312"/>
      <c r="G349" s="245" t="s">
        <v>3824</v>
      </c>
    </row>
    <row r="350" spans="1:7" x14ac:dyDescent="0.2">
      <c r="A350" s="17" t="s">
        <v>8</v>
      </c>
      <c r="B350" s="100"/>
      <c r="C350" s="19"/>
      <c r="D350" s="4"/>
      <c r="E350" s="1145"/>
      <c r="F350" s="1146"/>
      <c r="G350" s="20"/>
    </row>
    <row r="351" spans="1:7" x14ac:dyDescent="0.2">
      <c r="A351" s="21" t="s">
        <v>37</v>
      </c>
      <c r="B351" s="22"/>
      <c r="C351" s="22"/>
      <c r="D351" s="22"/>
      <c r="E351" s="23" t="s">
        <v>46</v>
      </c>
      <c r="F351" s="24"/>
      <c r="G351" s="20" t="s">
        <v>50</v>
      </c>
    </row>
    <row r="352" spans="1:7" x14ac:dyDescent="0.2">
      <c r="A352" s="6"/>
      <c r="B352" s="99"/>
      <c r="C352" s="8"/>
      <c r="D352" s="8"/>
      <c r="E352" s="1147"/>
      <c r="F352" s="1148"/>
      <c r="G352" s="25"/>
    </row>
    <row r="353" spans="1:7" ht="26.25" thickBot="1" x14ac:dyDescent="0.25">
      <c r="A353" s="210" t="s">
        <v>47</v>
      </c>
      <c r="B353" s="28" t="s">
        <v>23</v>
      </c>
      <c r="C353" s="28" t="s">
        <v>34</v>
      </c>
      <c r="D353" s="110" t="s">
        <v>53</v>
      </c>
      <c r="E353" s="114" t="s">
        <v>54</v>
      </c>
      <c r="F353" s="111" t="s">
        <v>55</v>
      </c>
      <c r="G353" s="112" t="s">
        <v>35</v>
      </c>
    </row>
    <row r="354" spans="1:7" ht="13.5" thickTop="1" x14ac:dyDescent="0.2">
      <c r="A354" s="29">
        <v>1</v>
      </c>
      <c r="B354" s="101"/>
      <c r="C354" s="352" t="s">
        <v>300</v>
      </c>
      <c r="D354" s="357" t="s">
        <v>590</v>
      </c>
      <c r="E354" s="158">
        <v>70</v>
      </c>
      <c r="F354" s="128">
        <v>200</v>
      </c>
      <c r="G354" s="35">
        <f>F354*E354</f>
        <v>14000</v>
      </c>
    </row>
    <row r="355" spans="1:7" x14ac:dyDescent="0.2">
      <c r="A355" s="29">
        <v>2</v>
      </c>
      <c r="B355" s="101"/>
      <c r="C355" s="352" t="s">
        <v>300</v>
      </c>
      <c r="D355" s="351" t="s">
        <v>857</v>
      </c>
      <c r="E355" s="108">
        <v>70</v>
      </c>
      <c r="F355" s="128">
        <v>600</v>
      </c>
      <c r="G355" s="35">
        <f>F355*E355</f>
        <v>42000</v>
      </c>
    </row>
    <row r="356" spans="1:7" x14ac:dyDescent="0.2">
      <c r="A356" s="29">
        <v>3</v>
      </c>
      <c r="B356" s="101"/>
      <c r="C356" s="352" t="s">
        <v>300</v>
      </c>
      <c r="D356" s="351" t="s">
        <v>387</v>
      </c>
      <c r="E356" s="108">
        <v>70</v>
      </c>
      <c r="F356" s="149">
        <v>200</v>
      </c>
      <c r="G356" s="35">
        <f>F356*E356</f>
        <v>14000</v>
      </c>
    </row>
    <row r="357" spans="1:7" x14ac:dyDescent="0.2">
      <c r="A357" s="29"/>
      <c r="B357" s="101"/>
      <c r="C357" s="41"/>
      <c r="D357" s="129"/>
      <c r="E357" s="108"/>
      <c r="F357" s="128"/>
      <c r="G357" s="35"/>
    </row>
    <row r="358" spans="1:7" x14ac:dyDescent="0.2">
      <c r="A358" s="29"/>
      <c r="B358" s="105"/>
      <c r="C358" s="41"/>
      <c r="D358" s="136"/>
      <c r="E358" s="102"/>
      <c r="F358" s="128"/>
      <c r="G358" s="35"/>
    </row>
    <row r="359" spans="1:7" x14ac:dyDescent="0.2">
      <c r="A359" s="29"/>
      <c r="B359" s="105"/>
      <c r="C359" s="41"/>
      <c r="D359" s="136"/>
      <c r="E359" s="102"/>
      <c r="F359" s="128"/>
      <c r="G359" s="35"/>
    </row>
    <row r="360" spans="1:7" x14ac:dyDescent="0.2">
      <c r="A360" s="29"/>
      <c r="B360" s="151"/>
      <c r="C360" s="119"/>
      <c r="D360" s="136"/>
      <c r="E360" s="108"/>
      <c r="F360" s="150"/>
      <c r="G360" s="35"/>
    </row>
    <row r="361" spans="1:7" x14ac:dyDescent="0.2">
      <c r="A361" s="29"/>
      <c r="B361" s="151"/>
      <c r="C361" s="119"/>
      <c r="D361" s="144" t="s">
        <v>8</v>
      </c>
      <c r="E361" s="108"/>
      <c r="F361" s="150"/>
      <c r="G361" s="35"/>
    </row>
    <row r="362" spans="1:7" x14ac:dyDescent="0.2">
      <c r="A362" s="29"/>
      <c r="B362" s="101"/>
      <c r="C362" s="41"/>
      <c r="D362" s="144"/>
      <c r="E362" s="155"/>
      <c r="F362" s="128"/>
      <c r="G362" s="35"/>
    </row>
    <row r="363" spans="1:7" x14ac:dyDescent="0.2">
      <c r="A363" s="29"/>
      <c r="B363" s="106"/>
      <c r="C363" s="41"/>
      <c r="D363" s="136"/>
      <c r="E363" s="104"/>
      <c r="F363" s="128"/>
      <c r="G363" s="35"/>
    </row>
    <row r="364" spans="1:7" x14ac:dyDescent="0.2">
      <c r="A364" s="29"/>
      <c r="B364" s="105"/>
      <c r="C364" s="41"/>
      <c r="D364" s="136"/>
      <c r="E364" s="108"/>
      <c r="F364" s="152"/>
      <c r="G364" s="35"/>
    </row>
    <row r="365" spans="1:7" x14ac:dyDescent="0.2">
      <c r="A365" s="29"/>
      <c r="B365" s="107"/>
      <c r="C365" s="41"/>
      <c r="D365" s="136"/>
      <c r="E365" s="153"/>
      <c r="F365" s="128"/>
      <c r="G365" s="35"/>
    </row>
    <row r="366" spans="1:7" x14ac:dyDescent="0.2">
      <c r="A366" s="29"/>
      <c r="B366" s="857"/>
      <c r="C366" s="647"/>
      <c r="D366" s="786"/>
      <c r="E366" s="787"/>
      <c r="F366" s="659"/>
      <c r="G366" s="35"/>
    </row>
    <row r="367" spans="1:7" x14ac:dyDescent="0.2">
      <c r="A367" s="29"/>
      <c r="B367" s="107"/>
      <c r="C367" s="41"/>
      <c r="D367" s="67"/>
      <c r="E367" s="153"/>
      <c r="F367" s="128"/>
      <c r="G367" s="35"/>
    </row>
    <row r="368" spans="1:7" x14ac:dyDescent="0.2">
      <c r="A368" s="29"/>
      <c r="B368" s="101"/>
      <c r="C368" s="41"/>
      <c r="D368" s="67"/>
      <c r="E368" s="108"/>
      <c r="F368" s="128"/>
      <c r="G368" s="35"/>
    </row>
    <row r="369" spans="1:7" x14ac:dyDescent="0.2">
      <c r="A369" s="29"/>
      <c r="B369" s="101"/>
      <c r="C369" s="41"/>
      <c r="D369" s="67"/>
      <c r="E369" s="153"/>
      <c r="F369" s="128"/>
      <c r="G369" s="35"/>
    </row>
    <row r="370" spans="1:7" x14ac:dyDescent="0.2">
      <c r="A370" s="29"/>
      <c r="B370" s="106"/>
      <c r="C370" s="41"/>
      <c r="D370" s="67"/>
      <c r="E370" s="104"/>
      <c r="F370" s="154"/>
      <c r="G370" s="35"/>
    </row>
    <row r="371" spans="1:7" x14ac:dyDescent="0.2">
      <c r="A371" s="29"/>
      <c r="B371" s="105"/>
      <c r="C371" s="41"/>
      <c r="D371" s="130"/>
      <c r="E371" s="104"/>
      <c r="F371" s="154"/>
      <c r="G371" s="35"/>
    </row>
    <row r="372" spans="1:7" x14ac:dyDescent="0.2">
      <c r="A372" s="29"/>
      <c r="B372" s="105"/>
      <c r="C372" s="41"/>
      <c r="D372" s="67"/>
      <c r="E372" s="104"/>
      <c r="F372" s="154"/>
      <c r="G372" s="35"/>
    </row>
    <row r="373" spans="1:7" x14ac:dyDescent="0.2">
      <c r="A373" s="29"/>
      <c r="B373" s="101"/>
      <c r="C373" s="41"/>
      <c r="D373" s="67"/>
      <c r="E373" s="104"/>
      <c r="F373" s="154"/>
      <c r="G373" s="35"/>
    </row>
    <row r="374" spans="1:7" x14ac:dyDescent="0.2">
      <c r="A374" s="29"/>
      <c r="B374" s="101"/>
      <c r="C374" s="41"/>
      <c r="D374" s="136"/>
      <c r="E374" s="104"/>
      <c r="F374" s="154"/>
      <c r="G374" s="35"/>
    </row>
    <row r="375" spans="1:7" x14ac:dyDescent="0.2">
      <c r="A375" s="29"/>
      <c r="B375" s="101"/>
      <c r="C375" s="41"/>
      <c r="D375" s="357" t="s">
        <v>475</v>
      </c>
      <c r="E375" s="104"/>
      <c r="F375" s="154"/>
      <c r="G375" s="35"/>
    </row>
    <row r="376" spans="1:7" x14ac:dyDescent="0.2">
      <c r="A376" s="29"/>
      <c r="B376" s="646"/>
      <c r="C376" s="647"/>
      <c r="D376" s="786"/>
      <c r="E376" s="649"/>
      <c r="F376" s="650"/>
      <c r="G376" s="35"/>
    </row>
    <row r="377" spans="1:7" x14ac:dyDescent="0.2">
      <c r="A377" s="29"/>
      <c r="B377" s="101"/>
      <c r="C377" s="41"/>
      <c r="D377" s="62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59"/>
      <c r="E379" s="104"/>
      <c r="F379" s="154"/>
      <c r="G379" s="35"/>
    </row>
    <row r="380" spans="1:7" x14ac:dyDescent="0.2">
      <c r="A380" s="29"/>
      <c r="B380" s="101"/>
      <c r="C380" s="41"/>
      <c r="D380" s="160"/>
      <c r="E380" s="108"/>
      <c r="F380" s="128"/>
      <c r="G380" s="35"/>
    </row>
    <row r="381" spans="1:7" x14ac:dyDescent="0.2">
      <c r="A381" s="29"/>
      <c r="B381" s="101"/>
      <c r="C381" s="41"/>
      <c r="D381" s="136"/>
      <c r="E381" s="153"/>
      <c r="F381" s="128"/>
      <c r="G381" s="35"/>
    </row>
    <row r="382" spans="1:7" x14ac:dyDescent="0.2">
      <c r="A382" s="29"/>
      <c r="B382" s="101"/>
      <c r="C382" s="41"/>
      <c r="D382" s="136"/>
      <c r="E382" s="153"/>
      <c r="F382" s="128"/>
      <c r="G382" s="35"/>
    </row>
    <row r="383" spans="1:7" x14ac:dyDescent="0.2">
      <c r="A383" s="29"/>
      <c r="B383" s="101"/>
      <c r="C383" s="41"/>
      <c r="D383" s="136"/>
      <c r="E383" s="153"/>
      <c r="F383" s="128"/>
      <c r="G383" s="35"/>
    </row>
    <row r="384" spans="1:7" x14ac:dyDescent="0.2">
      <c r="A384" s="29"/>
      <c r="B384" s="101"/>
      <c r="C384" s="41"/>
      <c r="D384" s="136"/>
      <c r="E384" s="102"/>
      <c r="F384" s="128"/>
      <c r="G384" s="35"/>
    </row>
    <row r="385" spans="1:7" x14ac:dyDescent="0.2">
      <c r="A385" s="29"/>
      <c r="B385" s="101"/>
      <c r="C385" s="31"/>
      <c r="D385" s="67"/>
      <c r="E385" s="131"/>
      <c r="F385" s="117"/>
      <c r="G385" s="35"/>
    </row>
    <row r="386" spans="1:7" x14ac:dyDescent="0.2">
      <c r="A386" s="29"/>
      <c r="B386" s="101"/>
      <c r="C386" s="41"/>
      <c r="D386" s="118"/>
      <c r="E386" s="108"/>
      <c r="F386" s="149"/>
      <c r="G386" s="35"/>
    </row>
    <row r="387" spans="1:7" x14ac:dyDescent="0.2">
      <c r="A387" s="29"/>
      <c r="B387" s="101"/>
      <c r="C387" s="41"/>
      <c r="D387" s="144"/>
      <c r="E387" s="108"/>
      <c r="F387" s="149"/>
      <c r="G387" s="35"/>
    </row>
    <row r="388" spans="1:7" ht="13.5" thickBot="1" x14ac:dyDescent="0.25">
      <c r="A388" s="45"/>
      <c r="B388" s="132"/>
      <c r="C388" s="115"/>
      <c r="D388" s="115"/>
      <c r="E388" s="132"/>
      <c r="F388" s="49" t="s">
        <v>15</v>
      </c>
      <c r="G388" s="50">
        <f>SUM(G354:G387)</f>
        <v>70000</v>
      </c>
    </row>
    <row r="389" spans="1:7" ht="13.5" thickTop="1" x14ac:dyDescent="0.2">
      <c r="A389" s="1149" t="s">
        <v>591</v>
      </c>
      <c r="B389" s="1150"/>
      <c r="C389" s="1150"/>
      <c r="D389" s="1150"/>
      <c r="E389" s="1150"/>
      <c r="F389" s="1150"/>
      <c r="G389" s="1151"/>
    </row>
    <row r="390" spans="1:7" ht="13.5" thickBot="1" x14ac:dyDescent="0.25">
      <c r="A390" s="52"/>
      <c r="B390" s="103"/>
      <c r="C390" s="355" t="s">
        <v>3484</v>
      </c>
      <c r="D390" s="54"/>
      <c r="E390" s="103"/>
      <c r="F390" s="55"/>
      <c r="G390" s="56"/>
    </row>
    <row r="391" spans="1:7" ht="13.5" thickTop="1" x14ac:dyDescent="0.2">
      <c r="A391" s="1130"/>
      <c r="B391" s="1131"/>
      <c r="C391" s="1131"/>
      <c r="D391" s="57" t="s">
        <v>11</v>
      </c>
      <c r="E391" s="1132" t="s">
        <v>12</v>
      </c>
      <c r="F391" s="1132"/>
      <c r="G391" s="1133"/>
    </row>
    <row r="392" spans="1:7" x14ac:dyDescent="0.2">
      <c r="A392" s="1134" t="s">
        <v>17</v>
      </c>
      <c r="B392" s="1135"/>
      <c r="C392" s="1135"/>
      <c r="D392" s="39"/>
      <c r="E392" s="1136"/>
      <c r="F392" s="1137"/>
      <c r="G392" s="1138"/>
    </row>
    <row r="393" spans="1:7" x14ac:dyDescent="0.2">
      <c r="A393" s="1134" t="s">
        <v>38</v>
      </c>
      <c r="B393" s="1135"/>
      <c r="C393" s="1135"/>
      <c r="D393" s="58" t="s">
        <v>31</v>
      </c>
      <c r="E393" s="1139" t="s">
        <v>142</v>
      </c>
      <c r="F393" s="1139"/>
      <c r="G393" s="1140"/>
    </row>
    <row r="394" spans="1:7" ht="13.5" thickBot="1" x14ac:dyDescent="0.25">
      <c r="A394" s="1141" t="s">
        <v>39</v>
      </c>
      <c r="B394" s="1142"/>
      <c r="C394" s="1142"/>
      <c r="D394" s="59" t="s">
        <v>4</v>
      </c>
      <c r="E394" s="1143" t="s">
        <v>0</v>
      </c>
      <c r="F394" s="1143"/>
      <c r="G394" s="1144"/>
    </row>
    <row r="395" spans="1:7" ht="16.5" x14ac:dyDescent="0.25">
      <c r="A395" s="1152" t="s">
        <v>29</v>
      </c>
      <c r="B395" s="1153"/>
      <c r="C395" s="1153"/>
      <c r="D395" s="1153"/>
      <c r="E395" s="1153"/>
      <c r="F395" s="1153"/>
      <c r="G395" s="1154"/>
    </row>
    <row r="396" spans="1:7" x14ac:dyDescent="0.2">
      <c r="A396" s="1155" t="s">
        <v>48</v>
      </c>
      <c r="B396" s="1156"/>
      <c r="C396" s="1156"/>
      <c r="D396" s="1156"/>
      <c r="E396" s="1156"/>
      <c r="F396" s="1156"/>
      <c r="G396" s="1157"/>
    </row>
    <row r="397" spans="1:7" x14ac:dyDescent="0.2">
      <c r="A397" s="1158" t="s">
        <v>49</v>
      </c>
      <c r="B397" s="1159"/>
      <c r="C397" s="1159"/>
      <c r="D397" s="1159"/>
      <c r="E397" s="1159"/>
      <c r="F397" s="1159"/>
      <c r="G397" s="1160"/>
    </row>
    <row r="398" spans="1:7" x14ac:dyDescent="0.2">
      <c r="A398" s="6"/>
      <c r="B398" s="99"/>
      <c r="C398" s="8"/>
      <c r="D398" s="9"/>
      <c r="E398" s="99"/>
      <c r="F398" s="10"/>
      <c r="G398" s="11" t="s">
        <v>20</v>
      </c>
    </row>
    <row r="399" spans="1:7" x14ac:dyDescent="0.2">
      <c r="A399" s="12" t="s">
        <v>1</v>
      </c>
      <c r="B399" s="13"/>
      <c r="C399" s="14" t="s">
        <v>30</v>
      </c>
      <c r="D399" s="13"/>
      <c r="E399" s="244" t="s">
        <v>3986</v>
      </c>
      <c r="F399" s="312"/>
      <c r="G399" s="245" t="s">
        <v>3964</v>
      </c>
    </row>
    <row r="400" spans="1:7" x14ac:dyDescent="0.2">
      <c r="A400" s="17" t="s">
        <v>8</v>
      </c>
      <c r="B400" s="100"/>
      <c r="C400" s="19"/>
      <c r="D400" s="4"/>
      <c r="E400" s="1145"/>
      <c r="F400" s="1146"/>
      <c r="G400" s="20"/>
    </row>
    <row r="401" spans="1:7" x14ac:dyDescent="0.2">
      <c r="A401" s="21" t="s">
        <v>37</v>
      </c>
      <c r="B401" s="22"/>
      <c r="C401" s="22"/>
      <c r="D401" s="22"/>
      <c r="E401" s="23" t="s">
        <v>46</v>
      </c>
      <c r="F401" s="24"/>
      <c r="G401" s="20" t="s">
        <v>50</v>
      </c>
    </row>
    <row r="402" spans="1:7" x14ac:dyDescent="0.2">
      <c r="A402" s="6"/>
      <c r="B402" s="99"/>
      <c r="C402" s="8"/>
      <c r="D402" s="8"/>
      <c r="E402" s="1147"/>
      <c r="F402" s="1148"/>
      <c r="G402" s="25"/>
    </row>
    <row r="403" spans="1:7" ht="26.25" thickBot="1" x14ac:dyDescent="0.25">
      <c r="A403" s="210" t="s">
        <v>47</v>
      </c>
      <c r="B403" s="28" t="s">
        <v>23</v>
      </c>
      <c r="C403" s="28" t="s">
        <v>34</v>
      </c>
      <c r="D403" s="110" t="s">
        <v>53</v>
      </c>
      <c r="E403" s="114" t="s">
        <v>54</v>
      </c>
      <c r="F403" s="111" t="s">
        <v>55</v>
      </c>
      <c r="G403" s="112" t="s">
        <v>35</v>
      </c>
    </row>
    <row r="404" spans="1:7" ht="13.5" thickTop="1" x14ac:dyDescent="0.2">
      <c r="A404" s="29">
        <v>1</v>
      </c>
      <c r="B404" s="101"/>
      <c r="C404" s="352" t="s">
        <v>2311</v>
      </c>
      <c r="D404" s="357" t="s">
        <v>2310</v>
      </c>
      <c r="E404" s="158">
        <v>82</v>
      </c>
      <c r="F404" s="128">
        <v>40</v>
      </c>
      <c r="G404" s="35">
        <f>F404*E404</f>
        <v>3280</v>
      </c>
    </row>
    <row r="405" spans="1:7" x14ac:dyDescent="0.2">
      <c r="A405" s="29"/>
      <c r="B405" s="101"/>
      <c r="C405" s="352"/>
      <c r="D405" s="351"/>
      <c r="E405" s="108"/>
      <c r="F405" s="128"/>
      <c r="G405" s="35"/>
    </row>
    <row r="406" spans="1:7" x14ac:dyDescent="0.2">
      <c r="A406" s="29"/>
      <c r="B406" s="101"/>
      <c r="C406" s="352"/>
      <c r="D406" s="351"/>
      <c r="E406" s="108"/>
      <c r="F406" s="149"/>
      <c r="G406" s="35"/>
    </row>
    <row r="407" spans="1:7" x14ac:dyDescent="0.2">
      <c r="A407" s="29"/>
      <c r="B407" s="101"/>
      <c r="C407" s="41"/>
      <c r="D407" s="129"/>
      <c r="E407" s="108"/>
      <c r="F407" s="128"/>
      <c r="G407" s="35"/>
    </row>
    <row r="408" spans="1:7" x14ac:dyDescent="0.2">
      <c r="A408" s="29"/>
      <c r="B408" s="105"/>
      <c r="C408" s="41"/>
      <c r="D408" s="136"/>
      <c r="E408" s="102"/>
      <c r="F408" s="128"/>
      <c r="G408" s="35"/>
    </row>
    <row r="409" spans="1:7" x14ac:dyDescent="0.2">
      <c r="A409" s="29"/>
      <c r="B409" s="105"/>
      <c r="C409" s="41"/>
      <c r="D409" s="136"/>
      <c r="E409" s="102"/>
      <c r="F409" s="128"/>
      <c r="G409" s="35"/>
    </row>
    <row r="410" spans="1:7" x14ac:dyDescent="0.2">
      <c r="A410" s="29"/>
      <c r="B410" s="151"/>
      <c r="C410" s="119"/>
      <c r="D410" s="136"/>
      <c r="E410" s="108"/>
      <c r="F410" s="150"/>
      <c r="G410" s="35"/>
    </row>
    <row r="411" spans="1:7" x14ac:dyDescent="0.2">
      <c r="A411" s="29"/>
      <c r="B411" s="151"/>
      <c r="C411" s="119"/>
      <c r="D411" s="144" t="s">
        <v>8</v>
      </c>
      <c r="E411" s="108"/>
      <c r="F411" s="150"/>
      <c r="G411" s="35"/>
    </row>
    <row r="412" spans="1:7" x14ac:dyDescent="0.2">
      <c r="A412" s="29"/>
      <c r="B412" s="101"/>
      <c r="C412" s="41"/>
      <c r="D412" s="144"/>
      <c r="E412" s="155"/>
      <c r="F412" s="128"/>
      <c r="G412" s="35"/>
    </row>
    <row r="413" spans="1:7" x14ac:dyDescent="0.2">
      <c r="A413" s="29"/>
      <c r="B413" s="106"/>
      <c r="C413" s="41"/>
      <c r="D413" s="136"/>
      <c r="E413" s="104"/>
      <c r="F413" s="128"/>
      <c r="G413" s="35"/>
    </row>
    <row r="414" spans="1:7" x14ac:dyDescent="0.2">
      <c r="A414" s="29"/>
      <c r="B414" s="105"/>
      <c r="C414" s="41"/>
      <c r="D414" s="136"/>
      <c r="E414" s="108"/>
      <c r="F414" s="152"/>
      <c r="G414" s="35"/>
    </row>
    <row r="415" spans="1:7" x14ac:dyDescent="0.2">
      <c r="A415" s="29"/>
      <c r="B415" s="107"/>
      <c r="C415" s="41"/>
      <c r="D415" s="136"/>
      <c r="E415" s="153"/>
      <c r="F415" s="128"/>
      <c r="G415" s="35"/>
    </row>
    <row r="416" spans="1:7" x14ac:dyDescent="0.2">
      <c r="A416" s="29"/>
      <c r="B416" s="107"/>
      <c r="C416" s="41"/>
      <c r="D416" s="67"/>
      <c r="E416" s="153"/>
      <c r="F416" s="128"/>
      <c r="G416" s="35"/>
    </row>
    <row r="417" spans="1:10" x14ac:dyDescent="0.2">
      <c r="A417" s="29"/>
      <c r="B417" s="101"/>
      <c r="C417" s="41"/>
      <c r="D417" s="67"/>
      <c r="E417" s="108"/>
      <c r="F417" s="128"/>
      <c r="G417" s="35"/>
    </row>
    <row r="418" spans="1:10" x14ac:dyDescent="0.2">
      <c r="A418" s="29"/>
      <c r="B418" s="101"/>
      <c r="C418" s="41"/>
      <c r="D418" s="67"/>
      <c r="E418" s="153"/>
      <c r="F418" s="128"/>
      <c r="G418" s="35"/>
    </row>
    <row r="419" spans="1:10" x14ac:dyDescent="0.2">
      <c r="A419" s="29"/>
      <c r="B419" s="106"/>
      <c r="C419" s="41"/>
      <c r="D419" s="67"/>
      <c r="E419" s="104"/>
      <c r="F419" s="154"/>
      <c r="G419" s="35"/>
    </row>
    <row r="420" spans="1:10" x14ac:dyDescent="0.2">
      <c r="A420" s="29"/>
      <c r="B420" s="105"/>
      <c r="C420" s="41"/>
      <c r="D420" s="130"/>
      <c r="E420" s="104"/>
      <c r="F420" s="154"/>
      <c r="G420" s="35"/>
    </row>
    <row r="421" spans="1:10" x14ac:dyDescent="0.2">
      <c r="A421" s="29"/>
      <c r="B421" s="105"/>
      <c r="C421" s="41"/>
      <c r="D421" s="67"/>
      <c r="E421" s="104"/>
      <c r="F421" s="154"/>
      <c r="G421" s="35"/>
    </row>
    <row r="422" spans="1:10" x14ac:dyDescent="0.2">
      <c r="A422" s="29"/>
      <c r="B422" s="101"/>
      <c r="C422" s="41"/>
      <c r="D422" s="67"/>
      <c r="E422" s="104"/>
      <c r="F422" s="154"/>
      <c r="G422" s="35"/>
    </row>
    <row r="423" spans="1:10" x14ac:dyDescent="0.2">
      <c r="A423" s="29"/>
      <c r="B423" s="646"/>
      <c r="C423" s="647"/>
      <c r="D423" s="681"/>
      <c r="E423" s="649"/>
      <c r="F423" s="650"/>
      <c r="G423" s="35"/>
    </row>
    <row r="424" spans="1:10" x14ac:dyDescent="0.2">
      <c r="A424" s="29"/>
      <c r="B424" s="101"/>
      <c r="C424" s="41"/>
      <c r="D424" s="136"/>
      <c r="E424" s="104"/>
      <c r="F424" s="154"/>
      <c r="G424" s="35"/>
    </row>
    <row r="425" spans="1:10" x14ac:dyDescent="0.2">
      <c r="A425" s="29"/>
      <c r="B425" s="101"/>
      <c r="C425" s="41"/>
      <c r="D425" s="136"/>
      <c r="E425" s="104"/>
      <c r="F425" s="154"/>
      <c r="G425" s="35"/>
    </row>
    <row r="426" spans="1:10" x14ac:dyDescent="0.2">
      <c r="A426" s="29"/>
      <c r="B426" s="646"/>
      <c r="C426" s="647"/>
      <c r="D426" s="786"/>
      <c r="E426" s="649"/>
      <c r="F426" s="650"/>
      <c r="G426" s="35"/>
    </row>
    <row r="427" spans="1:10" x14ac:dyDescent="0.2">
      <c r="A427" s="29"/>
      <c r="B427" s="101"/>
      <c r="C427" s="41"/>
      <c r="D427" s="62"/>
      <c r="E427" s="104"/>
      <c r="F427" s="154"/>
      <c r="G427" s="35"/>
    </row>
    <row r="428" spans="1:10" x14ac:dyDescent="0.2">
      <c r="A428" s="29"/>
      <c r="B428" s="101"/>
      <c r="C428" s="41"/>
      <c r="D428" s="67"/>
      <c r="E428" s="104"/>
      <c r="F428" s="154"/>
      <c r="G428" s="35"/>
    </row>
    <row r="429" spans="1:10" x14ac:dyDescent="0.2">
      <c r="A429" s="29"/>
      <c r="B429" s="101"/>
      <c r="C429" s="41"/>
      <c r="D429" s="159"/>
      <c r="E429" s="104"/>
      <c r="F429" s="154"/>
      <c r="G429" s="35"/>
    </row>
    <row r="430" spans="1:10" x14ac:dyDescent="0.2">
      <c r="A430" s="29"/>
      <c r="B430" s="101"/>
      <c r="C430" s="41"/>
      <c r="D430" s="160"/>
      <c r="E430" s="108"/>
      <c r="F430" s="128"/>
      <c r="G430" s="35"/>
    </row>
    <row r="431" spans="1:10" x14ac:dyDescent="0.2">
      <c r="A431" s="29"/>
      <c r="B431" s="101"/>
      <c r="C431" s="41"/>
      <c r="D431" s="136"/>
      <c r="E431" s="153"/>
      <c r="F431" s="128"/>
      <c r="G431" s="35"/>
    </row>
    <row r="432" spans="1:10" x14ac:dyDescent="0.2">
      <c r="A432" s="29"/>
      <c r="B432" s="101"/>
      <c r="C432" s="41"/>
      <c r="D432" s="136"/>
      <c r="E432" s="153"/>
      <c r="F432" s="128"/>
      <c r="G432" s="35"/>
      <c r="J432" s="411" t="s">
        <v>8</v>
      </c>
    </row>
    <row r="433" spans="1:7" x14ac:dyDescent="0.2">
      <c r="A433" s="29"/>
      <c r="B433" s="101"/>
      <c r="C433" s="41"/>
      <c r="D433" s="136"/>
      <c r="E433" s="153"/>
      <c r="F433" s="128"/>
      <c r="G433" s="35"/>
    </row>
    <row r="434" spans="1:7" x14ac:dyDescent="0.2">
      <c r="A434" s="29"/>
      <c r="B434" s="101"/>
      <c r="C434" s="41"/>
      <c r="D434" s="136"/>
      <c r="E434" s="102"/>
      <c r="F434" s="128"/>
      <c r="G434" s="35"/>
    </row>
    <row r="435" spans="1:7" x14ac:dyDescent="0.2">
      <c r="A435" s="29"/>
      <c r="B435" s="101"/>
      <c r="C435" s="31"/>
      <c r="D435" s="67"/>
      <c r="E435" s="131"/>
      <c r="F435" s="117"/>
      <c r="G435" s="35"/>
    </row>
    <row r="436" spans="1:7" x14ac:dyDescent="0.2">
      <c r="A436" s="29"/>
      <c r="B436" s="101"/>
      <c r="C436" s="41"/>
      <c r="D436" s="118"/>
      <c r="E436" s="108"/>
      <c r="F436" s="149"/>
      <c r="G436" s="35"/>
    </row>
    <row r="437" spans="1:7" x14ac:dyDescent="0.2">
      <c r="A437" s="29"/>
      <c r="B437" s="101"/>
      <c r="C437" s="41"/>
      <c r="D437" s="144"/>
      <c r="E437" s="108"/>
      <c r="F437" s="149"/>
      <c r="G437" s="35"/>
    </row>
    <row r="438" spans="1:7" ht="13.5" thickBot="1" x14ac:dyDescent="0.25">
      <c r="A438" s="45"/>
      <c r="B438" s="132"/>
      <c r="C438" s="115"/>
      <c r="D438" s="115"/>
      <c r="E438" s="132"/>
      <c r="F438" s="49" t="s">
        <v>15</v>
      </c>
      <c r="G438" s="50">
        <f>SUM(G404:G437)</f>
        <v>3280</v>
      </c>
    </row>
    <row r="439" spans="1:7" ht="13.5" thickTop="1" x14ac:dyDescent="0.2">
      <c r="A439" s="1149" t="s">
        <v>3644</v>
      </c>
      <c r="B439" s="1150"/>
      <c r="C439" s="1150"/>
      <c r="D439" s="1150"/>
      <c r="E439" s="1150"/>
      <c r="F439" s="1150"/>
      <c r="G439" s="1151"/>
    </row>
    <row r="440" spans="1:7" ht="13.5" thickBot="1" x14ac:dyDescent="0.25">
      <c r="A440" s="52"/>
      <c r="B440" s="103"/>
      <c r="C440" s="355" t="s">
        <v>8</v>
      </c>
      <c r="D440" s="54"/>
      <c r="E440" s="103"/>
      <c r="F440" s="55"/>
      <c r="G440" s="56"/>
    </row>
    <row r="441" spans="1:7" ht="13.5" thickTop="1" x14ac:dyDescent="0.2">
      <c r="A441" s="1130"/>
      <c r="B441" s="1131"/>
      <c r="C441" s="1131"/>
      <c r="D441" s="57" t="s">
        <v>11</v>
      </c>
      <c r="E441" s="1132" t="s">
        <v>12</v>
      </c>
      <c r="F441" s="1132"/>
      <c r="G441" s="1133"/>
    </row>
    <row r="442" spans="1:7" x14ac:dyDescent="0.2">
      <c r="A442" s="1134" t="s">
        <v>17</v>
      </c>
      <c r="B442" s="1135"/>
      <c r="C442" s="1135"/>
      <c r="D442" s="39"/>
      <c r="E442" s="1136"/>
      <c r="F442" s="1137"/>
      <c r="G442" s="1138"/>
    </row>
    <row r="443" spans="1:7" x14ac:dyDescent="0.2">
      <c r="A443" s="1134" t="s">
        <v>38</v>
      </c>
      <c r="B443" s="1135"/>
      <c r="C443" s="1135"/>
      <c r="D443" s="58" t="s">
        <v>31</v>
      </c>
      <c r="E443" s="1139" t="s">
        <v>142</v>
      </c>
      <c r="F443" s="1139"/>
      <c r="G443" s="1140"/>
    </row>
    <row r="444" spans="1:7" ht="13.5" thickBot="1" x14ac:dyDescent="0.25">
      <c r="A444" s="1141" t="s">
        <v>39</v>
      </c>
      <c r="B444" s="1142"/>
      <c r="C444" s="1142"/>
      <c r="D444" s="59" t="s">
        <v>4</v>
      </c>
      <c r="E444" s="1143" t="s">
        <v>0</v>
      </c>
      <c r="F444" s="1143"/>
      <c r="G444" s="1144"/>
    </row>
    <row r="445" spans="1:7" ht="16.5" x14ac:dyDescent="0.25">
      <c r="A445" s="1152" t="s">
        <v>29</v>
      </c>
      <c r="B445" s="1153"/>
      <c r="C445" s="1153"/>
      <c r="D445" s="1153"/>
      <c r="E445" s="1153"/>
      <c r="F445" s="1153"/>
      <c r="G445" s="1154"/>
    </row>
    <row r="446" spans="1:7" x14ac:dyDescent="0.2">
      <c r="A446" s="1155" t="s">
        <v>48</v>
      </c>
      <c r="B446" s="1156"/>
      <c r="C446" s="1156"/>
      <c r="D446" s="1156"/>
      <c r="E446" s="1156"/>
      <c r="F446" s="1156"/>
      <c r="G446" s="1157"/>
    </row>
    <row r="447" spans="1:7" x14ac:dyDescent="0.2">
      <c r="A447" s="1158" t="s">
        <v>49</v>
      </c>
      <c r="B447" s="1159"/>
      <c r="C447" s="1159"/>
      <c r="D447" s="1159"/>
      <c r="E447" s="1159"/>
      <c r="F447" s="1159"/>
      <c r="G447" s="1160"/>
    </row>
    <row r="448" spans="1:7" x14ac:dyDescent="0.2">
      <c r="A448" s="6"/>
      <c r="B448" s="99"/>
      <c r="C448" s="8"/>
      <c r="D448" s="9"/>
      <c r="E448" s="99"/>
      <c r="F448" s="10"/>
      <c r="G448" s="11" t="s">
        <v>20</v>
      </c>
    </row>
    <row r="449" spans="1:7" x14ac:dyDescent="0.2">
      <c r="A449" s="12" t="s">
        <v>1</v>
      </c>
      <c r="B449" s="13"/>
      <c r="C449" s="14" t="s">
        <v>30</v>
      </c>
      <c r="D449" s="13"/>
      <c r="E449" s="244" t="s">
        <v>4145</v>
      </c>
      <c r="F449" s="312"/>
      <c r="G449" s="245" t="s">
        <v>4133</v>
      </c>
    </row>
    <row r="450" spans="1:7" x14ac:dyDescent="0.2">
      <c r="A450" s="17" t="s">
        <v>8</v>
      </c>
      <c r="B450" s="100"/>
      <c r="C450" s="19"/>
      <c r="D450" s="4"/>
      <c r="E450" s="1145"/>
      <c r="F450" s="1146"/>
      <c r="G450" s="20"/>
    </row>
    <row r="451" spans="1:7" x14ac:dyDescent="0.2">
      <c r="A451" s="21" t="s">
        <v>37</v>
      </c>
      <c r="B451" s="22"/>
      <c r="C451" s="22"/>
      <c r="D451" s="22"/>
      <c r="E451" s="23" t="s">
        <v>46</v>
      </c>
      <c r="F451" s="24"/>
      <c r="G451" s="20" t="s">
        <v>50</v>
      </c>
    </row>
    <row r="452" spans="1:7" x14ac:dyDescent="0.2">
      <c r="A452" s="6"/>
      <c r="B452" s="99"/>
      <c r="C452" s="8"/>
      <c r="D452" s="8"/>
      <c r="E452" s="1147"/>
      <c r="F452" s="1148"/>
      <c r="G452" s="25"/>
    </row>
    <row r="453" spans="1:7" ht="26.25" thickBot="1" x14ac:dyDescent="0.25">
      <c r="A453" s="210" t="s">
        <v>47</v>
      </c>
      <c r="B453" s="28" t="s">
        <v>23</v>
      </c>
      <c r="C453" s="28" t="s">
        <v>34</v>
      </c>
      <c r="D453" s="110" t="s">
        <v>53</v>
      </c>
      <c r="E453" s="114" t="s">
        <v>54</v>
      </c>
      <c r="F453" s="111" t="s">
        <v>55</v>
      </c>
      <c r="G453" s="112" t="s">
        <v>35</v>
      </c>
    </row>
    <row r="454" spans="1:7" ht="13.5" thickTop="1" x14ac:dyDescent="0.2">
      <c r="A454" s="29">
        <v>1</v>
      </c>
      <c r="B454" s="101"/>
      <c r="C454" s="352" t="s">
        <v>153</v>
      </c>
      <c r="D454" s="357" t="s">
        <v>2306</v>
      </c>
      <c r="E454" s="158">
        <v>1</v>
      </c>
      <c r="F454" s="128">
        <v>4700</v>
      </c>
      <c r="G454" s="35">
        <f>F454*E454</f>
        <v>4700</v>
      </c>
    </row>
    <row r="455" spans="1:7" x14ac:dyDescent="0.2">
      <c r="A455" s="29"/>
      <c r="B455" s="101"/>
      <c r="C455" s="352"/>
      <c r="D455" s="351" t="s">
        <v>4194</v>
      </c>
      <c r="E455" s="108"/>
      <c r="F455" s="128"/>
      <c r="G455" s="35"/>
    </row>
    <row r="456" spans="1:7" x14ac:dyDescent="0.2">
      <c r="A456" s="29"/>
      <c r="B456" s="101"/>
      <c r="C456" s="352"/>
      <c r="D456" s="351"/>
      <c r="E456" s="108"/>
      <c r="F456" s="149"/>
      <c r="G456" s="35"/>
    </row>
    <row r="457" spans="1:7" x14ac:dyDescent="0.2">
      <c r="A457" s="29"/>
      <c r="B457" s="101"/>
      <c r="C457" s="41"/>
      <c r="D457" s="129"/>
      <c r="E457" s="108"/>
      <c r="F457" s="128"/>
      <c r="G457" s="35"/>
    </row>
    <row r="458" spans="1:7" x14ac:dyDescent="0.2">
      <c r="A458" s="29"/>
      <c r="B458" s="105"/>
      <c r="C458" s="41"/>
      <c r="D458" s="136"/>
      <c r="E458" s="102"/>
      <c r="F458" s="128"/>
      <c r="G458" s="35"/>
    </row>
    <row r="459" spans="1:7" x14ac:dyDescent="0.2">
      <c r="A459" s="29"/>
      <c r="B459" s="105"/>
      <c r="C459" s="41"/>
      <c r="D459" s="136"/>
      <c r="E459" s="102"/>
      <c r="F459" s="128"/>
      <c r="G459" s="35"/>
    </row>
    <row r="460" spans="1:7" x14ac:dyDescent="0.2">
      <c r="A460" s="29"/>
      <c r="B460" s="151"/>
      <c r="C460" s="119"/>
      <c r="D460" s="136"/>
      <c r="E460" s="108"/>
      <c r="F460" s="150"/>
      <c r="G460" s="35"/>
    </row>
    <row r="461" spans="1:7" x14ac:dyDescent="0.2">
      <c r="A461" s="29"/>
      <c r="B461" s="151"/>
      <c r="C461" s="119"/>
      <c r="D461" s="144" t="s">
        <v>8</v>
      </c>
      <c r="E461" s="108"/>
      <c r="F461" s="150"/>
      <c r="G461" s="35"/>
    </row>
    <row r="462" spans="1:7" x14ac:dyDescent="0.2">
      <c r="A462" s="29"/>
      <c r="B462" s="101"/>
      <c r="C462" s="41"/>
      <c r="D462" s="144"/>
      <c r="E462" s="155"/>
      <c r="F462" s="128"/>
      <c r="G462" s="35"/>
    </row>
    <row r="463" spans="1:7" x14ac:dyDescent="0.2">
      <c r="A463" s="29"/>
      <c r="B463" s="106"/>
      <c r="C463" s="41"/>
      <c r="D463" s="136"/>
      <c r="E463" s="104"/>
      <c r="F463" s="128"/>
      <c r="G463" s="35"/>
    </row>
    <row r="464" spans="1:7" x14ac:dyDescent="0.2">
      <c r="A464" s="29"/>
      <c r="B464" s="105"/>
      <c r="C464" s="41"/>
      <c r="D464" s="136"/>
      <c r="E464" s="108"/>
      <c r="F464" s="152"/>
      <c r="G464" s="35"/>
    </row>
    <row r="465" spans="1:7" x14ac:dyDescent="0.2">
      <c r="A465" s="29"/>
      <c r="B465" s="107"/>
      <c r="C465" s="41"/>
      <c r="D465" s="136"/>
      <c r="E465" s="153"/>
      <c r="F465" s="128"/>
      <c r="G465" s="35"/>
    </row>
    <row r="466" spans="1:7" x14ac:dyDescent="0.2">
      <c r="A466" s="29"/>
      <c r="B466" s="107"/>
      <c r="C466" s="41"/>
      <c r="D466" s="67"/>
      <c r="E466" s="153"/>
      <c r="F466" s="128"/>
      <c r="G466" s="35"/>
    </row>
    <row r="467" spans="1:7" x14ac:dyDescent="0.2">
      <c r="A467" s="29"/>
      <c r="B467" s="101"/>
      <c r="C467" s="41"/>
      <c r="D467" s="67"/>
      <c r="E467" s="108"/>
      <c r="F467" s="128"/>
      <c r="G467" s="35"/>
    </row>
    <row r="468" spans="1:7" x14ac:dyDescent="0.2">
      <c r="A468" s="29"/>
      <c r="B468" s="101"/>
      <c r="C468" s="41"/>
      <c r="D468" s="67"/>
      <c r="E468" s="153"/>
      <c r="F468" s="128"/>
      <c r="G468" s="35"/>
    </row>
    <row r="469" spans="1:7" x14ac:dyDescent="0.2">
      <c r="A469" s="29"/>
      <c r="B469" s="106"/>
      <c r="C469" s="41"/>
      <c r="D469" s="67"/>
      <c r="E469" s="104"/>
      <c r="F469" s="154"/>
      <c r="G469" s="35"/>
    </row>
    <row r="470" spans="1:7" x14ac:dyDescent="0.2">
      <c r="A470" s="29"/>
      <c r="B470" s="105"/>
      <c r="C470" s="41"/>
      <c r="D470" s="130"/>
      <c r="E470" s="104"/>
      <c r="F470" s="154"/>
      <c r="G470" s="35"/>
    </row>
    <row r="471" spans="1:7" x14ac:dyDescent="0.2">
      <c r="A471" s="29"/>
      <c r="B471" s="105"/>
      <c r="C471" s="41"/>
      <c r="D471" s="67"/>
      <c r="E471" s="104"/>
      <c r="F471" s="154"/>
      <c r="G471" s="35"/>
    </row>
    <row r="472" spans="1:7" x14ac:dyDescent="0.2">
      <c r="A472" s="29"/>
      <c r="B472" s="101"/>
      <c r="C472" s="41"/>
      <c r="D472" s="67"/>
      <c r="E472" s="104"/>
      <c r="F472" s="154"/>
      <c r="G472" s="35"/>
    </row>
    <row r="473" spans="1:7" x14ac:dyDescent="0.2">
      <c r="A473" s="29"/>
      <c r="B473" s="646"/>
      <c r="C473" s="647"/>
      <c r="D473" s="681"/>
      <c r="E473" s="649"/>
      <c r="F473" s="650"/>
      <c r="G473" s="35"/>
    </row>
    <row r="474" spans="1:7" x14ac:dyDescent="0.2">
      <c r="A474" s="29"/>
      <c r="B474" s="101"/>
      <c r="C474" s="41"/>
      <c r="D474" s="136"/>
      <c r="E474" s="104"/>
      <c r="F474" s="154"/>
      <c r="G474" s="35"/>
    </row>
    <row r="475" spans="1:7" x14ac:dyDescent="0.2">
      <c r="A475" s="29"/>
      <c r="B475" s="101"/>
      <c r="C475" s="41"/>
      <c r="D475" s="136"/>
      <c r="E475" s="104"/>
      <c r="F475" s="154"/>
      <c r="G475" s="35"/>
    </row>
    <row r="476" spans="1:7" x14ac:dyDescent="0.2">
      <c r="A476" s="29"/>
      <c r="B476" s="646"/>
      <c r="C476" s="647"/>
      <c r="D476" s="786"/>
      <c r="E476" s="649"/>
      <c r="F476" s="650"/>
      <c r="G476" s="35"/>
    </row>
    <row r="477" spans="1:7" x14ac:dyDescent="0.2">
      <c r="A477" s="29"/>
      <c r="B477" s="101"/>
      <c r="C477" s="41"/>
      <c r="D477" s="62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59"/>
      <c r="E479" s="104"/>
      <c r="F479" s="154"/>
      <c r="G479" s="35"/>
    </row>
    <row r="480" spans="1:7" x14ac:dyDescent="0.2">
      <c r="A480" s="29"/>
      <c r="B480" s="101"/>
      <c r="C480" s="41"/>
      <c r="D480" s="160"/>
      <c r="E480" s="108"/>
      <c r="F480" s="128"/>
      <c r="G480" s="35"/>
    </row>
    <row r="481" spans="1:7" x14ac:dyDescent="0.2">
      <c r="A481" s="29"/>
      <c r="B481" s="101"/>
      <c r="C481" s="41"/>
      <c r="D481" s="136"/>
      <c r="E481" s="153"/>
      <c r="F481" s="128"/>
      <c r="G481" s="35"/>
    </row>
    <row r="482" spans="1:7" x14ac:dyDescent="0.2">
      <c r="A482" s="29"/>
      <c r="B482" s="101"/>
      <c r="C482" s="41"/>
      <c r="D482" s="136"/>
      <c r="E482" s="153"/>
      <c r="F482" s="128"/>
      <c r="G482" s="35"/>
    </row>
    <row r="483" spans="1:7" x14ac:dyDescent="0.2">
      <c r="A483" s="29"/>
      <c r="B483" s="101"/>
      <c r="C483" s="41"/>
      <c r="D483" s="136"/>
      <c r="E483" s="153"/>
      <c r="F483" s="128"/>
      <c r="G483" s="35"/>
    </row>
    <row r="484" spans="1:7" x14ac:dyDescent="0.2">
      <c r="A484" s="29"/>
      <c r="B484" s="101"/>
      <c r="C484" s="41"/>
      <c r="D484" s="136"/>
      <c r="E484" s="102"/>
      <c r="F484" s="128"/>
      <c r="G484" s="35"/>
    </row>
    <row r="485" spans="1:7" x14ac:dyDescent="0.2">
      <c r="A485" s="29"/>
      <c r="B485" s="101"/>
      <c r="C485" s="31"/>
      <c r="D485" s="67"/>
      <c r="E485" s="131"/>
      <c r="F485" s="117"/>
      <c r="G485" s="35"/>
    </row>
    <row r="486" spans="1:7" x14ac:dyDescent="0.2">
      <c r="A486" s="29"/>
      <c r="B486" s="101"/>
      <c r="C486" s="41"/>
      <c r="D486" s="118"/>
      <c r="E486" s="108"/>
      <c r="F486" s="149"/>
      <c r="G486" s="35"/>
    </row>
    <row r="487" spans="1:7" x14ac:dyDescent="0.2">
      <c r="A487" s="29"/>
      <c r="B487" s="101"/>
      <c r="C487" s="41"/>
      <c r="D487" s="144"/>
      <c r="E487" s="108"/>
      <c r="F487" s="149"/>
      <c r="G487" s="35"/>
    </row>
    <row r="488" spans="1:7" ht="13.5" thickBot="1" x14ac:dyDescent="0.25">
      <c r="A488" s="45"/>
      <c r="B488" s="132"/>
      <c r="C488" s="115"/>
      <c r="D488" s="115"/>
      <c r="E488" s="132"/>
      <c r="F488" s="49" t="s">
        <v>15</v>
      </c>
      <c r="G488" s="50">
        <f>SUM(G454:G487)</f>
        <v>4700</v>
      </c>
    </row>
    <row r="489" spans="1:7" ht="13.5" thickTop="1" x14ac:dyDescent="0.2">
      <c r="A489" s="1149" t="s">
        <v>4134</v>
      </c>
      <c r="B489" s="1186"/>
      <c r="C489" s="1186"/>
      <c r="D489" s="1186"/>
      <c r="E489" s="1186"/>
      <c r="F489" s="1186"/>
      <c r="G489" s="1187"/>
    </row>
    <row r="490" spans="1:7" ht="13.5" thickBot="1" x14ac:dyDescent="0.25">
      <c r="A490" s="359"/>
      <c r="B490" s="355"/>
      <c r="C490" s="355" t="s">
        <v>8</v>
      </c>
      <c r="D490" s="360"/>
      <c r="E490" s="355"/>
      <c r="F490" s="361"/>
      <c r="G490" s="362"/>
    </row>
    <row r="491" spans="1:7" ht="13.5" thickTop="1" x14ac:dyDescent="0.2">
      <c r="A491" s="1130"/>
      <c r="B491" s="1131"/>
      <c r="C491" s="1131"/>
      <c r="D491" s="57" t="s">
        <v>11</v>
      </c>
      <c r="E491" s="1132" t="s">
        <v>12</v>
      </c>
      <c r="F491" s="1132"/>
      <c r="G491" s="1133"/>
    </row>
    <row r="492" spans="1:7" x14ac:dyDescent="0.2">
      <c r="A492" s="1134" t="s">
        <v>17</v>
      </c>
      <c r="B492" s="1135"/>
      <c r="C492" s="1135"/>
      <c r="D492" s="39"/>
      <c r="E492" s="1136"/>
      <c r="F492" s="1137"/>
      <c r="G492" s="1138"/>
    </row>
    <row r="493" spans="1:7" x14ac:dyDescent="0.2">
      <c r="A493" s="1134" t="s">
        <v>38</v>
      </c>
      <c r="B493" s="1135"/>
      <c r="C493" s="1135"/>
      <c r="D493" s="58" t="s">
        <v>31</v>
      </c>
      <c r="E493" s="1139" t="s">
        <v>142</v>
      </c>
      <c r="F493" s="1139"/>
      <c r="G493" s="1140"/>
    </row>
    <row r="494" spans="1:7" ht="13.5" thickBot="1" x14ac:dyDescent="0.25">
      <c r="A494" s="1141" t="s">
        <v>39</v>
      </c>
      <c r="B494" s="1142"/>
      <c r="C494" s="1142"/>
      <c r="D494" s="59" t="s">
        <v>4</v>
      </c>
      <c r="E494" s="1143" t="s">
        <v>0</v>
      </c>
      <c r="F494" s="1143"/>
      <c r="G494" s="1144"/>
    </row>
    <row r="495" spans="1:7" ht="16.5" x14ac:dyDescent="0.25">
      <c r="A495" s="1152" t="s">
        <v>29</v>
      </c>
      <c r="B495" s="1153"/>
      <c r="C495" s="1153"/>
      <c r="D495" s="1153"/>
      <c r="E495" s="1153"/>
      <c r="F495" s="1153"/>
      <c r="G495" s="1154"/>
    </row>
    <row r="496" spans="1:7" x14ac:dyDescent="0.2">
      <c r="A496" s="1155" t="s">
        <v>48</v>
      </c>
      <c r="B496" s="1156"/>
      <c r="C496" s="1156"/>
      <c r="D496" s="1156"/>
      <c r="E496" s="1156"/>
      <c r="F496" s="1156"/>
      <c r="G496" s="1157"/>
    </row>
    <row r="497" spans="1:7" x14ac:dyDescent="0.2">
      <c r="A497" s="1158" t="s">
        <v>49</v>
      </c>
      <c r="B497" s="1159"/>
      <c r="C497" s="1159"/>
      <c r="D497" s="1159"/>
      <c r="E497" s="1159"/>
      <c r="F497" s="1159"/>
      <c r="G497" s="1160"/>
    </row>
    <row r="498" spans="1:7" x14ac:dyDescent="0.2">
      <c r="A498" s="6"/>
      <c r="B498" s="99"/>
      <c r="C498" s="8"/>
      <c r="D498" s="9"/>
      <c r="E498" s="99"/>
      <c r="F498" s="10"/>
      <c r="G498" s="11" t="s">
        <v>20</v>
      </c>
    </row>
    <row r="499" spans="1:7" x14ac:dyDescent="0.2">
      <c r="A499" s="12" t="s">
        <v>1</v>
      </c>
      <c r="B499" s="13"/>
      <c r="C499" s="14" t="s">
        <v>30</v>
      </c>
      <c r="D499" s="13"/>
      <c r="E499" s="244" t="s">
        <v>4206</v>
      </c>
      <c r="F499" s="312"/>
      <c r="G499" s="245" t="s">
        <v>4199</v>
      </c>
    </row>
    <row r="500" spans="1:7" x14ac:dyDescent="0.2">
      <c r="A500" s="17" t="s">
        <v>8</v>
      </c>
      <c r="B500" s="100"/>
      <c r="C500" s="19"/>
      <c r="D500" s="4"/>
      <c r="E500" s="1145"/>
      <c r="F500" s="1146"/>
      <c r="G500" s="20"/>
    </row>
    <row r="501" spans="1:7" x14ac:dyDescent="0.2">
      <c r="A501" s="21" t="s">
        <v>37</v>
      </c>
      <c r="B501" s="22"/>
      <c r="C501" s="22"/>
      <c r="D501" s="22"/>
      <c r="E501" s="23" t="s">
        <v>46</v>
      </c>
      <c r="F501" s="24"/>
      <c r="G501" s="20" t="s">
        <v>50</v>
      </c>
    </row>
    <row r="502" spans="1:7" x14ac:dyDescent="0.2">
      <c r="A502" s="6"/>
      <c r="B502" s="99"/>
      <c r="C502" s="8"/>
      <c r="D502" s="8"/>
      <c r="E502" s="1147"/>
      <c r="F502" s="1148"/>
      <c r="G502" s="25"/>
    </row>
    <row r="503" spans="1:7" ht="26.25" thickBot="1" x14ac:dyDescent="0.25">
      <c r="A503" s="210" t="s">
        <v>47</v>
      </c>
      <c r="B503" s="28" t="s">
        <v>23</v>
      </c>
      <c r="C503" s="28" t="s">
        <v>34</v>
      </c>
      <c r="D503" s="110" t="s">
        <v>53</v>
      </c>
      <c r="E503" s="114" t="s">
        <v>54</v>
      </c>
      <c r="F503" s="111" t="s">
        <v>55</v>
      </c>
      <c r="G503" s="112" t="s">
        <v>35</v>
      </c>
    </row>
    <row r="504" spans="1:7" ht="13.5" thickTop="1" x14ac:dyDescent="0.2">
      <c r="A504" s="29">
        <v>1</v>
      </c>
      <c r="B504" s="101"/>
      <c r="C504" s="352" t="s">
        <v>2311</v>
      </c>
      <c r="D504" s="357" t="s">
        <v>2310</v>
      </c>
      <c r="E504" s="383">
        <v>91</v>
      </c>
      <c r="F504" s="128">
        <v>40</v>
      </c>
      <c r="G504" s="35">
        <f>F504*E504</f>
        <v>3640</v>
      </c>
    </row>
    <row r="505" spans="1:7" x14ac:dyDescent="0.2">
      <c r="A505" s="29"/>
      <c r="B505" s="101"/>
      <c r="C505" s="352"/>
      <c r="D505" s="351"/>
      <c r="E505" s="108"/>
      <c r="F505" s="128"/>
      <c r="G505" s="35"/>
    </row>
    <row r="506" spans="1:7" x14ac:dyDescent="0.2">
      <c r="A506" s="29"/>
      <c r="B506" s="101"/>
      <c r="C506" s="352"/>
      <c r="D506" s="351"/>
      <c r="E506" s="108"/>
      <c r="F506" s="149"/>
      <c r="G506" s="35"/>
    </row>
    <row r="507" spans="1:7" x14ac:dyDescent="0.2">
      <c r="A507" s="29"/>
      <c r="B507" s="101"/>
      <c r="C507" s="41"/>
      <c r="D507" s="129"/>
      <c r="E507" s="108"/>
      <c r="F507" s="128"/>
      <c r="G507" s="35"/>
    </row>
    <row r="508" spans="1:7" x14ac:dyDescent="0.2">
      <c r="A508" s="29"/>
      <c r="B508" s="105"/>
      <c r="C508" s="41"/>
      <c r="D508" s="136"/>
      <c r="E508" s="102"/>
      <c r="F508" s="128"/>
      <c r="G508" s="35"/>
    </row>
    <row r="509" spans="1:7" x14ac:dyDescent="0.2">
      <c r="A509" s="29"/>
      <c r="B509" s="105"/>
      <c r="C509" s="41"/>
      <c r="D509" s="136"/>
      <c r="E509" s="102"/>
      <c r="F509" s="128"/>
      <c r="G509" s="35"/>
    </row>
    <row r="510" spans="1:7" x14ac:dyDescent="0.2">
      <c r="A510" s="29"/>
      <c r="B510" s="151"/>
      <c r="C510" s="119"/>
      <c r="D510" s="136"/>
      <c r="E510" s="108"/>
      <c r="F510" s="150"/>
      <c r="G510" s="35"/>
    </row>
    <row r="511" spans="1:7" x14ac:dyDescent="0.2">
      <c r="A511" s="29"/>
      <c r="B511" s="151"/>
      <c r="C511" s="119"/>
      <c r="D511" s="144" t="s">
        <v>8</v>
      </c>
      <c r="E511" s="108"/>
      <c r="F511" s="150"/>
      <c r="G511" s="35"/>
    </row>
    <row r="512" spans="1:7" x14ac:dyDescent="0.2">
      <c r="A512" s="29"/>
      <c r="B512" s="101"/>
      <c r="C512" s="41"/>
      <c r="D512" s="144"/>
      <c r="E512" s="155"/>
      <c r="F512" s="128"/>
      <c r="G512" s="35"/>
    </row>
    <row r="513" spans="1:7" x14ac:dyDescent="0.2">
      <c r="A513" s="29"/>
      <c r="B513" s="106"/>
      <c r="C513" s="41"/>
      <c r="D513" s="136"/>
      <c r="E513" s="104"/>
      <c r="F513" s="128"/>
      <c r="G513" s="35"/>
    </row>
    <row r="514" spans="1:7" x14ac:dyDescent="0.2">
      <c r="A514" s="29"/>
      <c r="B514" s="105"/>
      <c r="C514" s="41"/>
      <c r="D514" s="136"/>
      <c r="E514" s="108"/>
      <c r="F514" s="152"/>
      <c r="G514" s="35"/>
    </row>
    <row r="515" spans="1:7" x14ac:dyDescent="0.2">
      <c r="A515" s="29"/>
      <c r="B515" s="107"/>
      <c r="C515" s="41"/>
      <c r="D515" s="136"/>
      <c r="E515" s="153"/>
      <c r="F515" s="128"/>
      <c r="G515" s="35"/>
    </row>
    <row r="516" spans="1:7" x14ac:dyDescent="0.2">
      <c r="A516" s="29"/>
      <c r="B516" s="107"/>
      <c r="C516" s="41"/>
      <c r="D516" s="67"/>
      <c r="E516" s="153"/>
      <c r="F516" s="128"/>
      <c r="G516" s="35"/>
    </row>
    <row r="517" spans="1:7" x14ac:dyDescent="0.2">
      <c r="A517" s="29"/>
      <c r="B517" s="101"/>
      <c r="C517" s="41"/>
      <c r="D517" s="67"/>
      <c r="E517" s="108"/>
      <c r="F517" s="128"/>
      <c r="G517" s="35"/>
    </row>
    <row r="518" spans="1:7" x14ac:dyDescent="0.2">
      <c r="A518" s="29"/>
      <c r="B518" s="101"/>
      <c r="C518" s="41"/>
      <c r="D518" s="67"/>
      <c r="E518" s="153"/>
      <c r="F518" s="128"/>
      <c r="G518" s="35"/>
    </row>
    <row r="519" spans="1:7" x14ac:dyDescent="0.2">
      <c r="A519" s="29"/>
      <c r="B519" s="106"/>
      <c r="C519" s="41"/>
      <c r="D519" s="67"/>
      <c r="E519" s="104"/>
      <c r="F519" s="154"/>
      <c r="G519" s="35"/>
    </row>
    <row r="520" spans="1:7" x14ac:dyDescent="0.2">
      <c r="A520" s="29"/>
      <c r="B520" s="105"/>
      <c r="C520" s="41"/>
      <c r="D520" s="130"/>
      <c r="E520" s="104"/>
      <c r="F520" s="154"/>
      <c r="G520" s="35"/>
    </row>
    <row r="521" spans="1:7" x14ac:dyDescent="0.2">
      <c r="A521" s="29"/>
      <c r="B521" s="105"/>
      <c r="C521" s="41"/>
      <c r="D521" s="67"/>
      <c r="E521" s="104"/>
      <c r="F521" s="154"/>
      <c r="G521" s="35"/>
    </row>
    <row r="522" spans="1:7" x14ac:dyDescent="0.2">
      <c r="A522" s="29"/>
      <c r="B522" s="101"/>
      <c r="C522" s="41"/>
      <c r="D522" s="67"/>
      <c r="E522" s="104"/>
      <c r="F522" s="154"/>
      <c r="G522" s="35"/>
    </row>
    <row r="523" spans="1:7" x14ac:dyDescent="0.2">
      <c r="A523" s="29"/>
      <c r="B523" s="646"/>
      <c r="C523" s="647"/>
      <c r="D523" s="681"/>
      <c r="E523" s="649"/>
      <c r="F523" s="650"/>
      <c r="G523" s="35"/>
    </row>
    <row r="524" spans="1:7" x14ac:dyDescent="0.2">
      <c r="A524" s="29"/>
      <c r="B524" s="101"/>
      <c r="C524" s="41"/>
      <c r="D524" s="136"/>
      <c r="E524" s="104"/>
      <c r="F524" s="154"/>
      <c r="G524" s="35"/>
    </row>
    <row r="525" spans="1:7" x14ac:dyDescent="0.2">
      <c r="A525" s="29"/>
      <c r="B525" s="101"/>
      <c r="C525" s="41"/>
      <c r="D525" s="136"/>
      <c r="E525" s="104"/>
      <c r="F525" s="154"/>
      <c r="G525" s="35"/>
    </row>
    <row r="526" spans="1:7" x14ac:dyDescent="0.2">
      <c r="A526" s="29"/>
      <c r="B526" s="646"/>
      <c r="C526" s="647"/>
      <c r="D526" s="786"/>
      <c r="E526" s="649"/>
      <c r="F526" s="650"/>
      <c r="G526" s="35"/>
    </row>
    <row r="527" spans="1:7" x14ac:dyDescent="0.2">
      <c r="A527" s="29"/>
      <c r="B527" s="101"/>
      <c r="C527" s="41"/>
      <c r="D527" s="62"/>
      <c r="E527" s="104"/>
      <c r="F527" s="154"/>
      <c r="G527" s="35"/>
    </row>
    <row r="528" spans="1:7" x14ac:dyDescent="0.2">
      <c r="A528" s="29"/>
      <c r="B528" s="101"/>
      <c r="C528" s="41"/>
      <c r="D528" s="67"/>
      <c r="E528" s="104"/>
      <c r="F528" s="154"/>
      <c r="G528" s="35"/>
    </row>
    <row r="529" spans="1:7" x14ac:dyDescent="0.2">
      <c r="A529" s="29"/>
      <c r="B529" s="101"/>
      <c r="C529" s="41"/>
      <c r="D529" s="159"/>
      <c r="E529" s="104"/>
      <c r="F529" s="154"/>
      <c r="G529" s="35"/>
    </row>
    <row r="530" spans="1:7" x14ac:dyDescent="0.2">
      <c r="A530" s="29"/>
      <c r="B530" s="101"/>
      <c r="C530" s="41"/>
      <c r="D530" s="160"/>
      <c r="E530" s="108"/>
      <c r="F530" s="128"/>
      <c r="G530" s="35"/>
    </row>
    <row r="531" spans="1:7" x14ac:dyDescent="0.2">
      <c r="A531" s="29"/>
      <c r="B531" s="101"/>
      <c r="C531" s="41"/>
      <c r="D531" s="136"/>
      <c r="E531" s="153"/>
      <c r="F531" s="128"/>
      <c r="G531" s="35"/>
    </row>
    <row r="532" spans="1:7" x14ac:dyDescent="0.2">
      <c r="A532" s="29"/>
      <c r="B532" s="101"/>
      <c r="C532" s="41"/>
      <c r="D532" s="136"/>
      <c r="E532" s="153"/>
      <c r="F532" s="128"/>
      <c r="G532" s="35"/>
    </row>
    <row r="533" spans="1:7" x14ac:dyDescent="0.2">
      <c r="A533" s="29"/>
      <c r="B533" s="101"/>
      <c r="C533" s="41"/>
      <c r="D533" s="136"/>
      <c r="E533" s="153"/>
      <c r="F533" s="128"/>
      <c r="G533" s="35"/>
    </row>
    <row r="534" spans="1:7" x14ac:dyDescent="0.2">
      <c r="A534" s="29"/>
      <c r="B534" s="101"/>
      <c r="C534" s="41"/>
      <c r="D534" s="136"/>
      <c r="E534" s="102"/>
      <c r="F534" s="128"/>
      <c r="G534" s="35"/>
    </row>
    <row r="535" spans="1:7" x14ac:dyDescent="0.2">
      <c r="A535" s="29"/>
      <c r="B535" s="101"/>
      <c r="C535" s="31"/>
      <c r="D535" s="67"/>
      <c r="E535" s="131"/>
      <c r="F535" s="117"/>
      <c r="G535" s="35"/>
    </row>
    <row r="536" spans="1:7" x14ac:dyDescent="0.2">
      <c r="A536" s="29"/>
      <c r="B536" s="101"/>
      <c r="C536" s="41"/>
      <c r="D536" s="118"/>
      <c r="E536" s="108"/>
      <c r="F536" s="149"/>
      <c r="G536" s="35"/>
    </row>
    <row r="537" spans="1:7" x14ac:dyDescent="0.2">
      <c r="A537" s="29"/>
      <c r="B537" s="101"/>
      <c r="C537" s="41"/>
      <c r="D537" s="144"/>
      <c r="E537" s="108"/>
      <c r="F537" s="149"/>
      <c r="G537" s="35"/>
    </row>
    <row r="538" spans="1:7" ht="13.5" thickBot="1" x14ac:dyDescent="0.25">
      <c r="A538" s="45"/>
      <c r="B538" s="132"/>
      <c r="C538" s="115"/>
      <c r="D538" s="115"/>
      <c r="E538" s="132"/>
      <c r="F538" s="49" t="s">
        <v>15</v>
      </c>
      <c r="G538" s="50">
        <f>SUM(G504:G537)</f>
        <v>3640</v>
      </c>
    </row>
    <row r="539" spans="1:7" ht="13.5" thickTop="1" x14ac:dyDescent="0.2">
      <c r="A539" s="1149" t="s">
        <v>4131</v>
      </c>
      <c r="B539" s="1150"/>
      <c r="C539" s="1150"/>
      <c r="D539" s="1150"/>
      <c r="E539" s="1150"/>
      <c r="F539" s="1150"/>
      <c r="G539" s="1151"/>
    </row>
    <row r="540" spans="1:7" ht="13.5" thickBot="1" x14ac:dyDescent="0.25">
      <c r="A540" s="52"/>
      <c r="B540" s="103"/>
      <c r="C540" s="355" t="s">
        <v>8</v>
      </c>
      <c r="D540" s="54"/>
      <c r="E540" s="103"/>
      <c r="F540" s="55"/>
      <c r="G540" s="56"/>
    </row>
    <row r="541" spans="1:7" ht="13.5" thickTop="1" x14ac:dyDescent="0.2">
      <c r="A541" s="1130"/>
      <c r="B541" s="1131"/>
      <c r="C541" s="1131"/>
      <c r="D541" s="57" t="s">
        <v>11</v>
      </c>
      <c r="E541" s="1132" t="s">
        <v>12</v>
      </c>
      <c r="F541" s="1132"/>
      <c r="G541" s="1133"/>
    </row>
    <row r="542" spans="1:7" x14ac:dyDescent="0.2">
      <c r="A542" s="1134" t="s">
        <v>17</v>
      </c>
      <c r="B542" s="1135"/>
      <c r="C542" s="1135"/>
      <c r="D542" s="39"/>
      <c r="E542" s="1136"/>
      <c r="F542" s="1137"/>
      <c r="G542" s="1138"/>
    </row>
    <row r="543" spans="1:7" x14ac:dyDescent="0.2">
      <c r="A543" s="1134" t="s">
        <v>38</v>
      </c>
      <c r="B543" s="1135"/>
      <c r="C543" s="1135"/>
      <c r="D543" s="58" t="s">
        <v>31</v>
      </c>
      <c r="E543" s="1139" t="s">
        <v>142</v>
      </c>
      <c r="F543" s="1139"/>
      <c r="G543" s="1140"/>
    </row>
    <row r="544" spans="1:7" ht="13.5" thickBot="1" x14ac:dyDescent="0.25">
      <c r="A544" s="1141" t="s">
        <v>39</v>
      </c>
      <c r="B544" s="1142"/>
      <c r="C544" s="1142"/>
      <c r="D544" s="59" t="s">
        <v>4</v>
      </c>
      <c r="E544" s="1143" t="s">
        <v>0</v>
      </c>
      <c r="F544" s="1143"/>
      <c r="G544" s="1144"/>
    </row>
    <row r="545" spans="1:7" ht="16.5" x14ac:dyDescent="0.25">
      <c r="A545" s="1152" t="s">
        <v>29</v>
      </c>
      <c r="B545" s="1153"/>
      <c r="C545" s="1153"/>
      <c r="D545" s="1153"/>
      <c r="E545" s="1153"/>
      <c r="F545" s="1153"/>
      <c r="G545" s="1154"/>
    </row>
    <row r="546" spans="1:7" x14ac:dyDescent="0.2">
      <c r="A546" s="1155" t="s">
        <v>48</v>
      </c>
      <c r="B546" s="1156"/>
      <c r="C546" s="1156"/>
      <c r="D546" s="1156"/>
      <c r="E546" s="1156"/>
      <c r="F546" s="1156"/>
      <c r="G546" s="1157"/>
    </row>
    <row r="547" spans="1:7" x14ac:dyDescent="0.2">
      <c r="A547" s="1158" t="s">
        <v>49</v>
      </c>
      <c r="B547" s="1159"/>
      <c r="C547" s="1159"/>
      <c r="D547" s="1159"/>
      <c r="E547" s="1159"/>
      <c r="F547" s="1159"/>
      <c r="G547" s="1160"/>
    </row>
    <row r="548" spans="1:7" x14ac:dyDescent="0.2">
      <c r="A548" s="6"/>
      <c r="B548" s="99"/>
      <c r="C548" s="8"/>
      <c r="D548" s="9"/>
      <c r="E548" s="99"/>
      <c r="F548" s="10"/>
      <c r="G548" s="11" t="s">
        <v>20</v>
      </c>
    </row>
    <row r="549" spans="1:7" x14ac:dyDescent="0.2">
      <c r="A549" s="12" t="s">
        <v>1</v>
      </c>
      <c r="B549" s="13"/>
      <c r="C549" s="14" t="s">
        <v>30</v>
      </c>
      <c r="D549" s="13"/>
      <c r="E549" s="244" t="s">
        <v>4852</v>
      </c>
      <c r="F549" s="312"/>
      <c r="G549" s="245" t="s">
        <v>4853</v>
      </c>
    </row>
    <row r="550" spans="1:7" x14ac:dyDescent="0.2">
      <c r="A550" s="17" t="s">
        <v>8</v>
      </c>
      <c r="B550" s="100"/>
      <c r="C550" s="19"/>
      <c r="D550" s="4"/>
      <c r="E550" s="1145"/>
      <c r="F550" s="1146"/>
      <c r="G550" s="20"/>
    </row>
    <row r="551" spans="1:7" x14ac:dyDescent="0.2">
      <c r="A551" s="21" t="s">
        <v>37</v>
      </c>
      <c r="B551" s="22"/>
      <c r="C551" s="22"/>
      <c r="D551" s="22"/>
      <c r="E551" s="23" t="s">
        <v>46</v>
      </c>
      <c r="F551" s="24"/>
      <c r="G551" s="20" t="s">
        <v>50</v>
      </c>
    </row>
    <row r="552" spans="1:7" x14ac:dyDescent="0.2">
      <c r="A552" s="6"/>
      <c r="B552" s="99"/>
      <c r="C552" s="8"/>
      <c r="D552" s="8"/>
      <c r="E552" s="1147"/>
      <c r="F552" s="1148"/>
      <c r="G552" s="25"/>
    </row>
    <row r="553" spans="1:7" ht="26.25" thickBot="1" x14ac:dyDescent="0.25">
      <c r="A553" s="210" t="s">
        <v>47</v>
      </c>
      <c r="B553" s="28" t="s">
        <v>23</v>
      </c>
      <c r="C553" s="28" t="s">
        <v>34</v>
      </c>
      <c r="D553" s="110" t="s">
        <v>53</v>
      </c>
      <c r="E553" s="114" t="s">
        <v>54</v>
      </c>
      <c r="F553" s="111" t="s">
        <v>55</v>
      </c>
      <c r="G553" s="112" t="s">
        <v>35</v>
      </c>
    </row>
    <row r="554" spans="1:7" ht="13.5" thickTop="1" x14ac:dyDescent="0.2">
      <c r="A554" s="29">
        <v>1</v>
      </c>
      <c r="B554" s="101"/>
      <c r="C554" s="352" t="s">
        <v>153</v>
      </c>
      <c r="D554" s="357" t="s">
        <v>2306</v>
      </c>
      <c r="E554" s="158">
        <v>1</v>
      </c>
      <c r="F554" s="128">
        <v>5000</v>
      </c>
      <c r="G554" s="35">
        <f>F554*E554</f>
        <v>5000</v>
      </c>
    </row>
    <row r="555" spans="1:7" x14ac:dyDescent="0.2">
      <c r="A555" s="29"/>
      <c r="B555" s="101"/>
      <c r="C555" s="352"/>
      <c r="D555" s="351" t="s">
        <v>4854</v>
      </c>
      <c r="E555" s="108"/>
      <c r="F555" s="128"/>
      <c r="G555" s="35"/>
    </row>
    <row r="556" spans="1:7" x14ac:dyDescent="0.2">
      <c r="A556" s="29"/>
      <c r="B556" s="101"/>
      <c r="C556" s="352"/>
      <c r="D556" s="351"/>
      <c r="E556" s="108"/>
      <c r="F556" s="149"/>
      <c r="G556" s="35"/>
    </row>
    <row r="557" spans="1:7" x14ac:dyDescent="0.2">
      <c r="A557" s="29"/>
      <c r="B557" s="101"/>
      <c r="C557" s="41"/>
      <c r="D557" s="129"/>
      <c r="E557" s="108"/>
      <c r="F557" s="128"/>
      <c r="G557" s="35"/>
    </row>
    <row r="558" spans="1:7" x14ac:dyDescent="0.2">
      <c r="A558" s="29"/>
      <c r="B558" s="105"/>
      <c r="C558" s="41"/>
      <c r="D558" s="136"/>
      <c r="E558" s="102"/>
      <c r="F558" s="128"/>
      <c r="G558" s="35"/>
    </row>
    <row r="559" spans="1:7" x14ac:dyDescent="0.2">
      <c r="A559" s="29"/>
      <c r="B559" s="105"/>
      <c r="C559" s="41"/>
      <c r="D559" s="136"/>
      <c r="E559" s="102"/>
      <c r="F559" s="128"/>
      <c r="G559" s="35"/>
    </row>
    <row r="560" spans="1:7" x14ac:dyDescent="0.2">
      <c r="A560" s="29"/>
      <c r="B560" s="151"/>
      <c r="C560" s="119"/>
      <c r="D560" s="136"/>
      <c r="E560" s="108"/>
      <c r="F560" s="150"/>
      <c r="G560" s="35"/>
    </row>
    <row r="561" spans="1:7" x14ac:dyDescent="0.2">
      <c r="A561" s="29"/>
      <c r="B561" s="151"/>
      <c r="C561" s="119"/>
      <c r="D561" s="144" t="s">
        <v>8</v>
      </c>
      <c r="E561" s="108"/>
      <c r="F561" s="150"/>
      <c r="G561" s="35"/>
    </row>
    <row r="562" spans="1:7" x14ac:dyDescent="0.2">
      <c r="A562" s="29"/>
      <c r="B562" s="101"/>
      <c r="C562" s="41"/>
      <c r="D562" s="144"/>
      <c r="E562" s="155"/>
      <c r="F562" s="128"/>
      <c r="G562" s="35"/>
    </row>
    <row r="563" spans="1:7" x14ac:dyDescent="0.2">
      <c r="A563" s="29"/>
      <c r="B563" s="106"/>
      <c r="C563" s="41"/>
      <c r="D563" s="136"/>
      <c r="E563" s="104"/>
      <c r="F563" s="128"/>
      <c r="G563" s="35"/>
    </row>
    <row r="564" spans="1:7" x14ac:dyDescent="0.2">
      <c r="A564" s="29"/>
      <c r="B564" s="105"/>
      <c r="C564" s="41"/>
      <c r="D564" s="136"/>
      <c r="E564" s="108"/>
      <c r="F564" s="152"/>
      <c r="G564" s="35"/>
    </row>
    <row r="565" spans="1:7" x14ac:dyDescent="0.2">
      <c r="A565" s="29"/>
      <c r="B565" s="107"/>
      <c r="C565" s="41"/>
      <c r="D565" s="136"/>
      <c r="E565" s="153"/>
      <c r="F565" s="128"/>
      <c r="G565" s="35"/>
    </row>
    <row r="566" spans="1:7" x14ac:dyDescent="0.2">
      <c r="A566" s="29"/>
      <c r="B566" s="107"/>
      <c r="C566" s="41"/>
      <c r="D566" s="67"/>
      <c r="E566" s="153"/>
      <c r="F566" s="128"/>
      <c r="G566" s="35"/>
    </row>
    <row r="567" spans="1:7" x14ac:dyDescent="0.2">
      <c r="A567" s="29"/>
      <c r="B567" s="101"/>
      <c r="C567" s="41"/>
      <c r="D567" s="67"/>
      <c r="E567" s="108"/>
      <c r="F567" s="128"/>
      <c r="G567" s="35"/>
    </row>
    <row r="568" spans="1:7" x14ac:dyDescent="0.2">
      <c r="A568" s="29"/>
      <c r="B568" s="101"/>
      <c r="C568" s="41"/>
      <c r="D568" s="67"/>
      <c r="E568" s="153"/>
      <c r="F568" s="128"/>
      <c r="G568" s="35"/>
    </row>
    <row r="569" spans="1:7" x14ac:dyDescent="0.2">
      <c r="A569" s="29"/>
      <c r="B569" s="106"/>
      <c r="C569" s="41"/>
      <c r="D569" s="67"/>
      <c r="E569" s="104"/>
      <c r="F569" s="154"/>
      <c r="G569" s="35"/>
    </row>
    <row r="570" spans="1:7" x14ac:dyDescent="0.2">
      <c r="A570" s="29"/>
      <c r="B570" s="105"/>
      <c r="C570" s="41"/>
      <c r="D570" s="130"/>
      <c r="E570" s="104"/>
      <c r="F570" s="154"/>
      <c r="G570" s="35"/>
    </row>
    <row r="571" spans="1:7" x14ac:dyDescent="0.2">
      <c r="A571" s="29"/>
      <c r="B571" s="105"/>
      <c r="C571" s="41"/>
      <c r="D571" s="67"/>
      <c r="E571" s="104"/>
      <c r="F571" s="154"/>
      <c r="G571" s="35"/>
    </row>
    <row r="572" spans="1:7" x14ac:dyDescent="0.2">
      <c r="A572" s="29"/>
      <c r="B572" s="101"/>
      <c r="C572" s="41"/>
      <c r="D572" s="67"/>
      <c r="E572" s="104"/>
      <c r="F572" s="154"/>
      <c r="G572" s="35"/>
    </row>
    <row r="573" spans="1:7" x14ac:dyDescent="0.2">
      <c r="A573" s="29"/>
      <c r="B573" s="646"/>
      <c r="C573" s="647"/>
      <c r="D573" s="681"/>
      <c r="E573" s="649"/>
      <c r="F573" s="650"/>
      <c r="G573" s="35"/>
    </row>
    <row r="574" spans="1:7" x14ac:dyDescent="0.2">
      <c r="A574" s="29"/>
      <c r="B574" s="101"/>
      <c r="C574" s="41"/>
      <c r="D574" s="136"/>
      <c r="E574" s="104"/>
      <c r="F574" s="154"/>
      <c r="G574" s="35"/>
    </row>
    <row r="575" spans="1:7" x14ac:dyDescent="0.2">
      <c r="A575" s="29"/>
      <c r="B575" s="101"/>
      <c r="C575" s="41"/>
      <c r="D575" s="136"/>
      <c r="E575" s="104"/>
      <c r="F575" s="154"/>
      <c r="G575" s="35"/>
    </row>
    <row r="576" spans="1:7" x14ac:dyDescent="0.2">
      <c r="A576" s="29"/>
      <c r="B576" s="646"/>
      <c r="C576" s="647"/>
      <c r="D576" s="786"/>
      <c r="E576" s="649"/>
      <c r="F576" s="650"/>
      <c r="G576" s="35"/>
    </row>
    <row r="577" spans="1:7" x14ac:dyDescent="0.2">
      <c r="A577" s="29"/>
      <c r="B577" s="101"/>
      <c r="C577" s="41"/>
      <c r="D577" s="62"/>
      <c r="E577" s="104"/>
      <c r="F577" s="154"/>
      <c r="G577" s="35"/>
    </row>
    <row r="578" spans="1:7" x14ac:dyDescent="0.2">
      <c r="A578" s="29"/>
      <c r="B578" s="101"/>
      <c r="C578" s="41"/>
      <c r="D578" s="67"/>
      <c r="E578" s="104"/>
      <c r="F578" s="154"/>
      <c r="G578" s="35"/>
    </row>
    <row r="579" spans="1:7" x14ac:dyDescent="0.2">
      <c r="A579" s="29"/>
      <c r="B579" s="101"/>
      <c r="C579" s="41"/>
      <c r="D579" s="159"/>
      <c r="E579" s="104"/>
      <c r="F579" s="154"/>
      <c r="G579" s="35"/>
    </row>
    <row r="580" spans="1:7" x14ac:dyDescent="0.2">
      <c r="A580" s="29"/>
      <c r="B580" s="101"/>
      <c r="C580" s="41"/>
      <c r="D580" s="160"/>
      <c r="E580" s="108"/>
      <c r="F580" s="128"/>
      <c r="G580" s="35"/>
    </row>
    <row r="581" spans="1:7" x14ac:dyDescent="0.2">
      <c r="A581" s="29"/>
      <c r="B581" s="101"/>
      <c r="C581" s="41"/>
      <c r="D581" s="136"/>
      <c r="E581" s="153"/>
      <c r="F581" s="128"/>
      <c r="G581" s="35"/>
    </row>
    <row r="582" spans="1:7" x14ac:dyDescent="0.2">
      <c r="A582" s="29"/>
      <c r="B582" s="101"/>
      <c r="C582" s="41"/>
      <c r="D582" s="136"/>
      <c r="E582" s="153"/>
      <c r="F582" s="128"/>
      <c r="G582" s="35"/>
    </row>
    <row r="583" spans="1:7" x14ac:dyDescent="0.2">
      <c r="A583" s="29"/>
      <c r="B583" s="101"/>
      <c r="C583" s="41"/>
      <c r="D583" s="136"/>
      <c r="E583" s="153"/>
      <c r="F583" s="128"/>
      <c r="G583" s="35"/>
    </row>
    <row r="584" spans="1:7" x14ac:dyDescent="0.2">
      <c r="A584" s="29"/>
      <c r="B584" s="101"/>
      <c r="C584" s="41"/>
      <c r="D584" s="136"/>
      <c r="E584" s="102"/>
      <c r="F584" s="128"/>
      <c r="G584" s="35"/>
    </row>
    <row r="585" spans="1:7" x14ac:dyDescent="0.2">
      <c r="A585" s="29"/>
      <c r="B585" s="101"/>
      <c r="C585" s="31"/>
      <c r="D585" s="67"/>
      <c r="E585" s="131"/>
      <c r="F585" s="117"/>
      <c r="G585" s="35"/>
    </row>
    <row r="586" spans="1:7" x14ac:dyDescent="0.2">
      <c r="A586" s="29"/>
      <c r="B586" s="101"/>
      <c r="C586" s="41"/>
      <c r="D586" s="118"/>
      <c r="E586" s="108"/>
      <c r="F586" s="149"/>
      <c r="G586" s="35"/>
    </row>
    <row r="587" spans="1:7" x14ac:dyDescent="0.2">
      <c r="A587" s="29"/>
      <c r="B587" s="101"/>
      <c r="C587" s="41"/>
      <c r="D587" s="144"/>
      <c r="E587" s="108"/>
      <c r="F587" s="149"/>
      <c r="G587" s="35"/>
    </row>
    <row r="588" spans="1:7" ht="13.5" thickBot="1" x14ac:dyDescent="0.25">
      <c r="A588" s="45"/>
      <c r="B588" s="132"/>
      <c r="C588" s="115"/>
      <c r="D588" s="115"/>
      <c r="E588" s="132"/>
      <c r="F588" s="49" t="s">
        <v>15</v>
      </c>
      <c r="G588" s="50">
        <f>SUM(G554:G587)</f>
        <v>5000</v>
      </c>
    </row>
    <row r="589" spans="1:7" ht="13.5" thickTop="1" x14ac:dyDescent="0.2">
      <c r="A589" s="1149" t="s">
        <v>4855</v>
      </c>
      <c r="B589" s="1186"/>
      <c r="C589" s="1186"/>
      <c r="D589" s="1186"/>
      <c r="E589" s="1186"/>
      <c r="F589" s="1186"/>
      <c r="G589" s="1187"/>
    </row>
    <row r="590" spans="1:7" ht="13.5" thickBot="1" x14ac:dyDescent="0.25">
      <c r="A590" s="359"/>
      <c r="B590" s="355"/>
      <c r="C590" s="355" t="s">
        <v>8</v>
      </c>
      <c r="D590" s="360"/>
      <c r="E590" s="355"/>
      <c r="F590" s="361"/>
      <c r="G590" s="362"/>
    </row>
    <row r="591" spans="1:7" ht="13.5" thickTop="1" x14ac:dyDescent="0.2">
      <c r="A591" s="1130"/>
      <c r="B591" s="1131"/>
      <c r="C591" s="1131"/>
      <c r="D591" s="57" t="s">
        <v>11</v>
      </c>
      <c r="E591" s="1132" t="s">
        <v>12</v>
      </c>
      <c r="F591" s="1132"/>
      <c r="G591" s="1133"/>
    </row>
    <row r="592" spans="1:7" x14ac:dyDescent="0.2">
      <c r="A592" s="1134" t="s">
        <v>17</v>
      </c>
      <c r="B592" s="1135"/>
      <c r="C592" s="1135"/>
      <c r="D592" s="39"/>
      <c r="E592" s="1136"/>
      <c r="F592" s="1137"/>
      <c r="G592" s="1138"/>
    </row>
    <row r="593" spans="1:7" x14ac:dyDescent="0.2">
      <c r="A593" s="1134" t="s">
        <v>38</v>
      </c>
      <c r="B593" s="1135"/>
      <c r="C593" s="1135"/>
      <c r="D593" s="58" t="s">
        <v>31</v>
      </c>
      <c r="E593" s="1139" t="s">
        <v>142</v>
      </c>
      <c r="F593" s="1139"/>
      <c r="G593" s="1140"/>
    </row>
    <row r="594" spans="1:7" ht="13.5" thickBot="1" x14ac:dyDescent="0.25">
      <c r="A594" s="1141" t="s">
        <v>39</v>
      </c>
      <c r="B594" s="1142"/>
      <c r="C594" s="1142"/>
      <c r="D594" s="59" t="s">
        <v>4</v>
      </c>
      <c r="E594" s="1143" t="s">
        <v>0</v>
      </c>
      <c r="F594" s="1143"/>
      <c r="G594" s="1144"/>
    </row>
  </sheetData>
  <mergeCells count="168">
    <mergeCell ref="A593:C593"/>
    <mergeCell ref="E593:G593"/>
    <mergeCell ref="A594:C594"/>
    <mergeCell ref="E594:G594"/>
    <mergeCell ref="A545:G545"/>
    <mergeCell ref="A546:G546"/>
    <mergeCell ref="A547:G547"/>
    <mergeCell ref="E550:F550"/>
    <mergeCell ref="E552:F552"/>
    <mergeCell ref="A589:G589"/>
    <mergeCell ref="A591:C591"/>
    <mergeCell ref="E591:G591"/>
    <mergeCell ref="A592:C592"/>
    <mergeCell ref="E592:G592"/>
    <mergeCell ref="A543:C543"/>
    <mergeCell ref="E543:G543"/>
    <mergeCell ref="A544:C544"/>
    <mergeCell ref="E544:G544"/>
    <mergeCell ref="A495:G495"/>
    <mergeCell ref="A496:G496"/>
    <mergeCell ref="A497:G497"/>
    <mergeCell ref="E500:F500"/>
    <mergeCell ref="E502:F502"/>
    <mergeCell ref="A539:G539"/>
    <mergeCell ref="A541:C541"/>
    <mergeCell ref="E541:G541"/>
    <mergeCell ref="A542:C542"/>
    <mergeCell ref="E542:G542"/>
    <mergeCell ref="A443:C443"/>
    <mergeCell ref="E443:G443"/>
    <mergeCell ref="A444:C444"/>
    <mergeCell ref="E444:G444"/>
    <mergeCell ref="A395:G395"/>
    <mergeCell ref="A396:G396"/>
    <mergeCell ref="A397:G397"/>
    <mergeCell ref="E400:F400"/>
    <mergeCell ref="E402:F402"/>
    <mergeCell ref="A439:G439"/>
    <mergeCell ref="A441:C441"/>
    <mergeCell ref="E441:G441"/>
    <mergeCell ref="A442:C442"/>
    <mergeCell ref="E442:G442"/>
    <mergeCell ref="A393:C393"/>
    <mergeCell ref="E393:G393"/>
    <mergeCell ref="A394:C394"/>
    <mergeCell ref="E394:G394"/>
    <mergeCell ref="A389:G389"/>
    <mergeCell ref="A391:C391"/>
    <mergeCell ref="E391:G391"/>
    <mergeCell ref="A392:C392"/>
    <mergeCell ref="E392:G392"/>
    <mergeCell ref="A345:G345"/>
    <mergeCell ref="A346:G346"/>
    <mergeCell ref="A347:G347"/>
    <mergeCell ref="E350:F350"/>
    <mergeCell ref="E352:F352"/>
    <mergeCell ref="A343:C343"/>
    <mergeCell ref="E343:G343"/>
    <mergeCell ref="A344:C344"/>
    <mergeCell ref="E344:G344"/>
    <mergeCell ref="A339:G339"/>
    <mergeCell ref="A341:C341"/>
    <mergeCell ref="E341:G341"/>
    <mergeCell ref="A342:C342"/>
    <mergeCell ref="E342:G342"/>
    <mergeCell ref="A296:G296"/>
    <mergeCell ref="A297:G297"/>
    <mergeCell ref="A298:G298"/>
    <mergeCell ref="E301:F301"/>
    <mergeCell ref="E303:F303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99:G99"/>
    <mergeCell ref="A100:G100"/>
    <mergeCell ref="A101:G101"/>
    <mergeCell ref="E104:F104"/>
    <mergeCell ref="E106:F106"/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148:G148"/>
    <mergeCell ref="A149:G149"/>
    <mergeCell ref="A150:G150"/>
    <mergeCell ref="E153:F153"/>
    <mergeCell ref="E155:F155"/>
    <mergeCell ref="A195:C195"/>
    <mergeCell ref="E195:G195"/>
    <mergeCell ref="A196:C196"/>
    <mergeCell ref="E196:G196"/>
    <mergeCell ref="A191:G191"/>
    <mergeCell ref="A193:C193"/>
    <mergeCell ref="E193:G193"/>
    <mergeCell ref="A194:C194"/>
    <mergeCell ref="E194:G194"/>
    <mergeCell ref="A197:G197"/>
    <mergeCell ref="A198:G198"/>
    <mergeCell ref="A199:G199"/>
    <mergeCell ref="E202:F202"/>
    <mergeCell ref="E204:F204"/>
    <mergeCell ref="A244:C244"/>
    <mergeCell ref="E244:G244"/>
    <mergeCell ref="A245:C245"/>
    <mergeCell ref="E245:G245"/>
    <mergeCell ref="A240:G240"/>
    <mergeCell ref="A242:C242"/>
    <mergeCell ref="E242:G242"/>
    <mergeCell ref="A243:C243"/>
    <mergeCell ref="E243:G243"/>
    <mergeCell ref="A246:G246"/>
    <mergeCell ref="A247:G247"/>
    <mergeCell ref="A248:G248"/>
    <mergeCell ref="E251:F251"/>
    <mergeCell ref="E253:F253"/>
    <mergeCell ref="A294:C294"/>
    <mergeCell ref="E294:G294"/>
    <mergeCell ref="A295:C295"/>
    <mergeCell ref="E295:G295"/>
    <mergeCell ref="A290:G290"/>
    <mergeCell ref="A292:C292"/>
    <mergeCell ref="E292:G292"/>
    <mergeCell ref="A293:C293"/>
    <mergeCell ref="E293:G293"/>
    <mergeCell ref="A493:C493"/>
    <mergeCell ref="E493:G493"/>
    <mergeCell ref="A494:C494"/>
    <mergeCell ref="E494:G494"/>
    <mergeCell ref="A445:G445"/>
    <mergeCell ref="A446:G446"/>
    <mergeCell ref="A447:G447"/>
    <mergeCell ref="E450:F450"/>
    <mergeCell ref="E452:F452"/>
    <mergeCell ref="A489:G489"/>
    <mergeCell ref="A491:C491"/>
    <mergeCell ref="E491:G491"/>
    <mergeCell ref="A492:C492"/>
    <mergeCell ref="E492:G492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8A3CC4"/>
  </sheetPr>
  <dimension ref="A1:H192"/>
  <sheetViews>
    <sheetView topLeftCell="A163" zoomScale="115" zoomScaleNormal="115" workbookViewId="0">
      <selection activeCell="D181" sqref="D181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53.285156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8</v>
      </c>
    </row>
    <row r="5" spans="1:7" x14ac:dyDescent="0.2">
      <c r="A5" s="12" t="s">
        <v>1</v>
      </c>
      <c r="B5" s="13"/>
      <c r="C5" s="14" t="s">
        <v>52</v>
      </c>
      <c r="D5" s="13"/>
      <c r="E5" s="343" t="s">
        <v>2742</v>
      </c>
      <c r="F5" s="98"/>
      <c r="G5" s="344" t="s">
        <v>2722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2311</v>
      </c>
      <c r="D10" s="364" t="s">
        <v>2310</v>
      </c>
      <c r="E10" s="108">
        <v>30</v>
      </c>
      <c r="F10" s="128">
        <v>35</v>
      </c>
      <c r="G10" s="353">
        <f>F10*E10</f>
        <v>1050</v>
      </c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29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130"/>
      <c r="E28" s="104"/>
      <c r="F28" s="154"/>
      <c r="G28" s="35"/>
    </row>
    <row r="29" spans="1:7" x14ac:dyDescent="0.2">
      <c r="A29" s="29"/>
      <c r="B29" s="101"/>
      <c r="C29" s="41"/>
      <c r="D29" s="144"/>
      <c r="E29" s="104"/>
      <c r="F29" s="154"/>
      <c r="G29" s="35"/>
    </row>
    <row r="30" spans="1:7" x14ac:dyDescent="0.2">
      <c r="A30" s="29"/>
      <c r="B30" s="101"/>
      <c r="C30" s="41"/>
      <c r="D30" s="144"/>
      <c r="E30" s="104"/>
      <c r="F30" s="154"/>
      <c r="G30" s="35"/>
    </row>
    <row r="31" spans="1:7" x14ac:dyDescent="0.2">
      <c r="A31" s="29"/>
      <c r="B31" s="101"/>
      <c r="C31" s="41"/>
      <c r="D31" s="274"/>
      <c r="E31" s="104"/>
      <c r="F31" s="154"/>
      <c r="G31" s="35"/>
    </row>
    <row r="32" spans="1:7" x14ac:dyDescent="0.2">
      <c r="A32" s="29"/>
      <c r="B32" s="101"/>
      <c r="C32" s="41"/>
      <c r="D32" s="130"/>
      <c r="E32" s="104"/>
      <c r="F32" s="154"/>
      <c r="G32" s="35"/>
    </row>
    <row r="33" spans="1:7" x14ac:dyDescent="0.2">
      <c r="A33" s="29"/>
      <c r="B33" s="101"/>
      <c r="C33" s="41"/>
      <c r="D33" s="144"/>
      <c r="E33" s="104"/>
      <c r="F33" s="154"/>
      <c r="G33" s="35"/>
    </row>
    <row r="34" spans="1:7" x14ac:dyDescent="0.2">
      <c r="A34" s="29"/>
      <c r="B34" s="101"/>
      <c r="C34" s="41"/>
      <c r="D34" s="144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67"/>
      <c r="E38" s="108"/>
      <c r="F38" s="149"/>
      <c r="G38" s="35"/>
    </row>
    <row r="39" spans="1:7" x14ac:dyDescent="0.2">
      <c r="A39" s="29"/>
      <c r="B39" s="101"/>
      <c r="C39" s="41"/>
      <c r="D39" s="67"/>
      <c r="E39" s="108"/>
      <c r="F39" s="149"/>
      <c r="G39" s="35"/>
    </row>
    <row r="40" spans="1:7" x14ac:dyDescent="0.2">
      <c r="A40" s="29"/>
      <c r="B40" s="101"/>
      <c r="C40" s="41"/>
      <c r="D40" s="67"/>
      <c r="E40" s="108"/>
      <c r="F40" s="149"/>
      <c r="G40" s="71"/>
    </row>
    <row r="41" spans="1:7" x14ac:dyDescent="0.2">
      <c r="A41" s="29"/>
      <c r="B41" s="101"/>
      <c r="C41" s="41"/>
      <c r="D41" s="67"/>
      <c r="E41" s="108"/>
      <c r="F41" s="149"/>
      <c r="G41" s="332"/>
    </row>
    <row r="42" spans="1:7" ht="13.5" thickBot="1" x14ac:dyDescent="0.25">
      <c r="A42" s="212"/>
      <c r="B42" s="132"/>
      <c r="C42" s="115"/>
      <c r="D42" s="115"/>
      <c r="E42" s="132"/>
      <c r="F42" s="49" t="s">
        <v>15</v>
      </c>
      <c r="G42" s="50">
        <f>SUM(G10:G41)</f>
        <v>1050</v>
      </c>
    </row>
    <row r="43" spans="1:7" ht="13.5" thickTop="1" x14ac:dyDescent="0.2">
      <c r="A43" s="1149" t="s">
        <v>2723</v>
      </c>
      <c r="B43" s="1150"/>
      <c r="C43" s="1150"/>
      <c r="D43" s="1150"/>
      <c r="E43" s="1150"/>
      <c r="F43" s="1150"/>
      <c r="G43" s="1151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1130"/>
      <c r="B45" s="1131"/>
      <c r="C45" s="1131"/>
      <c r="D45" s="57" t="s">
        <v>11</v>
      </c>
      <c r="E45" s="1132" t="s">
        <v>12</v>
      </c>
      <c r="F45" s="1132"/>
      <c r="G45" s="1133"/>
    </row>
    <row r="46" spans="1:7" x14ac:dyDescent="0.2">
      <c r="A46" s="1134" t="s">
        <v>17</v>
      </c>
      <c r="B46" s="1135"/>
      <c r="C46" s="1135"/>
      <c r="D46" s="39"/>
      <c r="E46" s="1136"/>
      <c r="F46" s="1137"/>
      <c r="G46" s="1138"/>
    </row>
    <row r="47" spans="1:7" x14ac:dyDescent="0.2">
      <c r="A47" s="1134" t="s">
        <v>38</v>
      </c>
      <c r="B47" s="1135"/>
      <c r="C47" s="1135"/>
      <c r="D47" s="58" t="s">
        <v>551</v>
      </c>
      <c r="E47" s="1139" t="s">
        <v>142</v>
      </c>
      <c r="F47" s="1139"/>
      <c r="G47" s="1140"/>
    </row>
    <row r="48" spans="1:7" ht="13.5" thickBot="1" x14ac:dyDescent="0.25">
      <c r="A48" s="1141" t="s">
        <v>39</v>
      </c>
      <c r="B48" s="1142"/>
      <c r="C48" s="1142"/>
      <c r="D48" s="356" t="s">
        <v>2724</v>
      </c>
      <c r="E48" s="1143" t="s">
        <v>0</v>
      </c>
      <c r="F48" s="1143"/>
      <c r="G48" s="1144"/>
    </row>
    <row r="49" spans="1:7" ht="16.5" x14ac:dyDescent="0.25">
      <c r="A49" s="1152" t="s">
        <v>29</v>
      </c>
      <c r="B49" s="1153"/>
      <c r="C49" s="1153"/>
      <c r="D49" s="1153"/>
      <c r="E49" s="1153"/>
      <c r="F49" s="1153"/>
      <c r="G49" s="1154"/>
    </row>
    <row r="50" spans="1:7" x14ac:dyDescent="0.2">
      <c r="A50" s="1155" t="s">
        <v>48</v>
      </c>
      <c r="B50" s="1156"/>
      <c r="C50" s="1156"/>
      <c r="D50" s="1156"/>
      <c r="E50" s="1156"/>
      <c r="F50" s="1156"/>
      <c r="G50" s="1157"/>
    </row>
    <row r="51" spans="1:7" x14ac:dyDescent="0.2">
      <c r="A51" s="1158" t="s">
        <v>49</v>
      </c>
      <c r="B51" s="1159"/>
      <c r="C51" s="1159"/>
      <c r="D51" s="1159"/>
      <c r="E51" s="1159"/>
      <c r="F51" s="1159"/>
      <c r="G51" s="1160"/>
    </row>
    <row r="52" spans="1:7" x14ac:dyDescent="0.2">
      <c r="A52" s="6"/>
      <c r="B52" s="99"/>
      <c r="C52" s="8"/>
      <c r="D52" s="9"/>
      <c r="E52" s="99"/>
      <c r="F52" s="10"/>
      <c r="G52" s="11" t="s">
        <v>8</v>
      </c>
    </row>
    <row r="53" spans="1:7" x14ac:dyDescent="0.2">
      <c r="A53" s="12" t="s">
        <v>1</v>
      </c>
      <c r="B53" s="13"/>
      <c r="C53" s="14" t="s">
        <v>52</v>
      </c>
      <c r="D53" s="13"/>
      <c r="E53" s="343" t="s">
        <v>3886</v>
      </c>
      <c r="F53" s="98"/>
      <c r="G53" s="344" t="s">
        <v>3869</v>
      </c>
    </row>
    <row r="54" spans="1:7" x14ac:dyDescent="0.2">
      <c r="A54" s="17" t="s">
        <v>8</v>
      </c>
      <c r="B54" s="100"/>
      <c r="C54" s="19"/>
      <c r="D54" s="4"/>
      <c r="E54" s="1145"/>
      <c r="F54" s="1146"/>
      <c r="G54" s="20"/>
    </row>
    <row r="55" spans="1:7" x14ac:dyDescent="0.2">
      <c r="A55" s="21" t="s">
        <v>37</v>
      </c>
      <c r="B55" s="22"/>
      <c r="C55" s="22"/>
      <c r="D55" s="22"/>
      <c r="E55" s="23" t="s">
        <v>46</v>
      </c>
      <c r="F55" s="24"/>
      <c r="G55" s="20" t="s">
        <v>50</v>
      </c>
    </row>
    <row r="56" spans="1:7" x14ac:dyDescent="0.2">
      <c r="A56" s="6"/>
      <c r="B56" s="99"/>
      <c r="C56" s="8"/>
      <c r="D56" s="8"/>
      <c r="E56" s="1147"/>
      <c r="F56" s="1148"/>
      <c r="G56" s="25"/>
    </row>
    <row r="57" spans="1:7" ht="26.25" thickBot="1" x14ac:dyDescent="0.25">
      <c r="A57" s="210" t="s">
        <v>47</v>
      </c>
      <c r="B57" s="28" t="s">
        <v>23</v>
      </c>
      <c r="C57" s="28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29">
        <v>1</v>
      </c>
      <c r="B58" s="101"/>
      <c r="C58" s="352" t="s">
        <v>2311</v>
      </c>
      <c r="D58" s="364" t="s">
        <v>2310</v>
      </c>
      <c r="E58" s="108">
        <v>30</v>
      </c>
      <c r="F58" s="128">
        <v>35</v>
      </c>
      <c r="G58" s="353">
        <f>F58*E58</f>
        <v>1050</v>
      </c>
    </row>
    <row r="59" spans="1:7" x14ac:dyDescent="0.2">
      <c r="A59" s="29"/>
      <c r="B59" s="101"/>
      <c r="C59" s="41"/>
      <c r="D59" s="129"/>
      <c r="E59" s="108"/>
      <c r="F59" s="128"/>
      <c r="G59" s="35"/>
    </row>
    <row r="60" spans="1:7" x14ac:dyDescent="0.2">
      <c r="A60" s="29"/>
      <c r="B60" s="101"/>
      <c r="C60" s="41"/>
      <c r="D60" s="129"/>
      <c r="E60" s="108"/>
      <c r="F60" s="149"/>
      <c r="G60" s="35"/>
    </row>
    <row r="61" spans="1:7" x14ac:dyDescent="0.2">
      <c r="A61" s="29"/>
      <c r="B61" s="101"/>
      <c r="C61" s="41"/>
      <c r="D61" s="129"/>
      <c r="E61" s="108"/>
      <c r="F61" s="128"/>
      <c r="G61" s="35"/>
    </row>
    <row r="62" spans="1:7" x14ac:dyDescent="0.2">
      <c r="A62" s="29"/>
      <c r="B62" s="105"/>
      <c r="C62" s="41"/>
      <c r="D62" s="129"/>
      <c r="E62" s="102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51"/>
      <c r="C64" s="119"/>
      <c r="D64" s="136"/>
      <c r="E64" s="108"/>
      <c r="F64" s="150"/>
      <c r="G64" s="35"/>
    </row>
    <row r="65" spans="1:7" x14ac:dyDescent="0.2">
      <c r="A65" s="29"/>
      <c r="B65" s="151"/>
      <c r="C65" s="119"/>
      <c r="D65" s="144"/>
      <c r="E65" s="108"/>
      <c r="F65" s="150"/>
      <c r="G65" s="35"/>
    </row>
    <row r="66" spans="1:7" x14ac:dyDescent="0.2">
      <c r="A66" s="29"/>
      <c r="B66" s="101"/>
      <c r="C66" s="41"/>
      <c r="D66" s="144"/>
      <c r="E66" s="104"/>
      <c r="F66" s="128"/>
      <c r="G66" s="35"/>
    </row>
    <row r="67" spans="1:7" x14ac:dyDescent="0.2">
      <c r="A67" s="29"/>
      <c r="B67" s="106"/>
      <c r="C67" s="41"/>
      <c r="D67" s="136"/>
      <c r="E67" s="104"/>
      <c r="F67" s="128"/>
      <c r="G67" s="35"/>
    </row>
    <row r="68" spans="1:7" x14ac:dyDescent="0.2">
      <c r="A68" s="29"/>
      <c r="B68" s="105"/>
      <c r="C68" s="41"/>
      <c r="D68" s="136"/>
      <c r="E68" s="108"/>
      <c r="F68" s="152"/>
      <c r="G68" s="35"/>
    </row>
    <row r="69" spans="1:7" x14ac:dyDescent="0.2">
      <c r="A69" s="29"/>
      <c r="B69" s="107"/>
      <c r="C69" s="41"/>
      <c r="D69" s="136"/>
      <c r="E69" s="153"/>
      <c r="F69" s="128"/>
      <c r="G69" s="35"/>
    </row>
    <row r="70" spans="1:7" x14ac:dyDescent="0.2">
      <c r="A70" s="29"/>
      <c r="B70" s="107"/>
      <c r="C70" s="41"/>
      <c r="D70" s="67"/>
      <c r="E70" s="153"/>
      <c r="F70" s="128"/>
      <c r="G70" s="35"/>
    </row>
    <row r="71" spans="1:7" x14ac:dyDescent="0.2">
      <c r="A71" s="29"/>
      <c r="B71" s="101"/>
      <c r="C71" s="41"/>
      <c r="D71" s="67"/>
      <c r="E71" s="108"/>
      <c r="F71" s="128"/>
      <c r="G71" s="35"/>
    </row>
    <row r="72" spans="1:7" x14ac:dyDescent="0.2">
      <c r="A72" s="29"/>
      <c r="B72" s="101"/>
      <c r="C72" s="41"/>
      <c r="D72" s="67"/>
      <c r="E72" s="153"/>
      <c r="F72" s="128"/>
      <c r="G72" s="35"/>
    </row>
    <row r="73" spans="1:7" x14ac:dyDescent="0.2">
      <c r="A73" s="29"/>
      <c r="B73" s="106"/>
      <c r="C73" s="41"/>
      <c r="D73" s="67"/>
      <c r="E73" s="104"/>
      <c r="F73" s="154"/>
      <c r="G73" s="35"/>
    </row>
    <row r="74" spans="1:7" x14ac:dyDescent="0.2">
      <c r="A74" s="29"/>
      <c r="B74" s="105"/>
      <c r="C74" s="41"/>
      <c r="D74" s="130"/>
      <c r="E74" s="104"/>
      <c r="F74" s="154"/>
      <c r="G74" s="35"/>
    </row>
    <row r="75" spans="1:7" x14ac:dyDescent="0.2">
      <c r="A75" s="29"/>
      <c r="B75" s="105"/>
      <c r="C75" s="41"/>
      <c r="D75" s="67"/>
      <c r="E75" s="104"/>
      <c r="F75" s="154"/>
      <c r="G75" s="35"/>
    </row>
    <row r="76" spans="1:7" x14ac:dyDescent="0.2">
      <c r="A76" s="29"/>
      <c r="B76" s="101"/>
      <c r="C76" s="41"/>
      <c r="D76" s="130"/>
      <c r="E76" s="104"/>
      <c r="F76" s="154"/>
      <c r="G76" s="35"/>
    </row>
    <row r="77" spans="1:7" x14ac:dyDescent="0.2">
      <c r="A77" s="29"/>
      <c r="B77" s="101"/>
      <c r="C77" s="41"/>
      <c r="D77" s="144"/>
      <c r="E77" s="104"/>
      <c r="F77" s="154"/>
      <c r="G77" s="35"/>
    </row>
    <row r="78" spans="1:7" x14ac:dyDescent="0.2">
      <c r="A78" s="29"/>
      <c r="B78" s="101"/>
      <c r="C78" s="41"/>
      <c r="D78" s="144"/>
      <c r="E78" s="104"/>
      <c r="F78" s="154"/>
      <c r="G78" s="35"/>
    </row>
    <row r="79" spans="1:7" x14ac:dyDescent="0.2">
      <c r="A79" s="29"/>
      <c r="B79" s="101"/>
      <c r="C79" s="41"/>
      <c r="D79" s="274"/>
      <c r="E79" s="104"/>
      <c r="F79" s="154"/>
      <c r="G79" s="35"/>
    </row>
    <row r="80" spans="1:7" x14ac:dyDescent="0.2">
      <c r="A80" s="29"/>
      <c r="B80" s="101"/>
      <c r="C80" s="41"/>
      <c r="D80" s="130"/>
      <c r="E80" s="104"/>
      <c r="F80" s="154"/>
      <c r="G80" s="35"/>
    </row>
    <row r="81" spans="1:7" x14ac:dyDescent="0.2">
      <c r="A81" s="29"/>
      <c r="B81" s="101"/>
      <c r="C81" s="41"/>
      <c r="D81" s="144"/>
      <c r="E81" s="104"/>
      <c r="F81" s="154"/>
      <c r="G81" s="35"/>
    </row>
    <row r="82" spans="1:7" x14ac:dyDescent="0.2">
      <c r="A82" s="29"/>
      <c r="B82" s="101"/>
      <c r="C82" s="41"/>
      <c r="D82" s="144"/>
      <c r="E82" s="108"/>
      <c r="F82" s="128"/>
      <c r="G82" s="35"/>
    </row>
    <row r="83" spans="1:7" x14ac:dyDescent="0.2">
      <c r="A83" s="29"/>
      <c r="B83" s="101"/>
      <c r="C83" s="41"/>
      <c r="D83" s="136"/>
      <c r="E83" s="153"/>
      <c r="F83" s="128"/>
      <c r="G83" s="35"/>
    </row>
    <row r="84" spans="1:7" x14ac:dyDescent="0.2">
      <c r="A84" s="29"/>
      <c r="B84" s="101"/>
      <c r="C84" s="41"/>
      <c r="D84" s="136"/>
      <c r="E84" s="102"/>
      <c r="F84" s="128"/>
      <c r="G84" s="35"/>
    </row>
    <row r="85" spans="1:7" x14ac:dyDescent="0.2">
      <c r="A85" s="29"/>
      <c r="B85" s="101"/>
      <c r="C85" s="31"/>
      <c r="D85" s="67"/>
      <c r="E85" s="131"/>
      <c r="F85" s="117"/>
      <c r="G85" s="35"/>
    </row>
    <row r="86" spans="1:7" x14ac:dyDescent="0.2">
      <c r="A86" s="29"/>
      <c r="B86" s="101"/>
      <c r="C86" s="41"/>
      <c r="D86" s="67"/>
      <c r="E86" s="108"/>
      <c r="F86" s="149"/>
      <c r="G86" s="35"/>
    </row>
    <row r="87" spans="1:7" x14ac:dyDescent="0.2">
      <c r="A87" s="29"/>
      <c r="B87" s="101"/>
      <c r="C87" s="41"/>
      <c r="D87" s="67"/>
      <c r="E87" s="108"/>
      <c r="F87" s="149"/>
      <c r="G87" s="35"/>
    </row>
    <row r="88" spans="1:7" x14ac:dyDescent="0.2">
      <c r="A88" s="29"/>
      <c r="B88" s="101"/>
      <c r="C88" s="41"/>
      <c r="D88" s="67"/>
      <c r="E88" s="108"/>
      <c r="F88" s="149"/>
      <c r="G88" s="71"/>
    </row>
    <row r="89" spans="1:7" x14ac:dyDescent="0.2">
      <c r="A89" s="29"/>
      <c r="B89" s="101"/>
      <c r="C89" s="41"/>
      <c r="D89" s="67"/>
      <c r="E89" s="108"/>
      <c r="F89" s="149"/>
      <c r="G89" s="332"/>
    </row>
    <row r="90" spans="1:7" ht="13.5" thickBot="1" x14ac:dyDescent="0.25">
      <c r="A90" s="212"/>
      <c r="B90" s="132"/>
      <c r="C90" s="115"/>
      <c r="D90" s="115"/>
      <c r="E90" s="132"/>
      <c r="F90" s="49" t="s">
        <v>15</v>
      </c>
      <c r="G90" s="50">
        <f>SUM(G58:G89)</f>
        <v>1050</v>
      </c>
    </row>
    <row r="91" spans="1:7" ht="13.5" thickTop="1" x14ac:dyDescent="0.2">
      <c r="A91" s="1149" t="s">
        <v>3870</v>
      </c>
      <c r="B91" s="1150"/>
      <c r="C91" s="1150"/>
      <c r="D91" s="1150"/>
      <c r="E91" s="1150"/>
      <c r="F91" s="1150"/>
      <c r="G91" s="1151"/>
    </row>
    <row r="92" spans="1:7" ht="13.5" thickBot="1" x14ac:dyDescent="0.25">
      <c r="A92" s="52"/>
      <c r="B92" s="103"/>
      <c r="C92" s="103"/>
      <c r="D92" s="54"/>
      <c r="E92" s="103"/>
      <c r="F92" s="55"/>
      <c r="G92" s="56"/>
    </row>
    <row r="93" spans="1:7" ht="13.5" thickTop="1" x14ac:dyDescent="0.2">
      <c r="A93" s="1130"/>
      <c r="B93" s="1131"/>
      <c r="C93" s="1131"/>
      <c r="D93" s="57" t="s">
        <v>11</v>
      </c>
      <c r="E93" s="1132" t="s">
        <v>12</v>
      </c>
      <c r="F93" s="1132"/>
      <c r="G93" s="1133"/>
    </row>
    <row r="94" spans="1:7" x14ac:dyDescent="0.2">
      <c r="A94" s="1134" t="s">
        <v>17</v>
      </c>
      <c r="B94" s="1135"/>
      <c r="C94" s="1135"/>
      <c r="D94" s="39"/>
      <c r="E94" s="1136"/>
      <c r="F94" s="1137"/>
      <c r="G94" s="1138"/>
    </row>
    <row r="95" spans="1:7" x14ac:dyDescent="0.2">
      <c r="A95" s="1134" t="s">
        <v>38</v>
      </c>
      <c r="B95" s="1135"/>
      <c r="C95" s="1135"/>
      <c r="D95" s="58" t="s">
        <v>551</v>
      </c>
      <c r="E95" s="1139" t="s">
        <v>142</v>
      </c>
      <c r="F95" s="1139"/>
      <c r="G95" s="1140"/>
    </row>
    <row r="96" spans="1:7" ht="13.5" thickBot="1" x14ac:dyDescent="0.25">
      <c r="A96" s="1141" t="s">
        <v>39</v>
      </c>
      <c r="B96" s="1142"/>
      <c r="C96" s="1142"/>
      <c r="D96" s="356" t="s">
        <v>2724</v>
      </c>
      <c r="E96" s="1143" t="s">
        <v>0</v>
      </c>
      <c r="F96" s="1143"/>
      <c r="G96" s="1144"/>
    </row>
    <row r="97" spans="1:7" ht="16.5" x14ac:dyDescent="0.25">
      <c r="A97" s="1152" t="s">
        <v>29</v>
      </c>
      <c r="B97" s="1153"/>
      <c r="C97" s="1153"/>
      <c r="D97" s="1153"/>
      <c r="E97" s="1153"/>
      <c r="F97" s="1153"/>
      <c r="G97" s="1154"/>
    </row>
    <row r="98" spans="1:7" x14ac:dyDescent="0.2">
      <c r="A98" s="1155" t="s">
        <v>48</v>
      </c>
      <c r="B98" s="1156"/>
      <c r="C98" s="1156"/>
      <c r="D98" s="1156"/>
      <c r="E98" s="1156"/>
      <c r="F98" s="1156"/>
      <c r="G98" s="1157"/>
    </row>
    <row r="99" spans="1:7" x14ac:dyDescent="0.2">
      <c r="A99" s="1158" t="s">
        <v>49</v>
      </c>
      <c r="B99" s="1159"/>
      <c r="C99" s="1159"/>
      <c r="D99" s="1159"/>
      <c r="E99" s="1159"/>
      <c r="F99" s="1159"/>
      <c r="G99" s="1160"/>
    </row>
    <row r="100" spans="1:7" x14ac:dyDescent="0.2">
      <c r="A100" s="6"/>
      <c r="B100" s="99"/>
      <c r="C100" s="8"/>
      <c r="D100" s="9"/>
      <c r="E100" s="99"/>
      <c r="F100" s="10"/>
      <c r="G100" s="11" t="s">
        <v>8</v>
      </c>
    </row>
    <row r="101" spans="1:7" x14ac:dyDescent="0.2">
      <c r="A101" s="12" t="s">
        <v>1</v>
      </c>
      <c r="B101" s="13"/>
      <c r="C101" s="14" t="s">
        <v>52</v>
      </c>
      <c r="D101" s="13"/>
      <c r="E101" s="343" t="s">
        <v>4007</v>
      </c>
      <c r="F101" s="98"/>
      <c r="G101" s="344" t="s">
        <v>4005</v>
      </c>
    </row>
    <row r="102" spans="1:7" x14ac:dyDescent="0.2">
      <c r="A102" s="17" t="s">
        <v>8</v>
      </c>
      <c r="B102" s="100"/>
      <c r="C102" s="19"/>
      <c r="D102" s="4"/>
      <c r="E102" s="1145"/>
      <c r="F102" s="1146"/>
      <c r="G102" s="20"/>
    </row>
    <row r="103" spans="1:7" x14ac:dyDescent="0.2">
      <c r="A103" s="21" t="s">
        <v>37</v>
      </c>
      <c r="B103" s="22"/>
      <c r="C103" s="22"/>
      <c r="D103" s="22"/>
      <c r="E103" s="23" t="s">
        <v>46</v>
      </c>
      <c r="F103" s="24"/>
      <c r="G103" s="20" t="s">
        <v>50</v>
      </c>
    </row>
    <row r="104" spans="1:7" x14ac:dyDescent="0.2">
      <c r="A104" s="6"/>
      <c r="B104" s="99"/>
      <c r="C104" s="8"/>
      <c r="D104" s="8"/>
      <c r="E104" s="1147"/>
      <c r="F104" s="1148"/>
      <c r="G104" s="25"/>
    </row>
    <row r="105" spans="1:7" ht="26.25" thickBot="1" x14ac:dyDescent="0.25">
      <c r="A105" s="210" t="s">
        <v>47</v>
      </c>
      <c r="B105" s="28" t="s">
        <v>23</v>
      </c>
      <c r="C105" s="28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7" ht="13.5" thickTop="1" x14ac:dyDescent="0.2">
      <c r="A106" s="29">
        <v>1</v>
      </c>
      <c r="B106" s="101"/>
      <c r="C106" s="352" t="s">
        <v>2311</v>
      </c>
      <c r="D106" s="364" t="s">
        <v>2310</v>
      </c>
      <c r="E106" s="108">
        <v>30</v>
      </c>
      <c r="F106" s="128">
        <v>35</v>
      </c>
      <c r="G106" s="353">
        <f>F106*E106</f>
        <v>1050</v>
      </c>
    </row>
    <row r="107" spans="1:7" x14ac:dyDescent="0.2">
      <c r="A107" s="29"/>
      <c r="B107" s="101"/>
      <c r="C107" s="41"/>
      <c r="D107" s="129"/>
      <c r="E107" s="108"/>
      <c r="F107" s="128"/>
      <c r="G107" s="35"/>
    </row>
    <row r="108" spans="1:7" x14ac:dyDescent="0.2">
      <c r="A108" s="29"/>
      <c r="B108" s="101"/>
      <c r="C108" s="41"/>
      <c r="D108" s="129"/>
      <c r="E108" s="108"/>
      <c r="F108" s="149"/>
      <c r="G108" s="35"/>
    </row>
    <row r="109" spans="1:7" x14ac:dyDescent="0.2">
      <c r="A109" s="29"/>
      <c r="B109" s="101"/>
      <c r="C109" s="41"/>
      <c r="D109" s="129"/>
      <c r="E109" s="108"/>
      <c r="F109" s="128"/>
      <c r="G109" s="35"/>
    </row>
    <row r="110" spans="1:7" x14ac:dyDescent="0.2">
      <c r="A110" s="29"/>
      <c r="B110" s="105"/>
      <c r="C110" s="41"/>
      <c r="D110" s="129"/>
      <c r="E110" s="102"/>
      <c r="F110" s="128"/>
      <c r="G110" s="35"/>
    </row>
    <row r="111" spans="1:7" x14ac:dyDescent="0.2">
      <c r="A111" s="29"/>
      <c r="B111" s="105"/>
      <c r="C111" s="41"/>
      <c r="D111" s="136"/>
      <c r="E111" s="102"/>
      <c r="F111" s="128"/>
      <c r="G111" s="35"/>
    </row>
    <row r="112" spans="1:7" x14ac:dyDescent="0.2">
      <c r="A112" s="29"/>
      <c r="B112" s="151"/>
      <c r="C112" s="119"/>
      <c r="D112" s="136"/>
      <c r="E112" s="108"/>
      <c r="F112" s="150"/>
      <c r="G112" s="35"/>
    </row>
    <row r="113" spans="1:7" x14ac:dyDescent="0.2">
      <c r="A113" s="29"/>
      <c r="B113" s="151"/>
      <c r="C113" s="119"/>
      <c r="D113" s="144"/>
      <c r="E113" s="108"/>
      <c r="F113" s="150"/>
      <c r="G113" s="35"/>
    </row>
    <row r="114" spans="1:7" x14ac:dyDescent="0.2">
      <c r="A114" s="29"/>
      <c r="B114" s="101"/>
      <c r="C114" s="41"/>
      <c r="D114" s="144"/>
      <c r="E114" s="104"/>
      <c r="F114" s="128"/>
      <c r="G114" s="35"/>
    </row>
    <row r="115" spans="1:7" x14ac:dyDescent="0.2">
      <c r="A115" s="29"/>
      <c r="B115" s="106"/>
      <c r="C115" s="41"/>
      <c r="D115" s="136"/>
      <c r="E115" s="104"/>
      <c r="F115" s="128"/>
      <c r="G115" s="35"/>
    </row>
    <row r="116" spans="1:7" x14ac:dyDescent="0.2">
      <c r="A116" s="29"/>
      <c r="B116" s="105"/>
      <c r="C116" s="41"/>
      <c r="D116" s="136"/>
      <c r="E116" s="108"/>
      <c r="F116" s="152"/>
      <c r="G116" s="35"/>
    </row>
    <row r="117" spans="1:7" x14ac:dyDescent="0.2">
      <c r="A117" s="29"/>
      <c r="B117" s="107"/>
      <c r="C117" s="41"/>
      <c r="D117" s="136"/>
      <c r="E117" s="153"/>
      <c r="F117" s="128"/>
      <c r="G117" s="35"/>
    </row>
    <row r="118" spans="1:7" x14ac:dyDescent="0.2">
      <c r="A118" s="29"/>
      <c r="B118" s="107"/>
      <c r="C118" s="41"/>
      <c r="D118" s="67"/>
      <c r="E118" s="153"/>
      <c r="F118" s="128"/>
      <c r="G118" s="35"/>
    </row>
    <row r="119" spans="1:7" x14ac:dyDescent="0.2">
      <c r="A119" s="29"/>
      <c r="B119" s="101"/>
      <c r="C119" s="41"/>
      <c r="D119" s="67"/>
      <c r="E119" s="108"/>
      <c r="F119" s="128"/>
      <c r="G119" s="35"/>
    </row>
    <row r="120" spans="1:7" x14ac:dyDescent="0.2">
      <c r="A120" s="29"/>
      <c r="B120" s="101"/>
      <c r="C120" s="41"/>
      <c r="D120" s="67"/>
      <c r="E120" s="153"/>
      <c r="F120" s="128"/>
      <c r="G120" s="35"/>
    </row>
    <row r="121" spans="1:7" x14ac:dyDescent="0.2">
      <c r="A121" s="29"/>
      <c r="B121" s="106"/>
      <c r="C121" s="41"/>
      <c r="D121" s="67"/>
      <c r="E121" s="104"/>
      <c r="F121" s="154"/>
      <c r="G121" s="35"/>
    </row>
    <row r="122" spans="1:7" x14ac:dyDescent="0.2">
      <c r="A122" s="29"/>
      <c r="B122" s="105"/>
      <c r="C122" s="41"/>
      <c r="D122" s="130"/>
      <c r="E122" s="104"/>
      <c r="F122" s="154"/>
      <c r="G122" s="35"/>
    </row>
    <row r="123" spans="1:7" x14ac:dyDescent="0.2">
      <c r="A123" s="29"/>
      <c r="B123" s="105"/>
      <c r="C123" s="41"/>
      <c r="D123" s="67"/>
      <c r="E123" s="104"/>
      <c r="F123" s="154"/>
      <c r="G123" s="35"/>
    </row>
    <row r="124" spans="1:7" x14ac:dyDescent="0.2">
      <c r="A124" s="29"/>
      <c r="B124" s="101"/>
      <c r="C124" s="41"/>
      <c r="D124" s="130"/>
      <c r="E124" s="104"/>
      <c r="F124" s="154"/>
      <c r="G124" s="35"/>
    </row>
    <row r="125" spans="1:7" x14ac:dyDescent="0.2">
      <c r="A125" s="29"/>
      <c r="B125" s="101"/>
      <c r="C125" s="41"/>
      <c r="D125" s="144"/>
      <c r="E125" s="104"/>
      <c r="F125" s="154"/>
      <c r="G125" s="35"/>
    </row>
    <row r="126" spans="1:7" x14ac:dyDescent="0.2">
      <c r="A126" s="29"/>
      <c r="B126" s="101"/>
      <c r="C126" s="41"/>
      <c r="D126" s="144"/>
      <c r="E126" s="104"/>
      <c r="F126" s="154"/>
      <c r="G126" s="35"/>
    </row>
    <row r="127" spans="1:7" x14ac:dyDescent="0.2">
      <c r="A127" s="29"/>
      <c r="B127" s="101"/>
      <c r="C127" s="41"/>
      <c r="D127" s="274"/>
      <c r="E127" s="104"/>
      <c r="F127" s="154"/>
      <c r="G127" s="35"/>
    </row>
    <row r="128" spans="1:7" x14ac:dyDescent="0.2">
      <c r="A128" s="29"/>
      <c r="B128" s="101"/>
      <c r="C128" s="41"/>
      <c r="D128" s="130"/>
      <c r="E128" s="104"/>
      <c r="F128" s="154"/>
      <c r="G128" s="35"/>
    </row>
    <row r="129" spans="1:7" x14ac:dyDescent="0.2">
      <c r="A129" s="29"/>
      <c r="B129" s="101"/>
      <c r="C129" s="41"/>
      <c r="D129" s="144"/>
      <c r="E129" s="104"/>
      <c r="F129" s="154"/>
      <c r="G129" s="35"/>
    </row>
    <row r="130" spans="1:7" x14ac:dyDescent="0.2">
      <c r="A130" s="29"/>
      <c r="B130" s="101"/>
      <c r="C130" s="41"/>
      <c r="D130" s="144"/>
      <c r="E130" s="108"/>
      <c r="F130" s="128"/>
      <c r="G130" s="35"/>
    </row>
    <row r="131" spans="1:7" x14ac:dyDescent="0.2">
      <c r="A131" s="29"/>
      <c r="B131" s="101"/>
      <c r="C131" s="41"/>
      <c r="D131" s="136"/>
      <c r="E131" s="153"/>
      <c r="F131" s="128"/>
      <c r="G131" s="35"/>
    </row>
    <row r="132" spans="1:7" x14ac:dyDescent="0.2">
      <c r="A132" s="29"/>
      <c r="B132" s="101"/>
      <c r="C132" s="41"/>
      <c r="D132" s="136"/>
      <c r="E132" s="102"/>
      <c r="F132" s="128"/>
      <c r="G132" s="35"/>
    </row>
    <row r="133" spans="1:7" x14ac:dyDescent="0.2">
      <c r="A133" s="29"/>
      <c r="B133" s="101"/>
      <c r="C133" s="31"/>
      <c r="D133" s="67"/>
      <c r="E133" s="131"/>
      <c r="F133" s="117"/>
      <c r="G133" s="35"/>
    </row>
    <row r="134" spans="1:7" x14ac:dyDescent="0.2">
      <c r="A134" s="29"/>
      <c r="B134" s="101"/>
      <c r="C134" s="41"/>
      <c r="D134" s="67"/>
      <c r="E134" s="108"/>
      <c r="F134" s="149"/>
      <c r="G134" s="35"/>
    </row>
    <row r="135" spans="1:7" x14ac:dyDescent="0.2">
      <c r="A135" s="29"/>
      <c r="B135" s="101"/>
      <c r="C135" s="41"/>
      <c r="D135" s="67"/>
      <c r="E135" s="108"/>
      <c r="F135" s="149"/>
      <c r="G135" s="35"/>
    </row>
    <row r="136" spans="1:7" x14ac:dyDescent="0.2">
      <c r="A136" s="29"/>
      <c r="B136" s="101"/>
      <c r="C136" s="41"/>
      <c r="D136" s="67"/>
      <c r="E136" s="108"/>
      <c r="F136" s="149"/>
      <c r="G136" s="71"/>
    </row>
    <row r="137" spans="1:7" x14ac:dyDescent="0.2">
      <c r="A137" s="29"/>
      <c r="B137" s="101"/>
      <c r="C137" s="41"/>
      <c r="D137" s="67"/>
      <c r="E137" s="108"/>
      <c r="F137" s="149"/>
      <c r="G137" s="332"/>
    </row>
    <row r="138" spans="1:7" ht="13.5" thickBot="1" x14ac:dyDescent="0.25">
      <c r="A138" s="212"/>
      <c r="B138" s="132"/>
      <c r="C138" s="115"/>
      <c r="D138" s="115"/>
      <c r="E138" s="132"/>
      <c r="F138" s="49" t="s">
        <v>15</v>
      </c>
      <c r="G138" s="50">
        <f>SUM(G106:G137)</f>
        <v>1050</v>
      </c>
    </row>
    <row r="139" spans="1:7" ht="13.5" thickTop="1" x14ac:dyDescent="0.2">
      <c r="A139" s="1149" t="s">
        <v>4006</v>
      </c>
      <c r="B139" s="1150"/>
      <c r="C139" s="1150"/>
      <c r="D139" s="1150"/>
      <c r="E139" s="1150"/>
      <c r="F139" s="1150"/>
      <c r="G139" s="1151"/>
    </row>
    <row r="140" spans="1:7" ht="13.5" thickBot="1" x14ac:dyDescent="0.25">
      <c r="A140" s="52"/>
      <c r="B140" s="103"/>
      <c r="C140" s="103"/>
      <c r="D140" s="54"/>
      <c r="E140" s="103"/>
      <c r="F140" s="55"/>
      <c r="G140" s="56"/>
    </row>
    <row r="141" spans="1:7" ht="13.5" thickTop="1" x14ac:dyDescent="0.2">
      <c r="A141" s="1130"/>
      <c r="B141" s="1131"/>
      <c r="C141" s="1131"/>
      <c r="D141" s="57" t="s">
        <v>11</v>
      </c>
      <c r="E141" s="1132" t="s">
        <v>12</v>
      </c>
      <c r="F141" s="1132"/>
      <c r="G141" s="1133"/>
    </row>
    <row r="142" spans="1:7" x14ac:dyDescent="0.2">
      <c r="A142" s="1134" t="s">
        <v>17</v>
      </c>
      <c r="B142" s="1135"/>
      <c r="C142" s="1135"/>
      <c r="D142" s="39"/>
      <c r="E142" s="1136"/>
      <c r="F142" s="1137"/>
      <c r="G142" s="1138"/>
    </row>
    <row r="143" spans="1:7" x14ac:dyDescent="0.2">
      <c r="A143" s="1134" t="s">
        <v>38</v>
      </c>
      <c r="B143" s="1135"/>
      <c r="C143" s="1135"/>
      <c r="D143" s="58" t="s">
        <v>551</v>
      </c>
      <c r="E143" s="1139" t="s">
        <v>142</v>
      </c>
      <c r="F143" s="1139"/>
      <c r="G143" s="1140"/>
    </row>
    <row r="144" spans="1:7" ht="13.5" thickBot="1" x14ac:dyDescent="0.25">
      <c r="A144" s="1141" t="s">
        <v>39</v>
      </c>
      <c r="B144" s="1142"/>
      <c r="C144" s="1142"/>
      <c r="D144" s="356" t="s">
        <v>2724</v>
      </c>
      <c r="E144" s="1143" t="s">
        <v>0</v>
      </c>
      <c r="F144" s="1143"/>
      <c r="G144" s="1144"/>
    </row>
    <row r="145" spans="1:7" ht="16.5" x14ac:dyDescent="0.25">
      <c r="A145" s="1152" t="s">
        <v>29</v>
      </c>
      <c r="B145" s="1153"/>
      <c r="C145" s="1153"/>
      <c r="D145" s="1153"/>
      <c r="E145" s="1153"/>
      <c r="F145" s="1153"/>
      <c r="G145" s="1154"/>
    </row>
    <row r="146" spans="1:7" x14ac:dyDescent="0.2">
      <c r="A146" s="1155" t="s">
        <v>48</v>
      </c>
      <c r="B146" s="1156"/>
      <c r="C146" s="1156"/>
      <c r="D146" s="1156"/>
      <c r="E146" s="1156"/>
      <c r="F146" s="1156"/>
      <c r="G146" s="1157"/>
    </row>
    <row r="147" spans="1:7" x14ac:dyDescent="0.2">
      <c r="A147" s="1158" t="s">
        <v>49</v>
      </c>
      <c r="B147" s="1159"/>
      <c r="C147" s="1159"/>
      <c r="D147" s="1159"/>
      <c r="E147" s="1159"/>
      <c r="F147" s="1159"/>
      <c r="G147" s="1160"/>
    </row>
    <row r="148" spans="1:7" x14ac:dyDescent="0.2">
      <c r="A148" s="6"/>
      <c r="B148" s="99"/>
      <c r="C148" s="8"/>
      <c r="D148" s="9"/>
      <c r="E148" s="99"/>
      <c r="F148" s="10"/>
      <c r="G148" s="11" t="s">
        <v>8</v>
      </c>
    </row>
    <row r="149" spans="1:7" x14ac:dyDescent="0.2">
      <c r="A149" s="12" t="s">
        <v>1</v>
      </c>
      <c r="B149" s="13"/>
      <c r="C149" s="14" t="s">
        <v>52</v>
      </c>
      <c r="D149" s="13"/>
      <c r="E149" s="343" t="s">
        <v>4132</v>
      </c>
      <c r="F149" s="98"/>
      <c r="G149" s="344" t="s">
        <v>4830</v>
      </c>
    </row>
    <row r="150" spans="1:7" x14ac:dyDescent="0.2">
      <c r="A150" s="17" t="s">
        <v>8</v>
      </c>
      <c r="B150" s="100"/>
      <c r="C150" s="19"/>
      <c r="D150" s="4"/>
      <c r="E150" s="1145"/>
      <c r="F150" s="1146"/>
      <c r="G150" s="20"/>
    </row>
    <row r="151" spans="1:7" x14ac:dyDescent="0.2">
      <c r="A151" s="21" t="s">
        <v>37</v>
      </c>
      <c r="B151" s="22"/>
      <c r="C151" s="22"/>
      <c r="D151" s="22"/>
      <c r="E151" s="23" t="s">
        <v>46</v>
      </c>
      <c r="F151" s="24"/>
      <c r="G151" s="20" t="s">
        <v>50</v>
      </c>
    </row>
    <row r="152" spans="1:7" x14ac:dyDescent="0.2">
      <c r="A152" s="6"/>
      <c r="B152" s="99"/>
      <c r="C152" s="8"/>
      <c r="D152" s="8"/>
      <c r="E152" s="1147"/>
      <c r="F152" s="1148"/>
      <c r="G152" s="25"/>
    </row>
    <row r="153" spans="1:7" ht="26.25" thickBot="1" x14ac:dyDescent="0.25">
      <c r="A153" s="210" t="s">
        <v>47</v>
      </c>
      <c r="B153" s="28" t="s">
        <v>23</v>
      </c>
      <c r="C153" s="28" t="s">
        <v>34</v>
      </c>
      <c r="D153" s="110" t="s">
        <v>53</v>
      </c>
      <c r="E153" s="114" t="s">
        <v>54</v>
      </c>
      <c r="F153" s="111" t="s">
        <v>55</v>
      </c>
      <c r="G153" s="112" t="s">
        <v>35</v>
      </c>
    </row>
    <row r="154" spans="1:7" ht="13.5" thickTop="1" x14ac:dyDescent="0.2">
      <c r="A154" s="29">
        <v>1</v>
      </c>
      <c r="B154" s="101"/>
      <c r="C154" s="352" t="s">
        <v>2311</v>
      </c>
      <c r="D154" s="364" t="s">
        <v>2310</v>
      </c>
      <c r="E154" s="108">
        <v>30</v>
      </c>
      <c r="F154" s="128">
        <v>35</v>
      </c>
      <c r="G154" s="353">
        <f>F154*E154</f>
        <v>1050</v>
      </c>
    </row>
    <row r="155" spans="1:7" x14ac:dyDescent="0.2">
      <c r="A155" s="29"/>
      <c r="B155" s="101"/>
      <c r="C155" s="41"/>
      <c r="D155" s="129"/>
      <c r="E155" s="108"/>
      <c r="F155" s="128"/>
      <c r="G155" s="35"/>
    </row>
    <row r="156" spans="1:7" x14ac:dyDescent="0.2">
      <c r="A156" s="29"/>
      <c r="B156" s="101"/>
      <c r="C156" s="41"/>
      <c r="D156" s="129"/>
      <c r="E156" s="108"/>
      <c r="F156" s="149"/>
      <c r="G156" s="35"/>
    </row>
    <row r="157" spans="1:7" x14ac:dyDescent="0.2">
      <c r="A157" s="29"/>
      <c r="B157" s="101"/>
      <c r="C157" s="41"/>
      <c r="D157" s="129"/>
      <c r="E157" s="108"/>
      <c r="F157" s="128"/>
      <c r="G157" s="35"/>
    </row>
    <row r="158" spans="1:7" x14ac:dyDescent="0.2">
      <c r="A158" s="29"/>
      <c r="B158" s="105"/>
      <c r="C158" s="41"/>
      <c r="D158" s="129"/>
      <c r="E158" s="102"/>
      <c r="F158" s="128"/>
      <c r="G158" s="35"/>
    </row>
    <row r="159" spans="1:7" x14ac:dyDescent="0.2">
      <c r="A159" s="29"/>
      <c r="B159" s="105"/>
      <c r="C159" s="41"/>
      <c r="D159" s="136"/>
      <c r="E159" s="102"/>
      <c r="F159" s="128"/>
      <c r="G159" s="35"/>
    </row>
    <row r="160" spans="1:7" x14ac:dyDescent="0.2">
      <c r="A160" s="29"/>
      <c r="B160" s="151"/>
      <c r="C160" s="119"/>
      <c r="D160" s="136"/>
      <c r="E160" s="108"/>
      <c r="F160" s="150"/>
      <c r="G160" s="35"/>
    </row>
    <row r="161" spans="1:7" x14ac:dyDescent="0.2">
      <c r="A161" s="29"/>
      <c r="B161" s="151"/>
      <c r="C161" s="119"/>
      <c r="D161" s="144"/>
      <c r="E161" s="108"/>
      <c r="F161" s="150"/>
      <c r="G161" s="35"/>
    </row>
    <row r="162" spans="1:7" x14ac:dyDescent="0.2">
      <c r="A162" s="29"/>
      <c r="B162" s="101"/>
      <c r="C162" s="41"/>
      <c r="D162" s="144"/>
      <c r="E162" s="104"/>
      <c r="F162" s="128"/>
      <c r="G162" s="35"/>
    </row>
    <row r="163" spans="1:7" x14ac:dyDescent="0.2">
      <c r="A163" s="29"/>
      <c r="B163" s="106"/>
      <c r="C163" s="41"/>
      <c r="D163" s="136"/>
      <c r="E163" s="104"/>
      <c r="F163" s="128"/>
      <c r="G163" s="35"/>
    </row>
    <row r="164" spans="1:7" x14ac:dyDescent="0.2">
      <c r="A164" s="29"/>
      <c r="B164" s="105"/>
      <c r="C164" s="41"/>
      <c r="D164" s="136"/>
      <c r="E164" s="108"/>
      <c r="F164" s="152"/>
      <c r="G164" s="35"/>
    </row>
    <row r="165" spans="1:7" x14ac:dyDescent="0.2">
      <c r="A165" s="29"/>
      <c r="B165" s="107"/>
      <c r="C165" s="41"/>
      <c r="D165" s="136"/>
      <c r="E165" s="153"/>
      <c r="F165" s="128"/>
      <c r="G165" s="35"/>
    </row>
    <row r="166" spans="1:7" x14ac:dyDescent="0.2">
      <c r="A166" s="29"/>
      <c r="B166" s="107"/>
      <c r="C166" s="41"/>
      <c r="D166" s="67"/>
      <c r="E166" s="153"/>
      <c r="F166" s="128"/>
      <c r="G166" s="35"/>
    </row>
    <row r="167" spans="1:7" x14ac:dyDescent="0.2">
      <c r="A167" s="29"/>
      <c r="B167" s="101"/>
      <c r="C167" s="41"/>
      <c r="D167" s="67"/>
      <c r="E167" s="108"/>
      <c r="F167" s="128"/>
      <c r="G167" s="35"/>
    </row>
    <row r="168" spans="1:7" x14ac:dyDescent="0.2">
      <c r="A168" s="29"/>
      <c r="B168" s="101"/>
      <c r="C168" s="41"/>
      <c r="D168" s="67"/>
      <c r="E168" s="153"/>
      <c r="F168" s="128"/>
      <c r="G168" s="35"/>
    </row>
    <row r="169" spans="1:7" x14ac:dyDescent="0.2">
      <c r="A169" s="29"/>
      <c r="B169" s="106"/>
      <c r="C169" s="41"/>
      <c r="D169" s="67"/>
      <c r="E169" s="104"/>
      <c r="F169" s="154"/>
      <c r="G169" s="35"/>
    </row>
    <row r="170" spans="1:7" x14ac:dyDescent="0.2">
      <c r="A170" s="29"/>
      <c r="B170" s="105"/>
      <c r="C170" s="41"/>
      <c r="D170" s="130"/>
      <c r="E170" s="104"/>
      <c r="F170" s="154"/>
      <c r="G170" s="35"/>
    </row>
    <row r="171" spans="1:7" x14ac:dyDescent="0.2">
      <c r="A171" s="29"/>
      <c r="B171" s="105"/>
      <c r="C171" s="41"/>
      <c r="D171" s="67"/>
      <c r="E171" s="104"/>
      <c r="F171" s="154"/>
      <c r="G171" s="35"/>
    </row>
    <row r="172" spans="1:7" x14ac:dyDescent="0.2">
      <c r="A172" s="29"/>
      <c r="B172" s="101"/>
      <c r="C172" s="41"/>
      <c r="D172" s="130"/>
      <c r="E172" s="104"/>
      <c r="F172" s="154"/>
      <c r="G172" s="35"/>
    </row>
    <row r="173" spans="1:7" x14ac:dyDescent="0.2">
      <c r="A173" s="29"/>
      <c r="B173" s="101"/>
      <c r="C173" s="41"/>
      <c r="D173" s="144"/>
      <c r="E173" s="104"/>
      <c r="F173" s="154"/>
      <c r="G173" s="35"/>
    </row>
    <row r="174" spans="1:7" x14ac:dyDescent="0.2">
      <c r="A174" s="29"/>
      <c r="B174" s="101"/>
      <c r="C174" s="41"/>
      <c r="D174" s="144"/>
      <c r="E174" s="104"/>
      <c r="F174" s="154"/>
      <c r="G174" s="35"/>
    </row>
    <row r="175" spans="1:7" x14ac:dyDescent="0.2">
      <c r="A175" s="29"/>
      <c r="B175" s="101"/>
      <c r="C175" s="41"/>
      <c r="D175" s="274"/>
      <c r="E175" s="104"/>
      <c r="F175" s="154"/>
      <c r="G175" s="35"/>
    </row>
    <row r="176" spans="1:7" x14ac:dyDescent="0.2">
      <c r="A176" s="29"/>
      <c r="B176" s="101"/>
      <c r="C176" s="41"/>
      <c r="D176" s="130"/>
      <c r="E176" s="104"/>
      <c r="F176" s="154"/>
      <c r="G176" s="35"/>
    </row>
    <row r="177" spans="1:7" x14ac:dyDescent="0.2">
      <c r="A177" s="29"/>
      <c r="B177" s="101"/>
      <c r="C177" s="41"/>
      <c r="D177" s="144"/>
      <c r="E177" s="104"/>
      <c r="F177" s="154"/>
      <c r="G177" s="35"/>
    </row>
    <row r="178" spans="1:7" x14ac:dyDescent="0.2">
      <c r="A178" s="29"/>
      <c r="B178" s="101"/>
      <c r="C178" s="41"/>
      <c r="D178" s="144"/>
      <c r="E178" s="108"/>
      <c r="F178" s="128"/>
      <c r="G178" s="35"/>
    </row>
    <row r="179" spans="1:7" x14ac:dyDescent="0.2">
      <c r="A179" s="29"/>
      <c r="B179" s="101"/>
      <c r="C179" s="41"/>
      <c r="D179" s="136"/>
      <c r="E179" s="153"/>
      <c r="F179" s="128"/>
      <c r="G179" s="35"/>
    </row>
    <row r="180" spans="1:7" x14ac:dyDescent="0.2">
      <c r="A180" s="29"/>
      <c r="B180" s="101"/>
      <c r="C180" s="41"/>
      <c r="D180" s="136"/>
      <c r="E180" s="102"/>
      <c r="F180" s="128"/>
      <c r="G180" s="35"/>
    </row>
    <row r="181" spans="1:7" x14ac:dyDescent="0.2">
      <c r="A181" s="29"/>
      <c r="B181" s="101"/>
      <c r="C181" s="31"/>
      <c r="D181" s="67"/>
      <c r="E181" s="131"/>
      <c r="F181" s="117"/>
      <c r="G181" s="35"/>
    </row>
    <row r="182" spans="1:7" x14ac:dyDescent="0.2">
      <c r="A182" s="29"/>
      <c r="B182" s="101"/>
      <c r="C182" s="41"/>
      <c r="D182" s="67"/>
      <c r="E182" s="108"/>
      <c r="F182" s="149"/>
      <c r="G182" s="35"/>
    </row>
    <row r="183" spans="1:7" x14ac:dyDescent="0.2">
      <c r="A183" s="29"/>
      <c r="B183" s="101"/>
      <c r="C183" s="41"/>
      <c r="D183" s="67"/>
      <c r="E183" s="108"/>
      <c r="F183" s="149"/>
      <c r="G183" s="35"/>
    </row>
    <row r="184" spans="1:7" x14ac:dyDescent="0.2">
      <c r="A184" s="29"/>
      <c r="B184" s="101"/>
      <c r="C184" s="41"/>
      <c r="D184" s="67"/>
      <c r="E184" s="108"/>
      <c r="F184" s="149"/>
      <c r="G184" s="71"/>
    </row>
    <row r="185" spans="1:7" x14ac:dyDescent="0.2">
      <c r="A185" s="29"/>
      <c r="B185" s="101"/>
      <c r="C185" s="41"/>
      <c r="D185" s="67"/>
      <c r="E185" s="108"/>
      <c r="F185" s="149"/>
      <c r="G185" s="332"/>
    </row>
    <row r="186" spans="1:7" ht="13.5" thickBot="1" x14ac:dyDescent="0.25">
      <c r="A186" s="212"/>
      <c r="B186" s="132"/>
      <c r="C186" s="115"/>
      <c r="D186" s="115"/>
      <c r="E186" s="132"/>
      <c r="F186" s="49" t="s">
        <v>15</v>
      </c>
      <c r="G186" s="50">
        <f>SUM(G154:G185)</f>
        <v>1050</v>
      </c>
    </row>
    <row r="187" spans="1:7" ht="13.5" thickTop="1" x14ac:dyDescent="0.2">
      <c r="A187" s="1149" t="s">
        <v>4833</v>
      </c>
      <c r="B187" s="1150"/>
      <c r="C187" s="1150"/>
      <c r="D187" s="1150"/>
      <c r="E187" s="1150"/>
      <c r="F187" s="1150"/>
      <c r="G187" s="1151"/>
    </row>
    <row r="188" spans="1:7" ht="13.5" thickBot="1" x14ac:dyDescent="0.25">
      <c r="A188" s="52"/>
      <c r="B188" s="103"/>
      <c r="C188" s="103"/>
      <c r="D188" s="54"/>
      <c r="E188" s="103"/>
      <c r="F188" s="55"/>
      <c r="G188" s="56"/>
    </row>
    <row r="189" spans="1:7" ht="13.5" thickTop="1" x14ac:dyDescent="0.2">
      <c r="A189" s="1130"/>
      <c r="B189" s="1131"/>
      <c r="C189" s="1131"/>
      <c r="D189" s="57" t="s">
        <v>11</v>
      </c>
      <c r="E189" s="1132" t="s">
        <v>12</v>
      </c>
      <c r="F189" s="1132"/>
      <c r="G189" s="1133"/>
    </row>
    <row r="190" spans="1:7" x14ac:dyDescent="0.2">
      <c r="A190" s="1134" t="s">
        <v>17</v>
      </c>
      <c r="B190" s="1135"/>
      <c r="C190" s="1135"/>
      <c r="D190" s="39"/>
      <c r="E190" s="1136"/>
      <c r="F190" s="1137"/>
      <c r="G190" s="1138"/>
    </row>
    <row r="191" spans="1:7" x14ac:dyDescent="0.2">
      <c r="A191" s="1134" t="s">
        <v>38</v>
      </c>
      <c r="B191" s="1135"/>
      <c r="C191" s="1135"/>
      <c r="D191" s="58" t="s">
        <v>551</v>
      </c>
      <c r="E191" s="1139" t="s">
        <v>142</v>
      </c>
      <c r="F191" s="1139"/>
      <c r="G191" s="1140"/>
    </row>
    <row r="192" spans="1:7" ht="13.5" thickBot="1" x14ac:dyDescent="0.25">
      <c r="A192" s="1141" t="s">
        <v>39</v>
      </c>
      <c r="B192" s="1142"/>
      <c r="C192" s="1142"/>
      <c r="D192" s="356" t="s">
        <v>2724</v>
      </c>
      <c r="E192" s="1143" t="s">
        <v>0</v>
      </c>
      <c r="F192" s="1143"/>
      <c r="G192" s="1144"/>
    </row>
  </sheetData>
  <mergeCells count="56">
    <mergeCell ref="A191:C191"/>
    <mergeCell ref="E191:G191"/>
    <mergeCell ref="A192:C192"/>
    <mergeCell ref="E192:G192"/>
    <mergeCell ref="A187:G187"/>
    <mergeCell ref="A189:C189"/>
    <mergeCell ref="E189:G189"/>
    <mergeCell ref="A190:C190"/>
    <mergeCell ref="E190:G190"/>
    <mergeCell ref="A145:G145"/>
    <mergeCell ref="A146:G146"/>
    <mergeCell ref="A147:G147"/>
    <mergeCell ref="E150:F150"/>
    <mergeCell ref="E152:F152"/>
    <mergeCell ref="A1:G1"/>
    <mergeCell ref="A2:G2"/>
    <mergeCell ref="A3:G3"/>
    <mergeCell ref="E6:F6"/>
    <mergeCell ref="E8:F8"/>
    <mergeCell ref="A43:G43"/>
    <mergeCell ref="A48:C48"/>
    <mergeCell ref="E48:G48"/>
    <mergeCell ref="A45:C45"/>
    <mergeCell ref="E45:G45"/>
    <mergeCell ref="A46:C46"/>
    <mergeCell ref="E46:G46"/>
    <mergeCell ref="A47:C47"/>
    <mergeCell ref="E47:G47"/>
    <mergeCell ref="A49:G49"/>
    <mergeCell ref="A50:G50"/>
    <mergeCell ref="A51:G51"/>
    <mergeCell ref="E54:F54"/>
    <mergeCell ref="E56:F56"/>
    <mergeCell ref="A95:C95"/>
    <mergeCell ref="E95:G95"/>
    <mergeCell ref="A96:C96"/>
    <mergeCell ref="E96:G96"/>
    <mergeCell ref="A91:G91"/>
    <mergeCell ref="A93:C93"/>
    <mergeCell ref="E93:G93"/>
    <mergeCell ref="A94:C94"/>
    <mergeCell ref="E94:G94"/>
    <mergeCell ref="A97:G97"/>
    <mergeCell ref="A98:G98"/>
    <mergeCell ref="A99:G99"/>
    <mergeCell ref="E102:F102"/>
    <mergeCell ref="E104:F104"/>
    <mergeCell ref="A143:C143"/>
    <mergeCell ref="E143:G143"/>
    <mergeCell ref="A144:C144"/>
    <mergeCell ref="E144:G144"/>
    <mergeCell ref="A139:G139"/>
    <mergeCell ref="A141:C141"/>
    <mergeCell ref="E141:G141"/>
    <mergeCell ref="A142:C142"/>
    <mergeCell ref="E142:G142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8A3CC4"/>
  </sheetPr>
  <dimension ref="A1:R1947"/>
  <sheetViews>
    <sheetView topLeftCell="A1910" zoomScale="110" zoomScaleNormal="110" workbookViewId="0">
      <selection activeCell="A1898" sqref="A1898:G194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42578125" style="2" customWidth="1"/>
    <col min="9" max="9" width="22.7109375" style="2" customWidth="1"/>
    <col min="10" max="10" width="11.5703125" style="2" customWidth="1"/>
    <col min="11" max="11" width="5.42578125" style="2" customWidth="1"/>
    <col min="12" max="12" width="10.7109375" style="2" customWidth="1"/>
    <col min="13" max="13" width="21.42578125" style="2" customWidth="1"/>
    <col min="14" max="14" width="12.85546875" style="2" customWidth="1"/>
    <col min="15" max="15" width="9.28515625" style="2" bestFit="1" customWidth="1"/>
    <col min="16" max="16" width="10.28515625" style="2" bestFit="1" customWidth="1"/>
    <col min="17" max="17" width="10.5703125" style="2" bestFit="1" customWidth="1"/>
    <col min="18" max="18" width="9.140625" style="2"/>
    <col min="19" max="19" width="10.5703125" style="2" bestFit="1" customWidth="1"/>
    <col min="20" max="20" width="9.28515625" style="2" bestFit="1" customWidth="1"/>
    <col min="21" max="21" width="11.28515625" style="2" customWidth="1"/>
    <col min="22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57</v>
      </c>
      <c r="B5" s="13"/>
      <c r="C5" s="14" t="s">
        <v>66</v>
      </c>
      <c r="D5" s="13"/>
      <c r="E5" s="343" t="s">
        <v>699</v>
      </c>
      <c r="F5" s="98"/>
      <c r="G5" s="344" t="s">
        <v>703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300</v>
      </c>
      <c r="D10" s="351" t="s">
        <v>702</v>
      </c>
      <c r="E10" s="108">
        <v>80</v>
      </c>
      <c r="F10" s="128">
        <v>250</v>
      </c>
      <c r="G10" s="35">
        <f>F10*E10</f>
        <v>20000</v>
      </c>
    </row>
    <row r="11" spans="1:7" x14ac:dyDescent="0.2">
      <c r="A11" s="29"/>
      <c r="B11" s="101"/>
      <c r="C11" s="41"/>
      <c r="D11" s="351" t="s">
        <v>609</v>
      </c>
      <c r="E11" s="157"/>
      <c r="F11" s="149"/>
      <c r="G11" s="353" t="s">
        <v>8</v>
      </c>
    </row>
    <row r="12" spans="1:7" x14ac:dyDescent="0.2">
      <c r="A12" s="29"/>
      <c r="B12" s="101"/>
      <c r="C12" s="352"/>
      <c r="D12" s="351" t="s">
        <v>607</v>
      </c>
      <c r="E12" s="108"/>
      <c r="F12" s="128"/>
      <c r="G12" s="353" t="s">
        <v>8</v>
      </c>
    </row>
    <row r="13" spans="1:7" x14ac:dyDescent="0.2">
      <c r="A13" s="29">
        <v>2</v>
      </c>
      <c r="B13" s="105"/>
      <c r="C13" s="352" t="s">
        <v>300</v>
      </c>
      <c r="D13" s="357" t="s">
        <v>362</v>
      </c>
      <c r="E13" s="102">
        <v>80</v>
      </c>
      <c r="F13" s="128">
        <v>450</v>
      </c>
      <c r="G13" s="35">
        <f t="shared" ref="G13" si="0">F13*E13</f>
        <v>36000</v>
      </c>
    </row>
    <row r="14" spans="1:7" x14ac:dyDescent="0.2">
      <c r="A14" s="29"/>
      <c r="B14" s="105"/>
      <c r="C14" s="41"/>
      <c r="D14" s="357" t="s">
        <v>358</v>
      </c>
      <c r="E14" s="102"/>
      <c r="F14" s="128"/>
      <c r="G14" s="353" t="s">
        <v>8</v>
      </c>
    </row>
    <row r="15" spans="1:7" x14ac:dyDescent="0.2">
      <c r="A15" s="29"/>
      <c r="B15" s="151"/>
      <c r="C15" s="119"/>
      <c r="D15" s="357"/>
      <c r="E15" s="108"/>
      <c r="F15" s="150"/>
      <c r="G15" s="353" t="s">
        <v>8</v>
      </c>
    </row>
    <row r="16" spans="1:7" x14ac:dyDescent="0.2">
      <c r="A16" s="29"/>
      <c r="B16" s="151"/>
      <c r="C16" s="366"/>
      <c r="D16" s="364"/>
      <c r="E16" s="108"/>
      <c r="F16" s="150"/>
      <c r="G16" s="353" t="s">
        <v>8</v>
      </c>
    </row>
    <row r="17" spans="1:7" x14ac:dyDescent="0.2">
      <c r="A17" s="29"/>
      <c r="B17" s="101"/>
      <c r="C17" s="41"/>
      <c r="D17" s="364"/>
      <c r="E17" s="155"/>
      <c r="F17" s="128"/>
      <c r="G17" s="353" t="s">
        <v>8</v>
      </c>
    </row>
    <row r="18" spans="1:7" x14ac:dyDescent="0.2">
      <c r="A18" s="29"/>
      <c r="B18" s="106"/>
      <c r="C18" s="352"/>
      <c r="D18" s="357"/>
      <c r="E18" s="104"/>
      <c r="F18" s="128"/>
      <c r="G18" s="353" t="s">
        <v>8</v>
      </c>
    </row>
    <row r="19" spans="1:7" x14ac:dyDescent="0.2">
      <c r="A19" s="29"/>
      <c r="B19" s="106"/>
      <c r="C19" s="352"/>
      <c r="D19" s="357"/>
      <c r="E19" s="104"/>
      <c r="F19" s="128"/>
      <c r="G19" s="353" t="s">
        <v>8</v>
      </c>
    </row>
    <row r="20" spans="1:7" x14ac:dyDescent="0.2">
      <c r="A20" s="29"/>
      <c r="B20" s="105"/>
      <c r="C20" s="41"/>
      <c r="D20" s="357"/>
      <c r="E20" s="108"/>
      <c r="F20" s="152"/>
      <c r="G20" s="353" t="s">
        <v>8</v>
      </c>
    </row>
    <row r="21" spans="1:7" x14ac:dyDescent="0.2">
      <c r="A21" s="29"/>
      <c r="B21" s="107"/>
      <c r="C21" s="352"/>
      <c r="D21" s="357"/>
      <c r="E21" s="153"/>
      <c r="F21" s="128"/>
      <c r="G21" s="353" t="s">
        <v>8</v>
      </c>
    </row>
    <row r="22" spans="1:7" x14ac:dyDescent="0.2">
      <c r="A22" s="29"/>
      <c r="B22" s="107"/>
      <c r="C22" s="41"/>
      <c r="D22" s="365"/>
      <c r="E22" s="153"/>
      <c r="F22" s="128"/>
      <c r="G22" s="353" t="s">
        <v>8</v>
      </c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 t="s">
        <v>152</v>
      </c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56000</v>
      </c>
    </row>
    <row r="44" spans="1:7" ht="13.5" thickTop="1" x14ac:dyDescent="0.2">
      <c r="A44" s="1149" t="s">
        <v>610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355" t="s">
        <v>611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10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44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57</v>
      </c>
      <c r="B54" s="13"/>
      <c r="C54" s="14" t="s">
        <v>66</v>
      </c>
      <c r="D54" s="4"/>
      <c r="E54" s="343" t="s">
        <v>698</v>
      </c>
      <c r="F54" s="98"/>
      <c r="G54" s="344" t="s">
        <v>703</v>
      </c>
    </row>
    <row r="55" spans="1:7" x14ac:dyDescent="0.2">
      <c r="A55" s="17" t="s">
        <v>8</v>
      </c>
      <c r="B55" s="100"/>
      <c r="C55" s="19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/>
      <c r="B59" s="101"/>
      <c r="C59" s="352"/>
      <c r="D59" s="340" t="s">
        <v>680</v>
      </c>
      <c r="E59" s="108"/>
      <c r="F59" s="128"/>
      <c r="G59" s="353" t="s">
        <v>8</v>
      </c>
    </row>
    <row r="60" spans="1:7" x14ac:dyDescent="0.2">
      <c r="A60" s="29">
        <v>1</v>
      </c>
      <c r="B60" s="101"/>
      <c r="C60" s="352" t="s">
        <v>300</v>
      </c>
      <c r="D60" s="351" t="s">
        <v>362</v>
      </c>
      <c r="E60" s="108">
        <v>60</v>
      </c>
      <c r="F60" s="149">
        <v>450</v>
      </c>
      <c r="G60" s="35">
        <f t="shared" ref="G60:G69" si="1">F60*E60</f>
        <v>27000</v>
      </c>
    </row>
    <row r="61" spans="1:7" x14ac:dyDescent="0.2">
      <c r="A61" s="29"/>
      <c r="B61" s="101"/>
      <c r="C61" s="352"/>
      <c r="D61" s="351" t="s">
        <v>358</v>
      </c>
      <c r="E61" s="108"/>
      <c r="F61" s="128"/>
      <c r="G61" s="353" t="s">
        <v>8</v>
      </c>
    </row>
    <row r="62" spans="1:7" x14ac:dyDescent="0.2">
      <c r="A62" s="29">
        <v>2</v>
      </c>
      <c r="B62" s="105"/>
      <c r="C62" s="352" t="s">
        <v>300</v>
      </c>
      <c r="D62" s="357" t="s">
        <v>606</v>
      </c>
      <c r="E62" s="102">
        <v>60</v>
      </c>
      <c r="F62" s="128">
        <v>200</v>
      </c>
      <c r="G62" s="35">
        <f t="shared" si="1"/>
        <v>12000</v>
      </c>
    </row>
    <row r="63" spans="1:7" x14ac:dyDescent="0.2">
      <c r="A63" s="29">
        <v>3</v>
      </c>
      <c r="B63" s="105"/>
      <c r="C63" s="352" t="s">
        <v>300</v>
      </c>
      <c r="D63" s="357" t="s">
        <v>676</v>
      </c>
      <c r="E63" s="102">
        <v>60</v>
      </c>
      <c r="F63" s="128">
        <v>450</v>
      </c>
      <c r="G63" s="35">
        <f t="shared" si="1"/>
        <v>27000</v>
      </c>
    </row>
    <row r="64" spans="1:7" x14ac:dyDescent="0.2">
      <c r="A64" s="29"/>
      <c r="B64" s="151"/>
      <c r="C64" s="119"/>
      <c r="D64" s="357" t="s">
        <v>358</v>
      </c>
      <c r="E64" s="108"/>
      <c r="F64" s="150"/>
      <c r="G64" s="353" t="s">
        <v>8</v>
      </c>
    </row>
    <row r="65" spans="1:7" x14ac:dyDescent="0.2">
      <c r="A65" s="29"/>
      <c r="B65" s="151"/>
      <c r="C65" s="366"/>
      <c r="D65" s="339" t="s">
        <v>681</v>
      </c>
      <c r="E65" s="108"/>
      <c r="F65" s="150"/>
      <c r="G65" s="353" t="s">
        <v>8</v>
      </c>
    </row>
    <row r="66" spans="1:7" x14ac:dyDescent="0.2">
      <c r="A66" s="29">
        <v>4</v>
      </c>
      <c r="B66" s="101"/>
      <c r="C66" s="352" t="s">
        <v>300</v>
      </c>
      <c r="D66" s="364" t="s">
        <v>677</v>
      </c>
      <c r="E66" s="155">
        <v>60</v>
      </c>
      <c r="F66" s="128">
        <v>200</v>
      </c>
      <c r="G66" s="35">
        <f t="shared" si="1"/>
        <v>12000</v>
      </c>
    </row>
    <row r="67" spans="1:7" x14ac:dyDescent="0.2">
      <c r="A67" s="29">
        <v>5</v>
      </c>
      <c r="B67" s="106"/>
      <c r="C67" s="352" t="s">
        <v>300</v>
      </c>
      <c r="D67" s="357" t="s">
        <v>362</v>
      </c>
      <c r="E67" s="104">
        <v>60</v>
      </c>
      <c r="F67" s="128">
        <v>450</v>
      </c>
      <c r="G67" s="35">
        <f t="shared" si="1"/>
        <v>27000</v>
      </c>
    </row>
    <row r="68" spans="1:7" x14ac:dyDescent="0.2">
      <c r="A68" s="29"/>
      <c r="B68" s="106"/>
      <c r="C68" s="352"/>
      <c r="D68" s="357" t="s">
        <v>358</v>
      </c>
      <c r="E68" s="104"/>
      <c r="F68" s="128"/>
      <c r="G68" s="353" t="s">
        <v>8</v>
      </c>
    </row>
    <row r="69" spans="1:7" x14ac:dyDescent="0.2">
      <c r="A69" s="29">
        <v>6</v>
      </c>
      <c r="B69" s="105"/>
      <c r="C69" s="352" t="s">
        <v>300</v>
      </c>
      <c r="D69" s="357" t="s">
        <v>678</v>
      </c>
      <c r="E69" s="108">
        <v>60</v>
      </c>
      <c r="F69" s="152">
        <v>200</v>
      </c>
      <c r="G69" s="35">
        <f t="shared" si="1"/>
        <v>12000</v>
      </c>
    </row>
    <row r="70" spans="1:7" x14ac:dyDescent="0.2">
      <c r="A70" s="29"/>
      <c r="B70" s="107"/>
      <c r="C70" s="352"/>
      <c r="D70" s="357" t="s">
        <v>358</v>
      </c>
      <c r="E70" s="153"/>
      <c r="F70" s="128"/>
      <c r="G70" s="353" t="s">
        <v>8</v>
      </c>
    </row>
    <row r="71" spans="1:7" x14ac:dyDescent="0.2">
      <c r="A71" s="29">
        <v>7</v>
      </c>
      <c r="B71" s="107"/>
      <c r="C71" s="352" t="s">
        <v>300</v>
      </c>
      <c r="D71" s="357" t="s">
        <v>682</v>
      </c>
      <c r="E71" s="102">
        <v>60</v>
      </c>
      <c r="F71" s="128">
        <v>350</v>
      </c>
      <c r="G71" s="353">
        <f>F71*E71</f>
        <v>21000</v>
      </c>
    </row>
    <row r="72" spans="1:7" x14ac:dyDescent="0.2">
      <c r="A72" s="29"/>
      <c r="B72" s="101"/>
      <c r="C72" s="119"/>
      <c r="D72" s="357" t="s">
        <v>358</v>
      </c>
      <c r="E72" s="108"/>
      <c r="F72" s="150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400" t="s">
        <v>8</v>
      </c>
      <c r="E75" s="104"/>
      <c r="F75" s="154"/>
      <c r="G75" s="35"/>
    </row>
    <row r="76" spans="1:7" x14ac:dyDescent="0.2">
      <c r="A76" s="29"/>
      <c r="B76" s="105"/>
      <c r="C76" s="41"/>
      <c r="D76" s="365" t="s">
        <v>8</v>
      </c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 t="s">
        <v>152</v>
      </c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138000</v>
      </c>
    </row>
    <row r="93" spans="1:7" ht="13.5" thickTop="1" x14ac:dyDescent="0.2">
      <c r="A93" s="1149" t="s">
        <v>608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355" t="s">
        <v>679</v>
      </c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10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44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57</v>
      </c>
      <c r="B103" s="13"/>
      <c r="C103" s="14" t="s">
        <v>66</v>
      </c>
      <c r="D103" s="13"/>
      <c r="E103" s="343" t="s">
        <v>898</v>
      </c>
      <c r="F103" s="98"/>
      <c r="G103" s="344" t="s">
        <v>888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/>
      <c r="B108" s="101"/>
      <c r="C108" s="352"/>
      <c r="D108" s="427" t="s">
        <v>821</v>
      </c>
      <c r="E108" s="108"/>
      <c r="F108" s="128"/>
      <c r="G108" s="353"/>
    </row>
    <row r="109" spans="1:7" x14ac:dyDescent="0.2">
      <c r="A109" s="29">
        <v>1</v>
      </c>
      <c r="B109" s="101"/>
      <c r="C109" s="352" t="s">
        <v>300</v>
      </c>
      <c r="D109" s="351" t="s">
        <v>822</v>
      </c>
      <c r="E109" s="108">
        <v>50</v>
      </c>
      <c r="F109" s="149">
        <v>200</v>
      </c>
      <c r="G109" s="35">
        <f>F109*E109</f>
        <v>10000</v>
      </c>
    </row>
    <row r="110" spans="1:7" x14ac:dyDescent="0.2">
      <c r="A110" s="29"/>
      <c r="B110" s="101"/>
      <c r="C110" s="352"/>
      <c r="D110" s="351" t="s">
        <v>823</v>
      </c>
      <c r="E110" s="108"/>
      <c r="F110" s="128"/>
      <c r="G110" s="353" t="s">
        <v>8</v>
      </c>
    </row>
    <row r="111" spans="1:7" x14ac:dyDescent="0.2">
      <c r="A111" s="29">
        <v>2</v>
      </c>
      <c r="B111" s="105"/>
      <c r="C111" s="352" t="s">
        <v>300</v>
      </c>
      <c r="D111" s="357" t="s">
        <v>416</v>
      </c>
      <c r="E111" s="102">
        <v>50</v>
      </c>
      <c r="F111" s="128">
        <v>350</v>
      </c>
      <c r="G111" s="35">
        <f t="shared" ref="G111:G120" si="2">F111*E111</f>
        <v>17500</v>
      </c>
    </row>
    <row r="112" spans="1:7" x14ac:dyDescent="0.2">
      <c r="A112" s="29"/>
      <c r="B112" s="105"/>
      <c r="C112" s="352"/>
      <c r="D112" s="357" t="s">
        <v>358</v>
      </c>
      <c r="E112" s="102"/>
      <c r="F112" s="128"/>
      <c r="G112" s="353" t="s">
        <v>8</v>
      </c>
    </row>
    <row r="113" spans="1:7" x14ac:dyDescent="0.2">
      <c r="A113" s="29">
        <v>3</v>
      </c>
      <c r="B113" s="151"/>
      <c r="C113" s="366" t="s">
        <v>300</v>
      </c>
      <c r="D113" s="357" t="s">
        <v>824</v>
      </c>
      <c r="E113" s="108">
        <v>50</v>
      </c>
      <c r="F113" s="150">
        <v>200</v>
      </c>
      <c r="G113" s="35">
        <f t="shared" si="2"/>
        <v>10000</v>
      </c>
    </row>
    <row r="114" spans="1:7" x14ac:dyDescent="0.2">
      <c r="A114" s="29"/>
      <c r="B114" s="151"/>
      <c r="C114" s="366"/>
      <c r="D114" s="364" t="s">
        <v>825</v>
      </c>
      <c r="E114" s="108"/>
      <c r="F114" s="150"/>
      <c r="G114" s="353" t="s">
        <v>8</v>
      </c>
    </row>
    <row r="115" spans="1:7" x14ac:dyDescent="0.2">
      <c r="A115" s="29"/>
      <c r="B115" s="101"/>
      <c r="C115" s="352"/>
      <c r="D115" s="428" t="s">
        <v>826</v>
      </c>
      <c r="E115" s="155"/>
      <c r="F115" s="128"/>
      <c r="G115" s="353" t="s">
        <v>8</v>
      </c>
    </row>
    <row r="116" spans="1:7" x14ac:dyDescent="0.2">
      <c r="A116" s="29">
        <v>4</v>
      </c>
      <c r="B116" s="106"/>
      <c r="C116" s="352" t="s">
        <v>300</v>
      </c>
      <c r="D116" s="357" t="s">
        <v>822</v>
      </c>
      <c r="E116" s="104">
        <v>50</v>
      </c>
      <c r="F116" s="128">
        <v>200</v>
      </c>
      <c r="G116" s="35">
        <f t="shared" si="2"/>
        <v>10000</v>
      </c>
    </row>
    <row r="117" spans="1:7" x14ac:dyDescent="0.2">
      <c r="A117" s="29"/>
      <c r="B117" s="106"/>
      <c r="C117" s="352"/>
      <c r="D117" s="357" t="s">
        <v>823</v>
      </c>
      <c r="E117" s="104"/>
      <c r="F117" s="128"/>
      <c r="G117" s="353" t="s">
        <v>8</v>
      </c>
    </row>
    <row r="118" spans="1:7" x14ac:dyDescent="0.2">
      <c r="A118" s="29">
        <v>5</v>
      </c>
      <c r="B118" s="105"/>
      <c r="C118" s="352" t="s">
        <v>300</v>
      </c>
      <c r="D118" s="357" t="s">
        <v>416</v>
      </c>
      <c r="E118" s="108">
        <v>50</v>
      </c>
      <c r="F118" s="152">
        <v>350</v>
      </c>
      <c r="G118" s="35">
        <f t="shared" si="2"/>
        <v>17500</v>
      </c>
    </row>
    <row r="119" spans="1:7" x14ac:dyDescent="0.2">
      <c r="A119" s="29"/>
      <c r="B119" s="107"/>
      <c r="C119" s="352"/>
      <c r="D119" s="357" t="s">
        <v>358</v>
      </c>
      <c r="E119" s="153"/>
      <c r="F119" s="128"/>
      <c r="G119" s="353" t="s">
        <v>8</v>
      </c>
    </row>
    <row r="120" spans="1:7" x14ac:dyDescent="0.2">
      <c r="A120" s="29">
        <v>6</v>
      </c>
      <c r="B120" s="107"/>
      <c r="C120" s="352" t="s">
        <v>300</v>
      </c>
      <c r="D120" s="357" t="s">
        <v>824</v>
      </c>
      <c r="E120" s="102">
        <v>50</v>
      </c>
      <c r="F120" s="128">
        <v>200</v>
      </c>
      <c r="G120" s="35">
        <f t="shared" si="2"/>
        <v>10000</v>
      </c>
    </row>
    <row r="121" spans="1:7" x14ac:dyDescent="0.2">
      <c r="A121" s="29"/>
      <c r="B121" s="101"/>
      <c r="C121" s="119"/>
      <c r="D121" s="357" t="s">
        <v>825</v>
      </c>
      <c r="E121" s="108"/>
      <c r="F121" s="150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 t="s">
        <v>152</v>
      </c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SUM(G109:G140)</f>
        <v>75000</v>
      </c>
    </row>
    <row r="142" spans="1:7" ht="13.5" thickTop="1" x14ac:dyDescent="0.2">
      <c r="A142" s="1149" t="s">
        <v>827</v>
      </c>
      <c r="B142" s="1150"/>
      <c r="C142" s="1150"/>
      <c r="D142" s="1150"/>
      <c r="E142" s="1150"/>
      <c r="F142" s="1150"/>
      <c r="G142" s="1151"/>
    </row>
    <row r="143" spans="1:7" ht="13.5" thickBot="1" x14ac:dyDescent="0.25">
      <c r="A143" s="52"/>
      <c r="B143" s="103"/>
      <c r="C143" s="355" t="s">
        <v>8</v>
      </c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58" t="s">
        <v>10</v>
      </c>
      <c r="E146" s="1139" t="s">
        <v>142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59" t="s">
        <v>44</v>
      </c>
      <c r="E147" s="1143" t="s">
        <v>0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57</v>
      </c>
      <c r="B152" s="13"/>
      <c r="C152" s="14" t="s">
        <v>66</v>
      </c>
      <c r="D152" s="13"/>
      <c r="E152" s="343" t="s">
        <v>911</v>
      </c>
      <c r="F152" s="98"/>
      <c r="G152" s="344" t="s">
        <v>894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101"/>
      <c r="C157" s="352" t="s">
        <v>300</v>
      </c>
      <c r="D157" s="351" t="s">
        <v>829</v>
      </c>
      <c r="E157" s="108">
        <v>40</v>
      </c>
      <c r="F157" s="149">
        <v>250</v>
      </c>
      <c r="G157" s="35">
        <f>F157*E157</f>
        <v>10000</v>
      </c>
    </row>
    <row r="158" spans="1:7" x14ac:dyDescent="0.2">
      <c r="A158" s="29"/>
      <c r="B158" s="101"/>
      <c r="C158" s="352"/>
      <c r="D158" s="351" t="s">
        <v>828</v>
      </c>
      <c r="E158" s="108"/>
      <c r="F158" s="128"/>
      <c r="G158" s="353"/>
    </row>
    <row r="159" spans="1:7" x14ac:dyDescent="0.2">
      <c r="A159" s="29"/>
      <c r="B159" s="105"/>
      <c r="C159" s="352"/>
      <c r="D159" s="357"/>
      <c r="E159" s="102"/>
      <c r="F159" s="128"/>
      <c r="G159" s="35"/>
    </row>
    <row r="160" spans="1:7" x14ac:dyDescent="0.2">
      <c r="A160" s="29"/>
      <c r="B160" s="105"/>
      <c r="C160" s="352"/>
      <c r="D160" s="357"/>
      <c r="E160" s="102"/>
      <c r="F160" s="128"/>
      <c r="G160" s="35"/>
    </row>
    <row r="161" spans="1:7" x14ac:dyDescent="0.2">
      <c r="A161" s="29"/>
      <c r="B161" s="105"/>
      <c r="C161" s="352"/>
      <c r="D161" s="357"/>
      <c r="E161" s="102"/>
      <c r="F161" s="128"/>
      <c r="G161" s="353"/>
    </row>
    <row r="162" spans="1:7" x14ac:dyDescent="0.2">
      <c r="A162" s="29"/>
      <c r="B162" s="151"/>
      <c r="C162" s="366"/>
      <c r="D162" s="357"/>
      <c r="E162" s="108"/>
      <c r="F162" s="150"/>
      <c r="G162" s="35"/>
    </row>
    <row r="163" spans="1:7" x14ac:dyDescent="0.2">
      <c r="A163" s="29"/>
      <c r="B163" s="151"/>
      <c r="C163" s="366"/>
      <c r="D163" s="364"/>
      <c r="E163" s="108"/>
      <c r="F163" s="150"/>
      <c r="G163" s="353"/>
    </row>
    <row r="164" spans="1:7" x14ac:dyDescent="0.2">
      <c r="A164" s="29"/>
      <c r="B164" s="101"/>
      <c r="C164" s="352"/>
      <c r="D164" s="428"/>
      <c r="E164" s="155"/>
      <c r="F164" s="128"/>
      <c r="G164" s="353"/>
    </row>
    <row r="165" spans="1:7" x14ac:dyDescent="0.2">
      <c r="A165" s="29"/>
      <c r="B165" s="106"/>
      <c r="C165" s="352"/>
      <c r="D165" s="357"/>
      <c r="E165" s="104"/>
      <c r="F165" s="128"/>
      <c r="G165" s="35"/>
    </row>
    <row r="166" spans="1:7" x14ac:dyDescent="0.2">
      <c r="A166" s="29"/>
      <c r="B166" s="106"/>
      <c r="C166" s="352"/>
      <c r="D166" s="357"/>
      <c r="E166" s="104"/>
      <c r="F166" s="128"/>
      <c r="G166" s="353"/>
    </row>
    <row r="167" spans="1:7" x14ac:dyDescent="0.2">
      <c r="A167" s="29"/>
      <c r="B167" s="105"/>
      <c r="C167" s="352"/>
      <c r="D167" s="357"/>
      <c r="E167" s="108"/>
      <c r="F167" s="152"/>
      <c r="G167" s="35"/>
    </row>
    <row r="168" spans="1:7" x14ac:dyDescent="0.2">
      <c r="A168" s="29"/>
      <c r="B168" s="107"/>
      <c r="C168" s="352"/>
      <c r="D168" s="357"/>
      <c r="E168" s="153"/>
      <c r="F168" s="128"/>
      <c r="G168" s="353"/>
    </row>
    <row r="169" spans="1:7" x14ac:dyDescent="0.2">
      <c r="A169" s="29"/>
      <c r="B169" s="107"/>
      <c r="C169" s="352"/>
      <c r="D169" s="357"/>
      <c r="E169" s="102"/>
      <c r="F169" s="128"/>
      <c r="G169" s="35"/>
    </row>
    <row r="170" spans="1:7" x14ac:dyDescent="0.2">
      <c r="A170" s="29"/>
      <c r="B170" s="101"/>
      <c r="C170" s="119"/>
      <c r="D170" s="357"/>
      <c r="E170" s="108"/>
      <c r="F170" s="150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 t="s">
        <v>152</v>
      </c>
      <c r="E187" s="102"/>
      <c r="F187" s="128"/>
      <c r="G187" s="35"/>
    </row>
    <row r="188" spans="1:7" x14ac:dyDescent="0.2">
      <c r="A188" s="29"/>
      <c r="B188" s="101"/>
      <c r="C188" s="31"/>
      <c r="D188" s="67"/>
      <c r="E188" s="131"/>
      <c r="F188" s="117"/>
      <c r="G188" s="35"/>
    </row>
    <row r="189" spans="1:7" x14ac:dyDescent="0.2">
      <c r="A189" s="29"/>
      <c r="B189" s="101"/>
      <c r="C189" s="41"/>
      <c r="D189" s="118"/>
      <c r="E189" s="108"/>
      <c r="F189" s="149"/>
      <c r="G189" s="35"/>
    </row>
    <row r="190" spans="1:7" x14ac:dyDescent="0.2">
      <c r="A190" s="29"/>
      <c r="B190" s="101"/>
      <c r="C190" s="41"/>
      <c r="D190" s="144"/>
      <c r="E190" s="108"/>
      <c r="F190" s="149"/>
      <c r="G190" s="35"/>
    </row>
    <row r="191" spans="1:7" ht="13.5" thickBot="1" x14ac:dyDescent="0.25">
      <c r="A191" s="45"/>
      <c r="B191" s="132"/>
      <c r="C191" s="115"/>
      <c r="D191" s="115"/>
      <c r="E191" s="132"/>
      <c r="F191" s="49" t="s">
        <v>15</v>
      </c>
      <c r="G191" s="50">
        <f>SUM(G157:G190)</f>
        <v>10000</v>
      </c>
    </row>
    <row r="192" spans="1:7" ht="13.5" thickTop="1" x14ac:dyDescent="0.2">
      <c r="A192" s="1149" t="s">
        <v>830</v>
      </c>
      <c r="B192" s="1150"/>
      <c r="C192" s="1150"/>
      <c r="D192" s="1150"/>
      <c r="E192" s="1150"/>
      <c r="F192" s="1150"/>
      <c r="G192" s="1151"/>
    </row>
    <row r="193" spans="1:7" ht="13.5" thickBot="1" x14ac:dyDescent="0.25">
      <c r="A193" s="52"/>
      <c r="B193" s="103"/>
      <c r="C193" s="355" t="s">
        <v>831</v>
      </c>
      <c r="D193" s="54"/>
      <c r="E193" s="103"/>
      <c r="F193" s="55"/>
      <c r="G193" s="56"/>
    </row>
    <row r="194" spans="1:7" ht="13.5" thickTop="1" x14ac:dyDescent="0.2">
      <c r="A194" s="1130"/>
      <c r="B194" s="1131"/>
      <c r="C194" s="1131"/>
      <c r="D194" s="57" t="s">
        <v>11</v>
      </c>
      <c r="E194" s="1132" t="s">
        <v>12</v>
      </c>
      <c r="F194" s="1132"/>
      <c r="G194" s="1133"/>
    </row>
    <row r="195" spans="1:7" x14ac:dyDescent="0.2">
      <c r="A195" s="1134" t="s">
        <v>17</v>
      </c>
      <c r="B195" s="1135"/>
      <c r="C195" s="1135"/>
      <c r="D195" s="39"/>
      <c r="E195" s="1136"/>
      <c r="F195" s="1137"/>
      <c r="G195" s="1138"/>
    </row>
    <row r="196" spans="1:7" x14ac:dyDescent="0.2">
      <c r="A196" s="1134" t="s">
        <v>38</v>
      </c>
      <c r="B196" s="1135"/>
      <c r="C196" s="1135"/>
      <c r="D196" s="58" t="s">
        <v>10</v>
      </c>
      <c r="E196" s="1139" t="s">
        <v>142</v>
      </c>
      <c r="F196" s="1139"/>
      <c r="G196" s="1140"/>
    </row>
    <row r="197" spans="1:7" ht="13.5" thickBot="1" x14ac:dyDescent="0.25">
      <c r="A197" s="1141" t="s">
        <v>39</v>
      </c>
      <c r="B197" s="1142"/>
      <c r="C197" s="1142"/>
      <c r="D197" s="59" t="s">
        <v>44</v>
      </c>
      <c r="E197" s="1143" t="s">
        <v>0</v>
      </c>
      <c r="F197" s="1143"/>
      <c r="G197" s="1144"/>
    </row>
    <row r="198" spans="1:7" ht="16.5" x14ac:dyDescent="0.25">
      <c r="A198" s="1152" t="s">
        <v>29</v>
      </c>
      <c r="B198" s="1153"/>
      <c r="C198" s="1153"/>
      <c r="D198" s="1153"/>
      <c r="E198" s="1153"/>
      <c r="F198" s="1153"/>
      <c r="G198" s="1154"/>
    </row>
    <row r="199" spans="1:7" x14ac:dyDescent="0.2">
      <c r="A199" s="1155" t="s">
        <v>48</v>
      </c>
      <c r="B199" s="1156"/>
      <c r="C199" s="1156"/>
      <c r="D199" s="1156"/>
      <c r="E199" s="1156"/>
      <c r="F199" s="1156"/>
      <c r="G199" s="1157"/>
    </row>
    <row r="200" spans="1:7" x14ac:dyDescent="0.2">
      <c r="A200" s="1158" t="s">
        <v>49</v>
      </c>
      <c r="B200" s="1159"/>
      <c r="C200" s="1159"/>
      <c r="D200" s="1159"/>
      <c r="E200" s="1159"/>
      <c r="F200" s="1159"/>
      <c r="G200" s="1160"/>
    </row>
    <row r="201" spans="1:7" x14ac:dyDescent="0.2">
      <c r="A201" s="6"/>
      <c r="B201" s="99"/>
      <c r="C201" s="8"/>
      <c r="D201" s="9"/>
      <c r="E201" s="99"/>
      <c r="F201" s="10"/>
      <c r="G201" s="11" t="s">
        <v>20</v>
      </c>
    </row>
    <row r="202" spans="1:7" x14ac:dyDescent="0.2">
      <c r="A202" s="12" t="s">
        <v>57</v>
      </c>
      <c r="B202" s="13"/>
      <c r="C202" s="14" t="s">
        <v>66</v>
      </c>
      <c r="D202" s="13"/>
      <c r="E202" s="343" t="s">
        <v>995</v>
      </c>
      <c r="F202" s="98"/>
      <c r="G202" s="344" t="s">
        <v>939</v>
      </c>
    </row>
    <row r="203" spans="1:7" x14ac:dyDescent="0.2">
      <c r="A203" s="17" t="s">
        <v>8</v>
      </c>
      <c r="B203" s="100"/>
      <c r="C203" s="19"/>
      <c r="D203" s="4"/>
      <c r="E203" s="1145"/>
      <c r="F203" s="1146"/>
      <c r="G203" s="20"/>
    </row>
    <row r="204" spans="1:7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7" x14ac:dyDescent="0.2">
      <c r="A205" s="6"/>
      <c r="B205" s="99"/>
      <c r="C205" s="8"/>
      <c r="D205" s="8"/>
      <c r="E205" s="1147"/>
      <c r="F205" s="1148"/>
      <c r="G205" s="25"/>
    </row>
    <row r="206" spans="1:7" ht="26.25" thickBot="1" x14ac:dyDescent="0.25">
      <c r="A206" s="210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7" ht="13.5" thickTop="1" x14ac:dyDescent="0.2">
      <c r="A207" s="29"/>
      <c r="B207" s="101"/>
      <c r="C207" s="352"/>
      <c r="D207" s="340" t="s">
        <v>433</v>
      </c>
      <c r="E207" s="108"/>
      <c r="F207" s="149"/>
      <c r="G207" s="35"/>
    </row>
    <row r="208" spans="1:7" x14ac:dyDescent="0.2">
      <c r="A208" s="29">
        <v>1</v>
      </c>
      <c r="B208" s="101"/>
      <c r="C208" s="352" t="s">
        <v>300</v>
      </c>
      <c r="D208" s="351" t="s">
        <v>940</v>
      </c>
      <c r="E208" s="108">
        <v>50</v>
      </c>
      <c r="F208" s="128">
        <v>200</v>
      </c>
      <c r="G208" s="353">
        <f>F208*E208</f>
        <v>10000</v>
      </c>
    </row>
    <row r="209" spans="1:7" x14ac:dyDescent="0.2">
      <c r="A209" s="29"/>
      <c r="B209" s="105"/>
      <c r="C209" s="352"/>
      <c r="D209" s="357" t="s">
        <v>941</v>
      </c>
      <c r="E209" s="102"/>
      <c r="F209" s="128"/>
      <c r="G209" s="353" t="s">
        <v>8</v>
      </c>
    </row>
    <row r="210" spans="1:7" x14ac:dyDescent="0.2">
      <c r="A210" s="29">
        <v>2</v>
      </c>
      <c r="B210" s="105"/>
      <c r="C210" s="352" t="s">
        <v>300</v>
      </c>
      <c r="D210" s="357" t="s">
        <v>416</v>
      </c>
      <c r="E210" s="102">
        <v>50</v>
      </c>
      <c r="F210" s="128">
        <v>350</v>
      </c>
      <c r="G210" s="353">
        <f t="shared" ref="G210:G225" si="3">F210*E210</f>
        <v>17500</v>
      </c>
    </row>
    <row r="211" spans="1:7" x14ac:dyDescent="0.2">
      <c r="A211" s="29"/>
      <c r="B211" s="105"/>
      <c r="C211" s="352"/>
      <c r="D211" s="357" t="s">
        <v>358</v>
      </c>
      <c r="E211" s="102"/>
      <c r="F211" s="128"/>
      <c r="G211" s="353" t="s">
        <v>8</v>
      </c>
    </row>
    <row r="212" spans="1:7" x14ac:dyDescent="0.2">
      <c r="A212" s="29">
        <v>3</v>
      </c>
      <c r="B212" s="151"/>
      <c r="C212" s="366" t="s">
        <v>300</v>
      </c>
      <c r="D212" s="357" t="s">
        <v>942</v>
      </c>
      <c r="E212" s="108">
        <v>50</v>
      </c>
      <c r="F212" s="150">
        <v>200</v>
      </c>
      <c r="G212" s="353">
        <f t="shared" si="3"/>
        <v>10000</v>
      </c>
    </row>
    <row r="213" spans="1:7" x14ac:dyDescent="0.2">
      <c r="A213" s="29"/>
      <c r="B213" s="151"/>
      <c r="C213" s="366"/>
      <c r="D213" s="339" t="s">
        <v>435</v>
      </c>
      <c r="E213" s="108"/>
      <c r="F213" s="150"/>
      <c r="G213" s="353" t="s">
        <v>8</v>
      </c>
    </row>
    <row r="214" spans="1:7" x14ac:dyDescent="0.2">
      <c r="A214" s="29">
        <v>4</v>
      </c>
      <c r="B214" s="101"/>
      <c r="C214" s="352" t="s">
        <v>300</v>
      </c>
      <c r="D214" s="429" t="s">
        <v>943</v>
      </c>
      <c r="E214" s="155">
        <v>50</v>
      </c>
      <c r="F214" s="128">
        <v>200</v>
      </c>
      <c r="G214" s="353">
        <f t="shared" si="3"/>
        <v>10000</v>
      </c>
    </row>
    <row r="215" spans="1:7" x14ac:dyDescent="0.2">
      <c r="A215" s="29"/>
      <c r="B215" s="106"/>
      <c r="C215" s="352"/>
      <c r="D215" s="357" t="s">
        <v>941</v>
      </c>
      <c r="E215" s="104"/>
      <c r="F215" s="128"/>
      <c r="G215" s="353" t="s">
        <v>8</v>
      </c>
    </row>
    <row r="216" spans="1:7" x14ac:dyDescent="0.2">
      <c r="A216" s="29">
        <v>5</v>
      </c>
      <c r="B216" s="106"/>
      <c r="C216" s="352" t="s">
        <v>300</v>
      </c>
      <c r="D216" s="357" t="s">
        <v>416</v>
      </c>
      <c r="E216" s="104">
        <v>50</v>
      </c>
      <c r="F216" s="128">
        <v>350</v>
      </c>
      <c r="G216" s="353">
        <f t="shared" si="3"/>
        <v>17500</v>
      </c>
    </row>
    <row r="217" spans="1:7" x14ac:dyDescent="0.2">
      <c r="A217" s="29"/>
      <c r="B217" s="105"/>
      <c r="C217" s="352"/>
      <c r="D217" s="357" t="s">
        <v>358</v>
      </c>
      <c r="E217" s="108"/>
      <c r="F217" s="152"/>
      <c r="G217" s="353" t="s">
        <v>8</v>
      </c>
    </row>
    <row r="218" spans="1:7" x14ac:dyDescent="0.2">
      <c r="A218" s="29">
        <v>6</v>
      </c>
      <c r="B218" s="107"/>
      <c r="C218" s="352" t="s">
        <v>300</v>
      </c>
      <c r="D218" s="357" t="s">
        <v>944</v>
      </c>
      <c r="E218" s="153">
        <v>50</v>
      </c>
      <c r="F218" s="128">
        <v>200</v>
      </c>
      <c r="G218" s="353">
        <f t="shared" si="3"/>
        <v>10000</v>
      </c>
    </row>
    <row r="219" spans="1:7" x14ac:dyDescent="0.2">
      <c r="A219" s="29"/>
      <c r="B219" s="107"/>
      <c r="C219" s="352"/>
      <c r="D219" s="357" t="s">
        <v>945</v>
      </c>
      <c r="E219" s="102"/>
      <c r="F219" s="128"/>
      <c r="G219" s="353" t="s">
        <v>8</v>
      </c>
    </row>
    <row r="220" spans="1:7" x14ac:dyDescent="0.2">
      <c r="A220" s="29"/>
      <c r="B220" s="101"/>
      <c r="C220" s="119"/>
      <c r="D220" s="338" t="s">
        <v>436</v>
      </c>
      <c r="E220" s="108"/>
      <c r="F220" s="150"/>
      <c r="G220" s="353" t="s">
        <v>8</v>
      </c>
    </row>
    <row r="221" spans="1:7" x14ac:dyDescent="0.2">
      <c r="A221" s="29">
        <v>7</v>
      </c>
      <c r="B221" s="101"/>
      <c r="C221" s="352" t="s">
        <v>300</v>
      </c>
      <c r="D221" s="365" t="s">
        <v>946</v>
      </c>
      <c r="E221" s="153">
        <v>50</v>
      </c>
      <c r="F221" s="128">
        <v>200</v>
      </c>
      <c r="G221" s="353">
        <f t="shared" si="3"/>
        <v>10000</v>
      </c>
    </row>
    <row r="222" spans="1:7" x14ac:dyDescent="0.2">
      <c r="A222" s="29"/>
      <c r="B222" s="106"/>
      <c r="C222" s="41"/>
      <c r="D222" s="365" t="s">
        <v>947</v>
      </c>
      <c r="E222" s="104"/>
      <c r="F222" s="154"/>
      <c r="G222" s="353" t="s">
        <v>8</v>
      </c>
    </row>
    <row r="223" spans="1:7" x14ac:dyDescent="0.2">
      <c r="A223" s="29">
        <v>8</v>
      </c>
      <c r="B223" s="105"/>
      <c r="C223" s="352" t="s">
        <v>300</v>
      </c>
      <c r="D223" s="400" t="s">
        <v>416</v>
      </c>
      <c r="E223" s="104">
        <v>50</v>
      </c>
      <c r="F223" s="154">
        <v>350</v>
      </c>
      <c r="G223" s="353">
        <f t="shared" si="3"/>
        <v>17500</v>
      </c>
    </row>
    <row r="224" spans="1:7" x14ac:dyDescent="0.2">
      <c r="A224" s="29"/>
      <c r="B224" s="105"/>
      <c r="C224" s="41"/>
      <c r="D224" s="365" t="s">
        <v>358</v>
      </c>
      <c r="E224" s="104"/>
      <c r="F224" s="154"/>
      <c r="G224" s="353" t="s">
        <v>8</v>
      </c>
    </row>
    <row r="225" spans="1:7" x14ac:dyDescent="0.2">
      <c r="A225" s="29">
        <v>9</v>
      </c>
      <c r="B225" s="101"/>
      <c r="C225" s="352" t="s">
        <v>300</v>
      </c>
      <c r="D225" s="365" t="s">
        <v>948</v>
      </c>
      <c r="E225" s="104">
        <v>50</v>
      </c>
      <c r="F225" s="154">
        <v>200</v>
      </c>
      <c r="G225" s="353">
        <f t="shared" si="3"/>
        <v>10000</v>
      </c>
    </row>
    <row r="226" spans="1:7" x14ac:dyDescent="0.2">
      <c r="A226" s="29"/>
      <c r="B226" s="101"/>
      <c r="C226" s="41"/>
      <c r="D226" s="357" t="s">
        <v>949</v>
      </c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 t="s">
        <v>152</v>
      </c>
      <c r="E237" s="102"/>
      <c r="F237" s="128"/>
      <c r="G237" s="35"/>
    </row>
    <row r="238" spans="1:7" x14ac:dyDescent="0.2">
      <c r="A238" s="29"/>
      <c r="B238" s="101"/>
      <c r="C238" s="31"/>
      <c r="D238" s="67"/>
      <c r="E238" s="131"/>
      <c r="F238" s="117"/>
      <c r="G238" s="35"/>
    </row>
    <row r="239" spans="1:7" x14ac:dyDescent="0.2">
      <c r="A239" s="29"/>
      <c r="B239" s="101"/>
      <c r="C239" s="41"/>
      <c r="D239" s="118"/>
      <c r="E239" s="108"/>
      <c r="F239" s="149"/>
      <c r="G239" s="35"/>
    </row>
    <row r="240" spans="1:7" x14ac:dyDescent="0.2">
      <c r="A240" s="29"/>
      <c r="B240" s="101"/>
      <c r="C240" s="41"/>
      <c r="D240" s="144"/>
      <c r="E240" s="108"/>
      <c r="F240" s="149"/>
      <c r="G240" s="35"/>
    </row>
    <row r="241" spans="1:9" ht="13.5" thickBot="1" x14ac:dyDescent="0.25">
      <c r="A241" s="45"/>
      <c r="B241" s="132"/>
      <c r="C241" s="115"/>
      <c r="D241" s="115"/>
      <c r="E241" s="132"/>
      <c r="F241" s="49" t="s">
        <v>15</v>
      </c>
      <c r="G241" s="50">
        <f>SUM(G208:G240)</f>
        <v>112500</v>
      </c>
    </row>
    <row r="242" spans="1:9" ht="13.5" thickTop="1" x14ac:dyDescent="0.2">
      <c r="A242" s="1149" t="s">
        <v>950</v>
      </c>
      <c r="B242" s="1150"/>
      <c r="C242" s="1150"/>
      <c r="D242" s="1150"/>
      <c r="E242" s="1150"/>
      <c r="F242" s="1150"/>
      <c r="G242" s="1151"/>
    </row>
    <row r="243" spans="1:9" ht="13.5" thickBot="1" x14ac:dyDescent="0.25">
      <c r="A243" s="52"/>
      <c r="B243" s="103"/>
      <c r="C243" s="355" t="s">
        <v>8</v>
      </c>
      <c r="D243" s="54"/>
      <c r="E243" s="103"/>
      <c r="F243" s="55"/>
      <c r="G243" s="56"/>
    </row>
    <row r="244" spans="1:9" ht="13.5" thickTop="1" x14ac:dyDescent="0.2">
      <c r="A244" s="1130"/>
      <c r="B244" s="1131"/>
      <c r="C244" s="1131"/>
      <c r="D244" s="57" t="s">
        <v>11</v>
      </c>
      <c r="E244" s="1132" t="s">
        <v>12</v>
      </c>
      <c r="F244" s="1132"/>
      <c r="G244" s="1133"/>
    </row>
    <row r="245" spans="1:9" x14ac:dyDescent="0.2">
      <c r="A245" s="1134" t="s">
        <v>17</v>
      </c>
      <c r="B245" s="1135"/>
      <c r="C245" s="1135"/>
      <c r="D245" s="39"/>
      <c r="E245" s="1136"/>
      <c r="F245" s="1137"/>
      <c r="G245" s="1138"/>
    </row>
    <row r="246" spans="1:9" x14ac:dyDescent="0.2">
      <c r="A246" s="1134" t="s">
        <v>38</v>
      </c>
      <c r="B246" s="1135"/>
      <c r="C246" s="1135"/>
      <c r="D246" s="58" t="s">
        <v>10</v>
      </c>
      <c r="E246" s="1139" t="s">
        <v>142</v>
      </c>
      <c r="F246" s="1139"/>
      <c r="G246" s="1140"/>
    </row>
    <row r="247" spans="1:9" ht="13.5" thickBot="1" x14ac:dyDescent="0.25">
      <c r="A247" s="1141" t="s">
        <v>39</v>
      </c>
      <c r="B247" s="1142"/>
      <c r="C247" s="1142"/>
      <c r="D247" s="59" t="s">
        <v>44</v>
      </c>
      <c r="E247" s="1143" t="s">
        <v>0</v>
      </c>
      <c r="F247" s="1143"/>
      <c r="G247" s="1144"/>
    </row>
    <row r="248" spans="1:9" ht="16.5" x14ac:dyDescent="0.25">
      <c r="A248" s="1152" t="s">
        <v>29</v>
      </c>
      <c r="B248" s="1153"/>
      <c r="C248" s="1153"/>
      <c r="D248" s="1153"/>
      <c r="E248" s="1153"/>
      <c r="F248" s="1153"/>
      <c r="G248" s="1154"/>
    </row>
    <row r="249" spans="1:9" x14ac:dyDescent="0.2">
      <c r="A249" s="1155" t="s">
        <v>48</v>
      </c>
      <c r="B249" s="1156"/>
      <c r="C249" s="1156"/>
      <c r="D249" s="1156"/>
      <c r="E249" s="1156"/>
      <c r="F249" s="1156"/>
      <c r="G249" s="1157"/>
    </row>
    <row r="250" spans="1:9" x14ac:dyDescent="0.2">
      <c r="A250" s="1158" t="s">
        <v>49</v>
      </c>
      <c r="B250" s="1159"/>
      <c r="C250" s="1159"/>
      <c r="D250" s="1159"/>
      <c r="E250" s="1159"/>
      <c r="F250" s="1159"/>
      <c r="G250" s="1160"/>
    </row>
    <row r="251" spans="1:9" x14ac:dyDescent="0.2">
      <c r="A251" s="6"/>
      <c r="B251" s="99"/>
      <c r="C251" s="8"/>
      <c r="D251" s="9"/>
      <c r="E251" s="99"/>
      <c r="F251" s="10"/>
      <c r="G251" s="11" t="s">
        <v>20</v>
      </c>
    </row>
    <row r="252" spans="1:9" x14ac:dyDescent="0.2">
      <c r="A252" s="12" t="s">
        <v>57</v>
      </c>
      <c r="B252" s="13"/>
      <c r="C252" s="14" t="s">
        <v>66</v>
      </c>
      <c r="D252" s="13"/>
      <c r="E252" s="343" t="s">
        <v>997</v>
      </c>
      <c r="F252" s="98"/>
      <c r="G252" s="344" t="s">
        <v>939</v>
      </c>
    </row>
    <row r="253" spans="1:9" x14ac:dyDescent="0.2">
      <c r="A253" s="17" t="s">
        <v>8</v>
      </c>
      <c r="B253" s="100"/>
      <c r="C253" s="19"/>
      <c r="D253" s="4"/>
      <c r="E253" s="1145"/>
      <c r="F253" s="1146"/>
      <c r="G253" s="20"/>
    </row>
    <row r="254" spans="1:9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9" x14ac:dyDescent="0.2">
      <c r="A255" s="6"/>
      <c r="B255" s="99"/>
      <c r="C255" s="8"/>
      <c r="D255" s="8"/>
      <c r="E255" s="1147"/>
      <c r="F255" s="1148"/>
      <c r="G255" s="25"/>
    </row>
    <row r="256" spans="1:9" ht="26.25" thickBot="1" x14ac:dyDescent="0.25">
      <c r="A256" s="210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  <c r="I256" s="411" t="s">
        <v>152</v>
      </c>
    </row>
    <row r="257" spans="1:7" ht="13.5" thickTop="1" x14ac:dyDescent="0.2">
      <c r="A257" s="29"/>
      <c r="B257" s="101"/>
      <c r="C257" s="352"/>
      <c r="D257" s="340" t="s">
        <v>433</v>
      </c>
      <c r="E257" s="108"/>
      <c r="F257" s="149"/>
      <c r="G257" s="35"/>
    </row>
    <row r="258" spans="1:7" x14ac:dyDescent="0.2">
      <c r="A258" s="29">
        <v>1</v>
      </c>
      <c r="B258" s="101"/>
      <c r="C258" s="352" t="s">
        <v>300</v>
      </c>
      <c r="D258" s="351" t="s">
        <v>940</v>
      </c>
      <c r="E258" s="108">
        <v>50</v>
      </c>
      <c r="F258" s="128">
        <v>200</v>
      </c>
      <c r="G258" s="353">
        <f>F258*E258</f>
        <v>10000</v>
      </c>
    </row>
    <row r="259" spans="1:7" x14ac:dyDescent="0.2">
      <c r="A259" s="29"/>
      <c r="B259" s="105"/>
      <c r="C259" s="352"/>
      <c r="D259" s="357" t="s">
        <v>941</v>
      </c>
      <c r="E259" s="102"/>
      <c r="F259" s="128"/>
      <c r="G259" s="353" t="s">
        <v>8</v>
      </c>
    </row>
    <row r="260" spans="1:7" x14ac:dyDescent="0.2">
      <c r="A260" s="29">
        <v>2</v>
      </c>
      <c r="B260" s="105"/>
      <c r="C260" s="352" t="s">
        <v>300</v>
      </c>
      <c r="D260" s="357" t="s">
        <v>416</v>
      </c>
      <c r="E260" s="102">
        <v>50</v>
      </c>
      <c r="F260" s="128">
        <v>350</v>
      </c>
      <c r="G260" s="353">
        <f t="shared" ref="G260" si="4">F260*E260</f>
        <v>17500</v>
      </c>
    </row>
    <row r="261" spans="1:7" x14ac:dyDescent="0.2">
      <c r="A261" s="29"/>
      <c r="B261" s="105"/>
      <c r="C261" s="352"/>
      <c r="D261" s="357" t="s">
        <v>358</v>
      </c>
      <c r="E261" s="102"/>
      <c r="F261" s="128"/>
      <c r="G261" s="353" t="s">
        <v>8</v>
      </c>
    </row>
    <row r="262" spans="1:7" x14ac:dyDescent="0.2">
      <c r="A262" s="29">
        <v>3</v>
      </c>
      <c r="B262" s="151"/>
      <c r="C262" s="366" t="s">
        <v>300</v>
      </c>
      <c r="D262" s="357" t="s">
        <v>951</v>
      </c>
      <c r="E262" s="108">
        <v>50</v>
      </c>
      <c r="F262" s="150">
        <v>200</v>
      </c>
      <c r="G262" s="353">
        <f t="shared" ref="G262" si="5">F262*E262</f>
        <v>10000</v>
      </c>
    </row>
    <row r="263" spans="1:7" x14ac:dyDescent="0.2">
      <c r="A263" s="29"/>
      <c r="B263" s="151"/>
      <c r="C263" s="366"/>
      <c r="D263" s="357" t="s">
        <v>952</v>
      </c>
      <c r="E263" s="108"/>
      <c r="F263" s="150"/>
      <c r="G263" s="353"/>
    </row>
    <row r="264" spans="1:7" x14ac:dyDescent="0.2">
      <c r="A264" s="29"/>
      <c r="B264" s="151"/>
      <c r="C264" s="366"/>
      <c r="D264" s="339" t="s">
        <v>435</v>
      </c>
      <c r="E264" s="108"/>
      <c r="F264" s="150"/>
      <c r="G264" s="353" t="s">
        <v>8</v>
      </c>
    </row>
    <row r="265" spans="1:7" x14ac:dyDescent="0.2">
      <c r="A265" s="29">
        <v>4</v>
      </c>
      <c r="B265" s="101"/>
      <c r="C265" s="352" t="s">
        <v>300</v>
      </c>
      <c r="D265" s="429" t="s">
        <v>953</v>
      </c>
      <c r="E265" s="155">
        <v>50</v>
      </c>
      <c r="F265" s="128">
        <v>200</v>
      </c>
      <c r="G265" s="353">
        <f t="shared" ref="G265" si="6">F265*E265</f>
        <v>10000</v>
      </c>
    </row>
    <row r="266" spans="1:7" x14ac:dyDescent="0.2">
      <c r="A266" s="29"/>
      <c r="B266" s="106"/>
      <c r="C266" s="352"/>
      <c r="D266" s="357" t="s">
        <v>941</v>
      </c>
      <c r="E266" s="104"/>
      <c r="F266" s="128"/>
      <c r="G266" s="353" t="s">
        <v>8</v>
      </c>
    </row>
    <row r="267" spans="1:7" x14ac:dyDescent="0.2">
      <c r="A267" s="29">
        <v>5</v>
      </c>
      <c r="B267" s="106"/>
      <c r="C267" s="352" t="s">
        <v>300</v>
      </c>
      <c r="D267" s="357" t="s">
        <v>416</v>
      </c>
      <c r="E267" s="104">
        <v>50</v>
      </c>
      <c r="F267" s="128">
        <v>350</v>
      </c>
      <c r="G267" s="353">
        <f t="shared" ref="G267" si="7">F267*E267</f>
        <v>17500</v>
      </c>
    </row>
    <row r="268" spans="1:7" x14ac:dyDescent="0.2">
      <c r="A268" s="29"/>
      <c r="B268" s="105"/>
      <c r="C268" s="352"/>
      <c r="D268" s="357" t="s">
        <v>358</v>
      </c>
      <c r="E268" s="108"/>
      <c r="F268" s="152"/>
      <c r="G268" s="353" t="s">
        <v>8</v>
      </c>
    </row>
    <row r="269" spans="1:7" x14ac:dyDescent="0.2">
      <c r="A269" s="29">
        <v>6</v>
      </c>
      <c r="B269" s="107"/>
      <c r="C269" s="352" t="s">
        <v>300</v>
      </c>
      <c r="D269" s="357" t="s">
        <v>954</v>
      </c>
      <c r="E269" s="153">
        <v>50</v>
      </c>
      <c r="F269" s="128">
        <v>200</v>
      </c>
      <c r="G269" s="353">
        <f t="shared" ref="G269" si="8">F269*E269</f>
        <v>10000</v>
      </c>
    </row>
    <row r="270" spans="1:7" x14ac:dyDescent="0.2">
      <c r="A270" s="29"/>
      <c r="B270" s="107"/>
      <c r="C270" s="352"/>
      <c r="D270" s="357" t="s">
        <v>945</v>
      </c>
      <c r="E270" s="102"/>
      <c r="F270" s="128"/>
      <c r="G270" s="353" t="s">
        <v>8</v>
      </c>
    </row>
    <row r="271" spans="1:7" x14ac:dyDescent="0.2">
      <c r="A271" s="29"/>
      <c r="B271" s="101"/>
      <c r="C271" s="119"/>
      <c r="D271" s="338" t="s">
        <v>436</v>
      </c>
      <c r="E271" s="108"/>
      <c r="F271" s="150"/>
      <c r="G271" s="353" t="s">
        <v>8</v>
      </c>
    </row>
    <row r="272" spans="1:7" x14ac:dyDescent="0.2">
      <c r="A272" s="29">
        <v>7</v>
      </c>
      <c r="B272" s="101"/>
      <c r="C272" s="352" t="s">
        <v>300</v>
      </c>
      <c r="D272" s="365" t="s">
        <v>1002</v>
      </c>
      <c r="E272" s="153">
        <v>50</v>
      </c>
      <c r="F272" s="128">
        <v>200</v>
      </c>
      <c r="G272" s="353">
        <f t="shared" ref="G272" si="9">F272*E272</f>
        <v>10000</v>
      </c>
    </row>
    <row r="273" spans="1:7" x14ac:dyDescent="0.2">
      <c r="A273" s="29"/>
      <c r="B273" s="106"/>
      <c r="C273" s="41"/>
      <c r="D273" s="365" t="s">
        <v>823</v>
      </c>
      <c r="E273" s="104"/>
      <c r="F273" s="154"/>
      <c r="G273" s="353" t="s">
        <v>8</v>
      </c>
    </row>
    <row r="274" spans="1:7" x14ac:dyDescent="0.2">
      <c r="A274" s="29">
        <v>8</v>
      </c>
      <c r="B274" s="105"/>
      <c r="C274" s="352" t="s">
        <v>300</v>
      </c>
      <c r="D274" s="400" t="s">
        <v>416</v>
      </c>
      <c r="E274" s="104">
        <v>50</v>
      </c>
      <c r="F274" s="154">
        <v>350</v>
      </c>
      <c r="G274" s="353">
        <f t="shared" ref="G274" si="10">F274*E274</f>
        <v>17500</v>
      </c>
    </row>
    <row r="275" spans="1:7" x14ac:dyDescent="0.2">
      <c r="A275" s="29"/>
      <c r="B275" s="105"/>
      <c r="C275" s="41"/>
      <c r="D275" s="365" t="s">
        <v>358</v>
      </c>
      <c r="E275" s="104"/>
      <c r="F275" s="154"/>
      <c r="G275" s="353" t="s">
        <v>8</v>
      </c>
    </row>
    <row r="276" spans="1:7" x14ac:dyDescent="0.2">
      <c r="A276" s="29">
        <v>9</v>
      </c>
      <c r="B276" s="101"/>
      <c r="C276" s="352" t="s">
        <v>300</v>
      </c>
      <c r="D276" s="365" t="s">
        <v>955</v>
      </c>
      <c r="E276" s="104">
        <v>50</v>
      </c>
      <c r="F276" s="154">
        <v>200</v>
      </c>
      <c r="G276" s="353">
        <f t="shared" ref="G276" si="11">F276*E276</f>
        <v>10000</v>
      </c>
    </row>
    <row r="277" spans="1:7" x14ac:dyDescent="0.2">
      <c r="A277" s="29"/>
      <c r="B277" s="101"/>
      <c r="C277" s="41"/>
      <c r="D277" s="357" t="s">
        <v>949</v>
      </c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62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2"/>
      <c r="E282" s="104"/>
      <c r="F282" s="154"/>
      <c r="G282" s="35"/>
    </row>
    <row r="283" spans="1:7" x14ac:dyDescent="0.2">
      <c r="A283" s="29"/>
      <c r="B283" s="101"/>
      <c r="C283" s="41"/>
      <c r="D283" s="67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 t="s">
        <v>152</v>
      </c>
      <c r="E287" s="102"/>
      <c r="F287" s="128"/>
      <c r="G287" s="35"/>
    </row>
    <row r="288" spans="1:7" x14ac:dyDescent="0.2">
      <c r="A288" s="29"/>
      <c r="B288" s="101"/>
      <c r="C288" s="31"/>
      <c r="D288" s="67"/>
      <c r="E288" s="131"/>
      <c r="F288" s="117"/>
      <c r="G288" s="35"/>
    </row>
    <row r="289" spans="1:7" x14ac:dyDescent="0.2">
      <c r="A289" s="29"/>
      <c r="B289" s="101"/>
      <c r="C289" s="41"/>
      <c r="D289" s="118"/>
      <c r="E289" s="108"/>
      <c r="F289" s="149"/>
      <c r="G289" s="35"/>
    </row>
    <row r="290" spans="1:7" x14ac:dyDescent="0.2">
      <c r="A290" s="29"/>
      <c r="B290" s="101"/>
      <c r="C290" s="41"/>
      <c r="D290" s="144"/>
      <c r="E290" s="108"/>
      <c r="F290" s="149"/>
      <c r="G290" s="35"/>
    </row>
    <row r="291" spans="1:7" ht="13.5" thickBot="1" x14ac:dyDescent="0.25">
      <c r="A291" s="45"/>
      <c r="B291" s="132"/>
      <c r="C291" s="115"/>
      <c r="D291" s="115"/>
      <c r="E291" s="132"/>
      <c r="F291" s="49" t="s">
        <v>15</v>
      </c>
      <c r="G291" s="50">
        <f>SUM(G258:G290)</f>
        <v>112500</v>
      </c>
    </row>
    <row r="292" spans="1:7" ht="13.5" thickTop="1" x14ac:dyDescent="0.2">
      <c r="A292" s="1149" t="s">
        <v>998</v>
      </c>
      <c r="B292" s="1150"/>
      <c r="C292" s="1150"/>
      <c r="D292" s="1150"/>
      <c r="E292" s="1150"/>
      <c r="F292" s="1150"/>
      <c r="G292" s="1151"/>
    </row>
    <row r="293" spans="1:7" ht="13.5" thickBot="1" x14ac:dyDescent="0.25">
      <c r="A293" s="52"/>
      <c r="B293" s="103"/>
      <c r="C293" s="355" t="s">
        <v>999</v>
      </c>
      <c r="D293" s="54"/>
      <c r="E293" s="103"/>
      <c r="F293" s="55"/>
      <c r="G293" s="56"/>
    </row>
    <row r="294" spans="1:7" ht="13.5" thickTop="1" x14ac:dyDescent="0.2">
      <c r="A294" s="1130"/>
      <c r="B294" s="1131"/>
      <c r="C294" s="1131"/>
      <c r="D294" s="57" t="s">
        <v>11</v>
      </c>
      <c r="E294" s="1132" t="s">
        <v>12</v>
      </c>
      <c r="F294" s="1132"/>
      <c r="G294" s="1133"/>
    </row>
    <row r="295" spans="1:7" x14ac:dyDescent="0.2">
      <c r="A295" s="1134" t="s">
        <v>17</v>
      </c>
      <c r="B295" s="1135"/>
      <c r="C295" s="1135"/>
      <c r="D295" s="39"/>
      <c r="E295" s="1136"/>
      <c r="F295" s="1137"/>
      <c r="G295" s="1138"/>
    </row>
    <row r="296" spans="1:7" x14ac:dyDescent="0.2">
      <c r="A296" s="1134" t="s">
        <v>38</v>
      </c>
      <c r="B296" s="1135"/>
      <c r="C296" s="1135"/>
      <c r="D296" s="58" t="s">
        <v>10</v>
      </c>
      <c r="E296" s="1139" t="s">
        <v>142</v>
      </c>
      <c r="F296" s="1139"/>
      <c r="G296" s="1140"/>
    </row>
    <row r="297" spans="1:7" ht="13.5" thickBot="1" x14ac:dyDescent="0.25">
      <c r="A297" s="1141" t="s">
        <v>39</v>
      </c>
      <c r="B297" s="1142"/>
      <c r="C297" s="1142"/>
      <c r="D297" s="59" t="s">
        <v>44</v>
      </c>
      <c r="E297" s="1143" t="s">
        <v>0</v>
      </c>
      <c r="F297" s="1143"/>
      <c r="G297" s="1144"/>
    </row>
    <row r="298" spans="1:7" ht="16.5" x14ac:dyDescent="0.25">
      <c r="A298" s="1152" t="s">
        <v>29</v>
      </c>
      <c r="B298" s="1153"/>
      <c r="C298" s="1153"/>
      <c r="D298" s="1153"/>
      <c r="E298" s="1153"/>
      <c r="F298" s="1153"/>
      <c r="G298" s="1154"/>
    </row>
    <row r="299" spans="1:7" x14ac:dyDescent="0.2">
      <c r="A299" s="1155" t="s">
        <v>48</v>
      </c>
      <c r="B299" s="1156"/>
      <c r="C299" s="1156"/>
      <c r="D299" s="1156"/>
      <c r="E299" s="1156"/>
      <c r="F299" s="1156"/>
      <c r="G299" s="1157"/>
    </row>
    <row r="300" spans="1:7" x14ac:dyDescent="0.2">
      <c r="A300" s="1158" t="s">
        <v>49</v>
      </c>
      <c r="B300" s="1159"/>
      <c r="C300" s="1159"/>
      <c r="D300" s="1159"/>
      <c r="E300" s="1159"/>
      <c r="F300" s="1159"/>
      <c r="G300" s="1160"/>
    </row>
    <row r="301" spans="1:7" x14ac:dyDescent="0.2">
      <c r="A301" s="6"/>
      <c r="B301" s="99"/>
      <c r="C301" s="8"/>
      <c r="D301" s="9"/>
      <c r="E301" s="99"/>
      <c r="F301" s="10"/>
      <c r="G301" s="11" t="s">
        <v>20</v>
      </c>
    </row>
    <row r="302" spans="1:7" x14ac:dyDescent="0.2">
      <c r="A302" s="12" t="s">
        <v>57</v>
      </c>
      <c r="B302" s="13"/>
      <c r="C302" s="14" t="s">
        <v>66</v>
      </c>
      <c r="D302" s="13"/>
      <c r="E302" s="343" t="s">
        <v>1161</v>
      </c>
      <c r="F302" s="98"/>
      <c r="G302" s="344" t="s">
        <v>1069</v>
      </c>
    </row>
    <row r="303" spans="1:7" x14ac:dyDescent="0.2">
      <c r="A303" s="17" t="s">
        <v>8</v>
      </c>
      <c r="B303" s="100"/>
      <c r="C303" s="19"/>
      <c r="D303" s="4"/>
      <c r="E303" s="1145"/>
      <c r="F303" s="1146"/>
      <c r="G303" s="20"/>
    </row>
    <row r="304" spans="1:7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7" x14ac:dyDescent="0.2">
      <c r="A305" s="6"/>
      <c r="B305" s="99"/>
      <c r="C305" s="8"/>
      <c r="D305" s="8"/>
      <c r="E305" s="1147"/>
      <c r="F305" s="1148"/>
      <c r="G305" s="25"/>
    </row>
    <row r="306" spans="1:7" ht="26.25" thickBot="1" x14ac:dyDescent="0.25">
      <c r="A306" s="210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29">
        <v>1</v>
      </c>
      <c r="B307" s="101"/>
      <c r="C307" s="352" t="s">
        <v>300</v>
      </c>
      <c r="D307" s="351" t="s">
        <v>1092</v>
      </c>
      <c r="E307" s="108">
        <v>80</v>
      </c>
      <c r="F307" s="149">
        <v>200</v>
      </c>
      <c r="G307" s="35">
        <f>F307*E307</f>
        <v>16000</v>
      </c>
    </row>
    <row r="308" spans="1:7" x14ac:dyDescent="0.2">
      <c r="A308" s="29"/>
      <c r="B308" s="101"/>
      <c r="C308" s="352"/>
      <c r="D308" s="351" t="s">
        <v>607</v>
      </c>
      <c r="E308" s="108"/>
      <c r="F308" s="128"/>
      <c r="G308" s="353"/>
    </row>
    <row r="309" spans="1:7" x14ac:dyDescent="0.2">
      <c r="A309" s="29">
        <v>2</v>
      </c>
      <c r="B309" s="105"/>
      <c r="C309" s="352" t="s">
        <v>300</v>
      </c>
      <c r="D309" s="357" t="s">
        <v>362</v>
      </c>
      <c r="E309" s="102">
        <v>80</v>
      </c>
      <c r="F309" s="128">
        <v>450</v>
      </c>
      <c r="G309" s="353">
        <f>F309*E309</f>
        <v>36000</v>
      </c>
    </row>
    <row r="310" spans="1:7" x14ac:dyDescent="0.2">
      <c r="A310" s="29"/>
      <c r="B310" s="105"/>
      <c r="C310" s="352"/>
      <c r="D310" s="357" t="s">
        <v>358</v>
      </c>
      <c r="E310" s="102"/>
      <c r="F310" s="128"/>
      <c r="G310" s="353"/>
    </row>
    <row r="311" spans="1:7" x14ac:dyDescent="0.2">
      <c r="A311" s="29"/>
      <c r="B311" s="105"/>
      <c r="C311" s="352"/>
      <c r="D311" s="357"/>
      <c r="E311" s="102"/>
      <c r="F311" s="128"/>
      <c r="G311" s="353"/>
    </row>
    <row r="312" spans="1:7" x14ac:dyDescent="0.2">
      <c r="A312" s="29"/>
      <c r="B312" s="151"/>
      <c r="C312" s="366"/>
      <c r="D312" s="357"/>
      <c r="E312" s="108"/>
      <c r="F312" s="150"/>
      <c r="G312" s="353"/>
    </row>
    <row r="313" spans="1:7" x14ac:dyDescent="0.2">
      <c r="A313" s="29"/>
      <c r="B313" s="151"/>
      <c r="C313" s="366"/>
      <c r="D313" s="357"/>
      <c r="E313" s="108"/>
      <c r="F313" s="150"/>
      <c r="G313" s="353"/>
    </row>
    <row r="314" spans="1:7" x14ac:dyDescent="0.2">
      <c r="A314" s="29"/>
      <c r="B314" s="151"/>
      <c r="C314" s="366"/>
      <c r="D314" s="339"/>
      <c r="E314" s="108"/>
      <c r="F314" s="150"/>
      <c r="G314" s="353"/>
    </row>
    <row r="315" spans="1:7" x14ac:dyDescent="0.2">
      <c r="A315" s="29"/>
      <c r="B315" s="101"/>
      <c r="C315" s="352"/>
      <c r="D315" s="429"/>
      <c r="E315" s="155"/>
      <c r="F315" s="128"/>
      <c r="G315" s="353"/>
    </row>
    <row r="316" spans="1:7" x14ac:dyDescent="0.2">
      <c r="A316" s="29"/>
      <c r="B316" s="106"/>
      <c r="C316" s="352"/>
      <c r="D316" s="357"/>
      <c r="E316" s="104"/>
      <c r="F316" s="128"/>
      <c r="G316" s="353"/>
    </row>
    <row r="317" spans="1:7" x14ac:dyDescent="0.2">
      <c r="A317" s="29"/>
      <c r="B317" s="106"/>
      <c r="C317" s="352"/>
      <c r="D317" s="357"/>
      <c r="E317" s="104"/>
      <c r="F317" s="128"/>
      <c r="G317" s="353"/>
    </row>
    <row r="318" spans="1:7" x14ac:dyDescent="0.2">
      <c r="A318" s="29"/>
      <c r="B318" s="105"/>
      <c r="C318" s="352"/>
      <c r="D318" s="357"/>
      <c r="E318" s="108"/>
      <c r="F318" s="152"/>
      <c r="G318" s="353"/>
    </row>
    <row r="319" spans="1:7" x14ac:dyDescent="0.2">
      <c r="A319" s="29"/>
      <c r="B319" s="107"/>
      <c r="C319" s="352"/>
      <c r="D319" s="357"/>
      <c r="E319" s="153"/>
      <c r="F319" s="128"/>
      <c r="G319" s="353"/>
    </row>
    <row r="320" spans="1:7" x14ac:dyDescent="0.2">
      <c r="A320" s="29"/>
      <c r="B320" s="107"/>
      <c r="C320" s="352"/>
      <c r="D320" s="357"/>
      <c r="E320" s="102"/>
      <c r="F320" s="128"/>
      <c r="G320" s="353"/>
    </row>
    <row r="321" spans="1:7" x14ac:dyDescent="0.2">
      <c r="A321" s="29"/>
      <c r="B321" s="101"/>
      <c r="C321" s="119"/>
      <c r="D321" s="338"/>
      <c r="E321" s="108"/>
      <c r="F321" s="150"/>
      <c r="G321" s="353"/>
    </row>
    <row r="322" spans="1:7" x14ac:dyDescent="0.2">
      <c r="A322" s="29"/>
      <c r="B322" s="101"/>
      <c r="C322" s="352"/>
      <c r="D322" s="365"/>
      <c r="E322" s="153"/>
      <c r="F322" s="128"/>
      <c r="G322" s="353"/>
    </row>
    <row r="323" spans="1:7" x14ac:dyDescent="0.2">
      <c r="A323" s="29"/>
      <c r="B323" s="106"/>
      <c r="C323" s="41"/>
      <c r="D323" s="365"/>
      <c r="E323" s="104"/>
      <c r="F323" s="154"/>
      <c r="G323" s="353"/>
    </row>
    <row r="324" spans="1:7" x14ac:dyDescent="0.2">
      <c r="A324" s="29"/>
      <c r="B324" s="105"/>
      <c r="C324" s="352"/>
      <c r="D324" s="400"/>
      <c r="E324" s="104"/>
      <c r="F324" s="154"/>
      <c r="G324" s="353"/>
    </row>
    <row r="325" spans="1:7" x14ac:dyDescent="0.2">
      <c r="A325" s="29"/>
      <c r="B325" s="105"/>
      <c r="C325" s="41"/>
      <c r="D325" s="365"/>
      <c r="E325" s="104"/>
      <c r="F325" s="154"/>
      <c r="G325" s="353"/>
    </row>
    <row r="326" spans="1:7" x14ac:dyDescent="0.2">
      <c r="A326" s="29"/>
      <c r="B326" s="101"/>
      <c r="C326" s="352"/>
      <c r="D326" s="365"/>
      <c r="E326" s="104"/>
      <c r="F326" s="154"/>
      <c r="G326" s="353"/>
    </row>
    <row r="327" spans="1:7" x14ac:dyDescent="0.2">
      <c r="A327" s="29"/>
      <c r="B327" s="101"/>
      <c r="C327" s="41"/>
      <c r="D327" s="357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62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2"/>
      <c r="E332" s="104"/>
      <c r="F332" s="154"/>
      <c r="G332" s="35"/>
    </row>
    <row r="333" spans="1:7" x14ac:dyDescent="0.2">
      <c r="A333" s="29"/>
      <c r="B333" s="101"/>
      <c r="C333" s="41"/>
      <c r="D333" s="67"/>
      <c r="E333" s="104"/>
      <c r="F333" s="154"/>
      <c r="G333" s="35"/>
    </row>
    <row r="334" spans="1:7" x14ac:dyDescent="0.2">
      <c r="A334" s="29"/>
      <c r="B334" s="101"/>
      <c r="C334" s="41"/>
      <c r="D334" s="159"/>
      <c r="E334" s="104"/>
      <c r="F334" s="154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36"/>
      <c r="E336" s="153"/>
      <c r="F336" s="128"/>
      <c r="G336" s="35"/>
    </row>
    <row r="337" spans="1:7" x14ac:dyDescent="0.2">
      <c r="A337" s="29"/>
      <c r="B337" s="101"/>
      <c r="C337" s="41"/>
      <c r="D337" s="136" t="s">
        <v>152</v>
      </c>
      <c r="E337" s="102"/>
      <c r="F337" s="128"/>
      <c r="G337" s="35"/>
    </row>
    <row r="338" spans="1:7" x14ac:dyDescent="0.2">
      <c r="A338" s="29"/>
      <c r="B338" s="101"/>
      <c r="C338" s="31"/>
      <c r="D338" s="67"/>
      <c r="E338" s="131"/>
      <c r="F338" s="117"/>
      <c r="G338" s="35"/>
    </row>
    <row r="339" spans="1:7" x14ac:dyDescent="0.2">
      <c r="A339" s="29"/>
      <c r="B339" s="101"/>
      <c r="C339" s="41"/>
      <c r="D339" s="118"/>
      <c r="E339" s="108"/>
      <c r="F339" s="149"/>
      <c r="G339" s="35"/>
    </row>
    <row r="340" spans="1:7" x14ac:dyDescent="0.2">
      <c r="A340" s="29"/>
      <c r="B340" s="101"/>
      <c r="C340" s="41"/>
      <c r="D340" s="144"/>
      <c r="E340" s="108"/>
      <c r="F340" s="149"/>
      <c r="G340" s="35"/>
    </row>
    <row r="341" spans="1:7" ht="13.5" thickBot="1" x14ac:dyDescent="0.25">
      <c r="A341" s="45"/>
      <c r="B341" s="132"/>
      <c r="C341" s="115"/>
      <c r="D341" s="115"/>
      <c r="E341" s="132"/>
      <c r="F341" s="49" t="s">
        <v>15</v>
      </c>
      <c r="G341" s="50">
        <f>SUM(G307:G340)</f>
        <v>52000</v>
      </c>
    </row>
    <row r="342" spans="1:7" x14ac:dyDescent="0.2">
      <c r="A342" s="1149" t="s">
        <v>1093</v>
      </c>
      <c r="B342" s="1150"/>
      <c r="C342" s="1150"/>
      <c r="D342" s="1150"/>
      <c r="E342" s="1150"/>
      <c r="F342" s="1150"/>
      <c r="G342" s="1151"/>
    </row>
    <row r="343" spans="1:7" ht="13.5" thickBot="1" x14ac:dyDescent="0.25">
      <c r="A343" s="52"/>
      <c r="B343" s="103"/>
      <c r="C343" s="355" t="s">
        <v>1094</v>
      </c>
      <c r="D343" s="54"/>
      <c r="E343" s="103"/>
      <c r="F343" s="55"/>
      <c r="G343" s="56"/>
    </row>
    <row r="344" spans="1:7" ht="13.5" thickTop="1" x14ac:dyDescent="0.2">
      <c r="A344" s="1130"/>
      <c r="B344" s="1131"/>
      <c r="C344" s="1131"/>
      <c r="D344" s="57" t="s">
        <v>11</v>
      </c>
      <c r="E344" s="1132" t="s">
        <v>12</v>
      </c>
      <c r="F344" s="1132"/>
      <c r="G344" s="1133"/>
    </row>
    <row r="345" spans="1:7" x14ac:dyDescent="0.2">
      <c r="A345" s="1134" t="s">
        <v>17</v>
      </c>
      <c r="B345" s="1135"/>
      <c r="C345" s="1135"/>
      <c r="D345" s="39"/>
      <c r="E345" s="1136"/>
      <c r="F345" s="1137"/>
      <c r="G345" s="1138"/>
    </row>
    <row r="346" spans="1:7" x14ac:dyDescent="0.2">
      <c r="A346" s="1134" t="s">
        <v>38</v>
      </c>
      <c r="B346" s="1135"/>
      <c r="C346" s="1135"/>
      <c r="D346" s="58" t="s">
        <v>10</v>
      </c>
      <c r="E346" s="1139" t="s">
        <v>142</v>
      </c>
      <c r="F346" s="1139"/>
      <c r="G346" s="1140"/>
    </row>
    <row r="347" spans="1:7" ht="13.5" thickBot="1" x14ac:dyDescent="0.25">
      <c r="A347" s="1141" t="s">
        <v>39</v>
      </c>
      <c r="B347" s="1142"/>
      <c r="C347" s="1142"/>
      <c r="D347" s="59" t="s">
        <v>44</v>
      </c>
      <c r="E347" s="1143" t="s">
        <v>0</v>
      </c>
      <c r="F347" s="1143"/>
      <c r="G347" s="1144"/>
    </row>
    <row r="348" spans="1:7" ht="16.5" x14ac:dyDescent="0.25">
      <c r="A348" s="1152" t="s">
        <v>29</v>
      </c>
      <c r="B348" s="1153"/>
      <c r="C348" s="1153"/>
      <c r="D348" s="1153"/>
      <c r="E348" s="1153"/>
      <c r="F348" s="1153"/>
      <c r="G348" s="1154"/>
    </row>
    <row r="349" spans="1:7" x14ac:dyDescent="0.2">
      <c r="A349" s="1155" t="s">
        <v>48</v>
      </c>
      <c r="B349" s="1156"/>
      <c r="C349" s="1156"/>
      <c r="D349" s="1156"/>
      <c r="E349" s="1156"/>
      <c r="F349" s="1156"/>
      <c r="G349" s="1157"/>
    </row>
    <row r="350" spans="1:7" x14ac:dyDescent="0.2">
      <c r="A350" s="1158" t="s">
        <v>49</v>
      </c>
      <c r="B350" s="1159"/>
      <c r="C350" s="1159"/>
      <c r="D350" s="1159"/>
      <c r="E350" s="1159"/>
      <c r="F350" s="1159"/>
      <c r="G350" s="1160"/>
    </row>
    <row r="351" spans="1:7" x14ac:dyDescent="0.2">
      <c r="A351" s="6"/>
      <c r="B351" s="99"/>
      <c r="C351" s="8"/>
      <c r="D351" s="9"/>
      <c r="E351" s="99"/>
      <c r="F351" s="10"/>
      <c r="G351" s="11" t="s">
        <v>20</v>
      </c>
    </row>
    <row r="352" spans="1:7" x14ac:dyDescent="0.2">
      <c r="A352" s="12" t="s">
        <v>57</v>
      </c>
      <c r="B352" s="13"/>
      <c r="C352" s="14" t="s">
        <v>66</v>
      </c>
      <c r="D352" s="13"/>
      <c r="E352" s="343" t="s">
        <v>1166</v>
      </c>
      <c r="F352" s="98"/>
      <c r="G352" s="344" t="s">
        <v>1069</v>
      </c>
    </row>
    <row r="353" spans="1:7" x14ac:dyDescent="0.2">
      <c r="A353" s="17" t="s">
        <v>8</v>
      </c>
      <c r="B353" s="100"/>
      <c r="C353" s="19"/>
      <c r="D353" s="4"/>
      <c r="E353" s="1145"/>
      <c r="F353" s="1146"/>
      <c r="G353" s="20"/>
    </row>
    <row r="354" spans="1:7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7" x14ac:dyDescent="0.2">
      <c r="A355" s="6"/>
      <c r="B355" s="99"/>
      <c r="C355" s="8"/>
      <c r="D355" s="8"/>
      <c r="E355" s="1147"/>
      <c r="F355" s="1148"/>
      <c r="G355" s="25"/>
    </row>
    <row r="356" spans="1:7" ht="26.25" thickBot="1" x14ac:dyDescent="0.25">
      <c r="A356" s="210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29">
        <v>1</v>
      </c>
      <c r="B357" s="101"/>
      <c r="C357" s="352" t="s">
        <v>300</v>
      </c>
      <c r="D357" s="351" t="s">
        <v>1100</v>
      </c>
      <c r="E357" s="108">
        <v>70</v>
      </c>
      <c r="F357" s="149">
        <v>250</v>
      </c>
      <c r="G357" s="35">
        <f>F357*E357</f>
        <v>17500</v>
      </c>
    </row>
    <row r="358" spans="1:7" x14ac:dyDescent="0.2">
      <c r="A358" s="29"/>
      <c r="B358" s="101"/>
      <c r="C358" s="352"/>
      <c r="D358" s="351" t="s">
        <v>607</v>
      </c>
      <c r="E358" s="108"/>
      <c r="F358" s="128"/>
      <c r="G358" s="353"/>
    </row>
    <row r="359" spans="1:7" x14ac:dyDescent="0.2">
      <c r="A359" s="29">
        <v>2</v>
      </c>
      <c r="B359" s="105"/>
      <c r="C359" s="352" t="s">
        <v>300</v>
      </c>
      <c r="D359" s="357" t="s">
        <v>362</v>
      </c>
      <c r="E359" s="102">
        <v>70</v>
      </c>
      <c r="F359" s="128">
        <v>450</v>
      </c>
      <c r="G359" s="353">
        <f>F359*E359</f>
        <v>31500</v>
      </c>
    </row>
    <row r="360" spans="1:7" x14ac:dyDescent="0.2">
      <c r="A360" s="29"/>
      <c r="B360" s="105"/>
      <c r="C360" s="352"/>
      <c r="D360" s="357" t="s">
        <v>358</v>
      </c>
      <c r="E360" s="102"/>
      <c r="F360" s="128"/>
      <c r="G360" s="353"/>
    </row>
    <row r="361" spans="1:7" x14ac:dyDescent="0.2">
      <c r="A361" s="29"/>
      <c r="B361" s="105"/>
      <c r="C361" s="352"/>
      <c r="D361" s="357"/>
      <c r="E361" s="102"/>
      <c r="F361" s="128"/>
      <c r="G361" s="353"/>
    </row>
    <row r="362" spans="1:7" x14ac:dyDescent="0.2">
      <c r="A362" s="29"/>
      <c r="B362" s="151"/>
      <c r="C362" s="366"/>
      <c r="D362" s="357"/>
      <c r="E362" s="108"/>
      <c r="F362" s="150"/>
      <c r="G362" s="353"/>
    </row>
    <row r="363" spans="1:7" x14ac:dyDescent="0.2">
      <c r="A363" s="29"/>
      <c r="B363" s="151"/>
      <c r="C363" s="366"/>
      <c r="D363" s="357"/>
      <c r="E363" s="108"/>
      <c r="F363" s="150"/>
      <c r="G363" s="353"/>
    </row>
    <row r="364" spans="1:7" x14ac:dyDescent="0.2">
      <c r="A364" s="29"/>
      <c r="B364" s="151"/>
      <c r="C364" s="366"/>
      <c r="D364" s="339"/>
      <c r="E364" s="108"/>
      <c r="F364" s="150"/>
      <c r="G364" s="353"/>
    </row>
    <row r="365" spans="1:7" x14ac:dyDescent="0.2">
      <c r="A365" s="29"/>
      <c r="B365" s="101"/>
      <c r="C365" s="352"/>
      <c r="D365" s="429"/>
      <c r="E365" s="155"/>
      <c r="F365" s="128"/>
      <c r="G365" s="353"/>
    </row>
    <row r="366" spans="1:7" x14ac:dyDescent="0.2">
      <c r="A366" s="29"/>
      <c r="B366" s="106"/>
      <c r="C366" s="352"/>
      <c r="D366" s="357"/>
      <c r="E366" s="104"/>
      <c r="F366" s="128"/>
      <c r="G366" s="353"/>
    </row>
    <row r="367" spans="1:7" x14ac:dyDescent="0.2">
      <c r="A367" s="29"/>
      <c r="B367" s="106"/>
      <c r="C367" s="352"/>
      <c r="D367" s="357"/>
      <c r="E367" s="104"/>
      <c r="F367" s="128"/>
      <c r="G367" s="353"/>
    </row>
    <row r="368" spans="1:7" x14ac:dyDescent="0.2">
      <c r="A368" s="29"/>
      <c r="B368" s="105"/>
      <c r="C368" s="352"/>
      <c r="D368" s="357"/>
      <c r="E368" s="108"/>
      <c r="F368" s="152"/>
      <c r="G368" s="353"/>
    </row>
    <row r="369" spans="1:7" x14ac:dyDescent="0.2">
      <c r="A369" s="29"/>
      <c r="B369" s="107"/>
      <c r="C369" s="352"/>
      <c r="D369" s="357"/>
      <c r="E369" s="153"/>
      <c r="F369" s="128"/>
      <c r="G369" s="353"/>
    </row>
    <row r="370" spans="1:7" x14ac:dyDescent="0.2">
      <c r="A370" s="29"/>
      <c r="B370" s="107"/>
      <c r="C370" s="352"/>
      <c r="D370" s="357"/>
      <c r="E370" s="102"/>
      <c r="F370" s="128"/>
      <c r="G370" s="353"/>
    </row>
    <row r="371" spans="1:7" x14ac:dyDescent="0.2">
      <c r="A371" s="29"/>
      <c r="B371" s="101"/>
      <c r="C371" s="119"/>
      <c r="D371" s="338"/>
      <c r="E371" s="108"/>
      <c r="F371" s="150"/>
      <c r="G371" s="353"/>
    </row>
    <row r="372" spans="1:7" x14ac:dyDescent="0.2">
      <c r="A372" s="29"/>
      <c r="B372" s="101"/>
      <c r="C372" s="352"/>
      <c r="D372" s="365"/>
      <c r="E372" s="153"/>
      <c r="F372" s="128"/>
      <c r="G372" s="353"/>
    </row>
    <row r="373" spans="1:7" x14ac:dyDescent="0.2">
      <c r="A373" s="29"/>
      <c r="B373" s="106"/>
      <c r="C373" s="41"/>
      <c r="D373" s="365"/>
      <c r="E373" s="104"/>
      <c r="F373" s="154"/>
      <c r="G373" s="353"/>
    </row>
    <row r="374" spans="1:7" x14ac:dyDescent="0.2">
      <c r="A374" s="29"/>
      <c r="B374" s="105"/>
      <c r="C374" s="352"/>
      <c r="D374" s="400"/>
      <c r="E374" s="104"/>
      <c r="F374" s="154"/>
      <c r="G374" s="353"/>
    </row>
    <row r="375" spans="1:7" x14ac:dyDescent="0.2">
      <c r="A375" s="29"/>
      <c r="B375" s="105"/>
      <c r="C375" s="41"/>
      <c r="D375" s="365"/>
      <c r="E375" s="104"/>
      <c r="F375" s="154"/>
      <c r="G375" s="353"/>
    </row>
    <row r="376" spans="1:7" x14ac:dyDescent="0.2">
      <c r="A376" s="29"/>
      <c r="B376" s="101"/>
      <c r="C376" s="352"/>
      <c r="D376" s="365"/>
      <c r="E376" s="104"/>
      <c r="F376" s="154"/>
      <c r="G376" s="353"/>
    </row>
    <row r="377" spans="1:7" x14ac:dyDescent="0.2">
      <c r="A377" s="29"/>
      <c r="B377" s="101"/>
      <c r="C377" s="41"/>
      <c r="D377" s="357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2"/>
      <c r="E382" s="104"/>
      <c r="F382" s="154"/>
      <c r="G382" s="35"/>
    </row>
    <row r="383" spans="1:7" x14ac:dyDescent="0.2">
      <c r="A383" s="29"/>
      <c r="B383" s="101"/>
      <c r="C383" s="41"/>
      <c r="D383" s="67"/>
      <c r="E383" s="104"/>
      <c r="F383" s="154"/>
      <c r="G383" s="35"/>
    </row>
    <row r="384" spans="1:7" x14ac:dyDescent="0.2">
      <c r="A384" s="29"/>
      <c r="B384" s="101"/>
      <c r="C384" s="41"/>
      <c r="D384" s="159"/>
      <c r="E384" s="104"/>
      <c r="F384" s="154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 t="s">
        <v>152</v>
      </c>
      <c r="E387" s="102"/>
      <c r="F387" s="128"/>
      <c r="G387" s="35"/>
    </row>
    <row r="388" spans="1:7" x14ac:dyDescent="0.2">
      <c r="A388" s="29"/>
      <c r="B388" s="101"/>
      <c r="C388" s="31"/>
      <c r="D388" s="67"/>
      <c r="E388" s="131"/>
      <c r="F388" s="117"/>
      <c r="G388" s="35"/>
    </row>
    <row r="389" spans="1:7" x14ac:dyDescent="0.2">
      <c r="A389" s="29"/>
      <c r="B389" s="101"/>
      <c r="C389" s="41"/>
      <c r="D389" s="118"/>
      <c r="E389" s="108"/>
      <c r="F389" s="149"/>
      <c r="G389" s="35"/>
    </row>
    <row r="390" spans="1:7" x14ac:dyDescent="0.2">
      <c r="A390" s="29"/>
      <c r="B390" s="101"/>
      <c r="C390" s="41"/>
      <c r="D390" s="144"/>
      <c r="E390" s="108"/>
      <c r="F390" s="149"/>
      <c r="G390" s="35"/>
    </row>
    <row r="391" spans="1:7" ht="13.5" thickBot="1" x14ac:dyDescent="0.25">
      <c r="A391" s="45"/>
      <c r="B391" s="132"/>
      <c r="C391" s="115"/>
      <c r="D391" s="115"/>
      <c r="E391" s="132"/>
      <c r="F391" s="49" t="s">
        <v>15</v>
      </c>
      <c r="G391" s="50">
        <f>SUM(G357:G390)</f>
        <v>49000</v>
      </c>
    </row>
    <row r="392" spans="1:7" ht="13.5" thickTop="1" x14ac:dyDescent="0.2">
      <c r="A392" s="1149" t="s">
        <v>608</v>
      </c>
      <c r="B392" s="1150"/>
      <c r="C392" s="1150"/>
      <c r="D392" s="1150"/>
      <c r="E392" s="1150"/>
      <c r="F392" s="1150"/>
      <c r="G392" s="1151"/>
    </row>
    <row r="393" spans="1:7" ht="13.5" thickBot="1" x14ac:dyDescent="0.25">
      <c r="A393" s="52"/>
      <c r="B393" s="103"/>
      <c r="C393" s="355" t="s">
        <v>1101</v>
      </c>
      <c r="D393" s="54"/>
      <c r="E393" s="103"/>
      <c r="F393" s="55"/>
      <c r="G393" s="56"/>
    </row>
    <row r="394" spans="1:7" ht="13.5" thickTop="1" x14ac:dyDescent="0.2">
      <c r="A394" s="1130"/>
      <c r="B394" s="1131"/>
      <c r="C394" s="1131"/>
      <c r="D394" s="57" t="s">
        <v>11</v>
      </c>
      <c r="E394" s="1132" t="s">
        <v>12</v>
      </c>
      <c r="F394" s="1132"/>
      <c r="G394" s="1133"/>
    </row>
    <row r="395" spans="1:7" x14ac:dyDescent="0.2">
      <c r="A395" s="1134" t="s">
        <v>17</v>
      </c>
      <c r="B395" s="1135"/>
      <c r="C395" s="1135"/>
      <c r="D395" s="39"/>
      <c r="E395" s="1136"/>
      <c r="F395" s="1137"/>
      <c r="G395" s="1138"/>
    </row>
    <row r="396" spans="1:7" x14ac:dyDescent="0.2">
      <c r="A396" s="1134" t="s">
        <v>38</v>
      </c>
      <c r="B396" s="1135"/>
      <c r="C396" s="1135"/>
      <c r="D396" s="58" t="s">
        <v>10</v>
      </c>
      <c r="E396" s="1139" t="s">
        <v>142</v>
      </c>
      <c r="F396" s="1139"/>
      <c r="G396" s="1140"/>
    </row>
    <row r="397" spans="1:7" ht="13.5" thickBot="1" x14ac:dyDescent="0.25">
      <c r="A397" s="1141" t="s">
        <v>39</v>
      </c>
      <c r="B397" s="1142"/>
      <c r="C397" s="1142"/>
      <c r="D397" s="59" t="s">
        <v>44</v>
      </c>
      <c r="E397" s="1143" t="s">
        <v>0</v>
      </c>
      <c r="F397" s="1143"/>
      <c r="G397" s="1144"/>
    </row>
    <row r="398" spans="1:7" ht="16.5" x14ac:dyDescent="0.25">
      <c r="A398" s="1152" t="s">
        <v>29</v>
      </c>
      <c r="B398" s="1153"/>
      <c r="C398" s="1153"/>
      <c r="D398" s="1153"/>
      <c r="E398" s="1153"/>
      <c r="F398" s="1153"/>
      <c r="G398" s="1154"/>
    </row>
    <row r="399" spans="1:7" x14ac:dyDescent="0.2">
      <c r="A399" s="1155" t="s">
        <v>48</v>
      </c>
      <c r="B399" s="1156"/>
      <c r="C399" s="1156"/>
      <c r="D399" s="1156"/>
      <c r="E399" s="1156"/>
      <c r="F399" s="1156"/>
      <c r="G399" s="1157"/>
    </row>
    <row r="400" spans="1:7" x14ac:dyDescent="0.2">
      <c r="A400" s="1158" t="s">
        <v>49</v>
      </c>
      <c r="B400" s="1159"/>
      <c r="C400" s="1159"/>
      <c r="D400" s="1159"/>
      <c r="E400" s="1159"/>
      <c r="F400" s="1159"/>
      <c r="G400" s="1160"/>
    </row>
    <row r="401" spans="1:7" x14ac:dyDescent="0.2">
      <c r="A401" s="6"/>
      <c r="B401" s="99"/>
      <c r="C401" s="8"/>
      <c r="D401" s="9"/>
      <c r="E401" s="99"/>
      <c r="F401" s="10"/>
      <c r="G401" s="11" t="s">
        <v>20</v>
      </c>
    </row>
    <row r="402" spans="1:7" x14ac:dyDescent="0.2">
      <c r="A402" s="12" t="s">
        <v>57</v>
      </c>
      <c r="B402" s="13"/>
      <c r="C402" s="14" t="s">
        <v>66</v>
      </c>
      <c r="D402" s="13"/>
      <c r="E402" s="343" t="s">
        <v>1168</v>
      </c>
      <c r="F402" s="98"/>
      <c r="G402" s="344" t="s">
        <v>1069</v>
      </c>
    </row>
    <row r="403" spans="1:7" x14ac:dyDescent="0.2">
      <c r="A403" s="17" t="s">
        <v>8</v>
      </c>
      <c r="B403" s="100"/>
      <c r="C403" s="19"/>
      <c r="D403" s="4"/>
      <c r="E403" s="1145"/>
      <c r="F403" s="1146"/>
      <c r="G403" s="20"/>
    </row>
    <row r="404" spans="1:7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7" x14ac:dyDescent="0.2">
      <c r="A405" s="6"/>
      <c r="B405" s="99"/>
      <c r="C405" s="8"/>
      <c r="D405" s="8"/>
      <c r="E405" s="1147"/>
      <c r="F405" s="1148"/>
      <c r="G405" s="25"/>
    </row>
    <row r="406" spans="1:7" ht="26.25" thickBot="1" x14ac:dyDescent="0.25">
      <c r="A406" s="210" t="s">
        <v>47</v>
      </c>
      <c r="B406" s="28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3.5" thickTop="1" x14ac:dyDescent="0.2">
      <c r="A407" s="29">
        <v>1</v>
      </c>
      <c r="B407" s="101"/>
      <c r="C407" s="352" t="s">
        <v>300</v>
      </c>
      <c r="D407" s="351" t="s">
        <v>919</v>
      </c>
      <c r="E407" s="108">
        <v>35</v>
      </c>
      <c r="F407" s="149">
        <v>200</v>
      </c>
      <c r="G407" s="35">
        <f>F407*E407</f>
        <v>7000</v>
      </c>
    </row>
    <row r="408" spans="1:7" x14ac:dyDescent="0.2">
      <c r="A408" s="29"/>
      <c r="B408" s="101"/>
      <c r="C408" s="352"/>
      <c r="D408" s="351" t="s">
        <v>607</v>
      </c>
      <c r="E408" s="108"/>
      <c r="F408" s="128"/>
      <c r="G408" s="353"/>
    </row>
    <row r="409" spans="1:7" x14ac:dyDescent="0.2">
      <c r="A409" s="29">
        <v>2</v>
      </c>
      <c r="B409" s="105"/>
      <c r="C409" s="352" t="s">
        <v>300</v>
      </c>
      <c r="D409" s="357" t="s">
        <v>416</v>
      </c>
      <c r="E409" s="102">
        <v>35</v>
      </c>
      <c r="F409" s="128">
        <v>350</v>
      </c>
      <c r="G409" s="353">
        <f>F409*E409</f>
        <v>12250</v>
      </c>
    </row>
    <row r="410" spans="1:7" x14ac:dyDescent="0.2">
      <c r="A410" s="29"/>
      <c r="B410" s="105"/>
      <c r="C410" s="352"/>
      <c r="D410" s="357" t="s">
        <v>358</v>
      </c>
      <c r="E410" s="102"/>
      <c r="F410" s="128"/>
      <c r="G410" s="353"/>
    </row>
    <row r="411" spans="1:7" x14ac:dyDescent="0.2">
      <c r="A411" s="29"/>
      <c r="B411" s="105"/>
      <c r="C411" s="352"/>
      <c r="D411" s="357"/>
      <c r="E411" s="102"/>
      <c r="F411" s="128"/>
      <c r="G411" s="353"/>
    </row>
    <row r="412" spans="1:7" x14ac:dyDescent="0.2">
      <c r="A412" s="29"/>
      <c r="B412" s="151"/>
      <c r="C412" s="366"/>
      <c r="D412" s="357"/>
      <c r="E412" s="108"/>
      <c r="F412" s="150"/>
      <c r="G412" s="353"/>
    </row>
    <row r="413" spans="1:7" x14ac:dyDescent="0.2">
      <c r="A413" s="29"/>
      <c r="B413" s="151"/>
      <c r="C413" s="366"/>
      <c r="D413" s="357"/>
      <c r="E413" s="108"/>
      <c r="F413" s="150"/>
      <c r="G413" s="353"/>
    </row>
    <row r="414" spans="1:7" x14ac:dyDescent="0.2">
      <c r="A414" s="29"/>
      <c r="B414" s="151"/>
      <c r="C414" s="366"/>
      <c r="D414" s="339"/>
      <c r="E414" s="108"/>
      <c r="F414" s="150"/>
      <c r="G414" s="353"/>
    </row>
    <row r="415" spans="1:7" x14ac:dyDescent="0.2">
      <c r="A415" s="29"/>
      <c r="B415" s="101"/>
      <c r="C415" s="352"/>
      <c r="D415" s="429"/>
      <c r="E415" s="155"/>
      <c r="F415" s="128"/>
      <c r="G415" s="353"/>
    </row>
    <row r="416" spans="1:7" x14ac:dyDescent="0.2">
      <c r="A416" s="29"/>
      <c r="B416" s="106"/>
      <c r="C416" s="352"/>
      <c r="D416" s="357"/>
      <c r="E416" s="104"/>
      <c r="F416" s="128"/>
      <c r="G416" s="353"/>
    </row>
    <row r="417" spans="1:7" x14ac:dyDescent="0.2">
      <c r="A417" s="29"/>
      <c r="B417" s="106"/>
      <c r="C417" s="352"/>
      <c r="D417" s="357"/>
      <c r="E417" s="104"/>
      <c r="F417" s="128"/>
      <c r="G417" s="353"/>
    </row>
    <row r="418" spans="1:7" x14ac:dyDescent="0.2">
      <c r="A418" s="29"/>
      <c r="B418" s="105"/>
      <c r="C418" s="352"/>
      <c r="D418" s="357"/>
      <c r="E418" s="108"/>
      <c r="F418" s="152"/>
      <c r="G418" s="353"/>
    </row>
    <row r="419" spans="1:7" x14ac:dyDescent="0.2">
      <c r="A419" s="29"/>
      <c r="B419" s="107"/>
      <c r="C419" s="352"/>
      <c r="D419" s="357"/>
      <c r="E419" s="153"/>
      <c r="F419" s="128"/>
      <c r="G419" s="353"/>
    </row>
    <row r="420" spans="1:7" x14ac:dyDescent="0.2">
      <c r="A420" s="29"/>
      <c r="B420" s="107"/>
      <c r="C420" s="352"/>
      <c r="D420" s="357"/>
      <c r="E420" s="102"/>
      <c r="F420" s="128"/>
      <c r="G420" s="353"/>
    </row>
    <row r="421" spans="1:7" x14ac:dyDescent="0.2">
      <c r="A421" s="29"/>
      <c r="B421" s="101"/>
      <c r="C421" s="119"/>
      <c r="D421" s="338"/>
      <c r="E421" s="108"/>
      <c r="F421" s="150"/>
      <c r="G421" s="353"/>
    </row>
    <row r="422" spans="1:7" x14ac:dyDescent="0.2">
      <c r="A422" s="29"/>
      <c r="B422" s="101"/>
      <c r="C422" s="352"/>
      <c r="D422" s="365"/>
      <c r="E422" s="153"/>
      <c r="F422" s="128"/>
      <c r="G422" s="353"/>
    </row>
    <row r="423" spans="1:7" x14ac:dyDescent="0.2">
      <c r="A423" s="29"/>
      <c r="B423" s="106"/>
      <c r="C423" s="41"/>
      <c r="D423" s="365"/>
      <c r="E423" s="104"/>
      <c r="F423" s="154"/>
      <c r="G423" s="353"/>
    </row>
    <row r="424" spans="1:7" x14ac:dyDescent="0.2">
      <c r="A424" s="29"/>
      <c r="B424" s="105"/>
      <c r="C424" s="352"/>
      <c r="D424" s="400"/>
      <c r="E424" s="104"/>
      <c r="F424" s="154"/>
      <c r="G424" s="353"/>
    </row>
    <row r="425" spans="1:7" x14ac:dyDescent="0.2">
      <c r="A425" s="29"/>
      <c r="B425" s="105"/>
      <c r="C425" s="41"/>
      <c r="D425" s="365"/>
      <c r="E425" s="104"/>
      <c r="F425" s="154"/>
      <c r="G425" s="353"/>
    </row>
    <row r="426" spans="1:7" x14ac:dyDescent="0.2">
      <c r="A426" s="29"/>
      <c r="B426" s="101"/>
      <c r="C426" s="352"/>
      <c r="D426" s="365"/>
      <c r="E426" s="104"/>
      <c r="F426" s="154"/>
      <c r="G426" s="353"/>
    </row>
    <row r="427" spans="1:7" x14ac:dyDescent="0.2">
      <c r="A427" s="29"/>
      <c r="B427" s="101"/>
      <c r="C427" s="41"/>
      <c r="D427" s="357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62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7" x14ac:dyDescent="0.2">
      <c r="A433" s="29"/>
      <c r="B433" s="101"/>
      <c r="C433" s="41"/>
      <c r="D433" s="67"/>
      <c r="E433" s="104"/>
      <c r="F433" s="154"/>
      <c r="G433" s="35"/>
    </row>
    <row r="434" spans="1:7" x14ac:dyDescent="0.2">
      <c r="A434" s="29"/>
      <c r="B434" s="101"/>
      <c r="C434" s="41"/>
      <c r="D434" s="159"/>
      <c r="E434" s="104"/>
      <c r="F434" s="154"/>
      <c r="G434" s="35"/>
    </row>
    <row r="435" spans="1:7" x14ac:dyDescent="0.2">
      <c r="A435" s="29"/>
      <c r="B435" s="101"/>
      <c r="C435" s="41"/>
      <c r="D435" s="160"/>
      <c r="E435" s="108"/>
      <c r="F435" s="128"/>
      <c r="G435" s="35"/>
    </row>
    <row r="436" spans="1:7" x14ac:dyDescent="0.2">
      <c r="A436" s="29"/>
      <c r="B436" s="101"/>
      <c r="C436" s="41"/>
      <c r="D436" s="136"/>
      <c r="E436" s="153"/>
      <c r="F436" s="128"/>
      <c r="G436" s="35"/>
    </row>
    <row r="437" spans="1:7" x14ac:dyDescent="0.2">
      <c r="A437" s="29"/>
      <c r="B437" s="101"/>
      <c r="C437" s="41"/>
      <c r="D437" s="136" t="s">
        <v>152</v>
      </c>
      <c r="E437" s="102"/>
      <c r="F437" s="128"/>
      <c r="G437" s="35"/>
    </row>
    <row r="438" spans="1:7" x14ac:dyDescent="0.2">
      <c r="A438" s="29"/>
      <c r="B438" s="101"/>
      <c r="C438" s="31"/>
      <c r="D438" s="67"/>
      <c r="E438" s="131"/>
      <c r="F438" s="117"/>
      <c r="G438" s="35"/>
    </row>
    <row r="439" spans="1:7" x14ac:dyDescent="0.2">
      <c r="A439" s="29"/>
      <c r="B439" s="101"/>
      <c r="C439" s="41"/>
      <c r="D439" s="118"/>
      <c r="E439" s="108"/>
      <c r="F439" s="149"/>
      <c r="G439" s="35"/>
    </row>
    <row r="440" spans="1:7" x14ac:dyDescent="0.2">
      <c r="A440" s="29"/>
      <c r="B440" s="101"/>
      <c r="C440" s="41"/>
      <c r="D440" s="144"/>
      <c r="E440" s="108"/>
      <c r="F440" s="149"/>
      <c r="G440" s="35"/>
    </row>
    <row r="441" spans="1:7" ht="13.5" thickBot="1" x14ac:dyDescent="0.25">
      <c r="A441" s="45"/>
      <c r="B441" s="132"/>
      <c r="C441" s="115"/>
      <c r="D441" s="115"/>
      <c r="E441" s="132"/>
      <c r="F441" s="49" t="s">
        <v>15</v>
      </c>
      <c r="G441" s="50">
        <f>SUM(G407:G440)</f>
        <v>19250</v>
      </c>
    </row>
    <row r="442" spans="1:7" ht="13.5" thickTop="1" x14ac:dyDescent="0.2">
      <c r="A442" s="1149" t="s">
        <v>1104</v>
      </c>
      <c r="B442" s="1150"/>
      <c r="C442" s="1150"/>
      <c r="D442" s="1150"/>
      <c r="E442" s="1150"/>
      <c r="F442" s="1150"/>
      <c r="G442" s="1151"/>
    </row>
    <row r="443" spans="1:7" ht="13.5" thickBot="1" x14ac:dyDescent="0.25">
      <c r="A443" s="52"/>
      <c r="B443" s="103"/>
      <c r="C443" s="355" t="s">
        <v>8</v>
      </c>
      <c r="D443" s="54"/>
      <c r="E443" s="103"/>
      <c r="F443" s="55"/>
      <c r="G443" s="56"/>
    </row>
    <row r="444" spans="1:7" ht="13.5" thickTop="1" x14ac:dyDescent="0.2">
      <c r="A444" s="1130"/>
      <c r="B444" s="1131"/>
      <c r="C444" s="1131"/>
      <c r="D444" s="57" t="s">
        <v>11</v>
      </c>
      <c r="E444" s="1132" t="s">
        <v>12</v>
      </c>
      <c r="F444" s="1132"/>
      <c r="G444" s="1133"/>
    </row>
    <row r="445" spans="1:7" x14ac:dyDescent="0.2">
      <c r="A445" s="1134" t="s">
        <v>17</v>
      </c>
      <c r="B445" s="1135"/>
      <c r="C445" s="1135"/>
      <c r="D445" s="39"/>
      <c r="E445" s="1136"/>
      <c r="F445" s="1137"/>
      <c r="G445" s="1138"/>
    </row>
    <row r="446" spans="1:7" x14ac:dyDescent="0.2">
      <c r="A446" s="1134" t="s">
        <v>38</v>
      </c>
      <c r="B446" s="1135"/>
      <c r="C446" s="1135"/>
      <c r="D446" s="58" t="s">
        <v>10</v>
      </c>
      <c r="E446" s="1139" t="s">
        <v>142</v>
      </c>
      <c r="F446" s="1139"/>
      <c r="G446" s="1140"/>
    </row>
    <row r="447" spans="1:7" ht="13.5" thickBot="1" x14ac:dyDescent="0.25">
      <c r="A447" s="1141" t="s">
        <v>39</v>
      </c>
      <c r="B447" s="1142"/>
      <c r="C447" s="1142"/>
      <c r="D447" s="59" t="s">
        <v>44</v>
      </c>
      <c r="E447" s="1143" t="s">
        <v>0</v>
      </c>
      <c r="F447" s="1143"/>
      <c r="G447" s="1144"/>
    </row>
    <row r="448" spans="1:7" ht="16.5" x14ac:dyDescent="0.25">
      <c r="A448" s="1152" t="s">
        <v>29</v>
      </c>
      <c r="B448" s="1153"/>
      <c r="C448" s="1153"/>
      <c r="D448" s="1153"/>
      <c r="E448" s="1153"/>
      <c r="F448" s="1153"/>
      <c r="G448" s="1154"/>
    </row>
    <row r="449" spans="1:7" x14ac:dyDescent="0.2">
      <c r="A449" s="1155" t="s">
        <v>48</v>
      </c>
      <c r="B449" s="1156"/>
      <c r="C449" s="1156"/>
      <c r="D449" s="1156"/>
      <c r="E449" s="1156"/>
      <c r="F449" s="1156"/>
      <c r="G449" s="1157"/>
    </row>
    <row r="450" spans="1:7" x14ac:dyDescent="0.2">
      <c r="A450" s="1158" t="s">
        <v>49</v>
      </c>
      <c r="B450" s="1159"/>
      <c r="C450" s="1159"/>
      <c r="D450" s="1159"/>
      <c r="E450" s="1159"/>
      <c r="F450" s="1159"/>
      <c r="G450" s="1160"/>
    </row>
    <row r="451" spans="1:7" x14ac:dyDescent="0.2">
      <c r="A451" s="6"/>
      <c r="B451" s="99"/>
      <c r="C451" s="8"/>
      <c r="D451" s="9"/>
      <c r="E451" s="99"/>
      <c r="F451" s="10"/>
      <c r="G451" s="11" t="s">
        <v>20</v>
      </c>
    </row>
    <row r="452" spans="1:7" x14ac:dyDescent="0.2">
      <c r="A452" s="12" t="s">
        <v>57</v>
      </c>
      <c r="B452" s="13"/>
      <c r="C452" s="14" t="s">
        <v>66</v>
      </c>
      <c r="D452" s="13"/>
      <c r="E452" s="343" t="s">
        <v>1339</v>
      </c>
      <c r="F452" s="98"/>
      <c r="G452" s="344" t="s">
        <v>1274</v>
      </c>
    </row>
    <row r="453" spans="1:7" x14ac:dyDescent="0.2">
      <c r="A453" s="17" t="s">
        <v>8</v>
      </c>
      <c r="B453" s="100"/>
      <c r="C453" s="19"/>
      <c r="D453" s="4"/>
      <c r="E453" s="1145"/>
      <c r="F453" s="1146"/>
      <c r="G453" s="20"/>
    </row>
    <row r="454" spans="1:7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7" x14ac:dyDescent="0.2">
      <c r="A455" s="6"/>
      <c r="B455" s="99"/>
      <c r="C455" s="8"/>
      <c r="D455" s="8"/>
      <c r="E455" s="1147"/>
      <c r="F455" s="1148"/>
      <c r="G455" s="25"/>
    </row>
    <row r="456" spans="1:7" ht="26.25" thickBot="1" x14ac:dyDescent="0.25">
      <c r="A456" s="210" t="s">
        <v>47</v>
      </c>
      <c r="B456" s="28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</row>
    <row r="457" spans="1:7" ht="13.5" thickTop="1" x14ac:dyDescent="0.2">
      <c r="A457" s="29">
        <v>1</v>
      </c>
      <c r="B457" s="101"/>
      <c r="C457" s="352" t="s">
        <v>300</v>
      </c>
      <c r="D457" s="351" t="s">
        <v>1207</v>
      </c>
      <c r="E457" s="108">
        <v>70</v>
      </c>
      <c r="F457" s="149">
        <v>200</v>
      </c>
      <c r="G457" s="35">
        <f>F457*E457</f>
        <v>14000</v>
      </c>
    </row>
    <row r="458" spans="1:7" x14ac:dyDescent="0.2">
      <c r="A458" s="29"/>
      <c r="B458" s="101"/>
      <c r="C458" s="352"/>
      <c r="D458" s="351" t="s">
        <v>358</v>
      </c>
      <c r="E458" s="108"/>
      <c r="F458" s="128"/>
      <c r="G458" s="353"/>
    </row>
    <row r="459" spans="1:7" x14ac:dyDescent="0.2">
      <c r="A459" s="29">
        <v>2</v>
      </c>
      <c r="B459" s="105"/>
      <c r="C459" s="352" t="s">
        <v>300</v>
      </c>
      <c r="D459" s="357" t="s">
        <v>416</v>
      </c>
      <c r="E459" s="102">
        <v>70</v>
      </c>
      <c r="F459" s="128">
        <v>350</v>
      </c>
      <c r="G459" s="353">
        <f>F459*E459</f>
        <v>24500</v>
      </c>
    </row>
    <row r="460" spans="1:7" x14ac:dyDescent="0.2">
      <c r="A460" s="29"/>
      <c r="B460" s="105"/>
      <c r="C460" s="352"/>
      <c r="D460" s="357" t="s">
        <v>358</v>
      </c>
      <c r="E460" s="102"/>
      <c r="F460" s="128"/>
      <c r="G460" s="353"/>
    </row>
    <row r="461" spans="1:7" x14ac:dyDescent="0.2">
      <c r="A461" s="29"/>
      <c r="B461" s="105"/>
      <c r="C461" s="352"/>
      <c r="D461" s="357"/>
      <c r="E461" s="102"/>
      <c r="F461" s="128"/>
      <c r="G461" s="353"/>
    </row>
    <row r="462" spans="1:7" x14ac:dyDescent="0.2">
      <c r="A462" s="29"/>
      <c r="B462" s="151"/>
      <c r="C462" s="366"/>
      <c r="D462" s="357"/>
      <c r="E462" s="108"/>
      <c r="F462" s="150"/>
      <c r="G462" s="353"/>
    </row>
    <row r="463" spans="1:7" x14ac:dyDescent="0.2">
      <c r="A463" s="29"/>
      <c r="B463" s="151"/>
      <c r="C463" s="366"/>
      <c r="D463" s="357"/>
      <c r="E463" s="108"/>
      <c r="F463" s="150"/>
      <c r="G463" s="353"/>
    </row>
    <row r="464" spans="1:7" x14ac:dyDescent="0.2">
      <c r="A464" s="29"/>
      <c r="B464" s="151"/>
      <c r="C464" s="366"/>
      <c r="D464" s="339"/>
      <c r="E464" s="108"/>
      <c r="F464" s="150"/>
      <c r="G464" s="353"/>
    </row>
    <row r="465" spans="1:7" x14ac:dyDescent="0.2">
      <c r="A465" s="29"/>
      <c r="B465" s="101"/>
      <c r="C465" s="352"/>
      <c r="D465" s="429"/>
      <c r="E465" s="155"/>
      <c r="F465" s="128"/>
      <c r="G465" s="353"/>
    </row>
    <row r="466" spans="1:7" x14ac:dyDescent="0.2">
      <c r="A466" s="29"/>
      <c r="B466" s="106"/>
      <c r="C466" s="352"/>
      <c r="D466" s="357"/>
      <c r="E466" s="104"/>
      <c r="F466" s="128"/>
      <c r="G466" s="353"/>
    </row>
    <row r="467" spans="1:7" x14ac:dyDescent="0.2">
      <c r="A467" s="29"/>
      <c r="B467" s="106"/>
      <c r="C467" s="352"/>
      <c r="D467" s="357"/>
      <c r="E467" s="104"/>
      <c r="F467" s="128"/>
      <c r="G467" s="353"/>
    </row>
    <row r="468" spans="1:7" x14ac:dyDescent="0.2">
      <c r="A468" s="29"/>
      <c r="B468" s="105"/>
      <c r="C468" s="352"/>
      <c r="D468" s="357"/>
      <c r="E468" s="108"/>
      <c r="F468" s="152"/>
      <c r="G468" s="353"/>
    </row>
    <row r="469" spans="1:7" x14ac:dyDescent="0.2">
      <c r="A469" s="29"/>
      <c r="B469" s="107"/>
      <c r="C469" s="352"/>
      <c r="D469" s="357"/>
      <c r="E469" s="153"/>
      <c r="F469" s="128"/>
      <c r="G469" s="353"/>
    </row>
    <row r="470" spans="1:7" x14ac:dyDescent="0.2">
      <c r="A470" s="29"/>
      <c r="B470" s="107"/>
      <c r="C470" s="352"/>
      <c r="D470" s="357"/>
      <c r="E470" s="102"/>
      <c r="F470" s="128"/>
      <c r="G470" s="353"/>
    </row>
    <row r="471" spans="1:7" x14ac:dyDescent="0.2">
      <c r="A471" s="29"/>
      <c r="B471" s="101"/>
      <c r="C471" s="119"/>
      <c r="D471" s="338"/>
      <c r="E471" s="108"/>
      <c r="F471" s="150"/>
      <c r="G471" s="353"/>
    </row>
    <row r="472" spans="1:7" x14ac:dyDescent="0.2">
      <c r="A472" s="29"/>
      <c r="B472" s="101"/>
      <c r="C472" s="352"/>
      <c r="D472" s="365"/>
      <c r="E472" s="153"/>
      <c r="F472" s="128"/>
      <c r="G472" s="353"/>
    </row>
    <row r="473" spans="1:7" x14ac:dyDescent="0.2">
      <c r="A473" s="29"/>
      <c r="B473" s="106"/>
      <c r="C473" s="41"/>
      <c r="D473" s="365"/>
      <c r="E473" s="104"/>
      <c r="F473" s="154"/>
      <c r="G473" s="353"/>
    </row>
    <row r="474" spans="1:7" x14ac:dyDescent="0.2">
      <c r="A474" s="29"/>
      <c r="B474" s="105"/>
      <c r="C474" s="352"/>
      <c r="D474" s="400"/>
      <c r="E474" s="104"/>
      <c r="F474" s="154"/>
      <c r="G474" s="353"/>
    </row>
    <row r="475" spans="1:7" x14ac:dyDescent="0.2">
      <c r="A475" s="29"/>
      <c r="B475" s="105"/>
      <c r="C475" s="41"/>
      <c r="D475" s="365"/>
      <c r="E475" s="104"/>
      <c r="F475" s="154"/>
      <c r="G475" s="353"/>
    </row>
    <row r="476" spans="1:7" x14ac:dyDescent="0.2">
      <c r="A476" s="29"/>
      <c r="B476" s="101"/>
      <c r="C476" s="352"/>
      <c r="D476" s="365"/>
      <c r="E476" s="104"/>
      <c r="F476" s="154"/>
      <c r="G476" s="353"/>
    </row>
    <row r="477" spans="1:7" x14ac:dyDescent="0.2">
      <c r="A477" s="29"/>
      <c r="B477" s="101"/>
      <c r="C477" s="41"/>
      <c r="D477" s="357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62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7"/>
      <c r="E483" s="104"/>
      <c r="F483" s="154"/>
      <c r="G483" s="35"/>
    </row>
    <row r="484" spans="1:7" x14ac:dyDescent="0.2">
      <c r="A484" s="29"/>
      <c r="B484" s="101"/>
      <c r="C484" s="41"/>
      <c r="D484" s="159"/>
      <c r="E484" s="104"/>
      <c r="F484" s="154"/>
      <c r="G484" s="35"/>
    </row>
    <row r="485" spans="1:7" x14ac:dyDescent="0.2">
      <c r="A485" s="29"/>
      <c r="B485" s="101"/>
      <c r="C485" s="41"/>
      <c r="D485" s="160"/>
      <c r="E485" s="108"/>
      <c r="F485" s="128"/>
      <c r="G485" s="35"/>
    </row>
    <row r="486" spans="1:7" x14ac:dyDescent="0.2">
      <c r="A486" s="29"/>
      <c r="B486" s="101"/>
      <c r="C486" s="41"/>
      <c r="D486" s="136"/>
      <c r="E486" s="153"/>
      <c r="F486" s="128"/>
      <c r="G486" s="35"/>
    </row>
    <row r="487" spans="1:7" x14ac:dyDescent="0.2">
      <c r="A487" s="29"/>
      <c r="B487" s="101"/>
      <c r="C487" s="41"/>
      <c r="D487" s="136" t="s">
        <v>152</v>
      </c>
      <c r="E487" s="102"/>
      <c r="F487" s="128"/>
      <c r="G487" s="35"/>
    </row>
    <row r="488" spans="1:7" x14ac:dyDescent="0.2">
      <c r="A488" s="29"/>
      <c r="B488" s="101"/>
      <c r="C488" s="31"/>
      <c r="D488" s="67"/>
      <c r="E488" s="131"/>
      <c r="F488" s="117"/>
      <c r="G488" s="35"/>
    </row>
    <row r="489" spans="1:7" x14ac:dyDescent="0.2">
      <c r="A489" s="29"/>
      <c r="B489" s="101"/>
      <c r="C489" s="41"/>
      <c r="D489" s="118"/>
      <c r="E489" s="108"/>
      <c r="F489" s="149"/>
      <c r="G489" s="35"/>
    </row>
    <row r="490" spans="1:7" x14ac:dyDescent="0.2">
      <c r="A490" s="29"/>
      <c r="B490" s="101"/>
      <c r="C490" s="41"/>
      <c r="D490" s="144"/>
      <c r="E490" s="108"/>
      <c r="F490" s="149"/>
      <c r="G490" s="35"/>
    </row>
    <row r="491" spans="1:7" ht="13.5" thickBot="1" x14ac:dyDescent="0.25">
      <c r="A491" s="45"/>
      <c r="B491" s="132"/>
      <c r="C491" s="115"/>
      <c r="D491" s="115"/>
      <c r="E491" s="132"/>
      <c r="F491" s="49" t="s">
        <v>15</v>
      </c>
      <c r="G491" s="50">
        <f>SUM(G457:G490)</f>
        <v>38500</v>
      </c>
    </row>
    <row r="492" spans="1:7" ht="13.5" thickTop="1" x14ac:dyDescent="0.2">
      <c r="A492" s="1149" t="s">
        <v>1208</v>
      </c>
      <c r="B492" s="1150"/>
      <c r="C492" s="1150"/>
      <c r="D492" s="1150"/>
      <c r="E492" s="1150"/>
      <c r="F492" s="1150"/>
      <c r="G492" s="1151"/>
    </row>
    <row r="493" spans="1:7" ht="13.5" thickBot="1" x14ac:dyDescent="0.25">
      <c r="A493" s="52"/>
      <c r="B493" s="103"/>
      <c r="C493" s="355" t="s">
        <v>1209</v>
      </c>
      <c r="D493" s="54"/>
      <c r="E493" s="103"/>
      <c r="F493" s="55"/>
      <c r="G493" s="56"/>
    </row>
    <row r="494" spans="1:7" ht="13.5" thickTop="1" x14ac:dyDescent="0.2">
      <c r="A494" s="1130"/>
      <c r="B494" s="1131"/>
      <c r="C494" s="1131"/>
      <c r="D494" s="57" t="s">
        <v>11</v>
      </c>
      <c r="E494" s="1132" t="s">
        <v>12</v>
      </c>
      <c r="F494" s="1132"/>
      <c r="G494" s="1133"/>
    </row>
    <row r="495" spans="1:7" x14ac:dyDescent="0.2">
      <c r="A495" s="1134" t="s">
        <v>17</v>
      </c>
      <c r="B495" s="1135"/>
      <c r="C495" s="1135"/>
      <c r="D495" s="39"/>
      <c r="E495" s="1136"/>
      <c r="F495" s="1137"/>
      <c r="G495" s="1138"/>
    </row>
    <row r="496" spans="1:7" x14ac:dyDescent="0.2">
      <c r="A496" s="1134" t="s">
        <v>38</v>
      </c>
      <c r="B496" s="1135"/>
      <c r="C496" s="1135"/>
      <c r="D496" s="58" t="s">
        <v>10</v>
      </c>
      <c r="E496" s="1139" t="s">
        <v>142</v>
      </c>
      <c r="F496" s="1139"/>
      <c r="G496" s="1140"/>
    </row>
    <row r="497" spans="1:7" ht="13.5" thickBot="1" x14ac:dyDescent="0.25">
      <c r="A497" s="1141" t="s">
        <v>39</v>
      </c>
      <c r="B497" s="1142"/>
      <c r="C497" s="1142"/>
      <c r="D497" s="59" t="s">
        <v>44</v>
      </c>
      <c r="E497" s="1143" t="s">
        <v>0</v>
      </c>
      <c r="F497" s="1143"/>
      <c r="G497" s="1144"/>
    </row>
    <row r="498" spans="1:7" ht="16.5" x14ac:dyDescent="0.25">
      <c r="A498" s="1152" t="s">
        <v>29</v>
      </c>
      <c r="B498" s="1153"/>
      <c r="C498" s="1153"/>
      <c r="D498" s="1153"/>
      <c r="E498" s="1153"/>
      <c r="F498" s="1153"/>
      <c r="G498" s="1154"/>
    </row>
    <row r="499" spans="1:7" x14ac:dyDescent="0.2">
      <c r="A499" s="1155" t="s">
        <v>48</v>
      </c>
      <c r="B499" s="1156"/>
      <c r="C499" s="1156"/>
      <c r="D499" s="1156"/>
      <c r="E499" s="1156"/>
      <c r="F499" s="1156"/>
      <c r="G499" s="1157"/>
    </row>
    <row r="500" spans="1:7" x14ac:dyDescent="0.2">
      <c r="A500" s="1158" t="s">
        <v>49</v>
      </c>
      <c r="B500" s="1159"/>
      <c r="C500" s="1159"/>
      <c r="D500" s="1159"/>
      <c r="E500" s="1159"/>
      <c r="F500" s="1159"/>
      <c r="G500" s="1160"/>
    </row>
    <row r="501" spans="1:7" x14ac:dyDescent="0.2">
      <c r="A501" s="6"/>
      <c r="B501" s="99"/>
      <c r="C501" s="8"/>
      <c r="D501" s="9"/>
      <c r="E501" s="99"/>
      <c r="F501" s="10"/>
      <c r="G501" s="11" t="s">
        <v>20</v>
      </c>
    </row>
    <row r="502" spans="1:7" x14ac:dyDescent="0.2">
      <c r="A502" s="12" t="s">
        <v>57</v>
      </c>
      <c r="B502" s="13"/>
      <c r="C502" s="14" t="s">
        <v>66</v>
      </c>
      <c r="D502" s="13"/>
      <c r="E502" s="343" t="s">
        <v>1453</v>
      </c>
      <c r="F502" s="98"/>
      <c r="G502" s="344" t="s">
        <v>1393</v>
      </c>
    </row>
    <row r="503" spans="1:7" x14ac:dyDescent="0.2">
      <c r="A503" s="17" t="s">
        <v>8</v>
      </c>
      <c r="B503" s="100"/>
      <c r="C503" s="19"/>
      <c r="D503" s="4"/>
      <c r="E503" s="1145"/>
      <c r="F503" s="1146"/>
      <c r="G503" s="20"/>
    </row>
    <row r="504" spans="1:7" x14ac:dyDescent="0.2">
      <c r="A504" s="21" t="s">
        <v>37</v>
      </c>
      <c r="B504" s="22"/>
      <c r="C504" s="22"/>
      <c r="D504" s="22"/>
      <c r="E504" s="23" t="s">
        <v>46</v>
      </c>
      <c r="F504" s="24"/>
      <c r="G504" s="20" t="s">
        <v>50</v>
      </c>
    </row>
    <row r="505" spans="1:7" x14ac:dyDescent="0.2">
      <c r="A505" s="6"/>
      <c r="B505" s="99"/>
      <c r="C505" s="8"/>
      <c r="D505" s="8"/>
      <c r="E505" s="1147"/>
      <c r="F505" s="1148"/>
      <c r="G505" s="25"/>
    </row>
    <row r="506" spans="1:7" ht="26.25" thickBot="1" x14ac:dyDescent="0.25">
      <c r="A506" s="210" t="s">
        <v>47</v>
      </c>
      <c r="B506" s="28" t="s">
        <v>23</v>
      </c>
      <c r="C506" s="28" t="s">
        <v>34</v>
      </c>
      <c r="D506" s="110" t="s">
        <v>53</v>
      </c>
      <c r="E506" s="114" t="s">
        <v>54</v>
      </c>
      <c r="F506" s="111" t="s">
        <v>55</v>
      </c>
      <c r="G506" s="112" t="s">
        <v>35</v>
      </c>
    </row>
    <row r="507" spans="1:7" ht="13.5" thickTop="1" x14ac:dyDescent="0.2">
      <c r="A507" s="29">
        <v>1</v>
      </c>
      <c r="B507" s="101"/>
      <c r="C507" s="352" t="s">
        <v>300</v>
      </c>
      <c r="D507" s="351" t="s">
        <v>919</v>
      </c>
      <c r="E507" s="108">
        <v>40</v>
      </c>
      <c r="F507" s="149">
        <v>200</v>
      </c>
      <c r="G507" s="35">
        <f>F507*E507</f>
        <v>8000</v>
      </c>
    </row>
    <row r="508" spans="1:7" x14ac:dyDescent="0.2">
      <c r="A508" s="29"/>
      <c r="B508" s="101"/>
      <c r="C508" s="352"/>
      <c r="D508" s="351" t="s">
        <v>607</v>
      </c>
      <c r="E508" s="108"/>
      <c r="F508" s="128"/>
      <c r="G508" s="353"/>
    </row>
    <row r="509" spans="1:7" x14ac:dyDescent="0.2">
      <c r="A509" s="29">
        <v>2</v>
      </c>
      <c r="B509" s="105"/>
      <c r="C509" s="352" t="s">
        <v>300</v>
      </c>
      <c r="D509" s="357" t="s">
        <v>425</v>
      </c>
      <c r="E509" s="102">
        <v>40</v>
      </c>
      <c r="F509" s="128">
        <v>350</v>
      </c>
      <c r="G509" s="353">
        <f>F509*E509</f>
        <v>14000</v>
      </c>
    </row>
    <row r="510" spans="1:7" x14ac:dyDescent="0.2">
      <c r="A510" s="29"/>
      <c r="B510" s="105"/>
      <c r="C510" s="352"/>
      <c r="D510" s="357" t="s">
        <v>358</v>
      </c>
      <c r="E510" s="102"/>
      <c r="F510" s="128"/>
      <c r="G510" s="353"/>
    </row>
    <row r="511" spans="1:7" x14ac:dyDescent="0.2">
      <c r="A511" s="29"/>
      <c r="B511" s="105"/>
      <c r="C511" s="352"/>
      <c r="D511" s="357"/>
      <c r="E511" s="102"/>
      <c r="F511" s="128"/>
      <c r="G511" s="353"/>
    </row>
    <row r="512" spans="1:7" x14ac:dyDescent="0.2">
      <c r="A512" s="29"/>
      <c r="B512" s="151"/>
      <c r="C512" s="366"/>
      <c r="D512" s="357"/>
      <c r="E512" s="108"/>
      <c r="F512" s="150"/>
      <c r="G512" s="353"/>
    </row>
    <row r="513" spans="1:7" x14ac:dyDescent="0.2">
      <c r="A513" s="29"/>
      <c r="B513" s="151"/>
      <c r="C513" s="366"/>
      <c r="D513" s="357"/>
      <c r="E513" s="108"/>
      <c r="F513" s="150"/>
      <c r="G513" s="353"/>
    </row>
    <row r="514" spans="1:7" x14ac:dyDescent="0.2">
      <c r="A514" s="29"/>
      <c r="B514" s="151"/>
      <c r="C514" s="366"/>
      <c r="D514" s="339"/>
      <c r="E514" s="108"/>
      <c r="F514" s="150"/>
      <c r="G514" s="353"/>
    </row>
    <row r="515" spans="1:7" x14ac:dyDescent="0.2">
      <c r="A515" s="29"/>
      <c r="B515" s="101"/>
      <c r="C515" s="352"/>
      <c r="D515" s="429"/>
      <c r="E515" s="155"/>
      <c r="F515" s="128"/>
      <c r="G515" s="353"/>
    </row>
    <row r="516" spans="1:7" x14ac:dyDescent="0.2">
      <c r="A516" s="29"/>
      <c r="B516" s="106"/>
      <c r="C516" s="352"/>
      <c r="D516" s="357"/>
      <c r="E516" s="104"/>
      <c r="F516" s="128"/>
      <c r="G516" s="353"/>
    </row>
    <row r="517" spans="1:7" x14ac:dyDescent="0.2">
      <c r="A517" s="29"/>
      <c r="B517" s="106"/>
      <c r="C517" s="352"/>
      <c r="D517" s="357"/>
      <c r="E517" s="104"/>
      <c r="F517" s="128"/>
      <c r="G517" s="353"/>
    </row>
    <row r="518" spans="1:7" x14ac:dyDescent="0.2">
      <c r="A518" s="29"/>
      <c r="B518" s="105"/>
      <c r="C518" s="352"/>
      <c r="D518" s="357"/>
      <c r="E518" s="108"/>
      <c r="F518" s="152"/>
      <c r="G518" s="353"/>
    </row>
    <row r="519" spans="1:7" x14ac:dyDescent="0.2">
      <c r="A519" s="29"/>
      <c r="B519" s="107"/>
      <c r="C519" s="352"/>
      <c r="D519" s="357"/>
      <c r="E519" s="153"/>
      <c r="F519" s="128"/>
      <c r="G519" s="353"/>
    </row>
    <row r="520" spans="1:7" x14ac:dyDescent="0.2">
      <c r="A520" s="29"/>
      <c r="B520" s="107"/>
      <c r="C520" s="352"/>
      <c r="D520" s="357"/>
      <c r="E520" s="102"/>
      <c r="F520" s="128"/>
      <c r="G520" s="353"/>
    </row>
    <row r="521" spans="1:7" x14ac:dyDescent="0.2">
      <c r="A521" s="29"/>
      <c r="B521" s="101"/>
      <c r="C521" s="119"/>
      <c r="D521" s="338"/>
      <c r="E521" s="108"/>
      <c r="F521" s="150"/>
      <c r="G521" s="353"/>
    </row>
    <row r="522" spans="1:7" x14ac:dyDescent="0.2">
      <c r="A522" s="29"/>
      <c r="B522" s="101"/>
      <c r="C522" s="352"/>
      <c r="D522" s="365"/>
      <c r="E522" s="153"/>
      <c r="F522" s="128"/>
      <c r="G522" s="353"/>
    </row>
    <row r="523" spans="1:7" x14ac:dyDescent="0.2">
      <c r="A523" s="29"/>
      <c r="B523" s="106"/>
      <c r="C523" s="41"/>
      <c r="D523" s="365"/>
      <c r="E523" s="395" t="s">
        <v>483</v>
      </c>
      <c r="F523" s="154"/>
      <c r="G523" s="353"/>
    </row>
    <row r="524" spans="1:7" x14ac:dyDescent="0.2">
      <c r="A524" s="29"/>
      <c r="B524" s="105"/>
      <c r="C524" s="352"/>
      <c r="D524" s="400"/>
      <c r="E524" s="104"/>
      <c r="F524" s="154"/>
      <c r="G524" s="353"/>
    </row>
    <row r="525" spans="1:7" x14ac:dyDescent="0.2">
      <c r="A525" s="29"/>
      <c r="B525" s="105"/>
      <c r="C525" s="41"/>
      <c r="D525" s="365"/>
      <c r="E525" s="104"/>
      <c r="F525" s="154"/>
      <c r="G525" s="353"/>
    </row>
    <row r="526" spans="1:7" x14ac:dyDescent="0.2">
      <c r="A526" s="29"/>
      <c r="B526" s="101"/>
      <c r="C526" s="352"/>
      <c r="D526" s="365"/>
      <c r="E526" s="104"/>
      <c r="F526" s="154"/>
      <c r="G526" s="353"/>
    </row>
    <row r="527" spans="1:7" x14ac:dyDescent="0.2">
      <c r="A527" s="29"/>
      <c r="B527" s="101"/>
      <c r="C527" s="41"/>
      <c r="D527" s="357"/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62"/>
      <c r="E530" s="104"/>
      <c r="F530" s="154"/>
      <c r="G530" s="35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2"/>
      <c r="E532" s="104"/>
      <c r="F532" s="154"/>
      <c r="G532" s="35"/>
    </row>
    <row r="533" spans="1:7" x14ac:dyDescent="0.2">
      <c r="A533" s="29"/>
      <c r="B533" s="101"/>
      <c r="C533" s="41"/>
      <c r="D533" s="67"/>
      <c r="E533" s="104"/>
      <c r="F533" s="154"/>
      <c r="G533" s="35"/>
    </row>
    <row r="534" spans="1:7" x14ac:dyDescent="0.2">
      <c r="A534" s="29"/>
      <c r="B534" s="101"/>
      <c r="C534" s="41"/>
      <c r="D534" s="159"/>
      <c r="E534" s="104"/>
      <c r="F534" s="154"/>
      <c r="G534" s="35"/>
    </row>
    <row r="535" spans="1:7" x14ac:dyDescent="0.2">
      <c r="A535" s="29"/>
      <c r="B535" s="101"/>
      <c r="C535" s="41"/>
      <c r="D535" s="160"/>
      <c r="E535" s="108"/>
      <c r="F535" s="128"/>
      <c r="G535" s="35"/>
    </row>
    <row r="536" spans="1:7" x14ac:dyDescent="0.2">
      <c r="A536" s="29"/>
      <c r="B536" s="101"/>
      <c r="C536" s="41"/>
      <c r="D536" s="136"/>
      <c r="E536" s="153"/>
      <c r="F536" s="128"/>
      <c r="G536" s="35"/>
    </row>
    <row r="537" spans="1:7" x14ac:dyDescent="0.2">
      <c r="A537" s="29"/>
      <c r="B537" s="101"/>
      <c r="C537" s="41"/>
      <c r="D537" s="136" t="s">
        <v>152</v>
      </c>
      <c r="E537" s="102"/>
      <c r="F537" s="128"/>
      <c r="G537" s="35"/>
    </row>
    <row r="538" spans="1:7" x14ac:dyDescent="0.2">
      <c r="A538" s="29"/>
      <c r="B538" s="101"/>
      <c r="C538" s="31"/>
      <c r="D538" s="67"/>
      <c r="E538" s="131"/>
      <c r="F538" s="117"/>
      <c r="G538" s="35"/>
    </row>
    <row r="539" spans="1:7" x14ac:dyDescent="0.2">
      <c r="A539" s="29"/>
      <c r="B539" s="101"/>
      <c r="C539" s="41"/>
      <c r="D539" s="118"/>
      <c r="E539" s="108"/>
      <c r="F539" s="149"/>
      <c r="G539" s="35"/>
    </row>
    <row r="540" spans="1:7" x14ac:dyDescent="0.2">
      <c r="A540" s="29"/>
      <c r="B540" s="101"/>
      <c r="C540" s="41"/>
      <c r="D540" s="144"/>
      <c r="E540" s="108"/>
      <c r="F540" s="149"/>
      <c r="G540" s="35"/>
    </row>
    <row r="541" spans="1:7" ht="13.5" thickBot="1" x14ac:dyDescent="0.25">
      <c r="A541" s="45"/>
      <c r="B541" s="132"/>
      <c r="C541" s="115"/>
      <c r="D541" s="115"/>
      <c r="E541" s="132"/>
      <c r="F541" s="49" t="s">
        <v>15</v>
      </c>
      <c r="G541" s="50">
        <f>SUM(G507:G540)</f>
        <v>22000</v>
      </c>
    </row>
    <row r="542" spans="1:7" ht="13.5" thickTop="1" x14ac:dyDescent="0.2">
      <c r="A542" s="1149" t="s">
        <v>1452</v>
      </c>
      <c r="B542" s="1150"/>
      <c r="C542" s="1150"/>
      <c r="D542" s="1150"/>
      <c r="E542" s="1150"/>
      <c r="F542" s="1150"/>
      <c r="G542" s="1151"/>
    </row>
    <row r="543" spans="1:7" ht="13.5" thickBot="1" x14ac:dyDescent="0.25">
      <c r="A543" s="52"/>
      <c r="B543" s="103"/>
      <c r="C543" s="355" t="s">
        <v>8</v>
      </c>
      <c r="D543" s="54"/>
      <c r="E543" s="103"/>
      <c r="F543" s="55"/>
      <c r="G543" s="56"/>
    </row>
    <row r="544" spans="1:7" ht="13.5" thickTop="1" x14ac:dyDescent="0.2">
      <c r="A544" s="1130"/>
      <c r="B544" s="1131"/>
      <c r="C544" s="1131"/>
      <c r="D544" s="57" t="s">
        <v>11</v>
      </c>
      <c r="E544" s="1132" t="s">
        <v>12</v>
      </c>
      <c r="F544" s="1132"/>
      <c r="G544" s="1133"/>
    </row>
    <row r="545" spans="1:7" x14ac:dyDescent="0.2">
      <c r="A545" s="1134" t="s">
        <v>17</v>
      </c>
      <c r="B545" s="1135"/>
      <c r="C545" s="1135"/>
      <c r="D545" s="39"/>
      <c r="E545" s="1136"/>
      <c r="F545" s="1137"/>
      <c r="G545" s="1138"/>
    </row>
    <row r="546" spans="1:7" x14ac:dyDescent="0.2">
      <c r="A546" s="1134" t="s">
        <v>38</v>
      </c>
      <c r="B546" s="1135"/>
      <c r="C546" s="1135"/>
      <c r="D546" s="58" t="s">
        <v>10</v>
      </c>
      <c r="E546" s="1139" t="s">
        <v>142</v>
      </c>
      <c r="F546" s="1139"/>
      <c r="G546" s="1140"/>
    </row>
    <row r="547" spans="1:7" ht="13.5" thickBot="1" x14ac:dyDescent="0.25">
      <c r="A547" s="1141" t="s">
        <v>39</v>
      </c>
      <c r="B547" s="1142"/>
      <c r="C547" s="1142"/>
      <c r="D547" s="59" t="s">
        <v>44</v>
      </c>
      <c r="E547" s="1143" t="s">
        <v>0</v>
      </c>
      <c r="F547" s="1143"/>
      <c r="G547" s="1144"/>
    </row>
    <row r="548" spans="1:7" ht="16.5" x14ac:dyDescent="0.25">
      <c r="A548" s="1152" t="s">
        <v>29</v>
      </c>
      <c r="B548" s="1153"/>
      <c r="C548" s="1153"/>
      <c r="D548" s="1153"/>
      <c r="E548" s="1153"/>
      <c r="F548" s="1153"/>
      <c r="G548" s="1154"/>
    </row>
    <row r="549" spans="1:7" x14ac:dyDescent="0.2">
      <c r="A549" s="1155" t="s">
        <v>48</v>
      </c>
      <c r="B549" s="1156"/>
      <c r="C549" s="1156"/>
      <c r="D549" s="1156"/>
      <c r="E549" s="1156"/>
      <c r="F549" s="1156"/>
      <c r="G549" s="1157"/>
    </row>
    <row r="550" spans="1:7" x14ac:dyDescent="0.2">
      <c r="A550" s="1158" t="s">
        <v>49</v>
      </c>
      <c r="B550" s="1159"/>
      <c r="C550" s="1159"/>
      <c r="D550" s="1159"/>
      <c r="E550" s="1159"/>
      <c r="F550" s="1159"/>
      <c r="G550" s="1160"/>
    </row>
    <row r="551" spans="1:7" x14ac:dyDescent="0.2">
      <c r="A551" s="6"/>
      <c r="B551" s="99"/>
      <c r="C551" s="8"/>
      <c r="D551" s="9"/>
      <c r="E551" s="99"/>
      <c r="F551" s="10"/>
      <c r="G551" s="11" t="s">
        <v>20</v>
      </c>
    </row>
    <row r="552" spans="1:7" x14ac:dyDescent="0.2">
      <c r="A552" s="12" t="s">
        <v>57</v>
      </c>
      <c r="B552" s="13"/>
      <c r="C552" s="14" t="s">
        <v>66</v>
      </c>
      <c r="D552" s="13"/>
      <c r="E552" s="343" t="s">
        <v>2474</v>
      </c>
      <c r="F552" s="98"/>
      <c r="G552" s="344" t="s">
        <v>2407</v>
      </c>
    </row>
    <row r="553" spans="1:7" x14ac:dyDescent="0.2">
      <c r="A553" s="17" t="s">
        <v>8</v>
      </c>
      <c r="B553" s="100"/>
      <c r="C553" s="19"/>
      <c r="D553" s="4"/>
      <c r="E553" s="1145"/>
      <c r="F553" s="1146"/>
      <c r="G553" s="20"/>
    </row>
    <row r="554" spans="1:7" x14ac:dyDescent="0.2">
      <c r="A554" s="21" t="s">
        <v>37</v>
      </c>
      <c r="B554" s="22"/>
      <c r="C554" s="22"/>
      <c r="D554" s="22"/>
      <c r="E554" s="23" t="s">
        <v>46</v>
      </c>
      <c r="F554" s="24"/>
      <c r="G554" s="20" t="s">
        <v>50</v>
      </c>
    </row>
    <row r="555" spans="1:7" x14ac:dyDescent="0.2">
      <c r="A555" s="6"/>
      <c r="B555" s="99"/>
      <c r="C555" s="8"/>
      <c r="D555" s="8"/>
      <c r="E555" s="1147"/>
      <c r="F555" s="1148"/>
      <c r="G555" s="25"/>
    </row>
    <row r="556" spans="1:7" ht="26.25" thickBot="1" x14ac:dyDescent="0.25">
      <c r="A556" s="210" t="s">
        <v>47</v>
      </c>
      <c r="B556" s="28" t="s">
        <v>23</v>
      </c>
      <c r="C556" s="28" t="s">
        <v>34</v>
      </c>
      <c r="D556" s="110" t="s">
        <v>53</v>
      </c>
      <c r="E556" s="114" t="s">
        <v>54</v>
      </c>
      <c r="F556" s="111" t="s">
        <v>55</v>
      </c>
      <c r="G556" s="112" t="s">
        <v>35</v>
      </c>
    </row>
    <row r="557" spans="1:7" ht="13.5" thickTop="1" x14ac:dyDescent="0.2">
      <c r="A557" s="29">
        <v>1</v>
      </c>
      <c r="B557" s="101"/>
      <c r="C557" s="352" t="s">
        <v>300</v>
      </c>
      <c r="D557" s="351" t="s">
        <v>1713</v>
      </c>
      <c r="E557" s="108">
        <v>40</v>
      </c>
      <c r="F557" s="149">
        <v>200</v>
      </c>
      <c r="G557" s="35">
        <f>F557*E557</f>
        <v>8000</v>
      </c>
    </row>
    <row r="558" spans="1:7" x14ac:dyDescent="0.2">
      <c r="A558" s="29"/>
      <c r="B558" s="101"/>
      <c r="C558" s="352"/>
      <c r="D558" s="351" t="s">
        <v>2443</v>
      </c>
      <c r="E558" s="108"/>
      <c r="F558" s="128"/>
      <c r="G558" s="353" t="s">
        <v>8</v>
      </c>
    </row>
    <row r="559" spans="1:7" x14ac:dyDescent="0.2">
      <c r="A559" s="29">
        <v>2</v>
      </c>
      <c r="B559" s="105"/>
      <c r="C559" s="352" t="s">
        <v>300</v>
      </c>
      <c r="D559" s="357" t="s">
        <v>416</v>
      </c>
      <c r="E559" s="102">
        <v>40</v>
      </c>
      <c r="F559" s="128">
        <v>350</v>
      </c>
      <c r="G559" s="35">
        <f t="shared" ref="G559:G561" si="12">F559*E559</f>
        <v>14000</v>
      </c>
    </row>
    <row r="560" spans="1:7" x14ac:dyDescent="0.2">
      <c r="A560" s="29"/>
      <c r="B560" s="105"/>
      <c r="C560" s="352"/>
      <c r="D560" s="357" t="s">
        <v>358</v>
      </c>
      <c r="E560" s="102"/>
      <c r="F560" s="128"/>
      <c r="G560" s="353" t="s">
        <v>8</v>
      </c>
    </row>
    <row r="561" spans="1:7" x14ac:dyDescent="0.2">
      <c r="A561" s="29">
        <v>3</v>
      </c>
      <c r="B561" s="105"/>
      <c r="C561" s="352" t="s">
        <v>300</v>
      </c>
      <c r="D561" s="357" t="s">
        <v>2444</v>
      </c>
      <c r="E561" s="102">
        <v>40</v>
      </c>
      <c r="F561" s="128">
        <v>200</v>
      </c>
      <c r="G561" s="35">
        <f t="shared" si="12"/>
        <v>8000</v>
      </c>
    </row>
    <row r="562" spans="1:7" x14ac:dyDescent="0.2">
      <c r="A562" s="29"/>
      <c r="B562" s="151"/>
      <c r="C562" s="366"/>
      <c r="D562" s="357"/>
      <c r="E562" s="108"/>
      <c r="F562" s="150"/>
      <c r="G562" s="353"/>
    </row>
    <row r="563" spans="1:7" x14ac:dyDescent="0.2">
      <c r="A563" s="29"/>
      <c r="B563" s="151"/>
      <c r="C563" s="366"/>
      <c r="D563" s="357"/>
      <c r="E563" s="108"/>
      <c r="F563" s="150"/>
      <c r="G563" s="353"/>
    </row>
    <row r="564" spans="1:7" x14ac:dyDescent="0.2">
      <c r="A564" s="29"/>
      <c r="B564" s="151"/>
      <c r="C564" s="366"/>
      <c r="D564" s="339"/>
      <c r="E564" s="108"/>
      <c r="F564" s="150"/>
      <c r="G564" s="353"/>
    </row>
    <row r="565" spans="1:7" x14ac:dyDescent="0.2">
      <c r="A565" s="29"/>
      <c r="B565" s="101"/>
      <c r="C565" s="352"/>
      <c r="D565" s="429"/>
      <c r="E565" s="155"/>
      <c r="F565" s="128"/>
      <c r="G565" s="353"/>
    </row>
    <row r="566" spans="1:7" x14ac:dyDescent="0.2">
      <c r="A566" s="29"/>
      <c r="B566" s="106"/>
      <c r="C566" s="352"/>
      <c r="D566" s="357"/>
      <c r="E566" s="104"/>
      <c r="F566" s="128"/>
      <c r="G566" s="353"/>
    </row>
    <row r="567" spans="1:7" x14ac:dyDescent="0.2">
      <c r="A567" s="29"/>
      <c r="B567" s="106"/>
      <c r="C567" s="352"/>
      <c r="D567" s="357"/>
      <c r="E567" s="104"/>
      <c r="F567" s="128"/>
      <c r="G567" s="353"/>
    </row>
    <row r="568" spans="1:7" x14ac:dyDescent="0.2">
      <c r="A568" s="29"/>
      <c r="B568" s="105"/>
      <c r="C568" s="352"/>
      <c r="D568" s="357"/>
      <c r="E568" s="108"/>
      <c r="F568" s="152"/>
      <c r="G568" s="353"/>
    </row>
    <row r="569" spans="1:7" x14ac:dyDescent="0.2">
      <c r="A569" s="29"/>
      <c r="B569" s="107"/>
      <c r="C569" s="352"/>
      <c r="D569" s="357"/>
      <c r="E569" s="153"/>
      <c r="F569" s="128"/>
      <c r="G569" s="353"/>
    </row>
    <row r="570" spans="1:7" x14ac:dyDescent="0.2">
      <c r="A570" s="29"/>
      <c r="B570" s="107"/>
      <c r="C570" s="352"/>
      <c r="D570" s="357"/>
      <c r="E570" s="102"/>
      <c r="F570" s="128"/>
      <c r="G570" s="353"/>
    </row>
    <row r="571" spans="1:7" x14ac:dyDescent="0.2">
      <c r="A571" s="29"/>
      <c r="B571" s="101"/>
      <c r="C571" s="119"/>
      <c r="D571" s="338"/>
      <c r="E571" s="108"/>
      <c r="F571" s="150"/>
      <c r="G571" s="353"/>
    </row>
    <row r="572" spans="1:7" x14ac:dyDescent="0.2">
      <c r="A572" s="29"/>
      <c r="B572" s="101"/>
      <c r="C572" s="352"/>
      <c r="D572" s="365"/>
      <c r="E572" s="153"/>
      <c r="F572" s="128"/>
      <c r="G572" s="353"/>
    </row>
    <row r="573" spans="1:7" x14ac:dyDescent="0.2">
      <c r="A573" s="29"/>
      <c r="B573" s="106"/>
      <c r="C573" s="41"/>
      <c r="D573" s="365"/>
      <c r="E573" s="395" t="s">
        <v>483</v>
      </c>
      <c r="F573" s="154"/>
      <c r="G573" s="353"/>
    </row>
    <row r="574" spans="1:7" x14ac:dyDescent="0.2">
      <c r="A574" s="29"/>
      <c r="B574" s="105"/>
      <c r="C574" s="352"/>
      <c r="D574" s="400"/>
      <c r="E574" s="104"/>
      <c r="F574" s="154"/>
      <c r="G574" s="353"/>
    </row>
    <row r="575" spans="1:7" x14ac:dyDescent="0.2">
      <c r="A575" s="29"/>
      <c r="B575" s="105"/>
      <c r="C575" s="41"/>
      <c r="D575" s="365"/>
      <c r="E575" s="104"/>
      <c r="F575" s="154"/>
      <c r="G575" s="353"/>
    </row>
    <row r="576" spans="1:7" x14ac:dyDescent="0.2">
      <c r="A576" s="29"/>
      <c r="B576" s="101"/>
      <c r="C576" s="352"/>
      <c r="D576" s="365"/>
      <c r="E576" s="104"/>
      <c r="F576" s="154"/>
      <c r="G576" s="353"/>
    </row>
    <row r="577" spans="1:7" x14ac:dyDescent="0.2">
      <c r="A577" s="29"/>
      <c r="B577" s="101"/>
      <c r="C577" s="41"/>
      <c r="D577" s="357"/>
      <c r="E577" s="104"/>
      <c r="F577" s="154"/>
      <c r="G577" s="35"/>
    </row>
    <row r="578" spans="1:7" x14ac:dyDescent="0.2">
      <c r="A578" s="29"/>
      <c r="B578" s="101"/>
      <c r="C578" s="41"/>
      <c r="D578" s="136"/>
      <c r="E578" s="104"/>
      <c r="F578" s="154"/>
      <c r="G578" s="35"/>
    </row>
    <row r="579" spans="1:7" x14ac:dyDescent="0.2">
      <c r="A579" s="29"/>
      <c r="B579" s="101"/>
      <c r="C579" s="41"/>
      <c r="D579" s="136"/>
      <c r="E579" s="104"/>
      <c r="F579" s="154"/>
      <c r="G579" s="35"/>
    </row>
    <row r="580" spans="1:7" x14ac:dyDescent="0.2">
      <c r="A580" s="29"/>
      <c r="B580" s="101"/>
      <c r="C580" s="41"/>
      <c r="D580" s="62"/>
      <c r="E580" s="104"/>
      <c r="F580" s="154"/>
      <c r="G580" s="35"/>
    </row>
    <row r="581" spans="1:7" x14ac:dyDescent="0.2">
      <c r="A581" s="29"/>
      <c r="B581" s="101"/>
      <c r="C581" s="41"/>
      <c r="D581" s="62"/>
      <c r="E581" s="104"/>
      <c r="F581" s="154"/>
      <c r="G581" s="35"/>
    </row>
    <row r="582" spans="1:7" x14ac:dyDescent="0.2">
      <c r="A582" s="29"/>
      <c r="B582" s="101"/>
      <c r="C582" s="41"/>
      <c r="D582" s="62"/>
      <c r="E582" s="104"/>
      <c r="F582" s="154"/>
      <c r="G582" s="35"/>
    </row>
    <row r="583" spans="1:7" x14ac:dyDescent="0.2">
      <c r="A583" s="29"/>
      <c r="B583" s="101"/>
      <c r="C583" s="41"/>
      <c r="D583" s="67"/>
      <c r="E583" s="104"/>
      <c r="F583" s="154"/>
      <c r="G583" s="35"/>
    </row>
    <row r="584" spans="1:7" x14ac:dyDescent="0.2">
      <c r="A584" s="29"/>
      <c r="B584" s="101"/>
      <c r="C584" s="41"/>
      <c r="D584" s="159"/>
      <c r="E584" s="104"/>
      <c r="F584" s="154"/>
      <c r="G584" s="35"/>
    </row>
    <row r="585" spans="1:7" x14ac:dyDescent="0.2">
      <c r="A585" s="29"/>
      <c r="B585" s="101"/>
      <c r="C585" s="41"/>
      <c r="D585" s="160"/>
      <c r="E585" s="108"/>
      <c r="F585" s="128"/>
      <c r="G585" s="35"/>
    </row>
    <row r="586" spans="1:7" x14ac:dyDescent="0.2">
      <c r="A586" s="29"/>
      <c r="B586" s="101"/>
      <c r="C586" s="41"/>
      <c r="D586" s="136"/>
      <c r="E586" s="153"/>
      <c r="F586" s="128"/>
      <c r="G586" s="35"/>
    </row>
    <row r="587" spans="1:7" x14ac:dyDescent="0.2">
      <c r="A587" s="29"/>
      <c r="B587" s="101"/>
      <c r="C587" s="41"/>
      <c r="D587" s="136" t="s">
        <v>152</v>
      </c>
      <c r="E587" s="102"/>
      <c r="F587" s="128"/>
      <c r="G587" s="35"/>
    </row>
    <row r="588" spans="1:7" x14ac:dyDescent="0.2">
      <c r="A588" s="29"/>
      <c r="B588" s="101"/>
      <c r="C588" s="31"/>
      <c r="D588" s="67"/>
      <c r="E588" s="131"/>
      <c r="F588" s="117"/>
      <c r="G588" s="35"/>
    </row>
    <row r="589" spans="1:7" x14ac:dyDescent="0.2">
      <c r="A589" s="29"/>
      <c r="B589" s="101"/>
      <c r="C589" s="41"/>
      <c r="D589" s="118"/>
      <c r="E589" s="108"/>
      <c r="F589" s="149"/>
      <c r="G589" s="35"/>
    </row>
    <row r="590" spans="1:7" x14ac:dyDescent="0.2">
      <c r="A590" s="29"/>
      <c r="B590" s="101"/>
      <c r="C590" s="41"/>
      <c r="D590" s="144"/>
      <c r="E590" s="108"/>
      <c r="F590" s="149"/>
      <c r="G590" s="35"/>
    </row>
    <row r="591" spans="1:7" ht="13.5" thickBot="1" x14ac:dyDescent="0.25">
      <c r="A591" s="45"/>
      <c r="B591" s="132"/>
      <c r="C591" s="115"/>
      <c r="D591" s="115"/>
      <c r="E591" s="132"/>
      <c r="F591" s="49" t="s">
        <v>15</v>
      </c>
      <c r="G591" s="50">
        <f>SUM(G557:G590)</f>
        <v>30000</v>
      </c>
    </row>
    <row r="592" spans="1:7" ht="13.5" thickTop="1" x14ac:dyDescent="0.2">
      <c r="A592" s="1149" t="s">
        <v>2445</v>
      </c>
      <c r="B592" s="1150"/>
      <c r="C592" s="1150"/>
      <c r="D592" s="1150"/>
      <c r="E592" s="1150"/>
      <c r="F592" s="1150"/>
      <c r="G592" s="1151"/>
    </row>
    <row r="593" spans="1:7" ht="13.5" thickBot="1" x14ac:dyDescent="0.25">
      <c r="A593" s="52"/>
      <c r="B593" s="103"/>
      <c r="C593" s="355" t="s">
        <v>8</v>
      </c>
      <c r="D593" s="54"/>
      <c r="E593" s="103"/>
      <c r="F593" s="55"/>
      <c r="G593" s="56"/>
    </row>
    <row r="594" spans="1:7" ht="13.5" thickTop="1" x14ac:dyDescent="0.2">
      <c r="A594" s="1130"/>
      <c r="B594" s="1131"/>
      <c r="C594" s="1131"/>
      <c r="D594" s="57" t="s">
        <v>11</v>
      </c>
      <c r="E594" s="1132" t="s">
        <v>12</v>
      </c>
      <c r="F594" s="1132"/>
      <c r="G594" s="1133"/>
    </row>
    <row r="595" spans="1:7" x14ac:dyDescent="0.2">
      <c r="A595" s="1134" t="s">
        <v>17</v>
      </c>
      <c r="B595" s="1135"/>
      <c r="C595" s="1135"/>
      <c r="D595" s="39"/>
      <c r="E595" s="1136"/>
      <c r="F595" s="1137"/>
      <c r="G595" s="1138"/>
    </row>
    <row r="596" spans="1:7" x14ac:dyDescent="0.2">
      <c r="A596" s="1134" t="s">
        <v>38</v>
      </c>
      <c r="B596" s="1135"/>
      <c r="C596" s="1135"/>
      <c r="D596" s="58" t="s">
        <v>10</v>
      </c>
      <c r="E596" s="1139" t="s">
        <v>142</v>
      </c>
      <c r="F596" s="1139"/>
      <c r="G596" s="1140"/>
    </row>
    <row r="597" spans="1:7" ht="13.5" thickBot="1" x14ac:dyDescent="0.25">
      <c r="A597" s="1141" t="s">
        <v>39</v>
      </c>
      <c r="B597" s="1142"/>
      <c r="C597" s="1142"/>
      <c r="D597" s="59" t="s">
        <v>44</v>
      </c>
      <c r="E597" s="1143" t="s">
        <v>0</v>
      </c>
      <c r="F597" s="1143"/>
      <c r="G597" s="1144"/>
    </row>
    <row r="598" spans="1:7" ht="16.5" x14ac:dyDescent="0.25">
      <c r="A598" s="1152" t="s">
        <v>29</v>
      </c>
      <c r="B598" s="1153"/>
      <c r="C598" s="1153"/>
      <c r="D598" s="1153"/>
      <c r="E598" s="1153"/>
      <c r="F598" s="1153"/>
      <c r="G598" s="1154"/>
    </row>
    <row r="599" spans="1:7" x14ac:dyDescent="0.2">
      <c r="A599" s="1155" t="s">
        <v>48</v>
      </c>
      <c r="B599" s="1156"/>
      <c r="C599" s="1156"/>
      <c r="D599" s="1156"/>
      <c r="E599" s="1156"/>
      <c r="F599" s="1156"/>
      <c r="G599" s="1157"/>
    </row>
    <row r="600" spans="1:7" x14ac:dyDescent="0.2">
      <c r="A600" s="1158" t="s">
        <v>49</v>
      </c>
      <c r="B600" s="1159"/>
      <c r="C600" s="1159"/>
      <c r="D600" s="1159"/>
      <c r="E600" s="1159"/>
      <c r="F600" s="1159"/>
      <c r="G600" s="1160"/>
    </row>
    <row r="601" spans="1:7" x14ac:dyDescent="0.2">
      <c r="A601" s="6"/>
      <c r="B601" s="99"/>
      <c r="C601" s="8"/>
      <c r="D601" s="9"/>
      <c r="E601" s="99"/>
      <c r="F601" s="10"/>
      <c r="G601" s="11" t="s">
        <v>20</v>
      </c>
    </row>
    <row r="602" spans="1:7" x14ac:dyDescent="0.2">
      <c r="A602" s="12" t="s">
        <v>57</v>
      </c>
      <c r="B602" s="13"/>
      <c r="C602" s="14" t="s">
        <v>66</v>
      </c>
      <c r="D602" s="13"/>
      <c r="E602" s="343" t="s">
        <v>2475</v>
      </c>
      <c r="F602" s="98"/>
      <c r="G602" s="344" t="s">
        <v>2407</v>
      </c>
    </row>
    <row r="603" spans="1:7" x14ac:dyDescent="0.2">
      <c r="A603" s="17" t="s">
        <v>8</v>
      </c>
      <c r="B603" s="100"/>
      <c r="C603" s="19"/>
      <c r="D603" s="4"/>
      <c r="E603" s="1145"/>
      <c r="F603" s="1146"/>
      <c r="G603" s="20"/>
    </row>
    <row r="604" spans="1:7" x14ac:dyDescent="0.2">
      <c r="A604" s="21" t="s">
        <v>37</v>
      </c>
      <c r="B604" s="22"/>
      <c r="C604" s="22"/>
      <c r="D604" s="22"/>
      <c r="E604" s="23" t="s">
        <v>46</v>
      </c>
      <c r="F604" s="24"/>
      <c r="G604" s="20" t="s">
        <v>50</v>
      </c>
    </row>
    <row r="605" spans="1:7" x14ac:dyDescent="0.2">
      <c r="A605" s="6"/>
      <c r="B605" s="99"/>
      <c r="C605" s="8"/>
      <c r="D605" s="8"/>
      <c r="E605" s="1147"/>
      <c r="F605" s="1148"/>
      <c r="G605" s="25"/>
    </row>
    <row r="606" spans="1:7" ht="26.25" thickBot="1" x14ac:dyDescent="0.25">
      <c r="A606" s="210" t="s">
        <v>47</v>
      </c>
      <c r="B606" s="28" t="s">
        <v>23</v>
      </c>
      <c r="C606" s="28" t="s">
        <v>34</v>
      </c>
      <c r="D606" s="110" t="s">
        <v>53</v>
      </c>
      <c r="E606" s="114" t="s">
        <v>54</v>
      </c>
      <c r="F606" s="111" t="s">
        <v>55</v>
      </c>
      <c r="G606" s="112" t="s">
        <v>35</v>
      </c>
    </row>
    <row r="607" spans="1:7" ht="13.5" thickTop="1" x14ac:dyDescent="0.2">
      <c r="A607" s="29"/>
      <c r="B607" s="101"/>
      <c r="C607" s="352"/>
      <c r="D607" s="340" t="s">
        <v>433</v>
      </c>
      <c r="E607" s="108"/>
      <c r="F607" s="149"/>
      <c r="G607" s="35"/>
    </row>
    <row r="608" spans="1:7" x14ac:dyDescent="0.2">
      <c r="A608" s="29">
        <v>1</v>
      </c>
      <c r="B608" s="101"/>
      <c r="C608" s="352" t="s">
        <v>300</v>
      </c>
      <c r="D608" s="351" t="s">
        <v>940</v>
      </c>
      <c r="E608" s="108">
        <v>50</v>
      </c>
      <c r="F608" s="128">
        <v>200</v>
      </c>
      <c r="G608" s="353">
        <f>F608*E608</f>
        <v>10000</v>
      </c>
    </row>
    <row r="609" spans="1:7" x14ac:dyDescent="0.2">
      <c r="A609" s="29"/>
      <c r="B609" s="105"/>
      <c r="C609" s="352"/>
      <c r="D609" s="357" t="s">
        <v>941</v>
      </c>
      <c r="E609" s="102"/>
      <c r="F609" s="128"/>
      <c r="G609" s="353" t="s">
        <v>8</v>
      </c>
    </row>
    <row r="610" spans="1:7" x14ac:dyDescent="0.2">
      <c r="A610" s="29">
        <v>2</v>
      </c>
      <c r="B610" s="105"/>
      <c r="C610" s="352" t="s">
        <v>300</v>
      </c>
      <c r="D610" s="357" t="s">
        <v>416</v>
      </c>
      <c r="E610" s="108">
        <v>50</v>
      </c>
      <c r="F610" s="128">
        <v>350</v>
      </c>
      <c r="G610" s="353">
        <f t="shared" ref="G610:G637" si="13">F610*E610</f>
        <v>17500</v>
      </c>
    </row>
    <row r="611" spans="1:7" x14ac:dyDescent="0.2">
      <c r="A611" s="29"/>
      <c r="B611" s="105"/>
      <c r="C611" s="352"/>
      <c r="D611" s="357" t="s">
        <v>358</v>
      </c>
      <c r="E611" s="102"/>
      <c r="F611" s="128"/>
      <c r="G611" s="353" t="s">
        <v>8</v>
      </c>
    </row>
    <row r="612" spans="1:7" x14ac:dyDescent="0.2">
      <c r="A612" s="29">
        <v>3</v>
      </c>
      <c r="B612" s="151"/>
      <c r="C612" s="352" t="s">
        <v>300</v>
      </c>
      <c r="D612" s="357" t="s">
        <v>942</v>
      </c>
      <c r="E612" s="108">
        <v>50</v>
      </c>
      <c r="F612" s="128">
        <v>200</v>
      </c>
      <c r="G612" s="353">
        <f t="shared" si="13"/>
        <v>10000</v>
      </c>
    </row>
    <row r="613" spans="1:7" x14ac:dyDescent="0.2">
      <c r="A613" s="29"/>
      <c r="B613" s="151"/>
      <c r="C613" s="366"/>
      <c r="D613" s="338" t="s">
        <v>435</v>
      </c>
      <c r="E613" s="108"/>
      <c r="F613" s="150"/>
      <c r="G613" s="353" t="s">
        <v>8</v>
      </c>
    </row>
    <row r="614" spans="1:7" x14ac:dyDescent="0.2">
      <c r="A614" s="29">
        <v>4</v>
      </c>
      <c r="B614" s="151"/>
      <c r="C614" s="352" t="s">
        <v>300</v>
      </c>
      <c r="D614" s="364" t="s">
        <v>943</v>
      </c>
      <c r="E614" s="108">
        <v>50</v>
      </c>
      <c r="F614" s="128">
        <v>200</v>
      </c>
      <c r="G614" s="353">
        <f t="shared" si="13"/>
        <v>10000</v>
      </c>
    </row>
    <row r="615" spans="1:7" x14ac:dyDescent="0.2">
      <c r="A615" s="29"/>
      <c r="B615" s="101"/>
      <c r="C615" s="352"/>
      <c r="D615" s="429" t="s">
        <v>941</v>
      </c>
      <c r="E615" s="155"/>
      <c r="F615" s="128"/>
      <c r="G615" s="353" t="s">
        <v>8</v>
      </c>
    </row>
    <row r="616" spans="1:7" x14ac:dyDescent="0.2">
      <c r="A616" s="29">
        <v>5</v>
      </c>
      <c r="B616" s="106"/>
      <c r="C616" s="352" t="s">
        <v>300</v>
      </c>
      <c r="D616" s="357" t="s">
        <v>416</v>
      </c>
      <c r="E616" s="108">
        <v>50</v>
      </c>
      <c r="F616" s="128">
        <v>350</v>
      </c>
      <c r="G616" s="353">
        <f t="shared" si="13"/>
        <v>17500</v>
      </c>
    </row>
    <row r="617" spans="1:7" x14ac:dyDescent="0.2">
      <c r="A617" s="29"/>
      <c r="B617" s="106"/>
      <c r="C617" s="352"/>
      <c r="D617" s="357" t="s">
        <v>358</v>
      </c>
      <c r="E617" s="104"/>
      <c r="F617" s="128"/>
      <c r="G617" s="353" t="s">
        <v>8</v>
      </c>
    </row>
    <row r="618" spans="1:7" x14ac:dyDescent="0.2">
      <c r="A618" s="29">
        <v>6</v>
      </c>
      <c r="B618" s="105"/>
      <c r="C618" s="352" t="s">
        <v>300</v>
      </c>
      <c r="D618" s="357" t="s">
        <v>2446</v>
      </c>
      <c r="E618" s="108">
        <v>50</v>
      </c>
      <c r="F618" s="152">
        <v>200</v>
      </c>
      <c r="G618" s="353">
        <f t="shared" si="13"/>
        <v>10000</v>
      </c>
    </row>
    <row r="619" spans="1:7" x14ac:dyDescent="0.2">
      <c r="A619" s="29"/>
      <c r="B619" s="107"/>
      <c r="C619" s="352"/>
      <c r="D619" s="338" t="s">
        <v>436</v>
      </c>
      <c r="E619" s="153"/>
      <c r="F619" s="128"/>
      <c r="G619" s="353" t="s">
        <v>8</v>
      </c>
    </row>
    <row r="620" spans="1:7" x14ac:dyDescent="0.2">
      <c r="A620" s="29">
        <v>7</v>
      </c>
      <c r="B620" s="107"/>
      <c r="C620" s="352" t="s">
        <v>300</v>
      </c>
      <c r="D620" s="357" t="s">
        <v>2447</v>
      </c>
      <c r="E620" s="108">
        <v>50</v>
      </c>
      <c r="F620" s="128">
        <v>200</v>
      </c>
      <c r="G620" s="353">
        <f t="shared" si="13"/>
        <v>10000</v>
      </c>
    </row>
    <row r="621" spans="1:7" x14ac:dyDescent="0.2">
      <c r="A621" s="29"/>
      <c r="B621" s="101"/>
      <c r="C621" s="119"/>
      <c r="D621" s="357" t="s">
        <v>947</v>
      </c>
      <c r="E621" s="388" t="s">
        <v>8</v>
      </c>
      <c r="F621" s="150"/>
      <c r="G621" s="353" t="s">
        <v>8</v>
      </c>
    </row>
    <row r="622" spans="1:7" x14ac:dyDescent="0.2">
      <c r="A622" s="29">
        <v>8</v>
      </c>
      <c r="B622" s="101"/>
      <c r="C622" s="352" t="s">
        <v>300</v>
      </c>
      <c r="D622" s="365" t="s">
        <v>416</v>
      </c>
      <c r="E622" s="108">
        <v>50</v>
      </c>
      <c r="F622" s="128">
        <v>350</v>
      </c>
      <c r="G622" s="353">
        <f t="shared" si="13"/>
        <v>17500</v>
      </c>
    </row>
    <row r="623" spans="1:7" x14ac:dyDescent="0.2">
      <c r="A623" s="29"/>
      <c r="B623" s="106"/>
      <c r="C623" s="41"/>
      <c r="D623" s="365" t="s">
        <v>358</v>
      </c>
      <c r="E623" s="395" t="s">
        <v>483</v>
      </c>
      <c r="F623" s="154"/>
      <c r="G623" s="353" t="s">
        <v>8</v>
      </c>
    </row>
    <row r="624" spans="1:7" x14ac:dyDescent="0.2">
      <c r="A624" s="29">
        <v>9</v>
      </c>
      <c r="B624" s="105"/>
      <c r="C624" s="352" t="s">
        <v>300</v>
      </c>
      <c r="D624" s="400" t="s">
        <v>2448</v>
      </c>
      <c r="E624" s="108">
        <v>50</v>
      </c>
      <c r="F624" s="154">
        <v>200</v>
      </c>
      <c r="G624" s="353">
        <f t="shared" si="13"/>
        <v>10000</v>
      </c>
    </row>
    <row r="625" spans="1:7" x14ac:dyDescent="0.2">
      <c r="A625" s="29"/>
      <c r="B625" s="105"/>
      <c r="C625" s="41"/>
      <c r="D625" s="365" t="s">
        <v>952</v>
      </c>
      <c r="E625" s="104"/>
      <c r="F625" s="154"/>
      <c r="G625" s="353" t="s">
        <v>8</v>
      </c>
    </row>
    <row r="626" spans="1:7" x14ac:dyDescent="0.2">
      <c r="A626" s="29"/>
      <c r="B626" s="101"/>
      <c r="C626" s="352"/>
      <c r="D626" s="425" t="s">
        <v>860</v>
      </c>
      <c r="E626" s="104"/>
      <c r="F626" s="154"/>
      <c r="G626" s="353" t="s">
        <v>8</v>
      </c>
    </row>
    <row r="627" spans="1:7" x14ac:dyDescent="0.2">
      <c r="A627" s="29">
        <v>10</v>
      </c>
      <c r="B627" s="101"/>
      <c r="C627" s="352" t="s">
        <v>300</v>
      </c>
      <c r="D627" s="357" t="s">
        <v>940</v>
      </c>
      <c r="E627" s="108">
        <v>50</v>
      </c>
      <c r="F627" s="154">
        <v>200</v>
      </c>
      <c r="G627" s="353">
        <f t="shared" si="13"/>
        <v>10000</v>
      </c>
    </row>
    <row r="628" spans="1:7" x14ac:dyDescent="0.2">
      <c r="A628" s="29"/>
      <c r="B628" s="101"/>
      <c r="C628" s="41"/>
      <c r="D628" s="357" t="s">
        <v>941</v>
      </c>
      <c r="E628" s="104"/>
      <c r="F628" s="154"/>
      <c r="G628" s="353" t="s">
        <v>8</v>
      </c>
    </row>
    <row r="629" spans="1:7" x14ac:dyDescent="0.2">
      <c r="A629" s="29">
        <v>11</v>
      </c>
      <c r="B629" s="101"/>
      <c r="C629" s="352" t="s">
        <v>300</v>
      </c>
      <c r="D629" s="357" t="s">
        <v>416</v>
      </c>
      <c r="E629" s="108">
        <v>50</v>
      </c>
      <c r="F629" s="154">
        <v>350</v>
      </c>
      <c r="G629" s="353">
        <f t="shared" si="13"/>
        <v>17500</v>
      </c>
    </row>
    <row r="630" spans="1:7" x14ac:dyDescent="0.2">
      <c r="A630" s="29"/>
      <c r="B630" s="101"/>
      <c r="C630" s="41"/>
      <c r="D630" s="401" t="s">
        <v>358</v>
      </c>
      <c r="E630" s="104"/>
      <c r="F630" s="154"/>
      <c r="G630" s="353" t="s">
        <v>8</v>
      </c>
    </row>
    <row r="631" spans="1:7" x14ac:dyDescent="0.2">
      <c r="A631" s="29">
        <v>12</v>
      </c>
      <c r="B631" s="101"/>
      <c r="C631" s="352" t="s">
        <v>300</v>
      </c>
      <c r="D631" s="401" t="s">
        <v>942</v>
      </c>
      <c r="E631" s="108">
        <v>50</v>
      </c>
      <c r="F631" s="154">
        <v>200</v>
      </c>
      <c r="G631" s="353">
        <f t="shared" si="13"/>
        <v>10000</v>
      </c>
    </row>
    <row r="632" spans="1:7" x14ac:dyDescent="0.2">
      <c r="A632" s="29"/>
      <c r="B632" s="101"/>
      <c r="C632" s="41"/>
      <c r="D632" s="426" t="s">
        <v>861</v>
      </c>
      <c r="E632" s="104"/>
      <c r="F632" s="154"/>
      <c r="G632" s="353" t="s">
        <v>8</v>
      </c>
    </row>
    <row r="633" spans="1:7" x14ac:dyDescent="0.2">
      <c r="A633" s="29">
        <v>13</v>
      </c>
      <c r="B633" s="101"/>
      <c r="C633" s="352" t="s">
        <v>300</v>
      </c>
      <c r="D633" s="400" t="s">
        <v>943</v>
      </c>
      <c r="E633" s="104">
        <v>50</v>
      </c>
      <c r="F633" s="154">
        <v>200</v>
      </c>
      <c r="G633" s="353">
        <f t="shared" si="13"/>
        <v>10000</v>
      </c>
    </row>
    <row r="634" spans="1:7" x14ac:dyDescent="0.2">
      <c r="A634" s="29"/>
      <c r="B634" s="101"/>
      <c r="C634" s="41"/>
      <c r="D634" s="364" t="s">
        <v>941</v>
      </c>
      <c r="E634" s="104"/>
      <c r="F634" s="154"/>
      <c r="G634" s="353" t="s">
        <v>8</v>
      </c>
    </row>
    <row r="635" spans="1:7" x14ac:dyDescent="0.2">
      <c r="A635" s="29">
        <v>14</v>
      </c>
      <c r="B635" s="101"/>
      <c r="C635" s="352" t="s">
        <v>300</v>
      </c>
      <c r="D635" s="364" t="s">
        <v>416</v>
      </c>
      <c r="E635" s="108">
        <v>50</v>
      </c>
      <c r="F635" s="128">
        <v>350</v>
      </c>
      <c r="G635" s="353">
        <f t="shared" si="13"/>
        <v>17500</v>
      </c>
    </row>
    <row r="636" spans="1:7" x14ac:dyDescent="0.2">
      <c r="A636" s="29"/>
      <c r="B636" s="101"/>
      <c r="C636" s="41"/>
      <c r="D636" s="364" t="s">
        <v>358</v>
      </c>
      <c r="E636" s="153"/>
      <c r="F636" s="128"/>
      <c r="G636" s="353" t="s">
        <v>8</v>
      </c>
    </row>
    <row r="637" spans="1:7" x14ac:dyDescent="0.2">
      <c r="A637" s="29">
        <v>15</v>
      </c>
      <c r="B637" s="101"/>
      <c r="C637" s="352" t="s">
        <v>300</v>
      </c>
      <c r="D637" s="364" t="s">
        <v>2446</v>
      </c>
      <c r="E637" s="102">
        <v>50</v>
      </c>
      <c r="F637" s="128">
        <v>200</v>
      </c>
      <c r="G637" s="353">
        <f t="shared" si="13"/>
        <v>10000</v>
      </c>
    </row>
    <row r="638" spans="1:7" x14ac:dyDescent="0.2">
      <c r="A638" s="29"/>
      <c r="B638" s="101"/>
      <c r="C638" s="31"/>
      <c r="D638" s="67"/>
      <c r="E638" s="131"/>
      <c r="F638" s="117"/>
      <c r="G638" s="35"/>
    </row>
    <row r="639" spans="1:7" x14ac:dyDescent="0.2">
      <c r="A639" s="29"/>
      <c r="B639" s="101"/>
      <c r="C639" s="41"/>
      <c r="D639" s="118"/>
      <c r="E639" s="108"/>
      <c r="F639" s="149"/>
      <c r="G639" s="35"/>
    </row>
    <row r="640" spans="1:7" x14ac:dyDescent="0.2">
      <c r="A640" s="29"/>
      <c r="B640" s="101"/>
      <c r="C640" s="41"/>
      <c r="D640" s="144"/>
      <c r="E640" s="108"/>
      <c r="F640" s="149"/>
      <c r="G640" s="35"/>
    </row>
    <row r="641" spans="1:7" ht="13.5" thickBot="1" x14ac:dyDescent="0.25">
      <c r="A641" s="45"/>
      <c r="B641" s="132"/>
      <c r="C641" s="115"/>
      <c r="D641" s="115"/>
      <c r="E641" s="132"/>
      <c r="F641" s="49" t="s">
        <v>15</v>
      </c>
      <c r="G641" s="50">
        <f>SUM(G607:G640)</f>
        <v>187500</v>
      </c>
    </row>
    <row r="642" spans="1:7" ht="13.5" thickTop="1" x14ac:dyDescent="0.2">
      <c r="A642" s="1149" t="s">
        <v>2449</v>
      </c>
      <c r="B642" s="1150"/>
      <c r="C642" s="1150"/>
      <c r="D642" s="1150"/>
      <c r="E642" s="1150"/>
      <c r="F642" s="1150"/>
      <c r="G642" s="1151"/>
    </row>
    <row r="643" spans="1:7" ht="13.5" thickBot="1" x14ac:dyDescent="0.25">
      <c r="A643" s="52"/>
      <c r="B643" s="103"/>
      <c r="C643" s="355" t="s">
        <v>8</v>
      </c>
      <c r="D643" s="54"/>
      <c r="E643" s="103"/>
      <c r="F643" s="55"/>
      <c r="G643" s="56"/>
    </row>
    <row r="644" spans="1:7" ht="13.5" thickTop="1" x14ac:dyDescent="0.2">
      <c r="A644" s="1130"/>
      <c r="B644" s="1131"/>
      <c r="C644" s="1131"/>
      <c r="D644" s="57" t="s">
        <v>11</v>
      </c>
      <c r="E644" s="1132" t="s">
        <v>12</v>
      </c>
      <c r="F644" s="1132"/>
      <c r="G644" s="1133"/>
    </row>
    <row r="645" spans="1:7" x14ac:dyDescent="0.2">
      <c r="A645" s="1134" t="s">
        <v>17</v>
      </c>
      <c r="B645" s="1135"/>
      <c r="C645" s="1135"/>
      <c r="D645" s="39"/>
      <c r="E645" s="1136"/>
      <c r="F645" s="1137"/>
      <c r="G645" s="1138"/>
    </row>
    <row r="646" spans="1:7" x14ac:dyDescent="0.2">
      <c r="A646" s="1134" t="s">
        <v>38</v>
      </c>
      <c r="B646" s="1135"/>
      <c r="C646" s="1135"/>
      <c r="D646" s="58" t="s">
        <v>10</v>
      </c>
      <c r="E646" s="1139" t="s">
        <v>142</v>
      </c>
      <c r="F646" s="1139"/>
      <c r="G646" s="1140"/>
    </row>
    <row r="647" spans="1:7" ht="13.5" thickBot="1" x14ac:dyDescent="0.25">
      <c r="A647" s="1141" t="s">
        <v>39</v>
      </c>
      <c r="B647" s="1142"/>
      <c r="C647" s="1142"/>
      <c r="D647" s="59" t="s">
        <v>44</v>
      </c>
      <c r="E647" s="1143" t="s">
        <v>0</v>
      </c>
      <c r="F647" s="1143"/>
      <c r="G647" s="1144"/>
    </row>
    <row r="648" spans="1:7" ht="16.5" x14ac:dyDescent="0.25">
      <c r="A648" s="1152" t="s">
        <v>29</v>
      </c>
      <c r="B648" s="1153"/>
      <c r="C648" s="1153"/>
      <c r="D648" s="1153"/>
      <c r="E648" s="1153"/>
      <c r="F648" s="1153"/>
      <c r="G648" s="1154"/>
    </row>
    <row r="649" spans="1:7" x14ac:dyDescent="0.2">
      <c r="A649" s="1155" t="s">
        <v>48</v>
      </c>
      <c r="B649" s="1156"/>
      <c r="C649" s="1156"/>
      <c r="D649" s="1156"/>
      <c r="E649" s="1156"/>
      <c r="F649" s="1156"/>
      <c r="G649" s="1157"/>
    </row>
    <row r="650" spans="1:7" x14ac:dyDescent="0.2">
      <c r="A650" s="1158" t="s">
        <v>49</v>
      </c>
      <c r="B650" s="1159"/>
      <c r="C650" s="1159"/>
      <c r="D650" s="1159"/>
      <c r="E650" s="1159"/>
      <c r="F650" s="1159"/>
      <c r="G650" s="1160"/>
    </row>
    <row r="651" spans="1:7" x14ac:dyDescent="0.2">
      <c r="A651" s="6"/>
      <c r="B651" s="99"/>
      <c r="C651" s="8"/>
      <c r="D651" s="9"/>
      <c r="E651" s="99"/>
      <c r="F651" s="10"/>
      <c r="G651" s="11" t="s">
        <v>20</v>
      </c>
    </row>
    <row r="652" spans="1:7" x14ac:dyDescent="0.2">
      <c r="A652" s="12" t="s">
        <v>57</v>
      </c>
      <c r="B652" s="13"/>
      <c r="C652" s="14" t="s">
        <v>66</v>
      </c>
      <c r="D652" s="13"/>
      <c r="E652" s="343" t="s">
        <v>2479</v>
      </c>
      <c r="F652" s="98"/>
      <c r="G652" s="344" t="s">
        <v>2407</v>
      </c>
    </row>
    <row r="653" spans="1:7" x14ac:dyDescent="0.2">
      <c r="A653" s="17" t="s">
        <v>8</v>
      </c>
      <c r="B653" s="100"/>
      <c r="C653" s="19"/>
      <c r="D653" s="4"/>
      <c r="E653" s="1145"/>
      <c r="F653" s="1146"/>
      <c r="G653" s="20"/>
    </row>
    <row r="654" spans="1:7" x14ac:dyDescent="0.2">
      <c r="A654" s="21" t="s">
        <v>37</v>
      </c>
      <c r="B654" s="22"/>
      <c r="C654" s="22"/>
      <c r="D654" s="22"/>
      <c r="E654" s="23" t="s">
        <v>46</v>
      </c>
      <c r="F654" s="24"/>
      <c r="G654" s="20" t="s">
        <v>50</v>
      </c>
    </row>
    <row r="655" spans="1:7" x14ac:dyDescent="0.2">
      <c r="A655" s="6"/>
      <c r="B655" s="99"/>
      <c r="C655" s="8"/>
      <c r="D655" s="8"/>
      <c r="E655" s="1147"/>
      <c r="F655" s="1148"/>
      <c r="G655" s="25"/>
    </row>
    <row r="656" spans="1:7" ht="26.25" thickBot="1" x14ac:dyDescent="0.25">
      <c r="A656" s="210" t="s">
        <v>47</v>
      </c>
      <c r="B656" s="28" t="s">
        <v>23</v>
      </c>
      <c r="C656" s="28" t="s">
        <v>34</v>
      </c>
      <c r="D656" s="110" t="s">
        <v>53</v>
      </c>
      <c r="E656" s="114" t="s">
        <v>54</v>
      </c>
      <c r="F656" s="111" t="s">
        <v>55</v>
      </c>
      <c r="G656" s="112" t="s">
        <v>35</v>
      </c>
    </row>
    <row r="657" spans="1:7" ht="13.5" thickTop="1" x14ac:dyDescent="0.2">
      <c r="A657" s="29">
        <v>1</v>
      </c>
      <c r="B657" s="101"/>
      <c r="C657" s="352" t="s">
        <v>300</v>
      </c>
      <c r="D657" s="351" t="s">
        <v>2447</v>
      </c>
      <c r="E657" s="108">
        <v>40</v>
      </c>
      <c r="F657" s="149">
        <v>200</v>
      </c>
      <c r="G657" s="35">
        <f>F657*E657</f>
        <v>8000</v>
      </c>
    </row>
    <row r="658" spans="1:7" x14ac:dyDescent="0.2">
      <c r="A658" s="29"/>
      <c r="B658" s="101"/>
      <c r="C658" s="352"/>
      <c r="D658" s="351" t="s">
        <v>2456</v>
      </c>
      <c r="E658" s="108"/>
      <c r="F658" s="128"/>
      <c r="G658" s="353" t="s">
        <v>8</v>
      </c>
    </row>
    <row r="659" spans="1:7" x14ac:dyDescent="0.2">
      <c r="A659" s="29">
        <v>2</v>
      </c>
      <c r="B659" s="105"/>
      <c r="C659" s="352" t="s">
        <v>300</v>
      </c>
      <c r="D659" s="357" t="s">
        <v>425</v>
      </c>
      <c r="E659" s="102">
        <v>40</v>
      </c>
      <c r="F659" s="128">
        <v>350</v>
      </c>
      <c r="G659" s="35">
        <f t="shared" ref="G659:G661" si="14">F659*E659</f>
        <v>14000</v>
      </c>
    </row>
    <row r="660" spans="1:7" x14ac:dyDescent="0.2">
      <c r="A660" s="29"/>
      <c r="B660" s="105"/>
      <c r="C660" s="352"/>
      <c r="D660" s="357" t="s">
        <v>358</v>
      </c>
      <c r="E660" s="108"/>
      <c r="F660" s="128"/>
      <c r="G660" s="353" t="s">
        <v>8</v>
      </c>
    </row>
    <row r="661" spans="1:7" x14ac:dyDescent="0.2">
      <c r="A661" s="29">
        <v>3</v>
      </c>
      <c r="B661" s="105"/>
      <c r="C661" s="352" t="s">
        <v>300</v>
      </c>
      <c r="D661" s="357" t="s">
        <v>2444</v>
      </c>
      <c r="E661" s="102">
        <v>40</v>
      </c>
      <c r="F661" s="128">
        <v>200</v>
      </c>
      <c r="G661" s="35">
        <f t="shared" si="14"/>
        <v>8000</v>
      </c>
    </row>
    <row r="662" spans="1:7" x14ac:dyDescent="0.2">
      <c r="A662" s="29"/>
      <c r="B662" s="151"/>
      <c r="C662" s="352"/>
      <c r="D662" s="357"/>
      <c r="E662" s="108"/>
      <c r="F662" s="128"/>
      <c r="G662" s="353"/>
    </row>
    <row r="663" spans="1:7" x14ac:dyDescent="0.2">
      <c r="A663" s="29"/>
      <c r="B663" s="151"/>
      <c r="C663" s="366"/>
      <c r="D663" s="357"/>
      <c r="E663" s="108"/>
      <c r="F663" s="150"/>
      <c r="G663" s="353"/>
    </row>
    <row r="664" spans="1:7" x14ac:dyDescent="0.2">
      <c r="A664" s="29"/>
      <c r="B664" s="151"/>
      <c r="C664" s="352"/>
      <c r="D664" s="364"/>
      <c r="E664" s="108"/>
      <c r="F664" s="128"/>
      <c r="G664" s="353"/>
    </row>
    <row r="665" spans="1:7" x14ac:dyDescent="0.2">
      <c r="A665" s="29"/>
      <c r="B665" s="101"/>
      <c r="C665" s="352"/>
      <c r="D665" s="429"/>
      <c r="E665" s="155"/>
      <c r="F665" s="128"/>
      <c r="G665" s="353"/>
    </row>
    <row r="666" spans="1:7" x14ac:dyDescent="0.2">
      <c r="A666" s="29"/>
      <c r="B666" s="106"/>
      <c r="C666" s="352"/>
      <c r="D666" s="357"/>
      <c r="E666" s="108"/>
      <c r="F666" s="128"/>
      <c r="G666" s="353"/>
    </row>
    <row r="667" spans="1:7" x14ac:dyDescent="0.2">
      <c r="A667" s="29"/>
      <c r="B667" s="106"/>
      <c r="C667" s="352"/>
      <c r="D667" s="357"/>
      <c r="E667" s="104"/>
      <c r="F667" s="128"/>
      <c r="G667" s="353"/>
    </row>
    <row r="668" spans="1:7" x14ac:dyDescent="0.2">
      <c r="A668" s="29"/>
      <c r="B668" s="105"/>
      <c r="C668" s="352"/>
      <c r="D668" s="357"/>
      <c r="E668" s="108"/>
      <c r="F668" s="152"/>
      <c r="G668" s="353"/>
    </row>
    <row r="669" spans="1:7" x14ac:dyDescent="0.2">
      <c r="A669" s="29"/>
      <c r="B669" s="107"/>
      <c r="C669" s="352"/>
      <c r="D669" s="357"/>
      <c r="E669" s="153"/>
      <c r="F669" s="128"/>
      <c r="G669" s="353"/>
    </row>
    <row r="670" spans="1:7" x14ac:dyDescent="0.2">
      <c r="A670" s="29"/>
      <c r="B670" s="107"/>
      <c r="C670" s="352"/>
      <c r="D670" s="357"/>
      <c r="E670" s="108"/>
      <c r="F670" s="128"/>
      <c r="G670" s="353"/>
    </row>
    <row r="671" spans="1:7" x14ac:dyDescent="0.2">
      <c r="A671" s="29"/>
      <c r="B671" s="101"/>
      <c r="C671" s="119"/>
      <c r="D671" s="357"/>
      <c r="E671" s="388"/>
      <c r="F671" s="150"/>
      <c r="G671" s="353"/>
    </row>
    <row r="672" spans="1:7" x14ac:dyDescent="0.2">
      <c r="A672" s="29"/>
      <c r="B672" s="101"/>
      <c r="C672" s="352"/>
      <c r="D672" s="365"/>
      <c r="E672" s="108"/>
      <c r="F672" s="128"/>
      <c r="G672" s="353"/>
    </row>
    <row r="673" spans="1:7" x14ac:dyDescent="0.2">
      <c r="A673" s="29"/>
      <c r="B673" s="106"/>
      <c r="C673" s="41"/>
      <c r="D673" s="365"/>
      <c r="E673" s="395"/>
      <c r="F673" s="154"/>
      <c r="G673" s="353"/>
    </row>
    <row r="674" spans="1:7" x14ac:dyDescent="0.2">
      <c r="A674" s="29"/>
      <c r="B674" s="105"/>
      <c r="C674" s="352"/>
      <c r="D674" s="400"/>
      <c r="E674" s="108"/>
      <c r="F674" s="154"/>
      <c r="G674" s="353"/>
    </row>
    <row r="675" spans="1:7" x14ac:dyDescent="0.2">
      <c r="A675" s="29"/>
      <c r="B675" s="105"/>
      <c r="C675" s="41"/>
      <c r="D675" s="365"/>
      <c r="E675" s="104"/>
      <c r="F675" s="154"/>
      <c r="G675" s="353"/>
    </row>
    <row r="676" spans="1:7" x14ac:dyDescent="0.2">
      <c r="A676" s="29"/>
      <c r="B676" s="101"/>
      <c r="C676" s="352"/>
      <c r="D676" s="425"/>
      <c r="E676" s="104"/>
      <c r="F676" s="154"/>
      <c r="G676" s="353"/>
    </row>
    <row r="677" spans="1:7" x14ac:dyDescent="0.2">
      <c r="A677" s="29"/>
      <c r="B677" s="101"/>
      <c r="C677" s="352"/>
      <c r="D677" s="357"/>
      <c r="E677" s="108"/>
      <c r="F677" s="154"/>
      <c r="G677" s="353"/>
    </row>
    <row r="678" spans="1:7" x14ac:dyDescent="0.2">
      <c r="A678" s="29"/>
      <c r="B678" s="101"/>
      <c r="C678" s="41"/>
      <c r="D678" s="357"/>
      <c r="E678" s="104"/>
      <c r="F678" s="154"/>
      <c r="G678" s="353"/>
    </row>
    <row r="679" spans="1:7" x14ac:dyDescent="0.2">
      <c r="A679" s="29"/>
      <c r="B679" s="101"/>
      <c r="C679" s="352"/>
      <c r="D679" s="357"/>
      <c r="E679" s="108"/>
      <c r="F679" s="154"/>
      <c r="G679" s="353"/>
    </row>
    <row r="680" spans="1:7" x14ac:dyDescent="0.2">
      <c r="A680" s="29"/>
      <c r="B680" s="101"/>
      <c r="C680" s="41"/>
      <c r="D680" s="401"/>
      <c r="E680" s="104"/>
      <c r="F680" s="154"/>
      <c r="G680" s="353"/>
    </row>
    <row r="681" spans="1:7" x14ac:dyDescent="0.2">
      <c r="A681" s="29"/>
      <c r="B681" s="101"/>
      <c r="C681" s="352"/>
      <c r="D681" s="401"/>
      <c r="E681" s="108"/>
      <c r="F681" s="154"/>
      <c r="G681" s="353"/>
    </row>
    <row r="682" spans="1:7" x14ac:dyDescent="0.2">
      <c r="A682" s="29"/>
      <c r="B682" s="101"/>
      <c r="C682" s="41"/>
      <c r="D682" s="426"/>
      <c r="E682" s="104"/>
      <c r="F682" s="154"/>
      <c r="G682" s="353"/>
    </row>
    <row r="683" spans="1:7" x14ac:dyDescent="0.2">
      <c r="A683" s="29"/>
      <c r="B683" s="101"/>
      <c r="C683" s="352"/>
      <c r="D683" s="400"/>
      <c r="E683" s="104"/>
      <c r="F683" s="154"/>
      <c r="G683" s="353"/>
    </row>
    <row r="684" spans="1:7" x14ac:dyDescent="0.2">
      <c r="A684" s="29"/>
      <c r="B684" s="101"/>
      <c r="C684" s="41"/>
      <c r="D684" s="364"/>
      <c r="E684" s="104"/>
      <c r="F684" s="154"/>
      <c r="G684" s="353"/>
    </row>
    <row r="685" spans="1:7" x14ac:dyDescent="0.2">
      <c r="A685" s="29"/>
      <c r="B685" s="101"/>
      <c r="C685" s="352"/>
      <c r="D685" s="364"/>
      <c r="E685" s="108"/>
      <c r="F685" s="128"/>
      <c r="G685" s="353"/>
    </row>
    <row r="686" spans="1:7" x14ac:dyDescent="0.2">
      <c r="A686" s="29"/>
      <c r="B686" s="101"/>
      <c r="C686" s="41"/>
      <c r="D686" s="364"/>
      <c r="E686" s="153"/>
      <c r="F686" s="128"/>
      <c r="G686" s="353"/>
    </row>
    <row r="687" spans="1:7" x14ac:dyDescent="0.2">
      <c r="A687" s="29"/>
      <c r="B687" s="101"/>
      <c r="C687" s="352"/>
      <c r="D687" s="364"/>
      <c r="E687" s="102"/>
      <c r="F687" s="128"/>
      <c r="G687" s="353"/>
    </row>
    <row r="688" spans="1:7" x14ac:dyDescent="0.2">
      <c r="A688" s="29"/>
      <c r="B688" s="101"/>
      <c r="C688" s="31"/>
      <c r="D688" s="67"/>
      <c r="E688" s="131"/>
      <c r="F688" s="117"/>
      <c r="G688" s="35"/>
    </row>
    <row r="689" spans="1:7" x14ac:dyDescent="0.2">
      <c r="A689" s="29"/>
      <c r="B689" s="101"/>
      <c r="C689" s="41"/>
      <c r="D689" s="118"/>
      <c r="E689" s="108"/>
      <c r="F689" s="149"/>
      <c r="G689" s="35"/>
    </row>
    <row r="690" spans="1:7" x14ac:dyDescent="0.2">
      <c r="A690" s="29"/>
      <c r="B690" s="101"/>
      <c r="C690" s="41"/>
      <c r="D690" s="144"/>
      <c r="E690" s="108"/>
      <c r="F690" s="149"/>
      <c r="G690" s="35"/>
    </row>
    <row r="691" spans="1:7" ht="13.5" thickBot="1" x14ac:dyDescent="0.25">
      <c r="A691" s="45"/>
      <c r="B691" s="132"/>
      <c r="C691" s="115"/>
      <c r="D691" s="115"/>
      <c r="E691" s="132"/>
      <c r="F691" s="49" t="s">
        <v>15</v>
      </c>
      <c r="G691" s="50">
        <f>SUM(G657:G690)</f>
        <v>30000</v>
      </c>
    </row>
    <row r="692" spans="1:7" ht="13.5" thickTop="1" x14ac:dyDescent="0.2">
      <c r="A692" s="1149" t="s">
        <v>2695</v>
      </c>
      <c r="B692" s="1150"/>
      <c r="C692" s="1150"/>
      <c r="D692" s="1150"/>
      <c r="E692" s="1150"/>
      <c r="F692" s="1150"/>
      <c r="G692" s="1151"/>
    </row>
    <row r="693" spans="1:7" ht="13.5" thickBot="1" x14ac:dyDescent="0.25">
      <c r="A693" s="52"/>
      <c r="B693" s="103"/>
      <c r="C693" s="355" t="s">
        <v>8</v>
      </c>
      <c r="D693" s="54"/>
      <c r="E693" s="103"/>
      <c r="F693" s="55"/>
      <c r="G693" s="56"/>
    </row>
    <row r="694" spans="1:7" ht="13.5" thickTop="1" x14ac:dyDescent="0.2">
      <c r="A694" s="1130"/>
      <c r="B694" s="1131"/>
      <c r="C694" s="1131"/>
      <c r="D694" s="57" t="s">
        <v>11</v>
      </c>
      <c r="E694" s="1132" t="s">
        <v>12</v>
      </c>
      <c r="F694" s="1132"/>
      <c r="G694" s="1133"/>
    </row>
    <row r="695" spans="1:7" x14ac:dyDescent="0.2">
      <c r="A695" s="1134" t="s">
        <v>17</v>
      </c>
      <c r="B695" s="1135"/>
      <c r="C695" s="1135"/>
      <c r="D695" s="39"/>
      <c r="E695" s="1136"/>
      <c r="F695" s="1137"/>
      <c r="G695" s="1138"/>
    </row>
    <row r="696" spans="1:7" x14ac:dyDescent="0.2">
      <c r="A696" s="1134" t="s">
        <v>38</v>
      </c>
      <c r="B696" s="1135"/>
      <c r="C696" s="1135"/>
      <c r="D696" s="58" t="s">
        <v>10</v>
      </c>
      <c r="E696" s="1139" t="s">
        <v>142</v>
      </c>
      <c r="F696" s="1139"/>
      <c r="G696" s="1140"/>
    </row>
    <row r="697" spans="1:7" ht="13.5" thickBot="1" x14ac:dyDescent="0.25">
      <c r="A697" s="1141" t="s">
        <v>39</v>
      </c>
      <c r="B697" s="1142"/>
      <c r="C697" s="1142"/>
      <c r="D697" s="59" t="s">
        <v>44</v>
      </c>
      <c r="E697" s="1143" t="s">
        <v>0</v>
      </c>
      <c r="F697" s="1143"/>
      <c r="G697" s="1144"/>
    </row>
    <row r="698" spans="1:7" ht="16.5" x14ac:dyDescent="0.25">
      <c r="A698" s="1152" t="s">
        <v>29</v>
      </c>
      <c r="B698" s="1153"/>
      <c r="C698" s="1153"/>
      <c r="D698" s="1153"/>
      <c r="E698" s="1153"/>
      <c r="F698" s="1153"/>
      <c r="G698" s="1154"/>
    </row>
    <row r="699" spans="1:7" x14ac:dyDescent="0.2">
      <c r="A699" s="1155" t="s">
        <v>48</v>
      </c>
      <c r="B699" s="1156"/>
      <c r="C699" s="1156"/>
      <c r="D699" s="1156"/>
      <c r="E699" s="1156"/>
      <c r="F699" s="1156"/>
      <c r="G699" s="1157"/>
    </row>
    <row r="700" spans="1:7" x14ac:dyDescent="0.2">
      <c r="A700" s="1158" t="s">
        <v>49</v>
      </c>
      <c r="B700" s="1159"/>
      <c r="C700" s="1159"/>
      <c r="D700" s="1159"/>
      <c r="E700" s="1159"/>
      <c r="F700" s="1159"/>
      <c r="G700" s="1160"/>
    </row>
    <row r="701" spans="1:7" x14ac:dyDescent="0.2">
      <c r="A701" s="6"/>
      <c r="B701" s="99"/>
      <c r="C701" s="8"/>
      <c r="D701" s="9"/>
      <c r="E701" s="99"/>
      <c r="F701" s="10"/>
      <c r="G701" s="11" t="s">
        <v>20</v>
      </c>
    </row>
    <row r="702" spans="1:7" x14ac:dyDescent="0.2">
      <c r="A702" s="12" t="s">
        <v>57</v>
      </c>
      <c r="B702" s="13"/>
      <c r="C702" s="14" t="s">
        <v>66</v>
      </c>
      <c r="D702" s="13"/>
      <c r="E702" s="343" t="s">
        <v>2480</v>
      </c>
      <c r="F702" s="98"/>
      <c r="G702" s="344" t="s">
        <v>2407</v>
      </c>
    </row>
    <row r="703" spans="1:7" x14ac:dyDescent="0.2">
      <c r="A703" s="17" t="s">
        <v>8</v>
      </c>
      <c r="B703" s="100"/>
      <c r="C703" s="19"/>
      <c r="D703" s="4"/>
      <c r="E703" s="1145"/>
      <c r="F703" s="1146"/>
      <c r="G703" s="20"/>
    </row>
    <row r="704" spans="1:7" x14ac:dyDescent="0.2">
      <c r="A704" s="21" t="s">
        <v>37</v>
      </c>
      <c r="B704" s="22"/>
      <c r="C704" s="22"/>
      <c r="D704" s="22"/>
      <c r="E704" s="23" t="s">
        <v>46</v>
      </c>
      <c r="F704" s="24"/>
      <c r="G704" s="20" t="s">
        <v>50</v>
      </c>
    </row>
    <row r="705" spans="1:7" x14ac:dyDescent="0.2">
      <c r="A705" s="6"/>
      <c r="B705" s="99"/>
      <c r="C705" s="8"/>
      <c r="D705" s="8"/>
      <c r="E705" s="1147"/>
      <c r="F705" s="1148"/>
      <c r="G705" s="25"/>
    </row>
    <row r="706" spans="1:7" ht="26.25" thickBot="1" x14ac:dyDescent="0.25">
      <c r="A706" s="210" t="s">
        <v>47</v>
      </c>
      <c r="B706" s="28" t="s">
        <v>23</v>
      </c>
      <c r="C706" s="28" t="s">
        <v>34</v>
      </c>
      <c r="D706" s="110" t="s">
        <v>53</v>
      </c>
      <c r="E706" s="114" t="s">
        <v>54</v>
      </c>
      <c r="F706" s="111" t="s">
        <v>55</v>
      </c>
      <c r="G706" s="112" t="s">
        <v>35</v>
      </c>
    </row>
    <row r="707" spans="1:7" ht="13.5" thickTop="1" x14ac:dyDescent="0.2">
      <c r="A707" s="29">
        <v>1</v>
      </c>
      <c r="B707" s="101"/>
      <c r="C707" s="352" t="s">
        <v>300</v>
      </c>
      <c r="D707" s="351" t="s">
        <v>964</v>
      </c>
      <c r="E707" s="108">
        <v>40</v>
      </c>
      <c r="F707" s="149">
        <v>200</v>
      </c>
      <c r="G707" s="35">
        <f>F707*E707</f>
        <v>8000</v>
      </c>
    </row>
    <row r="708" spans="1:7" x14ac:dyDescent="0.2">
      <c r="A708" s="29"/>
      <c r="B708" s="101"/>
      <c r="C708" s="352"/>
      <c r="D708" s="351" t="s">
        <v>2443</v>
      </c>
      <c r="E708" s="108"/>
      <c r="F708" s="128"/>
      <c r="G708" s="353" t="s">
        <v>8</v>
      </c>
    </row>
    <row r="709" spans="1:7" x14ac:dyDescent="0.2">
      <c r="A709" s="29">
        <v>2</v>
      </c>
      <c r="B709" s="105"/>
      <c r="C709" s="352" t="s">
        <v>300</v>
      </c>
      <c r="D709" s="357" t="s">
        <v>425</v>
      </c>
      <c r="E709" s="102">
        <v>40</v>
      </c>
      <c r="F709" s="128">
        <v>350</v>
      </c>
      <c r="G709" s="35">
        <f t="shared" ref="G709" si="15">F709*E709</f>
        <v>14000</v>
      </c>
    </row>
    <row r="710" spans="1:7" x14ac:dyDescent="0.2">
      <c r="A710" s="29"/>
      <c r="B710" s="105"/>
      <c r="C710" s="352"/>
      <c r="D710" s="357" t="s">
        <v>358</v>
      </c>
      <c r="E710" s="108"/>
      <c r="F710" s="128"/>
      <c r="G710" s="353" t="s">
        <v>8</v>
      </c>
    </row>
    <row r="711" spans="1:7" x14ac:dyDescent="0.2">
      <c r="A711" s="29">
        <v>3</v>
      </c>
      <c r="B711" s="105"/>
      <c r="C711" s="352" t="s">
        <v>300</v>
      </c>
      <c r="D711" s="357" t="s">
        <v>2444</v>
      </c>
      <c r="E711" s="102">
        <v>40</v>
      </c>
      <c r="F711" s="128">
        <v>200</v>
      </c>
      <c r="G711" s="35">
        <f t="shared" ref="G711" si="16">F711*E711</f>
        <v>8000</v>
      </c>
    </row>
    <row r="712" spans="1:7" x14ac:dyDescent="0.2">
      <c r="A712" s="29"/>
      <c r="B712" s="151"/>
      <c r="C712" s="352"/>
      <c r="D712" s="357"/>
      <c r="E712" s="108"/>
      <c r="F712" s="128"/>
      <c r="G712" s="353"/>
    </row>
    <row r="713" spans="1:7" x14ac:dyDescent="0.2">
      <c r="A713" s="29"/>
      <c r="B713" s="151"/>
      <c r="C713" s="366"/>
      <c r="D713" s="357"/>
      <c r="E713" s="108"/>
      <c r="F713" s="150"/>
      <c r="G713" s="353"/>
    </row>
    <row r="714" spans="1:7" x14ac:dyDescent="0.2">
      <c r="A714" s="29"/>
      <c r="B714" s="151"/>
      <c r="C714" s="352"/>
      <c r="D714" s="364"/>
      <c r="E714" s="108"/>
      <c r="F714" s="128"/>
      <c r="G714" s="353"/>
    </row>
    <row r="715" spans="1:7" x14ac:dyDescent="0.2">
      <c r="A715" s="29"/>
      <c r="B715" s="101"/>
      <c r="C715" s="352"/>
      <c r="D715" s="429"/>
      <c r="E715" s="155"/>
      <c r="F715" s="128"/>
      <c r="G715" s="353"/>
    </row>
    <row r="716" spans="1:7" x14ac:dyDescent="0.2">
      <c r="A716" s="29"/>
      <c r="B716" s="106"/>
      <c r="C716" s="352"/>
      <c r="D716" s="357"/>
      <c r="E716" s="108"/>
      <c r="F716" s="128"/>
      <c r="G716" s="353"/>
    </row>
    <row r="717" spans="1:7" x14ac:dyDescent="0.2">
      <c r="A717" s="29"/>
      <c r="B717" s="106"/>
      <c r="C717" s="352"/>
      <c r="D717" s="357"/>
      <c r="E717" s="104"/>
      <c r="F717" s="128"/>
      <c r="G717" s="353"/>
    </row>
    <row r="718" spans="1:7" x14ac:dyDescent="0.2">
      <c r="A718" s="29"/>
      <c r="B718" s="105"/>
      <c r="C718" s="352"/>
      <c r="D718" s="357"/>
      <c r="E718" s="108"/>
      <c r="F718" s="152"/>
      <c r="G718" s="353"/>
    </row>
    <row r="719" spans="1:7" x14ac:dyDescent="0.2">
      <c r="A719" s="29"/>
      <c r="B719" s="107"/>
      <c r="C719" s="352"/>
      <c r="D719" s="357"/>
      <c r="E719" s="153"/>
      <c r="F719" s="128"/>
      <c r="G719" s="353"/>
    </row>
    <row r="720" spans="1:7" x14ac:dyDescent="0.2">
      <c r="A720" s="29"/>
      <c r="B720" s="107"/>
      <c r="C720" s="352"/>
      <c r="D720" s="357"/>
      <c r="E720" s="108"/>
      <c r="F720" s="128"/>
      <c r="G720" s="353"/>
    </row>
    <row r="721" spans="1:7" x14ac:dyDescent="0.2">
      <c r="A721" s="29"/>
      <c r="B721" s="101"/>
      <c r="C721" s="119"/>
      <c r="D721" s="357"/>
      <c r="E721" s="388"/>
      <c r="F721" s="150"/>
      <c r="G721" s="353"/>
    </row>
    <row r="722" spans="1:7" x14ac:dyDescent="0.2">
      <c r="A722" s="29"/>
      <c r="B722" s="101"/>
      <c r="C722" s="352"/>
      <c r="D722" s="365"/>
      <c r="E722" s="108"/>
      <c r="F722" s="128"/>
      <c r="G722" s="353"/>
    </row>
    <row r="723" spans="1:7" x14ac:dyDescent="0.2">
      <c r="A723" s="29"/>
      <c r="B723" s="106"/>
      <c r="C723" s="41"/>
      <c r="D723" s="365"/>
      <c r="E723" s="395"/>
      <c r="F723" s="154"/>
      <c r="G723" s="353"/>
    </row>
    <row r="724" spans="1:7" x14ac:dyDescent="0.2">
      <c r="A724" s="29"/>
      <c r="B724" s="105"/>
      <c r="C724" s="352"/>
      <c r="D724" s="400"/>
      <c r="E724" s="108"/>
      <c r="F724" s="154"/>
      <c r="G724" s="353"/>
    </row>
    <row r="725" spans="1:7" x14ac:dyDescent="0.2">
      <c r="A725" s="29"/>
      <c r="B725" s="105"/>
      <c r="C725" s="41"/>
      <c r="D725" s="365"/>
      <c r="E725" s="104"/>
      <c r="F725" s="154"/>
      <c r="G725" s="353"/>
    </row>
    <row r="726" spans="1:7" x14ac:dyDescent="0.2">
      <c r="A726" s="29"/>
      <c r="B726" s="101"/>
      <c r="C726" s="352"/>
      <c r="D726" s="425"/>
      <c r="E726" s="104"/>
      <c r="F726" s="154"/>
      <c r="G726" s="353"/>
    </row>
    <row r="727" spans="1:7" x14ac:dyDescent="0.2">
      <c r="A727" s="29"/>
      <c r="B727" s="101"/>
      <c r="C727" s="352"/>
      <c r="D727" s="357"/>
      <c r="E727" s="108"/>
      <c r="F727" s="154"/>
      <c r="G727" s="353"/>
    </row>
    <row r="728" spans="1:7" x14ac:dyDescent="0.2">
      <c r="A728" s="29"/>
      <c r="B728" s="101"/>
      <c r="C728" s="41"/>
      <c r="D728" s="357"/>
      <c r="E728" s="104"/>
      <c r="F728" s="154"/>
      <c r="G728" s="353"/>
    </row>
    <row r="729" spans="1:7" x14ac:dyDescent="0.2">
      <c r="A729" s="29"/>
      <c r="B729" s="101"/>
      <c r="C729" s="352"/>
      <c r="D729" s="357"/>
      <c r="E729" s="108"/>
      <c r="F729" s="154"/>
      <c r="G729" s="353"/>
    </row>
    <row r="730" spans="1:7" x14ac:dyDescent="0.2">
      <c r="A730" s="29"/>
      <c r="B730" s="101"/>
      <c r="C730" s="41"/>
      <c r="D730" s="401"/>
      <c r="E730" s="104"/>
      <c r="F730" s="154"/>
      <c r="G730" s="353"/>
    </row>
    <row r="731" spans="1:7" x14ac:dyDescent="0.2">
      <c r="A731" s="29"/>
      <c r="B731" s="101"/>
      <c r="C731" s="352"/>
      <c r="D731" s="401"/>
      <c r="E731" s="108"/>
      <c r="F731" s="154"/>
      <c r="G731" s="353"/>
    </row>
    <row r="732" spans="1:7" x14ac:dyDescent="0.2">
      <c r="A732" s="29"/>
      <c r="B732" s="101"/>
      <c r="C732" s="41"/>
      <c r="D732" s="426"/>
      <c r="E732" s="104"/>
      <c r="F732" s="154"/>
      <c r="G732" s="353"/>
    </row>
    <row r="733" spans="1:7" x14ac:dyDescent="0.2">
      <c r="A733" s="29"/>
      <c r="B733" s="101"/>
      <c r="C733" s="352"/>
      <c r="D733" s="400"/>
      <c r="E733" s="104"/>
      <c r="F733" s="154"/>
      <c r="G733" s="353"/>
    </row>
    <row r="734" spans="1:7" x14ac:dyDescent="0.2">
      <c r="A734" s="29"/>
      <c r="B734" s="101"/>
      <c r="C734" s="41"/>
      <c r="D734" s="364"/>
      <c r="E734" s="104"/>
      <c r="F734" s="154"/>
      <c r="G734" s="353"/>
    </row>
    <row r="735" spans="1:7" x14ac:dyDescent="0.2">
      <c r="A735" s="29"/>
      <c r="B735" s="101"/>
      <c r="C735" s="352"/>
      <c r="D735" s="364"/>
      <c r="E735" s="108"/>
      <c r="F735" s="128"/>
      <c r="G735" s="353"/>
    </row>
    <row r="736" spans="1:7" x14ac:dyDescent="0.2">
      <c r="A736" s="29"/>
      <c r="B736" s="101"/>
      <c r="C736" s="41"/>
      <c r="D736" s="364"/>
      <c r="E736" s="153"/>
      <c r="F736" s="128"/>
      <c r="G736" s="353"/>
    </row>
    <row r="737" spans="1:7" x14ac:dyDescent="0.2">
      <c r="A737" s="29"/>
      <c r="B737" s="101"/>
      <c r="C737" s="352"/>
      <c r="D737" s="364"/>
      <c r="E737" s="102"/>
      <c r="F737" s="128"/>
      <c r="G737" s="353"/>
    </row>
    <row r="738" spans="1:7" x14ac:dyDescent="0.2">
      <c r="A738" s="29"/>
      <c r="B738" s="101"/>
      <c r="C738" s="31"/>
      <c r="D738" s="67"/>
      <c r="E738" s="131"/>
      <c r="F738" s="117"/>
      <c r="G738" s="35"/>
    </row>
    <row r="739" spans="1:7" x14ac:dyDescent="0.2">
      <c r="A739" s="29"/>
      <c r="B739" s="101"/>
      <c r="C739" s="41"/>
      <c r="D739" s="118"/>
      <c r="E739" s="108"/>
      <c r="F739" s="149"/>
      <c r="G739" s="35"/>
    </row>
    <row r="740" spans="1:7" x14ac:dyDescent="0.2">
      <c r="A740" s="29"/>
      <c r="B740" s="101"/>
      <c r="C740" s="41"/>
      <c r="D740" s="144"/>
      <c r="E740" s="108"/>
      <c r="F740" s="149"/>
      <c r="G740" s="35"/>
    </row>
    <row r="741" spans="1:7" ht="13.5" thickBot="1" x14ac:dyDescent="0.25">
      <c r="A741" s="45"/>
      <c r="B741" s="132"/>
      <c r="C741" s="115"/>
      <c r="D741" s="115"/>
      <c r="E741" s="132"/>
      <c r="F741" s="49" t="s">
        <v>15</v>
      </c>
      <c r="G741" s="50">
        <f>SUM(G707:G740)</f>
        <v>30000</v>
      </c>
    </row>
    <row r="742" spans="1:7" ht="13.5" thickTop="1" x14ac:dyDescent="0.2">
      <c r="A742" s="1149" t="s">
        <v>2457</v>
      </c>
      <c r="B742" s="1150"/>
      <c r="C742" s="1150"/>
      <c r="D742" s="1150"/>
      <c r="E742" s="1150"/>
      <c r="F742" s="1150"/>
      <c r="G742" s="1151"/>
    </row>
    <row r="743" spans="1:7" ht="13.5" thickBot="1" x14ac:dyDescent="0.25">
      <c r="A743" s="52"/>
      <c r="B743" s="103"/>
      <c r="C743" s="355" t="s">
        <v>8</v>
      </c>
      <c r="D743" s="54"/>
      <c r="E743" s="103"/>
      <c r="F743" s="55"/>
      <c r="G743" s="56"/>
    </row>
    <row r="744" spans="1:7" ht="13.5" thickTop="1" x14ac:dyDescent="0.2">
      <c r="A744" s="1130"/>
      <c r="B744" s="1131"/>
      <c r="C744" s="1131"/>
      <c r="D744" s="57" t="s">
        <v>11</v>
      </c>
      <c r="E744" s="1132" t="s">
        <v>12</v>
      </c>
      <c r="F744" s="1132"/>
      <c r="G744" s="1133"/>
    </row>
    <row r="745" spans="1:7" x14ac:dyDescent="0.2">
      <c r="A745" s="1134" t="s">
        <v>17</v>
      </c>
      <c r="B745" s="1135"/>
      <c r="C745" s="1135"/>
      <c r="D745" s="39"/>
      <c r="E745" s="1136"/>
      <c r="F745" s="1137"/>
      <c r="G745" s="1138"/>
    </row>
    <row r="746" spans="1:7" x14ac:dyDescent="0.2">
      <c r="A746" s="1134" t="s">
        <v>38</v>
      </c>
      <c r="B746" s="1135"/>
      <c r="C746" s="1135"/>
      <c r="D746" s="58" t="s">
        <v>10</v>
      </c>
      <c r="E746" s="1139" t="s">
        <v>142</v>
      </c>
      <c r="F746" s="1139"/>
      <c r="G746" s="1140"/>
    </row>
    <row r="747" spans="1:7" ht="13.5" thickBot="1" x14ac:dyDescent="0.25">
      <c r="A747" s="1141" t="s">
        <v>39</v>
      </c>
      <c r="B747" s="1142"/>
      <c r="C747" s="1142"/>
      <c r="D747" s="59" t="s">
        <v>44</v>
      </c>
      <c r="E747" s="1143" t="s">
        <v>0</v>
      </c>
      <c r="F747" s="1143"/>
      <c r="G747" s="1144"/>
    </row>
    <row r="748" spans="1:7" ht="16.5" x14ac:dyDescent="0.25">
      <c r="A748" s="1152" t="s">
        <v>29</v>
      </c>
      <c r="B748" s="1153"/>
      <c r="C748" s="1153"/>
      <c r="D748" s="1153"/>
      <c r="E748" s="1153"/>
      <c r="F748" s="1153"/>
      <c r="G748" s="1154"/>
    </row>
    <row r="749" spans="1:7" x14ac:dyDescent="0.2">
      <c r="A749" s="1155" t="s">
        <v>48</v>
      </c>
      <c r="B749" s="1156"/>
      <c r="C749" s="1156"/>
      <c r="D749" s="1156"/>
      <c r="E749" s="1156"/>
      <c r="F749" s="1156"/>
      <c r="G749" s="1157"/>
    </row>
    <row r="750" spans="1:7" x14ac:dyDescent="0.2">
      <c r="A750" s="1158" t="s">
        <v>49</v>
      </c>
      <c r="B750" s="1159"/>
      <c r="C750" s="1159"/>
      <c r="D750" s="1159"/>
      <c r="E750" s="1159"/>
      <c r="F750" s="1159"/>
      <c r="G750" s="1160"/>
    </row>
    <row r="751" spans="1:7" x14ac:dyDescent="0.2">
      <c r="A751" s="6"/>
      <c r="B751" s="99"/>
      <c r="C751" s="8"/>
      <c r="D751" s="9"/>
      <c r="E751" s="99"/>
      <c r="F751" s="10"/>
      <c r="G751" s="11" t="s">
        <v>20</v>
      </c>
    </row>
    <row r="752" spans="1:7" x14ac:dyDescent="0.2">
      <c r="A752" s="12" t="s">
        <v>57</v>
      </c>
      <c r="B752" s="13"/>
      <c r="C752" s="14" t="s">
        <v>66</v>
      </c>
      <c r="D752" s="13"/>
      <c r="E752" s="343" t="s">
        <v>2483</v>
      </c>
      <c r="F752" s="98"/>
      <c r="G752" s="344" t="s">
        <v>2407</v>
      </c>
    </row>
    <row r="753" spans="1:7" x14ac:dyDescent="0.2">
      <c r="A753" s="17" t="s">
        <v>8</v>
      </c>
      <c r="B753" s="100"/>
      <c r="C753" s="19"/>
      <c r="D753" s="4"/>
      <c r="E753" s="1145"/>
      <c r="F753" s="1146"/>
      <c r="G753" s="20"/>
    </row>
    <row r="754" spans="1:7" x14ac:dyDescent="0.2">
      <c r="A754" s="21" t="s">
        <v>37</v>
      </c>
      <c r="B754" s="22"/>
      <c r="C754" s="22"/>
      <c r="D754" s="22"/>
      <c r="E754" s="23" t="s">
        <v>46</v>
      </c>
      <c r="F754" s="24"/>
      <c r="G754" s="20" t="s">
        <v>50</v>
      </c>
    </row>
    <row r="755" spans="1:7" x14ac:dyDescent="0.2">
      <c r="A755" s="6"/>
      <c r="B755" s="99"/>
      <c r="C755" s="8"/>
      <c r="D755" s="8"/>
      <c r="E755" s="1147"/>
      <c r="F755" s="1148"/>
      <c r="G755" s="25"/>
    </row>
    <row r="756" spans="1:7" ht="26.25" thickBot="1" x14ac:dyDescent="0.25">
      <c r="A756" s="210" t="s">
        <v>47</v>
      </c>
      <c r="B756" s="28" t="s">
        <v>23</v>
      </c>
      <c r="C756" s="28" t="s">
        <v>34</v>
      </c>
      <c r="D756" s="110" t="s">
        <v>53</v>
      </c>
      <c r="E756" s="114" t="s">
        <v>54</v>
      </c>
      <c r="F756" s="111" t="s">
        <v>55</v>
      </c>
      <c r="G756" s="112" t="s">
        <v>35</v>
      </c>
    </row>
    <row r="757" spans="1:7" ht="13.5" thickTop="1" x14ac:dyDescent="0.2">
      <c r="A757" s="29"/>
      <c r="B757" s="101"/>
      <c r="C757" s="352"/>
      <c r="D757" s="340" t="s">
        <v>433</v>
      </c>
      <c r="E757" s="108"/>
      <c r="F757" s="149"/>
      <c r="G757" s="353" t="s">
        <v>8</v>
      </c>
    </row>
    <row r="758" spans="1:7" x14ac:dyDescent="0.2">
      <c r="A758" s="29">
        <v>1</v>
      </c>
      <c r="B758" s="101"/>
      <c r="C758" s="352" t="s">
        <v>300</v>
      </c>
      <c r="D758" s="351" t="s">
        <v>2462</v>
      </c>
      <c r="E758" s="108">
        <v>50</v>
      </c>
      <c r="F758" s="128">
        <v>200</v>
      </c>
      <c r="G758" s="35">
        <f t="shared" ref="G758:G769" si="17">F758*E758</f>
        <v>10000</v>
      </c>
    </row>
    <row r="759" spans="1:7" x14ac:dyDescent="0.2">
      <c r="A759" s="29"/>
      <c r="B759" s="105"/>
      <c r="C759" s="352"/>
      <c r="D759" s="357" t="s">
        <v>823</v>
      </c>
      <c r="E759" s="102"/>
      <c r="F759" s="128"/>
      <c r="G759" s="353" t="s">
        <v>8</v>
      </c>
    </row>
    <row r="760" spans="1:7" x14ac:dyDescent="0.2">
      <c r="A760" s="29">
        <v>2</v>
      </c>
      <c r="B760" s="105"/>
      <c r="C760" s="352" t="s">
        <v>300</v>
      </c>
      <c r="D760" s="357" t="s">
        <v>425</v>
      </c>
      <c r="E760" s="108">
        <v>50</v>
      </c>
      <c r="F760" s="128">
        <v>350</v>
      </c>
      <c r="G760" s="35">
        <f t="shared" si="17"/>
        <v>17500</v>
      </c>
    </row>
    <row r="761" spans="1:7" x14ac:dyDescent="0.2">
      <c r="A761" s="29"/>
      <c r="B761" s="105"/>
      <c r="C761" s="352"/>
      <c r="D761" s="357" t="s">
        <v>358</v>
      </c>
      <c r="E761" s="102"/>
      <c r="F761" s="128"/>
      <c r="G761" s="353" t="s">
        <v>8</v>
      </c>
    </row>
    <row r="762" spans="1:7" x14ac:dyDescent="0.2">
      <c r="A762" s="29">
        <v>3</v>
      </c>
      <c r="B762" s="151"/>
      <c r="C762" s="352" t="s">
        <v>300</v>
      </c>
      <c r="D762" s="357" t="s">
        <v>2463</v>
      </c>
      <c r="E762" s="108">
        <v>50</v>
      </c>
      <c r="F762" s="128">
        <v>200</v>
      </c>
      <c r="G762" s="35">
        <f t="shared" si="17"/>
        <v>10000</v>
      </c>
    </row>
    <row r="763" spans="1:7" x14ac:dyDescent="0.2">
      <c r="A763" s="29"/>
      <c r="B763" s="151"/>
      <c r="C763" s="366"/>
      <c r="D763" s="357" t="s">
        <v>952</v>
      </c>
      <c r="E763" s="108"/>
      <c r="F763" s="150"/>
      <c r="G763" s="353" t="s">
        <v>8</v>
      </c>
    </row>
    <row r="764" spans="1:7" x14ac:dyDescent="0.2">
      <c r="A764" s="29"/>
      <c r="B764" s="151"/>
      <c r="C764" s="352"/>
      <c r="D764" s="339" t="s">
        <v>435</v>
      </c>
      <c r="E764" s="108"/>
      <c r="F764" s="128"/>
      <c r="G764" s="353" t="s">
        <v>8</v>
      </c>
    </row>
    <row r="765" spans="1:7" x14ac:dyDescent="0.2">
      <c r="A765" s="29">
        <v>4</v>
      </c>
      <c r="B765" s="101"/>
      <c r="C765" s="352" t="s">
        <v>300</v>
      </c>
      <c r="D765" s="429" t="s">
        <v>2462</v>
      </c>
      <c r="E765" s="155">
        <v>50</v>
      </c>
      <c r="F765" s="128">
        <v>200</v>
      </c>
      <c r="G765" s="35">
        <f t="shared" si="17"/>
        <v>10000</v>
      </c>
    </row>
    <row r="766" spans="1:7" x14ac:dyDescent="0.2">
      <c r="A766" s="29"/>
      <c r="B766" s="106"/>
      <c r="C766" s="352"/>
      <c r="D766" s="357" t="s">
        <v>823</v>
      </c>
      <c r="E766" s="108"/>
      <c r="F766" s="128"/>
      <c r="G766" s="353" t="s">
        <v>8</v>
      </c>
    </row>
    <row r="767" spans="1:7" x14ac:dyDescent="0.2">
      <c r="A767" s="29">
        <v>5</v>
      </c>
      <c r="B767" s="106"/>
      <c r="C767" s="352" t="s">
        <v>300</v>
      </c>
      <c r="D767" s="357" t="s">
        <v>425</v>
      </c>
      <c r="E767" s="104">
        <v>50</v>
      </c>
      <c r="F767" s="128">
        <v>350</v>
      </c>
      <c r="G767" s="35">
        <f t="shared" si="17"/>
        <v>17500</v>
      </c>
    </row>
    <row r="768" spans="1:7" x14ac:dyDescent="0.2">
      <c r="A768" s="29"/>
      <c r="B768" s="105"/>
      <c r="C768" s="352"/>
      <c r="D768" s="357" t="s">
        <v>358</v>
      </c>
      <c r="E768" s="108"/>
      <c r="F768" s="152"/>
      <c r="G768" s="353" t="s">
        <v>8</v>
      </c>
    </row>
    <row r="769" spans="1:7" x14ac:dyDescent="0.2">
      <c r="A769" s="29">
        <v>6</v>
      </c>
      <c r="B769" s="107"/>
      <c r="C769" s="352" t="s">
        <v>300</v>
      </c>
      <c r="D769" s="357" t="s">
        <v>2463</v>
      </c>
      <c r="E769" s="153">
        <v>50</v>
      </c>
      <c r="F769" s="128">
        <v>200</v>
      </c>
      <c r="G769" s="35">
        <f t="shared" si="17"/>
        <v>10000</v>
      </c>
    </row>
    <row r="770" spans="1:7" x14ac:dyDescent="0.2">
      <c r="A770" s="29"/>
      <c r="B770" s="107"/>
      <c r="C770" s="352"/>
      <c r="D770" s="357" t="s">
        <v>952</v>
      </c>
      <c r="E770" s="108"/>
      <c r="F770" s="128"/>
      <c r="G770" s="353" t="s">
        <v>8</v>
      </c>
    </row>
    <row r="771" spans="1:7" x14ac:dyDescent="0.2">
      <c r="A771" s="29"/>
      <c r="B771" s="101"/>
      <c r="C771" s="119"/>
      <c r="D771" s="357"/>
      <c r="E771" s="388"/>
      <c r="F771" s="150"/>
      <c r="G771" s="353"/>
    </row>
    <row r="772" spans="1:7" x14ac:dyDescent="0.2">
      <c r="A772" s="29"/>
      <c r="B772" s="101"/>
      <c r="C772" s="352"/>
      <c r="D772" s="365"/>
      <c r="E772" s="108"/>
      <c r="F772" s="128"/>
      <c r="G772" s="353"/>
    </row>
    <row r="773" spans="1:7" x14ac:dyDescent="0.2">
      <c r="A773" s="29"/>
      <c r="B773" s="106"/>
      <c r="C773" s="41"/>
      <c r="D773" s="365"/>
      <c r="E773" s="395"/>
      <c r="F773" s="154"/>
      <c r="G773" s="353"/>
    </row>
    <row r="774" spans="1:7" x14ac:dyDescent="0.2">
      <c r="A774" s="29"/>
      <c r="B774" s="105"/>
      <c r="C774" s="352"/>
      <c r="D774" s="400"/>
      <c r="E774" s="108"/>
      <c r="F774" s="154"/>
      <c r="G774" s="353"/>
    </row>
    <row r="775" spans="1:7" x14ac:dyDescent="0.2">
      <c r="A775" s="29"/>
      <c r="B775" s="105"/>
      <c r="C775" s="41"/>
      <c r="D775" s="365"/>
      <c r="E775" s="104"/>
      <c r="F775" s="154"/>
      <c r="G775" s="353"/>
    </row>
    <row r="776" spans="1:7" x14ac:dyDescent="0.2">
      <c r="A776" s="29"/>
      <c r="B776" s="101"/>
      <c r="C776" s="352"/>
      <c r="D776" s="425"/>
      <c r="E776" s="104"/>
      <c r="F776" s="154"/>
      <c r="G776" s="353"/>
    </row>
    <row r="777" spans="1:7" x14ac:dyDescent="0.2">
      <c r="A777" s="29"/>
      <c r="B777" s="101"/>
      <c r="C777" s="352"/>
      <c r="D777" s="357"/>
      <c r="E777" s="108"/>
      <c r="F777" s="154"/>
      <c r="G777" s="353"/>
    </row>
    <row r="778" spans="1:7" x14ac:dyDescent="0.2">
      <c r="A778" s="29"/>
      <c r="B778" s="101"/>
      <c r="C778" s="41"/>
      <c r="D778" s="357"/>
      <c r="E778" s="104"/>
      <c r="F778" s="154"/>
      <c r="G778" s="353"/>
    </row>
    <row r="779" spans="1:7" x14ac:dyDescent="0.2">
      <c r="A779" s="29"/>
      <c r="B779" s="101"/>
      <c r="C779" s="352"/>
      <c r="D779" s="357"/>
      <c r="E779" s="108"/>
      <c r="F779" s="154"/>
      <c r="G779" s="353"/>
    </row>
    <row r="780" spans="1:7" x14ac:dyDescent="0.2">
      <c r="A780" s="29"/>
      <c r="B780" s="101"/>
      <c r="C780" s="41"/>
      <c r="D780" s="401"/>
      <c r="E780" s="104"/>
      <c r="F780" s="154"/>
      <c r="G780" s="353"/>
    </row>
    <row r="781" spans="1:7" x14ac:dyDescent="0.2">
      <c r="A781" s="29"/>
      <c r="B781" s="101"/>
      <c r="C781" s="352"/>
      <c r="D781" s="401"/>
      <c r="E781" s="108"/>
      <c r="F781" s="154"/>
      <c r="G781" s="353"/>
    </row>
    <row r="782" spans="1:7" x14ac:dyDescent="0.2">
      <c r="A782" s="29"/>
      <c r="B782" s="101"/>
      <c r="C782" s="41"/>
      <c r="D782" s="426"/>
      <c r="E782" s="104"/>
      <c r="F782" s="154"/>
      <c r="G782" s="353"/>
    </row>
    <row r="783" spans="1:7" x14ac:dyDescent="0.2">
      <c r="A783" s="29"/>
      <c r="B783" s="101"/>
      <c r="C783" s="352"/>
      <c r="D783" s="400"/>
      <c r="E783" s="104"/>
      <c r="F783" s="154"/>
      <c r="G783" s="353"/>
    </row>
    <row r="784" spans="1:7" x14ac:dyDescent="0.2">
      <c r="A784" s="29"/>
      <c r="B784" s="101"/>
      <c r="C784" s="41"/>
      <c r="D784" s="364"/>
      <c r="E784" s="104"/>
      <c r="F784" s="154"/>
      <c r="G784" s="353"/>
    </row>
    <row r="785" spans="1:7" x14ac:dyDescent="0.2">
      <c r="A785" s="29"/>
      <c r="B785" s="101"/>
      <c r="C785" s="352"/>
      <c r="D785" s="364"/>
      <c r="E785" s="108"/>
      <c r="F785" s="128"/>
      <c r="G785" s="353"/>
    </row>
    <row r="786" spans="1:7" x14ac:dyDescent="0.2">
      <c r="A786" s="29"/>
      <c r="B786" s="101"/>
      <c r="C786" s="41"/>
      <c r="D786" s="364"/>
      <c r="E786" s="153"/>
      <c r="F786" s="384" t="s">
        <v>475</v>
      </c>
      <c r="G786" s="353"/>
    </row>
    <row r="787" spans="1:7" x14ac:dyDescent="0.2">
      <c r="A787" s="29"/>
      <c r="B787" s="101"/>
      <c r="C787" s="352"/>
      <c r="D787" s="364"/>
      <c r="E787" s="102"/>
      <c r="F787" s="128"/>
      <c r="G787" s="353"/>
    </row>
    <row r="788" spans="1:7" x14ac:dyDescent="0.2">
      <c r="A788" s="29"/>
      <c r="B788" s="101"/>
      <c r="C788" s="31"/>
      <c r="D788" s="67"/>
      <c r="E788" s="131"/>
      <c r="F788" s="117"/>
      <c r="G788" s="35"/>
    </row>
    <row r="789" spans="1:7" x14ac:dyDescent="0.2">
      <c r="A789" s="29"/>
      <c r="B789" s="101"/>
      <c r="C789" s="41"/>
      <c r="D789" s="118"/>
      <c r="E789" s="108"/>
      <c r="F789" s="149"/>
      <c r="G789" s="35"/>
    </row>
    <row r="790" spans="1:7" x14ac:dyDescent="0.2">
      <c r="A790" s="29"/>
      <c r="B790" s="101"/>
      <c r="C790" s="41"/>
      <c r="D790" s="144"/>
      <c r="E790" s="108"/>
      <c r="F790" s="149"/>
      <c r="G790" s="35"/>
    </row>
    <row r="791" spans="1:7" ht="13.5" thickBot="1" x14ac:dyDescent="0.25">
      <c r="A791" s="45"/>
      <c r="B791" s="132"/>
      <c r="C791" s="115"/>
      <c r="D791" s="115"/>
      <c r="E791" s="132"/>
      <c r="F791" s="49" t="s">
        <v>15</v>
      </c>
      <c r="G791" s="50">
        <f>SUM(G757:G790)</f>
        <v>75000</v>
      </c>
    </row>
    <row r="792" spans="1:7" ht="13.5" thickTop="1" x14ac:dyDescent="0.2">
      <c r="A792" s="1149" t="s">
        <v>2464</v>
      </c>
      <c r="B792" s="1150"/>
      <c r="C792" s="1150"/>
      <c r="D792" s="1150"/>
      <c r="E792" s="1150"/>
      <c r="F792" s="1150"/>
      <c r="G792" s="1151"/>
    </row>
    <row r="793" spans="1:7" ht="13.5" thickBot="1" x14ac:dyDescent="0.25">
      <c r="A793" s="52"/>
      <c r="B793" s="103"/>
      <c r="C793" s="355" t="s">
        <v>8</v>
      </c>
      <c r="D793" s="54"/>
      <c r="E793" s="103"/>
      <c r="F793" s="55"/>
      <c r="G793" s="56"/>
    </row>
    <row r="794" spans="1:7" ht="13.5" thickTop="1" x14ac:dyDescent="0.2">
      <c r="A794" s="1130"/>
      <c r="B794" s="1131"/>
      <c r="C794" s="1131"/>
      <c r="D794" s="57" t="s">
        <v>11</v>
      </c>
      <c r="E794" s="1132" t="s">
        <v>12</v>
      </c>
      <c r="F794" s="1132"/>
      <c r="G794" s="1133"/>
    </row>
    <row r="795" spans="1:7" x14ac:dyDescent="0.2">
      <c r="A795" s="1134" t="s">
        <v>17</v>
      </c>
      <c r="B795" s="1135"/>
      <c r="C795" s="1135"/>
      <c r="D795" s="39"/>
      <c r="E795" s="1136"/>
      <c r="F795" s="1137"/>
      <c r="G795" s="1138"/>
    </row>
    <row r="796" spans="1:7" x14ac:dyDescent="0.2">
      <c r="A796" s="1134" t="s">
        <v>38</v>
      </c>
      <c r="B796" s="1135"/>
      <c r="C796" s="1135"/>
      <c r="D796" s="58" t="s">
        <v>10</v>
      </c>
      <c r="E796" s="1139" t="s">
        <v>142</v>
      </c>
      <c r="F796" s="1139"/>
      <c r="G796" s="1140"/>
    </row>
    <row r="797" spans="1:7" ht="13.5" thickBot="1" x14ac:dyDescent="0.25">
      <c r="A797" s="1141" t="s">
        <v>39</v>
      </c>
      <c r="B797" s="1142"/>
      <c r="C797" s="1142"/>
      <c r="D797" s="59" t="s">
        <v>44</v>
      </c>
      <c r="E797" s="1143" t="s">
        <v>0</v>
      </c>
      <c r="F797" s="1143"/>
      <c r="G797" s="1144"/>
    </row>
    <row r="798" spans="1:7" ht="16.5" x14ac:dyDescent="0.25">
      <c r="A798" s="1152" t="s">
        <v>29</v>
      </c>
      <c r="B798" s="1153"/>
      <c r="C798" s="1153"/>
      <c r="D798" s="1153"/>
      <c r="E798" s="1153"/>
      <c r="F798" s="1153"/>
      <c r="G798" s="1154"/>
    </row>
    <row r="799" spans="1:7" x14ac:dyDescent="0.2">
      <c r="A799" s="1155" t="s">
        <v>48</v>
      </c>
      <c r="B799" s="1156"/>
      <c r="C799" s="1156"/>
      <c r="D799" s="1156"/>
      <c r="E799" s="1156"/>
      <c r="F799" s="1156"/>
      <c r="G799" s="1157"/>
    </row>
    <row r="800" spans="1:7" x14ac:dyDescent="0.2">
      <c r="A800" s="1158" t="s">
        <v>49</v>
      </c>
      <c r="B800" s="1159"/>
      <c r="C800" s="1159"/>
      <c r="D800" s="1159"/>
      <c r="E800" s="1159"/>
      <c r="F800" s="1159"/>
      <c r="G800" s="1160"/>
    </row>
    <row r="801" spans="1:7" x14ac:dyDescent="0.2">
      <c r="A801" s="6"/>
      <c r="B801" s="99"/>
      <c r="C801" s="8"/>
      <c r="D801" s="9"/>
      <c r="E801" s="99"/>
      <c r="F801" s="10"/>
      <c r="G801" s="11" t="s">
        <v>20</v>
      </c>
    </row>
    <row r="802" spans="1:7" x14ac:dyDescent="0.2">
      <c r="A802" s="12" t="s">
        <v>57</v>
      </c>
      <c r="B802" s="13"/>
      <c r="C802" s="14" t="s">
        <v>66</v>
      </c>
      <c r="D802" s="13"/>
      <c r="E802" s="343" t="s">
        <v>2578</v>
      </c>
      <c r="F802" s="98"/>
      <c r="G802" s="344" t="s">
        <v>2508</v>
      </c>
    </row>
    <row r="803" spans="1:7" x14ac:dyDescent="0.2">
      <c r="A803" s="17" t="s">
        <v>8</v>
      </c>
      <c r="B803" s="100"/>
      <c r="C803" s="19"/>
      <c r="D803" s="4"/>
      <c r="E803" s="1145"/>
      <c r="F803" s="1146"/>
      <c r="G803" s="20"/>
    </row>
    <row r="804" spans="1:7" x14ac:dyDescent="0.2">
      <c r="A804" s="21" t="s">
        <v>37</v>
      </c>
      <c r="B804" s="22"/>
      <c r="C804" s="22"/>
      <c r="D804" s="22"/>
      <c r="E804" s="23" t="s">
        <v>46</v>
      </c>
      <c r="F804" s="24"/>
      <c r="G804" s="20" t="s">
        <v>50</v>
      </c>
    </row>
    <row r="805" spans="1:7" x14ac:dyDescent="0.2">
      <c r="A805" s="6"/>
      <c r="B805" s="99"/>
      <c r="C805" s="8"/>
      <c r="D805" s="8"/>
      <c r="E805" s="1147"/>
      <c r="F805" s="1148"/>
      <c r="G805" s="25"/>
    </row>
    <row r="806" spans="1:7" ht="26.25" thickBot="1" x14ac:dyDescent="0.25">
      <c r="A806" s="210" t="s">
        <v>47</v>
      </c>
      <c r="B806" s="28" t="s">
        <v>23</v>
      </c>
      <c r="C806" s="28" t="s">
        <v>34</v>
      </c>
      <c r="D806" s="110" t="s">
        <v>53</v>
      </c>
      <c r="E806" s="114" t="s">
        <v>54</v>
      </c>
      <c r="F806" s="111" t="s">
        <v>55</v>
      </c>
      <c r="G806" s="112" t="s">
        <v>35</v>
      </c>
    </row>
    <row r="807" spans="1:7" ht="13.5" thickTop="1" x14ac:dyDescent="0.2">
      <c r="A807" s="29">
        <v>1</v>
      </c>
      <c r="B807" s="101"/>
      <c r="C807" s="352" t="s">
        <v>300</v>
      </c>
      <c r="D807" s="351" t="s">
        <v>2490</v>
      </c>
      <c r="E807" s="108">
        <v>35</v>
      </c>
      <c r="F807" s="149">
        <v>200</v>
      </c>
      <c r="G807" s="353">
        <f>F807*E807</f>
        <v>7000</v>
      </c>
    </row>
    <row r="808" spans="1:7" x14ac:dyDescent="0.2">
      <c r="A808" s="29">
        <v>2</v>
      </c>
      <c r="B808" s="101"/>
      <c r="C808" s="352" t="s">
        <v>300</v>
      </c>
      <c r="D808" s="351" t="s">
        <v>425</v>
      </c>
      <c r="E808" s="108">
        <v>35</v>
      </c>
      <c r="F808" s="128">
        <v>350</v>
      </c>
      <c r="G808" s="353">
        <f t="shared" ref="G808:G810" si="18">F808*E808</f>
        <v>12250</v>
      </c>
    </row>
    <row r="809" spans="1:7" x14ac:dyDescent="0.2">
      <c r="A809" s="29"/>
      <c r="B809" s="105"/>
      <c r="C809" s="352"/>
      <c r="D809" s="357" t="s">
        <v>358</v>
      </c>
      <c r="E809" s="102"/>
      <c r="F809" s="128"/>
      <c r="G809" s="353" t="s">
        <v>8</v>
      </c>
    </row>
    <row r="810" spans="1:7" x14ac:dyDescent="0.2">
      <c r="A810" s="29">
        <v>3</v>
      </c>
      <c r="B810" s="105"/>
      <c r="C810" s="352" t="s">
        <v>300</v>
      </c>
      <c r="D810" s="357" t="s">
        <v>2444</v>
      </c>
      <c r="E810" s="108">
        <v>35</v>
      </c>
      <c r="F810" s="128">
        <v>200</v>
      </c>
      <c r="G810" s="353">
        <f t="shared" si="18"/>
        <v>7000</v>
      </c>
    </row>
    <row r="811" spans="1:7" x14ac:dyDescent="0.2">
      <c r="A811" s="29"/>
      <c r="B811" s="105"/>
      <c r="C811" s="352"/>
      <c r="D811" s="357"/>
      <c r="E811" s="102"/>
      <c r="F811" s="128"/>
      <c r="G811" s="353"/>
    </row>
    <row r="812" spans="1:7" x14ac:dyDescent="0.2">
      <c r="A812" s="29"/>
      <c r="B812" s="151"/>
      <c r="C812" s="352"/>
      <c r="D812" s="357"/>
      <c r="E812" s="108"/>
      <c r="F812" s="128"/>
      <c r="G812" s="35"/>
    </row>
    <row r="813" spans="1:7" x14ac:dyDescent="0.2">
      <c r="A813" s="29"/>
      <c r="B813" s="151"/>
      <c r="C813" s="366"/>
      <c r="D813" s="357"/>
      <c r="E813" s="108"/>
      <c r="F813" s="150"/>
      <c r="G813" s="353"/>
    </row>
    <row r="814" spans="1:7" x14ac:dyDescent="0.2">
      <c r="A814" s="29"/>
      <c r="B814" s="151"/>
      <c r="C814" s="352"/>
      <c r="D814" s="364"/>
      <c r="E814" s="108"/>
      <c r="F814" s="128"/>
      <c r="G814" s="353"/>
    </row>
    <row r="815" spans="1:7" x14ac:dyDescent="0.2">
      <c r="A815" s="29"/>
      <c r="B815" s="101"/>
      <c r="C815" s="352"/>
      <c r="D815" s="429"/>
      <c r="E815" s="155"/>
      <c r="F815" s="128"/>
      <c r="G815" s="35"/>
    </row>
    <row r="816" spans="1:7" x14ac:dyDescent="0.2">
      <c r="A816" s="29"/>
      <c r="B816" s="106"/>
      <c r="C816" s="352"/>
      <c r="D816" s="357"/>
      <c r="E816" s="108"/>
      <c r="F816" s="128"/>
      <c r="G816" s="353"/>
    </row>
    <row r="817" spans="1:7" x14ac:dyDescent="0.2">
      <c r="A817" s="29"/>
      <c r="B817" s="106"/>
      <c r="C817" s="352"/>
      <c r="D817" s="357"/>
      <c r="E817" s="104"/>
      <c r="F817" s="128"/>
      <c r="G817" s="35"/>
    </row>
    <row r="818" spans="1:7" x14ac:dyDescent="0.2">
      <c r="A818" s="29"/>
      <c r="B818" s="105"/>
      <c r="C818" s="352"/>
      <c r="D818" s="357"/>
      <c r="E818" s="108"/>
      <c r="F818" s="152"/>
      <c r="G818" s="353"/>
    </row>
    <row r="819" spans="1:7" x14ac:dyDescent="0.2">
      <c r="A819" s="29"/>
      <c r="B819" s="107"/>
      <c r="C819" s="352"/>
      <c r="D819" s="357"/>
      <c r="E819" s="153"/>
      <c r="F819" s="128"/>
      <c r="G819" s="35"/>
    </row>
    <row r="820" spans="1:7" x14ac:dyDescent="0.2">
      <c r="A820" s="29"/>
      <c r="B820" s="107"/>
      <c r="C820" s="352"/>
      <c r="D820" s="357"/>
      <c r="E820" s="108"/>
      <c r="F820" s="128"/>
      <c r="G820" s="353"/>
    </row>
    <row r="821" spans="1:7" x14ac:dyDescent="0.2">
      <c r="A821" s="29"/>
      <c r="B821" s="101"/>
      <c r="C821" s="119"/>
      <c r="D821" s="357"/>
      <c r="E821" s="388"/>
      <c r="F821" s="150"/>
      <c r="G821" s="353"/>
    </row>
    <row r="822" spans="1:7" x14ac:dyDescent="0.2">
      <c r="A822" s="29"/>
      <c r="B822" s="101"/>
      <c r="C822" s="352"/>
      <c r="D822" s="365"/>
      <c r="E822" s="108"/>
      <c r="F822" s="128"/>
      <c r="G822" s="353"/>
    </row>
    <row r="823" spans="1:7" x14ac:dyDescent="0.2">
      <c r="A823" s="29"/>
      <c r="B823" s="106"/>
      <c r="C823" s="41"/>
      <c r="D823" s="365"/>
      <c r="E823" s="395"/>
      <c r="F823" s="154"/>
      <c r="G823" s="353"/>
    </row>
    <row r="824" spans="1:7" x14ac:dyDescent="0.2">
      <c r="A824" s="29"/>
      <c r="B824" s="105"/>
      <c r="C824" s="352"/>
      <c r="D824" s="400"/>
      <c r="E824" s="108"/>
      <c r="F824" s="154"/>
      <c r="G824" s="353"/>
    </row>
    <row r="825" spans="1:7" x14ac:dyDescent="0.2">
      <c r="A825" s="29"/>
      <c r="B825" s="105"/>
      <c r="C825" s="41"/>
      <c r="D825" s="365"/>
      <c r="E825" s="104"/>
      <c r="F825" s="154"/>
      <c r="G825" s="353"/>
    </row>
    <row r="826" spans="1:7" x14ac:dyDescent="0.2">
      <c r="A826" s="29"/>
      <c r="B826" s="101"/>
      <c r="C826" s="352"/>
      <c r="D826" s="425"/>
      <c r="E826" s="104"/>
      <c r="F826" s="154"/>
      <c r="G826" s="353"/>
    </row>
    <row r="827" spans="1:7" x14ac:dyDescent="0.2">
      <c r="A827" s="29"/>
      <c r="B827" s="101"/>
      <c r="C827" s="352"/>
      <c r="D827" s="357"/>
      <c r="E827" s="108"/>
      <c r="F827" s="154"/>
      <c r="G827" s="353"/>
    </row>
    <row r="828" spans="1:7" x14ac:dyDescent="0.2">
      <c r="A828" s="29"/>
      <c r="B828" s="101"/>
      <c r="C828" s="41"/>
      <c r="D828" s="357"/>
      <c r="E828" s="104"/>
      <c r="F828" s="154"/>
      <c r="G828" s="353"/>
    </row>
    <row r="829" spans="1:7" x14ac:dyDescent="0.2">
      <c r="A829" s="29"/>
      <c r="B829" s="101"/>
      <c r="C829" s="352"/>
      <c r="D829" s="357"/>
      <c r="E829" s="108"/>
      <c r="F829" s="154"/>
      <c r="G829" s="353"/>
    </row>
    <row r="830" spans="1:7" x14ac:dyDescent="0.2">
      <c r="A830" s="29"/>
      <c r="B830" s="101"/>
      <c r="C830" s="41"/>
      <c r="D830" s="401"/>
      <c r="E830" s="104"/>
      <c r="F830" s="154"/>
      <c r="G830" s="353"/>
    </row>
    <row r="831" spans="1:7" x14ac:dyDescent="0.2">
      <c r="A831" s="29"/>
      <c r="B831" s="101"/>
      <c r="C831" s="352"/>
      <c r="D831" s="401"/>
      <c r="E831" s="108"/>
      <c r="F831" s="154"/>
      <c r="G831" s="353"/>
    </row>
    <row r="832" spans="1:7" x14ac:dyDescent="0.2">
      <c r="A832" s="29"/>
      <c r="B832" s="101"/>
      <c r="C832" s="41"/>
      <c r="D832" s="426"/>
      <c r="E832" s="104"/>
      <c r="F832" s="154"/>
      <c r="G832" s="353"/>
    </row>
    <row r="833" spans="1:7" x14ac:dyDescent="0.2">
      <c r="A833" s="29"/>
      <c r="B833" s="101"/>
      <c r="C833" s="352"/>
      <c r="D833" s="400"/>
      <c r="E833" s="104"/>
      <c r="F833" s="154"/>
      <c r="G833" s="353"/>
    </row>
    <row r="834" spans="1:7" x14ac:dyDescent="0.2">
      <c r="A834" s="29"/>
      <c r="B834" s="101"/>
      <c r="C834" s="41"/>
      <c r="D834" s="364"/>
      <c r="E834" s="104"/>
      <c r="F834" s="154"/>
      <c r="G834" s="353"/>
    </row>
    <row r="835" spans="1:7" x14ac:dyDescent="0.2">
      <c r="A835" s="29"/>
      <c r="B835" s="101"/>
      <c r="C835" s="352"/>
      <c r="D835" s="364"/>
      <c r="E835" s="108"/>
      <c r="F835" s="128"/>
      <c r="G835" s="353"/>
    </row>
    <row r="836" spans="1:7" x14ac:dyDescent="0.2">
      <c r="A836" s="29"/>
      <c r="B836" s="101"/>
      <c r="C836" s="41"/>
      <c r="D836" s="364"/>
      <c r="E836" s="153"/>
      <c r="F836" s="384" t="s">
        <v>475</v>
      </c>
      <c r="G836" s="353"/>
    </row>
    <row r="837" spans="1:7" x14ac:dyDescent="0.2">
      <c r="A837" s="29"/>
      <c r="B837" s="101"/>
      <c r="C837" s="352"/>
      <c r="D837" s="364"/>
      <c r="E837" s="102"/>
      <c r="F837" s="128"/>
      <c r="G837" s="353"/>
    </row>
    <row r="838" spans="1:7" x14ac:dyDescent="0.2">
      <c r="A838" s="29"/>
      <c r="B838" s="101"/>
      <c r="C838" s="31"/>
      <c r="D838" s="67"/>
      <c r="E838" s="131"/>
      <c r="F838" s="117"/>
      <c r="G838" s="35"/>
    </row>
    <row r="839" spans="1:7" x14ac:dyDescent="0.2">
      <c r="A839" s="29"/>
      <c r="B839" s="101"/>
      <c r="C839" s="41"/>
      <c r="D839" s="118"/>
      <c r="E839" s="108"/>
      <c r="F839" s="149"/>
      <c r="G839" s="35"/>
    </row>
    <row r="840" spans="1:7" x14ac:dyDescent="0.2">
      <c r="A840" s="29"/>
      <c r="B840" s="101"/>
      <c r="C840" s="41"/>
      <c r="D840" s="144"/>
      <c r="E840" s="108"/>
      <c r="F840" s="149"/>
      <c r="G840" s="35"/>
    </row>
    <row r="841" spans="1:7" ht="13.5" thickBot="1" x14ac:dyDescent="0.25">
      <c r="A841" s="45"/>
      <c r="B841" s="132"/>
      <c r="C841" s="115"/>
      <c r="D841" s="115"/>
      <c r="E841" s="132"/>
      <c r="F841" s="49" t="s">
        <v>15</v>
      </c>
      <c r="G841" s="50">
        <f>SUM(G807:G840)</f>
        <v>26250</v>
      </c>
    </row>
    <row r="842" spans="1:7" ht="13.5" thickTop="1" x14ac:dyDescent="0.2">
      <c r="A842" s="1149" t="s">
        <v>2491</v>
      </c>
      <c r="B842" s="1150"/>
      <c r="C842" s="1150"/>
      <c r="D842" s="1150"/>
      <c r="E842" s="1150"/>
      <c r="F842" s="1150"/>
      <c r="G842" s="1151"/>
    </row>
    <row r="843" spans="1:7" ht="13.5" thickBot="1" x14ac:dyDescent="0.25">
      <c r="A843" s="52"/>
      <c r="B843" s="103"/>
      <c r="C843" s="355" t="s">
        <v>8</v>
      </c>
      <c r="D843" s="54"/>
      <c r="E843" s="103"/>
      <c r="F843" s="55"/>
      <c r="G843" s="56"/>
    </row>
    <row r="844" spans="1:7" ht="13.5" thickTop="1" x14ac:dyDescent="0.2">
      <c r="A844" s="1130"/>
      <c r="B844" s="1131"/>
      <c r="C844" s="1131"/>
      <c r="D844" s="57" t="s">
        <v>11</v>
      </c>
      <c r="E844" s="1132" t="s">
        <v>12</v>
      </c>
      <c r="F844" s="1132"/>
      <c r="G844" s="1133"/>
    </row>
    <row r="845" spans="1:7" x14ac:dyDescent="0.2">
      <c r="A845" s="1134" t="s">
        <v>17</v>
      </c>
      <c r="B845" s="1135"/>
      <c r="C845" s="1135"/>
      <c r="D845" s="39"/>
      <c r="E845" s="1136"/>
      <c r="F845" s="1137"/>
      <c r="G845" s="1138"/>
    </row>
    <row r="846" spans="1:7" x14ac:dyDescent="0.2">
      <c r="A846" s="1134" t="s">
        <v>38</v>
      </c>
      <c r="B846" s="1135"/>
      <c r="C846" s="1135"/>
      <c r="D846" s="58" t="s">
        <v>10</v>
      </c>
      <c r="E846" s="1139" t="s">
        <v>142</v>
      </c>
      <c r="F846" s="1139"/>
      <c r="G846" s="1140"/>
    </row>
    <row r="847" spans="1:7" ht="13.5" thickBot="1" x14ac:dyDescent="0.25">
      <c r="A847" s="1141" t="s">
        <v>39</v>
      </c>
      <c r="B847" s="1142"/>
      <c r="C847" s="1142"/>
      <c r="D847" s="59" t="s">
        <v>44</v>
      </c>
      <c r="E847" s="1143" t="s">
        <v>0</v>
      </c>
      <c r="F847" s="1143"/>
      <c r="G847" s="1144"/>
    </row>
    <row r="848" spans="1:7" ht="16.5" x14ac:dyDescent="0.25">
      <c r="A848" s="1152" t="s">
        <v>29</v>
      </c>
      <c r="B848" s="1153"/>
      <c r="C848" s="1153"/>
      <c r="D848" s="1153"/>
      <c r="E848" s="1153"/>
      <c r="F848" s="1153"/>
      <c r="G848" s="1154"/>
    </row>
    <row r="849" spans="1:7" x14ac:dyDescent="0.2">
      <c r="A849" s="1155" t="s">
        <v>48</v>
      </c>
      <c r="B849" s="1156"/>
      <c r="C849" s="1156"/>
      <c r="D849" s="1156"/>
      <c r="E849" s="1156"/>
      <c r="F849" s="1156"/>
      <c r="G849" s="1157"/>
    </row>
    <row r="850" spans="1:7" x14ac:dyDescent="0.2">
      <c r="A850" s="1158" t="s">
        <v>49</v>
      </c>
      <c r="B850" s="1159"/>
      <c r="C850" s="1159"/>
      <c r="D850" s="1159"/>
      <c r="E850" s="1159"/>
      <c r="F850" s="1159"/>
      <c r="G850" s="1160"/>
    </row>
    <row r="851" spans="1:7" x14ac:dyDescent="0.2">
      <c r="A851" s="6"/>
      <c r="B851" s="99"/>
      <c r="C851" s="8"/>
      <c r="D851" s="9"/>
      <c r="E851" s="99"/>
      <c r="F851" s="10"/>
      <c r="G851" s="11" t="s">
        <v>20</v>
      </c>
    </row>
    <row r="852" spans="1:7" x14ac:dyDescent="0.2">
      <c r="A852" s="12" t="s">
        <v>57</v>
      </c>
      <c r="B852" s="13"/>
      <c r="C852" s="14" t="s">
        <v>66</v>
      </c>
      <c r="D852" s="13"/>
      <c r="E852" s="343" t="s">
        <v>2581</v>
      </c>
      <c r="F852" s="98"/>
      <c r="G852" s="344" t="s">
        <v>2508</v>
      </c>
    </row>
    <row r="853" spans="1:7" x14ac:dyDescent="0.2">
      <c r="A853" s="17" t="s">
        <v>8</v>
      </c>
      <c r="B853" s="100"/>
      <c r="C853" s="19"/>
      <c r="D853" s="4"/>
      <c r="E853" s="1145"/>
      <c r="F853" s="1146"/>
      <c r="G853" s="20"/>
    </row>
    <row r="854" spans="1:7" x14ac:dyDescent="0.2">
      <c r="A854" s="21" t="s">
        <v>37</v>
      </c>
      <c r="B854" s="22"/>
      <c r="C854" s="22"/>
      <c r="D854" s="22"/>
      <c r="E854" s="23" t="s">
        <v>46</v>
      </c>
      <c r="F854" s="24"/>
      <c r="G854" s="20" t="s">
        <v>50</v>
      </c>
    </row>
    <row r="855" spans="1:7" x14ac:dyDescent="0.2">
      <c r="A855" s="6"/>
      <c r="B855" s="99"/>
      <c r="C855" s="8"/>
      <c r="D855" s="8"/>
      <c r="E855" s="1147"/>
      <c r="F855" s="1148"/>
      <c r="G855" s="25"/>
    </row>
    <row r="856" spans="1:7" ht="26.25" thickBot="1" x14ac:dyDescent="0.25">
      <c r="A856" s="210" t="s">
        <v>47</v>
      </c>
      <c r="B856" s="28" t="s">
        <v>23</v>
      </c>
      <c r="C856" s="28" t="s">
        <v>34</v>
      </c>
      <c r="D856" s="110" t="s">
        <v>53</v>
      </c>
      <c r="E856" s="114" t="s">
        <v>54</v>
      </c>
      <c r="F856" s="111" t="s">
        <v>55</v>
      </c>
      <c r="G856" s="112" t="s">
        <v>35</v>
      </c>
    </row>
    <row r="857" spans="1:7" ht="13.5" thickTop="1" x14ac:dyDescent="0.2">
      <c r="A857" s="29">
        <v>1</v>
      </c>
      <c r="B857" s="101"/>
      <c r="C857" s="352" t="s">
        <v>300</v>
      </c>
      <c r="D857" s="351" t="s">
        <v>2492</v>
      </c>
      <c r="E857" s="108">
        <v>40</v>
      </c>
      <c r="F857" s="149">
        <v>200</v>
      </c>
      <c r="G857" s="353">
        <f>F857*E857</f>
        <v>8000</v>
      </c>
    </row>
    <row r="858" spans="1:7" x14ac:dyDescent="0.2">
      <c r="A858" s="29"/>
      <c r="B858" s="646"/>
      <c r="C858" s="656"/>
      <c r="D858" s="657" t="s">
        <v>1123</v>
      </c>
      <c r="E858" s="745"/>
      <c r="F858" s="746"/>
      <c r="G858" s="353"/>
    </row>
    <row r="859" spans="1:7" x14ac:dyDescent="0.2">
      <c r="A859" s="29">
        <v>2</v>
      </c>
      <c r="B859" s="101"/>
      <c r="C859" s="352" t="s">
        <v>300</v>
      </c>
      <c r="D859" s="351" t="s">
        <v>425</v>
      </c>
      <c r="E859" s="108">
        <v>40</v>
      </c>
      <c r="F859" s="128">
        <v>350</v>
      </c>
      <c r="G859" s="353">
        <f t="shared" ref="G859" si="19">F859*E859</f>
        <v>14000</v>
      </c>
    </row>
    <row r="860" spans="1:7" x14ac:dyDescent="0.2">
      <c r="A860" s="29"/>
      <c r="B860" s="105"/>
      <c r="C860" s="352"/>
      <c r="D860" s="357" t="s">
        <v>358</v>
      </c>
      <c r="E860" s="102"/>
      <c r="F860" s="128"/>
      <c r="G860" s="353" t="s">
        <v>8</v>
      </c>
    </row>
    <row r="861" spans="1:7" x14ac:dyDescent="0.2">
      <c r="A861" s="29">
        <v>3</v>
      </c>
      <c r="B861" s="105"/>
      <c r="C861" s="352" t="s">
        <v>300</v>
      </c>
      <c r="D861" s="357" t="s">
        <v>2444</v>
      </c>
      <c r="E861" s="108">
        <v>40</v>
      </c>
      <c r="F861" s="128">
        <v>200</v>
      </c>
      <c r="G861" s="353">
        <f t="shared" ref="G861" si="20">F861*E861</f>
        <v>8000</v>
      </c>
    </row>
    <row r="862" spans="1:7" x14ac:dyDescent="0.2">
      <c r="A862" s="29"/>
      <c r="B862" s="105"/>
      <c r="C862" s="352"/>
      <c r="D862" s="357"/>
      <c r="E862" s="102"/>
      <c r="F862" s="128"/>
      <c r="G862" s="353"/>
    </row>
    <row r="863" spans="1:7" x14ac:dyDescent="0.2">
      <c r="A863" s="29"/>
      <c r="B863" s="151"/>
      <c r="C863" s="352"/>
      <c r="D863" s="357"/>
      <c r="E863" s="108"/>
      <c r="F863" s="128"/>
      <c r="G863" s="35"/>
    </row>
    <row r="864" spans="1:7" x14ac:dyDescent="0.2">
      <c r="A864" s="29"/>
      <c r="B864" s="151"/>
      <c r="C864" s="366"/>
      <c r="D864" s="357"/>
      <c r="E864" s="108"/>
      <c r="F864" s="150"/>
      <c r="G864" s="353"/>
    </row>
    <row r="865" spans="1:7" x14ac:dyDescent="0.2">
      <c r="A865" s="29"/>
      <c r="B865" s="101"/>
      <c r="C865" s="352"/>
      <c r="D865" s="429"/>
      <c r="E865" s="155"/>
      <c r="F865" s="128"/>
      <c r="G865" s="35"/>
    </row>
    <row r="866" spans="1:7" x14ac:dyDescent="0.2">
      <c r="A866" s="29"/>
      <c r="B866" s="106"/>
      <c r="C866" s="352"/>
      <c r="D866" s="357"/>
      <c r="E866" s="108"/>
      <c r="F866" s="128"/>
      <c r="G866" s="353"/>
    </row>
    <row r="867" spans="1:7" x14ac:dyDescent="0.2">
      <c r="A867" s="29"/>
      <c r="B867" s="106"/>
      <c r="C867" s="352"/>
      <c r="D867" s="357"/>
      <c r="E867" s="104"/>
      <c r="F867" s="128"/>
      <c r="G867" s="35"/>
    </row>
    <row r="868" spans="1:7" x14ac:dyDescent="0.2">
      <c r="A868" s="29"/>
      <c r="B868" s="105"/>
      <c r="C868" s="352"/>
      <c r="D868" s="357"/>
      <c r="E868" s="108"/>
      <c r="F868" s="152"/>
      <c r="G868" s="353"/>
    </row>
    <row r="869" spans="1:7" x14ac:dyDescent="0.2">
      <c r="A869" s="29"/>
      <c r="B869" s="107"/>
      <c r="C869" s="352"/>
      <c r="D869" s="357"/>
      <c r="E869" s="153"/>
      <c r="F869" s="128"/>
      <c r="G869" s="35"/>
    </row>
    <row r="870" spans="1:7" x14ac:dyDescent="0.2">
      <c r="A870" s="29"/>
      <c r="B870" s="107"/>
      <c r="C870" s="352"/>
      <c r="D870" s="357"/>
      <c r="E870" s="108"/>
      <c r="F870" s="128"/>
      <c r="G870" s="353"/>
    </row>
    <row r="871" spans="1:7" x14ac:dyDescent="0.2">
      <c r="A871" s="29"/>
      <c r="B871" s="101"/>
      <c r="C871" s="119"/>
      <c r="D871" s="357"/>
      <c r="E871" s="388"/>
      <c r="F871" s="150"/>
      <c r="G871" s="353"/>
    </row>
    <row r="872" spans="1:7" x14ac:dyDescent="0.2">
      <c r="A872" s="29"/>
      <c r="B872" s="101"/>
      <c r="C872" s="352"/>
      <c r="D872" s="365"/>
      <c r="E872" s="108"/>
      <c r="F872" s="128"/>
      <c r="G872" s="353"/>
    </row>
    <row r="873" spans="1:7" x14ac:dyDescent="0.2">
      <c r="A873" s="29"/>
      <c r="B873" s="106"/>
      <c r="C873" s="41"/>
      <c r="D873" s="365"/>
      <c r="E873" s="395"/>
      <c r="F873" s="154"/>
      <c r="G873" s="353"/>
    </row>
    <row r="874" spans="1:7" x14ac:dyDescent="0.2">
      <c r="A874" s="29"/>
      <c r="B874" s="105"/>
      <c r="C874" s="352"/>
      <c r="D874" s="400"/>
      <c r="E874" s="108"/>
      <c r="F874" s="154"/>
      <c r="G874" s="353"/>
    </row>
    <row r="875" spans="1:7" x14ac:dyDescent="0.2">
      <c r="A875" s="29"/>
      <c r="B875" s="105"/>
      <c r="C875" s="41"/>
      <c r="D875" s="365"/>
      <c r="E875" s="104"/>
      <c r="F875" s="154"/>
      <c r="G875" s="353"/>
    </row>
    <row r="876" spans="1:7" x14ac:dyDescent="0.2">
      <c r="A876" s="29"/>
      <c r="B876" s="101"/>
      <c r="C876" s="352"/>
      <c r="D876" s="425"/>
      <c r="E876" s="104"/>
      <c r="F876" s="154"/>
      <c r="G876" s="353"/>
    </row>
    <row r="877" spans="1:7" x14ac:dyDescent="0.2">
      <c r="A877" s="29"/>
      <c r="B877" s="101"/>
      <c r="C877" s="352"/>
      <c r="D877" s="357"/>
      <c r="E877" s="108"/>
      <c r="F877" s="154"/>
      <c r="G877" s="353"/>
    </row>
    <row r="878" spans="1:7" x14ac:dyDescent="0.2">
      <c r="A878" s="29"/>
      <c r="B878" s="101"/>
      <c r="C878" s="41"/>
      <c r="D878" s="357"/>
      <c r="E878" s="104"/>
      <c r="F878" s="154"/>
      <c r="G878" s="353"/>
    </row>
    <row r="879" spans="1:7" x14ac:dyDescent="0.2">
      <c r="A879" s="29"/>
      <c r="B879" s="101"/>
      <c r="C879" s="352"/>
      <c r="D879" s="357"/>
      <c r="E879" s="108"/>
      <c r="F879" s="154"/>
      <c r="G879" s="353"/>
    </row>
    <row r="880" spans="1:7" x14ac:dyDescent="0.2">
      <c r="A880" s="29"/>
      <c r="B880" s="101"/>
      <c r="C880" s="41"/>
      <c r="D880" s="401"/>
      <c r="E880" s="104"/>
      <c r="F880" s="154"/>
      <c r="G880" s="353"/>
    </row>
    <row r="881" spans="1:7" x14ac:dyDescent="0.2">
      <c r="A881" s="29"/>
      <c r="B881" s="101"/>
      <c r="C881" s="352"/>
      <c r="D881" s="401"/>
      <c r="E881" s="108"/>
      <c r="F881" s="154"/>
      <c r="G881" s="353"/>
    </row>
    <row r="882" spans="1:7" x14ac:dyDescent="0.2">
      <c r="A882" s="29"/>
      <c r="B882" s="101"/>
      <c r="C882" s="41"/>
      <c r="D882" s="426"/>
      <c r="E882" s="104"/>
      <c r="F882" s="154"/>
      <c r="G882" s="353"/>
    </row>
    <row r="883" spans="1:7" x14ac:dyDescent="0.2">
      <c r="A883" s="29"/>
      <c r="B883" s="101"/>
      <c r="C883" s="352"/>
      <c r="D883" s="400"/>
      <c r="E883" s="104"/>
      <c r="F883" s="154"/>
      <c r="G883" s="353"/>
    </row>
    <row r="884" spans="1:7" x14ac:dyDescent="0.2">
      <c r="A884" s="29"/>
      <c r="B884" s="101"/>
      <c r="C884" s="41"/>
      <c r="D884" s="364"/>
      <c r="E884" s="104"/>
      <c r="F884" s="154"/>
      <c r="G884" s="353"/>
    </row>
    <row r="885" spans="1:7" x14ac:dyDescent="0.2">
      <c r="A885" s="29"/>
      <c r="B885" s="101"/>
      <c r="C885" s="352"/>
      <c r="D885" s="364"/>
      <c r="E885" s="108"/>
      <c r="F885" s="128"/>
      <c r="G885" s="353"/>
    </row>
    <row r="886" spans="1:7" x14ac:dyDescent="0.2">
      <c r="A886" s="29"/>
      <c r="B886" s="101"/>
      <c r="C886" s="41"/>
      <c r="D886" s="364"/>
      <c r="E886" s="153"/>
      <c r="F886" s="384" t="s">
        <v>475</v>
      </c>
      <c r="G886" s="353"/>
    </row>
    <row r="887" spans="1:7" x14ac:dyDescent="0.2">
      <c r="A887" s="29"/>
      <c r="B887" s="101"/>
      <c r="C887" s="352"/>
      <c r="D887" s="364"/>
      <c r="E887" s="102"/>
      <c r="F887" s="128"/>
      <c r="G887" s="353"/>
    </row>
    <row r="888" spans="1:7" x14ac:dyDescent="0.2">
      <c r="A888" s="29"/>
      <c r="B888" s="101"/>
      <c r="C888" s="31"/>
      <c r="D888" s="67"/>
      <c r="E888" s="131"/>
      <c r="F888" s="117"/>
      <c r="G888" s="35"/>
    </row>
    <row r="889" spans="1:7" x14ac:dyDescent="0.2">
      <c r="A889" s="29"/>
      <c r="B889" s="101"/>
      <c r="C889" s="41"/>
      <c r="D889" s="118"/>
      <c r="E889" s="108"/>
      <c r="F889" s="149"/>
      <c r="G889" s="35"/>
    </row>
    <row r="890" spans="1:7" x14ac:dyDescent="0.2">
      <c r="A890" s="29"/>
      <c r="B890" s="101"/>
      <c r="C890" s="41"/>
      <c r="D890" s="144"/>
      <c r="E890" s="108"/>
      <c r="F890" s="149"/>
      <c r="G890" s="35"/>
    </row>
    <row r="891" spans="1:7" ht="13.5" thickBot="1" x14ac:dyDescent="0.25">
      <c r="A891" s="45"/>
      <c r="B891" s="132"/>
      <c r="C891" s="115"/>
      <c r="D891" s="115"/>
      <c r="E891" s="132"/>
      <c r="F891" s="49" t="s">
        <v>15</v>
      </c>
      <c r="G891" s="50">
        <f>SUM(G857:G890)</f>
        <v>30000</v>
      </c>
    </row>
    <row r="892" spans="1:7" ht="13.5" thickTop="1" x14ac:dyDescent="0.2">
      <c r="A892" s="1149" t="s">
        <v>2493</v>
      </c>
      <c r="B892" s="1150"/>
      <c r="C892" s="1150"/>
      <c r="D892" s="1150"/>
      <c r="E892" s="1150"/>
      <c r="F892" s="1150"/>
      <c r="G892" s="1151"/>
    </row>
    <row r="893" spans="1:7" ht="13.5" thickBot="1" x14ac:dyDescent="0.25">
      <c r="A893" s="52"/>
      <c r="B893" s="103"/>
      <c r="C893" s="355" t="s">
        <v>8</v>
      </c>
      <c r="D893" s="54"/>
      <c r="E893" s="103"/>
      <c r="F893" s="55"/>
      <c r="G893" s="56"/>
    </row>
    <row r="894" spans="1:7" ht="13.5" thickTop="1" x14ac:dyDescent="0.2">
      <c r="A894" s="1130"/>
      <c r="B894" s="1131"/>
      <c r="C894" s="1131"/>
      <c r="D894" s="57" t="s">
        <v>11</v>
      </c>
      <c r="E894" s="1132" t="s">
        <v>12</v>
      </c>
      <c r="F894" s="1132"/>
      <c r="G894" s="1133"/>
    </row>
    <row r="895" spans="1:7" x14ac:dyDescent="0.2">
      <c r="A895" s="1134" t="s">
        <v>17</v>
      </c>
      <c r="B895" s="1135"/>
      <c r="C895" s="1135"/>
      <c r="D895" s="39"/>
      <c r="E895" s="1136"/>
      <c r="F895" s="1137"/>
      <c r="G895" s="1138"/>
    </row>
    <row r="896" spans="1:7" x14ac:dyDescent="0.2">
      <c r="A896" s="1134" t="s">
        <v>38</v>
      </c>
      <c r="B896" s="1135"/>
      <c r="C896" s="1135"/>
      <c r="D896" s="58" t="s">
        <v>10</v>
      </c>
      <c r="E896" s="1139" t="s">
        <v>142</v>
      </c>
      <c r="F896" s="1139"/>
      <c r="G896" s="1140"/>
    </row>
    <row r="897" spans="1:7" ht="13.5" thickBot="1" x14ac:dyDescent="0.25">
      <c r="A897" s="1141" t="s">
        <v>39</v>
      </c>
      <c r="B897" s="1142"/>
      <c r="C897" s="1142"/>
      <c r="D897" s="59" t="s">
        <v>44</v>
      </c>
      <c r="E897" s="1143" t="s">
        <v>0</v>
      </c>
      <c r="F897" s="1143"/>
      <c r="G897" s="1144"/>
    </row>
    <row r="898" spans="1:7" ht="16.5" x14ac:dyDescent="0.25">
      <c r="A898" s="1152" t="s">
        <v>29</v>
      </c>
      <c r="B898" s="1153"/>
      <c r="C898" s="1153"/>
      <c r="D898" s="1153"/>
      <c r="E898" s="1153"/>
      <c r="F898" s="1153"/>
      <c r="G898" s="1154"/>
    </row>
    <row r="899" spans="1:7" x14ac:dyDescent="0.2">
      <c r="A899" s="1155" t="s">
        <v>48</v>
      </c>
      <c r="B899" s="1156"/>
      <c r="C899" s="1156"/>
      <c r="D899" s="1156"/>
      <c r="E899" s="1156"/>
      <c r="F899" s="1156"/>
      <c r="G899" s="1157"/>
    </row>
    <row r="900" spans="1:7" x14ac:dyDescent="0.2">
      <c r="A900" s="1158" t="s">
        <v>49</v>
      </c>
      <c r="B900" s="1159"/>
      <c r="C900" s="1159"/>
      <c r="D900" s="1159"/>
      <c r="E900" s="1159"/>
      <c r="F900" s="1159"/>
      <c r="G900" s="1160"/>
    </row>
    <row r="901" spans="1:7" x14ac:dyDescent="0.2">
      <c r="A901" s="6"/>
      <c r="B901" s="99"/>
      <c r="C901" s="8"/>
      <c r="D901" s="9"/>
      <c r="E901" s="99"/>
      <c r="F901" s="10"/>
      <c r="G901" s="11" t="s">
        <v>20</v>
      </c>
    </row>
    <row r="902" spans="1:7" x14ac:dyDescent="0.2">
      <c r="A902" s="12" t="s">
        <v>57</v>
      </c>
      <c r="B902" s="13"/>
      <c r="C902" s="14" t="s">
        <v>66</v>
      </c>
      <c r="D902" s="13"/>
      <c r="E902" s="343" t="s">
        <v>2585</v>
      </c>
      <c r="F902" s="98"/>
      <c r="G902" s="344" t="s">
        <v>2508</v>
      </c>
    </row>
    <row r="903" spans="1:7" x14ac:dyDescent="0.2">
      <c r="A903" s="17" t="s">
        <v>8</v>
      </c>
      <c r="B903" s="100"/>
      <c r="C903" s="19"/>
      <c r="D903" s="4"/>
      <c r="E903" s="1145"/>
      <c r="F903" s="1146"/>
      <c r="G903" s="20"/>
    </row>
    <row r="904" spans="1:7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7" x14ac:dyDescent="0.2">
      <c r="A905" s="6"/>
      <c r="B905" s="99"/>
      <c r="C905" s="8"/>
      <c r="D905" s="8"/>
      <c r="E905" s="1147"/>
      <c r="F905" s="1148"/>
      <c r="G905" s="25"/>
    </row>
    <row r="906" spans="1:7" ht="26.25" thickBot="1" x14ac:dyDescent="0.25">
      <c r="A906" s="210" t="s">
        <v>47</v>
      </c>
      <c r="B906" s="28" t="s">
        <v>23</v>
      </c>
      <c r="C906" s="28" t="s">
        <v>34</v>
      </c>
      <c r="D906" s="110" t="s">
        <v>53</v>
      </c>
      <c r="E906" s="114" t="s">
        <v>54</v>
      </c>
      <c r="F906" s="111" t="s">
        <v>55</v>
      </c>
      <c r="G906" s="112" t="s">
        <v>35</v>
      </c>
    </row>
    <row r="907" spans="1:7" ht="13.5" thickTop="1" x14ac:dyDescent="0.2">
      <c r="A907" s="29"/>
      <c r="B907" s="101"/>
      <c r="C907" s="352"/>
      <c r="D907" s="340" t="s">
        <v>433</v>
      </c>
      <c r="E907" s="108"/>
      <c r="F907" s="149"/>
      <c r="G907" s="353"/>
    </row>
    <row r="908" spans="1:7" x14ac:dyDescent="0.2">
      <c r="A908" s="29">
        <v>1</v>
      </c>
      <c r="B908" s="646"/>
      <c r="C908" s="656" t="s">
        <v>300</v>
      </c>
      <c r="D908" s="657" t="s">
        <v>2496</v>
      </c>
      <c r="E908" s="745">
        <v>50</v>
      </c>
      <c r="F908" s="746">
        <v>200</v>
      </c>
      <c r="G908" s="353">
        <f>F908*E908</f>
        <v>10000</v>
      </c>
    </row>
    <row r="909" spans="1:7" x14ac:dyDescent="0.2">
      <c r="A909" s="29"/>
      <c r="B909" s="101"/>
      <c r="C909" s="352"/>
      <c r="D909" s="351" t="s">
        <v>941</v>
      </c>
      <c r="E909" s="108"/>
      <c r="F909" s="128"/>
      <c r="G909" s="353" t="s">
        <v>8</v>
      </c>
    </row>
    <row r="910" spans="1:7" x14ac:dyDescent="0.2">
      <c r="A910" s="29">
        <v>2</v>
      </c>
      <c r="B910" s="105"/>
      <c r="C910" s="656" t="s">
        <v>300</v>
      </c>
      <c r="D910" s="357" t="s">
        <v>416</v>
      </c>
      <c r="E910" s="102">
        <v>50</v>
      </c>
      <c r="F910" s="128">
        <v>350</v>
      </c>
      <c r="G910" s="353">
        <f t="shared" ref="G910:G918" si="21">F910*E910</f>
        <v>17500</v>
      </c>
    </row>
    <row r="911" spans="1:7" x14ac:dyDescent="0.2">
      <c r="A911" s="29"/>
      <c r="B911" s="105"/>
      <c r="C911" s="352"/>
      <c r="D911" s="357" t="s">
        <v>358</v>
      </c>
      <c r="E911" s="108"/>
      <c r="F911" s="128"/>
      <c r="G911" s="353" t="s">
        <v>8</v>
      </c>
    </row>
    <row r="912" spans="1:7" x14ac:dyDescent="0.2">
      <c r="A912" s="29">
        <v>3</v>
      </c>
      <c r="B912" s="105"/>
      <c r="C912" s="656" t="s">
        <v>300</v>
      </c>
      <c r="D912" s="357" t="s">
        <v>2497</v>
      </c>
      <c r="E912" s="102">
        <v>50</v>
      </c>
      <c r="F912" s="128">
        <v>200</v>
      </c>
      <c r="G912" s="353">
        <f t="shared" si="21"/>
        <v>10000</v>
      </c>
    </row>
    <row r="913" spans="1:7" x14ac:dyDescent="0.2">
      <c r="A913" s="29"/>
      <c r="B913" s="151"/>
      <c r="C913" s="352"/>
      <c r="D913" s="338" t="s">
        <v>435</v>
      </c>
      <c r="E913" s="108"/>
      <c r="F913" s="128"/>
      <c r="G913" s="353" t="s">
        <v>8</v>
      </c>
    </row>
    <row r="914" spans="1:7" x14ac:dyDescent="0.2">
      <c r="A914" s="29">
        <v>4</v>
      </c>
      <c r="B914" s="151"/>
      <c r="C914" s="656" t="s">
        <v>300</v>
      </c>
      <c r="D914" s="357" t="s">
        <v>943</v>
      </c>
      <c r="E914" s="108">
        <v>50</v>
      </c>
      <c r="F914" s="150">
        <v>200</v>
      </c>
      <c r="G914" s="353">
        <f t="shared" si="21"/>
        <v>10000</v>
      </c>
    </row>
    <row r="915" spans="1:7" x14ac:dyDescent="0.2">
      <c r="A915" s="29"/>
      <c r="B915" s="101"/>
      <c r="C915" s="352"/>
      <c r="D915" s="429" t="s">
        <v>941</v>
      </c>
      <c r="E915" s="155"/>
      <c r="F915" s="128"/>
      <c r="G915" s="353" t="s">
        <v>8</v>
      </c>
    </row>
    <row r="916" spans="1:7" x14ac:dyDescent="0.2">
      <c r="A916" s="29">
        <v>5</v>
      </c>
      <c r="B916" s="106"/>
      <c r="C916" s="656" t="s">
        <v>300</v>
      </c>
      <c r="D916" s="357" t="s">
        <v>416</v>
      </c>
      <c r="E916" s="108">
        <v>50</v>
      </c>
      <c r="F916" s="128">
        <v>350</v>
      </c>
      <c r="G916" s="353">
        <f t="shared" si="21"/>
        <v>17500</v>
      </c>
    </row>
    <row r="917" spans="1:7" x14ac:dyDescent="0.2">
      <c r="A917" s="29"/>
      <c r="B917" s="106"/>
      <c r="C917" s="352"/>
      <c r="D917" s="357" t="s">
        <v>358</v>
      </c>
      <c r="E917" s="104"/>
      <c r="F917" s="128"/>
      <c r="G917" s="353" t="s">
        <v>8</v>
      </c>
    </row>
    <row r="918" spans="1:7" x14ac:dyDescent="0.2">
      <c r="A918" s="29">
        <v>6</v>
      </c>
      <c r="B918" s="105"/>
      <c r="C918" s="656" t="s">
        <v>300</v>
      </c>
      <c r="D918" s="357" t="s">
        <v>2498</v>
      </c>
      <c r="E918" s="108">
        <v>50</v>
      </c>
      <c r="F918" s="152">
        <v>200</v>
      </c>
      <c r="G918" s="353">
        <f t="shared" si="21"/>
        <v>10000</v>
      </c>
    </row>
    <row r="919" spans="1:7" x14ac:dyDescent="0.2">
      <c r="A919" s="29"/>
      <c r="B919" s="107"/>
      <c r="C919" s="352"/>
      <c r="D919" s="357" t="s">
        <v>2113</v>
      </c>
      <c r="E919" s="153"/>
      <c r="F919" s="128"/>
      <c r="G919" s="35"/>
    </row>
    <row r="920" spans="1:7" x14ac:dyDescent="0.2">
      <c r="A920" s="29"/>
      <c r="B920" s="107"/>
      <c r="C920" s="352"/>
      <c r="D920" s="357"/>
      <c r="E920" s="108"/>
      <c r="F920" s="128"/>
      <c r="G920" s="353"/>
    </row>
    <row r="921" spans="1:7" x14ac:dyDescent="0.2">
      <c r="A921" s="29"/>
      <c r="B921" s="101"/>
      <c r="C921" s="119"/>
      <c r="D921" s="357"/>
      <c r="E921" s="388"/>
      <c r="F921" s="150"/>
      <c r="G921" s="353"/>
    </row>
    <row r="922" spans="1:7" x14ac:dyDescent="0.2">
      <c r="A922" s="29"/>
      <c r="B922" s="101"/>
      <c r="C922" s="352"/>
      <c r="D922" s="365"/>
      <c r="E922" s="108"/>
      <c r="F922" s="128"/>
      <c r="G922" s="353"/>
    </row>
    <row r="923" spans="1:7" x14ac:dyDescent="0.2">
      <c r="A923" s="29"/>
      <c r="B923" s="106"/>
      <c r="C923" s="41"/>
      <c r="D923" s="365"/>
      <c r="E923" s="395"/>
      <c r="F923" s="154"/>
      <c r="G923" s="353"/>
    </row>
    <row r="924" spans="1:7" x14ac:dyDescent="0.2">
      <c r="A924" s="29"/>
      <c r="B924" s="105"/>
      <c r="C924" s="352"/>
      <c r="D924" s="400"/>
      <c r="E924" s="108"/>
      <c r="F924" s="154"/>
      <c r="G924" s="353"/>
    </row>
    <row r="925" spans="1:7" x14ac:dyDescent="0.2">
      <c r="A925" s="29"/>
      <c r="B925" s="105"/>
      <c r="C925" s="41"/>
      <c r="D925" s="365"/>
      <c r="E925" s="104"/>
      <c r="F925" s="154"/>
      <c r="G925" s="353"/>
    </row>
    <row r="926" spans="1:7" x14ac:dyDescent="0.2">
      <c r="A926" s="29"/>
      <c r="B926" s="101"/>
      <c r="C926" s="352"/>
      <c r="D926" s="425"/>
      <c r="E926" s="104"/>
      <c r="F926" s="154"/>
      <c r="G926" s="353"/>
    </row>
    <row r="927" spans="1:7" x14ac:dyDescent="0.2">
      <c r="A927" s="29"/>
      <c r="B927" s="101"/>
      <c r="C927" s="352"/>
      <c r="D927" s="357"/>
      <c r="E927" s="108"/>
      <c r="F927" s="154"/>
      <c r="G927" s="353"/>
    </row>
    <row r="928" spans="1:7" x14ac:dyDescent="0.2">
      <c r="A928" s="29"/>
      <c r="B928" s="101"/>
      <c r="C928" s="41"/>
      <c r="D928" s="357"/>
      <c r="E928" s="104"/>
      <c r="F928" s="154"/>
      <c r="G928" s="353"/>
    </row>
    <row r="929" spans="1:7" x14ac:dyDescent="0.2">
      <c r="A929" s="29"/>
      <c r="B929" s="101"/>
      <c r="C929" s="352"/>
      <c r="D929" s="357"/>
      <c r="E929" s="108"/>
      <c r="F929" s="154"/>
      <c r="G929" s="353"/>
    </row>
    <row r="930" spans="1:7" x14ac:dyDescent="0.2">
      <c r="A930" s="29"/>
      <c r="B930" s="101"/>
      <c r="C930" s="41"/>
      <c r="D930" s="401"/>
      <c r="E930" s="104"/>
      <c r="F930" s="154"/>
      <c r="G930" s="353"/>
    </row>
    <row r="931" spans="1:7" x14ac:dyDescent="0.2">
      <c r="A931" s="29"/>
      <c r="B931" s="101"/>
      <c r="C931" s="352"/>
      <c r="D931" s="401"/>
      <c r="E931" s="108"/>
      <c r="F931" s="154"/>
      <c r="G931" s="353"/>
    </row>
    <row r="932" spans="1:7" x14ac:dyDescent="0.2">
      <c r="A932" s="29"/>
      <c r="B932" s="101"/>
      <c r="C932" s="41"/>
      <c r="D932" s="426"/>
      <c r="E932" s="104"/>
      <c r="F932" s="154"/>
      <c r="G932" s="353"/>
    </row>
    <row r="933" spans="1:7" x14ac:dyDescent="0.2">
      <c r="A933" s="29"/>
      <c r="B933" s="101"/>
      <c r="C933" s="352"/>
      <c r="D933" s="400"/>
      <c r="E933" s="104"/>
      <c r="F933" s="154"/>
      <c r="G933" s="353"/>
    </row>
    <row r="934" spans="1:7" x14ac:dyDescent="0.2">
      <c r="A934" s="29"/>
      <c r="B934" s="101"/>
      <c r="C934" s="41"/>
      <c r="D934" s="364"/>
      <c r="E934" s="104"/>
      <c r="F934" s="154"/>
      <c r="G934" s="353"/>
    </row>
    <row r="935" spans="1:7" x14ac:dyDescent="0.2">
      <c r="A935" s="29"/>
      <c r="B935" s="101"/>
      <c r="C935" s="352"/>
      <c r="D935" s="364"/>
      <c r="E935" s="108"/>
      <c r="F935" s="128"/>
      <c r="G935" s="353"/>
    </row>
    <row r="936" spans="1:7" x14ac:dyDescent="0.2">
      <c r="A936" s="29"/>
      <c r="B936" s="101"/>
      <c r="C936" s="41"/>
      <c r="D936" s="364"/>
      <c r="E936" s="153"/>
      <c r="F936" s="384" t="s">
        <v>475</v>
      </c>
      <c r="G936" s="353"/>
    </row>
    <row r="937" spans="1:7" x14ac:dyDescent="0.2">
      <c r="A937" s="29"/>
      <c r="B937" s="101"/>
      <c r="C937" s="352"/>
      <c r="D937" s="364"/>
      <c r="E937" s="102"/>
      <c r="F937" s="128"/>
      <c r="G937" s="353"/>
    </row>
    <row r="938" spans="1:7" x14ac:dyDescent="0.2">
      <c r="A938" s="29"/>
      <c r="B938" s="101"/>
      <c r="C938" s="31"/>
      <c r="D938" s="67"/>
      <c r="E938" s="131"/>
      <c r="F938" s="117"/>
      <c r="G938" s="35"/>
    </row>
    <row r="939" spans="1:7" x14ac:dyDescent="0.2">
      <c r="A939" s="29"/>
      <c r="B939" s="101"/>
      <c r="C939" s="41"/>
      <c r="D939" s="118"/>
      <c r="E939" s="108"/>
      <c r="F939" s="149"/>
      <c r="G939" s="35"/>
    </row>
    <row r="940" spans="1:7" x14ac:dyDescent="0.2">
      <c r="A940" s="29"/>
      <c r="B940" s="101"/>
      <c r="C940" s="41"/>
      <c r="D940" s="144"/>
      <c r="E940" s="108"/>
      <c r="F940" s="149"/>
      <c r="G940" s="35"/>
    </row>
    <row r="941" spans="1:7" ht="13.5" thickBot="1" x14ac:dyDescent="0.25">
      <c r="A941" s="45"/>
      <c r="B941" s="132"/>
      <c r="C941" s="115"/>
      <c r="D941" s="115"/>
      <c r="E941" s="132"/>
      <c r="F941" s="49" t="s">
        <v>15</v>
      </c>
      <c r="G941" s="50">
        <f>SUM(G907:G940)</f>
        <v>75000</v>
      </c>
    </row>
    <row r="942" spans="1:7" ht="13.5" thickTop="1" x14ac:dyDescent="0.2">
      <c r="A942" s="1149" t="s">
        <v>2499</v>
      </c>
      <c r="B942" s="1150"/>
      <c r="C942" s="1150"/>
      <c r="D942" s="1150"/>
      <c r="E942" s="1150"/>
      <c r="F942" s="1150"/>
      <c r="G942" s="1151"/>
    </row>
    <row r="943" spans="1:7" ht="13.5" thickBot="1" x14ac:dyDescent="0.25">
      <c r="A943" s="52"/>
      <c r="B943" s="103"/>
      <c r="C943" s="355" t="s">
        <v>8</v>
      </c>
      <c r="D943" s="54"/>
      <c r="E943" s="103"/>
      <c r="F943" s="55"/>
      <c r="G943" s="56"/>
    </row>
    <row r="944" spans="1:7" ht="13.5" thickTop="1" x14ac:dyDescent="0.2">
      <c r="A944" s="1130"/>
      <c r="B944" s="1131"/>
      <c r="C944" s="1131"/>
      <c r="D944" s="57" t="s">
        <v>11</v>
      </c>
      <c r="E944" s="1132" t="s">
        <v>12</v>
      </c>
      <c r="F944" s="1132"/>
      <c r="G944" s="1133"/>
    </row>
    <row r="945" spans="1:7" x14ac:dyDescent="0.2">
      <c r="A945" s="1134" t="s">
        <v>17</v>
      </c>
      <c r="B945" s="1135"/>
      <c r="C945" s="1135"/>
      <c r="D945" s="39"/>
      <c r="E945" s="1136"/>
      <c r="F945" s="1137"/>
      <c r="G945" s="1138"/>
    </row>
    <row r="946" spans="1:7" x14ac:dyDescent="0.2">
      <c r="A946" s="1134" t="s">
        <v>38</v>
      </c>
      <c r="B946" s="1135"/>
      <c r="C946" s="1135"/>
      <c r="D946" s="58" t="s">
        <v>10</v>
      </c>
      <c r="E946" s="1139" t="s">
        <v>142</v>
      </c>
      <c r="F946" s="1139"/>
      <c r="G946" s="1140"/>
    </row>
    <row r="947" spans="1:7" ht="13.5" thickBot="1" x14ac:dyDescent="0.25">
      <c r="A947" s="1141" t="s">
        <v>39</v>
      </c>
      <c r="B947" s="1142"/>
      <c r="C947" s="1142"/>
      <c r="D947" s="59" t="s">
        <v>44</v>
      </c>
      <c r="E947" s="1143" t="s">
        <v>0</v>
      </c>
      <c r="F947" s="1143"/>
      <c r="G947" s="1144"/>
    </row>
    <row r="948" spans="1:7" ht="16.5" x14ac:dyDescent="0.25">
      <c r="A948" s="1152" t="s">
        <v>29</v>
      </c>
      <c r="B948" s="1153"/>
      <c r="C948" s="1153"/>
      <c r="D948" s="1153"/>
      <c r="E948" s="1153"/>
      <c r="F948" s="1153"/>
      <c r="G948" s="1154"/>
    </row>
    <row r="949" spans="1:7" x14ac:dyDescent="0.2">
      <c r="A949" s="1155" t="s">
        <v>48</v>
      </c>
      <c r="B949" s="1156"/>
      <c r="C949" s="1156"/>
      <c r="D949" s="1156"/>
      <c r="E949" s="1156"/>
      <c r="F949" s="1156"/>
      <c r="G949" s="1157"/>
    </row>
    <row r="950" spans="1:7" x14ac:dyDescent="0.2">
      <c r="A950" s="1158" t="s">
        <v>49</v>
      </c>
      <c r="B950" s="1159"/>
      <c r="C950" s="1159"/>
      <c r="D950" s="1159"/>
      <c r="E950" s="1159"/>
      <c r="F950" s="1159"/>
      <c r="G950" s="1160"/>
    </row>
    <row r="951" spans="1:7" x14ac:dyDescent="0.2">
      <c r="A951" s="6"/>
      <c r="B951" s="99"/>
      <c r="C951" s="8"/>
      <c r="D951" s="9"/>
      <c r="E951" s="99"/>
      <c r="F951" s="10"/>
      <c r="G951" s="11" t="s">
        <v>20</v>
      </c>
    </row>
    <row r="952" spans="1:7" x14ac:dyDescent="0.2">
      <c r="A952" s="12" t="s">
        <v>57</v>
      </c>
      <c r="B952" s="13"/>
      <c r="C952" s="14" t="s">
        <v>66</v>
      </c>
      <c r="D952" s="13"/>
      <c r="E952" s="343" t="s">
        <v>2897</v>
      </c>
      <c r="F952" s="98"/>
      <c r="G952" s="344" t="s">
        <v>2856</v>
      </c>
    </row>
    <row r="953" spans="1:7" x14ac:dyDescent="0.2">
      <c r="A953" s="17" t="s">
        <v>8</v>
      </c>
      <c r="B953" s="100"/>
      <c r="C953" s="19"/>
      <c r="D953" s="4"/>
      <c r="E953" s="1145"/>
      <c r="F953" s="1146"/>
      <c r="G953" s="20"/>
    </row>
    <row r="954" spans="1:7" x14ac:dyDescent="0.2">
      <c r="A954" s="21" t="s">
        <v>37</v>
      </c>
      <c r="B954" s="22"/>
      <c r="C954" s="22"/>
      <c r="D954" s="22"/>
      <c r="E954" s="23" t="s">
        <v>46</v>
      </c>
      <c r="F954" s="24"/>
      <c r="G954" s="20" t="s">
        <v>50</v>
      </c>
    </row>
    <row r="955" spans="1:7" x14ac:dyDescent="0.2">
      <c r="A955" s="6"/>
      <c r="B955" s="99"/>
      <c r="C955" s="8"/>
      <c r="D955" s="8"/>
      <c r="E955" s="1147"/>
      <c r="F955" s="1148"/>
      <c r="G955" s="25"/>
    </row>
    <row r="956" spans="1:7" ht="26.25" thickBot="1" x14ac:dyDescent="0.25">
      <c r="A956" s="210" t="s">
        <v>47</v>
      </c>
      <c r="B956" s="28" t="s">
        <v>23</v>
      </c>
      <c r="C956" s="28" t="s">
        <v>34</v>
      </c>
      <c r="D956" s="110" t="s">
        <v>53</v>
      </c>
      <c r="E956" s="114" t="s">
        <v>54</v>
      </c>
      <c r="F956" s="111" t="s">
        <v>55</v>
      </c>
      <c r="G956" s="112" t="s">
        <v>35</v>
      </c>
    </row>
    <row r="957" spans="1:7" ht="13.5" thickTop="1" x14ac:dyDescent="0.2">
      <c r="A957" s="29">
        <v>1</v>
      </c>
      <c r="B957" s="646"/>
      <c r="C957" s="656" t="s">
        <v>2311</v>
      </c>
      <c r="D957" s="657" t="s">
        <v>2310</v>
      </c>
      <c r="E957" s="745">
        <v>58</v>
      </c>
      <c r="F957" s="746">
        <v>40</v>
      </c>
      <c r="G957" s="353">
        <f>F957*E957</f>
        <v>2320</v>
      </c>
    </row>
    <row r="958" spans="1:7" x14ac:dyDescent="0.2">
      <c r="A958" s="29"/>
      <c r="B958" s="646"/>
      <c r="C958" s="656"/>
      <c r="D958" s="657"/>
      <c r="E958" s="745"/>
      <c r="F958" s="746"/>
      <c r="G958" s="353"/>
    </row>
    <row r="959" spans="1:7" x14ac:dyDescent="0.2">
      <c r="A959" s="29"/>
      <c r="B959" s="101"/>
      <c r="C959" s="352"/>
      <c r="D959" s="351"/>
      <c r="E959" s="108"/>
      <c r="F959" s="128"/>
      <c r="G959" s="353"/>
    </row>
    <row r="960" spans="1:7" x14ac:dyDescent="0.2">
      <c r="A960" s="29"/>
      <c r="B960" s="105"/>
      <c r="C960" s="656"/>
      <c r="D960" s="357"/>
      <c r="E960" s="102"/>
      <c r="F960" s="128"/>
      <c r="G960" s="353"/>
    </row>
    <row r="961" spans="1:7" x14ac:dyDescent="0.2">
      <c r="A961" s="29"/>
      <c r="B961" s="105"/>
      <c r="C961" s="352"/>
      <c r="D961" s="357"/>
      <c r="E961" s="108"/>
      <c r="F961" s="128"/>
      <c r="G961" s="353"/>
    </row>
    <row r="962" spans="1:7" x14ac:dyDescent="0.2">
      <c r="A962" s="29"/>
      <c r="B962" s="105"/>
      <c r="C962" s="656"/>
      <c r="D962" s="357"/>
      <c r="E962" s="102"/>
      <c r="F962" s="128"/>
      <c r="G962" s="353"/>
    </row>
    <row r="963" spans="1:7" x14ac:dyDescent="0.2">
      <c r="A963" s="29"/>
      <c r="B963" s="151"/>
      <c r="C963" s="352"/>
      <c r="D963" s="338"/>
      <c r="E963" s="108"/>
      <c r="F963" s="128"/>
      <c r="G963" s="353"/>
    </row>
    <row r="964" spans="1:7" x14ac:dyDescent="0.2">
      <c r="A964" s="29"/>
      <c r="B964" s="151"/>
      <c r="C964" s="656"/>
      <c r="D964" s="357"/>
      <c r="E964" s="108"/>
      <c r="F964" s="150"/>
      <c r="G964" s="353"/>
    </row>
    <row r="965" spans="1:7" x14ac:dyDescent="0.2">
      <c r="A965" s="29"/>
      <c r="B965" s="101"/>
      <c r="C965" s="352"/>
      <c r="D965" s="429"/>
      <c r="E965" s="155"/>
      <c r="F965" s="128"/>
      <c r="G965" s="353"/>
    </row>
    <row r="966" spans="1:7" x14ac:dyDescent="0.2">
      <c r="A966" s="29"/>
      <c r="B966" s="106"/>
      <c r="C966" s="656"/>
      <c r="D966" s="357"/>
      <c r="E966" s="108"/>
      <c r="F966" s="128"/>
      <c r="G966" s="353"/>
    </row>
    <row r="967" spans="1:7" x14ac:dyDescent="0.2">
      <c r="A967" s="29"/>
      <c r="B967" s="106"/>
      <c r="C967" s="352"/>
      <c r="D967" s="357"/>
      <c r="E967" s="104"/>
      <c r="F967" s="128"/>
      <c r="G967" s="353"/>
    </row>
    <row r="968" spans="1:7" x14ac:dyDescent="0.2">
      <c r="A968" s="29"/>
      <c r="B968" s="105"/>
      <c r="C968" s="656"/>
      <c r="D968" s="357"/>
      <c r="E968" s="108"/>
      <c r="F968" s="152"/>
      <c r="G968" s="353"/>
    </row>
    <row r="969" spans="1:7" x14ac:dyDescent="0.2">
      <c r="A969" s="29"/>
      <c r="B969" s="107"/>
      <c r="C969" s="352"/>
      <c r="D969" s="357"/>
      <c r="E969" s="153"/>
      <c r="F969" s="128"/>
      <c r="G969" s="35"/>
    </row>
    <row r="970" spans="1:7" x14ac:dyDescent="0.2">
      <c r="A970" s="29"/>
      <c r="B970" s="107"/>
      <c r="C970" s="352"/>
      <c r="D970" s="357"/>
      <c r="E970" s="108"/>
      <c r="F970" s="128"/>
      <c r="G970" s="353"/>
    </row>
    <row r="971" spans="1:7" x14ac:dyDescent="0.2">
      <c r="A971" s="29"/>
      <c r="B971" s="101"/>
      <c r="C971" s="119"/>
      <c r="D971" s="357"/>
      <c r="E971" s="388"/>
      <c r="F971" s="150"/>
      <c r="G971" s="353"/>
    </row>
    <row r="972" spans="1:7" x14ac:dyDescent="0.2">
      <c r="A972" s="29"/>
      <c r="B972" s="101"/>
      <c r="C972" s="352"/>
      <c r="D972" s="365"/>
      <c r="E972" s="108"/>
      <c r="F972" s="128"/>
      <c r="G972" s="353"/>
    </row>
    <row r="973" spans="1:7" x14ac:dyDescent="0.2">
      <c r="A973" s="29"/>
      <c r="B973" s="106"/>
      <c r="C973" s="41"/>
      <c r="D973" s="365"/>
      <c r="E973" s="395"/>
      <c r="F973" s="154"/>
      <c r="G973" s="353"/>
    </row>
    <row r="974" spans="1:7" x14ac:dyDescent="0.2">
      <c r="A974" s="29"/>
      <c r="B974" s="105"/>
      <c r="C974" s="352"/>
      <c r="D974" s="400"/>
      <c r="E974" s="108"/>
      <c r="F974" s="154"/>
      <c r="G974" s="353"/>
    </row>
    <row r="975" spans="1:7" x14ac:dyDescent="0.2">
      <c r="A975" s="29"/>
      <c r="B975" s="105"/>
      <c r="C975" s="41"/>
      <c r="D975" s="365"/>
      <c r="E975" s="104"/>
      <c r="F975" s="154"/>
      <c r="G975" s="353"/>
    </row>
    <row r="976" spans="1:7" x14ac:dyDescent="0.2">
      <c r="A976" s="29"/>
      <c r="B976" s="101"/>
      <c r="C976" s="352"/>
      <c r="D976" s="425"/>
      <c r="E976" s="104"/>
      <c r="F976" s="154"/>
      <c r="G976" s="353"/>
    </row>
    <row r="977" spans="1:7" x14ac:dyDescent="0.2">
      <c r="A977" s="29"/>
      <c r="B977" s="101"/>
      <c r="C977" s="352"/>
      <c r="D977" s="357"/>
      <c r="E977" s="108"/>
      <c r="F977" s="154"/>
      <c r="G977" s="353"/>
    </row>
    <row r="978" spans="1:7" x14ac:dyDescent="0.2">
      <c r="A978" s="29"/>
      <c r="B978" s="101"/>
      <c r="C978" s="41"/>
      <c r="D978" s="357"/>
      <c r="E978" s="104"/>
      <c r="F978" s="154"/>
      <c r="G978" s="353"/>
    </row>
    <row r="979" spans="1:7" x14ac:dyDescent="0.2">
      <c r="A979" s="29"/>
      <c r="B979" s="101"/>
      <c r="C979" s="352"/>
      <c r="D979" s="357"/>
      <c r="E979" s="108"/>
      <c r="F979" s="154"/>
      <c r="G979" s="353"/>
    </row>
    <row r="980" spans="1:7" x14ac:dyDescent="0.2">
      <c r="A980" s="29"/>
      <c r="B980" s="101"/>
      <c r="C980" s="41"/>
      <c r="D980" s="401"/>
      <c r="E980" s="104"/>
      <c r="F980" s="154"/>
      <c r="G980" s="353"/>
    </row>
    <row r="981" spans="1:7" x14ac:dyDescent="0.2">
      <c r="A981" s="29"/>
      <c r="B981" s="101"/>
      <c r="C981" s="352"/>
      <c r="D981" s="401"/>
      <c r="E981" s="108"/>
      <c r="F981" s="154"/>
      <c r="G981" s="353"/>
    </row>
    <row r="982" spans="1:7" x14ac:dyDescent="0.2">
      <c r="A982" s="29"/>
      <c r="B982" s="101"/>
      <c r="C982" s="41"/>
      <c r="D982" s="426"/>
      <c r="E982" s="104"/>
      <c r="F982" s="154"/>
      <c r="G982" s="353"/>
    </row>
    <row r="983" spans="1:7" x14ac:dyDescent="0.2">
      <c r="A983" s="29"/>
      <c r="B983" s="101"/>
      <c r="C983" s="352"/>
      <c r="D983" s="400"/>
      <c r="E983" s="104"/>
      <c r="F983" s="154"/>
      <c r="G983" s="353"/>
    </row>
    <row r="984" spans="1:7" x14ac:dyDescent="0.2">
      <c r="A984" s="29"/>
      <c r="B984" s="101"/>
      <c r="C984" s="41"/>
      <c r="D984" s="364"/>
      <c r="E984" s="104"/>
      <c r="F984" s="154"/>
      <c r="G984" s="353"/>
    </row>
    <row r="985" spans="1:7" x14ac:dyDescent="0.2">
      <c r="A985" s="29"/>
      <c r="B985" s="101"/>
      <c r="C985" s="352"/>
      <c r="D985" s="364"/>
      <c r="E985" s="108"/>
      <c r="F985" s="128"/>
      <c r="G985" s="353"/>
    </row>
    <row r="986" spans="1:7" x14ac:dyDescent="0.2">
      <c r="A986" s="29"/>
      <c r="B986" s="101"/>
      <c r="C986" s="41"/>
      <c r="D986" s="364"/>
      <c r="E986" s="153"/>
      <c r="F986" s="384" t="s">
        <v>475</v>
      </c>
      <c r="G986" s="353"/>
    </row>
    <row r="987" spans="1:7" x14ac:dyDescent="0.2">
      <c r="A987" s="29"/>
      <c r="B987" s="101"/>
      <c r="C987" s="352"/>
      <c r="D987" s="364"/>
      <c r="E987" s="102"/>
      <c r="F987" s="128"/>
      <c r="G987" s="353"/>
    </row>
    <row r="988" spans="1:7" x14ac:dyDescent="0.2">
      <c r="A988" s="29"/>
      <c r="B988" s="101"/>
      <c r="C988" s="31"/>
      <c r="D988" s="67"/>
      <c r="E988" s="131"/>
      <c r="F988" s="117"/>
      <c r="G988" s="35"/>
    </row>
    <row r="989" spans="1:7" x14ac:dyDescent="0.2">
      <c r="A989" s="29"/>
      <c r="B989" s="101"/>
      <c r="C989" s="41"/>
      <c r="D989" s="118"/>
      <c r="E989" s="108"/>
      <c r="F989" s="149"/>
      <c r="G989" s="35"/>
    </row>
    <row r="990" spans="1:7" x14ac:dyDescent="0.2">
      <c r="A990" s="29"/>
      <c r="B990" s="101"/>
      <c r="C990" s="41"/>
      <c r="D990" s="144"/>
      <c r="E990" s="108"/>
      <c r="F990" s="149"/>
      <c r="G990" s="35"/>
    </row>
    <row r="991" spans="1:7" ht="13.5" thickBot="1" x14ac:dyDescent="0.25">
      <c r="A991" s="45"/>
      <c r="B991" s="132"/>
      <c r="C991" s="115"/>
      <c r="D991" s="115"/>
      <c r="E991" s="132"/>
      <c r="F991" s="49" t="s">
        <v>15</v>
      </c>
      <c r="G991" s="50">
        <f>SUM(G957:G990)</f>
        <v>2320</v>
      </c>
    </row>
    <row r="992" spans="1:7" ht="13.5" thickTop="1" x14ac:dyDescent="0.2">
      <c r="A992" s="1149" t="s">
        <v>2898</v>
      </c>
      <c r="B992" s="1150"/>
      <c r="C992" s="1150"/>
      <c r="D992" s="1150"/>
      <c r="E992" s="1150"/>
      <c r="F992" s="1150"/>
      <c r="G992" s="1151"/>
    </row>
    <row r="993" spans="1:7" ht="13.5" thickBot="1" x14ac:dyDescent="0.25">
      <c r="A993" s="52"/>
      <c r="B993" s="103"/>
      <c r="C993" s="355" t="s">
        <v>8</v>
      </c>
      <c r="D993" s="54"/>
      <c r="E993" s="103"/>
      <c r="F993" s="55"/>
      <c r="G993" s="56"/>
    </row>
    <row r="994" spans="1:7" ht="13.5" thickTop="1" x14ac:dyDescent="0.2">
      <c r="A994" s="1130"/>
      <c r="B994" s="1131"/>
      <c r="C994" s="1131"/>
      <c r="D994" s="57" t="s">
        <v>11</v>
      </c>
      <c r="E994" s="1132" t="s">
        <v>12</v>
      </c>
      <c r="F994" s="1132"/>
      <c r="G994" s="1133"/>
    </row>
    <row r="995" spans="1:7" x14ac:dyDescent="0.2">
      <c r="A995" s="1134" t="s">
        <v>17</v>
      </c>
      <c r="B995" s="1135"/>
      <c r="C995" s="1135"/>
      <c r="D995" s="39"/>
      <c r="E995" s="1136"/>
      <c r="F995" s="1137"/>
      <c r="G995" s="1138"/>
    </row>
    <row r="996" spans="1:7" x14ac:dyDescent="0.2">
      <c r="A996" s="1134" t="s">
        <v>38</v>
      </c>
      <c r="B996" s="1135"/>
      <c r="C996" s="1135"/>
      <c r="D996" s="58" t="s">
        <v>10</v>
      </c>
      <c r="E996" s="1139" t="s">
        <v>142</v>
      </c>
      <c r="F996" s="1139"/>
      <c r="G996" s="1140"/>
    </row>
    <row r="997" spans="1:7" ht="13.5" thickBot="1" x14ac:dyDescent="0.25">
      <c r="A997" s="1141" t="s">
        <v>39</v>
      </c>
      <c r="B997" s="1142"/>
      <c r="C997" s="1142"/>
      <c r="D997" s="59" t="s">
        <v>44</v>
      </c>
      <c r="E997" s="1143" t="s">
        <v>0</v>
      </c>
      <c r="F997" s="1143"/>
      <c r="G997" s="1144"/>
    </row>
    <row r="998" spans="1:7" ht="16.5" x14ac:dyDescent="0.25">
      <c r="A998" s="1152" t="s">
        <v>29</v>
      </c>
      <c r="B998" s="1153"/>
      <c r="C998" s="1153"/>
      <c r="D998" s="1153"/>
      <c r="E998" s="1153"/>
      <c r="F998" s="1153"/>
      <c r="G998" s="1154"/>
    </row>
    <row r="999" spans="1:7" x14ac:dyDescent="0.2">
      <c r="A999" s="1155" t="s">
        <v>48</v>
      </c>
      <c r="B999" s="1156"/>
      <c r="C999" s="1156"/>
      <c r="D999" s="1156"/>
      <c r="E999" s="1156"/>
      <c r="F999" s="1156"/>
      <c r="G999" s="1157"/>
    </row>
    <row r="1000" spans="1:7" x14ac:dyDescent="0.2">
      <c r="A1000" s="1158" t="s">
        <v>49</v>
      </c>
      <c r="B1000" s="1159"/>
      <c r="C1000" s="1159"/>
      <c r="D1000" s="1159"/>
      <c r="E1000" s="1159"/>
      <c r="F1000" s="1159"/>
      <c r="G1000" s="1160"/>
    </row>
    <row r="1001" spans="1:7" x14ac:dyDescent="0.2">
      <c r="A1001" s="6"/>
      <c r="B1001" s="99"/>
      <c r="C1001" s="8"/>
      <c r="D1001" s="9"/>
      <c r="E1001" s="99"/>
      <c r="F1001" s="10"/>
      <c r="G1001" s="11" t="s">
        <v>20</v>
      </c>
    </row>
    <row r="1002" spans="1:7" x14ac:dyDescent="0.2">
      <c r="A1002" s="12" t="s">
        <v>57</v>
      </c>
      <c r="B1002" s="13"/>
      <c r="C1002" s="14" t="s">
        <v>66</v>
      </c>
      <c r="D1002" s="13"/>
      <c r="E1002" s="343" t="s">
        <v>3306</v>
      </c>
      <c r="F1002" s="98"/>
      <c r="G1002" s="344" t="s">
        <v>3299</v>
      </c>
    </row>
    <row r="1003" spans="1:7" x14ac:dyDescent="0.2">
      <c r="A1003" s="17" t="s">
        <v>8</v>
      </c>
      <c r="B1003" s="100"/>
      <c r="C1003" s="19"/>
      <c r="D1003" s="4"/>
      <c r="E1003" s="1145"/>
      <c r="F1003" s="1146"/>
      <c r="G1003" s="20"/>
    </row>
    <row r="1004" spans="1:7" x14ac:dyDescent="0.2">
      <c r="A1004" s="21" t="s">
        <v>37</v>
      </c>
      <c r="B1004" s="22"/>
      <c r="C1004" s="22"/>
      <c r="D1004" s="22"/>
      <c r="E1004" s="23" t="s">
        <v>46</v>
      </c>
      <c r="F1004" s="24"/>
      <c r="G1004" s="20" t="s">
        <v>50</v>
      </c>
    </row>
    <row r="1005" spans="1:7" x14ac:dyDescent="0.2">
      <c r="A1005" s="6"/>
      <c r="B1005" s="99"/>
      <c r="C1005" s="8"/>
      <c r="D1005" s="8"/>
      <c r="E1005" s="1147"/>
      <c r="F1005" s="1148"/>
      <c r="G1005" s="25"/>
    </row>
    <row r="1006" spans="1:7" ht="26.25" thickBot="1" x14ac:dyDescent="0.25">
      <c r="A1006" s="210" t="s">
        <v>47</v>
      </c>
      <c r="B1006" s="28" t="s">
        <v>23</v>
      </c>
      <c r="C1006" s="28" t="s">
        <v>34</v>
      </c>
      <c r="D1006" s="110" t="s">
        <v>53</v>
      </c>
      <c r="E1006" s="114" t="s">
        <v>54</v>
      </c>
      <c r="F1006" s="111" t="s">
        <v>55</v>
      </c>
      <c r="G1006" s="112" t="s">
        <v>35</v>
      </c>
    </row>
    <row r="1007" spans="1:7" ht="13.5" thickTop="1" x14ac:dyDescent="0.2">
      <c r="A1007" s="29"/>
      <c r="B1007" s="646"/>
      <c r="C1007" s="656"/>
      <c r="D1007" s="657" t="s">
        <v>433</v>
      </c>
      <c r="E1007" s="745"/>
      <c r="F1007" s="746"/>
      <c r="G1007" s="353"/>
    </row>
    <row r="1008" spans="1:7" x14ac:dyDescent="0.2">
      <c r="A1008" s="29">
        <v>1</v>
      </c>
      <c r="B1008" s="646"/>
      <c r="C1008" s="656" t="s">
        <v>300</v>
      </c>
      <c r="D1008" s="657" t="s">
        <v>3209</v>
      </c>
      <c r="E1008" s="745">
        <v>50</v>
      </c>
      <c r="F1008" s="746">
        <v>200</v>
      </c>
      <c r="G1008" s="353">
        <f>F1008*E1008</f>
        <v>10000</v>
      </c>
    </row>
    <row r="1009" spans="1:7" x14ac:dyDescent="0.2">
      <c r="A1009" s="29"/>
      <c r="B1009" s="101"/>
      <c r="C1009" s="352"/>
      <c r="D1009" s="351" t="s">
        <v>941</v>
      </c>
      <c r="E1009" s="108"/>
      <c r="F1009" s="128"/>
      <c r="G1009" s="353" t="s">
        <v>8</v>
      </c>
    </row>
    <row r="1010" spans="1:7" x14ac:dyDescent="0.2">
      <c r="A1010" s="29">
        <v>2</v>
      </c>
      <c r="B1010" s="105"/>
      <c r="C1010" s="656" t="s">
        <v>300</v>
      </c>
      <c r="D1010" s="357" t="s">
        <v>2782</v>
      </c>
      <c r="E1010" s="102">
        <v>50</v>
      </c>
      <c r="F1010" s="128">
        <v>350</v>
      </c>
      <c r="G1010" s="353">
        <f t="shared" ref="G1010:G1020" si="22">F1010*E1010</f>
        <v>17500</v>
      </c>
    </row>
    <row r="1011" spans="1:7" x14ac:dyDescent="0.2">
      <c r="A1011" s="29">
        <v>3</v>
      </c>
      <c r="B1011" s="105"/>
      <c r="C1011" s="656" t="s">
        <v>300</v>
      </c>
      <c r="D1011" s="357" t="s">
        <v>3210</v>
      </c>
      <c r="E1011" s="108">
        <v>50</v>
      </c>
      <c r="F1011" s="128">
        <v>200</v>
      </c>
      <c r="G1011" s="353">
        <f t="shared" si="22"/>
        <v>10000</v>
      </c>
    </row>
    <row r="1012" spans="1:7" x14ac:dyDescent="0.2">
      <c r="A1012" s="29"/>
      <c r="B1012" s="105"/>
      <c r="C1012" s="656"/>
      <c r="D1012" s="357" t="s">
        <v>435</v>
      </c>
      <c r="E1012" s="102"/>
      <c r="F1012" s="128"/>
      <c r="G1012" s="353" t="s">
        <v>8</v>
      </c>
    </row>
    <row r="1013" spans="1:7" x14ac:dyDescent="0.2">
      <c r="A1013" s="29">
        <v>4</v>
      </c>
      <c r="B1013" s="151"/>
      <c r="C1013" s="656" t="s">
        <v>300</v>
      </c>
      <c r="D1013" s="357" t="s">
        <v>3211</v>
      </c>
      <c r="E1013" s="108">
        <v>50</v>
      </c>
      <c r="F1013" s="128">
        <v>200</v>
      </c>
      <c r="G1013" s="353">
        <f t="shared" si="22"/>
        <v>10000</v>
      </c>
    </row>
    <row r="1014" spans="1:7" x14ac:dyDescent="0.2">
      <c r="A1014" s="29">
        <v>5</v>
      </c>
      <c r="B1014" s="151"/>
      <c r="C1014" s="656" t="s">
        <v>300</v>
      </c>
      <c r="D1014" s="357" t="s">
        <v>2782</v>
      </c>
      <c r="E1014" s="108">
        <v>50</v>
      </c>
      <c r="F1014" s="150">
        <v>350</v>
      </c>
      <c r="G1014" s="353">
        <f t="shared" si="22"/>
        <v>17500</v>
      </c>
    </row>
    <row r="1015" spans="1:7" x14ac:dyDescent="0.2">
      <c r="A1015" s="29">
        <v>6</v>
      </c>
      <c r="B1015" s="101"/>
      <c r="C1015" s="656" t="s">
        <v>300</v>
      </c>
      <c r="D1015" s="429" t="s">
        <v>2497</v>
      </c>
      <c r="E1015" s="155">
        <v>50</v>
      </c>
      <c r="F1015" s="128">
        <v>200</v>
      </c>
      <c r="G1015" s="353">
        <f t="shared" si="22"/>
        <v>10000</v>
      </c>
    </row>
    <row r="1016" spans="1:7" x14ac:dyDescent="0.2">
      <c r="A1016" s="29"/>
      <c r="B1016" s="106"/>
      <c r="C1016" s="656"/>
      <c r="D1016" s="357" t="s">
        <v>436</v>
      </c>
      <c r="E1016" s="108"/>
      <c r="F1016" s="128"/>
      <c r="G1016" s="353" t="s">
        <v>8</v>
      </c>
    </row>
    <row r="1017" spans="1:7" x14ac:dyDescent="0.2">
      <c r="A1017" s="29">
        <v>7</v>
      </c>
      <c r="B1017" s="106"/>
      <c r="C1017" s="656" t="s">
        <v>300</v>
      </c>
      <c r="D1017" s="357" t="s">
        <v>964</v>
      </c>
      <c r="E1017" s="104">
        <v>50</v>
      </c>
      <c r="F1017" s="128">
        <v>200</v>
      </c>
      <c r="G1017" s="353">
        <f t="shared" si="22"/>
        <v>10000</v>
      </c>
    </row>
    <row r="1018" spans="1:7" x14ac:dyDescent="0.2">
      <c r="A1018" s="29"/>
      <c r="B1018" s="105"/>
      <c r="C1018" s="656"/>
      <c r="D1018" s="357" t="s">
        <v>941</v>
      </c>
      <c r="E1018" s="108"/>
      <c r="F1018" s="152"/>
      <c r="G1018" s="353" t="s">
        <v>8</v>
      </c>
    </row>
    <row r="1019" spans="1:7" x14ac:dyDescent="0.2">
      <c r="A1019" s="29">
        <v>8</v>
      </c>
      <c r="B1019" s="107"/>
      <c r="C1019" s="656" t="s">
        <v>300</v>
      </c>
      <c r="D1019" s="357" t="s">
        <v>2782</v>
      </c>
      <c r="E1019" s="153">
        <v>50</v>
      </c>
      <c r="F1019" s="128">
        <v>350</v>
      </c>
      <c r="G1019" s="353">
        <f t="shared" si="22"/>
        <v>17500</v>
      </c>
    </row>
    <row r="1020" spans="1:7" x14ac:dyDescent="0.2">
      <c r="A1020" s="29">
        <v>9</v>
      </c>
      <c r="B1020" s="107"/>
      <c r="C1020" s="656" t="s">
        <v>300</v>
      </c>
      <c r="D1020" s="357" t="s">
        <v>3212</v>
      </c>
      <c r="E1020" s="108">
        <v>50</v>
      </c>
      <c r="F1020" s="128">
        <v>200</v>
      </c>
      <c r="G1020" s="353">
        <f t="shared" si="22"/>
        <v>10000</v>
      </c>
    </row>
    <row r="1021" spans="1:7" x14ac:dyDescent="0.2">
      <c r="A1021" s="29"/>
      <c r="B1021" s="101"/>
      <c r="C1021" s="119"/>
      <c r="D1021" s="357"/>
      <c r="E1021" s="388"/>
      <c r="F1021" s="150"/>
      <c r="G1021" s="353"/>
    </row>
    <row r="1022" spans="1:7" x14ac:dyDescent="0.2">
      <c r="A1022" s="29"/>
      <c r="B1022" s="101"/>
      <c r="C1022" s="352"/>
      <c r="D1022" s="365"/>
      <c r="E1022" s="108"/>
      <c r="F1022" s="128"/>
      <c r="G1022" s="353"/>
    </row>
    <row r="1023" spans="1:7" x14ac:dyDescent="0.2">
      <c r="A1023" s="29"/>
      <c r="B1023" s="106"/>
      <c r="C1023" s="41"/>
      <c r="D1023" s="365"/>
      <c r="E1023" s="395"/>
      <c r="F1023" s="154"/>
      <c r="G1023" s="353"/>
    </row>
    <row r="1024" spans="1:7" x14ac:dyDescent="0.2">
      <c r="A1024" s="29"/>
      <c r="B1024" s="105"/>
      <c r="C1024" s="352"/>
      <c r="D1024" s="400"/>
      <c r="E1024" s="108"/>
      <c r="F1024" s="154"/>
      <c r="G1024" s="353"/>
    </row>
    <row r="1025" spans="1:7" x14ac:dyDescent="0.2">
      <c r="A1025" s="29"/>
      <c r="B1025" s="105"/>
      <c r="C1025" s="41"/>
      <c r="D1025" s="365"/>
      <c r="E1025" s="104"/>
      <c r="F1025" s="154"/>
      <c r="G1025" s="353"/>
    </row>
    <row r="1026" spans="1:7" x14ac:dyDescent="0.2">
      <c r="A1026" s="29"/>
      <c r="B1026" s="101"/>
      <c r="C1026" s="352"/>
      <c r="D1026" s="365"/>
      <c r="E1026" s="104"/>
      <c r="F1026" s="154"/>
      <c r="G1026" s="353"/>
    </row>
    <row r="1027" spans="1:7" x14ac:dyDescent="0.2">
      <c r="A1027" s="29"/>
      <c r="B1027" s="101"/>
      <c r="C1027" s="352"/>
      <c r="D1027" s="357"/>
      <c r="E1027" s="108"/>
      <c r="F1027" s="154"/>
      <c r="G1027" s="353"/>
    </row>
    <row r="1028" spans="1:7" x14ac:dyDescent="0.2">
      <c r="A1028" s="29"/>
      <c r="B1028" s="101"/>
      <c r="C1028" s="41"/>
      <c r="D1028" s="357"/>
      <c r="E1028" s="104"/>
      <c r="F1028" s="154"/>
      <c r="G1028" s="353"/>
    </row>
    <row r="1029" spans="1:7" x14ac:dyDescent="0.2">
      <c r="A1029" s="29"/>
      <c r="B1029" s="101"/>
      <c r="C1029" s="352"/>
      <c r="D1029" s="357"/>
      <c r="E1029" s="108"/>
      <c r="F1029" s="154"/>
      <c r="G1029" s="353"/>
    </row>
    <row r="1030" spans="1:7" x14ac:dyDescent="0.2">
      <c r="A1030" s="29"/>
      <c r="B1030" s="101"/>
      <c r="C1030" s="41"/>
      <c r="D1030" s="401"/>
      <c r="E1030" s="104"/>
      <c r="F1030" s="154"/>
      <c r="G1030" s="353"/>
    </row>
    <row r="1031" spans="1:7" x14ac:dyDescent="0.2">
      <c r="A1031" s="29"/>
      <c r="B1031" s="101"/>
      <c r="C1031" s="352"/>
      <c r="D1031" s="401"/>
      <c r="E1031" s="108"/>
      <c r="F1031" s="154"/>
      <c r="G1031" s="353"/>
    </row>
    <row r="1032" spans="1:7" x14ac:dyDescent="0.2">
      <c r="A1032" s="29"/>
      <c r="B1032" s="101"/>
      <c r="C1032" s="41"/>
      <c r="D1032" s="401"/>
      <c r="E1032" s="104"/>
      <c r="F1032" s="154"/>
      <c r="G1032" s="353"/>
    </row>
    <row r="1033" spans="1:7" x14ac:dyDescent="0.2">
      <c r="A1033" s="29"/>
      <c r="B1033" s="101"/>
      <c r="C1033" s="352"/>
      <c r="D1033" s="400"/>
      <c r="E1033" s="104"/>
      <c r="F1033" s="154"/>
      <c r="G1033" s="353"/>
    </row>
    <row r="1034" spans="1:7" x14ac:dyDescent="0.2">
      <c r="A1034" s="29"/>
      <c r="B1034" s="101"/>
      <c r="C1034" s="41"/>
      <c r="D1034" s="364"/>
      <c r="E1034" s="104"/>
      <c r="F1034" s="154"/>
      <c r="G1034" s="353"/>
    </row>
    <row r="1035" spans="1:7" x14ac:dyDescent="0.2">
      <c r="A1035" s="29"/>
      <c r="B1035" s="101"/>
      <c r="C1035" s="352"/>
      <c r="D1035" s="364"/>
      <c r="E1035" s="108"/>
      <c r="F1035" s="128"/>
      <c r="G1035" s="353"/>
    </row>
    <row r="1036" spans="1:7" x14ac:dyDescent="0.2">
      <c r="A1036" s="29"/>
      <c r="B1036" s="101"/>
      <c r="C1036" s="41"/>
      <c r="D1036" s="364"/>
      <c r="E1036" s="153"/>
      <c r="F1036" s="384" t="s">
        <v>475</v>
      </c>
      <c r="G1036" s="353"/>
    </row>
    <row r="1037" spans="1:7" x14ac:dyDescent="0.2">
      <c r="A1037" s="29"/>
      <c r="B1037" s="101"/>
      <c r="C1037" s="352"/>
      <c r="D1037" s="364"/>
      <c r="E1037" s="102"/>
      <c r="F1037" s="128"/>
      <c r="G1037" s="353"/>
    </row>
    <row r="1038" spans="1:7" x14ac:dyDescent="0.2">
      <c r="A1038" s="29"/>
      <c r="B1038" s="101"/>
      <c r="C1038" s="31"/>
      <c r="D1038" s="365"/>
      <c r="E1038" s="131"/>
      <c r="F1038" s="117"/>
      <c r="G1038" s="35"/>
    </row>
    <row r="1039" spans="1:7" x14ac:dyDescent="0.2">
      <c r="A1039" s="29"/>
      <c r="B1039" s="101"/>
      <c r="C1039" s="41"/>
      <c r="D1039" s="406"/>
      <c r="E1039" s="108"/>
      <c r="F1039" s="149"/>
      <c r="G1039" s="35"/>
    </row>
    <row r="1040" spans="1:7" x14ac:dyDescent="0.2">
      <c r="A1040" s="29"/>
      <c r="B1040" s="101"/>
      <c r="C1040" s="41"/>
      <c r="D1040" s="364"/>
      <c r="E1040" s="108"/>
      <c r="F1040" s="149"/>
      <c r="G1040" s="35"/>
    </row>
    <row r="1041" spans="1:7" ht="13.5" thickBot="1" x14ac:dyDescent="0.25">
      <c r="A1041" s="45"/>
      <c r="B1041" s="132"/>
      <c r="C1041" s="115"/>
      <c r="D1041" s="115"/>
      <c r="E1041" s="132"/>
      <c r="F1041" s="49" t="s">
        <v>15</v>
      </c>
      <c r="G1041" s="50">
        <f>SUM(G1008:G1040)</f>
        <v>112500</v>
      </c>
    </row>
    <row r="1042" spans="1:7" ht="13.5" thickTop="1" x14ac:dyDescent="0.2">
      <c r="A1042" s="1188" t="s">
        <v>3213</v>
      </c>
      <c r="B1042" s="1189"/>
      <c r="C1042" s="1189"/>
      <c r="D1042" s="1189"/>
      <c r="E1042" s="1189"/>
      <c r="F1042" s="1189"/>
      <c r="G1042" s="1190"/>
    </row>
    <row r="1043" spans="1:7" ht="13.5" thickBot="1" x14ac:dyDescent="0.25">
      <c r="A1043" s="52"/>
      <c r="B1043" s="103"/>
      <c r="C1043" s="355" t="s">
        <v>8</v>
      </c>
      <c r="D1043" s="54"/>
      <c r="E1043" s="103"/>
      <c r="F1043" s="55"/>
      <c r="G1043" s="56"/>
    </row>
    <row r="1044" spans="1:7" ht="13.5" thickTop="1" x14ac:dyDescent="0.2">
      <c r="A1044" s="1199"/>
      <c r="B1044" s="1200"/>
      <c r="C1044" s="1201"/>
      <c r="D1044" s="57" t="s">
        <v>11</v>
      </c>
      <c r="E1044" s="1202" t="s">
        <v>12</v>
      </c>
      <c r="F1044" s="1200"/>
      <c r="G1044" s="1203"/>
    </row>
    <row r="1045" spans="1:7" x14ac:dyDescent="0.2">
      <c r="A1045" s="1191" t="s">
        <v>17</v>
      </c>
      <c r="B1045" s="1192"/>
      <c r="C1045" s="1193"/>
      <c r="D1045" s="39"/>
      <c r="E1045" s="1136"/>
      <c r="F1045" s="1137"/>
      <c r="G1045" s="1138"/>
    </row>
    <row r="1046" spans="1:7" x14ac:dyDescent="0.2">
      <c r="A1046" s="1191" t="s">
        <v>38</v>
      </c>
      <c r="B1046" s="1192"/>
      <c r="C1046" s="1193"/>
      <c r="D1046" s="58" t="s">
        <v>10</v>
      </c>
      <c r="E1046" s="1194" t="s">
        <v>142</v>
      </c>
      <c r="F1046" s="1139"/>
      <c r="G1046" s="1140"/>
    </row>
    <row r="1047" spans="1:7" ht="13.5" thickBot="1" x14ac:dyDescent="0.25">
      <c r="A1047" s="1195" t="s">
        <v>39</v>
      </c>
      <c r="B1047" s="1196"/>
      <c r="C1047" s="1197"/>
      <c r="D1047" s="59" t="s">
        <v>44</v>
      </c>
      <c r="E1047" s="1198" t="s">
        <v>0</v>
      </c>
      <c r="F1047" s="1143"/>
      <c r="G1047" s="1144"/>
    </row>
    <row r="1048" spans="1:7" ht="16.5" x14ac:dyDescent="0.25">
      <c r="A1048" s="1152" t="s">
        <v>29</v>
      </c>
      <c r="B1048" s="1153"/>
      <c r="C1048" s="1153"/>
      <c r="D1048" s="1153"/>
      <c r="E1048" s="1153"/>
      <c r="F1048" s="1153"/>
      <c r="G1048" s="1154"/>
    </row>
    <row r="1049" spans="1:7" x14ac:dyDescent="0.2">
      <c r="A1049" s="1155" t="s">
        <v>48</v>
      </c>
      <c r="B1049" s="1156"/>
      <c r="C1049" s="1156"/>
      <c r="D1049" s="1156"/>
      <c r="E1049" s="1156"/>
      <c r="F1049" s="1156"/>
      <c r="G1049" s="1157"/>
    </row>
    <row r="1050" spans="1:7" x14ac:dyDescent="0.2">
      <c r="A1050" s="1158" t="s">
        <v>49</v>
      </c>
      <c r="B1050" s="1159"/>
      <c r="C1050" s="1159"/>
      <c r="D1050" s="1159"/>
      <c r="E1050" s="1159"/>
      <c r="F1050" s="1159"/>
      <c r="G1050" s="1160"/>
    </row>
    <row r="1051" spans="1:7" x14ac:dyDescent="0.2">
      <c r="A1051" s="6"/>
      <c r="B1051" s="99"/>
      <c r="C1051" s="8"/>
      <c r="D1051" s="9"/>
      <c r="E1051" s="99"/>
      <c r="F1051" s="10"/>
      <c r="G1051" s="11" t="s">
        <v>20</v>
      </c>
    </row>
    <row r="1052" spans="1:7" x14ac:dyDescent="0.2">
      <c r="A1052" s="12" t="s">
        <v>57</v>
      </c>
      <c r="B1052" s="13"/>
      <c r="C1052" s="14" t="s">
        <v>66</v>
      </c>
      <c r="D1052" s="13"/>
      <c r="E1052" s="343" t="s">
        <v>3308</v>
      </c>
      <c r="F1052" s="98"/>
      <c r="G1052" s="344" t="s">
        <v>3299</v>
      </c>
    </row>
    <row r="1053" spans="1:7" x14ac:dyDescent="0.2">
      <c r="A1053" s="17" t="s">
        <v>8</v>
      </c>
      <c r="B1053" s="100"/>
      <c r="C1053" s="19"/>
      <c r="D1053" s="4"/>
      <c r="E1053" s="1145"/>
      <c r="F1053" s="1146"/>
      <c r="G1053" s="20"/>
    </row>
    <row r="1054" spans="1:7" x14ac:dyDescent="0.2">
      <c r="A1054" s="21" t="s">
        <v>37</v>
      </c>
      <c r="B1054" s="22"/>
      <c r="C1054" s="22"/>
      <c r="D1054" s="22"/>
      <c r="E1054" s="23" t="s">
        <v>46</v>
      </c>
      <c r="F1054" s="24"/>
      <c r="G1054" s="20" t="s">
        <v>50</v>
      </c>
    </row>
    <row r="1055" spans="1:7" x14ac:dyDescent="0.2">
      <c r="A1055" s="6"/>
      <c r="B1055" s="99"/>
      <c r="C1055" s="8"/>
      <c r="D1055" s="8"/>
      <c r="E1055" s="1147"/>
      <c r="F1055" s="1148"/>
      <c r="G1055" s="25"/>
    </row>
    <row r="1056" spans="1:7" ht="26.25" thickBot="1" x14ac:dyDescent="0.25">
      <c r="A1056" s="210" t="s">
        <v>47</v>
      </c>
      <c r="B1056" s="28" t="s">
        <v>23</v>
      </c>
      <c r="C1056" s="28" t="s">
        <v>34</v>
      </c>
      <c r="D1056" s="110" t="s">
        <v>53</v>
      </c>
      <c r="E1056" s="114" t="s">
        <v>54</v>
      </c>
      <c r="F1056" s="111" t="s">
        <v>55</v>
      </c>
      <c r="G1056" s="112" t="s">
        <v>35</v>
      </c>
    </row>
    <row r="1057" spans="1:7" ht="13.5" thickTop="1" x14ac:dyDescent="0.2">
      <c r="A1057" s="29">
        <v>1</v>
      </c>
      <c r="B1057" s="646"/>
      <c r="C1057" s="656" t="s">
        <v>300</v>
      </c>
      <c r="D1057" s="657" t="s">
        <v>946</v>
      </c>
      <c r="E1057" s="745">
        <v>40</v>
      </c>
      <c r="F1057" s="746">
        <v>200</v>
      </c>
      <c r="G1057" s="353">
        <f>F1057*E1057</f>
        <v>8000</v>
      </c>
    </row>
    <row r="1058" spans="1:7" x14ac:dyDescent="0.2">
      <c r="A1058" s="29"/>
      <c r="B1058" s="101"/>
      <c r="C1058" s="352"/>
      <c r="D1058" s="351" t="s">
        <v>2456</v>
      </c>
      <c r="E1058" s="108"/>
      <c r="F1058" s="128"/>
      <c r="G1058" s="353" t="s">
        <v>8</v>
      </c>
    </row>
    <row r="1059" spans="1:7" x14ac:dyDescent="0.2">
      <c r="A1059" s="29">
        <v>2</v>
      </c>
      <c r="B1059" s="105"/>
      <c r="C1059" s="656" t="s">
        <v>300</v>
      </c>
      <c r="D1059" s="357" t="s">
        <v>2782</v>
      </c>
      <c r="E1059" s="102">
        <v>40</v>
      </c>
      <c r="F1059" s="128">
        <v>350</v>
      </c>
      <c r="G1059" s="353">
        <f t="shared" ref="G1059:G1060" si="23">F1059*E1059</f>
        <v>14000</v>
      </c>
    </row>
    <row r="1060" spans="1:7" x14ac:dyDescent="0.2">
      <c r="A1060" s="29">
        <v>3</v>
      </c>
      <c r="B1060" s="105"/>
      <c r="C1060" s="656" t="s">
        <v>300</v>
      </c>
      <c r="D1060" s="357" t="s">
        <v>2444</v>
      </c>
      <c r="E1060" s="108">
        <v>40</v>
      </c>
      <c r="F1060" s="128">
        <v>200</v>
      </c>
      <c r="G1060" s="353">
        <f t="shared" si="23"/>
        <v>8000</v>
      </c>
    </row>
    <row r="1061" spans="1:7" x14ac:dyDescent="0.2">
      <c r="A1061" s="29"/>
      <c r="B1061" s="105"/>
      <c r="C1061" s="656"/>
      <c r="D1061" s="357"/>
      <c r="E1061" s="102"/>
      <c r="F1061" s="128"/>
      <c r="G1061" s="353"/>
    </row>
    <row r="1062" spans="1:7" x14ac:dyDescent="0.2">
      <c r="A1062" s="29"/>
      <c r="B1062" s="151"/>
      <c r="C1062" s="656"/>
      <c r="D1062" s="357"/>
      <c r="E1062" s="108"/>
      <c r="F1062" s="128"/>
      <c r="G1062" s="353"/>
    </row>
    <row r="1063" spans="1:7" x14ac:dyDescent="0.2">
      <c r="A1063" s="29"/>
      <c r="B1063" s="151"/>
      <c r="C1063" s="656"/>
      <c r="D1063" s="357"/>
      <c r="E1063" s="108"/>
      <c r="F1063" s="150"/>
      <c r="G1063" s="353"/>
    </row>
    <row r="1064" spans="1:7" x14ac:dyDescent="0.2">
      <c r="A1064" s="29"/>
      <c r="B1064" s="101"/>
      <c r="C1064" s="656"/>
      <c r="D1064" s="429"/>
      <c r="E1064" s="155"/>
      <c r="F1064" s="128"/>
      <c r="G1064" s="353"/>
    </row>
    <row r="1065" spans="1:7" x14ac:dyDescent="0.2">
      <c r="A1065" s="29"/>
      <c r="B1065" s="106"/>
      <c r="C1065" s="656"/>
      <c r="D1065" s="357"/>
      <c r="E1065" s="108"/>
      <c r="F1065" s="128"/>
      <c r="G1065" s="353"/>
    </row>
    <row r="1066" spans="1:7" x14ac:dyDescent="0.2">
      <c r="A1066" s="29"/>
      <c r="B1066" s="106"/>
      <c r="C1066" s="656"/>
      <c r="D1066" s="357"/>
      <c r="E1066" s="104"/>
      <c r="F1066" s="128"/>
      <c r="G1066" s="353"/>
    </row>
    <row r="1067" spans="1:7" x14ac:dyDescent="0.2">
      <c r="A1067" s="29"/>
      <c r="B1067" s="105"/>
      <c r="C1067" s="656"/>
      <c r="D1067" s="357"/>
      <c r="E1067" s="108"/>
      <c r="F1067" s="152"/>
      <c r="G1067" s="353"/>
    </row>
    <row r="1068" spans="1:7" x14ac:dyDescent="0.2">
      <c r="A1068" s="29"/>
      <c r="B1068" s="107"/>
      <c r="C1068" s="656"/>
      <c r="D1068" s="357"/>
      <c r="E1068" s="153"/>
      <c r="F1068" s="128"/>
      <c r="G1068" s="353"/>
    </row>
    <row r="1069" spans="1:7" x14ac:dyDescent="0.2">
      <c r="A1069" s="29"/>
      <c r="B1069" s="107"/>
      <c r="C1069" s="656"/>
      <c r="D1069" s="357"/>
      <c r="E1069" s="108"/>
      <c r="F1069" s="128"/>
      <c r="G1069" s="353"/>
    </row>
    <row r="1070" spans="1:7" x14ac:dyDescent="0.2">
      <c r="A1070" s="29"/>
      <c r="B1070" s="101"/>
      <c r="C1070" s="119"/>
      <c r="D1070" s="357"/>
      <c r="E1070" s="388"/>
      <c r="F1070" s="150"/>
      <c r="G1070" s="353"/>
    </row>
    <row r="1071" spans="1:7" x14ac:dyDescent="0.2">
      <c r="A1071" s="29"/>
      <c r="B1071" s="646"/>
      <c r="C1071" s="776"/>
      <c r="D1071" s="669"/>
      <c r="E1071" s="758"/>
      <c r="F1071" s="777"/>
      <c r="G1071" s="353"/>
    </row>
    <row r="1072" spans="1:7" x14ac:dyDescent="0.2">
      <c r="A1072" s="29"/>
      <c r="B1072" s="101"/>
      <c r="C1072" s="352"/>
      <c r="D1072" s="365"/>
      <c r="E1072" s="108"/>
      <c r="F1072" s="128"/>
      <c r="G1072" s="353"/>
    </row>
    <row r="1073" spans="1:7" x14ac:dyDescent="0.2">
      <c r="A1073" s="29"/>
      <c r="B1073" s="106"/>
      <c r="C1073" s="41"/>
      <c r="D1073" s="365"/>
      <c r="E1073" s="395"/>
      <c r="F1073" s="154"/>
      <c r="G1073" s="353"/>
    </row>
    <row r="1074" spans="1:7" x14ac:dyDescent="0.2">
      <c r="A1074" s="29"/>
      <c r="B1074" s="105"/>
      <c r="C1074" s="352"/>
      <c r="D1074" s="400"/>
      <c r="E1074" s="108"/>
      <c r="F1074" s="154"/>
      <c r="G1074" s="353"/>
    </row>
    <row r="1075" spans="1:7" x14ac:dyDescent="0.2">
      <c r="A1075" s="29"/>
      <c r="B1075" s="105"/>
      <c r="C1075" s="41"/>
      <c r="D1075" s="365"/>
      <c r="E1075" s="104"/>
      <c r="F1075" s="154"/>
      <c r="G1075" s="353"/>
    </row>
    <row r="1076" spans="1:7" x14ac:dyDescent="0.2">
      <c r="A1076" s="29"/>
      <c r="B1076" s="101"/>
      <c r="C1076" s="352"/>
      <c r="D1076" s="365"/>
      <c r="E1076" s="104"/>
      <c r="F1076" s="154"/>
      <c r="G1076" s="353"/>
    </row>
    <row r="1077" spans="1:7" x14ac:dyDescent="0.2">
      <c r="A1077" s="29"/>
      <c r="B1077" s="101"/>
      <c r="C1077" s="352"/>
      <c r="D1077" s="357"/>
      <c r="E1077" s="108"/>
      <c r="F1077" s="154"/>
      <c r="G1077" s="353"/>
    </row>
    <row r="1078" spans="1:7" x14ac:dyDescent="0.2">
      <c r="A1078" s="29"/>
      <c r="B1078" s="101"/>
      <c r="C1078" s="41"/>
      <c r="D1078" s="357"/>
      <c r="E1078" s="104"/>
      <c r="F1078" s="154"/>
      <c r="G1078" s="353"/>
    </row>
    <row r="1079" spans="1:7" x14ac:dyDescent="0.2">
      <c r="A1079" s="29"/>
      <c r="B1079" s="101"/>
      <c r="C1079" s="352"/>
      <c r="D1079" s="357"/>
      <c r="E1079" s="108"/>
      <c r="F1079" s="154"/>
      <c r="G1079" s="353"/>
    </row>
    <row r="1080" spans="1:7" x14ac:dyDescent="0.2">
      <c r="A1080" s="29"/>
      <c r="B1080" s="101"/>
      <c r="C1080" s="41"/>
      <c r="D1080" s="401"/>
      <c r="E1080" s="104"/>
      <c r="F1080" s="154"/>
      <c r="G1080" s="353"/>
    </row>
    <row r="1081" spans="1:7" x14ac:dyDescent="0.2">
      <c r="A1081" s="29"/>
      <c r="B1081" s="101"/>
      <c r="C1081" s="352"/>
      <c r="D1081" s="401"/>
      <c r="E1081" s="108"/>
      <c r="F1081" s="154"/>
      <c r="G1081" s="353"/>
    </row>
    <row r="1082" spans="1:7" x14ac:dyDescent="0.2">
      <c r="A1082" s="29"/>
      <c r="B1082" s="101"/>
      <c r="C1082" s="41"/>
      <c r="D1082" s="401"/>
      <c r="E1082" s="104"/>
      <c r="F1082" s="154"/>
      <c r="G1082" s="353"/>
    </row>
    <row r="1083" spans="1:7" x14ac:dyDescent="0.2">
      <c r="A1083" s="29"/>
      <c r="B1083" s="101"/>
      <c r="C1083" s="352"/>
      <c r="D1083" s="400"/>
      <c r="E1083" s="104"/>
      <c r="F1083" s="154"/>
      <c r="G1083" s="353"/>
    </row>
    <row r="1084" spans="1:7" x14ac:dyDescent="0.2">
      <c r="A1084" s="29"/>
      <c r="B1084" s="101"/>
      <c r="C1084" s="41"/>
      <c r="D1084" s="364"/>
      <c r="E1084" s="104"/>
      <c r="F1084" s="154"/>
      <c r="G1084" s="353"/>
    </row>
    <row r="1085" spans="1:7" x14ac:dyDescent="0.2">
      <c r="A1085" s="29"/>
      <c r="B1085" s="101"/>
      <c r="C1085" s="352"/>
      <c r="D1085" s="364"/>
      <c r="E1085" s="108"/>
      <c r="F1085" s="128"/>
      <c r="G1085" s="353"/>
    </row>
    <row r="1086" spans="1:7" x14ac:dyDescent="0.2">
      <c r="A1086" s="29"/>
      <c r="B1086" s="101"/>
      <c r="C1086" s="41"/>
      <c r="D1086" s="364"/>
      <c r="E1086" s="153"/>
      <c r="F1086" s="384" t="s">
        <v>475</v>
      </c>
      <c r="G1086" s="353"/>
    </row>
    <row r="1087" spans="1:7" x14ac:dyDescent="0.2">
      <c r="A1087" s="29"/>
      <c r="B1087" s="101"/>
      <c r="C1087" s="352"/>
      <c r="D1087" s="364"/>
      <c r="E1087" s="102"/>
      <c r="F1087" s="128"/>
      <c r="G1087" s="353"/>
    </row>
    <row r="1088" spans="1:7" x14ac:dyDescent="0.2">
      <c r="A1088" s="29"/>
      <c r="B1088" s="101"/>
      <c r="C1088" s="31"/>
      <c r="D1088" s="365"/>
      <c r="E1088" s="131"/>
      <c r="F1088" s="117"/>
      <c r="G1088" s="35"/>
    </row>
    <row r="1089" spans="1:7" x14ac:dyDescent="0.2">
      <c r="A1089" s="29"/>
      <c r="B1089" s="101"/>
      <c r="C1089" s="41"/>
      <c r="D1089" s="406"/>
      <c r="E1089" s="108"/>
      <c r="F1089" s="149"/>
      <c r="G1089" s="35"/>
    </row>
    <row r="1090" spans="1:7" x14ac:dyDescent="0.2">
      <c r="A1090" s="29"/>
      <c r="B1090" s="101"/>
      <c r="C1090" s="41"/>
      <c r="D1090" s="364"/>
      <c r="E1090" s="108"/>
      <c r="F1090" s="149"/>
      <c r="G1090" s="35"/>
    </row>
    <row r="1091" spans="1:7" ht="13.5" thickBot="1" x14ac:dyDescent="0.25">
      <c r="A1091" s="45"/>
      <c r="B1091" s="132"/>
      <c r="C1091" s="115"/>
      <c r="D1091" s="115"/>
      <c r="E1091" s="132"/>
      <c r="F1091" s="49" t="s">
        <v>15</v>
      </c>
      <c r="G1091" s="50">
        <f>SUM(G1057:G1090)</f>
        <v>30000</v>
      </c>
    </row>
    <row r="1092" spans="1:7" ht="13.5" thickTop="1" x14ac:dyDescent="0.2">
      <c r="A1092" s="1188" t="s">
        <v>3214</v>
      </c>
      <c r="B1092" s="1189"/>
      <c r="C1092" s="1189"/>
      <c r="D1092" s="1189"/>
      <c r="E1092" s="1189"/>
      <c r="F1092" s="1189"/>
      <c r="G1092" s="1190"/>
    </row>
    <row r="1093" spans="1:7" ht="13.5" thickBot="1" x14ac:dyDescent="0.25">
      <c r="A1093" s="52"/>
      <c r="B1093" s="103"/>
      <c r="C1093" s="355" t="s">
        <v>8</v>
      </c>
      <c r="D1093" s="54"/>
      <c r="E1093" s="103"/>
      <c r="F1093" s="55"/>
      <c r="G1093" s="56"/>
    </row>
    <row r="1094" spans="1:7" ht="13.5" thickTop="1" x14ac:dyDescent="0.2">
      <c r="A1094" s="1199"/>
      <c r="B1094" s="1200"/>
      <c r="C1094" s="1201"/>
      <c r="D1094" s="57" t="s">
        <v>11</v>
      </c>
      <c r="E1094" s="1202" t="s">
        <v>12</v>
      </c>
      <c r="F1094" s="1200"/>
      <c r="G1094" s="1203"/>
    </row>
    <row r="1095" spans="1:7" x14ac:dyDescent="0.2">
      <c r="A1095" s="1191" t="s">
        <v>17</v>
      </c>
      <c r="B1095" s="1192"/>
      <c r="C1095" s="1193"/>
      <c r="D1095" s="39"/>
      <c r="E1095" s="1136"/>
      <c r="F1095" s="1137"/>
      <c r="G1095" s="1138"/>
    </row>
    <row r="1096" spans="1:7" x14ac:dyDescent="0.2">
      <c r="A1096" s="1191" t="s">
        <v>38</v>
      </c>
      <c r="B1096" s="1192"/>
      <c r="C1096" s="1193"/>
      <c r="D1096" s="58" t="s">
        <v>10</v>
      </c>
      <c r="E1096" s="1194" t="s">
        <v>142</v>
      </c>
      <c r="F1096" s="1139"/>
      <c r="G1096" s="1140"/>
    </row>
    <row r="1097" spans="1:7" ht="13.5" thickBot="1" x14ac:dyDescent="0.25">
      <c r="A1097" s="1195" t="s">
        <v>39</v>
      </c>
      <c r="B1097" s="1196"/>
      <c r="C1097" s="1197"/>
      <c r="D1097" s="59" t="s">
        <v>44</v>
      </c>
      <c r="E1097" s="1198" t="s">
        <v>0</v>
      </c>
      <c r="F1097" s="1143"/>
      <c r="G1097" s="1144"/>
    </row>
    <row r="1098" spans="1:7" ht="16.5" x14ac:dyDescent="0.25">
      <c r="A1098" s="1152" t="s">
        <v>29</v>
      </c>
      <c r="B1098" s="1153"/>
      <c r="C1098" s="1153"/>
      <c r="D1098" s="1153"/>
      <c r="E1098" s="1153"/>
      <c r="F1098" s="1153"/>
      <c r="G1098" s="1154"/>
    </row>
    <row r="1099" spans="1:7" x14ac:dyDescent="0.2">
      <c r="A1099" s="1155" t="s">
        <v>48</v>
      </c>
      <c r="B1099" s="1156"/>
      <c r="C1099" s="1156"/>
      <c r="D1099" s="1156"/>
      <c r="E1099" s="1156"/>
      <c r="F1099" s="1156"/>
      <c r="G1099" s="1157"/>
    </row>
    <row r="1100" spans="1:7" x14ac:dyDescent="0.2">
      <c r="A1100" s="1158" t="s">
        <v>49</v>
      </c>
      <c r="B1100" s="1159"/>
      <c r="C1100" s="1159"/>
      <c r="D1100" s="1159"/>
      <c r="E1100" s="1159"/>
      <c r="F1100" s="1159"/>
      <c r="G1100" s="1160"/>
    </row>
    <row r="1101" spans="1:7" x14ac:dyDescent="0.2">
      <c r="A1101" s="6"/>
      <c r="B1101" s="99"/>
      <c r="C1101" s="8"/>
      <c r="D1101" s="9"/>
      <c r="E1101" s="99"/>
      <c r="F1101" s="10"/>
      <c r="G1101" s="11" t="s">
        <v>20</v>
      </c>
    </row>
    <row r="1102" spans="1:7" x14ac:dyDescent="0.2">
      <c r="A1102" s="12" t="s">
        <v>57</v>
      </c>
      <c r="B1102" s="13"/>
      <c r="C1102" s="14" t="s">
        <v>66</v>
      </c>
      <c r="D1102" s="13"/>
      <c r="E1102" s="343" t="s">
        <v>3310</v>
      </c>
      <c r="F1102" s="98"/>
      <c r="G1102" s="344" t="s">
        <v>3299</v>
      </c>
    </row>
    <row r="1103" spans="1:7" x14ac:dyDescent="0.2">
      <c r="A1103" s="17" t="s">
        <v>8</v>
      </c>
      <c r="B1103" s="100"/>
      <c r="C1103" s="19"/>
      <c r="D1103" s="4"/>
      <c r="E1103" s="1145"/>
      <c r="F1103" s="1146"/>
      <c r="G1103" s="20"/>
    </row>
    <row r="1104" spans="1:7" x14ac:dyDescent="0.2">
      <c r="A1104" s="21" t="s">
        <v>37</v>
      </c>
      <c r="B1104" s="22"/>
      <c r="C1104" s="22"/>
      <c r="D1104" s="22"/>
      <c r="E1104" s="23" t="s">
        <v>46</v>
      </c>
      <c r="F1104" s="24"/>
      <c r="G1104" s="20" t="s">
        <v>50</v>
      </c>
    </row>
    <row r="1105" spans="1:7" x14ac:dyDescent="0.2">
      <c r="A1105" s="6"/>
      <c r="B1105" s="99"/>
      <c r="C1105" s="8"/>
      <c r="D1105" s="8"/>
      <c r="E1105" s="1147"/>
      <c r="F1105" s="1148"/>
      <c r="G1105" s="25"/>
    </row>
    <row r="1106" spans="1:7" ht="26.25" thickBot="1" x14ac:dyDescent="0.25">
      <c r="A1106" s="210" t="s">
        <v>47</v>
      </c>
      <c r="B1106" s="28" t="s">
        <v>23</v>
      </c>
      <c r="C1106" s="28" t="s">
        <v>34</v>
      </c>
      <c r="D1106" s="110" t="s">
        <v>53</v>
      </c>
      <c r="E1106" s="114" t="s">
        <v>54</v>
      </c>
      <c r="F1106" s="111" t="s">
        <v>55</v>
      </c>
      <c r="G1106" s="112" t="s">
        <v>35</v>
      </c>
    </row>
    <row r="1107" spans="1:7" ht="13.5" thickTop="1" x14ac:dyDescent="0.2">
      <c r="A1107" s="29">
        <v>1</v>
      </c>
      <c r="B1107" s="646"/>
      <c r="C1107" s="656" t="s">
        <v>300</v>
      </c>
      <c r="D1107" s="657" t="s">
        <v>3215</v>
      </c>
      <c r="E1107" s="745">
        <v>40</v>
      </c>
      <c r="F1107" s="746">
        <v>200</v>
      </c>
      <c r="G1107" s="353">
        <f>F1107*E1107</f>
        <v>8000</v>
      </c>
    </row>
    <row r="1108" spans="1:7" x14ac:dyDescent="0.2">
      <c r="A1108" s="29"/>
      <c r="B1108" s="101"/>
      <c r="C1108" s="352"/>
      <c r="D1108" s="351" t="s">
        <v>545</v>
      </c>
      <c r="E1108" s="108"/>
      <c r="F1108" s="128"/>
      <c r="G1108" s="353" t="s">
        <v>8</v>
      </c>
    </row>
    <row r="1109" spans="1:7" x14ac:dyDescent="0.2">
      <c r="A1109" s="29">
        <v>2</v>
      </c>
      <c r="B1109" s="105"/>
      <c r="C1109" s="656" t="s">
        <v>300</v>
      </c>
      <c r="D1109" s="357" t="s">
        <v>2782</v>
      </c>
      <c r="E1109" s="102">
        <v>40</v>
      </c>
      <c r="F1109" s="128">
        <v>350</v>
      </c>
      <c r="G1109" s="353">
        <f t="shared" ref="G1109:G1110" si="24">F1109*E1109</f>
        <v>14000</v>
      </c>
    </row>
    <row r="1110" spans="1:7" x14ac:dyDescent="0.2">
      <c r="A1110" s="29">
        <v>3</v>
      </c>
      <c r="B1110" s="105"/>
      <c r="C1110" s="656" t="s">
        <v>300</v>
      </c>
      <c r="D1110" s="357" t="s">
        <v>2444</v>
      </c>
      <c r="E1110" s="108">
        <v>40</v>
      </c>
      <c r="F1110" s="128">
        <v>200</v>
      </c>
      <c r="G1110" s="353">
        <f t="shared" si="24"/>
        <v>8000</v>
      </c>
    </row>
    <row r="1111" spans="1:7" x14ac:dyDescent="0.2">
      <c r="A1111" s="29"/>
      <c r="B1111" s="105"/>
      <c r="C1111" s="656"/>
      <c r="D1111" s="357"/>
      <c r="E1111" s="102"/>
      <c r="F1111" s="128"/>
      <c r="G1111" s="353"/>
    </row>
    <row r="1112" spans="1:7" x14ac:dyDescent="0.2">
      <c r="A1112" s="29"/>
      <c r="B1112" s="151"/>
      <c r="C1112" s="656"/>
      <c r="D1112" s="357"/>
      <c r="E1112" s="108"/>
      <c r="F1112" s="128"/>
      <c r="G1112" s="353"/>
    </row>
    <row r="1113" spans="1:7" x14ac:dyDescent="0.2">
      <c r="A1113" s="29"/>
      <c r="B1113" s="151"/>
      <c r="C1113" s="656"/>
      <c r="D1113" s="357"/>
      <c r="E1113" s="108"/>
      <c r="F1113" s="150"/>
      <c r="G1113" s="353"/>
    </row>
    <row r="1114" spans="1:7" x14ac:dyDescent="0.2">
      <c r="A1114" s="29"/>
      <c r="B1114" s="101"/>
      <c r="C1114" s="656"/>
      <c r="D1114" s="429"/>
      <c r="E1114" s="155"/>
      <c r="F1114" s="128"/>
      <c r="G1114" s="353"/>
    </row>
    <row r="1115" spans="1:7" x14ac:dyDescent="0.2">
      <c r="A1115" s="29"/>
      <c r="B1115" s="106"/>
      <c r="C1115" s="656"/>
      <c r="D1115" s="357"/>
      <c r="E1115" s="108"/>
      <c r="F1115" s="128"/>
      <c r="G1115" s="353"/>
    </row>
    <row r="1116" spans="1:7" x14ac:dyDescent="0.2">
      <c r="A1116" s="29"/>
      <c r="B1116" s="106"/>
      <c r="C1116" s="656"/>
      <c r="D1116" s="357"/>
      <c r="E1116" s="104"/>
      <c r="F1116" s="128"/>
      <c r="G1116" s="353"/>
    </row>
    <row r="1117" spans="1:7" x14ac:dyDescent="0.2">
      <c r="A1117" s="29"/>
      <c r="B1117" s="105"/>
      <c r="C1117" s="656"/>
      <c r="D1117" s="357"/>
      <c r="E1117" s="108"/>
      <c r="F1117" s="152"/>
      <c r="G1117" s="353"/>
    </row>
    <row r="1118" spans="1:7" x14ac:dyDescent="0.2">
      <c r="A1118" s="29"/>
      <c r="B1118" s="107"/>
      <c r="C1118" s="656"/>
      <c r="D1118" s="357"/>
      <c r="E1118" s="153"/>
      <c r="F1118" s="128"/>
      <c r="G1118" s="353"/>
    </row>
    <row r="1119" spans="1:7" x14ac:dyDescent="0.2">
      <c r="A1119" s="29"/>
      <c r="B1119" s="107"/>
      <c r="C1119" s="656"/>
      <c r="D1119" s="357"/>
      <c r="E1119" s="108"/>
      <c r="F1119" s="128"/>
      <c r="G1119" s="353"/>
    </row>
    <row r="1120" spans="1:7" x14ac:dyDescent="0.2">
      <c r="A1120" s="29"/>
      <c r="B1120" s="101"/>
      <c r="C1120" s="119"/>
      <c r="D1120" s="357"/>
      <c r="E1120" s="388"/>
      <c r="F1120" s="150"/>
      <c r="G1120" s="353"/>
    </row>
    <row r="1121" spans="1:7" x14ac:dyDescent="0.2">
      <c r="A1121" s="29"/>
      <c r="B1121" s="646"/>
      <c r="C1121" s="776"/>
      <c r="D1121" s="669"/>
      <c r="E1121" s="758"/>
      <c r="F1121" s="777"/>
      <c r="G1121" s="353"/>
    </row>
    <row r="1122" spans="1:7" x14ac:dyDescent="0.2">
      <c r="A1122" s="29"/>
      <c r="B1122" s="101"/>
      <c r="C1122" s="352"/>
      <c r="D1122" s="365"/>
      <c r="E1122" s="108"/>
      <c r="F1122" s="128"/>
      <c r="G1122" s="353"/>
    </row>
    <row r="1123" spans="1:7" x14ac:dyDescent="0.2">
      <c r="A1123" s="29"/>
      <c r="B1123" s="106"/>
      <c r="C1123" s="41"/>
      <c r="D1123" s="365"/>
      <c r="E1123" s="395"/>
      <c r="F1123" s="154"/>
      <c r="G1123" s="353"/>
    </row>
    <row r="1124" spans="1:7" x14ac:dyDescent="0.2">
      <c r="A1124" s="29"/>
      <c r="B1124" s="105"/>
      <c r="C1124" s="352"/>
      <c r="D1124" s="400"/>
      <c r="E1124" s="108"/>
      <c r="F1124" s="154"/>
      <c r="G1124" s="353"/>
    </row>
    <row r="1125" spans="1:7" x14ac:dyDescent="0.2">
      <c r="A1125" s="29"/>
      <c r="B1125" s="105"/>
      <c r="C1125" s="41"/>
      <c r="D1125" s="365"/>
      <c r="E1125" s="104"/>
      <c r="F1125" s="154"/>
      <c r="G1125" s="353"/>
    </row>
    <row r="1126" spans="1:7" x14ac:dyDescent="0.2">
      <c r="A1126" s="29"/>
      <c r="B1126" s="101"/>
      <c r="C1126" s="352"/>
      <c r="D1126" s="365"/>
      <c r="E1126" s="104"/>
      <c r="F1126" s="154"/>
      <c r="G1126" s="353"/>
    </row>
    <row r="1127" spans="1:7" x14ac:dyDescent="0.2">
      <c r="A1127" s="29"/>
      <c r="B1127" s="101"/>
      <c r="C1127" s="352"/>
      <c r="D1127" s="357"/>
      <c r="E1127" s="108"/>
      <c r="F1127" s="154"/>
      <c r="G1127" s="353"/>
    </row>
    <row r="1128" spans="1:7" x14ac:dyDescent="0.2">
      <c r="A1128" s="29"/>
      <c r="B1128" s="101"/>
      <c r="C1128" s="41"/>
      <c r="D1128" s="357"/>
      <c r="E1128" s="104"/>
      <c r="F1128" s="154"/>
      <c r="G1128" s="353"/>
    </row>
    <row r="1129" spans="1:7" x14ac:dyDescent="0.2">
      <c r="A1129" s="29"/>
      <c r="B1129" s="101"/>
      <c r="C1129" s="352"/>
      <c r="D1129" s="357"/>
      <c r="E1129" s="108"/>
      <c r="F1129" s="154"/>
      <c r="G1129" s="353"/>
    </row>
    <row r="1130" spans="1:7" x14ac:dyDescent="0.2">
      <c r="A1130" s="29"/>
      <c r="B1130" s="101"/>
      <c r="C1130" s="41"/>
      <c r="D1130" s="401"/>
      <c r="E1130" s="104"/>
      <c r="F1130" s="154"/>
      <c r="G1130" s="353"/>
    </row>
    <row r="1131" spans="1:7" x14ac:dyDescent="0.2">
      <c r="A1131" s="29"/>
      <c r="B1131" s="101"/>
      <c r="C1131" s="352"/>
      <c r="D1131" s="401"/>
      <c r="E1131" s="108"/>
      <c r="F1131" s="154"/>
      <c r="G1131" s="353"/>
    </row>
    <row r="1132" spans="1:7" x14ac:dyDescent="0.2">
      <c r="A1132" s="29"/>
      <c r="B1132" s="101"/>
      <c r="C1132" s="41"/>
      <c r="D1132" s="401"/>
      <c r="E1132" s="104"/>
      <c r="F1132" s="154"/>
      <c r="G1132" s="353"/>
    </row>
    <row r="1133" spans="1:7" x14ac:dyDescent="0.2">
      <c r="A1133" s="29"/>
      <c r="B1133" s="101"/>
      <c r="C1133" s="352"/>
      <c r="D1133" s="400"/>
      <c r="E1133" s="104"/>
      <c r="F1133" s="154"/>
      <c r="G1133" s="353"/>
    </row>
    <row r="1134" spans="1:7" x14ac:dyDescent="0.2">
      <c r="A1134" s="29"/>
      <c r="B1134" s="101"/>
      <c r="C1134" s="41"/>
      <c r="D1134" s="364"/>
      <c r="E1134" s="104"/>
      <c r="F1134" s="154"/>
      <c r="G1134" s="353"/>
    </row>
    <row r="1135" spans="1:7" x14ac:dyDescent="0.2">
      <c r="A1135" s="29"/>
      <c r="B1135" s="101"/>
      <c r="C1135" s="352"/>
      <c r="D1135" s="364"/>
      <c r="E1135" s="108"/>
      <c r="F1135" s="128"/>
      <c r="G1135" s="353"/>
    </row>
    <row r="1136" spans="1:7" x14ac:dyDescent="0.2">
      <c r="A1136" s="29"/>
      <c r="B1136" s="101"/>
      <c r="C1136" s="41"/>
      <c r="D1136" s="364"/>
      <c r="E1136" s="153"/>
      <c r="F1136" s="384" t="s">
        <v>475</v>
      </c>
      <c r="G1136" s="353"/>
    </row>
    <row r="1137" spans="1:7" x14ac:dyDescent="0.2">
      <c r="A1137" s="29"/>
      <c r="B1137" s="101"/>
      <c r="C1137" s="352"/>
      <c r="D1137" s="364"/>
      <c r="E1137" s="102"/>
      <c r="F1137" s="128"/>
      <c r="G1137" s="353"/>
    </row>
    <row r="1138" spans="1:7" x14ac:dyDescent="0.2">
      <c r="A1138" s="29"/>
      <c r="B1138" s="101"/>
      <c r="C1138" s="31"/>
      <c r="D1138" s="365"/>
      <c r="E1138" s="131"/>
      <c r="F1138" s="117"/>
      <c r="G1138" s="35"/>
    </row>
    <row r="1139" spans="1:7" x14ac:dyDescent="0.2">
      <c r="A1139" s="29"/>
      <c r="B1139" s="101"/>
      <c r="C1139" s="41"/>
      <c r="D1139" s="406"/>
      <c r="E1139" s="108"/>
      <c r="F1139" s="149"/>
      <c r="G1139" s="35"/>
    </row>
    <row r="1140" spans="1:7" x14ac:dyDescent="0.2">
      <c r="A1140" s="29"/>
      <c r="B1140" s="101"/>
      <c r="C1140" s="41"/>
      <c r="D1140" s="364"/>
      <c r="E1140" s="108"/>
      <c r="F1140" s="149"/>
      <c r="G1140" s="35"/>
    </row>
    <row r="1141" spans="1:7" ht="13.5" thickBot="1" x14ac:dyDescent="0.25">
      <c r="A1141" s="45"/>
      <c r="B1141" s="132"/>
      <c r="C1141" s="115"/>
      <c r="D1141" s="115"/>
      <c r="E1141" s="132"/>
      <c r="F1141" s="49" t="s">
        <v>15</v>
      </c>
      <c r="G1141" s="50">
        <f>SUM(G1107:G1140)</f>
        <v>30000</v>
      </c>
    </row>
    <row r="1142" spans="1:7" ht="13.5" thickTop="1" x14ac:dyDescent="0.2">
      <c r="A1142" s="1188" t="s">
        <v>3216</v>
      </c>
      <c r="B1142" s="1189"/>
      <c r="C1142" s="1189"/>
      <c r="D1142" s="1189"/>
      <c r="E1142" s="1189"/>
      <c r="F1142" s="1189"/>
      <c r="G1142" s="1190"/>
    </row>
    <row r="1143" spans="1:7" ht="13.5" thickBot="1" x14ac:dyDescent="0.25">
      <c r="A1143" s="52"/>
      <c r="B1143" s="103"/>
      <c r="C1143" s="355" t="s">
        <v>8</v>
      </c>
      <c r="D1143" s="54"/>
      <c r="E1143" s="103"/>
      <c r="F1143" s="55"/>
      <c r="G1143" s="56"/>
    </row>
    <row r="1144" spans="1:7" ht="13.5" thickTop="1" x14ac:dyDescent="0.2">
      <c r="A1144" s="1199"/>
      <c r="B1144" s="1200"/>
      <c r="C1144" s="1201"/>
      <c r="D1144" s="57" t="s">
        <v>11</v>
      </c>
      <c r="E1144" s="1202" t="s">
        <v>12</v>
      </c>
      <c r="F1144" s="1200"/>
      <c r="G1144" s="1203"/>
    </row>
    <row r="1145" spans="1:7" x14ac:dyDescent="0.2">
      <c r="A1145" s="1191" t="s">
        <v>17</v>
      </c>
      <c r="B1145" s="1192"/>
      <c r="C1145" s="1193"/>
      <c r="D1145" s="39"/>
      <c r="E1145" s="1136"/>
      <c r="F1145" s="1137"/>
      <c r="G1145" s="1138"/>
    </row>
    <row r="1146" spans="1:7" x14ac:dyDescent="0.2">
      <c r="A1146" s="1191" t="s">
        <v>38</v>
      </c>
      <c r="B1146" s="1192"/>
      <c r="C1146" s="1193"/>
      <c r="D1146" s="58" t="s">
        <v>10</v>
      </c>
      <c r="E1146" s="1194" t="s">
        <v>142</v>
      </c>
      <c r="F1146" s="1139"/>
      <c r="G1146" s="1140"/>
    </row>
    <row r="1147" spans="1:7" ht="13.5" thickBot="1" x14ac:dyDescent="0.25">
      <c r="A1147" s="1195" t="s">
        <v>39</v>
      </c>
      <c r="B1147" s="1196"/>
      <c r="C1147" s="1197"/>
      <c r="D1147" s="59" t="s">
        <v>44</v>
      </c>
      <c r="E1147" s="1198" t="s">
        <v>0</v>
      </c>
      <c r="F1147" s="1143"/>
      <c r="G1147" s="1144"/>
    </row>
    <row r="1148" spans="1:7" ht="16.5" x14ac:dyDescent="0.25">
      <c r="A1148" s="1152" t="s">
        <v>29</v>
      </c>
      <c r="B1148" s="1153"/>
      <c r="C1148" s="1153"/>
      <c r="D1148" s="1153"/>
      <c r="E1148" s="1153"/>
      <c r="F1148" s="1153"/>
      <c r="G1148" s="1154"/>
    </row>
    <row r="1149" spans="1:7" x14ac:dyDescent="0.2">
      <c r="A1149" s="1155" t="s">
        <v>48</v>
      </c>
      <c r="B1149" s="1156"/>
      <c r="C1149" s="1156"/>
      <c r="D1149" s="1156"/>
      <c r="E1149" s="1156"/>
      <c r="F1149" s="1156"/>
      <c r="G1149" s="1157"/>
    </row>
    <row r="1150" spans="1:7" x14ac:dyDescent="0.2">
      <c r="A1150" s="1158" t="s">
        <v>49</v>
      </c>
      <c r="B1150" s="1159"/>
      <c r="C1150" s="1159"/>
      <c r="D1150" s="1159"/>
      <c r="E1150" s="1159"/>
      <c r="F1150" s="1159"/>
      <c r="G1150" s="1160"/>
    </row>
    <row r="1151" spans="1:7" x14ac:dyDescent="0.2">
      <c r="A1151" s="6"/>
      <c r="B1151" s="99"/>
      <c r="C1151" s="8"/>
      <c r="D1151" s="9"/>
      <c r="E1151" s="99"/>
      <c r="F1151" s="10"/>
      <c r="G1151" s="11" t="s">
        <v>20</v>
      </c>
    </row>
    <row r="1152" spans="1:7" x14ac:dyDescent="0.2">
      <c r="A1152" s="12" t="s">
        <v>57</v>
      </c>
      <c r="B1152" s="13"/>
      <c r="C1152" s="14" t="s">
        <v>66</v>
      </c>
      <c r="D1152" s="13"/>
      <c r="E1152" s="343" t="s">
        <v>3311</v>
      </c>
      <c r="F1152" s="98"/>
      <c r="G1152" s="344" t="s">
        <v>3299</v>
      </c>
    </row>
    <row r="1153" spans="1:7" x14ac:dyDescent="0.2">
      <c r="A1153" s="17" t="s">
        <v>8</v>
      </c>
      <c r="B1153" s="100"/>
      <c r="C1153" s="19"/>
      <c r="D1153" s="4"/>
      <c r="E1153" s="1145"/>
      <c r="F1153" s="1146"/>
      <c r="G1153" s="20"/>
    </row>
    <row r="1154" spans="1:7" x14ac:dyDescent="0.2">
      <c r="A1154" s="21" t="s">
        <v>37</v>
      </c>
      <c r="B1154" s="22"/>
      <c r="C1154" s="22"/>
      <c r="D1154" s="22"/>
      <c r="E1154" s="23" t="s">
        <v>46</v>
      </c>
      <c r="F1154" s="24"/>
      <c r="G1154" s="20" t="s">
        <v>50</v>
      </c>
    </row>
    <row r="1155" spans="1:7" x14ac:dyDescent="0.2">
      <c r="A1155" s="6"/>
      <c r="B1155" s="99"/>
      <c r="C1155" s="8"/>
      <c r="D1155" s="8"/>
      <c r="E1155" s="1147"/>
      <c r="F1155" s="1148"/>
      <c r="G1155" s="25"/>
    </row>
    <row r="1156" spans="1:7" ht="26.25" thickBot="1" x14ac:dyDescent="0.25">
      <c r="A1156" s="210" t="s">
        <v>47</v>
      </c>
      <c r="B1156" s="28" t="s">
        <v>23</v>
      </c>
      <c r="C1156" s="28" t="s">
        <v>34</v>
      </c>
      <c r="D1156" s="110" t="s">
        <v>53</v>
      </c>
      <c r="E1156" s="114" t="s">
        <v>54</v>
      </c>
      <c r="F1156" s="111" t="s">
        <v>55</v>
      </c>
      <c r="G1156" s="112" t="s">
        <v>35</v>
      </c>
    </row>
    <row r="1157" spans="1:7" ht="13.5" thickTop="1" x14ac:dyDescent="0.2">
      <c r="A1157" s="29">
        <v>1</v>
      </c>
      <c r="B1157" s="646"/>
      <c r="C1157" s="656" t="s">
        <v>300</v>
      </c>
      <c r="D1157" s="657" t="s">
        <v>3217</v>
      </c>
      <c r="E1157" s="745">
        <v>70</v>
      </c>
      <c r="F1157" s="746">
        <v>200</v>
      </c>
      <c r="G1157" s="353">
        <f>F1157*E1157</f>
        <v>14000</v>
      </c>
    </row>
    <row r="1158" spans="1:7" x14ac:dyDescent="0.2">
      <c r="A1158" s="29">
        <v>2</v>
      </c>
      <c r="B1158" s="105"/>
      <c r="C1158" s="656" t="s">
        <v>300</v>
      </c>
      <c r="D1158" s="357" t="s">
        <v>2782</v>
      </c>
      <c r="E1158" s="102">
        <v>70</v>
      </c>
      <c r="F1158" s="128">
        <v>350</v>
      </c>
      <c r="G1158" s="353">
        <f t="shared" ref="G1158" si="25">F1158*E1158</f>
        <v>24500</v>
      </c>
    </row>
    <row r="1159" spans="1:7" x14ac:dyDescent="0.2">
      <c r="A1159" s="29"/>
      <c r="B1159" s="793"/>
      <c r="C1159" s="656"/>
      <c r="D1159" s="669"/>
      <c r="E1159" s="962"/>
      <c r="F1159" s="659"/>
      <c r="G1159" s="353"/>
    </row>
    <row r="1160" spans="1:7" x14ac:dyDescent="0.2">
      <c r="A1160" s="29"/>
      <c r="B1160" s="105"/>
      <c r="C1160" s="656"/>
      <c r="D1160" s="357"/>
      <c r="E1160" s="108"/>
      <c r="F1160" s="128"/>
      <c r="G1160" s="353"/>
    </row>
    <row r="1161" spans="1:7" x14ac:dyDescent="0.2">
      <c r="A1161" s="29"/>
      <c r="B1161" s="105"/>
      <c r="C1161" s="656"/>
      <c r="D1161" s="357"/>
      <c r="E1161" s="102"/>
      <c r="F1161" s="128"/>
      <c r="G1161" s="353"/>
    </row>
    <row r="1162" spans="1:7" x14ac:dyDescent="0.2">
      <c r="A1162" s="29"/>
      <c r="B1162" s="151"/>
      <c r="C1162" s="656"/>
      <c r="D1162" s="357"/>
      <c r="E1162" s="108"/>
      <c r="F1162" s="128"/>
      <c r="G1162" s="353"/>
    </row>
    <row r="1163" spans="1:7" x14ac:dyDescent="0.2">
      <c r="A1163" s="29"/>
      <c r="B1163" s="151"/>
      <c r="C1163" s="656"/>
      <c r="D1163" s="357"/>
      <c r="E1163" s="108"/>
      <c r="F1163" s="150"/>
      <c r="G1163" s="353"/>
    </row>
    <row r="1164" spans="1:7" x14ac:dyDescent="0.2">
      <c r="A1164" s="29"/>
      <c r="B1164" s="101"/>
      <c r="C1164" s="656"/>
      <c r="D1164" s="429"/>
      <c r="E1164" s="155"/>
      <c r="F1164" s="128"/>
      <c r="G1164" s="353"/>
    </row>
    <row r="1165" spans="1:7" x14ac:dyDescent="0.2">
      <c r="A1165" s="29"/>
      <c r="B1165" s="106"/>
      <c r="C1165" s="656"/>
      <c r="D1165" s="357"/>
      <c r="E1165" s="108"/>
      <c r="F1165" s="128"/>
      <c r="G1165" s="353"/>
    </row>
    <row r="1166" spans="1:7" x14ac:dyDescent="0.2">
      <c r="A1166" s="29"/>
      <c r="B1166" s="106"/>
      <c r="C1166" s="656"/>
      <c r="D1166" s="357"/>
      <c r="E1166" s="104"/>
      <c r="F1166" s="128"/>
      <c r="G1166" s="353"/>
    </row>
    <row r="1167" spans="1:7" x14ac:dyDescent="0.2">
      <c r="A1167" s="29"/>
      <c r="B1167" s="105"/>
      <c r="C1167" s="656"/>
      <c r="D1167" s="357"/>
      <c r="E1167" s="108"/>
      <c r="F1167" s="152"/>
      <c r="G1167" s="353"/>
    </row>
    <row r="1168" spans="1:7" x14ac:dyDescent="0.2">
      <c r="A1168" s="29"/>
      <c r="B1168" s="107"/>
      <c r="C1168" s="656"/>
      <c r="D1168" s="357"/>
      <c r="E1168" s="153"/>
      <c r="F1168" s="128"/>
      <c r="G1168" s="353"/>
    </row>
    <row r="1169" spans="1:7" x14ac:dyDescent="0.2">
      <c r="A1169" s="29"/>
      <c r="B1169" s="107"/>
      <c r="C1169" s="656"/>
      <c r="D1169" s="357"/>
      <c r="E1169" s="108"/>
      <c r="F1169" s="128"/>
      <c r="G1169" s="353"/>
    </row>
    <row r="1170" spans="1:7" x14ac:dyDescent="0.2">
      <c r="A1170" s="29"/>
      <c r="B1170" s="101"/>
      <c r="C1170" s="119"/>
      <c r="D1170" s="357"/>
      <c r="E1170" s="388"/>
      <c r="F1170" s="150"/>
      <c r="G1170" s="353"/>
    </row>
    <row r="1171" spans="1:7" x14ac:dyDescent="0.2">
      <c r="A1171" s="29"/>
      <c r="B1171" s="646"/>
      <c r="C1171" s="776"/>
      <c r="D1171" s="669"/>
      <c r="E1171" s="758"/>
      <c r="F1171" s="777"/>
      <c r="G1171" s="353"/>
    </row>
    <row r="1172" spans="1:7" x14ac:dyDescent="0.2">
      <c r="A1172" s="29"/>
      <c r="B1172" s="101"/>
      <c r="C1172" s="352"/>
      <c r="D1172" s="365"/>
      <c r="E1172" s="108"/>
      <c r="F1172" s="128"/>
      <c r="G1172" s="353"/>
    </row>
    <row r="1173" spans="1:7" x14ac:dyDescent="0.2">
      <c r="A1173" s="29"/>
      <c r="B1173" s="106"/>
      <c r="C1173" s="41"/>
      <c r="D1173" s="365"/>
      <c r="E1173" s="395"/>
      <c r="F1173" s="154"/>
      <c r="G1173" s="353"/>
    </row>
    <row r="1174" spans="1:7" x14ac:dyDescent="0.2">
      <c r="A1174" s="29"/>
      <c r="B1174" s="105"/>
      <c r="C1174" s="352"/>
      <c r="D1174" s="400"/>
      <c r="E1174" s="108"/>
      <c r="F1174" s="154"/>
      <c r="G1174" s="353"/>
    </row>
    <row r="1175" spans="1:7" x14ac:dyDescent="0.2">
      <c r="A1175" s="29"/>
      <c r="B1175" s="105"/>
      <c r="C1175" s="41"/>
      <c r="D1175" s="365"/>
      <c r="E1175" s="104"/>
      <c r="F1175" s="154"/>
      <c r="G1175" s="353"/>
    </row>
    <row r="1176" spans="1:7" x14ac:dyDescent="0.2">
      <c r="A1176" s="29"/>
      <c r="B1176" s="101"/>
      <c r="C1176" s="352"/>
      <c r="D1176" s="365"/>
      <c r="E1176" s="104"/>
      <c r="F1176" s="154"/>
      <c r="G1176" s="353"/>
    </row>
    <row r="1177" spans="1:7" x14ac:dyDescent="0.2">
      <c r="A1177" s="29"/>
      <c r="B1177" s="101"/>
      <c r="C1177" s="352"/>
      <c r="D1177" s="357"/>
      <c r="E1177" s="108"/>
      <c r="F1177" s="154"/>
      <c r="G1177" s="353"/>
    </row>
    <row r="1178" spans="1:7" x14ac:dyDescent="0.2">
      <c r="A1178" s="29"/>
      <c r="B1178" s="101"/>
      <c r="C1178" s="41"/>
      <c r="D1178" s="357"/>
      <c r="E1178" s="104"/>
      <c r="F1178" s="154"/>
      <c r="G1178" s="353"/>
    </row>
    <row r="1179" spans="1:7" x14ac:dyDescent="0.2">
      <c r="A1179" s="29"/>
      <c r="B1179" s="101"/>
      <c r="C1179" s="352"/>
      <c r="D1179" s="357"/>
      <c r="E1179" s="108"/>
      <c r="F1179" s="154"/>
      <c r="G1179" s="353"/>
    </row>
    <row r="1180" spans="1:7" x14ac:dyDescent="0.2">
      <c r="A1180" s="29"/>
      <c r="B1180" s="101"/>
      <c r="C1180" s="41"/>
      <c r="D1180" s="401"/>
      <c r="E1180" s="104"/>
      <c r="F1180" s="154"/>
      <c r="G1180" s="353"/>
    </row>
    <row r="1181" spans="1:7" x14ac:dyDescent="0.2">
      <c r="A1181" s="29"/>
      <c r="B1181" s="101"/>
      <c r="C1181" s="352"/>
      <c r="D1181" s="401"/>
      <c r="E1181" s="108"/>
      <c r="F1181" s="154"/>
      <c r="G1181" s="353"/>
    </row>
    <row r="1182" spans="1:7" x14ac:dyDescent="0.2">
      <c r="A1182" s="29"/>
      <c r="B1182" s="101"/>
      <c r="C1182" s="41"/>
      <c r="D1182" s="401"/>
      <c r="E1182" s="104"/>
      <c r="F1182" s="154"/>
      <c r="G1182" s="353"/>
    </row>
    <row r="1183" spans="1:7" x14ac:dyDescent="0.2">
      <c r="A1183" s="29"/>
      <c r="B1183" s="101"/>
      <c r="C1183" s="352"/>
      <c r="D1183" s="400"/>
      <c r="E1183" s="104"/>
      <c r="F1183" s="154"/>
      <c r="G1183" s="353"/>
    </row>
    <row r="1184" spans="1:7" x14ac:dyDescent="0.2">
      <c r="A1184" s="29"/>
      <c r="B1184" s="101"/>
      <c r="C1184" s="41"/>
      <c r="D1184" s="364"/>
      <c r="E1184" s="104"/>
      <c r="F1184" s="154"/>
      <c r="G1184" s="353"/>
    </row>
    <row r="1185" spans="1:7" x14ac:dyDescent="0.2">
      <c r="A1185" s="29"/>
      <c r="B1185" s="101"/>
      <c r="C1185" s="352"/>
      <c r="D1185" s="364"/>
      <c r="E1185" s="108"/>
      <c r="F1185" s="128"/>
      <c r="G1185" s="353"/>
    </row>
    <row r="1186" spans="1:7" x14ac:dyDescent="0.2">
      <c r="A1186" s="29"/>
      <c r="B1186" s="101"/>
      <c r="C1186" s="41"/>
      <c r="D1186" s="364"/>
      <c r="E1186" s="153"/>
      <c r="F1186" s="384" t="s">
        <v>475</v>
      </c>
      <c r="G1186" s="353"/>
    </row>
    <row r="1187" spans="1:7" x14ac:dyDescent="0.2">
      <c r="A1187" s="29"/>
      <c r="B1187" s="101"/>
      <c r="C1187" s="352"/>
      <c r="D1187" s="364"/>
      <c r="E1187" s="102"/>
      <c r="F1187" s="128"/>
      <c r="G1187" s="353"/>
    </row>
    <row r="1188" spans="1:7" x14ac:dyDescent="0.2">
      <c r="A1188" s="29"/>
      <c r="B1188" s="101"/>
      <c r="C1188" s="31"/>
      <c r="D1188" s="365"/>
      <c r="E1188" s="131"/>
      <c r="F1188" s="117"/>
      <c r="G1188" s="35"/>
    </row>
    <row r="1189" spans="1:7" x14ac:dyDescent="0.2">
      <c r="A1189" s="29"/>
      <c r="B1189" s="101"/>
      <c r="C1189" s="41"/>
      <c r="D1189" s="406"/>
      <c r="E1189" s="108"/>
      <c r="F1189" s="149"/>
      <c r="G1189" s="35"/>
    </row>
    <row r="1190" spans="1:7" x14ac:dyDescent="0.2">
      <c r="A1190" s="29"/>
      <c r="B1190" s="101"/>
      <c r="C1190" s="41"/>
      <c r="D1190" s="364"/>
      <c r="E1190" s="108"/>
      <c r="F1190" s="149"/>
      <c r="G1190" s="35"/>
    </row>
    <row r="1191" spans="1:7" ht="13.5" thickBot="1" x14ac:dyDescent="0.25">
      <c r="A1191" s="45"/>
      <c r="B1191" s="132"/>
      <c r="C1191" s="115"/>
      <c r="D1191" s="115"/>
      <c r="E1191" s="132"/>
      <c r="F1191" s="49" t="s">
        <v>15</v>
      </c>
      <c r="G1191" s="50">
        <f>SUM(G1157:G1190)</f>
        <v>38500</v>
      </c>
    </row>
    <row r="1192" spans="1:7" ht="13.5" thickTop="1" x14ac:dyDescent="0.2">
      <c r="A1192" s="1188" t="s">
        <v>1208</v>
      </c>
      <c r="B1192" s="1189"/>
      <c r="C1192" s="1189"/>
      <c r="D1192" s="1189"/>
      <c r="E1192" s="1189"/>
      <c r="F1192" s="1189"/>
      <c r="G1192" s="1190"/>
    </row>
    <row r="1193" spans="1:7" ht="13.5" thickBot="1" x14ac:dyDescent="0.25">
      <c r="A1193" s="52"/>
      <c r="B1193" s="103"/>
      <c r="C1193" s="355" t="s">
        <v>3218</v>
      </c>
      <c r="D1193" s="54"/>
      <c r="E1193" s="103"/>
      <c r="F1193" s="55"/>
      <c r="G1193" s="56"/>
    </row>
    <row r="1194" spans="1:7" ht="13.5" thickTop="1" x14ac:dyDescent="0.2">
      <c r="A1194" s="1199"/>
      <c r="B1194" s="1200"/>
      <c r="C1194" s="1201"/>
      <c r="D1194" s="57" t="s">
        <v>11</v>
      </c>
      <c r="E1194" s="1202" t="s">
        <v>12</v>
      </c>
      <c r="F1194" s="1200"/>
      <c r="G1194" s="1203"/>
    </row>
    <row r="1195" spans="1:7" x14ac:dyDescent="0.2">
      <c r="A1195" s="1191" t="s">
        <v>17</v>
      </c>
      <c r="B1195" s="1192"/>
      <c r="C1195" s="1193"/>
      <c r="D1195" s="39"/>
      <c r="E1195" s="1136"/>
      <c r="F1195" s="1137"/>
      <c r="G1195" s="1138"/>
    </row>
    <row r="1196" spans="1:7" x14ac:dyDescent="0.2">
      <c r="A1196" s="1191" t="s">
        <v>38</v>
      </c>
      <c r="B1196" s="1192"/>
      <c r="C1196" s="1193"/>
      <c r="D1196" s="58" t="s">
        <v>10</v>
      </c>
      <c r="E1196" s="1194" t="s">
        <v>142</v>
      </c>
      <c r="F1196" s="1139"/>
      <c r="G1196" s="1140"/>
    </row>
    <row r="1197" spans="1:7" ht="13.5" thickBot="1" x14ac:dyDescent="0.25">
      <c r="A1197" s="1195" t="s">
        <v>39</v>
      </c>
      <c r="B1197" s="1196"/>
      <c r="C1197" s="1197"/>
      <c r="D1197" s="59" t="s">
        <v>44</v>
      </c>
      <c r="E1197" s="1198" t="s">
        <v>0</v>
      </c>
      <c r="F1197" s="1143"/>
      <c r="G1197" s="1144"/>
    </row>
    <row r="1198" spans="1:7" ht="16.5" x14ac:dyDescent="0.25">
      <c r="A1198" s="1152" t="s">
        <v>29</v>
      </c>
      <c r="B1198" s="1153"/>
      <c r="C1198" s="1153"/>
      <c r="D1198" s="1153"/>
      <c r="E1198" s="1153"/>
      <c r="F1198" s="1153"/>
      <c r="G1198" s="1154"/>
    </row>
    <row r="1199" spans="1:7" x14ac:dyDescent="0.2">
      <c r="A1199" s="1155" t="s">
        <v>48</v>
      </c>
      <c r="B1199" s="1156"/>
      <c r="C1199" s="1156"/>
      <c r="D1199" s="1156"/>
      <c r="E1199" s="1156"/>
      <c r="F1199" s="1156"/>
      <c r="G1199" s="1157"/>
    </row>
    <row r="1200" spans="1:7" x14ac:dyDescent="0.2">
      <c r="A1200" s="1158" t="s">
        <v>49</v>
      </c>
      <c r="B1200" s="1159"/>
      <c r="C1200" s="1159"/>
      <c r="D1200" s="1159"/>
      <c r="E1200" s="1159"/>
      <c r="F1200" s="1159"/>
      <c r="G1200" s="1160"/>
    </row>
    <row r="1201" spans="1:7" x14ac:dyDescent="0.2">
      <c r="A1201" s="6"/>
      <c r="B1201" s="99"/>
      <c r="C1201" s="8"/>
      <c r="D1201" s="9"/>
      <c r="E1201" s="99"/>
      <c r="F1201" s="10"/>
      <c r="G1201" s="11" t="s">
        <v>20</v>
      </c>
    </row>
    <row r="1202" spans="1:7" x14ac:dyDescent="0.2">
      <c r="A1202" s="12" t="s">
        <v>57</v>
      </c>
      <c r="B1202" s="13"/>
      <c r="C1202" s="14" t="s">
        <v>66</v>
      </c>
      <c r="D1202" s="13"/>
      <c r="E1202" s="343" t="s">
        <v>3312</v>
      </c>
      <c r="F1202" s="98"/>
      <c r="G1202" s="344" t="s">
        <v>3299</v>
      </c>
    </row>
    <row r="1203" spans="1:7" x14ac:dyDescent="0.2">
      <c r="A1203" s="17" t="s">
        <v>8</v>
      </c>
      <c r="B1203" s="100"/>
      <c r="C1203" s="19"/>
      <c r="D1203" s="4"/>
      <c r="E1203" s="1145"/>
      <c r="F1203" s="1146"/>
      <c r="G1203" s="20"/>
    </row>
    <row r="1204" spans="1:7" x14ac:dyDescent="0.2">
      <c r="A1204" s="21" t="s">
        <v>37</v>
      </c>
      <c r="B1204" s="22"/>
      <c r="C1204" s="22"/>
      <c r="D1204" s="22"/>
      <c r="E1204" s="23" t="s">
        <v>46</v>
      </c>
      <c r="F1204" s="24"/>
      <c r="G1204" s="20" t="s">
        <v>50</v>
      </c>
    </row>
    <row r="1205" spans="1:7" x14ac:dyDescent="0.2">
      <c r="A1205" s="6"/>
      <c r="B1205" s="99"/>
      <c r="C1205" s="8"/>
      <c r="D1205" s="8"/>
      <c r="E1205" s="1147"/>
      <c r="F1205" s="1148"/>
      <c r="G1205" s="25"/>
    </row>
    <row r="1206" spans="1:7" ht="26.25" thickBot="1" x14ac:dyDescent="0.25">
      <c r="A1206" s="210" t="s">
        <v>47</v>
      </c>
      <c r="B1206" s="28" t="s">
        <v>23</v>
      </c>
      <c r="C1206" s="28" t="s">
        <v>34</v>
      </c>
      <c r="D1206" s="110" t="s">
        <v>53</v>
      </c>
      <c r="E1206" s="114" t="s">
        <v>54</v>
      </c>
      <c r="F1206" s="111" t="s">
        <v>55</v>
      </c>
      <c r="G1206" s="112" t="s">
        <v>35</v>
      </c>
    </row>
    <row r="1207" spans="1:7" ht="13.5" thickTop="1" x14ac:dyDescent="0.2">
      <c r="A1207" s="29">
        <v>1</v>
      </c>
      <c r="B1207" s="646"/>
      <c r="C1207" s="656" t="s">
        <v>300</v>
      </c>
      <c r="D1207" s="657" t="s">
        <v>3219</v>
      </c>
      <c r="E1207" s="745">
        <v>70</v>
      </c>
      <c r="F1207" s="746">
        <v>250</v>
      </c>
      <c r="G1207" s="353">
        <f>F1207*E1207</f>
        <v>17500</v>
      </c>
    </row>
    <row r="1208" spans="1:7" x14ac:dyDescent="0.2">
      <c r="A1208" s="29">
        <v>2</v>
      </c>
      <c r="B1208" s="105"/>
      <c r="C1208" s="656" t="s">
        <v>300</v>
      </c>
      <c r="D1208" s="357" t="s">
        <v>434</v>
      </c>
      <c r="E1208" s="102">
        <v>70</v>
      </c>
      <c r="F1208" s="128">
        <v>450</v>
      </c>
      <c r="G1208" s="353">
        <f t="shared" ref="G1208" si="26">F1208*E1208</f>
        <v>31500</v>
      </c>
    </row>
    <row r="1209" spans="1:7" x14ac:dyDescent="0.2">
      <c r="A1209" s="29"/>
      <c r="B1209" s="793"/>
      <c r="C1209" s="656"/>
      <c r="D1209" s="669"/>
      <c r="E1209" s="962"/>
      <c r="F1209" s="659"/>
      <c r="G1209" s="353"/>
    </row>
    <row r="1210" spans="1:7" x14ac:dyDescent="0.2">
      <c r="A1210" s="29"/>
      <c r="B1210" s="105"/>
      <c r="C1210" s="656"/>
      <c r="D1210" s="357"/>
      <c r="E1210" s="108"/>
      <c r="F1210" s="128"/>
      <c r="G1210" s="353"/>
    </row>
    <row r="1211" spans="1:7" x14ac:dyDescent="0.2">
      <c r="A1211" s="29"/>
      <c r="B1211" s="105"/>
      <c r="C1211" s="656"/>
      <c r="D1211" s="357"/>
      <c r="E1211" s="102"/>
      <c r="F1211" s="128"/>
      <c r="G1211" s="353"/>
    </row>
    <row r="1212" spans="1:7" x14ac:dyDescent="0.2">
      <c r="A1212" s="29"/>
      <c r="B1212" s="151"/>
      <c r="C1212" s="656"/>
      <c r="D1212" s="357"/>
      <c r="E1212" s="108"/>
      <c r="F1212" s="128"/>
      <c r="G1212" s="353"/>
    </row>
    <row r="1213" spans="1:7" x14ac:dyDescent="0.2">
      <c r="A1213" s="29"/>
      <c r="B1213" s="151"/>
      <c r="C1213" s="656"/>
      <c r="D1213" s="357"/>
      <c r="E1213" s="108"/>
      <c r="F1213" s="150"/>
      <c r="G1213" s="353"/>
    </row>
    <row r="1214" spans="1:7" x14ac:dyDescent="0.2">
      <c r="A1214" s="29"/>
      <c r="B1214" s="101"/>
      <c r="C1214" s="656"/>
      <c r="D1214" s="429"/>
      <c r="E1214" s="155"/>
      <c r="F1214" s="128"/>
      <c r="G1214" s="353"/>
    </row>
    <row r="1215" spans="1:7" x14ac:dyDescent="0.2">
      <c r="A1215" s="29"/>
      <c r="B1215" s="106"/>
      <c r="C1215" s="656"/>
      <c r="D1215" s="357"/>
      <c r="E1215" s="108"/>
      <c r="F1215" s="128"/>
      <c r="G1215" s="353"/>
    </row>
    <row r="1216" spans="1:7" x14ac:dyDescent="0.2">
      <c r="A1216" s="29"/>
      <c r="B1216" s="106"/>
      <c r="C1216" s="656"/>
      <c r="D1216" s="357"/>
      <c r="E1216" s="104"/>
      <c r="F1216" s="128"/>
      <c r="G1216" s="353"/>
    </row>
    <row r="1217" spans="1:7" x14ac:dyDescent="0.2">
      <c r="A1217" s="29"/>
      <c r="B1217" s="105"/>
      <c r="C1217" s="656"/>
      <c r="D1217" s="357"/>
      <c r="E1217" s="108"/>
      <c r="F1217" s="152"/>
      <c r="G1217" s="353"/>
    </row>
    <row r="1218" spans="1:7" x14ac:dyDescent="0.2">
      <c r="A1218" s="29"/>
      <c r="B1218" s="107"/>
      <c r="C1218" s="656"/>
      <c r="D1218" s="357"/>
      <c r="E1218" s="153"/>
      <c r="F1218" s="128"/>
      <c r="G1218" s="353"/>
    </row>
    <row r="1219" spans="1:7" x14ac:dyDescent="0.2">
      <c r="A1219" s="29"/>
      <c r="B1219" s="107"/>
      <c r="C1219" s="656"/>
      <c r="D1219" s="357"/>
      <c r="E1219" s="108"/>
      <c r="F1219" s="128"/>
      <c r="G1219" s="353"/>
    </row>
    <row r="1220" spans="1:7" x14ac:dyDescent="0.2">
      <c r="A1220" s="29"/>
      <c r="B1220" s="101"/>
      <c r="C1220" s="119"/>
      <c r="D1220" s="357"/>
      <c r="E1220" s="388"/>
      <c r="F1220" s="150"/>
      <c r="G1220" s="353"/>
    </row>
    <row r="1221" spans="1:7" x14ac:dyDescent="0.2">
      <c r="A1221" s="29"/>
      <c r="B1221" s="646"/>
      <c r="C1221" s="776"/>
      <c r="D1221" s="669"/>
      <c r="E1221" s="758"/>
      <c r="F1221" s="777"/>
      <c r="G1221" s="353"/>
    </row>
    <row r="1222" spans="1:7" x14ac:dyDescent="0.2">
      <c r="A1222" s="29"/>
      <c r="B1222" s="101"/>
      <c r="C1222" s="352"/>
      <c r="D1222" s="365"/>
      <c r="E1222" s="108"/>
      <c r="F1222" s="128"/>
      <c r="G1222" s="353"/>
    </row>
    <row r="1223" spans="1:7" x14ac:dyDescent="0.2">
      <c r="A1223" s="29"/>
      <c r="B1223" s="106"/>
      <c r="C1223" s="41"/>
      <c r="D1223" s="365"/>
      <c r="E1223" s="395"/>
      <c r="F1223" s="154"/>
      <c r="G1223" s="353"/>
    </row>
    <row r="1224" spans="1:7" x14ac:dyDescent="0.2">
      <c r="A1224" s="29"/>
      <c r="B1224" s="105"/>
      <c r="C1224" s="352"/>
      <c r="D1224" s="400"/>
      <c r="E1224" s="108"/>
      <c r="F1224" s="154"/>
      <c r="G1224" s="353"/>
    </row>
    <row r="1225" spans="1:7" x14ac:dyDescent="0.2">
      <c r="A1225" s="29"/>
      <c r="B1225" s="105"/>
      <c r="C1225" s="41"/>
      <c r="D1225" s="365"/>
      <c r="E1225" s="104"/>
      <c r="F1225" s="154"/>
      <c r="G1225" s="353"/>
    </row>
    <row r="1226" spans="1:7" x14ac:dyDescent="0.2">
      <c r="A1226" s="29"/>
      <c r="B1226" s="101"/>
      <c r="C1226" s="352"/>
      <c r="D1226" s="365"/>
      <c r="E1226" s="104"/>
      <c r="F1226" s="154"/>
      <c r="G1226" s="353"/>
    </row>
    <row r="1227" spans="1:7" x14ac:dyDescent="0.2">
      <c r="A1227" s="29"/>
      <c r="B1227" s="101"/>
      <c r="C1227" s="352"/>
      <c r="D1227" s="357"/>
      <c r="E1227" s="108"/>
      <c r="F1227" s="154"/>
      <c r="G1227" s="353"/>
    </row>
    <row r="1228" spans="1:7" x14ac:dyDescent="0.2">
      <c r="A1228" s="29"/>
      <c r="B1228" s="101"/>
      <c r="C1228" s="41"/>
      <c r="D1228" s="357"/>
      <c r="E1228" s="104"/>
      <c r="F1228" s="154"/>
      <c r="G1228" s="353"/>
    </row>
    <row r="1229" spans="1:7" x14ac:dyDescent="0.2">
      <c r="A1229" s="29"/>
      <c r="B1229" s="101"/>
      <c r="C1229" s="352"/>
      <c r="D1229" s="357"/>
      <c r="E1229" s="108"/>
      <c r="F1229" s="154"/>
      <c r="G1229" s="353"/>
    </row>
    <row r="1230" spans="1:7" x14ac:dyDescent="0.2">
      <c r="A1230" s="29"/>
      <c r="B1230" s="101"/>
      <c r="C1230" s="41"/>
      <c r="D1230" s="401"/>
      <c r="E1230" s="104"/>
      <c r="F1230" s="154"/>
      <c r="G1230" s="353"/>
    </row>
    <row r="1231" spans="1:7" x14ac:dyDescent="0.2">
      <c r="A1231" s="29"/>
      <c r="B1231" s="101"/>
      <c r="C1231" s="352"/>
      <c r="D1231" s="401"/>
      <c r="E1231" s="108"/>
      <c r="F1231" s="154"/>
      <c r="G1231" s="353"/>
    </row>
    <row r="1232" spans="1:7" x14ac:dyDescent="0.2">
      <c r="A1232" s="29"/>
      <c r="B1232" s="101"/>
      <c r="C1232" s="41"/>
      <c r="D1232" s="401"/>
      <c r="E1232" s="104"/>
      <c r="F1232" s="154"/>
      <c r="G1232" s="353"/>
    </row>
    <row r="1233" spans="1:7" x14ac:dyDescent="0.2">
      <c r="A1233" s="29"/>
      <c r="B1233" s="101"/>
      <c r="C1233" s="352"/>
      <c r="D1233" s="400"/>
      <c r="E1233" s="104"/>
      <c r="F1233" s="154"/>
      <c r="G1233" s="353"/>
    </row>
    <row r="1234" spans="1:7" x14ac:dyDescent="0.2">
      <c r="A1234" s="29"/>
      <c r="B1234" s="101"/>
      <c r="C1234" s="41"/>
      <c r="D1234" s="364"/>
      <c r="E1234" s="104"/>
      <c r="F1234" s="154"/>
      <c r="G1234" s="353"/>
    </row>
    <row r="1235" spans="1:7" x14ac:dyDescent="0.2">
      <c r="A1235" s="29"/>
      <c r="B1235" s="101"/>
      <c r="C1235" s="352"/>
      <c r="D1235" s="364"/>
      <c r="E1235" s="108"/>
      <c r="F1235" s="128"/>
      <c r="G1235" s="353"/>
    </row>
    <row r="1236" spans="1:7" x14ac:dyDescent="0.2">
      <c r="A1236" s="29"/>
      <c r="B1236" s="101"/>
      <c r="C1236" s="41"/>
      <c r="D1236" s="364"/>
      <c r="E1236" s="153"/>
      <c r="F1236" s="384" t="s">
        <v>475</v>
      </c>
      <c r="G1236" s="353"/>
    </row>
    <row r="1237" spans="1:7" x14ac:dyDescent="0.2">
      <c r="A1237" s="29"/>
      <c r="B1237" s="101"/>
      <c r="C1237" s="352"/>
      <c r="D1237" s="364"/>
      <c r="E1237" s="102"/>
      <c r="F1237" s="128"/>
      <c r="G1237" s="353"/>
    </row>
    <row r="1238" spans="1:7" x14ac:dyDescent="0.2">
      <c r="A1238" s="29"/>
      <c r="B1238" s="101"/>
      <c r="C1238" s="31"/>
      <c r="D1238" s="365"/>
      <c r="E1238" s="131"/>
      <c r="F1238" s="117"/>
      <c r="G1238" s="35"/>
    </row>
    <row r="1239" spans="1:7" x14ac:dyDescent="0.2">
      <c r="A1239" s="29"/>
      <c r="B1239" s="101"/>
      <c r="C1239" s="41"/>
      <c r="D1239" s="406"/>
      <c r="E1239" s="108"/>
      <c r="F1239" s="149"/>
      <c r="G1239" s="35"/>
    </row>
    <row r="1240" spans="1:7" x14ac:dyDescent="0.2">
      <c r="A1240" s="29"/>
      <c r="B1240" s="101"/>
      <c r="C1240" s="41"/>
      <c r="D1240" s="364"/>
      <c r="E1240" s="108"/>
      <c r="F1240" s="149"/>
      <c r="G1240" s="35"/>
    </row>
    <row r="1241" spans="1:7" ht="13.5" thickBot="1" x14ac:dyDescent="0.25">
      <c r="A1241" s="45"/>
      <c r="B1241" s="132"/>
      <c r="C1241" s="115"/>
      <c r="D1241" s="115"/>
      <c r="E1241" s="132"/>
      <c r="F1241" s="49" t="s">
        <v>15</v>
      </c>
      <c r="G1241" s="50">
        <f>SUM(G1207:G1240)</f>
        <v>49000</v>
      </c>
    </row>
    <row r="1242" spans="1:7" ht="13.5" thickTop="1" x14ac:dyDescent="0.2">
      <c r="A1242" s="1188" t="s">
        <v>608</v>
      </c>
      <c r="B1242" s="1189"/>
      <c r="C1242" s="1189"/>
      <c r="D1242" s="1189"/>
      <c r="E1242" s="1189"/>
      <c r="F1242" s="1189"/>
      <c r="G1242" s="1190"/>
    </row>
    <row r="1243" spans="1:7" ht="13.5" thickBot="1" x14ac:dyDescent="0.25">
      <c r="A1243" s="52"/>
      <c r="B1243" s="103"/>
      <c r="C1243" s="355" t="s">
        <v>3220</v>
      </c>
      <c r="D1243" s="54"/>
      <c r="E1243" s="103"/>
      <c r="F1243" s="55"/>
      <c r="G1243" s="56"/>
    </row>
    <row r="1244" spans="1:7" ht="13.5" thickTop="1" x14ac:dyDescent="0.2">
      <c r="A1244" s="1199"/>
      <c r="B1244" s="1200"/>
      <c r="C1244" s="1201"/>
      <c r="D1244" s="57" t="s">
        <v>11</v>
      </c>
      <c r="E1244" s="1202" t="s">
        <v>12</v>
      </c>
      <c r="F1244" s="1200"/>
      <c r="G1244" s="1203"/>
    </row>
    <row r="1245" spans="1:7" x14ac:dyDescent="0.2">
      <c r="A1245" s="1191" t="s">
        <v>17</v>
      </c>
      <c r="B1245" s="1192"/>
      <c r="C1245" s="1193"/>
      <c r="D1245" s="39"/>
      <c r="E1245" s="1136"/>
      <c r="F1245" s="1137"/>
      <c r="G1245" s="1138"/>
    </row>
    <row r="1246" spans="1:7" x14ac:dyDescent="0.2">
      <c r="A1246" s="1191" t="s">
        <v>38</v>
      </c>
      <c r="B1246" s="1192"/>
      <c r="C1246" s="1193"/>
      <c r="D1246" s="58" t="s">
        <v>10</v>
      </c>
      <c r="E1246" s="1194" t="s">
        <v>142</v>
      </c>
      <c r="F1246" s="1139"/>
      <c r="G1246" s="1140"/>
    </row>
    <row r="1247" spans="1:7" ht="13.5" thickBot="1" x14ac:dyDescent="0.25">
      <c r="A1247" s="1195" t="s">
        <v>39</v>
      </c>
      <c r="B1247" s="1196"/>
      <c r="C1247" s="1197"/>
      <c r="D1247" s="59" t="s">
        <v>44</v>
      </c>
      <c r="E1247" s="1198" t="s">
        <v>0</v>
      </c>
      <c r="F1247" s="1143"/>
      <c r="G1247" s="1144"/>
    </row>
    <row r="1248" spans="1:7" ht="16.5" x14ac:dyDescent="0.25">
      <c r="A1248" s="1152" t="s">
        <v>29</v>
      </c>
      <c r="B1248" s="1153"/>
      <c r="C1248" s="1153"/>
      <c r="D1248" s="1153"/>
      <c r="E1248" s="1153"/>
      <c r="F1248" s="1153"/>
      <c r="G1248" s="1154"/>
    </row>
    <row r="1249" spans="1:7" x14ac:dyDescent="0.2">
      <c r="A1249" s="1155" t="s">
        <v>48</v>
      </c>
      <c r="B1249" s="1156"/>
      <c r="C1249" s="1156"/>
      <c r="D1249" s="1156"/>
      <c r="E1249" s="1156"/>
      <c r="F1249" s="1156"/>
      <c r="G1249" s="1157"/>
    </row>
    <row r="1250" spans="1:7" x14ac:dyDescent="0.2">
      <c r="A1250" s="1158" t="s">
        <v>49</v>
      </c>
      <c r="B1250" s="1159"/>
      <c r="C1250" s="1159"/>
      <c r="D1250" s="1159"/>
      <c r="E1250" s="1159"/>
      <c r="F1250" s="1159"/>
      <c r="G1250" s="1160"/>
    </row>
    <row r="1251" spans="1:7" x14ac:dyDescent="0.2">
      <c r="A1251" s="6"/>
      <c r="B1251" s="99"/>
      <c r="C1251" s="8"/>
      <c r="D1251" s="9"/>
      <c r="E1251" s="99"/>
      <c r="F1251" s="10"/>
      <c r="G1251" s="11" t="s">
        <v>20</v>
      </c>
    </row>
    <row r="1252" spans="1:7" x14ac:dyDescent="0.2">
      <c r="A1252" s="12" t="s">
        <v>57</v>
      </c>
      <c r="B1252" s="13"/>
      <c r="C1252" s="14" t="s">
        <v>66</v>
      </c>
      <c r="D1252" s="13"/>
      <c r="E1252" s="343" t="s">
        <v>3313</v>
      </c>
      <c r="F1252" s="98"/>
      <c r="G1252" s="344" t="s">
        <v>3299</v>
      </c>
    </row>
    <row r="1253" spans="1:7" x14ac:dyDescent="0.2">
      <c r="A1253" s="17" t="s">
        <v>8</v>
      </c>
      <c r="B1253" s="100"/>
      <c r="C1253" s="19"/>
      <c r="D1253" s="4"/>
      <c r="E1253" s="1145"/>
      <c r="F1253" s="1146"/>
      <c r="G1253" s="20"/>
    </row>
    <row r="1254" spans="1:7" x14ac:dyDescent="0.2">
      <c r="A1254" s="21" t="s">
        <v>37</v>
      </c>
      <c r="B1254" s="22"/>
      <c r="C1254" s="22"/>
      <c r="D1254" s="22"/>
      <c r="E1254" s="23" t="s">
        <v>46</v>
      </c>
      <c r="F1254" s="24"/>
      <c r="G1254" s="20" t="s">
        <v>50</v>
      </c>
    </row>
    <row r="1255" spans="1:7" x14ac:dyDescent="0.2">
      <c r="A1255" s="6"/>
      <c r="B1255" s="99"/>
      <c r="C1255" s="8"/>
      <c r="D1255" s="8"/>
      <c r="E1255" s="1147"/>
      <c r="F1255" s="1148"/>
      <c r="G1255" s="25"/>
    </row>
    <row r="1256" spans="1:7" ht="26.25" thickBot="1" x14ac:dyDescent="0.25">
      <c r="A1256" s="210" t="s">
        <v>47</v>
      </c>
      <c r="B1256" s="28" t="s">
        <v>23</v>
      </c>
      <c r="C1256" s="28" t="s">
        <v>34</v>
      </c>
      <c r="D1256" s="110" t="s">
        <v>53</v>
      </c>
      <c r="E1256" s="114" t="s">
        <v>54</v>
      </c>
      <c r="F1256" s="111" t="s">
        <v>55</v>
      </c>
      <c r="G1256" s="112" t="s">
        <v>35</v>
      </c>
    </row>
    <row r="1257" spans="1:7" ht="13.5" thickTop="1" x14ac:dyDescent="0.2">
      <c r="A1257" s="29">
        <v>1</v>
      </c>
      <c r="B1257" s="646"/>
      <c r="C1257" s="656" t="s">
        <v>300</v>
      </c>
      <c r="D1257" s="657" t="s">
        <v>946</v>
      </c>
      <c r="E1257" s="745">
        <v>40</v>
      </c>
      <c r="F1257" s="746">
        <v>200</v>
      </c>
      <c r="G1257" s="353">
        <f>F1257*E1257</f>
        <v>8000</v>
      </c>
    </row>
    <row r="1258" spans="1:7" x14ac:dyDescent="0.2">
      <c r="A1258" s="29"/>
      <c r="B1258" s="646"/>
      <c r="C1258" s="656"/>
      <c r="D1258" s="657" t="s">
        <v>2456</v>
      </c>
      <c r="E1258" s="745"/>
      <c r="F1258" s="746"/>
      <c r="G1258" s="353"/>
    </row>
    <row r="1259" spans="1:7" x14ac:dyDescent="0.2">
      <c r="A1259" s="29">
        <v>2</v>
      </c>
      <c r="B1259" s="105"/>
      <c r="C1259" s="656" t="s">
        <v>300</v>
      </c>
      <c r="D1259" s="357" t="s">
        <v>434</v>
      </c>
      <c r="E1259" s="102">
        <v>40</v>
      </c>
      <c r="F1259" s="128">
        <v>350</v>
      </c>
      <c r="G1259" s="353">
        <f t="shared" ref="G1259" si="27">F1259*E1259</f>
        <v>14000</v>
      </c>
    </row>
    <row r="1260" spans="1:7" x14ac:dyDescent="0.2">
      <c r="A1260" s="29">
        <v>3</v>
      </c>
      <c r="B1260" s="793"/>
      <c r="C1260" s="656" t="s">
        <v>300</v>
      </c>
      <c r="D1260" s="669" t="s">
        <v>2444</v>
      </c>
      <c r="E1260" s="962">
        <v>40</v>
      </c>
      <c r="F1260" s="659">
        <v>200</v>
      </c>
      <c r="G1260" s="353">
        <f>F1260*E1260</f>
        <v>8000</v>
      </c>
    </row>
    <row r="1261" spans="1:7" x14ac:dyDescent="0.2">
      <c r="A1261" s="29"/>
      <c r="B1261" s="105"/>
      <c r="C1261" s="656"/>
      <c r="D1261" s="357"/>
      <c r="E1261" s="108"/>
      <c r="F1261" s="128"/>
      <c r="G1261" s="353"/>
    </row>
    <row r="1262" spans="1:7" x14ac:dyDescent="0.2">
      <c r="A1262" s="29"/>
      <c r="B1262" s="151"/>
      <c r="C1262" s="656"/>
      <c r="D1262" s="357"/>
      <c r="E1262" s="108"/>
      <c r="F1262" s="128"/>
      <c r="G1262" s="353"/>
    </row>
    <row r="1263" spans="1:7" x14ac:dyDescent="0.2">
      <c r="A1263" s="29"/>
      <c r="B1263" s="151"/>
      <c r="C1263" s="656"/>
      <c r="D1263" s="357"/>
      <c r="E1263" s="108"/>
      <c r="F1263" s="150"/>
      <c r="G1263" s="353"/>
    </row>
    <row r="1264" spans="1:7" x14ac:dyDescent="0.2">
      <c r="A1264" s="29"/>
      <c r="B1264" s="101"/>
      <c r="C1264" s="656"/>
      <c r="D1264" s="429"/>
      <c r="E1264" s="155"/>
      <c r="F1264" s="128"/>
      <c r="G1264" s="353"/>
    </row>
    <row r="1265" spans="1:7" x14ac:dyDescent="0.2">
      <c r="A1265" s="29"/>
      <c r="B1265" s="106"/>
      <c r="C1265" s="656"/>
      <c r="D1265" s="357"/>
      <c r="E1265" s="108"/>
      <c r="F1265" s="128"/>
      <c r="G1265" s="353"/>
    </row>
    <row r="1266" spans="1:7" x14ac:dyDescent="0.2">
      <c r="A1266" s="29"/>
      <c r="B1266" s="106"/>
      <c r="C1266" s="656"/>
      <c r="D1266" s="357"/>
      <c r="E1266" s="104"/>
      <c r="F1266" s="128"/>
      <c r="G1266" s="353"/>
    </row>
    <row r="1267" spans="1:7" x14ac:dyDescent="0.2">
      <c r="A1267" s="29"/>
      <c r="B1267" s="105"/>
      <c r="C1267" s="656"/>
      <c r="D1267" s="357"/>
      <c r="E1267" s="108"/>
      <c r="F1267" s="152"/>
      <c r="G1267" s="353"/>
    </row>
    <row r="1268" spans="1:7" x14ac:dyDescent="0.2">
      <c r="A1268" s="29"/>
      <c r="B1268" s="107"/>
      <c r="C1268" s="656"/>
      <c r="D1268" s="357"/>
      <c r="E1268" s="153"/>
      <c r="F1268" s="128"/>
      <c r="G1268" s="353"/>
    </row>
    <row r="1269" spans="1:7" x14ac:dyDescent="0.2">
      <c r="A1269" s="29"/>
      <c r="B1269" s="107"/>
      <c r="C1269" s="656"/>
      <c r="D1269" s="357"/>
      <c r="E1269" s="108"/>
      <c r="F1269" s="128"/>
      <c r="G1269" s="353"/>
    </row>
    <row r="1270" spans="1:7" x14ac:dyDescent="0.2">
      <c r="A1270" s="29"/>
      <c r="B1270" s="101"/>
      <c r="C1270" s="119"/>
      <c r="D1270" s="357"/>
      <c r="E1270" s="388"/>
      <c r="F1270" s="150"/>
      <c r="G1270" s="353"/>
    </row>
    <row r="1271" spans="1:7" x14ac:dyDescent="0.2">
      <c r="A1271" s="29"/>
      <c r="B1271" s="646"/>
      <c r="C1271" s="776"/>
      <c r="D1271" s="669"/>
      <c r="E1271" s="758"/>
      <c r="F1271" s="777"/>
      <c r="G1271" s="353"/>
    </row>
    <row r="1272" spans="1:7" x14ac:dyDescent="0.2">
      <c r="A1272" s="29"/>
      <c r="B1272" s="101"/>
      <c r="C1272" s="352"/>
      <c r="D1272" s="365"/>
      <c r="E1272" s="108"/>
      <c r="F1272" s="128"/>
      <c r="G1272" s="353"/>
    </row>
    <row r="1273" spans="1:7" x14ac:dyDescent="0.2">
      <c r="A1273" s="29"/>
      <c r="B1273" s="106"/>
      <c r="C1273" s="41"/>
      <c r="D1273" s="365"/>
      <c r="E1273" s="395"/>
      <c r="F1273" s="154"/>
      <c r="G1273" s="353"/>
    </row>
    <row r="1274" spans="1:7" x14ac:dyDescent="0.2">
      <c r="A1274" s="29"/>
      <c r="B1274" s="105"/>
      <c r="C1274" s="352"/>
      <c r="D1274" s="400"/>
      <c r="E1274" s="108"/>
      <c r="F1274" s="154"/>
      <c r="G1274" s="353"/>
    </row>
    <row r="1275" spans="1:7" x14ac:dyDescent="0.2">
      <c r="A1275" s="29"/>
      <c r="B1275" s="105"/>
      <c r="C1275" s="41"/>
      <c r="D1275" s="365"/>
      <c r="E1275" s="104"/>
      <c r="F1275" s="154"/>
      <c r="G1275" s="353"/>
    </row>
    <row r="1276" spans="1:7" x14ac:dyDescent="0.2">
      <c r="A1276" s="29"/>
      <c r="B1276" s="101"/>
      <c r="C1276" s="352"/>
      <c r="D1276" s="365"/>
      <c r="E1276" s="104"/>
      <c r="F1276" s="154"/>
      <c r="G1276" s="353"/>
    </row>
    <row r="1277" spans="1:7" x14ac:dyDescent="0.2">
      <c r="A1277" s="29"/>
      <c r="B1277" s="101"/>
      <c r="C1277" s="352"/>
      <c r="D1277" s="357"/>
      <c r="E1277" s="108"/>
      <c r="F1277" s="154"/>
      <c r="G1277" s="353"/>
    </row>
    <row r="1278" spans="1:7" x14ac:dyDescent="0.2">
      <c r="A1278" s="29"/>
      <c r="B1278" s="101"/>
      <c r="C1278" s="41"/>
      <c r="D1278" s="357"/>
      <c r="E1278" s="104"/>
      <c r="F1278" s="154"/>
      <c r="G1278" s="353"/>
    </row>
    <row r="1279" spans="1:7" x14ac:dyDescent="0.2">
      <c r="A1279" s="29"/>
      <c r="B1279" s="101"/>
      <c r="C1279" s="352"/>
      <c r="D1279" s="357"/>
      <c r="E1279" s="108"/>
      <c r="F1279" s="154"/>
      <c r="G1279" s="353"/>
    </row>
    <row r="1280" spans="1:7" x14ac:dyDescent="0.2">
      <c r="A1280" s="29"/>
      <c r="B1280" s="101"/>
      <c r="C1280" s="41"/>
      <c r="D1280" s="401"/>
      <c r="E1280" s="104"/>
      <c r="F1280" s="154"/>
      <c r="G1280" s="353"/>
    </row>
    <row r="1281" spans="1:7" x14ac:dyDescent="0.2">
      <c r="A1281" s="29"/>
      <c r="B1281" s="101"/>
      <c r="C1281" s="352"/>
      <c r="D1281" s="401"/>
      <c r="E1281" s="108"/>
      <c r="F1281" s="154"/>
      <c r="G1281" s="353"/>
    </row>
    <row r="1282" spans="1:7" x14ac:dyDescent="0.2">
      <c r="A1282" s="29"/>
      <c r="B1282" s="101"/>
      <c r="C1282" s="41"/>
      <c r="D1282" s="401"/>
      <c r="E1282" s="104"/>
      <c r="F1282" s="154"/>
      <c r="G1282" s="353"/>
    </row>
    <row r="1283" spans="1:7" x14ac:dyDescent="0.2">
      <c r="A1283" s="29"/>
      <c r="B1283" s="101"/>
      <c r="C1283" s="352"/>
      <c r="D1283" s="400"/>
      <c r="E1283" s="104"/>
      <c r="F1283" s="154"/>
      <c r="G1283" s="353"/>
    </row>
    <row r="1284" spans="1:7" x14ac:dyDescent="0.2">
      <c r="A1284" s="29"/>
      <c r="B1284" s="101"/>
      <c r="C1284" s="41"/>
      <c r="D1284" s="364"/>
      <c r="E1284" s="104"/>
      <c r="F1284" s="154"/>
      <c r="G1284" s="353"/>
    </row>
    <row r="1285" spans="1:7" x14ac:dyDescent="0.2">
      <c r="A1285" s="29"/>
      <c r="B1285" s="101"/>
      <c r="C1285" s="352"/>
      <c r="D1285" s="364"/>
      <c r="E1285" s="108"/>
      <c r="F1285" s="128"/>
      <c r="G1285" s="353"/>
    </row>
    <row r="1286" spans="1:7" x14ac:dyDescent="0.2">
      <c r="A1286" s="29"/>
      <c r="B1286" s="101"/>
      <c r="C1286" s="41"/>
      <c r="D1286" s="364"/>
      <c r="E1286" s="153"/>
      <c r="F1286" s="384" t="s">
        <v>475</v>
      </c>
      <c r="G1286" s="353"/>
    </row>
    <row r="1287" spans="1:7" x14ac:dyDescent="0.2">
      <c r="A1287" s="29"/>
      <c r="B1287" s="101"/>
      <c r="C1287" s="352"/>
      <c r="D1287" s="364"/>
      <c r="E1287" s="102"/>
      <c r="F1287" s="128"/>
      <c r="G1287" s="353"/>
    </row>
    <row r="1288" spans="1:7" x14ac:dyDescent="0.2">
      <c r="A1288" s="29"/>
      <c r="B1288" s="101"/>
      <c r="C1288" s="31"/>
      <c r="D1288" s="365"/>
      <c r="E1288" s="131"/>
      <c r="F1288" s="117"/>
      <c r="G1288" s="35"/>
    </row>
    <row r="1289" spans="1:7" x14ac:dyDescent="0.2">
      <c r="A1289" s="29"/>
      <c r="B1289" s="101"/>
      <c r="C1289" s="41"/>
      <c r="D1289" s="406"/>
      <c r="E1289" s="108"/>
      <c r="F1289" s="149"/>
      <c r="G1289" s="35"/>
    </row>
    <row r="1290" spans="1:7" x14ac:dyDescent="0.2">
      <c r="A1290" s="29"/>
      <c r="B1290" s="101"/>
      <c r="C1290" s="41"/>
      <c r="D1290" s="364"/>
      <c r="E1290" s="108"/>
      <c r="F1290" s="149"/>
      <c r="G1290" s="35"/>
    </row>
    <row r="1291" spans="1:7" ht="13.5" thickBot="1" x14ac:dyDescent="0.25">
      <c r="A1291" s="45"/>
      <c r="B1291" s="132"/>
      <c r="C1291" s="115"/>
      <c r="D1291" s="115"/>
      <c r="E1291" s="132"/>
      <c r="F1291" s="49" t="s">
        <v>15</v>
      </c>
      <c r="G1291" s="50">
        <f>SUM(G1257:G1290)</f>
        <v>30000</v>
      </c>
    </row>
    <row r="1292" spans="1:7" ht="13.5" thickTop="1" x14ac:dyDescent="0.2">
      <c r="A1292" s="1188" t="s">
        <v>3221</v>
      </c>
      <c r="B1292" s="1189"/>
      <c r="C1292" s="1189"/>
      <c r="D1292" s="1189"/>
      <c r="E1292" s="1189"/>
      <c r="F1292" s="1189"/>
      <c r="G1292" s="1190"/>
    </row>
    <row r="1293" spans="1:7" ht="13.5" thickBot="1" x14ac:dyDescent="0.25">
      <c r="A1293" s="52"/>
      <c r="B1293" s="103"/>
      <c r="C1293" s="355" t="s">
        <v>8</v>
      </c>
      <c r="D1293" s="54"/>
      <c r="E1293" s="103"/>
      <c r="F1293" s="55"/>
      <c r="G1293" s="56"/>
    </row>
    <row r="1294" spans="1:7" ht="13.5" thickTop="1" x14ac:dyDescent="0.2">
      <c r="A1294" s="1199"/>
      <c r="B1294" s="1200"/>
      <c r="C1294" s="1201"/>
      <c r="D1294" s="57" t="s">
        <v>11</v>
      </c>
      <c r="E1294" s="1202" t="s">
        <v>12</v>
      </c>
      <c r="F1294" s="1200"/>
      <c r="G1294" s="1203"/>
    </row>
    <row r="1295" spans="1:7" x14ac:dyDescent="0.2">
      <c r="A1295" s="1191" t="s">
        <v>17</v>
      </c>
      <c r="B1295" s="1192"/>
      <c r="C1295" s="1193"/>
      <c r="D1295" s="39"/>
      <c r="E1295" s="1136"/>
      <c r="F1295" s="1137"/>
      <c r="G1295" s="1138"/>
    </row>
    <row r="1296" spans="1:7" x14ac:dyDescent="0.2">
      <c r="A1296" s="1191" t="s">
        <v>38</v>
      </c>
      <c r="B1296" s="1192"/>
      <c r="C1296" s="1193"/>
      <c r="D1296" s="58" t="s">
        <v>10</v>
      </c>
      <c r="E1296" s="1194" t="s">
        <v>142</v>
      </c>
      <c r="F1296" s="1139"/>
      <c r="G1296" s="1140"/>
    </row>
    <row r="1297" spans="1:7" ht="13.5" thickBot="1" x14ac:dyDescent="0.25">
      <c r="A1297" s="1195" t="s">
        <v>39</v>
      </c>
      <c r="B1297" s="1196"/>
      <c r="C1297" s="1197"/>
      <c r="D1297" s="59" t="s">
        <v>44</v>
      </c>
      <c r="E1297" s="1198" t="s">
        <v>0</v>
      </c>
      <c r="F1297" s="1143"/>
      <c r="G1297" s="1144"/>
    </row>
    <row r="1298" spans="1:7" ht="16.5" x14ac:dyDescent="0.25">
      <c r="A1298" s="1152" t="s">
        <v>29</v>
      </c>
      <c r="B1298" s="1153"/>
      <c r="C1298" s="1153"/>
      <c r="D1298" s="1153"/>
      <c r="E1298" s="1153"/>
      <c r="F1298" s="1153"/>
      <c r="G1298" s="1154"/>
    </row>
    <row r="1299" spans="1:7" x14ac:dyDescent="0.2">
      <c r="A1299" s="1155" t="s">
        <v>48</v>
      </c>
      <c r="B1299" s="1156"/>
      <c r="C1299" s="1156"/>
      <c r="D1299" s="1156"/>
      <c r="E1299" s="1156"/>
      <c r="F1299" s="1156"/>
      <c r="G1299" s="1157"/>
    </row>
    <row r="1300" spans="1:7" x14ac:dyDescent="0.2">
      <c r="A1300" s="1158" t="s">
        <v>49</v>
      </c>
      <c r="B1300" s="1159"/>
      <c r="C1300" s="1159"/>
      <c r="D1300" s="1159"/>
      <c r="E1300" s="1159"/>
      <c r="F1300" s="1159"/>
      <c r="G1300" s="1160"/>
    </row>
    <row r="1301" spans="1:7" x14ac:dyDescent="0.2">
      <c r="A1301" s="6"/>
      <c r="B1301" s="99"/>
      <c r="C1301" s="8"/>
      <c r="D1301" s="9"/>
      <c r="E1301" s="99"/>
      <c r="F1301" s="10"/>
      <c r="G1301" s="11" t="s">
        <v>20</v>
      </c>
    </row>
    <row r="1302" spans="1:7" x14ac:dyDescent="0.2">
      <c r="A1302" s="12" t="s">
        <v>57</v>
      </c>
      <c r="B1302" s="13"/>
      <c r="C1302" s="14" t="s">
        <v>66</v>
      </c>
      <c r="D1302" s="13"/>
      <c r="E1302" s="343" t="s">
        <v>3317</v>
      </c>
      <c r="F1302" s="98"/>
      <c r="G1302" s="344" t="s">
        <v>3299</v>
      </c>
    </row>
    <row r="1303" spans="1:7" x14ac:dyDescent="0.2">
      <c r="A1303" s="17" t="s">
        <v>8</v>
      </c>
      <c r="B1303" s="100"/>
      <c r="C1303" s="19"/>
      <c r="D1303" s="4"/>
      <c r="E1303" s="1145"/>
      <c r="F1303" s="1146"/>
      <c r="G1303" s="20"/>
    </row>
    <row r="1304" spans="1:7" x14ac:dyDescent="0.2">
      <c r="A1304" s="21" t="s">
        <v>37</v>
      </c>
      <c r="B1304" s="22"/>
      <c r="C1304" s="22"/>
      <c r="D1304" s="22"/>
      <c r="E1304" s="23" t="s">
        <v>46</v>
      </c>
      <c r="F1304" s="24"/>
      <c r="G1304" s="20" t="s">
        <v>50</v>
      </c>
    </row>
    <row r="1305" spans="1:7" x14ac:dyDescent="0.2">
      <c r="A1305" s="6"/>
      <c r="B1305" s="99"/>
      <c r="C1305" s="8"/>
      <c r="D1305" s="8"/>
      <c r="E1305" s="1147"/>
      <c r="F1305" s="1148"/>
      <c r="G1305" s="25"/>
    </row>
    <row r="1306" spans="1:7" ht="26.25" thickBot="1" x14ac:dyDescent="0.25">
      <c r="A1306" s="210" t="s">
        <v>47</v>
      </c>
      <c r="B1306" s="28" t="s">
        <v>23</v>
      </c>
      <c r="C1306" s="28" t="s">
        <v>34</v>
      </c>
      <c r="D1306" s="110" t="s">
        <v>53</v>
      </c>
      <c r="E1306" s="114" t="s">
        <v>54</v>
      </c>
      <c r="F1306" s="111" t="s">
        <v>55</v>
      </c>
      <c r="G1306" s="112" t="s">
        <v>35</v>
      </c>
    </row>
    <row r="1307" spans="1:7" ht="13.5" thickTop="1" x14ac:dyDescent="0.2">
      <c r="A1307" s="29"/>
      <c r="B1307" s="646"/>
      <c r="C1307" s="656"/>
      <c r="D1307" s="657" t="s">
        <v>433</v>
      </c>
      <c r="E1307" s="745"/>
      <c r="F1307" s="746"/>
      <c r="G1307" s="353"/>
    </row>
    <row r="1308" spans="1:7" x14ac:dyDescent="0.2">
      <c r="A1308" s="29">
        <v>1</v>
      </c>
      <c r="B1308" s="646"/>
      <c r="C1308" s="656" t="s">
        <v>300</v>
      </c>
      <c r="D1308" s="657" t="s">
        <v>1703</v>
      </c>
      <c r="E1308" s="745">
        <v>50</v>
      </c>
      <c r="F1308" s="746">
        <v>200</v>
      </c>
      <c r="G1308" s="353">
        <f>F1308*E1308</f>
        <v>10000</v>
      </c>
    </row>
    <row r="1309" spans="1:7" x14ac:dyDescent="0.2">
      <c r="A1309" s="29"/>
      <c r="B1309" s="105"/>
      <c r="C1309" s="656"/>
      <c r="D1309" s="357" t="s">
        <v>823</v>
      </c>
      <c r="E1309" s="102"/>
      <c r="F1309" s="128"/>
      <c r="G1309" s="353" t="s">
        <v>8</v>
      </c>
    </row>
    <row r="1310" spans="1:7" x14ac:dyDescent="0.2">
      <c r="A1310" s="29">
        <v>2</v>
      </c>
      <c r="B1310" s="793"/>
      <c r="C1310" s="656" t="s">
        <v>300</v>
      </c>
      <c r="D1310" s="669" t="s">
        <v>416</v>
      </c>
      <c r="E1310" s="962">
        <v>50</v>
      </c>
      <c r="F1310" s="659">
        <v>350</v>
      </c>
      <c r="G1310" s="353">
        <f t="shared" ref="G1310:G1319" si="28">F1310*E1310</f>
        <v>17500</v>
      </c>
    </row>
    <row r="1311" spans="1:7" x14ac:dyDescent="0.2">
      <c r="A1311" s="29"/>
      <c r="B1311" s="105"/>
      <c r="C1311" s="656"/>
      <c r="D1311" s="357" t="s">
        <v>358</v>
      </c>
      <c r="E1311" s="108"/>
      <c r="F1311" s="128"/>
      <c r="G1311" s="353" t="s">
        <v>8</v>
      </c>
    </row>
    <row r="1312" spans="1:7" x14ac:dyDescent="0.2">
      <c r="A1312" s="29">
        <v>3</v>
      </c>
      <c r="B1312" s="151"/>
      <c r="C1312" s="656" t="s">
        <v>300</v>
      </c>
      <c r="D1312" s="357" t="s">
        <v>951</v>
      </c>
      <c r="E1312" s="108">
        <v>50</v>
      </c>
      <c r="F1312" s="128">
        <v>200</v>
      </c>
      <c r="G1312" s="353">
        <f t="shared" si="28"/>
        <v>10000</v>
      </c>
    </row>
    <row r="1313" spans="1:7" x14ac:dyDescent="0.2">
      <c r="A1313" s="29"/>
      <c r="B1313" s="151"/>
      <c r="C1313" s="656"/>
      <c r="D1313" s="357" t="s">
        <v>952</v>
      </c>
      <c r="E1313" s="108"/>
      <c r="F1313" s="150"/>
      <c r="G1313" s="353" t="s">
        <v>8</v>
      </c>
    </row>
    <row r="1314" spans="1:7" x14ac:dyDescent="0.2">
      <c r="A1314" s="29"/>
      <c r="B1314" s="101"/>
      <c r="C1314" s="656"/>
      <c r="D1314" s="429" t="s">
        <v>435</v>
      </c>
      <c r="E1314" s="155"/>
      <c r="F1314" s="128"/>
      <c r="G1314" s="353" t="s">
        <v>8</v>
      </c>
    </row>
    <row r="1315" spans="1:7" x14ac:dyDescent="0.2">
      <c r="A1315" s="29">
        <v>4</v>
      </c>
      <c r="B1315" s="106"/>
      <c r="C1315" s="656" t="s">
        <v>300</v>
      </c>
      <c r="D1315" s="357" t="s">
        <v>3226</v>
      </c>
      <c r="E1315" s="108">
        <v>50</v>
      </c>
      <c r="F1315" s="128">
        <v>200</v>
      </c>
      <c r="G1315" s="353">
        <f t="shared" si="28"/>
        <v>10000</v>
      </c>
    </row>
    <row r="1316" spans="1:7" x14ac:dyDescent="0.2">
      <c r="A1316" s="29"/>
      <c r="B1316" s="106"/>
      <c r="C1316" s="656"/>
      <c r="D1316" s="357" t="s">
        <v>941</v>
      </c>
      <c r="E1316" s="104"/>
      <c r="F1316" s="128"/>
      <c r="G1316" s="353" t="s">
        <v>8</v>
      </c>
    </row>
    <row r="1317" spans="1:7" x14ac:dyDescent="0.2">
      <c r="A1317" s="29">
        <v>5</v>
      </c>
      <c r="B1317" s="105"/>
      <c r="C1317" s="656" t="s">
        <v>300</v>
      </c>
      <c r="D1317" s="357" t="s">
        <v>416</v>
      </c>
      <c r="E1317" s="108">
        <v>50</v>
      </c>
      <c r="F1317" s="152">
        <v>350</v>
      </c>
      <c r="G1317" s="353">
        <f t="shared" si="28"/>
        <v>17500</v>
      </c>
    </row>
    <row r="1318" spans="1:7" x14ac:dyDescent="0.2">
      <c r="A1318" s="29"/>
      <c r="B1318" s="107"/>
      <c r="C1318" s="656"/>
      <c r="D1318" s="357" t="s">
        <v>358</v>
      </c>
      <c r="E1318" s="153"/>
      <c r="F1318" s="128"/>
      <c r="G1318" s="353" t="s">
        <v>8</v>
      </c>
    </row>
    <row r="1319" spans="1:7" x14ac:dyDescent="0.2">
      <c r="A1319" s="29">
        <v>6</v>
      </c>
      <c r="B1319" s="107"/>
      <c r="C1319" s="656" t="s">
        <v>300</v>
      </c>
      <c r="D1319" s="357" t="s">
        <v>955</v>
      </c>
      <c r="E1319" s="108">
        <v>50</v>
      </c>
      <c r="F1319" s="128">
        <v>200</v>
      </c>
      <c r="G1319" s="353">
        <f t="shared" si="28"/>
        <v>10000</v>
      </c>
    </row>
    <row r="1320" spans="1:7" x14ac:dyDescent="0.2">
      <c r="A1320" s="29"/>
      <c r="B1320" s="101"/>
      <c r="C1320" s="119"/>
      <c r="D1320" s="357" t="s">
        <v>3227</v>
      </c>
      <c r="E1320" s="388"/>
      <c r="F1320" s="150"/>
      <c r="G1320" s="353"/>
    </row>
    <row r="1321" spans="1:7" x14ac:dyDescent="0.2">
      <c r="A1321" s="29"/>
      <c r="B1321" s="646"/>
      <c r="C1321" s="776"/>
      <c r="D1321" s="669"/>
      <c r="E1321" s="758"/>
      <c r="F1321" s="777"/>
      <c r="G1321" s="353"/>
    </row>
    <row r="1322" spans="1:7" x14ac:dyDescent="0.2">
      <c r="A1322" s="29"/>
      <c r="B1322" s="101"/>
      <c r="C1322" s="352"/>
      <c r="D1322" s="365"/>
      <c r="E1322" s="108"/>
      <c r="F1322" s="128"/>
      <c r="G1322" s="353"/>
    </row>
    <row r="1323" spans="1:7" x14ac:dyDescent="0.2">
      <c r="A1323" s="29"/>
      <c r="B1323" s="106"/>
      <c r="C1323" s="41"/>
      <c r="D1323" s="365"/>
      <c r="E1323" s="395"/>
      <c r="F1323" s="154"/>
      <c r="G1323" s="353"/>
    </row>
    <row r="1324" spans="1:7" x14ac:dyDescent="0.2">
      <c r="A1324" s="29"/>
      <c r="B1324" s="105"/>
      <c r="C1324" s="352"/>
      <c r="D1324" s="400"/>
      <c r="E1324" s="108"/>
      <c r="F1324" s="154"/>
      <c r="G1324" s="353"/>
    </row>
    <row r="1325" spans="1:7" x14ac:dyDescent="0.2">
      <c r="A1325" s="29"/>
      <c r="B1325" s="105"/>
      <c r="C1325" s="41"/>
      <c r="D1325" s="365"/>
      <c r="E1325" s="104"/>
      <c r="F1325" s="154"/>
      <c r="G1325" s="353"/>
    </row>
    <row r="1326" spans="1:7" x14ac:dyDescent="0.2">
      <c r="A1326" s="29"/>
      <c r="B1326" s="101"/>
      <c r="C1326" s="352"/>
      <c r="D1326" s="365"/>
      <c r="E1326" s="104"/>
      <c r="F1326" s="154"/>
      <c r="G1326" s="353"/>
    </row>
    <row r="1327" spans="1:7" x14ac:dyDescent="0.2">
      <c r="A1327" s="29"/>
      <c r="B1327" s="101"/>
      <c r="C1327" s="352"/>
      <c r="D1327" s="357"/>
      <c r="E1327" s="108"/>
      <c r="F1327" s="154"/>
      <c r="G1327" s="353"/>
    </row>
    <row r="1328" spans="1:7" x14ac:dyDescent="0.2">
      <c r="A1328" s="29"/>
      <c r="B1328" s="101"/>
      <c r="C1328" s="41"/>
      <c r="D1328" s="357"/>
      <c r="E1328" s="104"/>
      <c r="F1328" s="154"/>
      <c r="G1328" s="353"/>
    </row>
    <row r="1329" spans="1:7" x14ac:dyDescent="0.2">
      <c r="A1329" s="29"/>
      <c r="B1329" s="101"/>
      <c r="C1329" s="352"/>
      <c r="D1329" s="357"/>
      <c r="E1329" s="108"/>
      <c r="F1329" s="154"/>
      <c r="G1329" s="353"/>
    </row>
    <row r="1330" spans="1:7" x14ac:dyDescent="0.2">
      <c r="A1330" s="29"/>
      <c r="B1330" s="101"/>
      <c r="C1330" s="41"/>
      <c r="D1330" s="401"/>
      <c r="E1330" s="104"/>
      <c r="F1330" s="154"/>
      <c r="G1330" s="353"/>
    </row>
    <row r="1331" spans="1:7" x14ac:dyDescent="0.2">
      <c r="A1331" s="29"/>
      <c r="B1331" s="101"/>
      <c r="C1331" s="352"/>
      <c r="D1331" s="401"/>
      <c r="E1331" s="108"/>
      <c r="F1331" s="154"/>
      <c r="G1331" s="353"/>
    </row>
    <row r="1332" spans="1:7" x14ac:dyDescent="0.2">
      <c r="A1332" s="29"/>
      <c r="B1332" s="101"/>
      <c r="C1332" s="41"/>
      <c r="D1332" s="401"/>
      <c r="E1332" s="104"/>
      <c r="F1332" s="154"/>
      <c r="G1332" s="353"/>
    </row>
    <row r="1333" spans="1:7" x14ac:dyDescent="0.2">
      <c r="A1333" s="29"/>
      <c r="B1333" s="101"/>
      <c r="C1333" s="352"/>
      <c r="D1333" s="400"/>
      <c r="E1333" s="104"/>
      <c r="F1333" s="154"/>
      <c r="G1333" s="353"/>
    </row>
    <row r="1334" spans="1:7" x14ac:dyDescent="0.2">
      <c r="A1334" s="29"/>
      <c r="B1334" s="101"/>
      <c r="C1334" s="41"/>
      <c r="D1334" s="364"/>
      <c r="E1334" s="104"/>
      <c r="F1334" s="154"/>
      <c r="G1334" s="353"/>
    </row>
    <row r="1335" spans="1:7" x14ac:dyDescent="0.2">
      <c r="A1335" s="29"/>
      <c r="B1335" s="101"/>
      <c r="C1335" s="352"/>
      <c r="D1335" s="364"/>
      <c r="E1335" s="108"/>
      <c r="F1335" s="128"/>
      <c r="G1335" s="353"/>
    </row>
    <row r="1336" spans="1:7" x14ac:dyDescent="0.2">
      <c r="A1336" s="29"/>
      <c r="B1336" s="101"/>
      <c r="C1336" s="41"/>
      <c r="D1336" s="364"/>
      <c r="E1336" s="153"/>
      <c r="F1336" s="384" t="s">
        <v>475</v>
      </c>
      <c r="G1336" s="353"/>
    </row>
    <row r="1337" spans="1:7" x14ac:dyDescent="0.2">
      <c r="A1337" s="29"/>
      <c r="B1337" s="101"/>
      <c r="C1337" s="352"/>
      <c r="D1337" s="364"/>
      <c r="E1337" s="102"/>
      <c r="F1337" s="128"/>
      <c r="G1337" s="353"/>
    </row>
    <row r="1338" spans="1:7" x14ac:dyDescent="0.2">
      <c r="A1338" s="29"/>
      <c r="B1338" s="101"/>
      <c r="C1338" s="31"/>
      <c r="D1338" s="365"/>
      <c r="E1338" s="131"/>
      <c r="F1338" s="117"/>
      <c r="G1338" s="35"/>
    </row>
    <row r="1339" spans="1:7" x14ac:dyDescent="0.2">
      <c r="A1339" s="29"/>
      <c r="B1339" s="101"/>
      <c r="C1339" s="41"/>
      <c r="D1339" s="406"/>
      <c r="E1339" s="108"/>
      <c r="F1339" s="149"/>
      <c r="G1339" s="35"/>
    </row>
    <row r="1340" spans="1:7" x14ac:dyDescent="0.2">
      <c r="A1340" s="29"/>
      <c r="B1340" s="101"/>
      <c r="C1340" s="41"/>
      <c r="D1340" s="364"/>
      <c r="E1340" s="108"/>
      <c r="F1340" s="149"/>
      <c r="G1340" s="35"/>
    </row>
    <row r="1341" spans="1:7" ht="13.5" thickBot="1" x14ac:dyDescent="0.25">
      <c r="A1341" s="45"/>
      <c r="B1341" s="132"/>
      <c r="C1341" s="115"/>
      <c r="D1341" s="115"/>
      <c r="E1341" s="132"/>
      <c r="F1341" s="49" t="s">
        <v>15</v>
      </c>
      <c r="G1341" s="50">
        <f>SUM(G1308:G1340)</f>
        <v>75000</v>
      </c>
    </row>
    <row r="1342" spans="1:7" ht="13.5" thickTop="1" x14ac:dyDescent="0.2">
      <c r="A1342" s="1188" t="s">
        <v>3229</v>
      </c>
      <c r="B1342" s="1189"/>
      <c r="C1342" s="1189"/>
      <c r="D1342" s="1189"/>
      <c r="E1342" s="1189"/>
      <c r="F1342" s="1189"/>
      <c r="G1342" s="1190"/>
    </row>
    <row r="1343" spans="1:7" ht="13.5" thickBot="1" x14ac:dyDescent="0.25">
      <c r="A1343" s="52"/>
      <c r="B1343" s="103"/>
      <c r="C1343" s="355" t="s">
        <v>3228</v>
      </c>
      <c r="D1343" s="54"/>
      <c r="E1343" s="103"/>
      <c r="F1343" s="55"/>
      <c r="G1343" s="56"/>
    </row>
    <row r="1344" spans="1:7" ht="13.5" thickTop="1" x14ac:dyDescent="0.2">
      <c r="A1344" s="1199"/>
      <c r="B1344" s="1200"/>
      <c r="C1344" s="1201"/>
      <c r="D1344" s="57" t="s">
        <v>11</v>
      </c>
      <c r="E1344" s="1202" t="s">
        <v>12</v>
      </c>
      <c r="F1344" s="1200"/>
      <c r="G1344" s="1203"/>
    </row>
    <row r="1345" spans="1:7" x14ac:dyDescent="0.2">
      <c r="A1345" s="1191" t="s">
        <v>17</v>
      </c>
      <c r="B1345" s="1192"/>
      <c r="C1345" s="1193"/>
      <c r="D1345" s="39"/>
      <c r="E1345" s="1136"/>
      <c r="F1345" s="1137"/>
      <c r="G1345" s="1138"/>
    </row>
    <row r="1346" spans="1:7" x14ac:dyDescent="0.2">
      <c r="A1346" s="1191" t="s">
        <v>38</v>
      </c>
      <c r="B1346" s="1192"/>
      <c r="C1346" s="1193"/>
      <c r="D1346" s="58" t="s">
        <v>10</v>
      </c>
      <c r="E1346" s="1194" t="s">
        <v>142</v>
      </c>
      <c r="F1346" s="1139"/>
      <c r="G1346" s="1140"/>
    </row>
    <row r="1347" spans="1:7" ht="13.5" thickBot="1" x14ac:dyDescent="0.25">
      <c r="A1347" s="1195" t="s">
        <v>39</v>
      </c>
      <c r="B1347" s="1196"/>
      <c r="C1347" s="1197"/>
      <c r="D1347" s="59" t="s">
        <v>44</v>
      </c>
      <c r="E1347" s="1198" t="s">
        <v>0</v>
      </c>
      <c r="F1347" s="1143"/>
      <c r="G1347" s="1144"/>
    </row>
    <row r="1348" spans="1:7" ht="16.5" x14ac:dyDescent="0.25">
      <c r="A1348" s="1152" t="s">
        <v>29</v>
      </c>
      <c r="B1348" s="1153"/>
      <c r="C1348" s="1153"/>
      <c r="D1348" s="1153"/>
      <c r="E1348" s="1153"/>
      <c r="F1348" s="1153"/>
      <c r="G1348" s="1154"/>
    </row>
    <row r="1349" spans="1:7" x14ac:dyDescent="0.2">
      <c r="A1349" s="1155" t="s">
        <v>48</v>
      </c>
      <c r="B1349" s="1156"/>
      <c r="C1349" s="1156"/>
      <c r="D1349" s="1156"/>
      <c r="E1349" s="1156"/>
      <c r="F1349" s="1156"/>
      <c r="G1349" s="1157"/>
    </row>
    <row r="1350" spans="1:7" x14ac:dyDescent="0.2">
      <c r="A1350" s="1158" t="s">
        <v>49</v>
      </c>
      <c r="B1350" s="1159"/>
      <c r="C1350" s="1159"/>
      <c r="D1350" s="1159"/>
      <c r="E1350" s="1159"/>
      <c r="F1350" s="1159"/>
      <c r="G1350" s="1160"/>
    </row>
    <row r="1351" spans="1:7" x14ac:dyDescent="0.2">
      <c r="A1351" s="6"/>
      <c r="B1351" s="99"/>
      <c r="C1351" s="8"/>
      <c r="D1351" s="9"/>
      <c r="E1351" s="99"/>
      <c r="F1351" s="10"/>
      <c r="G1351" s="11" t="s">
        <v>20</v>
      </c>
    </row>
    <row r="1352" spans="1:7" x14ac:dyDescent="0.2">
      <c r="A1352" s="12" t="s">
        <v>57</v>
      </c>
      <c r="B1352" s="13"/>
      <c r="C1352" s="14" t="s">
        <v>66</v>
      </c>
      <c r="D1352" s="13"/>
      <c r="E1352" s="343" t="s">
        <v>3318</v>
      </c>
      <c r="F1352" s="98"/>
      <c r="G1352" s="344" t="s">
        <v>3299</v>
      </c>
    </row>
    <row r="1353" spans="1:7" x14ac:dyDescent="0.2">
      <c r="A1353" s="17" t="s">
        <v>8</v>
      </c>
      <c r="B1353" s="100"/>
      <c r="C1353" s="19"/>
      <c r="D1353" s="4"/>
      <c r="E1353" s="1145"/>
      <c r="F1353" s="1146"/>
      <c r="G1353" s="20"/>
    </row>
    <row r="1354" spans="1:7" x14ac:dyDescent="0.2">
      <c r="A1354" s="21" t="s">
        <v>37</v>
      </c>
      <c r="B1354" s="22"/>
      <c r="C1354" s="22"/>
      <c r="D1354" s="22"/>
      <c r="E1354" s="23" t="s">
        <v>46</v>
      </c>
      <c r="F1354" s="24"/>
      <c r="G1354" s="20" t="s">
        <v>50</v>
      </c>
    </row>
    <row r="1355" spans="1:7" x14ac:dyDescent="0.2">
      <c r="A1355" s="6"/>
      <c r="B1355" s="99"/>
      <c r="C1355" s="8"/>
      <c r="D1355" s="8"/>
      <c r="E1355" s="1147"/>
      <c r="F1355" s="1148"/>
      <c r="G1355" s="25"/>
    </row>
    <row r="1356" spans="1:7" ht="26.25" thickBot="1" x14ac:dyDescent="0.25">
      <c r="A1356" s="210" t="s">
        <v>47</v>
      </c>
      <c r="B1356" s="28" t="s">
        <v>23</v>
      </c>
      <c r="C1356" s="28" t="s">
        <v>34</v>
      </c>
      <c r="D1356" s="110" t="s">
        <v>53</v>
      </c>
      <c r="E1356" s="114" t="s">
        <v>54</v>
      </c>
      <c r="F1356" s="111" t="s">
        <v>55</v>
      </c>
      <c r="G1356" s="112" t="s">
        <v>35</v>
      </c>
    </row>
    <row r="1357" spans="1:7" ht="13.5" thickTop="1" x14ac:dyDescent="0.2">
      <c r="A1357" s="29">
        <v>1</v>
      </c>
      <c r="B1357" s="646"/>
      <c r="C1357" s="656" t="s">
        <v>300</v>
      </c>
      <c r="D1357" s="657" t="s">
        <v>2490</v>
      </c>
      <c r="E1357" s="745">
        <v>35</v>
      </c>
      <c r="F1357" s="746">
        <v>200</v>
      </c>
      <c r="G1357" s="353">
        <f>F1357*E1357</f>
        <v>7000</v>
      </c>
    </row>
    <row r="1358" spans="1:7" x14ac:dyDescent="0.2">
      <c r="A1358" s="29">
        <v>2</v>
      </c>
      <c r="B1358" s="793"/>
      <c r="C1358" s="656" t="s">
        <v>300</v>
      </c>
      <c r="D1358" s="669" t="s">
        <v>416</v>
      </c>
      <c r="E1358" s="962">
        <v>35</v>
      </c>
      <c r="F1358" s="659">
        <v>350</v>
      </c>
      <c r="G1358" s="353">
        <f t="shared" ref="G1358" si="29">F1358*E1358</f>
        <v>12250</v>
      </c>
    </row>
    <row r="1359" spans="1:7" x14ac:dyDescent="0.2">
      <c r="A1359" s="29"/>
      <c r="B1359" s="105"/>
      <c r="C1359" s="656"/>
      <c r="D1359" s="357" t="s">
        <v>358</v>
      </c>
      <c r="E1359" s="108"/>
      <c r="F1359" s="128"/>
      <c r="G1359" s="353" t="s">
        <v>8</v>
      </c>
    </row>
    <row r="1360" spans="1:7" x14ac:dyDescent="0.2">
      <c r="A1360" s="29">
        <v>3</v>
      </c>
      <c r="B1360" s="151"/>
      <c r="C1360" s="656" t="s">
        <v>300</v>
      </c>
      <c r="D1360" s="357" t="s">
        <v>2444</v>
      </c>
      <c r="E1360" s="108">
        <v>35</v>
      </c>
      <c r="F1360" s="128">
        <v>200</v>
      </c>
      <c r="G1360" s="353">
        <f t="shared" ref="G1360" si="30">F1360*E1360</f>
        <v>7000</v>
      </c>
    </row>
    <row r="1361" spans="1:7" x14ac:dyDescent="0.2">
      <c r="A1361" s="29"/>
      <c r="B1361" s="151"/>
      <c r="C1361" s="656"/>
      <c r="D1361" s="357" t="s">
        <v>8</v>
      </c>
      <c r="E1361" s="108"/>
      <c r="F1361" s="150"/>
      <c r="G1361" s="353" t="s">
        <v>8</v>
      </c>
    </row>
    <row r="1362" spans="1:7" x14ac:dyDescent="0.2">
      <c r="A1362" s="29"/>
      <c r="B1362" s="775"/>
      <c r="C1362" s="656"/>
      <c r="D1362" s="669"/>
      <c r="E1362" s="745"/>
      <c r="F1362" s="777"/>
      <c r="G1362" s="353"/>
    </row>
    <row r="1363" spans="1:7" x14ac:dyDescent="0.2">
      <c r="A1363" s="29"/>
      <c r="B1363" s="101"/>
      <c r="C1363" s="656"/>
      <c r="D1363" s="429"/>
      <c r="E1363" s="155"/>
      <c r="F1363" s="128"/>
      <c r="G1363" s="353"/>
    </row>
    <row r="1364" spans="1:7" x14ac:dyDescent="0.2">
      <c r="A1364" s="29"/>
      <c r="B1364" s="106"/>
      <c r="C1364" s="656"/>
      <c r="D1364" s="357"/>
      <c r="E1364" s="108"/>
      <c r="F1364" s="128"/>
      <c r="G1364" s="353"/>
    </row>
    <row r="1365" spans="1:7" x14ac:dyDescent="0.2">
      <c r="A1365" s="29"/>
      <c r="B1365" s="106"/>
      <c r="C1365" s="656"/>
      <c r="D1365" s="357"/>
      <c r="E1365" s="104"/>
      <c r="F1365" s="128"/>
      <c r="G1365" s="353"/>
    </row>
    <row r="1366" spans="1:7" x14ac:dyDescent="0.2">
      <c r="A1366" s="29"/>
      <c r="B1366" s="105"/>
      <c r="C1366" s="656"/>
      <c r="D1366" s="357"/>
      <c r="E1366" s="108"/>
      <c r="F1366" s="152"/>
      <c r="G1366" s="353"/>
    </row>
    <row r="1367" spans="1:7" x14ac:dyDescent="0.2">
      <c r="A1367" s="29"/>
      <c r="B1367" s="107"/>
      <c r="C1367" s="656"/>
      <c r="D1367" s="357"/>
      <c r="E1367" s="153"/>
      <c r="F1367" s="128"/>
      <c r="G1367" s="353"/>
    </row>
    <row r="1368" spans="1:7" x14ac:dyDescent="0.2">
      <c r="A1368" s="29"/>
      <c r="B1368" s="107"/>
      <c r="C1368" s="656"/>
      <c r="D1368" s="357"/>
      <c r="E1368" s="108"/>
      <c r="F1368" s="128"/>
      <c r="G1368" s="353"/>
    </row>
    <row r="1369" spans="1:7" x14ac:dyDescent="0.2">
      <c r="A1369" s="29"/>
      <c r="B1369" s="101"/>
      <c r="C1369" s="119"/>
      <c r="D1369" s="357"/>
      <c r="E1369" s="388"/>
      <c r="F1369" s="150"/>
      <c r="G1369" s="353"/>
    </row>
    <row r="1370" spans="1:7" x14ac:dyDescent="0.2">
      <c r="A1370" s="29"/>
      <c r="B1370" s="646"/>
      <c r="C1370" s="776"/>
      <c r="D1370" s="669"/>
      <c r="E1370" s="758"/>
      <c r="F1370" s="777"/>
      <c r="G1370" s="353"/>
    </row>
    <row r="1371" spans="1:7" x14ac:dyDescent="0.2">
      <c r="A1371" s="29"/>
      <c r="B1371" s="646"/>
      <c r="C1371" s="776"/>
      <c r="D1371" s="669"/>
      <c r="E1371" s="758"/>
      <c r="F1371" s="777"/>
      <c r="G1371" s="353"/>
    </row>
    <row r="1372" spans="1:7" x14ac:dyDescent="0.2">
      <c r="A1372" s="29"/>
      <c r="B1372" s="101"/>
      <c r="C1372" s="352"/>
      <c r="D1372" s="365"/>
      <c r="E1372" s="108"/>
      <c r="F1372" s="128"/>
      <c r="G1372" s="353"/>
    </row>
    <row r="1373" spans="1:7" x14ac:dyDescent="0.2">
      <c r="A1373" s="29"/>
      <c r="B1373" s="106"/>
      <c r="C1373" s="41"/>
      <c r="D1373" s="365"/>
      <c r="E1373" s="395"/>
      <c r="F1373" s="154"/>
      <c r="G1373" s="353"/>
    </row>
    <row r="1374" spans="1:7" x14ac:dyDescent="0.2">
      <c r="A1374" s="29"/>
      <c r="B1374" s="105"/>
      <c r="C1374" s="352"/>
      <c r="D1374" s="400"/>
      <c r="E1374" s="108"/>
      <c r="F1374" s="154"/>
      <c r="G1374" s="353"/>
    </row>
    <row r="1375" spans="1:7" x14ac:dyDescent="0.2">
      <c r="A1375" s="29"/>
      <c r="B1375" s="105"/>
      <c r="C1375" s="41"/>
      <c r="D1375" s="365"/>
      <c r="E1375" s="104"/>
      <c r="F1375" s="154"/>
      <c r="G1375" s="353"/>
    </row>
    <row r="1376" spans="1:7" x14ac:dyDescent="0.2">
      <c r="A1376" s="29"/>
      <c r="B1376" s="101"/>
      <c r="C1376" s="352"/>
      <c r="D1376" s="365"/>
      <c r="E1376" s="104"/>
      <c r="F1376" s="154"/>
      <c r="G1376" s="353"/>
    </row>
    <row r="1377" spans="1:7" x14ac:dyDescent="0.2">
      <c r="A1377" s="29"/>
      <c r="B1377" s="101"/>
      <c r="C1377" s="352"/>
      <c r="D1377" s="357"/>
      <c r="E1377" s="108"/>
      <c r="F1377" s="154"/>
      <c r="G1377" s="353"/>
    </row>
    <row r="1378" spans="1:7" x14ac:dyDescent="0.2">
      <c r="A1378" s="29"/>
      <c r="B1378" s="101"/>
      <c r="C1378" s="41"/>
      <c r="D1378" s="357"/>
      <c r="E1378" s="104"/>
      <c r="F1378" s="154"/>
      <c r="G1378" s="353"/>
    </row>
    <row r="1379" spans="1:7" x14ac:dyDescent="0.2">
      <c r="A1379" s="29"/>
      <c r="B1379" s="101"/>
      <c r="C1379" s="352"/>
      <c r="D1379" s="357"/>
      <c r="E1379" s="108"/>
      <c r="F1379" s="154"/>
      <c r="G1379" s="353"/>
    </row>
    <row r="1380" spans="1:7" x14ac:dyDescent="0.2">
      <c r="A1380" s="29"/>
      <c r="B1380" s="101"/>
      <c r="C1380" s="41"/>
      <c r="D1380" s="401"/>
      <c r="E1380" s="104"/>
      <c r="F1380" s="154"/>
      <c r="G1380" s="353"/>
    </row>
    <row r="1381" spans="1:7" x14ac:dyDescent="0.2">
      <c r="A1381" s="29"/>
      <c r="B1381" s="101"/>
      <c r="C1381" s="352"/>
      <c r="D1381" s="401"/>
      <c r="E1381" s="108"/>
      <c r="F1381" s="154"/>
      <c r="G1381" s="353"/>
    </row>
    <row r="1382" spans="1:7" x14ac:dyDescent="0.2">
      <c r="A1382" s="29"/>
      <c r="B1382" s="101"/>
      <c r="C1382" s="41"/>
      <c r="D1382" s="401"/>
      <c r="E1382" s="104"/>
      <c r="F1382" s="154"/>
      <c r="G1382" s="353"/>
    </row>
    <row r="1383" spans="1:7" x14ac:dyDescent="0.2">
      <c r="A1383" s="29"/>
      <c r="B1383" s="101"/>
      <c r="C1383" s="352"/>
      <c r="D1383" s="400"/>
      <c r="E1383" s="104"/>
      <c r="F1383" s="154"/>
      <c r="G1383" s="353"/>
    </row>
    <row r="1384" spans="1:7" x14ac:dyDescent="0.2">
      <c r="A1384" s="29"/>
      <c r="B1384" s="101"/>
      <c r="C1384" s="41"/>
      <c r="D1384" s="364"/>
      <c r="E1384" s="104"/>
      <c r="F1384" s="154"/>
      <c r="G1384" s="353"/>
    </row>
    <row r="1385" spans="1:7" x14ac:dyDescent="0.2">
      <c r="A1385" s="29"/>
      <c r="B1385" s="101"/>
      <c r="C1385" s="352"/>
      <c r="D1385" s="364"/>
      <c r="E1385" s="108"/>
      <c r="F1385" s="128"/>
      <c r="G1385" s="353"/>
    </row>
    <row r="1386" spans="1:7" x14ac:dyDescent="0.2">
      <c r="A1386" s="29"/>
      <c r="B1386" s="101"/>
      <c r="C1386" s="41"/>
      <c r="D1386" s="364"/>
      <c r="E1386" s="153"/>
      <c r="F1386" s="384" t="s">
        <v>475</v>
      </c>
      <c r="G1386" s="353"/>
    </row>
    <row r="1387" spans="1:7" x14ac:dyDescent="0.2">
      <c r="A1387" s="29"/>
      <c r="B1387" s="101"/>
      <c r="C1387" s="352"/>
      <c r="D1387" s="364"/>
      <c r="E1387" s="102"/>
      <c r="F1387" s="128"/>
      <c r="G1387" s="353"/>
    </row>
    <row r="1388" spans="1:7" x14ac:dyDescent="0.2">
      <c r="A1388" s="29"/>
      <c r="B1388" s="101"/>
      <c r="C1388" s="31"/>
      <c r="D1388" s="365"/>
      <c r="E1388" s="131"/>
      <c r="F1388" s="117"/>
      <c r="G1388" s="35"/>
    </row>
    <row r="1389" spans="1:7" x14ac:dyDescent="0.2">
      <c r="A1389" s="29"/>
      <c r="B1389" s="101"/>
      <c r="C1389" s="41"/>
      <c r="D1389" s="406"/>
      <c r="E1389" s="108"/>
      <c r="F1389" s="149"/>
      <c r="G1389" s="35"/>
    </row>
    <row r="1390" spans="1:7" x14ac:dyDescent="0.2">
      <c r="A1390" s="29"/>
      <c r="B1390" s="101"/>
      <c r="C1390" s="41"/>
      <c r="D1390" s="364"/>
      <c r="E1390" s="108"/>
      <c r="F1390" s="149"/>
      <c r="G1390" s="35"/>
    </row>
    <row r="1391" spans="1:7" ht="13.5" thickBot="1" x14ac:dyDescent="0.25">
      <c r="A1391" s="45"/>
      <c r="B1391" s="132"/>
      <c r="C1391" s="115"/>
      <c r="D1391" s="115"/>
      <c r="E1391" s="132"/>
      <c r="F1391" s="49" t="s">
        <v>15</v>
      </c>
      <c r="G1391" s="50">
        <f>SUM(G1357:G1390)</f>
        <v>26250</v>
      </c>
    </row>
    <row r="1392" spans="1:7" ht="13.5" thickTop="1" x14ac:dyDescent="0.2">
      <c r="A1392" s="1188" t="s">
        <v>3230</v>
      </c>
      <c r="B1392" s="1189"/>
      <c r="C1392" s="1189"/>
      <c r="D1392" s="1189"/>
      <c r="E1392" s="1189"/>
      <c r="F1392" s="1189"/>
      <c r="G1392" s="1190"/>
    </row>
    <row r="1393" spans="1:7" ht="13.5" thickBot="1" x14ac:dyDescent="0.25">
      <c r="A1393" s="52"/>
      <c r="B1393" s="103"/>
      <c r="C1393" s="355" t="s">
        <v>8</v>
      </c>
      <c r="D1393" s="54"/>
      <c r="E1393" s="103"/>
      <c r="F1393" s="55"/>
      <c r="G1393" s="56"/>
    </row>
    <row r="1394" spans="1:7" ht="13.5" thickTop="1" x14ac:dyDescent="0.2">
      <c r="A1394" s="1199"/>
      <c r="B1394" s="1200"/>
      <c r="C1394" s="1201"/>
      <c r="D1394" s="57" t="s">
        <v>11</v>
      </c>
      <c r="E1394" s="1202" t="s">
        <v>12</v>
      </c>
      <c r="F1394" s="1200"/>
      <c r="G1394" s="1203"/>
    </row>
    <row r="1395" spans="1:7" x14ac:dyDescent="0.2">
      <c r="A1395" s="1191" t="s">
        <v>17</v>
      </c>
      <c r="B1395" s="1192"/>
      <c r="C1395" s="1193"/>
      <c r="D1395" s="39"/>
      <c r="E1395" s="1136"/>
      <c r="F1395" s="1137"/>
      <c r="G1395" s="1138"/>
    </row>
    <row r="1396" spans="1:7" x14ac:dyDescent="0.2">
      <c r="A1396" s="1191" t="s">
        <v>38</v>
      </c>
      <c r="B1396" s="1192"/>
      <c r="C1396" s="1193"/>
      <c r="D1396" s="58" t="s">
        <v>10</v>
      </c>
      <c r="E1396" s="1194" t="s">
        <v>142</v>
      </c>
      <c r="F1396" s="1139"/>
      <c r="G1396" s="1140"/>
    </row>
    <row r="1397" spans="1:7" ht="13.5" thickBot="1" x14ac:dyDescent="0.25">
      <c r="A1397" s="1195" t="s">
        <v>39</v>
      </c>
      <c r="B1397" s="1196"/>
      <c r="C1397" s="1197"/>
      <c r="D1397" s="59" t="s">
        <v>44</v>
      </c>
      <c r="E1397" s="1198" t="s">
        <v>0</v>
      </c>
      <c r="F1397" s="1143"/>
      <c r="G1397" s="1144"/>
    </row>
    <row r="1398" spans="1:7" ht="16.5" x14ac:dyDescent="0.25">
      <c r="A1398" s="1152" t="s">
        <v>29</v>
      </c>
      <c r="B1398" s="1153"/>
      <c r="C1398" s="1153"/>
      <c r="D1398" s="1153"/>
      <c r="E1398" s="1153"/>
      <c r="F1398" s="1153"/>
      <c r="G1398" s="1154"/>
    </row>
    <row r="1399" spans="1:7" x14ac:dyDescent="0.2">
      <c r="A1399" s="1155" t="s">
        <v>48</v>
      </c>
      <c r="B1399" s="1156"/>
      <c r="C1399" s="1156"/>
      <c r="D1399" s="1156"/>
      <c r="E1399" s="1156"/>
      <c r="F1399" s="1156"/>
      <c r="G1399" s="1157"/>
    </row>
    <row r="1400" spans="1:7" x14ac:dyDescent="0.2">
      <c r="A1400" s="1158" t="s">
        <v>49</v>
      </c>
      <c r="B1400" s="1159"/>
      <c r="C1400" s="1159"/>
      <c r="D1400" s="1159"/>
      <c r="E1400" s="1159"/>
      <c r="F1400" s="1159"/>
      <c r="G1400" s="1160"/>
    </row>
    <row r="1401" spans="1:7" x14ac:dyDescent="0.2">
      <c r="A1401" s="6"/>
      <c r="B1401" s="99"/>
      <c r="C1401" s="8"/>
      <c r="D1401" s="9"/>
      <c r="E1401" s="99"/>
      <c r="F1401" s="10"/>
      <c r="G1401" s="11" t="s">
        <v>20</v>
      </c>
    </row>
    <row r="1402" spans="1:7" x14ac:dyDescent="0.2">
      <c r="A1402" s="12" t="s">
        <v>57</v>
      </c>
      <c r="B1402" s="13"/>
      <c r="C1402" s="14" t="s">
        <v>66</v>
      </c>
      <c r="D1402" s="13"/>
      <c r="E1402" s="343" t="s">
        <v>3320</v>
      </c>
      <c r="F1402" s="98"/>
      <c r="G1402" s="344" t="s">
        <v>3299</v>
      </c>
    </row>
    <row r="1403" spans="1:7" x14ac:dyDescent="0.2">
      <c r="A1403" s="17" t="s">
        <v>8</v>
      </c>
      <c r="B1403" s="100"/>
      <c r="C1403" s="19"/>
      <c r="D1403" s="4"/>
      <c r="E1403" s="1145"/>
      <c r="F1403" s="1146"/>
      <c r="G1403" s="20"/>
    </row>
    <row r="1404" spans="1:7" x14ac:dyDescent="0.2">
      <c r="A1404" s="21" t="s">
        <v>37</v>
      </c>
      <c r="B1404" s="22"/>
      <c r="C1404" s="22"/>
      <c r="D1404" s="22"/>
      <c r="E1404" s="23" t="s">
        <v>46</v>
      </c>
      <c r="F1404" s="24"/>
      <c r="G1404" s="20" t="s">
        <v>50</v>
      </c>
    </row>
    <row r="1405" spans="1:7" x14ac:dyDescent="0.2">
      <c r="A1405" s="6"/>
      <c r="B1405" s="99"/>
      <c r="C1405" s="8"/>
      <c r="D1405" s="8"/>
      <c r="E1405" s="1147"/>
      <c r="F1405" s="1148"/>
      <c r="G1405" s="25"/>
    </row>
    <row r="1406" spans="1:7" ht="26.25" thickBot="1" x14ac:dyDescent="0.25">
      <c r="A1406" s="210" t="s">
        <v>47</v>
      </c>
      <c r="B1406" s="28" t="s">
        <v>23</v>
      </c>
      <c r="C1406" s="28" t="s">
        <v>34</v>
      </c>
      <c r="D1406" s="110" t="s">
        <v>53</v>
      </c>
      <c r="E1406" s="114" t="s">
        <v>54</v>
      </c>
      <c r="F1406" s="111" t="s">
        <v>55</v>
      </c>
      <c r="G1406" s="112" t="s">
        <v>35</v>
      </c>
    </row>
    <row r="1407" spans="1:7" ht="13.5" thickTop="1" x14ac:dyDescent="0.2">
      <c r="A1407" s="29">
        <v>1</v>
      </c>
      <c r="B1407" s="646"/>
      <c r="C1407" s="656" t="s">
        <v>300</v>
      </c>
      <c r="D1407" s="657" t="s">
        <v>2492</v>
      </c>
      <c r="E1407" s="745">
        <v>40</v>
      </c>
      <c r="F1407" s="746">
        <v>200</v>
      </c>
      <c r="G1407" s="353">
        <f>F1407*E1407</f>
        <v>8000</v>
      </c>
    </row>
    <row r="1408" spans="1:7" x14ac:dyDescent="0.2">
      <c r="A1408" s="29"/>
      <c r="B1408" s="646"/>
      <c r="C1408" s="656"/>
      <c r="D1408" s="657" t="s">
        <v>1123</v>
      </c>
      <c r="E1408" s="745"/>
      <c r="F1408" s="746"/>
      <c r="G1408" s="353"/>
    </row>
    <row r="1409" spans="1:7" x14ac:dyDescent="0.2">
      <c r="A1409" s="29">
        <v>2</v>
      </c>
      <c r="B1409" s="793"/>
      <c r="C1409" s="656" t="s">
        <v>300</v>
      </c>
      <c r="D1409" s="669" t="s">
        <v>416</v>
      </c>
      <c r="E1409" s="962">
        <v>40</v>
      </c>
      <c r="F1409" s="659">
        <v>350</v>
      </c>
      <c r="G1409" s="353">
        <f t="shared" ref="G1409" si="31">F1409*E1409</f>
        <v>14000</v>
      </c>
    </row>
    <row r="1410" spans="1:7" x14ac:dyDescent="0.2">
      <c r="A1410" s="29"/>
      <c r="B1410" s="105"/>
      <c r="C1410" s="656"/>
      <c r="D1410" s="357" t="s">
        <v>358</v>
      </c>
      <c r="E1410" s="108"/>
      <c r="F1410" s="128"/>
      <c r="G1410" s="353" t="s">
        <v>8</v>
      </c>
    </row>
    <row r="1411" spans="1:7" x14ac:dyDescent="0.2">
      <c r="A1411" s="29">
        <v>3</v>
      </c>
      <c r="B1411" s="151"/>
      <c r="C1411" s="656" t="s">
        <v>300</v>
      </c>
      <c r="D1411" s="357" t="s">
        <v>2444</v>
      </c>
      <c r="E1411" s="108">
        <v>40</v>
      </c>
      <c r="F1411" s="128">
        <v>200</v>
      </c>
      <c r="G1411" s="353">
        <f t="shared" ref="G1411" si="32">F1411*E1411</f>
        <v>8000</v>
      </c>
    </row>
    <row r="1412" spans="1:7" x14ac:dyDescent="0.2">
      <c r="A1412" s="29"/>
      <c r="B1412" s="151"/>
      <c r="C1412" s="656"/>
      <c r="D1412" s="357" t="s">
        <v>8</v>
      </c>
      <c r="E1412" s="108"/>
      <c r="F1412" s="150"/>
      <c r="G1412" s="353" t="s">
        <v>8</v>
      </c>
    </row>
    <row r="1413" spans="1:7" x14ac:dyDescent="0.2">
      <c r="A1413" s="29"/>
      <c r="B1413" s="775"/>
      <c r="C1413" s="656"/>
      <c r="D1413" s="669"/>
      <c r="E1413" s="745"/>
      <c r="F1413" s="777"/>
      <c r="G1413" s="353"/>
    </row>
    <row r="1414" spans="1:7" x14ac:dyDescent="0.2">
      <c r="A1414" s="29"/>
      <c r="B1414" s="101"/>
      <c r="C1414" s="656"/>
      <c r="D1414" s="429"/>
      <c r="E1414" s="155"/>
      <c r="F1414" s="128"/>
      <c r="G1414" s="353"/>
    </row>
    <row r="1415" spans="1:7" x14ac:dyDescent="0.2">
      <c r="A1415" s="29"/>
      <c r="B1415" s="106"/>
      <c r="C1415" s="656"/>
      <c r="D1415" s="357"/>
      <c r="E1415" s="108"/>
      <c r="F1415" s="128"/>
      <c r="G1415" s="353"/>
    </row>
    <row r="1416" spans="1:7" x14ac:dyDescent="0.2">
      <c r="A1416" s="29"/>
      <c r="B1416" s="106"/>
      <c r="C1416" s="656"/>
      <c r="D1416" s="357"/>
      <c r="E1416" s="104"/>
      <c r="F1416" s="128"/>
      <c r="G1416" s="353"/>
    </row>
    <row r="1417" spans="1:7" x14ac:dyDescent="0.2">
      <c r="A1417" s="29"/>
      <c r="B1417" s="107"/>
      <c r="C1417" s="656"/>
      <c r="D1417" s="357"/>
      <c r="E1417" s="153"/>
      <c r="F1417" s="128"/>
      <c r="G1417" s="353"/>
    </row>
    <row r="1418" spans="1:7" x14ac:dyDescent="0.2">
      <c r="A1418" s="29"/>
      <c r="B1418" s="107"/>
      <c r="C1418" s="656"/>
      <c r="D1418" s="357"/>
      <c r="E1418" s="108"/>
      <c r="F1418" s="128"/>
      <c r="G1418" s="353"/>
    </row>
    <row r="1419" spans="1:7" x14ac:dyDescent="0.2">
      <c r="A1419" s="29"/>
      <c r="B1419" s="101"/>
      <c r="C1419" s="119"/>
      <c r="D1419" s="357"/>
      <c r="E1419" s="388"/>
      <c r="F1419" s="150"/>
      <c r="G1419" s="353"/>
    </row>
    <row r="1420" spans="1:7" x14ac:dyDescent="0.2">
      <c r="A1420" s="29"/>
      <c r="B1420" s="646"/>
      <c r="C1420" s="776"/>
      <c r="D1420" s="669"/>
      <c r="E1420" s="758"/>
      <c r="F1420" s="777"/>
      <c r="G1420" s="353"/>
    </row>
    <row r="1421" spans="1:7" x14ac:dyDescent="0.2">
      <c r="A1421" s="29"/>
      <c r="B1421" s="646"/>
      <c r="C1421" s="776"/>
      <c r="D1421" s="669"/>
      <c r="E1421" s="758"/>
      <c r="F1421" s="777"/>
      <c r="G1421" s="353"/>
    </row>
    <row r="1422" spans="1:7" x14ac:dyDescent="0.2">
      <c r="A1422" s="29"/>
      <c r="B1422" s="101"/>
      <c r="C1422" s="352"/>
      <c r="D1422" s="365"/>
      <c r="E1422" s="108"/>
      <c r="F1422" s="128"/>
      <c r="G1422" s="353"/>
    </row>
    <row r="1423" spans="1:7" x14ac:dyDescent="0.2">
      <c r="A1423" s="29"/>
      <c r="B1423" s="106"/>
      <c r="C1423" s="41"/>
      <c r="D1423" s="365"/>
      <c r="E1423" s="395"/>
      <c r="F1423" s="154"/>
      <c r="G1423" s="353"/>
    </row>
    <row r="1424" spans="1:7" x14ac:dyDescent="0.2">
      <c r="A1424" s="29"/>
      <c r="B1424" s="105"/>
      <c r="C1424" s="352"/>
      <c r="D1424" s="400"/>
      <c r="E1424" s="108"/>
      <c r="F1424" s="154"/>
      <c r="G1424" s="353"/>
    </row>
    <row r="1425" spans="1:7" x14ac:dyDescent="0.2">
      <c r="A1425" s="29"/>
      <c r="B1425" s="105"/>
      <c r="C1425" s="41"/>
      <c r="D1425" s="365"/>
      <c r="E1425" s="104"/>
      <c r="F1425" s="154"/>
      <c r="G1425" s="353"/>
    </row>
    <row r="1426" spans="1:7" x14ac:dyDescent="0.2">
      <c r="A1426" s="29"/>
      <c r="B1426" s="101"/>
      <c r="C1426" s="352"/>
      <c r="D1426" s="365"/>
      <c r="E1426" s="104"/>
      <c r="F1426" s="154"/>
      <c r="G1426" s="353"/>
    </row>
    <row r="1427" spans="1:7" x14ac:dyDescent="0.2">
      <c r="A1427" s="29"/>
      <c r="B1427" s="101"/>
      <c r="C1427" s="352"/>
      <c r="D1427" s="357"/>
      <c r="E1427" s="108"/>
      <c r="F1427" s="154"/>
      <c r="G1427" s="353"/>
    </row>
    <row r="1428" spans="1:7" x14ac:dyDescent="0.2">
      <c r="A1428" s="29"/>
      <c r="B1428" s="101"/>
      <c r="C1428" s="41"/>
      <c r="D1428" s="357"/>
      <c r="E1428" s="104"/>
      <c r="F1428" s="154"/>
      <c r="G1428" s="353"/>
    </row>
    <row r="1429" spans="1:7" x14ac:dyDescent="0.2">
      <c r="A1429" s="29"/>
      <c r="B1429" s="101"/>
      <c r="C1429" s="352"/>
      <c r="D1429" s="357"/>
      <c r="E1429" s="108"/>
      <c r="F1429" s="154"/>
      <c r="G1429" s="353"/>
    </row>
    <row r="1430" spans="1:7" x14ac:dyDescent="0.2">
      <c r="A1430" s="29"/>
      <c r="B1430" s="101"/>
      <c r="C1430" s="41"/>
      <c r="D1430" s="401"/>
      <c r="E1430" s="104"/>
      <c r="F1430" s="154"/>
      <c r="G1430" s="353"/>
    </row>
    <row r="1431" spans="1:7" x14ac:dyDescent="0.2">
      <c r="A1431" s="29"/>
      <c r="B1431" s="101"/>
      <c r="C1431" s="352"/>
      <c r="D1431" s="401"/>
      <c r="E1431" s="108"/>
      <c r="F1431" s="154"/>
      <c r="G1431" s="353"/>
    </row>
    <row r="1432" spans="1:7" x14ac:dyDescent="0.2">
      <c r="A1432" s="29"/>
      <c r="B1432" s="101"/>
      <c r="C1432" s="41"/>
      <c r="D1432" s="401"/>
      <c r="E1432" s="104"/>
      <c r="F1432" s="154"/>
      <c r="G1432" s="353"/>
    </row>
    <row r="1433" spans="1:7" x14ac:dyDescent="0.2">
      <c r="A1433" s="29"/>
      <c r="B1433" s="101"/>
      <c r="C1433" s="352"/>
      <c r="D1433" s="400"/>
      <c r="E1433" s="104"/>
      <c r="F1433" s="154"/>
      <c r="G1433" s="353"/>
    </row>
    <row r="1434" spans="1:7" x14ac:dyDescent="0.2">
      <c r="A1434" s="29"/>
      <c r="B1434" s="101"/>
      <c r="C1434" s="41"/>
      <c r="D1434" s="364"/>
      <c r="E1434" s="104"/>
      <c r="F1434" s="154"/>
      <c r="G1434" s="353"/>
    </row>
    <row r="1435" spans="1:7" x14ac:dyDescent="0.2">
      <c r="A1435" s="29"/>
      <c r="B1435" s="101"/>
      <c r="C1435" s="352"/>
      <c r="D1435" s="364"/>
      <c r="E1435" s="108"/>
      <c r="F1435" s="128"/>
      <c r="G1435" s="353"/>
    </row>
    <row r="1436" spans="1:7" x14ac:dyDescent="0.2">
      <c r="A1436" s="29"/>
      <c r="B1436" s="101"/>
      <c r="C1436" s="41"/>
      <c r="D1436" s="364"/>
      <c r="E1436" s="153"/>
      <c r="F1436" s="384" t="s">
        <v>475</v>
      </c>
      <c r="G1436" s="353"/>
    </row>
    <row r="1437" spans="1:7" x14ac:dyDescent="0.2">
      <c r="A1437" s="29"/>
      <c r="B1437" s="101"/>
      <c r="C1437" s="352"/>
      <c r="D1437" s="364"/>
      <c r="E1437" s="102"/>
      <c r="F1437" s="128"/>
      <c r="G1437" s="353"/>
    </row>
    <row r="1438" spans="1:7" x14ac:dyDescent="0.2">
      <c r="A1438" s="29"/>
      <c r="B1438" s="101"/>
      <c r="C1438" s="31"/>
      <c r="D1438" s="365"/>
      <c r="E1438" s="131"/>
      <c r="F1438" s="117"/>
      <c r="G1438" s="35"/>
    </row>
    <row r="1439" spans="1:7" x14ac:dyDescent="0.2">
      <c r="A1439" s="29"/>
      <c r="B1439" s="101"/>
      <c r="C1439" s="41"/>
      <c r="D1439" s="406"/>
      <c r="E1439" s="108"/>
      <c r="F1439" s="149"/>
      <c r="G1439" s="35"/>
    </row>
    <row r="1440" spans="1:7" x14ac:dyDescent="0.2">
      <c r="A1440" s="29"/>
      <c r="B1440" s="101"/>
      <c r="C1440" s="41"/>
      <c r="D1440" s="364"/>
      <c r="E1440" s="108"/>
      <c r="F1440" s="149"/>
      <c r="G1440" s="35"/>
    </row>
    <row r="1441" spans="1:7" ht="13.5" thickBot="1" x14ac:dyDescent="0.25">
      <c r="A1441" s="45"/>
      <c r="B1441" s="132"/>
      <c r="C1441" s="115"/>
      <c r="D1441" s="115"/>
      <c r="E1441" s="132"/>
      <c r="F1441" s="49" t="s">
        <v>15</v>
      </c>
      <c r="G1441" s="50">
        <f>SUM(G1407:G1440)</f>
        <v>30000</v>
      </c>
    </row>
    <row r="1442" spans="1:7" ht="13.5" thickTop="1" x14ac:dyDescent="0.2">
      <c r="A1442" s="1188" t="s">
        <v>3231</v>
      </c>
      <c r="B1442" s="1189"/>
      <c r="C1442" s="1189"/>
      <c r="D1442" s="1189"/>
      <c r="E1442" s="1189"/>
      <c r="F1442" s="1189"/>
      <c r="G1442" s="1190"/>
    </row>
    <row r="1443" spans="1:7" ht="13.5" thickBot="1" x14ac:dyDescent="0.25">
      <c r="A1443" s="52"/>
      <c r="B1443" s="103"/>
      <c r="C1443" s="355" t="s">
        <v>8</v>
      </c>
      <c r="D1443" s="54"/>
      <c r="E1443" s="103"/>
      <c r="F1443" s="55"/>
      <c r="G1443" s="56"/>
    </row>
    <row r="1444" spans="1:7" ht="13.5" thickTop="1" x14ac:dyDescent="0.2">
      <c r="A1444" s="1199"/>
      <c r="B1444" s="1200"/>
      <c r="C1444" s="1201"/>
      <c r="D1444" s="57" t="s">
        <v>11</v>
      </c>
      <c r="E1444" s="1202" t="s">
        <v>12</v>
      </c>
      <c r="F1444" s="1200"/>
      <c r="G1444" s="1203"/>
    </row>
    <row r="1445" spans="1:7" x14ac:dyDescent="0.2">
      <c r="A1445" s="1191" t="s">
        <v>17</v>
      </c>
      <c r="B1445" s="1192"/>
      <c r="C1445" s="1193"/>
      <c r="D1445" s="39"/>
      <c r="E1445" s="1136"/>
      <c r="F1445" s="1137"/>
      <c r="G1445" s="1138"/>
    </row>
    <row r="1446" spans="1:7" x14ac:dyDescent="0.2">
      <c r="A1446" s="1191" t="s">
        <v>38</v>
      </c>
      <c r="B1446" s="1192"/>
      <c r="C1446" s="1193"/>
      <c r="D1446" s="58" t="s">
        <v>10</v>
      </c>
      <c r="E1446" s="1194" t="s">
        <v>142</v>
      </c>
      <c r="F1446" s="1139"/>
      <c r="G1446" s="1140"/>
    </row>
    <row r="1447" spans="1:7" ht="13.5" thickBot="1" x14ac:dyDescent="0.25">
      <c r="A1447" s="1195" t="s">
        <v>39</v>
      </c>
      <c r="B1447" s="1196"/>
      <c r="C1447" s="1197"/>
      <c r="D1447" s="59" t="s">
        <v>44</v>
      </c>
      <c r="E1447" s="1198" t="s">
        <v>0</v>
      </c>
      <c r="F1447" s="1143"/>
      <c r="G1447" s="1144"/>
    </row>
    <row r="1448" spans="1:7" ht="16.5" x14ac:dyDescent="0.25">
      <c r="A1448" s="1152" t="s">
        <v>29</v>
      </c>
      <c r="B1448" s="1153"/>
      <c r="C1448" s="1153"/>
      <c r="D1448" s="1153"/>
      <c r="E1448" s="1153"/>
      <c r="F1448" s="1153"/>
      <c r="G1448" s="1154"/>
    </row>
    <row r="1449" spans="1:7" x14ac:dyDescent="0.2">
      <c r="A1449" s="1155" t="s">
        <v>48</v>
      </c>
      <c r="B1449" s="1156"/>
      <c r="C1449" s="1156"/>
      <c r="D1449" s="1156"/>
      <c r="E1449" s="1156"/>
      <c r="F1449" s="1156"/>
      <c r="G1449" s="1157"/>
    </row>
    <row r="1450" spans="1:7" x14ac:dyDescent="0.2">
      <c r="A1450" s="1158" t="s">
        <v>49</v>
      </c>
      <c r="B1450" s="1159"/>
      <c r="C1450" s="1159"/>
      <c r="D1450" s="1159"/>
      <c r="E1450" s="1159"/>
      <c r="F1450" s="1159"/>
      <c r="G1450" s="1160"/>
    </row>
    <row r="1451" spans="1:7" x14ac:dyDescent="0.2">
      <c r="A1451" s="6"/>
      <c r="B1451" s="99"/>
      <c r="C1451" s="8"/>
      <c r="D1451" s="9"/>
      <c r="E1451" s="99"/>
      <c r="F1451" s="10"/>
      <c r="G1451" s="11" t="s">
        <v>20</v>
      </c>
    </row>
    <row r="1452" spans="1:7" x14ac:dyDescent="0.2">
      <c r="A1452" s="12" t="s">
        <v>57</v>
      </c>
      <c r="B1452" s="13"/>
      <c r="C1452" s="14" t="s">
        <v>66</v>
      </c>
      <c r="D1452" s="13"/>
      <c r="E1452" s="343" t="s">
        <v>3321</v>
      </c>
      <c r="F1452" s="98"/>
      <c r="G1452" s="344" t="s">
        <v>3299</v>
      </c>
    </row>
    <row r="1453" spans="1:7" x14ac:dyDescent="0.2">
      <c r="A1453" s="17" t="s">
        <v>8</v>
      </c>
      <c r="B1453" s="100"/>
      <c r="C1453" s="19"/>
      <c r="D1453" s="4"/>
      <c r="E1453" s="1145"/>
      <c r="F1453" s="1146"/>
      <c r="G1453" s="20"/>
    </row>
    <row r="1454" spans="1:7" x14ac:dyDescent="0.2">
      <c r="A1454" s="21" t="s">
        <v>37</v>
      </c>
      <c r="B1454" s="22"/>
      <c r="C1454" s="22"/>
      <c r="D1454" s="22"/>
      <c r="E1454" s="23" t="s">
        <v>46</v>
      </c>
      <c r="F1454" s="24"/>
      <c r="G1454" s="20" t="s">
        <v>50</v>
      </c>
    </row>
    <row r="1455" spans="1:7" x14ac:dyDescent="0.2">
      <c r="A1455" s="6"/>
      <c r="B1455" s="99"/>
      <c r="C1455" s="8"/>
      <c r="D1455" s="8"/>
      <c r="E1455" s="1147"/>
      <c r="F1455" s="1148"/>
      <c r="G1455" s="25"/>
    </row>
    <row r="1456" spans="1:7" ht="26.25" thickBot="1" x14ac:dyDescent="0.25">
      <c r="A1456" s="210" t="s">
        <v>47</v>
      </c>
      <c r="B1456" s="28" t="s">
        <v>23</v>
      </c>
      <c r="C1456" s="28" t="s">
        <v>34</v>
      </c>
      <c r="D1456" s="110" t="s">
        <v>53</v>
      </c>
      <c r="E1456" s="114" t="s">
        <v>54</v>
      </c>
      <c r="F1456" s="111" t="s">
        <v>55</v>
      </c>
      <c r="G1456" s="112" t="s">
        <v>35</v>
      </c>
    </row>
    <row r="1457" spans="1:7" ht="13.5" thickTop="1" x14ac:dyDescent="0.2">
      <c r="A1457" s="29"/>
      <c r="B1457" s="646"/>
      <c r="C1457" s="656"/>
      <c r="D1457" s="657" t="s">
        <v>433</v>
      </c>
      <c r="E1457" s="745"/>
      <c r="F1457" s="746"/>
      <c r="G1457" s="353"/>
    </row>
    <row r="1458" spans="1:7" x14ac:dyDescent="0.2">
      <c r="A1458" s="29">
        <v>1</v>
      </c>
      <c r="B1458" s="646"/>
      <c r="C1458" s="656" t="s">
        <v>300</v>
      </c>
      <c r="D1458" s="657" t="s">
        <v>1085</v>
      </c>
      <c r="E1458" s="745">
        <v>50</v>
      </c>
      <c r="F1458" s="746">
        <v>200</v>
      </c>
      <c r="G1458" s="353">
        <f>F1458*E1458</f>
        <v>10000</v>
      </c>
    </row>
    <row r="1459" spans="1:7" x14ac:dyDescent="0.2">
      <c r="A1459" s="29"/>
      <c r="B1459" s="793"/>
      <c r="C1459" s="656"/>
      <c r="D1459" s="669" t="s">
        <v>607</v>
      </c>
      <c r="E1459" s="962"/>
      <c r="F1459" s="659"/>
      <c r="G1459" s="353" t="s">
        <v>8</v>
      </c>
    </row>
    <row r="1460" spans="1:7" x14ac:dyDescent="0.2">
      <c r="A1460" s="29">
        <v>2</v>
      </c>
      <c r="B1460" s="105"/>
      <c r="C1460" s="656" t="s">
        <v>300</v>
      </c>
      <c r="D1460" s="357" t="s">
        <v>416</v>
      </c>
      <c r="E1460" s="108">
        <v>50</v>
      </c>
      <c r="F1460" s="128">
        <v>350</v>
      </c>
      <c r="G1460" s="353">
        <f t="shared" ref="G1460:G1469" si="33">F1460*E1460</f>
        <v>17500</v>
      </c>
    </row>
    <row r="1461" spans="1:7" x14ac:dyDescent="0.2">
      <c r="A1461" s="29"/>
      <c r="B1461" s="151"/>
      <c r="C1461" s="656"/>
      <c r="D1461" s="357" t="s">
        <v>358</v>
      </c>
      <c r="E1461" s="108"/>
      <c r="F1461" s="128"/>
      <c r="G1461" s="353" t="s">
        <v>8</v>
      </c>
    </row>
    <row r="1462" spans="1:7" x14ac:dyDescent="0.2">
      <c r="A1462" s="29">
        <v>3</v>
      </c>
      <c r="B1462" s="151"/>
      <c r="C1462" s="656" t="s">
        <v>300</v>
      </c>
      <c r="D1462" s="357" t="s">
        <v>954</v>
      </c>
      <c r="E1462" s="108">
        <v>50</v>
      </c>
      <c r="F1462" s="150">
        <v>200</v>
      </c>
      <c r="G1462" s="353">
        <f t="shared" si="33"/>
        <v>10000</v>
      </c>
    </row>
    <row r="1463" spans="1:7" x14ac:dyDescent="0.2">
      <c r="A1463" s="29"/>
      <c r="B1463" s="775"/>
      <c r="C1463" s="656"/>
      <c r="D1463" s="669" t="s">
        <v>3227</v>
      </c>
      <c r="E1463" s="745"/>
      <c r="F1463" s="777"/>
      <c r="G1463" s="353" t="s">
        <v>8</v>
      </c>
    </row>
    <row r="1464" spans="1:7" x14ac:dyDescent="0.2">
      <c r="A1464" s="29"/>
      <c r="B1464" s="101"/>
      <c r="C1464" s="656"/>
      <c r="D1464" s="429" t="s">
        <v>435</v>
      </c>
      <c r="E1464" s="155"/>
      <c r="F1464" s="128"/>
      <c r="G1464" s="353" t="s">
        <v>8</v>
      </c>
    </row>
    <row r="1465" spans="1:7" x14ac:dyDescent="0.2">
      <c r="A1465" s="29">
        <v>4</v>
      </c>
      <c r="B1465" s="106"/>
      <c r="C1465" s="656" t="s">
        <v>300</v>
      </c>
      <c r="D1465" s="357" t="s">
        <v>1085</v>
      </c>
      <c r="E1465" s="108">
        <v>50</v>
      </c>
      <c r="F1465" s="128">
        <v>200</v>
      </c>
      <c r="G1465" s="353">
        <f t="shared" si="33"/>
        <v>10000</v>
      </c>
    </row>
    <row r="1466" spans="1:7" x14ac:dyDescent="0.2">
      <c r="A1466" s="29"/>
      <c r="B1466" s="106"/>
      <c r="C1466" s="656"/>
      <c r="D1466" s="357" t="s">
        <v>607</v>
      </c>
      <c r="E1466" s="104"/>
      <c r="F1466" s="128"/>
      <c r="G1466" s="353" t="s">
        <v>8</v>
      </c>
    </row>
    <row r="1467" spans="1:7" x14ac:dyDescent="0.2">
      <c r="A1467" s="29">
        <v>5</v>
      </c>
      <c r="B1467" s="107"/>
      <c r="C1467" s="656" t="s">
        <v>300</v>
      </c>
      <c r="D1467" s="357" t="s">
        <v>416</v>
      </c>
      <c r="E1467" s="153">
        <v>50</v>
      </c>
      <c r="F1467" s="128">
        <v>350</v>
      </c>
      <c r="G1467" s="353">
        <f t="shared" si="33"/>
        <v>17500</v>
      </c>
    </row>
    <row r="1468" spans="1:7" x14ac:dyDescent="0.2">
      <c r="A1468" s="29"/>
      <c r="B1468" s="107"/>
      <c r="C1468" s="656"/>
      <c r="D1468" s="357" t="s">
        <v>358</v>
      </c>
      <c r="E1468" s="108"/>
      <c r="F1468" s="128"/>
      <c r="G1468" s="353" t="s">
        <v>8</v>
      </c>
    </row>
    <row r="1469" spans="1:7" x14ac:dyDescent="0.2">
      <c r="A1469" s="29">
        <v>6</v>
      </c>
      <c r="B1469" s="101"/>
      <c r="C1469" s="656" t="s">
        <v>300</v>
      </c>
      <c r="D1469" s="357" t="s">
        <v>954</v>
      </c>
      <c r="E1469" s="388">
        <v>50</v>
      </c>
      <c r="F1469" s="150">
        <v>200</v>
      </c>
      <c r="G1469" s="353">
        <f t="shared" si="33"/>
        <v>10000</v>
      </c>
    </row>
    <row r="1470" spans="1:7" x14ac:dyDescent="0.2">
      <c r="A1470" s="29"/>
      <c r="B1470" s="646"/>
      <c r="C1470" s="776"/>
      <c r="D1470" s="669" t="s">
        <v>3227</v>
      </c>
      <c r="E1470" s="758"/>
      <c r="F1470" s="777"/>
      <c r="G1470" s="353"/>
    </row>
    <row r="1471" spans="1:7" x14ac:dyDescent="0.2">
      <c r="A1471" s="29"/>
      <c r="B1471" s="646"/>
      <c r="C1471" s="776"/>
      <c r="D1471" s="669"/>
      <c r="E1471" s="758"/>
      <c r="F1471" s="777"/>
      <c r="G1471" s="353"/>
    </row>
    <row r="1472" spans="1:7" x14ac:dyDescent="0.2">
      <c r="A1472" s="29"/>
      <c r="B1472" s="101"/>
      <c r="C1472" s="352"/>
      <c r="D1472" s="365"/>
      <c r="E1472" s="108"/>
      <c r="F1472" s="128"/>
      <c r="G1472" s="353"/>
    </row>
    <row r="1473" spans="1:7" x14ac:dyDescent="0.2">
      <c r="A1473" s="29"/>
      <c r="B1473" s="106"/>
      <c r="C1473" s="41"/>
      <c r="D1473" s="365"/>
      <c r="E1473" s="395"/>
      <c r="F1473" s="154"/>
      <c r="G1473" s="353"/>
    </row>
    <row r="1474" spans="1:7" x14ac:dyDescent="0.2">
      <c r="A1474" s="29"/>
      <c r="B1474" s="105"/>
      <c r="C1474" s="352"/>
      <c r="D1474" s="400"/>
      <c r="E1474" s="108"/>
      <c r="F1474" s="154"/>
      <c r="G1474" s="353"/>
    </row>
    <row r="1475" spans="1:7" x14ac:dyDescent="0.2">
      <c r="A1475" s="29"/>
      <c r="B1475" s="105"/>
      <c r="C1475" s="41"/>
      <c r="D1475" s="365"/>
      <c r="E1475" s="104"/>
      <c r="F1475" s="154"/>
      <c r="G1475" s="353"/>
    </row>
    <row r="1476" spans="1:7" x14ac:dyDescent="0.2">
      <c r="A1476" s="29"/>
      <c r="B1476" s="101"/>
      <c r="C1476" s="352"/>
      <c r="D1476" s="365"/>
      <c r="E1476" s="104"/>
      <c r="F1476" s="154"/>
      <c r="G1476" s="353"/>
    </row>
    <row r="1477" spans="1:7" x14ac:dyDescent="0.2">
      <c r="A1477" s="29"/>
      <c r="B1477" s="101"/>
      <c r="C1477" s="352"/>
      <c r="D1477" s="357"/>
      <c r="E1477" s="108"/>
      <c r="F1477" s="154"/>
      <c r="G1477" s="353"/>
    </row>
    <row r="1478" spans="1:7" x14ac:dyDescent="0.2">
      <c r="A1478" s="29"/>
      <c r="B1478" s="101"/>
      <c r="C1478" s="41"/>
      <c r="D1478" s="357"/>
      <c r="E1478" s="104"/>
      <c r="F1478" s="154"/>
      <c r="G1478" s="353"/>
    </row>
    <row r="1479" spans="1:7" x14ac:dyDescent="0.2">
      <c r="A1479" s="29"/>
      <c r="B1479" s="101"/>
      <c r="C1479" s="352"/>
      <c r="D1479" s="357"/>
      <c r="E1479" s="108"/>
      <c r="F1479" s="154"/>
      <c r="G1479" s="353"/>
    </row>
    <row r="1480" spans="1:7" x14ac:dyDescent="0.2">
      <c r="A1480" s="29"/>
      <c r="B1480" s="101"/>
      <c r="C1480" s="41"/>
      <c r="D1480" s="401"/>
      <c r="E1480" s="104"/>
      <c r="F1480" s="154"/>
      <c r="G1480" s="353"/>
    </row>
    <row r="1481" spans="1:7" x14ac:dyDescent="0.2">
      <c r="A1481" s="29"/>
      <c r="B1481" s="101"/>
      <c r="C1481" s="352"/>
      <c r="D1481" s="401"/>
      <c r="E1481" s="108"/>
      <c r="F1481" s="154"/>
      <c r="G1481" s="353"/>
    </row>
    <row r="1482" spans="1:7" x14ac:dyDescent="0.2">
      <c r="A1482" s="29"/>
      <c r="B1482" s="101"/>
      <c r="C1482" s="41"/>
      <c r="D1482" s="401"/>
      <c r="E1482" s="104"/>
      <c r="F1482" s="154"/>
      <c r="G1482" s="353"/>
    </row>
    <row r="1483" spans="1:7" x14ac:dyDescent="0.2">
      <c r="A1483" s="29"/>
      <c r="B1483" s="101"/>
      <c r="C1483" s="352"/>
      <c r="D1483" s="400"/>
      <c r="E1483" s="104"/>
      <c r="F1483" s="154"/>
      <c r="G1483" s="353"/>
    </row>
    <row r="1484" spans="1:7" x14ac:dyDescent="0.2">
      <c r="A1484" s="29"/>
      <c r="B1484" s="101"/>
      <c r="C1484" s="41"/>
      <c r="E1484" s="104"/>
      <c r="F1484" s="154"/>
      <c r="G1484" s="353"/>
    </row>
    <row r="1485" spans="1:7" x14ac:dyDescent="0.2">
      <c r="A1485" s="29"/>
      <c r="B1485" s="101"/>
      <c r="C1485" s="352"/>
      <c r="D1485" s="364"/>
      <c r="E1485" s="108"/>
      <c r="F1485" s="128"/>
      <c r="G1485" s="353"/>
    </row>
    <row r="1486" spans="1:7" x14ac:dyDescent="0.2">
      <c r="A1486" s="29"/>
      <c r="B1486" s="101"/>
      <c r="C1486" s="41"/>
      <c r="D1486" s="364"/>
      <c r="E1486" s="153"/>
      <c r="F1486" s="384" t="s">
        <v>475</v>
      </c>
      <c r="G1486" s="353"/>
    </row>
    <row r="1487" spans="1:7" x14ac:dyDescent="0.2">
      <c r="A1487" s="29"/>
      <c r="B1487" s="101"/>
      <c r="C1487" s="352"/>
      <c r="D1487" s="364"/>
      <c r="E1487" s="102"/>
      <c r="F1487" s="128"/>
      <c r="G1487" s="353"/>
    </row>
    <row r="1488" spans="1:7" x14ac:dyDescent="0.2">
      <c r="A1488" s="29"/>
      <c r="B1488" s="101"/>
      <c r="C1488" s="31"/>
      <c r="D1488" s="365"/>
      <c r="E1488" s="131"/>
      <c r="F1488" s="117"/>
      <c r="G1488" s="35"/>
    </row>
    <row r="1489" spans="1:7" x14ac:dyDescent="0.2">
      <c r="A1489" s="29"/>
      <c r="B1489" s="101"/>
      <c r="C1489" s="41"/>
      <c r="D1489" s="406"/>
      <c r="E1489" s="108"/>
      <c r="F1489" s="149"/>
      <c r="G1489" s="35"/>
    </row>
    <row r="1490" spans="1:7" x14ac:dyDescent="0.2">
      <c r="A1490" s="29"/>
      <c r="B1490" s="101"/>
      <c r="C1490" s="41"/>
      <c r="D1490" s="364"/>
      <c r="E1490" s="108"/>
      <c r="F1490" s="149"/>
      <c r="G1490" s="35"/>
    </row>
    <row r="1491" spans="1:7" ht="13.5" thickBot="1" x14ac:dyDescent="0.25">
      <c r="A1491" s="45"/>
      <c r="B1491" s="132"/>
      <c r="C1491" s="115"/>
      <c r="D1491" s="115"/>
      <c r="E1491" s="132"/>
      <c r="F1491" s="49" t="s">
        <v>15</v>
      </c>
      <c r="G1491" s="50">
        <f>SUM(G1457:G1490)</f>
        <v>75000</v>
      </c>
    </row>
    <row r="1492" spans="1:7" ht="13.5" thickTop="1" x14ac:dyDescent="0.2">
      <c r="A1492" s="1188" t="s">
        <v>3232</v>
      </c>
      <c r="B1492" s="1189"/>
      <c r="C1492" s="1189"/>
      <c r="D1492" s="1189"/>
      <c r="E1492" s="1189"/>
      <c r="F1492" s="1189"/>
      <c r="G1492" s="1190"/>
    </row>
    <row r="1493" spans="1:7" ht="13.5" thickBot="1" x14ac:dyDescent="0.25">
      <c r="A1493" s="52"/>
      <c r="B1493" s="103"/>
      <c r="C1493" s="355" t="s">
        <v>8</v>
      </c>
      <c r="D1493" s="54"/>
      <c r="E1493" s="103"/>
      <c r="F1493" s="55"/>
      <c r="G1493" s="56"/>
    </row>
    <row r="1494" spans="1:7" ht="13.5" thickTop="1" x14ac:dyDescent="0.2">
      <c r="A1494" s="1199"/>
      <c r="B1494" s="1200"/>
      <c r="C1494" s="1201"/>
      <c r="D1494" s="57" t="s">
        <v>11</v>
      </c>
      <c r="E1494" s="1202" t="s">
        <v>12</v>
      </c>
      <c r="F1494" s="1200"/>
      <c r="G1494" s="1203"/>
    </row>
    <row r="1495" spans="1:7" x14ac:dyDescent="0.2">
      <c r="A1495" s="1191" t="s">
        <v>17</v>
      </c>
      <c r="B1495" s="1192"/>
      <c r="C1495" s="1193"/>
      <c r="D1495" s="39"/>
      <c r="E1495" s="1136"/>
      <c r="F1495" s="1137"/>
      <c r="G1495" s="1138"/>
    </row>
    <row r="1496" spans="1:7" x14ac:dyDescent="0.2">
      <c r="A1496" s="1191" t="s">
        <v>38</v>
      </c>
      <c r="B1496" s="1192"/>
      <c r="C1496" s="1193"/>
      <c r="D1496" s="58" t="s">
        <v>10</v>
      </c>
      <c r="E1496" s="1194" t="s">
        <v>142</v>
      </c>
      <c r="F1496" s="1139"/>
      <c r="G1496" s="1140"/>
    </row>
    <row r="1497" spans="1:7" ht="13.5" thickBot="1" x14ac:dyDescent="0.25">
      <c r="A1497" s="1195" t="s">
        <v>39</v>
      </c>
      <c r="B1497" s="1196"/>
      <c r="C1497" s="1197"/>
      <c r="D1497" s="59" t="s">
        <v>44</v>
      </c>
      <c r="E1497" s="1198" t="s">
        <v>0</v>
      </c>
      <c r="F1497" s="1143"/>
      <c r="G1497" s="1144"/>
    </row>
    <row r="1498" spans="1:7" ht="16.5" x14ac:dyDescent="0.25">
      <c r="A1498" s="1152" t="s">
        <v>29</v>
      </c>
      <c r="B1498" s="1153"/>
      <c r="C1498" s="1153"/>
      <c r="D1498" s="1153"/>
      <c r="E1498" s="1153"/>
      <c r="F1498" s="1153"/>
      <c r="G1498" s="1154"/>
    </row>
    <row r="1499" spans="1:7" x14ac:dyDescent="0.2">
      <c r="A1499" s="1155" t="s">
        <v>48</v>
      </c>
      <c r="B1499" s="1156"/>
      <c r="C1499" s="1156"/>
      <c r="D1499" s="1156"/>
      <c r="E1499" s="1156"/>
      <c r="F1499" s="1156"/>
      <c r="G1499" s="1157"/>
    </row>
    <row r="1500" spans="1:7" x14ac:dyDescent="0.2">
      <c r="A1500" s="1158" t="s">
        <v>49</v>
      </c>
      <c r="B1500" s="1159"/>
      <c r="C1500" s="1159"/>
      <c r="D1500" s="1159"/>
      <c r="E1500" s="1159"/>
      <c r="F1500" s="1159"/>
      <c r="G1500" s="1160"/>
    </row>
    <row r="1501" spans="1:7" x14ac:dyDescent="0.2">
      <c r="A1501" s="6"/>
      <c r="B1501" s="99"/>
      <c r="C1501" s="8"/>
      <c r="D1501" s="9"/>
      <c r="E1501" s="99"/>
      <c r="F1501" s="10"/>
      <c r="G1501" s="11" t="s">
        <v>20</v>
      </c>
    </row>
    <row r="1502" spans="1:7" x14ac:dyDescent="0.2">
      <c r="A1502" s="12" t="s">
        <v>57</v>
      </c>
      <c r="B1502" s="13"/>
      <c r="C1502" s="14" t="s">
        <v>66</v>
      </c>
      <c r="D1502" s="13"/>
      <c r="E1502" s="343" t="s">
        <v>3717</v>
      </c>
      <c r="F1502" s="98"/>
      <c r="G1502" s="344" t="s">
        <v>3704</v>
      </c>
    </row>
    <row r="1503" spans="1:7" x14ac:dyDescent="0.2">
      <c r="A1503" s="17" t="s">
        <v>8</v>
      </c>
      <c r="B1503" s="100"/>
      <c r="C1503" s="19"/>
      <c r="D1503" s="4"/>
      <c r="E1503" s="1145"/>
      <c r="F1503" s="1146"/>
      <c r="G1503" s="20"/>
    </row>
    <row r="1504" spans="1:7" x14ac:dyDescent="0.2">
      <c r="A1504" s="21" t="s">
        <v>37</v>
      </c>
      <c r="B1504" s="22"/>
      <c r="C1504" s="22"/>
      <c r="D1504" s="22"/>
      <c r="E1504" s="23" t="s">
        <v>46</v>
      </c>
      <c r="F1504" s="24"/>
      <c r="G1504" s="20" t="s">
        <v>50</v>
      </c>
    </row>
    <row r="1505" spans="1:7" x14ac:dyDescent="0.2">
      <c r="A1505" s="6"/>
      <c r="B1505" s="99"/>
      <c r="C1505" s="8"/>
      <c r="D1505" s="8"/>
      <c r="E1505" s="1147"/>
      <c r="F1505" s="1148"/>
      <c r="G1505" s="25"/>
    </row>
    <row r="1506" spans="1:7" ht="26.25" thickBot="1" x14ac:dyDescent="0.25">
      <c r="A1506" s="210" t="s">
        <v>47</v>
      </c>
      <c r="B1506" s="28" t="s">
        <v>23</v>
      </c>
      <c r="C1506" s="28" t="s">
        <v>34</v>
      </c>
      <c r="D1506" s="110" t="s">
        <v>53</v>
      </c>
      <c r="E1506" s="114" t="s">
        <v>54</v>
      </c>
      <c r="F1506" s="111" t="s">
        <v>55</v>
      </c>
      <c r="G1506" s="112" t="s">
        <v>35</v>
      </c>
    </row>
    <row r="1507" spans="1:7" ht="13.5" thickTop="1" x14ac:dyDescent="0.2">
      <c r="A1507" s="29">
        <v>1</v>
      </c>
      <c r="B1507" s="646"/>
      <c r="C1507" s="656" t="s">
        <v>300</v>
      </c>
      <c r="D1507" s="657" t="s">
        <v>1438</v>
      </c>
      <c r="E1507" s="745">
        <v>40</v>
      </c>
      <c r="F1507" s="746">
        <v>250</v>
      </c>
      <c r="G1507" s="353">
        <f>F1507*E1507</f>
        <v>10000</v>
      </c>
    </row>
    <row r="1508" spans="1:7" x14ac:dyDescent="0.2">
      <c r="A1508" s="29"/>
      <c r="B1508" s="793"/>
      <c r="C1508" s="656"/>
      <c r="D1508" s="669" t="s">
        <v>828</v>
      </c>
      <c r="E1508" s="962"/>
      <c r="F1508" s="659"/>
      <c r="G1508" s="353" t="s">
        <v>8</v>
      </c>
    </row>
    <row r="1509" spans="1:7" x14ac:dyDescent="0.2">
      <c r="A1509" s="29"/>
      <c r="B1509" s="105"/>
      <c r="C1509" s="656"/>
      <c r="D1509" s="357"/>
      <c r="E1509" s="108"/>
      <c r="F1509" s="128"/>
      <c r="G1509" s="353"/>
    </row>
    <row r="1510" spans="1:7" x14ac:dyDescent="0.2">
      <c r="A1510" s="29"/>
      <c r="B1510" s="151"/>
      <c r="C1510" s="656"/>
      <c r="D1510" s="357"/>
      <c r="E1510" s="108"/>
      <c r="F1510" s="128"/>
      <c r="G1510" s="353"/>
    </row>
    <row r="1511" spans="1:7" x14ac:dyDescent="0.2">
      <c r="A1511" s="29"/>
      <c r="B1511" s="151"/>
      <c r="C1511" s="656"/>
      <c r="D1511" s="357"/>
      <c r="E1511" s="108"/>
      <c r="F1511" s="150"/>
      <c r="G1511" s="353"/>
    </row>
    <row r="1512" spans="1:7" x14ac:dyDescent="0.2">
      <c r="A1512" s="29"/>
      <c r="B1512" s="775"/>
      <c r="C1512" s="656"/>
      <c r="D1512" s="669"/>
      <c r="E1512" s="745"/>
      <c r="F1512" s="777"/>
      <c r="G1512" s="353"/>
    </row>
    <row r="1513" spans="1:7" x14ac:dyDescent="0.2">
      <c r="A1513" s="29"/>
      <c r="B1513" s="101"/>
      <c r="C1513" s="656"/>
      <c r="D1513" s="429"/>
      <c r="E1513" s="155"/>
      <c r="F1513" s="128"/>
      <c r="G1513" s="353"/>
    </row>
    <row r="1514" spans="1:7" x14ac:dyDescent="0.2">
      <c r="A1514" s="29"/>
      <c r="B1514" s="106"/>
      <c r="C1514" s="656"/>
      <c r="D1514" s="357"/>
      <c r="E1514" s="108"/>
      <c r="F1514" s="128"/>
      <c r="G1514" s="353"/>
    </row>
    <row r="1515" spans="1:7" x14ac:dyDescent="0.2">
      <c r="A1515" s="29"/>
      <c r="B1515" s="106"/>
      <c r="C1515" s="656"/>
      <c r="D1515" s="357"/>
      <c r="E1515" s="104"/>
      <c r="F1515" s="128"/>
      <c r="G1515" s="353"/>
    </row>
    <row r="1516" spans="1:7" x14ac:dyDescent="0.2">
      <c r="A1516" s="29"/>
      <c r="B1516" s="107"/>
      <c r="C1516" s="656"/>
      <c r="D1516" s="357"/>
      <c r="E1516" s="153"/>
      <c r="F1516" s="128"/>
      <c r="G1516" s="353"/>
    </row>
    <row r="1517" spans="1:7" x14ac:dyDescent="0.2">
      <c r="A1517" s="29"/>
      <c r="B1517" s="107"/>
      <c r="C1517" s="656"/>
      <c r="D1517" s="357"/>
      <c r="E1517" s="108"/>
      <c r="F1517" s="128"/>
      <c r="G1517" s="353"/>
    </row>
    <row r="1518" spans="1:7" x14ac:dyDescent="0.2">
      <c r="A1518" s="29"/>
      <c r="B1518" s="101"/>
      <c r="C1518" s="656"/>
      <c r="D1518" s="357"/>
      <c r="E1518" s="388"/>
      <c r="F1518" s="150"/>
      <c r="G1518" s="353"/>
    </row>
    <row r="1519" spans="1:7" x14ac:dyDescent="0.2">
      <c r="A1519" s="29"/>
      <c r="B1519" s="646"/>
      <c r="C1519" s="776"/>
      <c r="D1519" s="669"/>
      <c r="E1519" s="758"/>
      <c r="F1519" s="777"/>
      <c r="G1519" s="353"/>
    </row>
    <row r="1520" spans="1:7" x14ac:dyDescent="0.2">
      <c r="A1520" s="29"/>
      <c r="B1520" s="646"/>
      <c r="C1520" s="776"/>
      <c r="D1520" s="669"/>
      <c r="E1520" s="758"/>
      <c r="F1520" s="777"/>
      <c r="G1520" s="353"/>
    </row>
    <row r="1521" spans="1:7" x14ac:dyDescent="0.2">
      <c r="A1521" s="29"/>
      <c r="B1521" s="646"/>
      <c r="C1521" s="776"/>
      <c r="D1521" s="669"/>
      <c r="E1521" s="758"/>
      <c r="F1521" s="777"/>
      <c r="G1521" s="353"/>
    </row>
    <row r="1522" spans="1:7" x14ac:dyDescent="0.2">
      <c r="A1522" s="29"/>
      <c r="B1522" s="101"/>
      <c r="C1522" s="352"/>
      <c r="D1522" s="365"/>
      <c r="E1522" s="108"/>
      <c r="F1522" s="128"/>
      <c r="G1522" s="353"/>
    </row>
    <row r="1523" spans="1:7" x14ac:dyDescent="0.2">
      <c r="A1523" s="29"/>
      <c r="B1523" s="106"/>
      <c r="C1523" s="41"/>
      <c r="D1523" s="365"/>
      <c r="E1523" s="395"/>
      <c r="F1523" s="154"/>
      <c r="G1523" s="353"/>
    </row>
    <row r="1524" spans="1:7" x14ac:dyDescent="0.2">
      <c r="A1524" s="29"/>
      <c r="B1524" s="105"/>
      <c r="C1524" s="352"/>
      <c r="D1524" s="400"/>
      <c r="E1524" s="108"/>
      <c r="F1524" s="154"/>
      <c r="G1524" s="353"/>
    </row>
    <row r="1525" spans="1:7" x14ac:dyDescent="0.2">
      <c r="A1525" s="29"/>
      <c r="B1525" s="105"/>
      <c r="C1525" s="41"/>
      <c r="D1525" s="365"/>
      <c r="E1525" s="104"/>
      <c r="F1525" s="154"/>
      <c r="G1525" s="353"/>
    </row>
    <row r="1526" spans="1:7" x14ac:dyDescent="0.2">
      <c r="A1526" s="29"/>
      <c r="B1526" s="101"/>
      <c r="C1526" s="352"/>
      <c r="D1526" s="365"/>
      <c r="E1526" s="104"/>
      <c r="F1526" s="154"/>
      <c r="G1526" s="353"/>
    </row>
    <row r="1527" spans="1:7" x14ac:dyDescent="0.2">
      <c r="A1527" s="29"/>
      <c r="B1527" s="101"/>
      <c r="C1527" s="352"/>
      <c r="D1527" s="357"/>
      <c r="E1527" s="108"/>
      <c r="F1527" s="154"/>
      <c r="G1527" s="353"/>
    </row>
    <row r="1528" spans="1:7" x14ac:dyDescent="0.2">
      <c r="A1528" s="29"/>
      <c r="B1528" s="101"/>
      <c r="C1528" s="41"/>
      <c r="D1528" s="357"/>
      <c r="E1528" s="104"/>
      <c r="F1528" s="154"/>
      <c r="G1528" s="353"/>
    </row>
    <row r="1529" spans="1:7" x14ac:dyDescent="0.2">
      <c r="A1529" s="29"/>
      <c r="B1529" s="101"/>
      <c r="C1529" s="352"/>
      <c r="D1529" s="357"/>
      <c r="E1529" s="108"/>
      <c r="F1529" s="154"/>
      <c r="G1529" s="353"/>
    </row>
    <row r="1530" spans="1:7" x14ac:dyDescent="0.2">
      <c r="A1530" s="29"/>
      <c r="B1530" s="101"/>
      <c r="C1530" s="41"/>
      <c r="D1530" s="401"/>
      <c r="E1530" s="104"/>
      <c r="F1530" s="154"/>
      <c r="G1530" s="353"/>
    </row>
    <row r="1531" spans="1:7" x14ac:dyDescent="0.2">
      <c r="A1531" s="29"/>
      <c r="B1531" s="101"/>
      <c r="C1531" s="352"/>
      <c r="D1531" s="401"/>
      <c r="E1531" s="108"/>
      <c r="F1531" s="154"/>
      <c r="G1531" s="353"/>
    </row>
    <row r="1532" spans="1:7" x14ac:dyDescent="0.2">
      <c r="A1532" s="29"/>
      <c r="B1532" s="101"/>
      <c r="C1532" s="41"/>
      <c r="D1532" s="401"/>
      <c r="E1532" s="104"/>
      <c r="F1532" s="154"/>
      <c r="G1532" s="353"/>
    </row>
    <row r="1533" spans="1:7" x14ac:dyDescent="0.2">
      <c r="A1533" s="29"/>
      <c r="B1533" s="101"/>
      <c r="C1533" s="352"/>
      <c r="D1533" s="400"/>
      <c r="E1533" s="104"/>
      <c r="F1533" s="154"/>
      <c r="G1533" s="353"/>
    </row>
    <row r="1534" spans="1:7" x14ac:dyDescent="0.2">
      <c r="A1534" s="29"/>
      <c r="B1534" s="101"/>
      <c r="C1534" s="41"/>
      <c r="E1534" s="104"/>
      <c r="F1534" s="154"/>
      <c r="G1534" s="353"/>
    </row>
    <row r="1535" spans="1:7" x14ac:dyDescent="0.2">
      <c r="A1535" s="29"/>
      <c r="B1535" s="101"/>
      <c r="C1535" s="352"/>
      <c r="D1535" s="364"/>
      <c r="E1535" s="108"/>
      <c r="F1535" s="128"/>
      <c r="G1535" s="353"/>
    </row>
    <row r="1536" spans="1:7" x14ac:dyDescent="0.2">
      <c r="A1536" s="29"/>
      <c r="B1536" s="101"/>
      <c r="C1536" s="41"/>
      <c r="D1536" s="364"/>
      <c r="E1536" s="153"/>
      <c r="F1536" s="384" t="s">
        <v>475</v>
      </c>
      <c r="G1536" s="353"/>
    </row>
    <row r="1537" spans="1:7" x14ac:dyDescent="0.2">
      <c r="A1537" s="29"/>
      <c r="B1537" s="101"/>
      <c r="C1537" s="352"/>
      <c r="D1537" s="364"/>
      <c r="E1537" s="102"/>
      <c r="F1537" s="128"/>
      <c r="G1537" s="353"/>
    </row>
    <row r="1538" spans="1:7" x14ac:dyDescent="0.2">
      <c r="A1538" s="29"/>
      <c r="B1538" s="101"/>
      <c r="C1538" s="31"/>
      <c r="D1538" s="365"/>
      <c r="E1538" s="131"/>
      <c r="F1538" s="117"/>
      <c r="G1538" s="35"/>
    </row>
    <row r="1539" spans="1:7" x14ac:dyDescent="0.2">
      <c r="A1539" s="29"/>
      <c r="B1539" s="101"/>
      <c r="C1539" s="41"/>
      <c r="D1539" s="406"/>
      <c r="E1539" s="108"/>
      <c r="F1539" s="149"/>
      <c r="G1539" s="35"/>
    </row>
    <row r="1540" spans="1:7" x14ac:dyDescent="0.2">
      <c r="A1540" s="29"/>
      <c r="B1540" s="101"/>
      <c r="C1540" s="41"/>
      <c r="D1540" s="364"/>
      <c r="E1540" s="108"/>
      <c r="F1540" s="149"/>
      <c r="G1540" s="35"/>
    </row>
    <row r="1541" spans="1:7" ht="13.5" thickBot="1" x14ac:dyDescent="0.25">
      <c r="A1541" s="45"/>
      <c r="B1541" s="132"/>
      <c r="C1541" s="115"/>
      <c r="D1541" s="115"/>
      <c r="E1541" s="132"/>
      <c r="F1541" s="49" t="s">
        <v>15</v>
      </c>
      <c r="G1541" s="50">
        <f>SUM(G1507:G1540)</f>
        <v>10000</v>
      </c>
    </row>
    <row r="1542" spans="1:7" ht="13.5" thickTop="1" x14ac:dyDescent="0.2">
      <c r="A1542" s="1188" t="s">
        <v>3370</v>
      </c>
      <c r="B1542" s="1189"/>
      <c r="C1542" s="1189"/>
      <c r="D1542" s="1189"/>
      <c r="E1542" s="1189"/>
      <c r="F1542" s="1189"/>
      <c r="G1542" s="1190"/>
    </row>
    <row r="1543" spans="1:7" ht="13.5" thickBot="1" x14ac:dyDescent="0.25">
      <c r="A1543" s="52"/>
      <c r="B1543" s="103"/>
      <c r="C1543" s="355" t="s">
        <v>3371</v>
      </c>
      <c r="D1543" s="54"/>
      <c r="E1543" s="103"/>
      <c r="F1543" s="55"/>
      <c r="G1543" s="56"/>
    </row>
    <row r="1544" spans="1:7" ht="13.5" thickTop="1" x14ac:dyDescent="0.2">
      <c r="A1544" s="1199"/>
      <c r="B1544" s="1200"/>
      <c r="C1544" s="1201"/>
      <c r="D1544" s="57" t="s">
        <v>11</v>
      </c>
      <c r="E1544" s="1202" t="s">
        <v>12</v>
      </c>
      <c r="F1544" s="1200"/>
      <c r="G1544" s="1203"/>
    </row>
    <row r="1545" spans="1:7" x14ac:dyDescent="0.2">
      <c r="A1545" s="1191" t="s">
        <v>17</v>
      </c>
      <c r="B1545" s="1192"/>
      <c r="C1545" s="1193"/>
      <c r="D1545" s="39"/>
      <c r="E1545" s="1136"/>
      <c r="F1545" s="1137"/>
      <c r="G1545" s="1138"/>
    </row>
    <row r="1546" spans="1:7" x14ac:dyDescent="0.2">
      <c r="A1546" s="1191" t="s">
        <v>38</v>
      </c>
      <c r="B1546" s="1192"/>
      <c r="C1546" s="1193"/>
      <c r="D1546" s="58" t="s">
        <v>10</v>
      </c>
      <c r="E1546" s="1194" t="s">
        <v>142</v>
      </c>
      <c r="F1546" s="1139"/>
      <c r="G1546" s="1140"/>
    </row>
    <row r="1547" spans="1:7" ht="13.5" thickBot="1" x14ac:dyDescent="0.25">
      <c r="A1547" s="1195" t="s">
        <v>39</v>
      </c>
      <c r="B1547" s="1196"/>
      <c r="C1547" s="1197"/>
      <c r="D1547" s="59" t="s">
        <v>44</v>
      </c>
      <c r="E1547" s="1198" t="s">
        <v>0</v>
      </c>
      <c r="F1547" s="1143"/>
      <c r="G1547" s="1144"/>
    </row>
    <row r="1548" spans="1:7" ht="16.5" x14ac:dyDescent="0.25">
      <c r="A1548" s="1152" t="s">
        <v>29</v>
      </c>
      <c r="B1548" s="1153"/>
      <c r="C1548" s="1153"/>
      <c r="D1548" s="1153"/>
      <c r="E1548" s="1153"/>
      <c r="F1548" s="1153"/>
      <c r="G1548" s="1154"/>
    </row>
    <row r="1549" spans="1:7" x14ac:dyDescent="0.2">
      <c r="A1549" s="1155" t="s">
        <v>48</v>
      </c>
      <c r="B1549" s="1156"/>
      <c r="C1549" s="1156"/>
      <c r="D1549" s="1156"/>
      <c r="E1549" s="1156"/>
      <c r="F1549" s="1156"/>
      <c r="G1549" s="1157"/>
    </row>
    <row r="1550" spans="1:7" x14ac:dyDescent="0.2">
      <c r="A1550" s="1158" t="s">
        <v>49</v>
      </c>
      <c r="B1550" s="1159"/>
      <c r="C1550" s="1159"/>
      <c r="D1550" s="1159"/>
      <c r="E1550" s="1159"/>
      <c r="F1550" s="1159"/>
      <c r="G1550" s="1160"/>
    </row>
    <row r="1551" spans="1:7" x14ac:dyDescent="0.2">
      <c r="A1551" s="6"/>
      <c r="B1551" s="99"/>
      <c r="C1551" s="8"/>
      <c r="D1551" s="9"/>
      <c r="E1551" s="99"/>
      <c r="F1551" s="10"/>
      <c r="G1551" s="11" t="s">
        <v>20</v>
      </c>
    </row>
    <row r="1552" spans="1:7" x14ac:dyDescent="0.2">
      <c r="A1552" s="12" t="s">
        <v>57</v>
      </c>
      <c r="B1552" s="13"/>
      <c r="C1552" s="14" t="s">
        <v>66</v>
      </c>
      <c r="D1552" s="13"/>
      <c r="E1552" s="343" t="s">
        <v>3720</v>
      </c>
      <c r="F1552" s="98"/>
      <c r="G1552" s="344" t="s">
        <v>3704</v>
      </c>
    </row>
    <row r="1553" spans="1:7" x14ac:dyDescent="0.2">
      <c r="A1553" s="17" t="s">
        <v>8</v>
      </c>
      <c r="B1553" s="100"/>
      <c r="C1553" s="19"/>
      <c r="D1553" s="4"/>
      <c r="E1553" s="1145"/>
      <c r="F1553" s="1146"/>
      <c r="G1553" s="20"/>
    </row>
    <row r="1554" spans="1:7" x14ac:dyDescent="0.2">
      <c r="A1554" s="21" t="s">
        <v>37</v>
      </c>
      <c r="B1554" s="22"/>
      <c r="C1554" s="22"/>
      <c r="D1554" s="22"/>
      <c r="E1554" s="23" t="s">
        <v>46</v>
      </c>
      <c r="F1554" s="24"/>
      <c r="G1554" s="20" t="s">
        <v>50</v>
      </c>
    </row>
    <row r="1555" spans="1:7" x14ac:dyDescent="0.2">
      <c r="A1555" s="6"/>
      <c r="B1555" s="99"/>
      <c r="C1555" s="8"/>
      <c r="D1555" s="8"/>
      <c r="E1555" s="1147"/>
      <c r="F1555" s="1148"/>
      <c r="G1555" s="25"/>
    </row>
    <row r="1556" spans="1:7" ht="26.25" thickBot="1" x14ac:dyDescent="0.25">
      <c r="A1556" s="210" t="s">
        <v>47</v>
      </c>
      <c r="B1556" s="28" t="s">
        <v>23</v>
      </c>
      <c r="C1556" s="28" t="s">
        <v>34</v>
      </c>
      <c r="D1556" s="110" t="s">
        <v>53</v>
      </c>
      <c r="E1556" s="114" t="s">
        <v>54</v>
      </c>
      <c r="F1556" s="111" t="s">
        <v>55</v>
      </c>
      <c r="G1556" s="112" t="s">
        <v>35</v>
      </c>
    </row>
    <row r="1557" spans="1:7" ht="13.5" thickTop="1" x14ac:dyDescent="0.2">
      <c r="A1557" s="345" t="s">
        <v>8</v>
      </c>
      <c r="B1557" s="646"/>
      <c r="C1557" s="656"/>
      <c r="D1557" s="657" t="s">
        <v>433</v>
      </c>
      <c r="E1557" s="745"/>
      <c r="F1557" s="746"/>
      <c r="G1557" s="353" t="s">
        <v>8</v>
      </c>
    </row>
    <row r="1558" spans="1:7" x14ac:dyDescent="0.2">
      <c r="A1558" s="29">
        <v>1</v>
      </c>
      <c r="B1558" s="793"/>
      <c r="C1558" s="656" t="s">
        <v>300</v>
      </c>
      <c r="D1558" s="669" t="s">
        <v>3388</v>
      </c>
      <c r="E1558" s="962">
        <v>38</v>
      </c>
      <c r="F1558" s="659">
        <v>200</v>
      </c>
      <c r="G1558" s="353">
        <f>F1558*E1558</f>
        <v>7600</v>
      </c>
    </row>
    <row r="1559" spans="1:7" x14ac:dyDescent="0.2">
      <c r="A1559" s="29">
        <v>2</v>
      </c>
      <c r="B1559" s="105"/>
      <c r="C1559" s="656" t="s">
        <v>300</v>
      </c>
      <c r="D1559" s="357" t="s">
        <v>2782</v>
      </c>
      <c r="E1559" s="108">
        <v>38</v>
      </c>
      <c r="F1559" s="128">
        <v>350</v>
      </c>
      <c r="G1559" s="353">
        <f t="shared" ref="G1559:G1566" si="34">F1559*E1559</f>
        <v>13300</v>
      </c>
    </row>
    <row r="1560" spans="1:7" x14ac:dyDescent="0.2">
      <c r="A1560" s="29">
        <v>3</v>
      </c>
      <c r="B1560" s="151"/>
      <c r="C1560" s="656" t="s">
        <v>300</v>
      </c>
      <c r="D1560" s="357" t="s">
        <v>3389</v>
      </c>
      <c r="E1560" s="108">
        <v>38</v>
      </c>
      <c r="F1560" s="128">
        <v>200</v>
      </c>
      <c r="G1560" s="353">
        <f t="shared" si="34"/>
        <v>7600</v>
      </c>
    </row>
    <row r="1561" spans="1:7" x14ac:dyDescent="0.2">
      <c r="A1561" s="29"/>
      <c r="B1561" s="151"/>
      <c r="C1561" s="656"/>
      <c r="D1561" s="357" t="s">
        <v>3390</v>
      </c>
      <c r="E1561" s="108"/>
      <c r="F1561" s="150"/>
      <c r="G1561" s="353" t="s">
        <v>8</v>
      </c>
    </row>
    <row r="1562" spans="1:7" x14ac:dyDescent="0.2">
      <c r="A1562" s="29"/>
      <c r="B1562" s="775"/>
      <c r="C1562" s="656"/>
      <c r="D1562" s="669" t="s">
        <v>435</v>
      </c>
      <c r="E1562" s="745"/>
      <c r="F1562" s="777"/>
      <c r="G1562" s="353" t="s">
        <v>8</v>
      </c>
    </row>
    <row r="1563" spans="1:7" x14ac:dyDescent="0.2">
      <c r="A1563" s="29">
        <v>4</v>
      </c>
      <c r="B1563" s="101"/>
      <c r="C1563" s="656" t="s">
        <v>300</v>
      </c>
      <c r="D1563" s="429" t="s">
        <v>3391</v>
      </c>
      <c r="E1563" s="155">
        <v>38</v>
      </c>
      <c r="F1563" s="128">
        <v>200</v>
      </c>
      <c r="G1563" s="353">
        <f t="shared" si="34"/>
        <v>7600</v>
      </c>
    </row>
    <row r="1564" spans="1:7" x14ac:dyDescent="0.2">
      <c r="A1564" s="29"/>
      <c r="B1564" s="106"/>
      <c r="C1564" s="656"/>
      <c r="D1564" s="357" t="s">
        <v>823</v>
      </c>
      <c r="E1564" s="108"/>
      <c r="F1564" s="128"/>
      <c r="G1564" s="353" t="s">
        <v>8</v>
      </c>
    </row>
    <row r="1565" spans="1:7" x14ac:dyDescent="0.2">
      <c r="A1565" s="29">
        <v>5</v>
      </c>
      <c r="B1565" s="106"/>
      <c r="C1565" s="656" t="s">
        <v>300</v>
      </c>
      <c r="D1565" s="357" t="s">
        <v>2782</v>
      </c>
      <c r="E1565" s="104">
        <v>38</v>
      </c>
      <c r="F1565" s="128">
        <v>350</v>
      </c>
      <c r="G1565" s="353">
        <f t="shared" si="34"/>
        <v>13300</v>
      </c>
    </row>
    <row r="1566" spans="1:7" x14ac:dyDescent="0.2">
      <c r="A1566" s="29">
        <v>6</v>
      </c>
      <c r="B1566" s="107"/>
      <c r="C1566" s="656" t="s">
        <v>300</v>
      </c>
      <c r="D1566" s="357" t="s">
        <v>3392</v>
      </c>
      <c r="E1566" s="153">
        <v>38</v>
      </c>
      <c r="F1566" s="128">
        <v>200</v>
      </c>
      <c r="G1566" s="353">
        <f t="shared" si="34"/>
        <v>7600</v>
      </c>
    </row>
    <row r="1567" spans="1:7" x14ac:dyDescent="0.2">
      <c r="A1567" s="29"/>
      <c r="B1567" s="107"/>
      <c r="C1567" s="656"/>
      <c r="D1567" s="357" t="s">
        <v>2113</v>
      </c>
      <c r="E1567" s="108"/>
      <c r="F1567" s="128"/>
      <c r="G1567" s="353"/>
    </row>
    <row r="1568" spans="1:7" x14ac:dyDescent="0.2">
      <c r="A1568" s="29"/>
      <c r="B1568" s="101"/>
      <c r="C1568" s="656"/>
      <c r="D1568" s="357"/>
      <c r="E1568" s="388"/>
      <c r="F1568" s="150"/>
      <c r="G1568" s="353"/>
    </row>
    <row r="1569" spans="1:7" x14ac:dyDescent="0.2">
      <c r="A1569" s="29"/>
      <c r="B1569" s="646"/>
      <c r="C1569" s="776"/>
      <c r="D1569" s="669"/>
      <c r="E1569" s="758"/>
      <c r="F1569" s="777"/>
      <c r="G1569" s="353"/>
    </row>
    <row r="1570" spans="1:7" x14ac:dyDescent="0.2">
      <c r="A1570" s="29"/>
      <c r="B1570" s="646"/>
      <c r="C1570" s="776"/>
      <c r="D1570" s="669"/>
      <c r="E1570" s="758"/>
      <c r="F1570" s="777"/>
      <c r="G1570" s="353"/>
    </row>
    <row r="1571" spans="1:7" x14ac:dyDescent="0.2">
      <c r="A1571" s="29"/>
      <c r="B1571" s="646"/>
      <c r="C1571" s="776"/>
      <c r="D1571" s="669"/>
      <c r="E1571" s="758"/>
      <c r="F1571" s="777"/>
      <c r="G1571" s="353"/>
    </row>
    <row r="1572" spans="1:7" x14ac:dyDescent="0.2">
      <c r="A1572" s="29"/>
      <c r="B1572" s="101"/>
      <c r="C1572" s="352"/>
      <c r="D1572" s="365"/>
      <c r="E1572" s="108"/>
      <c r="F1572" s="128"/>
      <c r="G1572" s="353"/>
    </row>
    <row r="1573" spans="1:7" x14ac:dyDescent="0.2">
      <c r="A1573" s="29"/>
      <c r="B1573" s="106"/>
      <c r="C1573" s="41"/>
      <c r="D1573" s="365"/>
      <c r="E1573" s="395"/>
      <c r="F1573" s="154"/>
      <c r="G1573" s="353"/>
    </row>
    <row r="1574" spans="1:7" x14ac:dyDescent="0.2">
      <c r="A1574" s="29"/>
      <c r="B1574" s="105"/>
      <c r="C1574" s="352"/>
      <c r="D1574" s="400"/>
      <c r="E1574" s="108"/>
      <c r="F1574" s="154"/>
      <c r="G1574" s="353"/>
    </row>
    <row r="1575" spans="1:7" x14ac:dyDescent="0.2">
      <c r="A1575" s="29"/>
      <c r="B1575" s="105"/>
      <c r="C1575" s="41"/>
      <c r="D1575" s="365"/>
      <c r="E1575" s="104"/>
      <c r="F1575" s="154"/>
      <c r="G1575" s="353"/>
    </row>
    <row r="1576" spans="1:7" x14ac:dyDescent="0.2">
      <c r="A1576" s="29"/>
      <c r="B1576" s="101"/>
      <c r="C1576" s="352"/>
      <c r="D1576" s="365"/>
      <c r="E1576" s="104"/>
      <c r="F1576" s="154"/>
      <c r="G1576" s="353"/>
    </row>
    <row r="1577" spans="1:7" x14ac:dyDescent="0.2">
      <c r="A1577" s="29"/>
      <c r="B1577" s="101"/>
      <c r="C1577" s="352"/>
      <c r="D1577" s="357"/>
      <c r="E1577" s="108"/>
      <c r="F1577" s="154"/>
      <c r="G1577" s="353"/>
    </row>
    <row r="1578" spans="1:7" x14ac:dyDescent="0.2">
      <c r="A1578" s="29"/>
      <c r="B1578" s="101"/>
      <c r="C1578" s="41"/>
      <c r="D1578" s="357"/>
      <c r="E1578" s="104"/>
      <c r="F1578" s="154"/>
      <c r="G1578" s="353"/>
    </row>
    <row r="1579" spans="1:7" x14ac:dyDescent="0.2">
      <c r="A1579" s="29"/>
      <c r="B1579" s="101"/>
      <c r="C1579" s="352"/>
      <c r="D1579" s="357"/>
      <c r="E1579" s="108"/>
      <c r="F1579" s="154"/>
      <c r="G1579" s="353"/>
    </row>
    <row r="1580" spans="1:7" x14ac:dyDescent="0.2">
      <c r="A1580" s="29"/>
      <c r="B1580" s="101"/>
      <c r="C1580" s="41"/>
      <c r="D1580" s="401"/>
      <c r="E1580" s="104"/>
      <c r="F1580" s="154"/>
      <c r="G1580" s="353"/>
    </row>
    <row r="1581" spans="1:7" x14ac:dyDescent="0.2">
      <c r="A1581" s="29"/>
      <c r="B1581" s="101"/>
      <c r="C1581" s="352"/>
      <c r="D1581" s="401"/>
      <c r="E1581" s="108"/>
      <c r="F1581" s="154"/>
      <c r="G1581" s="353"/>
    </row>
    <row r="1582" spans="1:7" x14ac:dyDescent="0.2">
      <c r="A1582" s="29"/>
      <c r="B1582" s="101"/>
      <c r="C1582" s="41"/>
      <c r="D1582" s="401"/>
      <c r="E1582" s="104"/>
      <c r="F1582" s="154"/>
      <c r="G1582" s="353"/>
    </row>
    <row r="1583" spans="1:7" x14ac:dyDescent="0.2">
      <c r="A1583" s="29"/>
      <c r="B1583" s="101"/>
      <c r="C1583" s="352"/>
      <c r="D1583" s="400"/>
      <c r="E1583" s="104"/>
      <c r="F1583" s="154"/>
      <c r="G1583" s="353"/>
    </row>
    <row r="1584" spans="1:7" x14ac:dyDescent="0.2">
      <c r="A1584" s="29"/>
      <c r="B1584" s="101"/>
      <c r="C1584" s="41"/>
      <c r="E1584" s="104"/>
      <c r="F1584" s="154"/>
      <c r="G1584" s="353"/>
    </row>
    <row r="1585" spans="1:7" x14ac:dyDescent="0.2">
      <c r="A1585" s="29"/>
      <c r="B1585" s="101"/>
      <c r="C1585" s="352"/>
      <c r="D1585" s="364"/>
      <c r="E1585" s="108"/>
      <c r="F1585" s="128"/>
      <c r="G1585" s="353"/>
    </row>
    <row r="1586" spans="1:7" x14ac:dyDescent="0.2">
      <c r="A1586" s="29"/>
      <c r="B1586" s="101"/>
      <c r="C1586" s="41"/>
      <c r="D1586" s="364"/>
      <c r="E1586" s="153"/>
      <c r="F1586" s="384" t="s">
        <v>475</v>
      </c>
      <c r="G1586" s="353"/>
    </row>
    <row r="1587" spans="1:7" x14ac:dyDescent="0.2">
      <c r="A1587" s="29"/>
      <c r="B1587" s="101"/>
      <c r="C1587" s="352"/>
      <c r="D1587" s="364"/>
      <c r="E1587" s="102"/>
      <c r="F1587" s="128"/>
      <c r="G1587" s="353"/>
    </row>
    <row r="1588" spans="1:7" x14ac:dyDescent="0.2">
      <c r="A1588" s="29"/>
      <c r="B1588" s="101"/>
      <c r="C1588" s="31"/>
      <c r="D1588" s="365"/>
      <c r="E1588" s="131"/>
      <c r="F1588" s="117"/>
      <c r="G1588" s="35"/>
    </row>
    <row r="1589" spans="1:7" x14ac:dyDescent="0.2">
      <c r="A1589" s="29"/>
      <c r="B1589" s="101"/>
      <c r="C1589" s="41"/>
      <c r="D1589" s="406"/>
      <c r="E1589" s="108"/>
      <c r="F1589" s="149"/>
      <c r="G1589" s="35"/>
    </row>
    <row r="1590" spans="1:7" x14ac:dyDescent="0.2">
      <c r="A1590" s="29"/>
      <c r="B1590" s="101"/>
      <c r="C1590" s="41"/>
      <c r="D1590" s="364"/>
      <c r="E1590" s="108"/>
      <c r="F1590" s="149"/>
      <c r="G1590" s="35"/>
    </row>
    <row r="1591" spans="1:7" ht="13.5" thickBot="1" x14ac:dyDescent="0.25">
      <c r="A1591" s="45"/>
      <c r="B1591" s="132"/>
      <c r="C1591" s="115"/>
      <c r="D1591" s="115"/>
      <c r="E1591" s="132"/>
      <c r="F1591" s="49" t="s">
        <v>15</v>
      </c>
      <c r="G1591" s="50">
        <f>SUM(G1557:G1590)</f>
        <v>57000</v>
      </c>
    </row>
    <row r="1592" spans="1:7" ht="13.5" thickTop="1" x14ac:dyDescent="0.2">
      <c r="A1592" s="1188" t="s">
        <v>3393</v>
      </c>
      <c r="B1592" s="1189"/>
      <c r="C1592" s="1189"/>
      <c r="D1592" s="1189"/>
      <c r="E1592" s="1189"/>
      <c r="F1592" s="1189"/>
      <c r="G1592" s="1190"/>
    </row>
    <row r="1593" spans="1:7" ht="13.5" thickBot="1" x14ac:dyDescent="0.25">
      <c r="A1593" s="52"/>
      <c r="B1593" s="103"/>
      <c r="C1593" s="355" t="s">
        <v>3394</v>
      </c>
      <c r="D1593" s="54"/>
      <c r="E1593" s="103"/>
      <c r="F1593" s="55"/>
      <c r="G1593" s="56"/>
    </row>
    <row r="1594" spans="1:7" ht="13.5" thickTop="1" x14ac:dyDescent="0.2">
      <c r="A1594" s="1199"/>
      <c r="B1594" s="1200"/>
      <c r="C1594" s="1201"/>
      <c r="D1594" s="57" t="s">
        <v>11</v>
      </c>
      <c r="E1594" s="1202" t="s">
        <v>12</v>
      </c>
      <c r="F1594" s="1200"/>
      <c r="G1594" s="1203"/>
    </row>
    <row r="1595" spans="1:7" x14ac:dyDescent="0.2">
      <c r="A1595" s="1191" t="s">
        <v>17</v>
      </c>
      <c r="B1595" s="1192"/>
      <c r="C1595" s="1193"/>
      <c r="D1595" s="39"/>
      <c r="E1595" s="1136"/>
      <c r="F1595" s="1137"/>
      <c r="G1595" s="1138"/>
    </row>
    <row r="1596" spans="1:7" x14ac:dyDescent="0.2">
      <c r="A1596" s="1191" t="s">
        <v>38</v>
      </c>
      <c r="B1596" s="1192"/>
      <c r="C1596" s="1193"/>
      <c r="D1596" s="58" t="s">
        <v>10</v>
      </c>
      <c r="E1596" s="1194" t="s">
        <v>142</v>
      </c>
      <c r="F1596" s="1139"/>
      <c r="G1596" s="1140"/>
    </row>
    <row r="1597" spans="1:7" ht="13.5" thickBot="1" x14ac:dyDescent="0.25">
      <c r="A1597" s="1195" t="s">
        <v>39</v>
      </c>
      <c r="B1597" s="1196"/>
      <c r="C1597" s="1197"/>
      <c r="D1597" s="59" t="s">
        <v>44</v>
      </c>
      <c r="E1597" s="1198" t="s">
        <v>0</v>
      </c>
      <c r="F1597" s="1143"/>
      <c r="G1597" s="1144"/>
    </row>
    <row r="1598" spans="1:7" ht="16.5" x14ac:dyDescent="0.25">
      <c r="A1598" s="1152" t="s">
        <v>29</v>
      </c>
      <c r="B1598" s="1153"/>
      <c r="C1598" s="1153"/>
      <c r="D1598" s="1153"/>
      <c r="E1598" s="1153"/>
      <c r="F1598" s="1153"/>
      <c r="G1598" s="1154"/>
    </row>
    <row r="1599" spans="1:7" x14ac:dyDescent="0.2">
      <c r="A1599" s="1155" t="s">
        <v>48</v>
      </c>
      <c r="B1599" s="1156"/>
      <c r="C1599" s="1156"/>
      <c r="D1599" s="1156"/>
      <c r="E1599" s="1156"/>
      <c r="F1599" s="1156"/>
      <c r="G1599" s="1157"/>
    </row>
    <row r="1600" spans="1:7" x14ac:dyDescent="0.2">
      <c r="A1600" s="1158" t="s">
        <v>49</v>
      </c>
      <c r="B1600" s="1159"/>
      <c r="C1600" s="1159"/>
      <c r="D1600" s="1159"/>
      <c r="E1600" s="1159"/>
      <c r="F1600" s="1159"/>
      <c r="G1600" s="1160"/>
    </row>
    <row r="1601" spans="1:7" x14ac:dyDescent="0.2">
      <c r="A1601" s="6"/>
      <c r="B1601" s="99"/>
      <c r="C1601" s="8"/>
      <c r="D1601" s="9"/>
      <c r="E1601" s="99"/>
      <c r="F1601" s="10"/>
      <c r="G1601" s="11" t="s">
        <v>20</v>
      </c>
    </row>
    <row r="1602" spans="1:7" x14ac:dyDescent="0.2">
      <c r="A1602" s="12" t="s">
        <v>57</v>
      </c>
      <c r="B1602" s="13"/>
      <c r="C1602" s="14" t="s">
        <v>66</v>
      </c>
      <c r="D1602" s="13"/>
      <c r="E1602" s="343" t="s">
        <v>3726</v>
      </c>
      <c r="F1602" s="98"/>
      <c r="G1602" s="344" t="s">
        <v>3704</v>
      </c>
    </row>
    <row r="1603" spans="1:7" x14ac:dyDescent="0.2">
      <c r="A1603" s="17" t="s">
        <v>8</v>
      </c>
      <c r="B1603" s="100"/>
      <c r="C1603" s="19"/>
      <c r="D1603" s="4"/>
      <c r="E1603" s="1145"/>
      <c r="F1603" s="1146"/>
      <c r="G1603" s="20"/>
    </row>
    <row r="1604" spans="1:7" x14ac:dyDescent="0.2">
      <c r="A1604" s="21" t="s">
        <v>37</v>
      </c>
      <c r="B1604" s="22"/>
      <c r="C1604" s="22"/>
      <c r="D1604" s="22"/>
      <c r="E1604" s="23" t="s">
        <v>46</v>
      </c>
      <c r="F1604" s="24"/>
      <c r="G1604" s="20" t="s">
        <v>50</v>
      </c>
    </row>
    <row r="1605" spans="1:7" x14ac:dyDescent="0.2">
      <c r="A1605" s="6"/>
      <c r="B1605" s="99"/>
      <c r="C1605" s="8"/>
      <c r="D1605" s="8"/>
      <c r="E1605" s="1147"/>
      <c r="F1605" s="1148"/>
      <c r="G1605" s="25"/>
    </row>
    <row r="1606" spans="1:7" ht="26.25" thickBot="1" x14ac:dyDescent="0.25">
      <c r="A1606" s="210" t="s">
        <v>47</v>
      </c>
      <c r="B1606" s="28" t="s">
        <v>23</v>
      </c>
      <c r="C1606" s="28" t="s">
        <v>34</v>
      </c>
      <c r="D1606" s="110" t="s">
        <v>53</v>
      </c>
      <c r="E1606" s="114" t="s">
        <v>54</v>
      </c>
      <c r="F1606" s="111" t="s">
        <v>55</v>
      </c>
      <c r="G1606" s="112" t="s">
        <v>35</v>
      </c>
    </row>
    <row r="1607" spans="1:7" ht="13.5" thickTop="1" x14ac:dyDescent="0.2">
      <c r="A1607" s="29">
        <v>1</v>
      </c>
      <c r="B1607" s="793"/>
      <c r="C1607" s="656" t="s">
        <v>300</v>
      </c>
      <c r="D1607" s="669" t="s">
        <v>3422</v>
      </c>
      <c r="E1607" s="962">
        <v>35</v>
      </c>
      <c r="F1607" s="659">
        <v>200</v>
      </c>
      <c r="G1607" s="353">
        <f>F1607*E1607</f>
        <v>7000</v>
      </c>
    </row>
    <row r="1608" spans="1:7" x14ac:dyDescent="0.2">
      <c r="A1608" s="29">
        <v>2</v>
      </c>
      <c r="B1608" s="105"/>
      <c r="C1608" s="656" t="s">
        <v>300</v>
      </c>
      <c r="D1608" s="357" t="s">
        <v>2782</v>
      </c>
      <c r="E1608" s="108">
        <v>35</v>
      </c>
      <c r="F1608" s="128">
        <v>350</v>
      </c>
      <c r="G1608" s="353">
        <f t="shared" ref="G1608" si="35">F1608*E1608</f>
        <v>12250</v>
      </c>
    </row>
    <row r="1609" spans="1:7" x14ac:dyDescent="0.2">
      <c r="A1609" s="345" t="s">
        <v>8</v>
      </c>
      <c r="B1609" s="151"/>
      <c r="C1609" s="656" t="s">
        <v>8</v>
      </c>
      <c r="D1609" s="357" t="s">
        <v>8</v>
      </c>
      <c r="E1609" s="388" t="s">
        <v>8</v>
      </c>
      <c r="F1609" s="384" t="s">
        <v>8</v>
      </c>
      <c r="G1609" s="353" t="s">
        <v>8</v>
      </c>
    </row>
    <row r="1610" spans="1:7" x14ac:dyDescent="0.2">
      <c r="A1610" s="29"/>
      <c r="B1610" s="151"/>
      <c r="C1610" s="656"/>
      <c r="D1610" s="357"/>
      <c r="E1610" s="108"/>
      <c r="F1610" s="150"/>
      <c r="G1610" s="353"/>
    </row>
    <row r="1611" spans="1:7" x14ac:dyDescent="0.2">
      <c r="A1611" s="29"/>
      <c r="B1611" s="775"/>
      <c r="C1611" s="656"/>
      <c r="D1611" s="669"/>
      <c r="E1611" s="745"/>
      <c r="F1611" s="777"/>
      <c r="G1611" s="353"/>
    </row>
    <row r="1612" spans="1:7" x14ac:dyDescent="0.2">
      <c r="A1612" s="29"/>
      <c r="B1612" s="101"/>
      <c r="C1612" s="656"/>
      <c r="D1612" s="429"/>
      <c r="E1612" s="155"/>
      <c r="F1612" s="128"/>
      <c r="G1612" s="353"/>
    </row>
    <row r="1613" spans="1:7" x14ac:dyDescent="0.2">
      <c r="A1613" s="29"/>
      <c r="B1613" s="106"/>
      <c r="C1613" s="656"/>
      <c r="D1613" s="357"/>
      <c r="E1613" s="108"/>
      <c r="F1613" s="128"/>
      <c r="G1613" s="353"/>
    </row>
    <row r="1614" spans="1:7" x14ac:dyDescent="0.2">
      <c r="A1614" s="29"/>
      <c r="B1614" s="106"/>
      <c r="C1614" s="656"/>
      <c r="D1614" s="357"/>
      <c r="E1614" s="104"/>
      <c r="F1614" s="128"/>
      <c r="G1614" s="353"/>
    </row>
    <row r="1615" spans="1:7" x14ac:dyDescent="0.2">
      <c r="A1615" s="29"/>
      <c r="B1615" s="107"/>
      <c r="C1615" s="656"/>
      <c r="D1615" s="357"/>
      <c r="E1615" s="153"/>
      <c r="F1615" s="128"/>
      <c r="G1615" s="353"/>
    </row>
    <row r="1616" spans="1:7" x14ac:dyDescent="0.2">
      <c r="A1616" s="29"/>
      <c r="B1616" s="107"/>
      <c r="C1616" s="656"/>
      <c r="D1616" s="357"/>
      <c r="E1616" s="108"/>
      <c r="F1616" s="128"/>
      <c r="G1616" s="353"/>
    </row>
    <row r="1617" spans="1:7" x14ac:dyDescent="0.2">
      <c r="A1617" s="29"/>
      <c r="B1617" s="101"/>
      <c r="C1617" s="656"/>
      <c r="D1617" s="357"/>
      <c r="E1617" s="388"/>
      <c r="F1617" s="150"/>
      <c r="G1617" s="353"/>
    </row>
    <row r="1618" spans="1:7" x14ac:dyDescent="0.2">
      <c r="A1618" s="29"/>
      <c r="B1618" s="646"/>
      <c r="C1618" s="656"/>
      <c r="D1618" s="669"/>
      <c r="E1618" s="758"/>
      <c r="F1618" s="777"/>
      <c r="G1618" s="353"/>
    </row>
    <row r="1619" spans="1:7" x14ac:dyDescent="0.2">
      <c r="A1619" s="29"/>
      <c r="B1619" s="646"/>
      <c r="C1619" s="776"/>
      <c r="D1619" s="669"/>
      <c r="E1619" s="758"/>
      <c r="F1619" s="777"/>
      <c r="G1619" s="353"/>
    </row>
    <row r="1620" spans="1:7" x14ac:dyDescent="0.2">
      <c r="A1620" s="29"/>
      <c r="B1620" s="646"/>
      <c r="C1620" s="776"/>
      <c r="D1620" s="669"/>
      <c r="E1620" s="758"/>
      <c r="F1620" s="777"/>
      <c r="G1620" s="353"/>
    </row>
    <row r="1621" spans="1:7" x14ac:dyDescent="0.2">
      <c r="A1621" s="29"/>
      <c r="B1621" s="646"/>
      <c r="C1621" s="776"/>
      <c r="D1621" s="669"/>
      <c r="E1621" s="758"/>
      <c r="F1621" s="777"/>
      <c r="G1621" s="353"/>
    </row>
    <row r="1622" spans="1:7" x14ac:dyDescent="0.2">
      <c r="A1622" s="29"/>
      <c r="B1622" s="101"/>
      <c r="C1622" s="352"/>
      <c r="D1622" s="365"/>
      <c r="E1622" s="108"/>
      <c r="F1622" s="128"/>
      <c r="G1622" s="353"/>
    </row>
    <row r="1623" spans="1:7" x14ac:dyDescent="0.2">
      <c r="A1623" s="29"/>
      <c r="B1623" s="106"/>
      <c r="C1623" s="41"/>
      <c r="D1623" s="365"/>
      <c r="E1623" s="395"/>
      <c r="F1623" s="154"/>
      <c r="G1623" s="353"/>
    </row>
    <row r="1624" spans="1:7" x14ac:dyDescent="0.2">
      <c r="A1624" s="29"/>
      <c r="B1624" s="105"/>
      <c r="C1624" s="352"/>
      <c r="D1624" s="400"/>
      <c r="E1624" s="108"/>
      <c r="F1624" s="154"/>
      <c r="G1624" s="353"/>
    </row>
    <row r="1625" spans="1:7" x14ac:dyDescent="0.2">
      <c r="A1625" s="29"/>
      <c r="B1625" s="105"/>
      <c r="C1625" s="41"/>
      <c r="D1625" s="365"/>
      <c r="E1625" s="104"/>
      <c r="F1625" s="154"/>
      <c r="G1625" s="353"/>
    </row>
    <row r="1626" spans="1:7" x14ac:dyDescent="0.2">
      <c r="A1626" s="29"/>
      <c r="B1626" s="101"/>
      <c r="C1626" s="352"/>
      <c r="D1626" s="365"/>
      <c r="E1626" s="104"/>
      <c r="F1626" s="154"/>
      <c r="G1626" s="353"/>
    </row>
    <row r="1627" spans="1:7" x14ac:dyDescent="0.2">
      <c r="A1627" s="29"/>
      <c r="B1627" s="101"/>
      <c r="C1627" s="352"/>
      <c r="D1627" s="357"/>
      <c r="E1627" s="108"/>
      <c r="F1627" s="154"/>
      <c r="G1627" s="353"/>
    </row>
    <row r="1628" spans="1:7" x14ac:dyDescent="0.2">
      <c r="A1628" s="29"/>
      <c r="B1628" s="101"/>
      <c r="C1628" s="41"/>
      <c r="D1628" s="357"/>
      <c r="E1628" s="104"/>
      <c r="F1628" s="154"/>
      <c r="G1628" s="353"/>
    </row>
    <row r="1629" spans="1:7" x14ac:dyDescent="0.2">
      <c r="A1629" s="29"/>
      <c r="B1629" s="101"/>
      <c r="C1629" s="352"/>
      <c r="D1629" s="357"/>
      <c r="E1629" s="108"/>
      <c r="F1629" s="154"/>
      <c r="G1629" s="353"/>
    </row>
    <row r="1630" spans="1:7" x14ac:dyDescent="0.2">
      <c r="A1630" s="29"/>
      <c r="B1630" s="101"/>
      <c r="C1630" s="41"/>
      <c r="D1630" s="401"/>
      <c r="E1630" s="104"/>
      <c r="F1630" s="154"/>
      <c r="G1630" s="353"/>
    </row>
    <row r="1631" spans="1:7" x14ac:dyDescent="0.2">
      <c r="A1631" s="29"/>
      <c r="B1631" s="101"/>
      <c r="C1631" s="352"/>
      <c r="D1631" s="401"/>
      <c r="E1631" s="108"/>
      <c r="F1631" s="154"/>
      <c r="G1631" s="353"/>
    </row>
    <row r="1632" spans="1:7" x14ac:dyDescent="0.2">
      <c r="A1632" s="29"/>
      <c r="B1632" s="101"/>
      <c r="C1632" s="41"/>
      <c r="D1632" s="401"/>
      <c r="E1632" s="104"/>
      <c r="F1632" s="154"/>
      <c r="G1632" s="353"/>
    </row>
    <row r="1633" spans="1:7" x14ac:dyDescent="0.2">
      <c r="A1633" s="29"/>
      <c r="B1633" s="101"/>
      <c r="C1633" s="352"/>
      <c r="D1633" s="400"/>
      <c r="E1633" s="104"/>
      <c r="F1633" s="154"/>
      <c r="G1633" s="353"/>
    </row>
    <row r="1634" spans="1:7" x14ac:dyDescent="0.2">
      <c r="A1634" s="29"/>
      <c r="B1634" s="101"/>
      <c r="C1634" s="41"/>
      <c r="E1634" s="104"/>
      <c r="F1634" s="154"/>
      <c r="G1634" s="353"/>
    </row>
    <row r="1635" spans="1:7" x14ac:dyDescent="0.2">
      <c r="A1635" s="29"/>
      <c r="B1635" s="101"/>
      <c r="C1635" s="352"/>
      <c r="D1635" s="364"/>
      <c r="E1635" s="108"/>
      <c r="F1635" s="128"/>
      <c r="G1635" s="353"/>
    </row>
    <row r="1636" spans="1:7" x14ac:dyDescent="0.2">
      <c r="A1636" s="29"/>
      <c r="B1636" s="101"/>
      <c r="C1636" s="41"/>
      <c r="D1636" s="364"/>
      <c r="E1636" s="153"/>
      <c r="F1636" s="384" t="s">
        <v>475</v>
      </c>
      <c r="G1636" s="353"/>
    </row>
    <row r="1637" spans="1:7" x14ac:dyDescent="0.2">
      <c r="A1637" s="29"/>
      <c r="B1637" s="101"/>
      <c r="C1637" s="352"/>
      <c r="D1637" s="364"/>
      <c r="E1637" s="102"/>
      <c r="F1637" s="128"/>
      <c r="G1637" s="353"/>
    </row>
    <row r="1638" spans="1:7" x14ac:dyDescent="0.2">
      <c r="A1638" s="29"/>
      <c r="B1638" s="101"/>
      <c r="C1638" s="31"/>
      <c r="D1638" s="365"/>
      <c r="E1638" s="131"/>
      <c r="F1638" s="117"/>
      <c r="G1638" s="35"/>
    </row>
    <row r="1639" spans="1:7" x14ac:dyDescent="0.2">
      <c r="A1639" s="29"/>
      <c r="B1639" s="101"/>
      <c r="C1639" s="41"/>
      <c r="D1639" s="406"/>
      <c r="E1639" s="108"/>
      <c r="F1639" s="149"/>
      <c r="G1639" s="35"/>
    </row>
    <row r="1640" spans="1:7" x14ac:dyDescent="0.2">
      <c r="A1640" s="29"/>
      <c r="B1640" s="101"/>
      <c r="C1640" s="41"/>
      <c r="D1640" s="364"/>
      <c r="E1640" s="108"/>
      <c r="F1640" s="149"/>
      <c r="G1640" s="35"/>
    </row>
    <row r="1641" spans="1:7" ht="13.5" thickBot="1" x14ac:dyDescent="0.25">
      <c r="A1641" s="45"/>
      <c r="B1641" s="132"/>
      <c r="C1641" s="115"/>
      <c r="D1641" s="115"/>
      <c r="E1641" s="132"/>
      <c r="F1641" s="49" t="s">
        <v>15</v>
      </c>
      <c r="G1641" s="50">
        <f>SUM(G1607:G1640)</f>
        <v>19250</v>
      </c>
    </row>
    <row r="1642" spans="1:7" ht="13.5" thickTop="1" x14ac:dyDescent="0.2">
      <c r="A1642" s="1188" t="s">
        <v>3423</v>
      </c>
      <c r="B1642" s="1189"/>
      <c r="C1642" s="1189"/>
      <c r="D1642" s="1189"/>
      <c r="E1642" s="1189"/>
      <c r="F1642" s="1189"/>
      <c r="G1642" s="1190"/>
    </row>
    <row r="1643" spans="1:7" ht="13.5" thickBot="1" x14ac:dyDescent="0.25">
      <c r="A1643" s="52"/>
      <c r="B1643" s="103"/>
      <c r="C1643" s="355" t="s">
        <v>8</v>
      </c>
      <c r="D1643" s="54"/>
      <c r="E1643" s="103"/>
      <c r="F1643" s="55"/>
      <c r="G1643" s="56"/>
    </row>
    <row r="1644" spans="1:7" ht="13.5" thickTop="1" x14ac:dyDescent="0.2">
      <c r="A1644" s="1199"/>
      <c r="B1644" s="1200"/>
      <c r="C1644" s="1201"/>
      <c r="D1644" s="57" t="s">
        <v>11</v>
      </c>
      <c r="E1644" s="1202" t="s">
        <v>12</v>
      </c>
      <c r="F1644" s="1200"/>
      <c r="G1644" s="1203"/>
    </row>
    <row r="1645" spans="1:7" x14ac:dyDescent="0.2">
      <c r="A1645" s="1191" t="s">
        <v>17</v>
      </c>
      <c r="B1645" s="1192"/>
      <c r="C1645" s="1193"/>
      <c r="D1645" s="39"/>
      <c r="E1645" s="1136"/>
      <c r="F1645" s="1137"/>
      <c r="G1645" s="1138"/>
    </row>
    <row r="1646" spans="1:7" x14ac:dyDescent="0.2">
      <c r="A1646" s="1191" t="s">
        <v>38</v>
      </c>
      <c r="B1646" s="1192"/>
      <c r="C1646" s="1193"/>
      <c r="D1646" s="58" t="s">
        <v>10</v>
      </c>
      <c r="E1646" s="1194" t="s">
        <v>142</v>
      </c>
      <c r="F1646" s="1139"/>
      <c r="G1646" s="1140"/>
    </row>
    <row r="1647" spans="1:7" ht="13.5" thickBot="1" x14ac:dyDescent="0.25">
      <c r="A1647" s="1195" t="s">
        <v>39</v>
      </c>
      <c r="B1647" s="1196"/>
      <c r="C1647" s="1197"/>
      <c r="D1647" s="59" t="s">
        <v>44</v>
      </c>
      <c r="E1647" s="1198" t="s">
        <v>0</v>
      </c>
      <c r="F1647" s="1143"/>
      <c r="G1647" s="1144"/>
    </row>
    <row r="1648" spans="1:7" ht="16.5" x14ac:dyDescent="0.25">
      <c r="A1648" s="1152" t="s">
        <v>29</v>
      </c>
      <c r="B1648" s="1153"/>
      <c r="C1648" s="1153"/>
      <c r="D1648" s="1153"/>
      <c r="E1648" s="1153"/>
      <c r="F1648" s="1153"/>
      <c r="G1648" s="1154"/>
    </row>
    <row r="1649" spans="1:7" x14ac:dyDescent="0.2">
      <c r="A1649" s="1155" t="s">
        <v>48</v>
      </c>
      <c r="B1649" s="1156"/>
      <c r="C1649" s="1156"/>
      <c r="D1649" s="1156"/>
      <c r="E1649" s="1156"/>
      <c r="F1649" s="1156"/>
      <c r="G1649" s="1157"/>
    </row>
    <row r="1650" spans="1:7" x14ac:dyDescent="0.2">
      <c r="A1650" s="1158" t="s">
        <v>49</v>
      </c>
      <c r="B1650" s="1159"/>
      <c r="C1650" s="1159"/>
      <c r="D1650" s="1159"/>
      <c r="E1650" s="1159"/>
      <c r="F1650" s="1159"/>
      <c r="G1650" s="1160"/>
    </row>
    <row r="1651" spans="1:7" x14ac:dyDescent="0.2">
      <c r="A1651" s="6"/>
      <c r="B1651" s="99"/>
      <c r="C1651" s="8"/>
      <c r="D1651" s="9"/>
      <c r="E1651" s="99"/>
      <c r="F1651" s="10"/>
      <c r="G1651" s="11" t="s">
        <v>20</v>
      </c>
    </row>
    <row r="1652" spans="1:7" x14ac:dyDescent="0.2">
      <c r="A1652" s="12" t="s">
        <v>57</v>
      </c>
      <c r="B1652" s="13"/>
      <c r="C1652" s="14" t="s">
        <v>66</v>
      </c>
      <c r="D1652" s="13"/>
      <c r="E1652" s="343" t="s">
        <v>3809</v>
      </c>
      <c r="F1652" s="98"/>
      <c r="G1652" s="344" t="s">
        <v>3798</v>
      </c>
    </row>
    <row r="1653" spans="1:7" x14ac:dyDescent="0.2">
      <c r="A1653" s="17" t="s">
        <v>8</v>
      </c>
      <c r="B1653" s="100"/>
      <c r="C1653" s="19"/>
      <c r="D1653" s="4"/>
      <c r="E1653" s="1145"/>
      <c r="F1653" s="1146"/>
      <c r="G1653" s="20"/>
    </row>
    <row r="1654" spans="1:7" x14ac:dyDescent="0.2">
      <c r="A1654" s="21" t="s">
        <v>37</v>
      </c>
      <c r="B1654" s="22"/>
      <c r="C1654" s="22"/>
      <c r="D1654" s="22"/>
      <c r="E1654" s="23" t="s">
        <v>46</v>
      </c>
      <c r="F1654" s="24"/>
      <c r="G1654" s="20" t="s">
        <v>50</v>
      </c>
    </row>
    <row r="1655" spans="1:7" x14ac:dyDescent="0.2">
      <c r="A1655" s="6"/>
      <c r="B1655" s="99"/>
      <c r="C1655" s="8"/>
      <c r="D1655" s="8"/>
      <c r="E1655" s="1147"/>
      <c r="F1655" s="1148"/>
      <c r="G1655" s="25"/>
    </row>
    <row r="1656" spans="1:7" ht="26.25" thickBot="1" x14ac:dyDescent="0.25">
      <c r="A1656" s="210" t="s">
        <v>47</v>
      </c>
      <c r="B1656" s="28" t="s">
        <v>23</v>
      </c>
      <c r="C1656" s="28" t="s">
        <v>34</v>
      </c>
      <c r="D1656" s="110" t="s">
        <v>53</v>
      </c>
      <c r="E1656" s="114" t="s">
        <v>54</v>
      </c>
      <c r="F1656" s="111" t="s">
        <v>55</v>
      </c>
      <c r="G1656" s="112" t="s">
        <v>35</v>
      </c>
    </row>
    <row r="1657" spans="1:7" ht="13.5" thickTop="1" x14ac:dyDescent="0.2">
      <c r="A1657" s="29">
        <v>1</v>
      </c>
      <c r="B1657" s="793"/>
      <c r="C1657" s="656" t="s">
        <v>300</v>
      </c>
      <c r="D1657" s="669" t="s">
        <v>3466</v>
      </c>
      <c r="E1657" s="962">
        <v>80</v>
      </c>
      <c r="F1657" s="659">
        <v>200</v>
      </c>
      <c r="G1657" s="353">
        <f>F1657*E1657</f>
        <v>16000</v>
      </c>
    </row>
    <row r="1658" spans="1:7" x14ac:dyDescent="0.2">
      <c r="A1658" s="29">
        <v>2</v>
      </c>
      <c r="B1658" s="105"/>
      <c r="C1658" s="656" t="s">
        <v>300</v>
      </c>
      <c r="D1658" s="357" t="s">
        <v>434</v>
      </c>
      <c r="E1658" s="108">
        <v>80</v>
      </c>
      <c r="F1658" s="128">
        <v>450</v>
      </c>
      <c r="G1658" s="353">
        <f t="shared" ref="G1658" si="36">F1658*E1658</f>
        <v>36000</v>
      </c>
    </row>
    <row r="1659" spans="1:7" x14ac:dyDescent="0.2">
      <c r="A1659" s="345" t="s">
        <v>8</v>
      </c>
      <c r="B1659" s="151"/>
      <c r="C1659" s="656" t="s">
        <v>8</v>
      </c>
      <c r="D1659" s="357" t="s">
        <v>8</v>
      </c>
      <c r="E1659" s="388" t="s">
        <v>8</v>
      </c>
      <c r="F1659" s="384" t="s">
        <v>8</v>
      </c>
      <c r="G1659" s="353" t="s">
        <v>8</v>
      </c>
    </row>
    <row r="1660" spans="1:7" x14ac:dyDescent="0.2">
      <c r="A1660" s="29"/>
      <c r="B1660" s="151"/>
      <c r="C1660" s="656"/>
      <c r="D1660" s="357"/>
      <c r="E1660" s="108"/>
      <c r="F1660" s="150"/>
      <c r="G1660" s="353"/>
    </row>
    <row r="1661" spans="1:7" x14ac:dyDescent="0.2">
      <c r="A1661" s="29"/>
      <c r="B1661" s="775"/>
      <c r="C1661" s="656"/>
      <c r="D1661" s="669"/>
      <c r="E1661" s="745"/>
      <c r="F1661" s="777"/>
      <c r="G1661" s="353"/>
    </row>
    <row r="1662" spans="1:7" x14ac:dyDescent="0.2">
      <c r="A1662" s="29"/>
      <c r="B1662" s="101"/>
      <c r="C1662" s="656"/>
      <c r="D1662" s="429"/>
      <c r="E1662" s="155"/>
      <c r="F1662" s="128"/>
      <c r="G1662" s="353"/>
    </row>
    <row r="1663" spans="1:7" x14ac:dyDescent="0.2">
      <c r="A1663" s="29"/>
      <c r="B1663" s="106"/>
      <c r="C1663" s="656"/>
      <c r="D1663" s="357"/>
      <c r="E1663" s="108"/>
      <c r="F1663" s="128"/>
      <c r="G1663" s="353"/>
    </row>
    <row r="1664" spans="1:7" x14ac:dyDescent="0.2">
      <c r="A1664" s="29"/>
      <c r="B1664" s="106"/>
      <c r="C1664" s="656"/>
      <c r="D1664" s="357"/>
      <c r="E1664" s="104"/>
      <c r="F1664" s="128"/>
      <c r="G1664" s="353"/>
    </row>
    <row r="1665" spans="1:7" x14ac:dyDescent="0.2">
      <c r="A1665" s="29"/>
      <c r="B1665" s="107"/>
      <c r="C1665" s="656"/>
      <c r="D1665" s="357"/>
      <c r="E1665" s="153"/>
      <c r="F1665" s="128"/>
      <c r="G1665" s="353"/>
    </row>
    <row r="1666" spans="1:7" x14ac:dyDescent="0.2">
      <c r="A1666" s="29"/>
      <c r="B1666" s="107"/>
      <c r="C1666" s="656"/>
      <c r="D1666" s="357"/>
      <c r="E1666" s="108"/>
      <c r="F1666" s="128"/>
      <c r="G1666" s="353"/>
    </row>
    <row r="1667" spans="1:7" x14ac:dyDescent="0.2">
      <c r="A1667" s="29"/>
      <c r="B1667" s="101"/>
      <c r="C1667" s="656"/>
      <c r="D1667" s="357"/>
      <c r="E1667" s="388"/>
      <c r="F1667" s="150"/>
      <c r="G1667" s="353"/>
    </row>
    <row r="1668" spans="1:7" x14ac:dyDescent="0.2">
      <c r="A1668" s="29"/>
      <c r="B1668" s="646"/>
      <c r="C1668" s="656"/>
      <c r="D1668" s="669"/>
      <c r="E1668" s="758"/>
      <c r="F1668" s="777"/>
      <c r="G1668" s="353"/>
    </row>
    <row r="1669" spans="1:7" x14ac:dyDescent="0.2">
      <c r="A1669" s="29"/>
      <c r="B1669" s="646"/>
      <c r="C1669" s="776"/>
      <c r="D1669" s="669"/>
      <c r="E1669" s="758"/>
      <c r="F1669" s="777"/>
      <c r="G1669" s="353"/>
    </row>
    <row r="1670" spans="1:7" x14ac:dyDescent="0.2">
      <c r="A1670" s="29"/>
      <c r="B1670" s="646"/>
      <c r="C1670" s="776"/>
      <c r="D1670" s="669"/>
      <c r="E1670" s="758"/>
      <c r="F1670" s="777"/>
      <c r="G1670" s="353"/>
    </row>
    <row r="1671" spans="1:7" x14ac:dyDescent="0.2">
      <c r="A1671" s="29"/>
      <c r="B1671" s="646"/>
      <c r="C1671" s="776"/>
      <c r="D1671" s="669"/>
      <c r="E1671" s="758"/>
      <c r="F1671" s="777"/>
      <c r="G1671" s="353"/>
    </row>
    <row r="1672" spans="1:7" x14ac:dyDescent="0.2">
      <c r="A1672" s="29"/>
      <c r="B1672" s="101"/>
      <c r="C1672" s="352"/>
      <c r="D1672" s="365"/>
      <c r="E1672" s="108"/>
      <c r="F1672" s="128"/>
      <c r="G1672" s="353"/>
    </row>
    <row r="1673" spans="1:7" x14ac:dyDescent="0.2">
      <c r="A1673" s="29"/>
      <c r="B1673" s="106"/>
      <c r="C1673" s="41"/>
      <c r="D1673" s="365"/>
      <c r="E1673" s="395"/>
      <c r="F1673" s="154"/>
      <c r="G1673" s="353"/>
    </row>
    <row r="1674" spans="1:7" x14ac:dyDescent="0.2">
      <c r="A1674" s="29"/>
      <c r="B1674" s="105"/>
      <c r="C1674" s="352"/>
      <c r="D1674" s="400"/>
      <c r="E1674" s="108"/>
      <c r="F1674" s="154"/>
      <c r="G1674" s="353"/>
    </row>
    <row r="1675" spans="1:7" x14ac:dyDescent="0.2">
      <c r="A1675" s="29"/>
      <c r="B1675" s="105"/>
      <c r="C1675" s="41"/>
      <c r="D1675" s="365"/>
      <c r="E1675" s="104"/>
      <c r="F1675" s="154"/>
      <c r="G1675" s="353"/>
    </row>
    <row r="1676" spans="1:7" x14ac:dyDescent="0.2">
      <c r="A1676" s="29"/>
      <c r="B1676" s="101"/>
      <c r="C1676" s="352"/>
      <c r="D1676" s="365"/>
      <c r="E1676" s="104"/>
      <c r="F1676" s="154"/>
      <c r="G1676" s="353"/>
    </row>
    <row r="1677" spans="1:7" x14ac:dyDescent="0.2">
      <c r="A1677" s="29"/>
      <c r="B1677" s="101"/>
      <c r="C1677" s="352"/>
      <c r="D1677" s="357"/>
      <c r="E1677" s="108"/>
      <c r="F1677" s="154"/>
      <c r="G1677" s="353"/>
    </row>
    <row r="1678" spans="1:7" x14ac:dyDescent="0.2">
      <c r="A1678" s="29"/>
      <c r="B1678" s="101"/>
      <c r="C1678" s="41"/>
      <c r="D1678" s="357"/>
      <c r="E1678" s="104"/>
      <c r="F1678" s="154"/>
      <c r="G1678" s="353"/>
    </row>
    <row r="1679" spans="1:7" x14ac:dyDescent="0.2">
      <c r="A1679" s="29"/>
      <c r="B1679" s="101"/>
      <c r="C1679" s="352"/>
      <c r="D1679" s="357"/>
      <c r="E1679" s="108"/>
      <c r="F1679" s="154"/>
      <c r="G1679" s="353"/>
    </row>
    <row r="1680" spans="1:7" x14ac:dyDescent="0.2">
      <c r="A1680" s="29"/>
      <c r="B1680" s="101"/>
      <c r="C1680" s="41"/>
      <c r="D1680" s="401"/>
      <c r="E1680" s="104"/>
      <c r="F1680" s="154"/>
      <c r="G1680" s="353"/>
    </row>
    <row r="1681" spans="1:7" x14ac:dyDescent="0.2">
      <c r="A1681" s="29"/>
      <c r="B1681" s="101"/>
      <c r="C1681" s="352"/>
      <c r="D1681" s="401"/>
      <c r="E1681" s="108"/>
      <c r="F1681" s="154"/>
      <c r="G1681" s="353"/>
    </row>
    <row r="1682" spans="1:7" x14ac:dyDescent="0.2">
      <c r="A1682" s="29"/>
      <c r="B1682" s="101"/>
      <c r="C1682" s="41"/>
      <c r="D1682" s="401"/>
      <c r="E1682" s="104"/>
      <c r="F1682" s="154"/>
      <c r="G1682" s="353"/>
    </row>
    <row r="1683" spans="1:7" x14ac:dyDescent="0.2">
      <c r="A1683" s="29"/>
      <c r="B1683" s="101"/>
      <c r="C1683" s="352"/>
      <c r="D1683" s="400"/>
      <c r="E1683" s="104"/>
      <c r="F1683" s="154"/>
      <c r="G1683" s="353"/>
    </row>
    <row r="1684" spans="1:7" x14ac:dyDescent="0.2">
      <c r="A1684" s="29"/>
      <c r="B1684" s="101"/>
      <c r="C1684" s="41"/>
      <c r="E1684" s="104"/>
      <c r="F1684" s="154"/>
      <c r="G1684" s="353"/>
    </row>
    <row r="1685" spans="1:7" x14ac:dyDescent="0.2">
      <c r="A1685" s="29"/>
      <c r="B1685" s="101"/>
      <c r="C1685" s="352"/>
      <c r="D1685" s="364"/>
      <c r="E1685" s="108"/>
      <c r="F1685" s="128"/>
      <c r="G1685" s="353"/>
    </row>
    <row r="1686" spans="1:7" x14ac:dyDescent="0.2">
      <c r="A1686" s="29"/>
      <c r="B1686" s="101"/>
      <c r="C1686" s="41"/>
      <c r="D1686" s="364"/>
      <c r="E1686" s="153"/>
      <c r="F1686" s="384" t="s">
        <v>475</v>
      </c>
      <c r="G1686" s="353"/>
    </row>
    <row r="1687" spans="1:7" x14ac:dyDescent="0.2">
      <c r="A1687" s="29"/>
      <c r="B1687" s="101"/>
      <c r="C1687" s="352"/>
      <c r="D1687" s="364"/>
      <c r="E1687" s="102"/>
      <c r="F1687" s="128"/>
      <c r="G1687" s="353"/>
    </row>
    <row r="1688" spans="1:7" x14ac:dyDescent="0.2">
      <c r="A1688" s="29"/>
      <c r="B1688" s="101"/>
      <c r="C1688" s="31"/>
      <c r="D1688" s="365"/>
      <c r="E1688" s="131"/>
      <c r="F1688" s="117"/>
      <c r="G1688" s="35"/>
    </row>
    <row r="1689" spans="1:7" x14ac:dyDescent="0.2">
      <c r="A1689" s="29"/>
      <c r="B1689" s="101"/>
      <c r="C1689" s="41"/>
      <c r="D1689" s="406"/>
      <c r="E1689" s="108"/>
      <c r="F1689" s="149"/>
      <c r="G1689" s="35"/>
    </row>
    <row r="1690" spans="1:7" x14ac:dyDescent="0.2">
      <c r="A1690" s="29"/>
      <c r="B1690" s="101"/>
      <c r="C1690" s="41"/>
      <c r="D1690" s="364"/>
      <c r="E1690" s="108"/>
      <c r="F1690" s="149"/>
      <c r="G1690" s="35"/>
    </row>
    <row r="1691" spans="1:7" ht="13.5" thickBot="1" x14ac:dyDescent="0.25">
      <c r="A1691" s="45"/>
      <c r="B1691" s="132"/>
      <c r="C1691" s="115"/>
      <c r="D1691" s="115"/>
      <c r="E1691" s="132"/>
      <c r="F1691" s="49" t="s">
        <v>15</v>
      </c>
      <c r="G1691" s="50">
        <f>SUM(G1657:G1690)</f>
        <v>52000</v>
      </c>
    </row>
    <row r="1692" spans="1:7" ht="13.5" thickTop="1" x14ac:dyDescent="0.2">
      <c r="A1692" s="1188" t="s">
        <v>3467</v>
      </c>
      <c r="B1692" s="1189"/>
      <c r="C1692" s="1189"/>
      <c r="D1692" s="1189"/>
      <c r="E1692" s="1189"/>
      <c r="F1692" s="1189"/>
      <c r="G1692" s="1190"/>
    </row>
    <row r="1693" spans="1:7" ht="13.5" thickBot="1" x14ac:dyDescent="0.25">
      <c r="A1693" s="52"/>
      <c r="B1693" s="103"/>
      <c r="C1693" s="355" t="s">
        <v>3468</v>
      </c>
      <c r="D1693" s="54"/>
      <c r="E1693" s="103"/>
      <c r="F1693" s="55"/>
      <c r="G1693" s="56"/>
    </row>
    <row r="1694" spans="1:7" ht="13.5" thickTop="1" x14ac:dyDescent="0.2">
      <c r="A1694" s="1199"/>
      <c r="B1694" s="1200"/>
      <c r="C1694" s="1201"/>
      <c r="D1694" s="57" t="s">
        <v>11</v>
      </c>
      <c r="E1694" s="1202" t="s">
        <v>12</v>
      </c>
      <c r="F1694" s="1200"/>
      <c r="G1694" s="1203"/>
    </row>
    <row r="1695" spans="1:7" x14ac:dyDescent="0.2">
      <c r="A1695" s="1191" t="s">
        <v>17</v>
      </c>
      <c r="B1695" s="1192"/>
      <c r="C1695" s="1193"/>
      <c r="D1695" s="39"/>
      <c r="E1695" s="1136"/>
      <c r="F1695" s="1137"/>
      <c r="G1695" s="1138"/>
    </row>
    <row r="1696" spans="1:7" x14ac:dyDescent="0.2">
      <c r="A1696" s="1191" t="s">
        <v>38</v>
      </c>
      <c r="B1696" s="1192"/>
      <c r="C1696" s="1193"/>
      <c r="D1696" s="58" t="s">
        <v>10</v>
      </c>
      <c r="E1696" s="1194" t="s">
        <v>142</v>
      </c>
      <c r="F1696" s="1139"/>
      <c r="G1696" s="1140"/>
    </row>
    <row r="1697" spans="1:7" ht="13.5" thickBot="1" x14ac:dyDescent="0.25">
      <c r="A1697" s="1195" t="s">
        <v>39</v>
      </c>
      <c r="B1697" s="1196"/>
      <c r="C1697" s="1197"/>
      <c r="D1697" s="59" t="s">
        <v>44</v>
      </c>
      <c r="E1697" s="1198" t="s">
        <v>0</v>
      </c>
      <c r="F1697" s="1143"/>
      <c r="G1697" s="1144"/>
    </row>
    <row r="1698" spans="1:7" ht="16.5" x14ac:dyDescent="0.25">
      <c r="A1698" s="1152" t="s">
        <v>29</v>
      </c>
      <c r="B1698" s="1153"/>
      <c r="C1698" s="1153"/>
      <c r="D1698" s="1153"/>
      <c r="E1698" s="1153"/>
      <c r="F1698" s="1153"/>
      <c r="G1698" s="1154"/>
    </row>
    <row r="1699" spans="1:7" x14ac:dyDescent="0.2">
      <c r="A1699" s="1155" t="s">
        <v>48</v>
      </c>
      <c r="B1699" s="1156"/>
      <c r="C1699" s="1156"/>
      <c r="D1699" s="1156"/>
      <c r="E1699" s="1156"/>
      <c r="F1699" s="1156"/>
      <c r="G1699" s="1157"/>
    </row>
    <row r="1700" spans="1:7" x14ac:dyDescent="0.2">
      <c r="A1700" s="1158" t="s">
        <v>49</v>
      </c>
      <c r="B1700" s="1159"/>
      <c r="C1700" s="1159"/>
      <c r="D1700" s="1159"/>
      <c r="E1700" s="1159"/>
      <c r="F1700" s="1159"/>
      <c r="G1700" s="1160"/>
    </row>
    <row r="1701" spans="1:7" x14ac:dyDescent="0.2">
      <c r="A1701" s="6"/>
      <c r="B1701" s="99"/>
      <c r="C1701" s="8"/>
      <c r="D1701" s="9"/>
      <c r="E1701" s="99"/>
      <c r="F1701" s="10"/>
      <c r="G1701" s="11" t="s">
        <v>20</v>
      </c>
    </row>
    <row r="1702" spans="1:7" x14ac:dyDescent="0.2">
      <c r="A1702" s="12" t="s">
        <v>57</v>
      </c>
      <c r="B1702" s="13"/>
      <c r="C1702" s="14" t="s">
        <v>66</v>
      </c>
      <c r="D1702" s="13"/>
      <c r="E1702" s="343" t="s">
        <v>3815</v>
      </c>
      <c r="F1702" s="98"/>
      <c r="G1702" s="344" t="s">
        <v>3798</v>
      </c>
    </row>
    <row r="1703" spans="1:7" x14ac:dyDescent="0.2">
      <c r="A1703" s="17" t="s">
        <v>8</v>
      </c>
      <c r="B1703" s="100"/>
      <c r="C1703" s="19"/>
      <c r="D1703" s="4"/>
      <c r="E1703" s="1145"/>
      <c r="F1703" s="1146"/>
      <c r="G1703" s="20"/>
    </row>
    <row r="1704" spans="1:7" x14ac:dyDescent="0.2">
      <c r="A1704" s="21" t="s">
        <v>37</v>
      </c>
      <c r="B1704" s="22"/>
      <c r="C1704" s="22"/>
      <c r="D1704" s="22"/>
      <c r="E1704" s="23" t="s">
        <v>46</v>
      </c>
      <c r="F1704" s="24"/>
      <c r="G1704" s="20" t="s">
        <v>50</v>
      </c>
    </row>
    <row r="1705" spans="1:7" x14ac:dyDescent="0.2">
      <c r="A1705" s="6"/>
      <c r="B1705" s="99"/>
      <c r="C1705" s="8"/>
      <c r="D1705" s="8"/>
      <c r="E1705" s="1147"/>
      <c r="F1705" s="1148"/>
      <c r="G1705" s="25"/>
    </row>
    <row r="1706" spans="1:7" ht="26.25" thickBot="1" x14ac:dyDescent="0.25">
      <c r="A1706" s="210" t="s">
        <v>47</v>
      </c>
      <c r="B1706" s="28" t="s">
        <v>23</v>
      </c>
      <c r="C1706" s="28" t="s">
        <v>34</v>
      </c>
      <c r="D1706" s="110" t="s">
        <v>53</v>
      </c>
      <c r="E1706" s="114" t="s">
        <v>54</v>
      </c>
      <c r="F1706" s="111" t="s">
        <v>55</v>
      </c>
      <c r="G1706" s="112" t="s">
        <v>35</v>
      </c>
    </row>
    <row r="1707" spans="1:7" ht="13.5" thickTop="1" x14ac:dyDescent="0.2">
      <c r="A1707" s="29">
        <v>1</v>
      </c>
      <c r="B1707" s="793"/>
      <c r="C1707" s="656" t="s">
        <v>300</v>
      </c>
      <c r="D1707" s="669" t="s">
        <v>3488</v>
      </c>
      <c r="E1707" s="962">
        <v>80</v>
      </c>
      <c r="F1707" s="659">
        <v>250</v>
      </c>
      <c r="G1707" s="353">
        <f>F1707*E1707</f>
        <v>20000</v>
      </c>
    </row>
    <row r="1708" spans="1:7" x14ac:dyDescent="0.2">
      <c r="A1708" s="345" t="s">
        <v>8</v>
      </c>
      <c r="B1708" s="105"/>
      <c r="C1708" s="656" t="s">
        <v>8</v>
      </c>
      <c r="D1708" s="357" t="s">
        <v>941</v>
      </c>
      <c r="E1708" s="108"/>
      <c r="F1708" s="128"/>
      <c r="G1708" s="353" t="s">
        <v>8</v>
      </c>
    </row>
    <row r="1709" spans="1:7" x14ac:dyDescent="0.2">
      <c r="A1709" s="345">
        <v>2</v>
      </c>
      <c r="B1709" s="151"/>
      <c r="C1709" s="656" t="s">
        <v>300</v>
      </c>
      <c r="D1709" s="357" t="s">
        <v>835</v>
      </c>
      <c r="E1709" s="388">
        <v>80</v>
      </c>
      <c r="F1709" s="384">
        <v>450</v>
      </c>
      <c r="G1709" s="975">
        <f>F1709*E1709</f>
        <v>36000</v>
      </c>
    </row>
    <row r="1710" spans="1:7" x14ac:dyDescent="0.2">
      <c r="A1710" s="29"/>
      <c r="B1710" s="151"/>
      <c r="C1710" s="656"/>
      <c r="D1710" s="357" t="s">
        <v>358</v>
      </c>
      <c r="E1710" s="108"/>
      <c r="F1710" s="150"/>
      <c r="G1710" s="353"/>
    </row>
    <row r="1711" spans="1:7" x14ac:dyDescent="0.2">
      <c r="A1711" s="29"/>
      <c r="B1711" s="775"/>
      <c r="C1711" s="656"/>
      <c r="D1711" s="669"/>
      <c r="E1711" s="745"/>
      <c r="F1711" s="777"/>
      <c r="G1711" s="353"/>
    </row>
    <row r="1712" spans="1:7" x14ac:dyDescent="0.2">
      <c r="A1712" s="29"/>
      <c r="B1712" s="101"/>
      <c r="C1712" s="656"/>
      <c r="D1712" s="429"/>
      <c r="E1712" s="155"/>
      <c r="F1712" s="128"/>
      <c r="G1712" s="353"/>
    </row>
    <row r="1713" spans="1:7" x14ac:dyDescent="0.2">
      <c r="A1713" s="29"/>
      <c r="B1713" s="106"/>
      <c r="C1713" s="656"/>
      <c r="D1713" s="357"/>
      <c r="E1713" s="108"/>
      <c r="F1713" s="128"/>
      <c r="G1713" s="353"/>
    </row>
    <row r="1714" spans="1:7" x14ac:dyDescent="0.2">
      <c r="A1714" s="29"/>
      <c r="B1714" s="106"/>
      <c r="C1714" s="656"/>
      <c r="D1714" s="357"/>
      <c r="E1714" s="104"/>
      <c r="F1714" s="128"/>
      <c r="G1714" s="353"/>
    </row>
    <row r="1715" spans="1:7" x14ac:dyDescent="0.2">
      <c r="A1715" s="29"/>
      <c r="B1715" s="107"/>
      <c r="C1715" s="656"/>
      <c r="D1715" s="357"/>
      <c r="E1715" s="153"/>
      <c r="F1715" s="128"/>
      <c r="G1715" s="353"/>
    </row>
    <row r="1716" spans="1:7" x14ac:dyDescent="0.2">
      <c r="A1716" s="29"/>
      <c r="B1716" s="107"/>
      <c r="C1716" s="656"/>
      <c r="D1716" s="357"/>
      <c r="E1716" s="108"/>
      <c r="F1716" s="128"/>
      <c r="G1716" s="353"/>
    </row>
    <row r="1717" spans="1:7" x14ac:dyDescent="0.2">
      <c r="A1717" s="29"/>
      <c r="B1717" s="101"/>
      <c r="C1717" s="656"/>
      <c r="D1717" s="357"/>
      <c r="E1717" s="388"/>
      <c r="F1717" s="150"/>
      <c r="G1717" s="353"/>
    </row>
    <row r="1718" spans="1:7" x14ac:dyDescent="0.2">
      <c r="A1718" s="29"/>
      <c r="B1718" s="646"/>
      <c r="C1718" s="656"/>
      <c r="D1718" s="669"/>
      <c r="E1718" s="758"/>
      <c r="F1718" s="777"/>
      <c r="G1718" s="353"/>
    </row>
    <row r="1719" spans="1:7" x14ac:dyDescent="0.2">
      <c r="A1719" s="29"/>
      <c r="B1719" s="646"/>
      <c r="C1719" s="776"/>
      <c r="D1719" s="669"/>
      <c r="E1719" s="758"/>
      <c r="F1719" s="777"/>
      <c r="G1719" s="353"/>
    </row>
    <row r="1720" spans="1:7" x14ac:dyDescent="0.2">
      <c r="A1720" s="29"/>
      <c r="B1720" s="646"/>
      <c r="C1720" s="776"/>
      <c r="D1720" s="669"/>
      <c r="E1720" s="758"/>
      <c r="F1720" s="777"/>
      <c r="G1720" s="353"/>
    </row>
    <row r="1721" spans="1:7" x14ac:dyDescent="0.2">
      <c r="A1721" s="29"/>
      <c r="B1721" s="646"/>
      <c r="C1721" s="776"/>
      <c r="D1721" s="669"/>
      <c r="E1721" s="758"/>
      <c r="F1721" s="777"/>
      <c r="G1721" s="353"/>
    </row>
    <row r="1722" spans="1:7" x14ac:dyDescent="0.2">
      <c r="A1722" s="29"/>
      <c r="B1722" s="101"/>
      <c r="C1722" s="352"/>
      <c r="D1722" s="365"/>
      <c r="E1722" s="108"/>
      <c r="F1722" s="128"/>
      <c r="G1722" s="353"/>
    </row>
    <row r="1723" spans="1:7" x14ac:dyDescent="0.2">
      <c r="A1723" s="29"/>
      <c r="B1723" s="106"/>
      <c r="C1723" s="41"/>
      <c r="D1723" s="365"/>
      <c r="E1723" s="395"/>
      <c r="F1723" s="154"/>
      <c r="G1723" s="353"/>
    </row>
    <row r="1724" spans="1:7" x14ac:dyDescent="0.2">
      <c r="A1724" s="29"/>
      <c r="B1724" s="105"/>
      <c r="C1724" s="352"/>
      <c r="D1724" s="400"/>
      <c r="E1724" s="108"/>
      <c r="F1724" s="154"/>
      <c r="G1724" s="353"/>
    </row>
    <row r="1725" spans="1:7" x14ac:dyDescent="0.2">
      <c r="A1725" s="29"/>
      <c r="B1725" s="105"/>
      <c r="C1725" s="41"/>
      <c r="D1725" s="365"/>
      <c r="E1725" s="104"/>
      <c r="F1725" s="154"/>
      <c r="G1725" s="353"/>
    </row>
    <row r="1726" spans="1:7" x14ac:dyDescent="0.2">
      <c r="A1726" s="29"/>
      <c r="B1726" s="101"/>
      <c r="C1726" s="352"/>
      <c r="D1726" s="365"/>
      <c r="E1726" s="104"/>
      <c r="F1726" s="154"/>
      <c r="G1726" s="353"/>
    </row>
    <row r="1727" spans="1:7" x14ac:dyDescent="0.2">
      <c r="A1727" s="29"/>
      <c r="B1727" s="101"/>
      <c r="C1727" s="352"/>
      <c r="D1727" s="357"/>
      <c r="E1727" s="108"/>
      <c r="F1727" s="154"/>
      <c r="G1727" s="353"/>
    </row>
    <row r="1728" spans="1:7" x14ac:dyDescent="0.2">
      <c r="A1728" s="29"/>
      <c r="B1728" s="101"/>
      <c r="C1728" s="41"/>
      <c r="D1728" s="357"/>
      <c r="E1728" s="104"/>
      <c r="F1728" s="154"/>
      <c r="G1728" s="353"/>
    </row>
    <row r="1729" spans="1:7" x14ac:dyDescent="0.2">
      <c r="A1729" s="29"/>
      <c r="B1729" s="101"/>
      <c r="C1729" s="352"/>
      <c r="D1729" s="357"/>
      <c r="E1729" s="108"/>
      <c r="F1729" s="154"/>
      <c r="G1729" s="353"/>
    </row>
    <row r="1730" spans="1:7" x14ac:dyDescent="0.2">
      <c r="A1730" s="29"/>
      <c r="B1730" s="101"/>
      <c r="C1730" s="41"/>
      <c r="D1730" s="401"/>
      <c r="E1730" s="104"/>
      <c r="F1730" s="154"/>
      <c r="G1730" s="353"/>
    </row>
    <row r="1731" spans="1:7" x14ac:dyDescent="0.2">
      <c r="A1731" s="29"/>
      <c r="B1731" s="101"/>
      <c r="C1731" s="352"/>
      <c r="D1731" s="401"/>
      <c r="E1731" s="108"/>
      <c r="F1731" s="154"/>
      <c r="G1731" s="353"/>
    </row>
    <row r="1732" spans="1:7" x14ac:dyDescent="0.2">
      <c r="A1732" s="29"/>
      <c r="B1732" s="101"/>
      <c r="C1732" s="41"/>
      <c r="D1732" s="401"/>
      <c r="E1732" s="104"/>
      <c r="F1732" s="154"/>
      <c r="G1732" s="353"/>
    </row>
    <row r="1733" spans="1:7" x14ac:dyDescent="0.2">
      <c r="A1733" s="29"/>
      <c r="B1733" s="101"/>
      <c r="C1733" s="352"/>
      <c r="D1733" s="400"/>
      <c r="E1733" s="104"/>
      <c r="F1733" s="154"/>
      <c r="G1733" s="353"/>
    </row>
    <row r="1734" spans="1:7" x14ac:dyDescent="0.2">
      <c r="A1734" s="29"/>
      <c r="B1734" s="101"/>
      <c r="C1734" s="41"/>
      <c r="E1734" s="104"/>
      <c r="F1734" s="154"/>
      <c r="G1734" s="353"/>
    </row>
    <row r="1735" spans="1:7" x14ac:dyDescent="0.2">
      <c r="A1735" s="29"/>
      <c r="B1735" s="101"/>
      <c r="C1735" s="352"/>
      <c r="D1735" s="364"/>
      <c r="E1735" s="108"/>
      <c r="F1735" s="128"/>
      <c r="G1735" s="353"/>
    </row>
    <row r="1736" spans="1:7" x14ac:dyDescent="0.2">
      <c r="A1736" s="29"/>
      <c r="B1736" s="101"/>
      <c r="C1736" s="41"/>
      <c r="D1736" s="364"/>
      <c r="E1736" s="153"/>
      <c r="F1736" s="384" t="s">
        <v>475</v>
      </c>
      <c r="G1736" s="353"/>
    </row>
    <row r="1737" spans="1:7" x14ac:dyDescent="0.2">
      <c r="A1737" s="29"/>
      <c r="B1737" s="101"/>
      <c r="C1737" s="352"/>
      <c r="D1737" s="364"/>
      <c r="E1737" s="102"/>
      <c r="F1737" s="128"/>
      <c r="G1737" s="353"/>
    </row>
    <row r="1738" spans="1:7" x14ac:dyDescent="0.2">
      <c r="A1738" s="29"/>
      <c r="B1738" s="101"/>
      <c r="C1738" s="31"/>
      <c r="D1738" s="365"/>
      <c r="E1738" s="131"/>
      <c r="F1738" s="117"/>
      <c r="G1738" s="35"/>
    </row>
    <row r="1739" spans="1:7" x14ac:dyDescent="0.2">
      <c r="A1739" s="29"/>
      <c r="B1739" s="101"/>
      <c r="C1739" s="41"/>
      <c r="D1739" s="406"/>
      <c r="E1739" s="108"/>
      <c r="F1739" s="149"/>
      <c r="G1739" s="35"/>
    </row>
    <row r="1740" spans="1:7" x14ac:dyDescent="0.2">
      <c r="A1740" s="29"/>
      <c r="B1740" s="101"/>
      <c r="C1740" s="41"/>
      <c r="D1740" s="364"/>
      <c r="E1740" s="108"/>
      <c r="F1740" s="149"/>
      <c r="G1740" s="35"/>
    </row>
    <row r="1741" spans="1:7" ht="13.5" thickBot="1" x14ac:dyDescent="0.25">
      <c r="A1741" s="45"/>
      <c r="B1741" s="132"/>
      <c r="C1741" s="115"/>
      <c r="D1741" s="115"/>
      <c r="E1741" s="132"/>
      <c r="F1741" s="49" t="s">
        <v>15</v>
      </c>
      <c r="G1741" s="50">
        <f>SUM(G1707:G1740)</f>
        <v>56000</v>
      </c>
    </row>
    <row r="1742" spans="1:7" ht="13.5" thickTop="1" x14ac:dyDescent="0.2">
      <c r="A1742" s="1188" t="s">
        <v>3489</v>
      </c>
      <c r="B1742" s="1189"/>
      <c r="C1742" s="1189"/>
      <c r="D1742" s="1189"/>
      <c r="E1742" s="1189"/>
      <c r="F1742" s="1189"/>
      <c r="G1742" s="1190"/>
    </row>
    <row r="1743" spans="1:7" ht="13.5" thickBot="1" x14ac:dyDescent="0.25">
      <c r="A1743" s="52"/>
      <c r="B1743" s="103"/>
      <c r="C1743" s="1245" t="s">
        <v>3490</v>
      </c>
      <c r="D1743" s="1245"/>
      <c r="E1743" s="103"/>
      <c r="F1743" s="55"/>
      <c r="G1743" s="56"/>
    </row>
    <row r="1744" spans="1:7" ht="13.5" thickTop="1" x14ac:dyDescent="0.2">
      <c r="A1744" s="1199"/>
      <c r="B1744" s="1200"/>
      <c r="C1744" s="1201"/>
      <c r="D1744" s="57" t="s">
        <v>11</v>
      </c>
      <c r="E1744" s="1202" t="s">
        <v>12</v>
      </c>
      <c r="F1744" s="1200"/>
      <c r="G1744" s="1203"/>
    </row>
    <row r="1745" spans="1:7" x14ac:dyDescent="0.2">
      <c r="A1745" s="1191" t="s">
        <v>17</v>
      </c>
      <c r="B1745" s="1192"/>
      <c r="C1745" s="1193"/>
      <c r="D1745" s="39"/>
      <c r="E1745" s="1136"/>
      <c r="F1745" s="1137"/>
      <c r="G1745" s="1138"/>
    </row>
    <row r="1746" spans="1:7" x14ac:dyDescent="0.2">
      <c r="A1746" s="1191" t="s">
        <v>38</v>
      </c>
      <c r="B1746" s="1192"/>
      <c r="C1746" s="1193"/>
      <c r="D1746" s="58" t="s">
        <v>10</v>
      </c>
      <c r="E1746" s="1194" t="s">
        <v>142</v>
      </c>
      <c r="F1746" s="1139"/>
      <c r="G1746" s="1140"/>
    </row>
    <row r="1747" spans="1:7" ht="13.5" thickBot="1" x14ac:dyDescent="0.25">
      <c r="A1747" s="1195" t="s">
        <v>39</v>
      </c>
      <c r="B1747" s="1196"/>
      <c r="C1747" s="1197"/>
      <c r="D1747" s="59" t="s">
        <v>44</v>
      </c>
      <c r="E1747" s="1198" t="s">
        <v>0</v>
      </c>
      <c r="F1747" s="1143"/>
      <c r="G1747" s="1144"/>
    </row>
    <row r="1748" spans="1:7" ht="16.5" x14ac:dyDescent="0.25">
      <c r="A1748" s="1152" t="s">
        <v>29</v>
      </c>
      <c r="B1748" s="1153"/>
      <c r="C1748" s="1153"/>
      <c r="D1748" s="1153"/>
      <c r="E1748" s="1153"/>
      <c r="F1748" s="1153"/>
      <c r="G1748" s="1154"/>
    </row>
    <row r="1749" spans="1:7" x14ac:dyDescent="0.2">
      <c r="A1749" s="1155" t="s">
        <v>48</v>
      </c>
      <c r="B1749" s="1156"/>
      <c r="C1749" s="1156"/>
      <c r="D1749" s="1156"/>
      <c r="E1749" s="1156"/>
      <c r="F1749" s="1156"/>
      <c r="G1749" s="1157"/>
    </row>
    <row r="1750" spans="1:7" x14ac:dyDescent="0.2">
      <c r="A1750" s="1158" t="s">
        <v>49</v>
      </c>
      <c r="B1750" s="1159"/>
      <c r="C1750" s="1159"/>
      <c r="D1750" s="1159"/>
      <c r="E1750" s="1159"/>
      <c r="F1750" s="1159"/>
      <c r="G1750" s="1160"/>
    </row>
    <row r="1751" spans="1:7" x14ac:dyDescent="0.2">
      <c r="A1751" s="6"/>
      <c r="B1751" s="99"/>
      <c r="C1751" s="8"/>
      <c r="D1751" s="9"/>
      <c r="E1751" s="99"/>
      <c r="F1751" s="10"/>
      <c r="G1751" s="11" t="s">
        <v>20</v>
      </c>
    </row>
    <row r="1752" spans="1:7" x14ac:dyDescent="0.2">
      <c r="A1752" s="12" t="s">
        <v>57</v>
      </c>
      <c r="B1752" s="13"/>
      <c r="C1752" s="14" t="s">
        <v>66</v>
      </c>
      <c r="D1752" s="13"/>
      <c r="E1752" s="343" t="s">
        <v>3821</v>
      </c>
      <c r="F1752" s="98"/>
      <c r="G1752" s="344" t="s">
        <v>3798</v>
      </c>
    </row>
    <row r="1753" spans="1:7" x14ac:dyDescent="0.2">
      <c r="A1753" s="17" t="s">
        <v>8</v>
      </c>
      <c r="B1753" s="100"/>
      <c r="C1753" s="19"/>
      <c r="D1753" s="4"/>
      <c r="E1753" s="1145"/>
      <c r="F1753" s="1146"/>
      <c r="G1753" s="20"/>
    </row>
    <row r="1754" spans="1:7" x14ac:dyDescent="0.2">
      <c r="A1754" s="21" t="s">
        <v>37</v>
      </c>
      <c r="B1754" s="22"/>
      <c r="C1754" s="22"/>
      <c r="D1754" s="22"/>
      <c r="E1754" s="23" t="s">
        <v>46</v>
      </c>
      <c r="F1754" s="24"/>
      <c r="G1754" s="20" t="s">
        <v>50</v>
      </c>
    </row>
    <row r="1755" spans="1:7" x14ac:dyDescent="0.2">
      <c r="A1755" s="6"/>
      <c r="B1755" s="99"/>
      <c r="C1755" s="8"/>
      <c r="D1755" s="8"/>
      <c r="E1755" s="1147"/>
      <c r="F1755" s="1148"/>
      <c r="G1755" s="25"/>
    </row>
    <row r="1756" spans="1:7" ht="26.25" thickBot="1" x14ac:dyDescent="0.25">
      <c r="A1756" s="210" t="s">
        <v>47</v>
      </c>
      <c r="B1756" s="28" t="s">
        <v>23</v>
      </c>
      <c r="C1756" s="28" t="s">
        <v>34</v>
      </c>
      <c r="D1756" s="110" t="s">
        <v>53</v>
      </c>
      <c r="E1756" s="114" t="s">
        <v>54</v>
      </c>
      <c r="F1756" s="111" t="s">
        <v>55</v>
      </c>
      <c r="G1756" s="112" t="s">
        <v>35</v>
      </c>
    </row>
    <row r="1757" spans="1:7" ht="13.5" thickTop="1" x14ac:dyDescent="0.2">
      <c r="A1757" s="29"/>
      <c r="B1757" s="793"/>
      <c r="C1757" s="656"/>
      <c r="D1757" s="669" t="s">
        <v>433</v>
      </c>
      <c r="E1757" s="962"/>
      <c r="F1757" s="659"/>
      <c r="G1757" s="353"/>
    </row>
    <row r="1758" spans="1:7" x14ac:dyDescent="0.2">
      <c r="A1758" s="345">
        <v>1</v>
      </c>
      <c r="B1758" s="105"/>
      <c r="C1758" s="656" t="s">
        <v>300</v>
      </c>
      <c r="D1758" s="357" t="s">
        <v>1220</v>
      </c>
      <c r="E1758" s="108">
        <v>50</v>
      </c>
      <c r="F1758" s="128">
        <v>200</v>
      </c>
      <c r="G1758" s="353">
        <f>F1758*E1758</f>
        <v>10000</v>
      </c>
    </row>
    <row r="1759" spans="1:7" x14ac:dyDescent="0.2">
      <c r="A1759" s="345"/>
      <c r="B1759" s="151"/>
      <c r="C1759" s="656"/>
      <c r="D1759" s="357" t="s">
        <v>823</v>
      </c>
      <c r="E1759" s="388"/>
      <c r="F1759" s="384"/>
      <c r="G1759" s="353" t="s">
        <v>8</v>
      </c>
    </row>
    <row r="1760" spans="1:7" x14ac:dyDescent="0.2">
      <c r="A1760" s="29">
        <v>2</v>
      </c>
      <c r="B1760" s="151"/>
      <c r="C1760" s="656" t="s">
        <v>300</v>
      </c>
      <c r="D1760" s="357" t="s">
        <v>416</v>
      </c>
      <c r="E1760" s="108">
        <v>50</v>
      </c>
      <c r="F1760" s="150">
        <v>350</v>
      </c>
      <c r="G1760" s="353">
        <f t="shared" ref="G1760:G1769" si="37">F1760*E1760</f>
        <v>17500</v>
      </c>
    </row>
    <row r="1761" spans="1:7" x14ac:dyDescent="0.2">
      <c r="A1761" s="29"/>
      <c r="B1761" s="775"/>
      <c r="C1761" s="656"/>
      <c r="D1761" s="669" t="s">
        <v>358</v>
      </c>
      <c r="E1761" s="745"/>
      <c r="F1761" s="777"/>
      <c r="G1761" s="353" t="s">
        <v>8</v>
      </c>
    </row>
    <row r="1762" spans="1:7" x14ac:dyDescent="0.2">
      <c r="A1762" s="29">
        <v>3</v>
      </c>
      <c r="B1762" s="101"/>
      <c r="C1762" s="656" t="s">
        <v>300</v>
      </c>
      <c r="D1762" s="429" t="s">
        <v>3501</v>
      </c>
      <c r="E1762" s="155">
        <v>50</v>
      </c>
      <c r="F1762" s="128">
        <v>200</v>
      </c>
      <c r="G1762" s="353">
        <f t="shared" si="37"/>
        <v>10000</v>
      </c>
    </row>
    <row r="1763" spans="1:7" x14ac:dyDescent="0.2">
      <c r="A1763" s="29"/>
      <c r="B1763" s="106"/>
      <c r="C1763" s="656"/>
      <c r="D1763" s="357" t="s">
        <v>3502</v>
      </c>
      <c r="E1763" s="108"/>
      <c r="F1763" s="128"/>
      <c r="G1763" s="353" t="s">
        <v>8</v>
      </c>
    </row>
    <row r="1764" spans="1:7" x14ac:dyDescent="0.2">
      <c r="A1764" s="29"/>
      <c r="B1764" s="106"/>
      <c r="C1764" s="656"/>
      <c r="D1764" s="357" t="s">
        <v>435</v>
      </c>
      <c r="E1764" s="104"/>
      <c r="F1764" s="128"/>
      <c r="G1764" s="353" t="s">
        <v>8</v>
      </c>
    </row>
    <row r="1765" spans="1:7" x14ac:dyDescent="0.2">
      <c r="A1765" s="29">
        <v>4</v>
      </c>
      <c r="B1765" s="107"/>
      <c r="C1765" s="656" t="s">
        <v>300</v>
      </c>
      <c r="D1765" s="357" t="s">
        <v>1220</v>
      </c>
      <c r="E1765" s="153">
        <v>50</v>
      </c>
      <c r="F1765" s="128">
        <v>200</v>
      </c>
      <c r="G1765" s="353">
        <f t="shared" si="37"/>
        <v>10000</v>
      </c>
    </row>
    <row r="1766" spans="1:7" x14ac:dyDescent="0.2">
      <c r="A1766" s="29"/>
      <c r="B1766" s="107"/>
      <c r="C1766" s="656"/>
      <c r="D1766" s="357" t="s">
        <v>823</v>
      </c>
      <c r="E1766" s="108"/>
      <c r="F1766" s="128"/>
      <c r="G1766" s="353" t="s">
        <v>8</v>
      </c>
    </row>
    <row r="1767" spans="1:7" x14ac:dyDescent="0.2">
      <c r="A1767" s="29">
        <v>5</v>
      </c>
      <c r="B1767" s="101"/>
      <c r="C1767" s="656" t="s">
        <v>300</v>
      </c>
      <c r="D1767" s="357" t="s">
        <v>416</v>
      </c>
      <c r="E1767" s="388">
        <v>50</v>
      </c>
      <c r="F1767" s="150">
        <v>350</v>
      </c>
      <c r="G1767" s="353">
        <f t="shared" si="37"/>
        <v>17500</v>
      </c>
    </row>
    <row r="1768" spans="1:7" x14ac:dyDescent="0.2">
      <c r="A1768" s="29"/>
      <c r="B1768" s="646"/>
      <c r="C1768" s="656"/>
      <c r="D1768" s="669" t="s">
        <v>358</v>
      </c>
      <c r="E1768" s="758"/>
      <c r="F1768" s="777"/>
      <c r="G1768" s="353" t="s">
        <v>8</v>
      </c>
    </row>
    <row r="1769" spans="1:7" x14ac:dyDescent="0.2">
      <c r="A1769" s="29">
        <v>6</v>
      </c>
      <c r="B1769" s="646"/>
      <c r="C1769" s="656" t="s">
        <v>300</v>
      </c>
      <c r="D1769" s="669" t="s">
        <v>3501</v>
      </c>
      <c r="E1769" s="758">
        <v>50</v>
      </c>
      <c r="F1769" s="777">
        <v>200</v>
      </c>
      <c r="G1769" s="353">
        <f t="shared" si="37"/>
        <v>10000</v>
      </c>
    </row>
    <row r="1770" spans="1:7" x14ac:dyDescent="0.2">
      <c r="A1770" s="29"/>
      <c r="B1770" s="646"/>
      <c r="C1770" s="776"/>
      <c r="D1770" s="669" t="s">
        <v>3502</v>
      </c>
      <c r="E1770" s="758"/>
      <c r="F1770" s="777"/>
      <c r="G1770" s="353"/>
    </row>
    <row r="1771" spans="1:7" x14ac:dyDescent="0.2">
      <c r="A1771" s="29"/>
      <c r="B1771" s="646"/>
      <c r="C1771" s="776"/>
      <c r="D1771" s="669"/>
      <c r="E1771" s="758"/>
      <c r="F1771" s="777"/>
      <c r="G1771" s="353"/>
    </row>
    <row r="1772" spans="1:7" x14ac:dyDescent="0.2">
      <c r="A1772" s="29"/>
      <c r="B1772" s="101"/>
      <c r="C1772" s="352"/>
      <c r="D1772" s="365"/>
      <c r="E1772" s="108"/>
      <c r="F1772" s="128"/>
      <c r="G1772" s="353"/>
    </row>
    <row r="1773" spans="1:7" x14ac:dyDescent="0.2">
      <c r="A1773" s="29"/>
      <c r="B1773" s="106"/>
      <c r="C1773" s="41"/>
      <c r="D1773" s="365"/>
      <c r="E1773" s="395"/>
      <c r="F1773" s="154"/>
      <c r="G1773" s="353"/>
    </row>
    <row r="1774" spans="1:7" x14ac:dyDescent="0.2">
      <c r="A1774" s="29"/>
      <c r="B1774" s="105"/>
      <c r="C1774" s="352"/>
      <c r="D1774" s="400"/>
      <c r="E1774" s="108"/>
      <c r="F1774" s="154"/>
      <c r="G1774" s="353"/>
    </row>
    <row r="1775" spans="1:7" x14ac:dyDescent="0.2">
      <c r="A1775" s="29"/>
      <c r="B1775" s="105"/>
      <c r="C1775" s="41"/>
      <c r="D1775" s="365"/>
      <c r="E1775" s="104"/>
      <c r="F1775" s="154"/>
      <c r="G1775" s="353"/>
    </row>
    <row r="1776" spans="1:7" x14ac:dyDescent="0.2">
      <c r="A1776" s="29"/>
      <c r="B1776" s="101"/>
      <c r="C1776" s="352"/>
      <c r="D1776" s="365"/>
      <c r="E1776" s="104"/>
      <c r="F1776" s="154"/>
      <c r="G1776" s="353"/>
    </row>
    <row r="1777" spans="1:7" x14ac:dyDescent="0.2">
      <c r="A1777" s="29"/>
      <c r="B1777" s="101"/>
      <c r="C1777" s="352"/>
      <c r="D1777" s="357"/>
      <c r="E1777" s="108"/>
      <c r="F1777" s="154"/>
      <c r="G1777" s="353"/>
    </row>
    <row r="1778" spans="1:7" x14ac:dyDescent="0.2">
      <c r="A1778" s="29"/>
      <c r="B1778" s="101"/>
      <c r="C1778" s="41"/>
      <c r="D1778" s="357"/>
      <c r="E1778" s="104"/>
      <c r="F1778" s="154"/>
      <c r="G1778" s="353"/>
    </row>
    <row r="1779" spans="1:7" x14ac:dyDescent="0.2">
      <c r="A1779" s="29"/>
      <c r="B1779" s="101"/>
      <c r="C1779" s="352"/>
      <c r="D1779" s="357"/>
      <c r="E1779" s="108"/>
      <c r="F1779" s="154"/>
      <c r="G1779" s="353"/>
    </row>
    <row r="1780" spans="1:7" x14ac:dyDescent="0.2">
      <c r="A1780" s="29"/>
      <c r="B1780" s="101"/>
      <c r="C1780" s="41"/>
      <c r="D1780" s="401"/>
      <c r="E1780" s="104"/>
      <c r="F1780" s="154"/>
      <c r="G1780" s="353"/>
    </row>
    <row r="1781" spans="1:7" x14ac:dyDescent="0.2">
      <c r="A1781" s="29"/>
      <c r="B1781" s="101"/>
      <c r="C1781" s="352"/>
      <c r="D1781" s="401"/>
      <c r="E1781" s="108"/>
      <c r="F1781" s="154"/>
      <c r="G1781" s="353"/>
    </row>
    <row r="1782" spans="1:7" x14ac:dyDescent="0.2">
      <c r="A1782" s="29"/>
      <c r="B1782" s="101"/>
      <c r="C1782" s="41"/>
      <c r="D1782" s="401"/>
      <c r="E1782" s="104"/>
      <c r="F1782" s="154"/>
      <c r="G1782" s="353"/>
    </row>
    <row r="1783" spans="1:7" x14ac:dyDescent="0.2">
      <c r="A1783" s="29"/>
      <c r="B1783" s="101"/>
      <c r="C1783" s="352"/>
      <c r="D1783" s="400"/>
      <c r="E1783" s="104"/>
      <c r="F1783" s="154"/>
      <c r="G1783" s="353"/>
    </row>
    <row r="1784" spans="1:7" x14ac:dyDescent="0.2">
      <c r="A1784" s="29"/>
      <c r="B1784" s="101"/>
      <c r="C1784" s="41"/>
      <c r="E1784" s="104"/>
      <c r="F1784" s="154"/>
      <c r="G1784" s="353"/>
    </row>
    <row r="1785" spans="1:7" x14ac:dyDescent="0.2">
      <c r="A1785" s="29"/>
      <c r="B1785" s="101"/>
      <c r="C1785" s="352"/>
      <c r="D1785" s="364"/>
      <c r="E1785" s="108"/>
      <c r="F1785" s="128"/>
      <c r="G1785" s="353"/>
    </row>
    <row r="1786" spans="1:7" x14ac:dyDescent="0.2">
      <c r="A1786" s="29"/>
      <c r="B1786" s="101"/>
      <c r="C1786" s="41"/>
      <c r="D1786" s="364"/>
      <c r="E1786" s="153"/>
      <c r="F1786" s="384" t="s">
        <v>475</v>
      </c>
      <c r="G1786" s="353"/>
    </row>
    <row r="1787" spans="1:7" x14ac:dyDescent="0.2">
      <c r="A1787" s="29"/>
      <c r="B1787" s="101"/>
      <c r="C1787" s="352"/>
      <c r="D1787" s="364"/>
      <c r="E1787" s="102"/>
      <c r="F1787" s="128"/>
      <c r="G1787" s="353"/>
    </row>
    <row r="1788" spans="1:7" x14ac:dyDescent="0.2">
      <c r="A1788" s="29"/>
      <c r="B1788" s="101"/>
      <c r="C1788" s="31"/>
      <c r="D1788" s="365"/>
      <c r="E1788" s="131"/>
      <c r="F1788" s="117"/>
      <c r="G1788" s="35"/>
    </row>
    <row r="1789" spans="1:7" x14ac:dyDescent="0.2">
      <c r="A1789" s="29"/>
      <c r="B1789" s="101"/>
      <c r="C1789" s="41"/>
      <c r="D1789" s="406"/>
      <c r="E1789" s="108"/>
      <c r="F1789" s="149"/>
      <c r="G1789" s="35"/>
    </row>
    <row r="1790" spans="1:7" x14ac:dyDescent="0.2">
      <c r="A1790" s="29"/>
      <c r="B1790" s="101"/>
      <c r="C1790" s="41"/>
      <c r="D1790" s="364"/>
      <c r="E1790" s="108"/>
      <c r="F1790" s="149"/>
      <c r="G1790" s="35"/>
    </row>
    <row r="1791" spans="1:7" ht="13.5" thickBot="1" x14ac:dyDescent="0.25">
      <c r="A1791" s="45"/>
      <c r="B1791" s="132"/>
      <c r="C1791" s="115"/>
      <c r="D1791" s="115"/>
      <c r="E1791" s="132"/>
      <c r="F1791" s="49" t="s">
        <v>15</v>
      </c>
      <c r="G1791" s="50">
        <f>SUM(G1757:G1790)</f>
        <v>75000</v>
      </c>
    </row>
    <row r="1792" spans="1:7" ht="13.5" thickTop="1" x14ac:dyDescent="0.2">
      <c r="A1792" s="1188" t="s">
        <v>3503</v>
      </c>
      <c r="B1792" s="1189"/>
      <c r="C1792" s="1189"/>
      <c r="D1792" s="1189"/>
      <c r="E1792" s="1189"/>
      <c r="F1792" s="1189"/>
      <c r="G1792" s="1190"/>
    </row>
    <row r="1793" spans="1:7" ht="13.5" thickBot="1" x14ac:dyDescent="0.25">
      <c r="A1793" s="52"/>
      <c r="B1793" s="103"/>
      <c r="C1793" s="1204" t="s">
        <v>3504</v>
      </c>
      <c r="D1793" s="1204"/>
      <c r="E1793" s="103"/>
      <c r="F1793" s="55"/>
      <c r="G1793" s="56"/>
    </row>
    <row r="1794" spans="1:7" ht="13.5" thickTop="1" x14ac:dyDescent="0.2">
      <c r="A1794" s="1199"/>
      <c r="B1794" s="1200"/>
      <c r="C1794" s="1201"/>
      <c r="D1794" s="57" t="s">
        <v>11</v>
      </c>
      <c r="E1794" s="1202" t="s">
        <v>12</v>
      </c>
      <c r="F1794" s="1200"/>
      <c r="G1794" s="1203"/>
    </row>
    <row r="1795" spans="1:7" x14ac:dyDescent="0.2">
      <c r="A1795" s="1191" t="s">
        <v>17</v>
      </c>
      <c r="B1795" s="1192"/>
      <c r="C1795" s="1193"/>
      <c r="D1795" s="39"/>
      <c r="E1795" s="1136"/>
      <c r="F1795" s="1137"/>
      <c r="G1795" s="1138"/>
    </row>
    <row r="1796" spans="1:7" x14ac:dyDescent="0.2">
      <c r="A1796" s="1191" t="s">
        <v>38</v>
      </c>
      <c r="B1796" s="1192"/>
      <c r="C1796" s="1193"/>
      <c r="D1796" s="58" t="s">
        <v>10</v>
      </c>
      <c r="E1796" s="1194" t="s">
        <v>142</v>
      </c>
      <c r="F1796" s="1139"/>
      <c r="G1796" s="1140"/>
    </row>
    <row r="1797" spans="1:7" ht="13.5" thickBot="1" x14ac:dyDescent="0.25">
      <c r="A1797" s="1195" t="s">
        <v>39</v>
      </c>
      <c r="B1797" s="1196"/>
      <c r="C1797" s="1197"/>
      <c r="D1797" s="59" t="s">
        <v>44</v>
      </c>
      <c r="E1797" s="1198" t="s">
        <v>0</v>
      </c>
      <c r="F1797" s="1143"/>
      <c r="G1797" s="1144"/>
    </row>
    <row r="1798" spans="1:7" ht="16.5" x14ac:dyDescent="0.25">
      <c r="A1798" s="1152" t="s">
        <v>29</v>
      </c>
      <c r="B1798" s="1153"/>
      <c r="C1798" s="1153"/>
      <c r="D1798" s="1153"/>
      <c r="E1798" s="1153"/>
      <c r="F1798" s="1153"/>
      <c r="G1798" s="1154"/>
    </row>
    <row r="1799" spans="1:7" x14ac:dyDescent="0.2">
      <c r="A1799" s="1155" t="s">
        <v>48</v>
      </c>
      <c r="B1799" s="1156"/>
      <c r="C1799" s="1156"/>
      <c r="D1799" s="1156"/>
      <c r="E1799" s="1156"/>
      <c r="F1799" s="1156"/>
      <c r="G1799" s="1157"/>
    </row>
    <row r="1800" spans="1:7" x14ac:dyDescent="0.2">
      <c r="A1800" s="1158" t="s">
        <v>49</v>
      </c>
      <c r="B1800" s="1159"/>
      <c r="C1800" s="1159"/>
      <c r="D1800" s="1159"/>
      <c r="E1800" s="1159"/>
      <c r="F1800" s="1159"/>
      <c r="G1800" s="1160"/>
    </row>
    <row r="1801" spans="1:7" x14ac:dyDescent="0.2">
      <c r="A1801" s="6"/>
      <c r="B1801" s="99"/>
      <c r="C1801" s="8"/>
      <c r="D1801" s="9"/>
      <c r="E1801" s="99"/>
      <c r="F1801" s="10"/>
      <c r="G1801" s="11" t="s">
        <v>20</v>
      </c>
    </row>
    <row r="1802" spans="1:7" x14ac:dyDescent="0.2">
      <c r="A1802" s="12" t="s">
        <v>57</v>
      </c>
      <c r="B1802" s="13"/>
      <c r="C1802" s="14" t="s">
        <v>66</v>
      </c>
      <c r="D1802" s="13"/>
      <c r="E1802" s="343" t="s">
        <v>3828</v>
      </c>
      <c r="F1802" s="98"/>
      <c r="G1802" s="344" t="s">
        <v>3798</v>
      </c>
    </row>
    <row r="1803" spans="1:7" x14ac:dyDescent="0.2">
      <c r="A1803" s="17" t="s">
        <v>8</v>
      </c>
      <c r="B1803" s="100"/>
      <c r="C1803" s="19"/>
      <c r="D1803" s="4"/>
      <c r="E1803" s="1145"/>
      <c r="F1803" s="1146"/>
      <c r="G1803" s="20"/>
    </row>
    <row r="1804" spans="1:7" x14ac:dyDescent="0.2">
      <c r="A1804" s="21" t="s">
        <v>37</v>
      </c>
      <c r="B1804" s="22"/>
      <c r="C1804" s="22"/>
      <c r="D1804" s="22"/>
      <c r="E1804" s="23" t="s">
        <v>46</v>
      </c>
      <c r="F1804" s="24"/>
      <c r="G1804" s="20" t="s">
        <v>50</v>
      </c>
    </row>
    <row r="1805" spans="1:7" x14ac:dyDescent="0.2">
      <c r="A1805" s="6"/>
      <c r="B1805" s="99"/>
      <c r="C1805" s="8"/>
      <c r="D1805" s="8"/>
      <c r="E1805" s="1147"/>
      <c r="F1805" s="1148"/>
      <c r="G1805" s="25"/>
    </row>
    <row r="1806" spans="1:7" ht="26.25" thickBot="1" x14ac:dyDescent="0.25">
      <c r="A1806" s="210" t="s">
        <v>47</v>
      </c>
      <c r="B1806" s="28" t="s">
        <v>23</v>
      </c>
      <c r="C1806" s="28" t="s">
        <v>34</v>
      </c>
      <c r="D1806" s="110" t="s">
        <v>53</v>
      </c>
      <c r="E1806" s="114" t="s">
        <v>54</v>
      </c>
      <c r="F1806" s="111" t="s">
        <v>55</v>
      </c>
      <c r="G1806" s="112" t="s">
        <v>35</v>
      </c>
    </row>
    <row r="1807" spans="1:7" ht="13.5" thickTop="1" x14ac:dyDescent="0.2">
      <c r="A1807" s="29">
        <v>1</v>
      </c>
      <c r="B1807" s="793"/>
      <c r="C1807" s="656" t="s">
        <v>300</v>
      </c>
      <c r="D1807" s="669" t="s">
        <v>3517</v>
      </c>
      <c r="E1807" s="962">
        <v>70</v>
      </c>
      <c r="F1807" s="659">
        <v>250</v>
      </c>
      <c r="G1807" s="353">
        <f>F1807*E1807</f>
        <v>17500</v>
      </c>
    </row>
    <row r="1808" spans="1:7" x14ac:dyDescent="0.2">
      <c r="A1808" s="345" t="s">
        <v>8</v>
      </c>
      <c r="B1808" s="105"/>
      <c r="C1808" s="656" t="s">
        <v>8</v>
      </c>
      <c r="D1808" s="357" t="s">
        <v>607</v>
      </c>
      <c r="E1808" s="108"/>
      <c r="F1808" s="128"/>
      <c r="G1808" s="353" t="s">
        <v>8</v>
      </c>
    </row>
    <row r="1809" spans="1:7" x14ac:dyDescent="0.2">
      <c r="A1809" s="345">
        <v>2</v>
      </c>
      <c r="B1809" s="151"/>
      <c r="C1809" s="656" t="s">
        <v>300</v>
      </c>
      <c r="D1809" s="357" t="s">
        <v>835</v>
      </c>
      <c r="E1809" s="388">
        <v>70</v>
      </c>
      <c r="F1809" s="384">
        <v>350</v>
      </c>
      <c r="G1809" s="975">
        <f>F1809*E1809</f>
        <v>24500</v>
      </c>
    </row>
    <row r="1810" spans="1:7" x14ac:dyDescent="0.2">
      <c r="A1810" s="29"/>
      <c r="B1810" s="151"/>
      <c r="C1810" s="656"/>
      <c r="D1810" s="357" t="s">
        <v>358</v>
      </c>
      <c r="E1810" s="108"/>
      <c r="F1810" s="150"/>
      <c r="G1810" s="353"/>
    </row>
    <row r="1811" spans="1:7" x14ac:dyDescent="0.2">
      <c r="A1811" s="29"/>
      <c r="B1811" s="775"/>
      <c r="C1811" s="656"/>
      <c r="D1811" s="669"/>
      <c r="E1811" s="745"/>
      <c r="F1811" s="777"/>
      <c r="G1811" s="353"/>
    </row>
    <row r="1812" spans="1:7" x14ac:dyDescent="0.2">
      <c r="A1812" s="29"/>
      <c r="B1812" s="101"/>
      <c r="C1812" s="656"/>
      <c r="D1812" s="429"/>
      <c r="E1812" s="155"/>
      <c r="F1812" s="128"/>
      <c r="G1812" s="353"/>
    </row>
    <row r="1813" spans="1:7" x14ac:dyDescent="0.2">
      <c r="A1813" s="29"/>
      <c r="B1813" s="106"/>
      <c r="C1813" s="656"/>
      <c r="D1813" s="357"/>
      <c r="E1813" s="108"/>
      <c r="F1813" s="128"/>
      <c r="G1813" s="353"/>
    </row>
    <row r="1814" spans="1:7" x14ac:dyDescent="0.2">
      <c r="A1814" s="29"/>
      <c r="B1814" s="106"/>
      <c r="C1814" s="656"/>
      <c r="D1814" s="357"/>
      <c r="E1814" s="104"/>
      <c r="F1814" s="128"/>
      <c r="G1814" s="353"/>
    </row>
    <row r="1815" spans="1:7" x14ac:dyDescent="0.2">
      <c r="A1815" s="29"/>
      <c r="B1815" s="107"/>
      <c r="C1815" s="656"/>
      <c r="D1815" s="357"/>
      <c r="E1815" s="153"/>
      <c r="F1815" s="128"/>
      <c r="G1815" s="353"/>
    </row>
    <row r="1816" spans="1:7" x14ac:dyDescent="0.2">
      <c r="A1816" s="29"/>
      <c r="B1816" s="107"/>
      <c r="C1816" s="656"/>
      <c r="D1816" s="357"/>
      <c r="E1816" s="108"/>
      <c r="F1816" s="128"/>
      <c r="G1816" s="353"/>
    </row>
    <row r="1817" spans="1:7" x14ac:dyDescent="0.2">
      <c r="A1817" s="29"/>
      <c r="B1817" s="101"/>
      <c r="C1817" s="656"/>
      <c r="D1817" s="357"/>
      <c r="E1817" s="388"/>
      <c r="F1817" s="150"/>
      <c r="G1817" s="353"/>
    </row>
    <row r="1818" spans="1:7" x14ac:dyDescent="0.2">
      <c r="A1818" s="29"/>
      <c r="B1818" s="646"/>
      <c r="C1818" s="656"/>
      <c r="D1818" s="669"/>
      <c r="E1818" s="758"/>
      <c r="F1818" s="777"/>
      <c r="G1818" s="353"/>
    </row>
    <row r="1819" spans="1:7" x14ac:dyDescent="0.2">
      <c r="A1819" s="29"/>
      <c r="B1819" s="646"/>
      <c r="C1819" s="776"/>
      <c r="D1819" s="669"/>
      <c r="E1819" s="758"/>
      <c r="F1819" s="777"/>
      <c r="G1819" s="353"/>
    </row>
    <row r="1820" spans="1:7" x14ac:dyDescent="0.2">
      <c r="A1820" s="29"/>
      <c r="B1820" s="646"/>
      <c r="C1820" s="776"/>
      <c r="D1820" s="669"/>
      <c r="E1820" s="758"/>
      <c r="F1820" s="777"/>
      <c r="G1820" s="353"/>
    </row>
    <row r="1821" spans="1:7" x14ac:dyDescent="0.2">
      <c r="A1821" s="29"/>
      <c r="B1821" s="646"/>
      <c r="C1821" s="776"/>
      <c r="D1821" s="669"/>
      <c r="E1821" s="758"/>
      <c r="F1821" s="777"/>
      <c r="G1821" s="353"/>
    </row>
    <row r="1822" spans="1:7" x14ac:dyDescent="0.2">
      <c r="A1822" s="29"/>
      <c r="B1822" s="101"/>
      <c r="C1822" s="352"/>
      <c r="D1822" s="365"/>
      <c r="E1822" s="108"/>
      <c r="F1822" s="128"/>
      <c r="G1822" s="353"/>
    </row>
    <row r="1823" spans="1:7" x14ac:dyDescent="0.2">
      <c r="A1823" s="29"/>
      <c r="B1823" s="106"/>
      <c r="C1823" s="41"/>
      <c r="D1823" s="365"/>
      <c r="E1823" s="395"/>
      <c r="F1823" s="154"/>
      <c r="G1823" s="353"/>
    </row>
    <row r="1824" spans="1:7" x14ac:dyDescent="0.2">
      <c r="A1824" s="29"/>
      <c r="B1824" s="105"/>
      <c r="C1824" s="352"/>
      <c r="D1824" s="400"/>
      <c r="E1824" s="108"/>
      <c r="F1824" s="154"/>
      <c r="G1824" s="353"/>
    </row>
    <row r="1825" spans="1:7" x14ac:dyDescent="0.2">
      <c r="A1825" s="29"/>
      <c r="B1825" s="105"/>
      <c r="C1825" s="41"/>
      <c r="D1825" s="365"/>
      <c r="E1825" s="104"/>
      <c r="F1825" s="154"/>
      <c r="G1825" s="353"/>
    </row>
    <row r="1826" spans="1:7" x14ac:dyDescent="0.2">
      <c r="A1826" s="29"/>
      <c r="B1826" s="101"/>
      <c r="C1826" s="352"/>
      <c r="D1826" s="365"/>
      <c r="E1826" s="104"/>
      <c r="F1826" s="154"/>
      <c r="G1826" s="353"/>
    </row>
    <row r="1827" spans="1:7" x14ac:dyDescent="0.2">
      <c r="A1827" s="29"/>
      <c r="B1827" s="101"/>
      <c r="C1827" s="352"/>
      <c r="D1827" s="357"/>
      <c r="E1827" s="108"/>
      <c r="F1827" s="154"/>
      <c r="G1827" s="353"/>
    </row>
    <row r="1828" spans="1:7" x14ac:dyDescent="0.2">
      <c r="A1828" s="29"/>
      <c r="B1828" s="101"/>
      <c r="C1828" s="41"/>
      <c r="D1828" s="357"/>
      <c r="E1828" s="104"/>
      <c r="F1828" s="154"/>
      <c r="G1828" s="353"/>
    </row>
    <row r="1829" spans="1:7" x14ac:dyDescent="0.2">
      <c r="A1829" s="29"/>
      <c r="B1829" s="101"/>
      <c r="C1829" s="352"/>
      <c r="D1829" s="357"/>
      <c r="E1829" s="108"/>
      <c r="F1829" s="154"/>
      <c r="G1829" s="353"/>
    </row>
    <row r="1830" spans="1:7" x14ac:dyDescent="0.2">
      <c r="A1830" s="29"/>
      <c r="B1830" s="101"/>
      <c r="C1830" s="41"/>
      <c r="D1830" s="401"/>
      <c r="E1830" s="104"/>
      <c r="F1830" s="154"/>
      <c r="G1830" s="353"/>
    </row>
    <row r="1831" spans="1:7" x14ac:dyDescent="0.2">
      <c r="A1831" s="29"/>
      <c r="B1831" s="101"/>
      <c r="C1831" s="352"/>
      <c r="D1831" s="401"/>
      <c r="E1831" s="108"/>
      <c r="F1831" s="154"/>
      <c r="G1831" s="353"/>
    </row>
    <row r="1832" spans="1:7" x14ac:dyDescent="0.2">
      <c r="A1832" s="29"/>
      <c r="B1832" s="101"/>
      <c r="C1832" s="41"/>
      <c r="D1832" s="401"/>
      <c r="E1832" s="104"/>
      <c r="F1832" s="154"/>
      <c r="G1832" s="353"/>
    </row>
    <row r="1833" spans="1:7" x14ac:dyDescent="0.2">
      <c r="A1833" s="29"/>
      <c r="B1833" s="101"/>
      <c r="C1833" s="352"/>
      <c r="D1833" s="400"/>
      <c r="E1833" s="104"/>
      <c r="F1833" s="154"/>
      <c r="G1833" s="353"/>
    </row>
    <row r="1834" spans="1:7" x14ac:dyDescent="0.2">
      <c r="A1834" s="29"/>
      <c r="B1834" s="101"/>
      <c r="C1834" s="41"/>
      <c r="E1834" s="104"/>
      <c r="F1834" s="154"/>
      <c r="G1834" s="353"/>
    </row>
    <row r="1835" spans="1:7" x14ac:dyDescent="0.2">
      <c r="A1835" s="29"/>
      <c r="B1835" s="101"/>
      <c r="C1835" s="352"/>
      <c r="D1835" s="364"/>
      <c r="E1835" s="108"/>
      <c r="F1835" s="128"/>
      <c r="G1835" s="353"/>
    </row>
    <row r="1836" spans="1:7" x14ac:dyDescent="0.2">
      <c r="A1836" s="29"/>
      <c r="B1836" s="101"/>
      <c r="C1836" s="41"/>
      <c r="D1836" s="364"/>
      <c r="E1836" s="153"/>
      <c r="F1836" s="384" t="s">
        <v>475</v>
      </c>
      <c r="G1836" s="353"/>
    </row>
    <row r="1837" spans="1:7" x14ac:dyDescent="0.2">
      <c r="A1837" s="29"/>
      <c r="B1837" s="101"/>
      <c r="C1837" s="352"/>
      <c r="D1837" s="364"/>
      <c r="E1837" s="102"/>
      <c r="F1837" s="128"/>
      <c r="G1837" s="353"/>
    </row>
    <row r="1838" spans="1:7" x14ac:dyDescent="0.2">
      <c r="A1838" s="29"/>
      <c r="B1838" s="101"/>
      <c r="C1838" s="31"/>
      <c r="D1838" s="365"/>
      <c r="E1838" s="131"/>
      <c r="F1838" s="117"/>
      <c r="G1838" s="35"/>
    </row>
    <row r="1839" spans="1:7" x14ac:dyDescent="0.2">
      <c r="A1839" s="29"/>
      <c r="B1839" s="101"/>
      <c r="C1839" s="41"/>
      <c r="D1839" s="406"/>
      <c r="E1839" s="108"/>
      <c r="F1839" s="149"/>
      <c r="G1839" s="35"/>
    </row>
    <row r="1840" spans="1:7" x14ac:dyDescent="0.2">
      <c r="A1840" s="29"/>
      <c r="B1840" s="101"/>
      <c r="C1840" s="41"/>
      <c r="D1840" s="364"/>
      <c r="E1840" s="108"/>
      <c r="F1840" s="149"/>
      <c r="G1840" s="35"/>
    </row>
    <row r="1841" spans="1:7" ht="13.5" thickBot="1" x14ac:dyDescent="0.25">
      <c r="A1841" s="45"/>
      <c r="B1841" s="132"/>
      <c r="C1841" s="115"/>
      <c r="D1841" s="115"/>
      <c r="E1841" s="132"/>
      <c r="F1841" s="49" t="s">
        <v>15</v>
      </c>
      <c r="G1841" s="50">
        <f>SUM(G1807:G1840)</f>
        <v>42000</v>
      </c>
    </row>
    <row r="1842" spans="1:7" ht="13.5" thickTop="1" x14ac:dyDescent="0.2">
      <c r="A1842" s="1188" t="s">
        <v>3518</v>
      </c>
      <c r="B1842" s="1189"/>
      <c r="C1842" s="1189"/>
      <c r="D1842" s="1189"/>
      <c r="E1842" s="1189"/>
      <c r="F1842" s="1189"/>
      <c r="G1842" s="1190"/>
    </row>
    <row r="1843" spans="1:7" ht="13.5" thickBot="1" x14ac:dyDescent="0.25">
      <c r="A1843" s="52"/>
      <c r="B1843" s="103"/>
      <c r="C1843" s="1204" t="s">
        <v>3519</v>
      </c>
      <c r="D1843" s="1204"/>
      <c r="E1843" s="103"/>
      <c r="F1843" s="55"/>
      <c r="G1843" s="56"/>
    </row>
    <row r="1844" spans="1:7" ht="13.5" thickTop="1" x14ac:dyDescent="0.2">
      <c r="A1844" s="1199"/>
      <c r="B1844" s="1200"/>
      <c r="C1844" s="1201"/>
      <c r="D1844" s="57" t="s">
        <v>11</v>
      </c>
      <c r="E1844" s="1202" t="s">
        <v>12</v>
      </c>
      <c r="F1844" s="1200"/>
      <c r="G1844" s="1203"/>
    </row>
    <row r="1845" spans="1:7" x14ac:dyDescent="0.2">
      <c r="A1845" s="1191" t="s">
        <v>17</v>
      </c>
      <c r="B1845" s="1192"/>
      <c r="C1845" s="1193"/>
      <c r="D1845" s="39"/>
      <c r="E1845" s="1136"/>
      <c r="F1845" s="1137"/>
      <c r="G1845" s="1138"/>
    </row>
    <row r="1846" spans="1:7" x14ac:dyDescent="0.2">
      <c r="A1846" s="1191" t="s">
        <v>38</v>
      </c>
      <c r="B1846" s="1192"/>
      <c r="C1846" s="1193"/>
      <c r="D1846" s="58" t="s">
        <v>10</v>
      </c>
      <c r="E1846" s="1194" t="s">
        <v>142</v>
      </c>
      <c r="F1846" s="1139"/>
      <c r="G1846" s="1140"/>
    </row>
    <row r="1847" spans="1:7" ht="13.5" thickBot="1" x14ac:dyDescent="0.25">
      <c r="A1847" s="1195" t="s">
        <v>39</v>
      </c>
      <c r="B1847" s="1196"/>
      <c r="C1847" s="1197"/>
      <c r="D1847" s="59" t="s">
        <v>44</v>
      </c>
      <c r="E1847" s="1198" t="s">
        <v>0</v>
      </c>
      <c r="F1847" s="1143"/>
      <c r="G1847" s="1144"/>
    </row>
    <row r="1848" spans="1:7" ht="16.5" x14ac:dyDescent="0.25">
      <c r="A1848" s="1152" t="s">
        <v>29</v>
      </c>
      <c r="B1848" s="1153"/>
      <c r="C1848" s="1153"/>
      <c r="D1848" s="1153"/>
      <c r="E1848" s="1153"/>
      <c r="F1848" s="1153"/>
      <c r="G1848" s="1154"/>
    </row>
    <row r="1849" spans="1:7" x14ac:dyDescent="0.2">
      <c r="A1849" s="1155" t="s">
        <v>48</v>
      </c>
      <c r="B1849" s="1156"/>
      <c r="C1849" s="1156"/>
      <c r="D1849" s="1156"/>
      <c r="E1849" s="1156"/>
      <c r="F1849" s="1156"/>
      <c r="G1849" s="1157"/>
    </row>
    <row r="1850" spans="1:7" x14ac:dyDescent="0.2">
      <c r="A1850" s="1158" t="s">
        <v>49</v>
      </c>
      <c r="B1850" s="1159"/>
      <c r="C1850" s="1159"/>
      <c r="D1850" s="1159"/>
      <c r="E1850" s="1159"/>
      <c r="F1850" s="1159"/>
      <c r="G1850" s="1160"/>
    </row>
    <row r="1851" spans="1:7" x14ac:dyDescent="0.2">
      <c r="A1851" s="6"/>
      <c r="B1851" s="99"/>
      <c r="C1851" s="8"/>
      <c r="D1851" s="9"/>
      <c r="E1851" s="99"/>
      <c r="F1851" s="10"/>
      <c r="G1851" s="11" t="s">
        <v>20</v>
      </c>
    </row>
    <row r="1852" spans="1:7" x14ac:dyDescent="0.2">
      <c r="A1852" s="12" t="s">
        <v>57</v>
      </c>
      <c r="B1852" s="13"/>
      <c r="C1852" s="14" t="s">
        <v>66</v>
      </c>
      <c r="D1852" s="13"/>
      <c r="E1852" s="343" t="s">
        <v>3950</v>
      </c>
      <c r="F1852" s="98"/>
      <c r="G1852" s="344" t="s">
        <v>3901</v>
      </c>
    </row>
    <row r="1853" spans="1:7" x14ac:dyDescent="0.2">
      <c r="A1853" s="17" t="s">
        <v>8</v>
      </c>
      <c r="B1853" s="100"/>
      <c r="C1853" s="19"/>
      <c r="D1853" s="4"/>
      <c r="E1853" s="1145"/>
      <c r="F1853" s="1146"/>
      <c r="G1853" s="20"/>
    </row>
    <row r="1854" spans="1:7" x14ac:dyDescent="0.2">
      <c r="A1854" s="21" t="s">
        <v>37</v>
      </c>
      <c r="B1854" s="22"/>
      <c r="C1854" s="22"/>
      <c r="D1854" s="22"/>
      <c r="E1854" s="23" t="s">
        <v>46</v>
      </c>
      <c r="F1854" s="24"/>
      <c r="G1854" s="20" t="s">
        <v>50</v>
      </c>
    </row>
    <row r="1855" spans="1:7" x14ac:dyDescent="0.2">
      <c r="A1855" s="6"/>
      <c r="B1855" s="99"/>
      <c r="C1855" s="8"/>
      <c r="D1855" s="8"/>
      <c r="E1855" s="1147"/>
      <c r="F1855" s="1148"/>
      <c r="G1855" s="25"/>
    </row>
    <row r="1856" spans="1:7" ht="26.25" thickBot="1" x14ac:dyDescent="0.25">
      <c r="A1856" s="210" t="s">
        <v>47</v>
      </c>
      <c r="B1856" s="28" t="s">
        <v>23</v>
      </c>
      <c r="C1856" s="28" t="s">
        <v>34</v>
      </c>
      <c r="D1856" s="110" t="s">
        <v>53</v>
      </c>
      <c r="E1856" s="114" t="s">
        <v>54</v>
      </c>
      <c r="F1856" s="111" t="s">
        <v>55</v>
      </c>
      <c r="G1856" s="112" t="s">
        <v>35</v>
      </c>
    </row>
    <row r="1857" spans="1:7" ht="13.5" thickTop="1" x14ac:dyDescent="0.2">
      <c r="A1857" s="29">
        <v>1</v>
      </c>
      <c r="B1857" s="646"/>
      <c r="C1857" s="656" t="s">
        <v>2311</v>
      </c>
      <c r="D1857" s="657" t="s">
        <v>2310</v>
      </c>
      <c r="E1857" s="745">
        <v>34</v>
      </c>
      <c r="F1857" s="746">
        <v>40</v>
      </c>
      <c r="G1857" s="353">
        <f>F1857*E1857</f>
        <v>1360</v>
      </c>
    </row>
    <row r="1858" spans="1:7" x14ac:dyDescent="0.2">
      <c r="A1858" s="29"/>
      <c r="B1858" s="646"/>
      <c r="C1858" s="656"/>
      <c r="D1858" s="657"/>
      <c r="E1858" s="745"/>
      <c r="F1858" s="746"/>
      <c r="G1858" s="353"/>
    </row>
    <row r="1859" spans="1:7" x14ac:dyDescent="0.2">
      <c r="A1859" s="29"/>
      <c r="B1859" s="101"/>
      <c r="C1859" s="352"/>
      <c r="D1859" s="351"/>
      <c r="E1859" s="108"/>
      <c r="F1859" s="128"/>
      <c r="G1859" s="353"/>
    </row>
    <row r="1860" spans="1:7" x14ac:dyDescent="0.2">
      <c r="A1860" s="29"/>
      <c r="B1860" s="105"/>
      <c r="C1860" s="656"/>
      <c r="D1860" s="357"/>
      <c r="E1860" s="102"/>
      <c r="F1860" s="128"/>
      <c r="G1860" s="353"/>
    </row>
    <row r="1861" spans="1:7" x14ac:dyDescent="0.2">
      <c r="A1861" s="29"/>
      <c r="B1861" s="105"/>
      <c r="C1861" s="352"/>
      <c r="D1861" s="357"/>
      <c r="E1861" s="108"/>
      <c r="F1861" s="128"/>
      <c r="G1861" s="353"/>
    </row>
    <row r="1862" spans="1:7" x14ac:dyDescent="0.2">
      <c r="A1862" s="29"/>
      <c r="B1862" s="105"/>
      <c r="C1862" s="656"/>
      <c r="D1862" s="357"/>
      <c r="E1862" s="102"/>
      <c r="F1862" s="128"/>
      <c r="G1862" s="353"/>
    </row>
    <row r="1863" spans="1:7" x14ac:dyDescent="0.2">
      <c r="A1863" s="29"/>
      <c r="B1863" s="151"/>
      <c r="C1863" s="352"/>
      <c r="D1863" s="338"/>
      <c r="E1863" s="108"/>
      <c r="F1863" s="128"/>
      <c r="G1863" s="353"/>
    </row>
    <row r="1864" spans="1:7" x14ac:dyDescent="0.2">
      <c r="A1864" s="29"/>
      <c r="B1864" s="151"/>
      <c r="C1864" s="656"/>
      <c r="D1864" s="357"/>
      <c r="E1864" s="108"/>
      <c r="F1864" s="150"/>
      <c r="G1864" s="353"/>
    </row>
    <row r="1865" spans="1:7" x14ac:dyDescent="0.2">
      <c r="A1865" s="29"/>
      <c r="B1865" s="101"/>
      <c r="C1865" s="352"/>
      <c r="D1865" s="429"/>
      <c r="E1865" s="155"/>
      <c r="F1865" s="128"/>
      <c r="G1865" s="353"/>
    </row>
    <row r="1866" spans="1:7" x14ac:dyDescent="0.2">
      <c r="A1866" s="29"/>
      <c r="B1866" s="106"/>
      <c r="C1866" s="656"/>
      <c r="D1866" s="357"/>
      <c r="E1866" s="108"/>
      <c r="F1866" s="128"/>
      <c r="G1866" s="353"/>
    </row>
    <row r="1867" spans="1:7" x14ac:dyDescent="0.2">
      <c r="A1867" s="29"/>
      <c r="B1867" s="106"/>
      <c r="C1867" s="352"/>
      <c r="D1867" s="357"/>
      <c r="E1867" s="104"/>
      <c r="F1867" s="128"/>
      <c r="G1867" s="353"/>
    </row>
    <row r="1868" spans="1:7" x14ac:dyDescent="0.2">
      <c r="A1868" s="29"/>
      <c r="B1868" s="105"/>
      <c r="C1868" s="656"/>
      <c r="D1868" s="357"/>
      <c r="E1868" s="108"/>
      <c r="F1868" s="152"/>
      <c r="G1868" s="353"/>
    </row>
    <row r="1869" spans="1:7" x14ac:dyDescent="0.2">
      <c r="A1869" s="29"/>
      <c r="B1869" s="107"/>
      <c r="C1869" s="352"/>
      <c r="D1869" s="357"/>
      <c r="E1869" s="153"/>
      <c r="F1869" s="128"/>
      <c r="G1869" s="35"/>
    </row>
    <row r="1870" spans="1:7" x14ac:dyDescent="0.2">
      <c r="A1870" s="29"/>
      <c r="B1870" s="107"/>
      <c r="C1870" s="352"/>
      <c r="D1870" s="357"/>
      <c r="E1870" s="108"/>
      <c r="F1870" s="128"/>
      <c r="G1870" s="353"/>
    </row>
    <row r="1871" spans="1:7" x14ac:dyDescent="0.2">
      <c r="A1871" s="29"/>
      <c r="B1871" s="101"/>
      <c r="C1871" s="119"/>
      <c r="D1871" s="357"/>
      <c r="E1871" s="388"/>
      <c r="F1871" s="150"/>
      <c r="G1871" s="353"/>
    </row>
    <row r="1872" spans="1:7" x14ac:dyDescent="0.2">
      <c r="A1872" s="29"/>
      <c r="B1872" s="101"/>
      <c r="C1872" s="352"/>
      <c r="D1872" s="365"/>
      <c r="E1872" s="108"/>
      <c r="F1872" s="128"/>
      <c r="G1872" s="353"/>
    </row>
    <row r="1873" spans="1:7" x14ac:dyDescent="0.2">
      <c r="A1873" s="29"/>
      <c r="B1873" s="106"/>
      <c r="C1873" s="41"/>
      <c r="D1873" s="365"/>
      <c r="E1873" s="395"/>
      <c r="F1873" s="154"/>
      <c r="G1873" s="353"/>
    </row>
    <row r="1874" spans="1:7" x14ac:dyDescent="0.2">
      <c r="A1874" s="29"/>
      <c r="B1874" s="105"/>
      <c r="C1874" s="352"/>
      <c r="D1874" s="400"/>
      <c r="E1874" s="108"/>
      <c r="F1874" s="154"/>
      <c r="G1874" s="353"/>
    </row>
    <row r="1875" spans="1:7" x14ac:dyDescent="0.2">
      <c r="A1875" s="29"/>
      <c r="B1875" s="105"/>
      <c r="C1875" s="41"/>
      <c r="D1875" s="365"/>
      <c r="E1875" s="104"/>
      <c r="F1875" s="154"/>
      <c r="G1875" s="353"/>
    </row>
    <row r="1876" spans="1:7" x14ac:dyDescent="0.2">
      <c r="A1876" s="29"/>
      <c r="B1876" s="101"/>
      <c r="C1876" s="352"/>
      <c r="D1876" s="425"/>
      <c r="E1876" s="104"/>
      <c r="F1876" s="154"/>
      <c r="G1876" s="353"/>
    </row>
    <row r="1877" spans="1:7" x14ac:dyDescent="0.2">
      <c r="A1877" s="29"/>
      <c r="B1877" s="101"/>
      <c r="C1877" s="352"/>
      <c r="D1877" s="357"/>
      <c r="E1877" s="108"/>
      <c r="F1877" s="154"/>
      <c r="G1877" s="353"/>
    </row>
    <row r="1878" spans="1:7" x14ac:dyDescent="0.2">
      <c r="A1878" s="29"/>
      <c r="B1878" s="101"/>
      <c r="C1878" s="41"/>
      <c r="D1878" s="357"/>
      <c r="E1878" s="104"/>
      <c r="F1878" s="154"/>
      <c r="G1878" s="353"/>
    </row>
    <row r="1879" spans="1:7" x14ac:dyDescent="0.2">
      <c r="A1879" s="29"/>
      <c r="B1879" s="101"/>
      <c r="C1879" s="352"/>
      <c r="D1879" s="357"/>
      <c r="E1879" s="108"/>
      <c r="F1879" s="154"/>
      <c r="G1879" s="353"/>
    </row>
    <row r="1880" spans="1:7" x14ac:dyDescent="0.2">
      <c r="A1880" s="29"/>
      <c r="B1880" s="101"/>
      <c r="C1880" s="41"/>
      <c r="D1880" s="401"/>
      <c r="E1880" s="104"/>
      <c r="F1880" s="154"/>
      <c r="G1880" s="353"/>
    </row>
    <row r="1881" spans="1:7" x14ac:dyDescent="0.2">
      <c r="A1881" s="29"/>
      <c r="B1881" s="101"/>
      <c r="C1881" s="352"/>
      <c r="D1881" s="401"/>
      <c r="E1881" s="108"/>
      <c r="F1881" s="154"/>
      <c r="G1881" s="353"/>
    </row>
    <row r="1882" spans="1:7" x14ac:dyDescent="0.2">
      <c r="A1882" s="29"/>
      <c r="B1882" s="101"/>
      <c r="C1882" s="41"/>
      <c r="D1882" s="426"/>
      <c r="E1882" s="104"/>
      <c r="F1882" s="154"/>
      <c r="G1882" s="353"/>
    </row>
    <row r="1883" spans="1:7" x14ac:dyDescent="0.2">
      <c r="A1883" s="29"/>
      <c r="B1883" s="101"/>
      <c r="C1883" s="352"/>
      <c r="D1883" s="400"/>
      <c r="E1883" s="104"/>
      <c r="F1883" s="154"/>
      <c r="G1883" s="353"/>
    </row>
    <row r="1884" spans="1:7" x14ac:dyDescent="0.2">
      <c r="A1884" s="29"/>
      <c r="B1884" s="101"/>
      <c r="C1884" s="41"/>
      <c r="D1884" s="364"/>
      <c r="E1884" s="104"/>
      <c r="F1884" s="154"/>
      <c r="G1884" s="353"/>
    </row>
    <row r="1885" spans="1:7" x14ac:dyDescent="0.2">
      <c r="A1885" s="29"/>
      <c r="B1885" s="101"/>
      <c r="C1885" s="352"/>
      <c r="D1885" s="364"/>
      <c r="E1885" s="108"/>
      <c r="F1885" s="128"/>
      <c r="G1885" s="353"/>
    </row>
    <row r="1886" spans="1:7" x14ac:dyDescent="0.2">
      <c r="A1886" s="29"/>
      <c r="B1886" s="101"/>
      <c r="C1886" s="41"/>
      <c r="D1886" s="364"/>
      <c r="E1886" s="153"/>
      <c r="F1886" s="384" t="s">
        <v>475</v>
      </c>
      <c r="G1886" s="353"/>
    </row>
    <row r="1887" spans="1:7" x14ac:dyDescent="0.2">
      <c r="A1887" s="29"/>
      <c r="B1887" s="101"/>
      <c r="C1887" s="352"/>
      <c r="D1887" s="364"/>
      <c r="E1887" s="102"/>
      <c r="F1887" s="128"/>
      <c r="G1887" s="353"/>
    </row>
    <row r="1888" spans="1:7" x14ac:dyDescent="0.2">
      <c r="A1888" s="29"/>
      <c r="B1888" s="101"/>
      <c r="C1888" s="31"/>
      <c r="D1888" s="67"/>
      <c r="E1888" s="131"/>
      <c r="F1888" s="117"/>
      <c r="G1888" s="35"/>
    </row>
    <row r="1889" spans="1:7" x14ac:dyDescent="0.2">
      <c r="A1889" s="29"/>
      <c r="B1889" s="101"/>
      <c r="C1889" s="41"/>
      <c r="D1889" s="118"/>
      <c r="E1889" s="108"/>
      <c r="F1889" s="149"/>
      <c r="G1889" s="35"/>
    </row>
    <row r="1890" spans="1:7" x14ac:dyDescent="0.2">
      <c r="A1890" s="29"/>
      <c r="B1890" s="101"/>
      <c r="C1890" s="41"/>
      <c r="D1890" s="144"/>
      <c r="E1890" s="108"/>
      <c r="F1890" s="149"/>
      <c r="G1890" s="35"/>
    </row>
    <row r="1891" spans="1:7" ht="13.5" thickBot="1" x14ac:dyDescent="0.25">
      <c r="A1891" s="45"/>
      <c r="B1891" s="132"/>
      <c r="C1891" s="115"/>
      <c r="D1891" s="115"/>
      <c r="E1891" s="132"/>
      <c r="F1891" s="49" t="s">
        <v>15</v>
      </c>
      <c r="G1891" s="50">
        <f>SUM(G1857:G1890)</f>
        <v>1360</v>
      </c>
    </row>
    <row r="1892" spans="1:7" ht="13.5" thickTop="1" x14ac:dyDescent="0.2">
      <c r="A1892" s="1149" t="s">
        <v>3902</v>
      </c>
      <c r="B1892" s="1150"/>
      <c r="C1892" s="1150"/>
      <c r="D1892" s="1150"/>
      <c r="E1892" s="1150"/>
      <c r="F1892" s="1150"/>
      <c r="G1892" s="1151"/>
    </row>
    <row r="1893" spans="1:7" ht="13.5" thickBot="1" x14ac:dyDescent="0.25">
      <c r="A1893" s="52"/>
      <c r="B1893" s="103"/>
      <c r="C1893" s="355" t="s">
        <v>8</v>
      </c>
      <c r="D1893" s="54"/>
      <c r="E1893" s="103"/>
      <c r="F1893" s="55"/>
      <c r="G1893" s="56"/>
    </row>
    <row r="1894" spans="1:7" ht="13.5" thickTop="1" x14ac:dyDescent="0.2">
      <c r="A1894" s="1130"/>
      <c r="B1894" s="1131"/>
      <c r="C1894" s="1131"/>
      <c r="D1894" s="57" t="s">
        <v>11</v>
      </c>
      <c r="E1894" s="1132" t="s">
        <v>12</v>
      </c>
      <c r="F1894" s="1132"/>
      <c r="G1894" s="1133"/>
    </row>
    <row r="1895" spans="1:7" x14ac:dyDescent="0.2">
      <c r="A1895" s="1134" t="s">
        <v>17</v>
      </c>
      <c r="B1895" s="1135"/>
      <c r="C1895" s="1135"/>
      <c r="D1895" s="39"/>
      <c r="E1895" s="1136"/>
      <c r="F1895" s="1137"/>
      <c r="G1895" s="1138"/>
    </row>
    <row r="1896" spans="1:7" x14ac:dyDescent="0.2">
      <c r="A1896" s="1134" t="s">
        <v>38</v>
      </c>
      <c r="B1896" s="1135"/>
      <c r="C1896" s="1135"/>
      <c r="D1896" s="58" t="s">
        <v>10</v>
      </c>
      <c r="E1896" s="1139" t="s">
        <v>142</v>
      </c>
      <c r="F1896" s="1139"/>
      <c r="G1896" s="1140"/>
    </row>
    <row r="1897" spans="1:7" ht="13.5" thickBot="1" x14ac:dyDescent="0.25">
      <c r="A1897" s="1141" t="s">
        <v>39</v>
      </c>
      <c r="B1897" s="1142"/>
      <c r="C1897" s="1142"/>
      <c r="D1897" s="59" t="s">
        <v>44</v>
      </c>
      <c r="E1897" s="1143" t="s">
        <v>0</v>
      </c>
      <c r="F1897" s="1143"/>
      <c r="G1897" s="1144"/>
    </row>
    <row r="1898" spans="1:7" ht="16.5" x14ac:dyDescent="0.25">
      <c r="A1898" s="1152" t="s">
        <v>29</v>
      </c>
      <c r="B1898" s="1153"/>
      <c r="C1898" s="1153"/>
      <c r="D1898" s="1153"/>
      <c r="E1898" s="1153"/>
      <c r="F1898" s="1153"/>
      <c r="G1898" s="1154"/>
    </row>
    <row r="1899" spans="1:7" x14ac:dyDescent="0.2">
      <c r="A1899" s="1155" t="s">
        <v>48</v>
      </c>
      <c r="B1899" s="1156"/>
      <c r="C1899" s="1156"/>
      <c r="D1899" s="1156"/>
      <c r="E1899" s="1156"/>
      <c r="F1899" s="1156"/>
      <c r="G1899" s="1157"/>
    </row>
    <row r="1900" spans="1:7" x14ac:dyDescent="0.2">
      <c r="A1900" s="1158" t="s">
        <v>49</v>
      </c>
      <c r="B1900" s="1159"/>
      <c r="C1900" s="1159"/>
      <c r="D1900" s="1159"/>
      <c r="E1900" s="1159"/>
      <c r="F1900" s="1159"/>
      <c r="G1900" s="1160"/>
    </row>
    <row r="1901" spans="1:7" x14ac:dyDescent="0.2">
      <c r="A1901" s="6"/>
      <c r="B1901" s="99"/>
      <c r="C1901" s="8"/>
      <c r="D1901" s="9"/>
      <c r="E1901" s="99"/>
      <c r="F1901" s="10"/>
      <c r="G1901" s="11" t="s">
        <v>20</v>
      </c>
    </row>
    <row r="1902" spans="1:7" x14ac:dyDescent="0.2">
      <c r="A1902" s="12" t="s">
        <v>57</v>
      </c>
      <c r="B1902" s="13"/>
      <c r="C1902" s="14" t="s">
        <v>66</v>
      </c>
      <c r="D1902" s="13"/>
      <c r="E1902" s="343" t="s">
        <v>4256</v>
      </c>
      <c r="F1902" s="98"/>
      <c r="G1902" s="344" t="s">
        <v>4223</v>
      </c>
    </row>
    <row r="1903" spans="1:7" x14ac:dyDescent="0.2">
      <c r="A1903" s="17" t="s">
        <v>8</v>
      </c>
      <c r="B1903" s="100"/>
      <c r="C1903" s="19"/>
      <c r="D1903" s="4"/>
      <c r="E1903" s="1145"/>
      <c r="F1903" s="1146"/>
      <c r="G1903" s="20"/>
    </row>
    <row r="1904" spans="1:7" x14ac:dyDescent="0.2">
      <c r="A1904" s="21" t="s">
        <v>37</v>
      </c>
      <c r="B1904" s="22"/>
      <c r="C1904" s="22"/>
      <c r="D1904" s="22"/>
      <c r="E1904" s="23" t="s">
        <v>46</v>
      </c>
      <c r="F1904" s="24"/>
      <c r="G1904" s="20" t="s">
        <v>50</v>
      </c>
    </row>
    <row r="1905" spans="1:7" x14ac:dyDescent="0.2">
      <c r="A1905" s="6"/>
      <c r="B1905" s="99"/>
      <c r="C1905" s="8"/>
      <c r="D1905" s="8"/>
      <c r="E1905" s="1147"/>
      <c r="F1905" s="1148"/>
      <c r="G1905" s="25"/>
    </row>
    <row r="1906" spans="1:7" ht="26.25" thickBot="1" x14ac:dyDescent="0.25">
      <c r="A1906" s="210" t="s">
        <v>47</v>
      </c>
      <c r="B1906" s="28" t="s">
        <v>23</v>
      </c>
      <c r="C1906" s="28" t="s">
        <v>34</v>
      </c>
      <c r="D1906" s="110" t="s">
        <v>53</v>
      </c>
      <c r="E1906" s="114" t="s">
        <v>54</v>
      </c>
      <c r="F1906" s="111" t="s">
        <v>55</v>
      </c>
      <c r="G1906" s="112" t="s">
        <v>35</v>
      </c>
    </row>
    <row r="1907" spans="1:7" ht="13.5" thickTop="1" x14ac:dyDescent="0.2">
      <c r="A1907" s="29">
        <v>1</v>
      </c>
      <c r="B1907" s="646"/>
      <c r="C1907" s="656" t="s">
        <v>2311</v>
      </c>
      <c r="D1907" s="657" t="s">
        <v>2310</v>
      </c>
      <c r="E1907" s="745">
        <v>39</v>
      </c>
      <c r="F1907" s="746">
        <v>40</v>
      </c>
      <c r="G1907" s="353">
        <f>F1907*E1907</f>
        <v>1560</v>
      </c>
    </row>
    <row r="1908" spans="1:7" x14ac:dyDescent="0.2">
      <c r="A1908" s="29"/>
      <c r="B1908" s="646"/>
      <c r="C1908" s="656"/>
      <c r="D1908" s="657"/>
      <c r="E1908" s="745"/>
      <c r="F1908" s="746"/>
      <c r="G1908" s="353"/>
    </row>
    <row r="1909" spans="1:7" x14ac:dyDescent="0.2">
      <c r="A1909" s="29"/>
      <c r="B1909" s="101"/>
      <c r="C1909" s="352"/>
      <c r="D1909" s="351"/>
      <c r="E1909" s="108"/>
      <c r="F1909" s="128"/>
      <c r="G1909" s="353"/>
    </row>
    <row r="1910" spans="1:7" x14ac:dyDescent="0.2">
      <c r="A1910" s="29"/>
      <c r="B1910" s="105"/>
      <c r="C1910" s="656"/>
      <c r="D1910" s="357"/>
      <c r="E1910" s="102"/>
      <c r="F1910" s="128"/>
      <c r="G1910" s="353"/>
    </row>
    <row r="1911" spans="1:7" x14ac:dyDescent="0.2">
      <c r="A1911" s="29"/>
      <c r="B1911" s="105"/>
      <c r="C1911" s="352"/>
      <c r="D1911" s="357"/>
      <c r="E1911" s="108"/>
      <c r="F1911" s="128"/>
      <c r="G1911" s="353"/>
    </row>
    <row r="1912" spans="1:7" x14ac:dyDescent="0.2">
      <c r="A1912" s="29"/>
      <c r="B1912" s="105"/>
      <c r="C1912" s="656"/>
      <c r="D1912" s="357"/>
      <c r="E1912" s="102"/>
      <c r="F1912" s="128"/>
      <c r="G1912" s="353"/>
    </row>
    <row r="1913" spans="1:7" x14ac:dyDescent="0.2">
      <c r="A1913" s="29"/>
      <c r="B1913" s="151"/>
      <c r="C1913" s="352"/>
      <c r="D1913" s="338"/>
      <c r="E1913" s="108"/>
      <c r="F1913" s="128"/>
      <c r="G1913" s="353"/>
    </row>
    <row r="1914" spans="1:7" x14ac:dyDescent="0.2">
      <c r="A1914" s="29"/>
      <c r="B1914" s="151"/>
      <c r="C1914" s="656"/>
      <c r="D1914" s="357"/>
      <c r="E1914" s="108"/>
      <c r="F1914" s="150"/>
      <c r="G1914" s="353"/>
    </row>
    <row r="1915" spans="1:7" x14ac:dyDescent="0.2">
      <c r="A1915" s="29"/>
      <c r="B1915" s="101"/>
      <c r="C1915" s="352"/>
      <c r="D1915" s="429"/>
      <c r="E1915" s="155"/>
      <c r="F1915" s="128"/>
      <c r="G1915" s="353"/>
    </row>
    <row r="1916" spans="1:7" x14ac:dyDescent="0.2">
      <c r="A1916" s="29"/>
      <c r="B1916" s="106"/>
      <c r="C1916" s="656"/>
      <c r="D1916" s="357"/>
      <c r="E1916" s="108"/>
      <c r="F1916" s="128"/>
      <c r="G1916" s="353"/>
    </row>
    <row r="1917" spans="1:7" x14ac:dyDescent="0.2">
      <c r="A1917" s="29"/>
      <c r="B1917" s="106"/>
      <c r="C1917" s="352"/>
      <c r="D1917" s="357"/>
      <c r="E1917" s="104"/>
      <c r="F1917" s="128"/>
      <c r="G1917" s="353"/>
    </row>
    <row r="1918" spans="1:7" x14ac:dyDescent="0.2">
      <c r="A1918" s="29"/>
      <c r="B1918" s="105"/>
      <c r="C1918" s="656"/>
      <c r="D1918" s="357"/>
      <c r="E1918" s="108"/>
      <c r="F1918" s="152"/>
      <c r="G1918" s="353"/>
    </row>
    <row r="1919" spans="1:7" x14ac:dyDescent="0.2">
      <c r="A1919" s="29"/>
      <c r="B1919" s="107"/>
      <c r="C1919" s="352"/>
      <c r="D1919" s="357"/>
      <c r="E1919" s="153"/>
      <c r="F1919" s="128"/>
      <c r="G1919" s="35"/>
    </row>
    <row r="1920" spans="1:7" x14ac:dyDescent="0.2">
      <c r="A1920" s="29"/>
      <c r="B1920" s="107"/>
      <c r="C1920" s="352"/>
      <c r="D1920" s="357"/>
      <c r="E1920" s="108"/>
      <c r="F1920" s="128"/>
      <c r="G1920" s="353"/>
    </row>
    <row r="1921" spans="1:18" x14ac:dyDescent="0.2">
      <c r="A1921" s="29"/>
      <c r="B1921" s="101"/>
      <c r="C1921" s="119"/>
      <c r="D1921" s="357"/>
      <c r="E1921" s="388"/>
      <c r="F1921" s="150"/>
      <c r="G1921" s="353"/>
    </row>
    <row r="1922" spans="1:18" x14ac:dyDescent="0.2">
      <c r="A1922" s="29"/>
      <c r="B1922" s="101"/>
      <c r="C1922" s="352"/>
      <c r="D1922" s="365"/>
      <c r="E1922" s="108"/>
      <c r="F1922" s="128"/>
      <c r="G1922" s="353"/>
    </row>
    <row r="1923" spans="1:18" x14ac:dyDescent="0.2">
      <c r="A1923" s="29"/>
      <c r="B1923" s="106"/>
      <c r="C1923" s="41"/>
      <c r="D1923" s="365"/>
      <c r="E1923" s="395"/>
      <c r="F1923" s="154"/>
      <c r="G1923" s="353"/>
    </row>
    <row r="1924" spans="1:18" x14ac:dyDescent="0.2">
      <c r="A1924" s="29"/>
      <c r="B1924" s="105"/>
      <c r="C1924" s="352"/>
      <c r="D1924" s="400"/>
      <c r="E1924" s="108"/>
      <c r="F1924" s="154"/>
      <c r="G1924" s="353"/>
    </row>
    <row r="1925" spans="1:18" x14ac:dyDescent="0.2">
      <c r="A1925" s="29"/>
      <c r="B1925" s="105"/>
      <c r="C1925" s="41"/>
      <c r="D1925" s="365"/>
      <c r="E1925" s="104"/>
      <c r="F1925" s="154"/>
      <c r="G1925" s="353"/>
    </row>
    <row r="1926" spans="1:18" x14ac:dyDescent="0.2">
      <c r="A1926" s="29"/>
      <c r="B1926" s="101"/>
      <c r="C1926" s="352"/>
      <c r="D1926" s="425"/>
      <c r="E1926" s="104"/>
      <c r="F1926" s="154"/>
      <c r="G1926" s="353"/>
    </row>
    <row r="1927" spans="1:18" x14ac:dyDescent="0.2">
      <c r="A1927" s="29"/>
      <c r="B1927" s="101"/>
      <c r="C1927" s="352"/>
      <c r="D1927" s="357"/>
      <c r="E1927" s="108"/>
      <c r="F1927" s="154"/>
      <c r="G1927" s="353"/>
    </row>
    <row r="1928" spans="1:18" x14ac:dyDescent="0.2">
      <c r="A1928" s="29"/>
      <c r="B1928" s="101"/>
      <c r="C1928" s="41"/>
      <c r="D1928" s="357"/>
      <c r="E1928" s="104"/>
      <c r="F1928" s="154"/>
      <c r="G1928" s="353"/>
    </row>
    <row r="1929" spans="1:18" x14ac:dyDescent="0.2">
      <c r="A1929" s="29"/>
      <c r="B1929" s="101"/>
      <c r="C1929" s="352"/>
      <c r="D1929" s="357"/>
      <c r="E1929" s="108"/>
      <c r="F1929" s="154"/>
      <c r="G1929" s="353"/>
    </row>
    <row r="1930" spans="1:18" x14ac:dyDescent="0.2">
      <c r="A1930" s="29"/>
      <c r="B1930" s="101"/>
      <c r="C1930" s="41"/>
      <c r="D1930" s="401"/>
      <c r="E1930" s="104"/>
      <c r="F1930" s="154"/>
      <c r="G1930" s="353"/>
    </row>
    <row r="1931" spans="1:18" x14ac:dyDescent="0.2">
      <c r="A1931" s="29"/>
      <c r="B1931" s="101"/>
      <c r="C1931" s="352"/>
      <c r="D1931" s="401"/>
      <c r="E1931" s="108"/>
      <c r="F1931" s="154"/>
      <c r="G1931" s="353"/>
    </row>
    <row r="1932" spans="1:18" x14ac:dyDescent="0.2">
      <c r="A1932" s="29"/>
      <c r="B1932" s="101"/>
      <c r="C1932" s="41"/>
      <c r="D1932" s="426"/>
      <c r="E1932" s="104"/>
      <c r="F1932" s="154"/>
      <c r="G1932" s="353"/>
    </row>
    <row r="1933" spans="1:18" x14ac:dyDescent="0.2">
      <c r="A1933" s="29"/>
      <c r="B1933" s="101"/>
      <c r="C1933" s="352"/>
      <c r="D1933" s="400"/>
      <c r="E1933" s="104"/>
      <c r="F1933" s="154"/>
      <c r="G1933" s="353"/>
    </row>
    <row r="1934" spans="1:18" x14ac:dyDescent="0.2">
      <c r="A1934" s="29"/>
      <c r="B1934" s="101"/>
      <c r="C1934" s="41"/>
      <c r="D1934" s="364"/>
      <c r="E1934" s="104"/>
      <c r="F1934" s="154"/>
      <c r="G1934" s="353"/>
    </row>
    <row r="1935" spans="1:18" x14ac:dyDescent="0.2">
      <c r="A1935" s="29"/>
      <c r="B1935" s="101"/>
      <c r="C1935" s="352"/>
      <c r="D1935" s="364"/>
      <c r="E1935" s="108"/>
      <c r="F1935" s="128"/>
      <c r="G1935" s="353"/>
    </row>
    <row r="1936" spans="1:18" x14ac:dyDescent="0.2">
      <c r="A1936" s="29"/>
      <c r="B1936" s="101"/>
      <c r="C1936" s="41"/>
      <c r="D1936" s="364"/>
      <c r="E1936" s="153"/>
      <c r="F1936" s="384" t="s">
        <v>475</v>
      </c>
      <c r="G1936" s="353"/>
      <c r="P1936" s="2">
        <v>80</v>
      </c>
      <c r="Q1936" s="2">
        <v>40</v>
      </c>
      <c r="R1936" s="2">
        <f>Q1936*P1936</f>
        <v>3200</v>
      </c>
    </row>
    <row r="1937" spans="1:7" x14ac:dyDescent="0.2">
      <c r="A1937" s="29"/>
      <c r="B1937" s="101"/>
      <c r="C1937" s="352"/>
      <c r="D1937" s="364"/>
      <c r="E1937" s="102"/>
      <c r="F1937" s="128"/>
      <c r="G1937" s="353"/>
    </row>
    <row r="1938" spans="1:7" x14ac:dyDescent="0.2">
      <c r="A1938" s="29"/>
      <c r="B1938" s="101"/>
      <c r="C1938" s="31"/>
      <c r="D1938" s="67"/>
      <c r="E1938" s="131"/>
      <c r="F1938" s="117"/>
      <c r="G1938" s="35"/>
    </row>
    <row r="1939" spans="1:7" x14ac:dyDescent="0.2">
      <c r="A1939" s="29"/>
      <c r="B1939" s="101"/>
      <c r="C1939" s="41"/>
      <c r="D1939" s="118"/>
      <c r="E1939" s="108"/>
      <c r="F1939" s="149"/>
      <c r="G1939" s="35"/>
    </row>
    <row r="1940" spans="1:7" x14ac:dyDescent="0.2">
      <c r="A1940" s="29"/>
      <c r="B1940" s="101"/>
      <c r="C1940" s="41"/>
      <c r="D1940" s="144"/>
      <c r="E1940" s="108"/>
      <c r="F1940" s="149"/>
      <c r="G1940" s="35"/>
    </row>
    <row r="1941" spans="1:7" ht="13.5" thickBot="1" x14ac:dyDescent="0.25">
      <c r="A1941" s="45"/>
      <c r="B1941" s="132"/>
      <c r="C1941" s="115"/>
      <c r="D1941" s="115"/>
      <c r="E1941" s="132"/>
      <c r="F1941" s="49" t="s">
        <v>15</v>
      </c>
      <c r="G1941" s="50">
        <f>SUM(G1907:G1940)</f>
        <v>1560</v>
      </c>
    </row>
    <row r="1942" spans="1:7" ht="13.5" thickTop="1" x14ac:dyDescent="0.2">
      <c r="A1942" s="1149" t="s">
        <v>4251</v>
      </c>
      <c r="B1942" s="1150"/>
      <c r="C1942" s="1150"/>
      <c r="D1942" s="1150"/>
      <c r="E1942" s="1150"/>
      <c r="F1942" s="1150"/>
      <c r="G1942" s="1151"/>
    </row>
    <row r="1943" spans="1:7" ht="13.5" thickBot="1" x14ac:dyDescent="0.25">
      <c r="A1943" s="52"/>
      <c r="B1943" s="103"/>
      <c r="C1943" s="355" t="s">
        <v>8</v>
      </c>
      <c r="D1943" s="54"/>
      <c r="E1943" s="103"/>
      <c r="F1943" s="55"/>
      <c r="G1943" s="56"/>
    </row>
    <row r="1944" spans="1:7" ht="13.5" thickTop="1" x14ac:dyDescent="0.2">
      <c r="A1944" s="1130"/>
      <c r="B1944" s="1131"/>
      <c r="C1944" s="1131"/>
      <c r="D1944" s="57" t="s">
        <v>11</v>
      </c>
      <c r="E1944" s="1132" t="s">
        <v>12</v>
      </c>
      <c r="F1944" s="1132"/>
      <c r="G1944" s="1133"/>
    </row>
    <row r="1945" spans="1:7" x14ac:dyDescent="0.2">
      <c r="A1945" s="1134" t="s">
        <v>17</v>
      </c>
      <c r="B1945" s="1135"/>
      <c r="C1945" s="1135"/>
      <c r="D1945" s="39"/>
      <c r="E1945" s="1136"/>
      <c r="F1945" s="1137"/>
      <c r="G1945" s="1138"/>
    </row>
    <row r="1946" spans="1:7" x14ac:dyDescent="0.2">
      <c r="A1946" s="1134" t="s">
        <v>38</v>
      </c>
      <c r="B1946" s="1135"/>
      <c r="C1946" s="1135"/>
      <c r="D1946" s="58" t="s">
        <v>10</v>
      </c>
      <c r="E1946" s="1139" t="s">
        <v>142</v>
      </c>
      <c r="F1946" s="1139"/>
      <c r="G1946" s="1140"/>
    </row>
    <row r="1947" spans="1:7" ht="13.5" thickBot="1" x14ac:dyDescent="0.25">
      <c r="A1947" s="1141" t="s">
        <v>39</v>
      </c>
      <c r="B1947" s="1142"/>
      <c r="C1947" s="1142"/>
      <c r="D1947" s="59" t="s">
        <v>44</v>
      </c>
      <c r="E1947" s="1143" t="s">
        <v>0</v>
      </c>
      <c r="F1947" s="1143"/>
      <c r="G1947" s="1144"/>
    </row>
  </sheetData>
  <mergeCells count="549">
    <mergeCell ref="A1844:C1844"/>
    <mergeCell ref="E1844:G1844"/>
    <mergeCell ref="A1845:C1845"/>
    <mergeCell ref="E1845:G1845"/>
    <mergeCell ref="A1846:C1846"/>
    <mergeCell ref="E1846:G1846"/>
    <mergeCell ref="A1847:C1847"/>
    <mergeCell ref="E1847:G1847"/>
    <mergeCell ref="A1797:C1797"/>
    <mergeCell ref="E1797:G1797"/>
    <mergeCell ref="A1798:G1798"/>
    <mergeCell ref="A1799:G1799"/>
    <mergeCell ref="A1800:G1800"/>
    <mergeCell ref="E1803:F1803"/>
    <mergeCell ref="E1805:F1805"/>
    <mergeCell ref="A1842:G1842"/>
    <mergeCell ref="C1843:D1843"/>
    <mergeCell ref="E1755:F1755"/>
    <mergeCell ref="A1792:G1792"/>
    <mergeCell ref="C1793:D1793"/>
    <mergeCell ref="A1794:C1794"/>
    <mergeCell ref="E1794:G1794"/>
    <mergeCell ref="A1795:C1795"/>
    <mergeCell ref="E1795:G1795"/>
    <mergeCell ref="A1796:C1796"/>
    <mergeCell ref="E1796:G1796"/>
    <mergeCell ref="A1746:C1746"/>
    <mergeCell ref="E1746:G1746"/>
    <mergeCell ref="A1747:C1747"/>
    <mergeCell ref="E1747:G1747"/>
    <mergeCell ref="C1743:D1743"/>
    <mergeCell ref="A1748:G1748"/>
    <mergeCell ref="A1749:G1749"/>
    <mergeCell ref="A1750:G1750"/>
    <mergeCell ref="E1753:F1753"/>
    <mergeCell ref="A1698:G1698"/>
    <mergeCell ref="A1699:G1699"/>
    <mergeCell ref="A1700:G1700"/>
    <mergeCell ref="E1703:F1703"/>
    <mergeCell ref="E1705:F1705"/>
    <mergeCell ref="A1742:G1742"/>
    <mergeCell ref="A1744:C1744"/>
    <mergeCell ref="E1744:G1744"/>
    <mergeCell ref="A1745:C1745"/>
    <mergeCell ref="E1745:G1745"/>
    <mergeCell ref="A1692:G1692"/>
    <mergeCell ref="A1694:C1694"/>
    <mergeCell ref="E1694:G1694"/>
    <mergeCell ref="A1695:C1695"/>
    <mergeCell ref="E1695:G1695"/>
    <mergeCell ref="A1696:C1696"/>
    <mergeCell ref="E1696:G1696"/>
    <mergeCell ref="A1697:C1697"/>
    <mergeCell ref="E1697:G1697"/>
    <mergeCell ref="A1646:C1646"/>
    <mergeCell ref="E1646:G1646"/>
    <mergeCell ref="A1647:C1647"/>
    <mergeCell ref="E1647:G1647"/>
    <mergeCell ref="A1648:G1648"/>
    <mergeCell ref="A1649:G1649"/>
    <mergeCell ref="A1650:G1650"/>
    <mergeCell ref="E1653:F1653"/>
    <mergeCell ref="E1655:F1655"/>
    <mergeCell ref="A1598:G1598"/>
    <mergeCell ref="A1599:G1599"/>
    <mergeCell ref="A1600:G1600"/>
    <mergeCell ref="E1603:F1603"/>
    <mergeCell ref="E1605:F1605"/>
    <mergeCell ref="A1642:G1642"/>
    <mergeCell ref="A1644:C1644"/>
    <mergeCell ref="E1644:G1644"/>
    <mergeCell ref="A1645:C1645"/>
    <mergeCell ref="E1645:G1645"/>
    <mergeCell ref="A996:C996"/>
    <mergeCell ref="E996:G996"/>
    <mergeCell ref="A997:C997"/>
    <mergeCell ref="E997:G997"/>
    <mergeCell ref="A948:G948"/>
    <mergeCell ref="A949:G949"/>
    <mergeCell ref="A950:G950"/>
    <mergeCell ref="E953:F953"/>
    <mergeCell ref="E955:F955"/>
    <mergeCell ref="A992:G992"/>
    <mergeCell ref="A994:C994"/>
    <mergeCell ref="E994:G994"/>
    <mergeCell ref="A995:C995"/>
    <mergeCell ref="E995:G995"/>
    <mergeCell ref="A546:C546"/>
    <mergeCell ref="E546:G546"/>
    <mergeCell ref="A547:C547"/>
    <mergeCell ref="E547:G547"/>
    <mergeCell ref="A498:G498"/>
    <mergeCell ref="A499:G499"/>
    <mergeCell ref="A500:G500"/>
    <mergeCell ref="E503:F503"/>
    <mergeCell ref="E505:F505"/>
    <mergeCell ref="A542:G542"/>
    <mergeCell ref="A544:C544"/>
    <mergeCell ref="E544:G544"/>
    <mergeCell ref="A545:C545"/>
    <mergeCell ref="E545:G545"/>
    <mergeCell ref="A496:C496"/>
    <mergeCell ref="E496:G496"/>
    <mergeCell ref="A497:C497"/>
    <mergeCell ref="E497:G497"/>
    <mergeCell ref="A448:G448"/>
    <mergeCell ref="A449:G449"/>
    <mergeCell ref="A450:G450"/>
    <mergeCell ref="E453:F453"/>
    <mergeCell ref="E455:F455"/>
    <mergeCell ref="A492:G492"/>
    <mergeCell ref="A494:C494"/>
    <mergeCell ref="E494:G494"/>
    <mergeCell ref="A495:C495"/>
    <mergeCell ref="E495:G495"/>
    <mergeCell ref="A297:C297"/>
    <mergeCell ref="E297:G297"/>
    <mergeCell ref="A294:C294"/>
    <mergeCell ref="E294:G294"/>
    <mergeCell ref="A295:C295"/>
    <mergeCell ref="E295:G295"/>
    <mergeCell ref="A296:C296"/>
    <mergeCell ref="E296:G296"/>
    <mergeCell ref="E246:G246"/>
    <mergeCell ref="A247:C247"/>
    <mergeCell ref="E247:G247"/>
    <mergeCell ref="A248:G248"/>
    <mergeCell ref="A249:G249"/>
    <mergeCell ref="A250:G250"/>
    <mergeCell ref="E253:F253"/>
    <mergeCell ref="E255:F255"/>
    <mergeCell ref="A292:G292"/>
    <mergeCell ref="A50:G50"/>
    <mergeCell ref="A51:G51"/>
    <mergeCell ref="A52:G52"/>
    <mergeCell ref="E55:F55"/>
    <mergeCell ref="E57:F57"/>
    <mergeCell ref="A1:G1"/>
    <mergeCell ref="A2:G2"/>
    <mergeCell ref="A3:G3"/>
    <mergeCell ref="E6:F6"/>
    <mergeCell ref="E8:F8"/>
    <mergeCell ref="A48:C48"/>
    <mergeCell ref="E48:G48"/>
    <mergeCell ref="A49:C49"/>
    <mergeCell ref="E49:G49"/>
    <mergeCell ref="A44:G44"/>
    <mergeCell ref="A46:C46"/>
    <mergeCell ref="E46:G46"/>
    <mergeCell ref="A47:C47"/>
    <mergeCell ref="E47:G47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149:G149"/>
    <mergeCell ref="A150:G150"/>
    <mergeCell ref="E153:F153"/>
    <mergeCell ref="E155:F155"/>
    <mergeCell ref="A192:G192"/>
    <mergeCell ref="A146:C146"/>
    <mergeCell ref="E146:G146"/>
    <mergeCell ref="A147:C147"/>
    <mergeCell ref="E147:G147"/>
    <mergeCell ref="A148:G148"/>
    <mergeCell ref="A298:G298"/>
    <mergeCell ref="A299:G299"/>
    <mergeCell ref="A300:G300"/>
    <mergeCell ref="E303:F303"/>
    <mergeCell ref="E305:F305"/>
    <mergeCell ref="A197:C197"/>
    <mergeCell ref="E197:G197"/>
    <mergeCell ref="A194:C194"/>
    <mergeCell ref="E194:G194"/>
    <mergeCell ref="A195:C195"/>
    <mergeCell ref="E195:G195"/>
    <mergeCell ref="A196:C196"/>
    <mergeCell ref="E196:G196"/>
    <mergeCell ref="A198:G198"/>
    <mergeCell ref="A199:G199"/>
    <mergeCell ref="A200:G200"/>
    <mergeCell ref="E203:F203"/>
    <mergeCell ref="E205:F205"/>
    <mergeCell ref="A242:G242"/>
    <mergeCell ref="A244:C244"/>
    <mergeCell ref="E244:G244"/>
    <mergeCell ref="A245:C245"/>
    <mergeCell ref="E245:G245"/>
    <mergeCell ref="A246:C246"/>
    <mergeCell ref="A346:C346"/>
    <mergeCell ref="E346:G346"/>
    <mergeCell ref="A347:C347"/>
    <mergeCell ref="E347:G347"/>
    <mergeCell ref="A342:G342"/>
    <mergeCell ref="A344:C344"/>
    <mergeCell ref="E344:G344"/>
    <mergeCell ref="A345:C345"/>
    <mergeCell ref="E345:G345"/>
    <mergeCell ref="E353:F353"/>
    <mergeCell ref="E355:F355"/>
    <mergeCell ref="A392:G392"/>
    <mergeCell ref="A394:C394"/>
    <mergeCell ref="E394:G394"/>
    <mergeCell ref="A348:G348"/>
    <mergeCell ref="A349:G349"/>
    <mergeCell ref="A350:G350"/>
    <mergeCell ref="A398:G398"/>
    <mergeCell ref="A399:G399"/>
    <mergeCell ref="A400:G400"/>
    <mergeCell ref="E403:F403"/>
    <mergeCell ref="E405:F405"/>
    <mergeCell ref="A395:C395"/>
    <mergeCell ref="E395:G395"/>
    <mergeCell ref="A396:C396"/>
    <mergeCell ref="E396:G396"/>
    <mergeCell ref="A397:C397"/>
    <mergeCell ref="E397:G397"/>
    <mergeCell ref="A446:C446"/>
    <mergeCell ref="E446:G446"/>
    <mergeCell ref="A447:C447"/>
    <mergeCell ref="E447:G447"/>
    <mergeCell ref="A442:G442"/>
    <mergeCell ref="A444:C444"/>
    <mergeCell ref="E444:G444"/>
    <mergeCell ref="A445:C445"/>
    <mergeCell ref="E445:G445"/>
    <mergeCell ref="A548:G548"/>
    <mergeCell ref="A549:G549"/>
    <mergeCell ref="A550:G550"/>
    <mergeCell ref="E553:F553"/>
    <mergeCell ref="E555:F555"/>
    <mergeCell ref="A592:G592"/>
    <mergeCell ref="A594:C594"/>
    <mergeCell ref="E594:G594"/>
    <mergeCell ref="A595:C595"/>
    <mergeCell ref="E595:G595"/>
    <mergeCell ref="A596:C596"/>
    <mergeCell ref="E596:G596"/>
    <mergeCell ref="A597:C597"/>
    <mergeCell ref="E597:G597"/>
    <mergeCell ref="A598:G598"/>
    <mergeCell ref="A599:G599"/>
    <mergeCell ref="A600:G600"/>
    <mergeCell ref="E603:F603"/>
    <mergeCell ref="E605:F605"/>
    <mergeCell ref="A642:G642"/>
    <mergeCell ref="A644:C644"/>
    <mergeCell ref="E644:G644"/>
    <mergeCell ref="A645:C645"/>
    <mergeCell ref="E645:G645"/>
    <mergeCell ref="A646:C646"/>
    <mergeCell ref="E646:G646"/>
    <mergeCell ref="A647:C647"/>
    <mergeCell ref="E647:G647"/>
    <mergeCell ref="A648:G648"/>
    <mergeCell ref="A649:G649"/>
    <mergeCell ref="A650:G650"/>
    <mergeCell ref="E653:F653"/>
    <mergeCell ref="E655:F655"/>
    <mergeCell ref="A692:G692"/>
    <mergeCell ref="A694:C694"/>
    <mergeCell ref="E694:G694"/>
    <mergeCell ref="A695:C695"/>
    <mergeCell ref="E695:G695"/>
    <mergeCell ref="A696:C696"/>
    <mergeCell ref="E696:G696"/>
    <mergeCell ref="A697:C697"/>
    <mergeCell ref="E697:G697"/>
    <mergeCell ref="A698:G698"/>
    <mergeCell ref="A699:G699"/>
    <mergeCell ref="A700:G700"/>
    <mergeCell ref="E703:F703"/>
    <mergeCell ref="E705:F705"/>
    <mergeCell ref="A742:G742"/>
    <mergeCell ref="A744:C744"/>
    <mergeCell ref="E744:G744"/>
    <mergeCell ref="A745:C745"/>
    <mergeCell ref="E745:G745"/>
    <mergeCell ref="A746:C746"/>
    <mergeCell ref="E746:G746"/>
    <mergeCell ref="A747:C747"/>
    <mergeCell ref="E747:G747"/>
    <mergeCell ref="A796:C796"/>
    <mergeCell ref="E796:G796"/>
    <mergeCell ref="A797:C797"/>
    <mergeCell ref="E797:G797"/>
    <mergeCell ref="A748:G748"/>
    <mergeCell ref="A749:G749"/>
    <mergeCell ref="A750:G750"/>
    <mergeCell ref="E753:F753"/>
    <mergeCell ref="E755:F755"/>
    <mergeCell ref="A792:G792"/>
    <mergeCell ref="A794:C794"/>
    <mergeCell ref="E794:G794"/>
    <mergeCell ref="A795:C795"/>
    <mergeCell ref="E795:G795"/>
    <mergeCell ref="A798:G798"/>
    <mergeCell ref="A799:G799"/>
    <mergeCell ref="A800:G800"/>
    <mergeCell ref="E803:F803"/>
    <mergeCell ref="E805:F805"/>
    <mergeCell ref="A842:G842"/>
    <mergeCell ref="A844:C844"/>
    <mergeCell ref="E844:G844"/>
    <mergeCell ref="A845:C845"/>
    <mergeCell ref="E845:G845"/>
    <mergeCell ref="A846:C846"/>
    <mergeCell ref="E846:G846"/>
    <mergeCell ref="A847:C847"/>
    <mergeCell ref="E847:G847"/>
    <mergeCell ref="A848:G848"/>
    <mergeCell ref="A849:G849"/>
    <mergeCell ref="A850:G850"/>
    <mergeCell ref="E853:F853"/>
    <mergeCell ref="E855:F855"/>
    <mergeCell ref="A892:G892"/>
    <mergeCell ref="A894:C894"/>
    <mergeCell ref="E894:G894"/>
    <mergeCell ref="A895:C895"/>
    <mergeCell ref="E895:G895"/>
    <mergeCell ref="A896:C896"/>
    <mergeCell ref="E896:G896"/>
    <mergeCell ref="A897:C897"/>
    <mergeCell ref="E897:G897"/>
    <mergeCell ref="A946:C946"/>
    <mergeCell ref="E946:G946"/>
    <mergeCell ref="A947:C947"/>
    <mergeCell ref="E947:G947"/>
    <mergeCell ref="A898:G898"/>
    <mergeCell ref="A899:G899"/>
    <mergeCell ref="A900:G900"/>
    <mergeCell ref="E903:F903"/>
    <mergeCell ref="E905:F905"/>
    <mergeCell ref="A942:G942"/>
    <mergeCell ref="A944:C944"/>
    <mergeCell ref="E944:G944"/>
    <mergeCell ref="A945:C945"/>
    <mergeCell ref="E945:G945"/>
    <mergeCell ref="A998:G998"/>
    <mergeCell ref="A999:G999"/>
    <mergeCell ref="A1000:G1000"/>
    <mergeCell ref="E1003:F1003"/>
    <mergeCell ref="E1005:F1005"/>
    <mergeCell ref="A1042:G1042"/>
    <mergeCell ref="A1044:C1044"/>
    <mergeCell ref="E1044:G1044"/>
    <mergeCell ref="A1045:C1045"/>
    <mergeCell ref="E1045:G1045"/>
    <mergeCell ref="A1046:C1046"/>
    <mergeCell ref="E1046:G1046"/>
    <mergeCell ref="A1047:C1047"/>
    <mergeCell ref="E1047:G1047"/>
    <mergeCell ref="A1048:G1048"/>
    <mergeCell ref="A1049:G1049"/>
    <mergeCell ref="A1050:G1050"/>
    <mergeCell ref="E1053:F1053"/>
    <mergeCell ref="E1055:F1055"/>
    <mergeCell ref="A1092:G1092"/>
    <mergeCell ref="A1094:C1094"/>
    <mergeCell ref="E1094:G1094"/>
    <mergeCell ref="A1095:C1095"/>
    <mergeCell ref="E1095:G1095"/>
    <mergeCell ref="A1096:C1096"/>
    <mergeCell ref="E1096:G1096"/>
    <mergeCell ref="A1097:C1097"/>
    <mergeCell ref="E1097:G1097"/>
    <mergeCell ref="A1098:G1098"/>
    <mergeCell ref="A1099:G1099"/>
    <mergeCell ref="A1100:G1100"/>
    <mergeCell ref="E1103:F1103"/>
    <mergeCell ref="E1105:F1105"/>
    <mergeCell ref="A1142:G1142"/>
    <mergeCell ref="A1144:C1144"/>
    <mergeCell ref="E1144:G1144"/>
    <mergeCell ref="A1145:C1145"/>
    <mergeCell ref="E1145:G1145"/>
    <mergeCell ref="A1146:C1146"/>
    <mergeCell ref="E1146:G1146"/>
    <mergeCell ref="A1147:C1147"/>
    <mergeCell ref="E1147:G1147"/>
    <mergeCell ref="A1148:G1148"/>
    <mergeCell ref="A1149:G1149"/>
    <mergeCell ref="A1150:G1150"/>
    <mergeCell ref="E1153:F1153"/>
    <mergeCell ref="E1155:F1155"/>
    <mergeCell ref="A1192:G1192"/>
    <mergeCell ref="A1194:C1194"/>
    <mergeCell ref="E1194:G1194"/>
    <mergeCell ref="A1195:C1195"/>
    <mergeCell ref="E1195:G1195"/>
    <mergeCell ref="A1196:C1196"/>
    <mergeCell ref="E1196:G1196"/>
    <mergeCell ref="A1197:C1197"/>
    <mergeCell ref="E1197:G1197"/>
    <mergeCell ref="A1198:G1198"/>
    <mergeCell ref="A1199:G1199"/>
    <mergeCell ref="A1200:G1200"/>
    <mergeCell ref="E1203:F1203"/>
    <mergeCell ref="E1205:F1205"/>
    <mergeCell ref="A1242:G1242"/>
    <mergeCell ref="A1244:C1244"/>
    <mergeCell ref="E1244:G1244"/>
    <mergeCell ref="A1245:C1245"/>
    <mergeCell ref="E1245:G1245"/>
    <mergeCell ref="A1246:C1246"/>
    <mergeCell ref="E1246:G1246"/>
    <mergeCell ref="A1247:C1247"/>
    <mergeCell ref="E1247:G1247"/>
    <mergeCell ref="A1248:G1248"/>
    <mergeCell ref="A1249:G1249"/>
    <mergeCell ref="A1250:G1250"/>
    <mergeCell ref="E1253:F1253"/>
    <mergeCell ref="E1255:F1255"/>
    <mergeCell ref="A1292:G1292"/>
    <mergeCell ref="A1294:C1294"/>
    <mergeCell ref="E1294:G1294"/>
    <mergeCell ref="A1295:C1295"/>
    <mergeCell ref="E1295:G1295"/>
    <mergeCell ref="A1296:C1296"/>
    <mergeCell ref="E1296:G1296"/>
    <mergeCell ref="A1297:C1297"/>
    <mergeCell ref="E1297:G1297"/>
    <mergeCell ref="A1298:G1298"/>
    <mergeCell ref="A1299:G1299"/>
    <mergeCell ref="A1300:G1300"/>
    <mergeCell ref="E1303:F1303"/>
    <mergeCell ref="E1305:F1305"/>
    <mergeCell ref="A1342:G1342"/>
    <mergeCell ref="A1344:C1344"/>
    <mergeCell ref="E1344:G1344"/>
    <mergeCell ref="A1345:C1345"/>
    <mergeCell ref="E1345:G1345"/>
    <mergeCell ref="A1346:C1346"/>
    <mergeCell ref="E1346:G1346"/>
    <mergeCell ref="A1347:C1347"/>
    <mergeCell ref="E1347:G1347"/>
    <mergeCell ref="A1348:G1348"/>
    <mergeCell ref="A1349:G1349"/>
    <mergeCell ref="A1350:G1350"/>
    <mergeCell ref="E1353:F1353"/>
    <mergeCell ref="E1355:F1355"/>
    <mergeCell ref="A1392:G1392"/>
    <mergeCell ref="A1394:C1394"/>
    <mergeCell ref="E1394:G1394"/>
    <mergeCell ref="A1395:C1395"/>
    <mergeCell ref="E1395:G1395"/>
    <mergeCell ref="A1396:C1396"/>
    <mergeCell ref="E1396:G1396"/>
    <mergeCell ref="A1397:C1397"/>
    <mergeCell ref="E1397:G1397"/>
    <mergeCell ref="A1398:G1398"/>
    <mergeCell ref="A1399:G1399"/>
    <mergeCell ref="A1400:G1400"/>
    <mergeCell ref="E1403:F1403"/>
    <mergeCell ref="E1405:F1405"/>
    <mergeCell ref="A1442:G1442"/>
    <mergeCell ref="A1444:C1444"/>
    <mergeCell ref="E1444:G1444"/>
    <mergeCell ref="A1445:C1445"/>
    <mergeCell ref="E1445:G1445"/>
    <mergeCell ref="A1446:C1446"/>
    <mergeCell ref="E1446:G1446"/>
    <mergeCell ref="A1447:C1447"/>
    <mergeCell ref="E1447:G1447"/>
    <mergeCell ref="A1448:G1448"/>
    <mergeCell ref="A1449:G1449"/>
    <mergeCell ref="A1450:G1450"/>
    <mergeCell ref="E1453:F1453"/>
    <mergeCell ref="E1455:F1455"/>
    <mergeCell ref="A1492:G1492"/>
    <mergeCell ref="A1494:C1494"/>
    <mergeCell ref="E1494:G1494"/>
    <mergeCell ref="A1495:C1495"/>
    <mergeCell ref="E1495:G1495"/>
    <mergeCell ref="A1496:C1496"/>
    <mergeCell ref="E1496:G1496"/>
    <mergeCell ref="A1497:C1497"/>
    <mergeCell ref="E1497:G1497"/>
    <mergeCell ref="A1498:G1498"/>
    <mergeCell ref="A1499:G1499"/>
    <mergeCell ref="A1500:G1500"/>
    <mergeCell ref="E1503:F1503"/>
    <mergeCell ref="E1505:F1505"/>
    <mergeCell ref="A1542:G1542"/>
    <mergeCell ref="A1544:C1544"/>
    <mergeCell ref="E1544:G1544"/>
    <mergeCell ref="A1545:C1545"/>
    <mergeCell ref="E1545:G1545"/>
    <mergeCell ref="A1546:C1546"/>
    <mergeCell ref="E1546:G1546"/>
    <mergeCell ref="A1547:C1547"/>
    <mergeCell ref="E1547:G1547"/>
    <mergeCell ref="A1548:G1548"/>
    <mergeCell ref="A1549:G1549"/>
    <mergeCell ref="A1550:G1550"/>
    <mergeCell ref="E1553:F1553"/>
    <mergeCell ref="E1555:F1555"/>
    <mergeCell ref="A1592:G1592"/>
    <mergeCell ref="A1594:C1594"/>
    <mergeCell ref="E1594:G1594"/>
    <mergeCell ref="A1595:C1595"/>
    <mergeCell ref="E1595:G1595"/>
    <mergeCell ref="A1596:C1596"/>
    <mergeCell ref="E1596:G1596"/>
    <mergeCell ref="A1597:C1597"/>
    <mergeCell ref="E1597:G1597"/>
    <mergeCell ref="A1896:C1896"/>
    <mergeCell ref="E1896:G1896"/>
    <mergeCell ref="A1897:C1897"/>
    <mergeCell ref="E1897:G1897"/>
    <mergeCell ref="A1848:G1848"/>
    <mergeCell ref="A1849:G1849"/>
    <mergeCell ref="A1850:G1850"/>
    <mergeCell ref="E1853:F1853"/>
    <mergeCell ref="E1855:F1855"/>
    <mergeCell ref="A1892:G1892"/>
    <mergeCell ref="A1894:C1894"/>
    <mergeCell ref="E1894:G1894"/>
    <mergeCell ref="A1895:C1895"/>
    <mergeCell ref="E1895:G1895"/>
    <mergeCell ref="A1946:C1946"/>
    <mergeCell ref="E1946:G1946"/>
    <mergeCell ref="A1947:C1947"/>
    <mergeCell ref="E1947:G1947"/>
    <mergeCell ref="A1898:G1898"/>
    <mergeCell ref="A1899:G1899"/>
    <mergeCell ref="A1900:G1900"/>
    <mergeCell ref="E1903:F1903"/>
    <mergeCell ref="E1905:F1905"/>
    <mergeCell ref="A1942:G1942"/>
    <mergeCell ref="A1944:C1944"/>
    <mergeCell ref="E1944:G1944"/>
    <mergeCell ref="A1945:C1945"/>
    <mergeCell ref="E1945:G19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A3CC4"/>
  </sheetPr>
  <dimension ref="A1:O1597"/>
  <sheetViews>
    <sheetView topLeftCell="A1560" zoomScale="110" zoomScaleNormal="110" zoomScaleSheetLayoutView="115" workbookViewId="0">
      <selection activeCell="A1548" sqref="A1548:G159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8" width="13.28515625" style="2" customWidth="1"/>
    <col min="19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27</v>
      </c>
      <c r="D5" s="13"/>
      <c r="E5" s="343" t="s">
        <v>772</v>
      </c>
      <c r="F5" s="98"/>
      <c r="G5" s="344" t="s">
        <v>743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1" t="s">
        <v>744</v>
      </c>
      <c r="E10" s="158">
        <v>70</v>
      </c>
      <c r="F10" s="128">
        <v>350</v>
      </c>
      <c r="G10" s="35">
        <f>F10*E10</f>
        <v>24500</v>
      </c>
    </row>
    <row r="11" spans="1:7" x14ac:dyDescent="0.2">
      <c r="A11" s="29"/>
      <c r="B11" s="101"/>
      <c r="C11" s="41"/>
      <c r="D11" s="351" t="s">
        <v>745</v>
      </c>
      <c r="E11" s="156"/>
      <c r="F11" s="128"/>
      <c r="G11" s="35"/>
    </row>
    <row r="12" spans="1:7" x14ac:dyDescent="0.2">
      <c r="A12" s="29"/>
      <c r="B12" s="101"/>
      <c r="C12" s="352"/>
      <c r="D12" s="351"/>
      <c r="E12" s="108"/>
      <c r="F12" s="149"/>
      <c r="G12" s="35"/>
    </row>
    <row r="13" spans="1:7" x14ac:dyDescent="0.2">
      <c r="A13" s="29"/>
      <c r="B13" s="101"/>
      <c r="C13" s="41"/>
      <c r="D13" s="351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 t="s">
        <v>150</v>
      </c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 t="s">
        <v>150</v>
      </c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62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2"/>
      <c r="E34" s="104"/>
      <c r="F34" s="154"/>
      <c r="G34" s="35"/>
    </row>
    <row r="35" spans="1:9" x14ac:dyDescent="0.2">
      <c r="A35" s="29"/>
      <c r="B35" s="101"/>
      <c r="C35" s="41"/>
      <c r="D35" s="67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  <c r="I37" s="434" t="s">
        <v>1005</v>
      </c>
    </row>
    <row r="38" spans="1:9" x14ac:dyDescent="0.2">
      <c r="A38" s="29"/>
      <c r="B38" s="101"/>
      <c r="C38" s="41"/>
      <c r="D38" s="136"/>
      <c r="E38" s="153"/>
      <c r="F38" s="128"/>
      <c r="G38" s="35"/>
      <c r="I38" s="411" t="s">
        <v>1003</v>
      </c>
    </row>
    <row r="39" spans="1:9" x14ac:dyDescent="0.2">
      <c r="A39" s="29"/>
      <c r="B39" s="101"/>
      <c r="C39" s="41"/>
      <c r="D39" s="136"/>
      <c r="E39" s="102"/>
      <c r="F39" s="128"/>
      <c r="G39" s="35"/>
      <c r="I39" s="411" t="s">
        <v>1004</v>
      </c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24500</v>
      </c>
    </row>
    <row r="44" spans="1:9" ht="13.5" thickTop="1" x14ac:dyDescent="0.2">
      <c r="A44" s="1149" t="s">
        <v>746</v>
      </c>
      <c r="B44" s="1150"/>
      <c r="C44" s="1150"/>
      <c r="D44" s="1150"/>
      <c r="E44" s="1150"/>
      <c r="F44" s="1150"/>
      <c r="G44" s="1151"/>
    </row>
    <row r="45" spans="1:9" ht="13.5" thickBot="1" x14ac:dyDescent="0.25">
      <c r="A45" s="52"/>
      <c r="B45" s="103"/>
      <c r="C45" s="355" t="s">
        <v>1006</v>
      </c>
      <c r="D45" s="54"/>
      <c r="E45" s="103"/>
      <c r="F45" s="55"/>
      <c r="G45" s="56"/>
    </row>
    <row r="46" spans="1:9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9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9" x14ac:dyDescent="0.2">
      <c r="A48" s="1134" t="s">
        <v>38</v>
      </c>
      <c r="B48" s="1135"/>
      <c r="C48" s="1135"/>
      <c r="D48" s="58" t="s">
        <v>329</v>
      </c>
      <c r="E48" s="1139" t="s">
        <v>142</v>
      </c>
      <c r="F48" s="1139"/>
      <c r="G48" s="1140"/>
    </row>
    <row r="49" spans="1:9" ht="13.5" thickBot="1" x14ac:dyDescent="0.25">
      <c r="A49" s="1141" t="s">
        <v>39</v>
      </c>
      <c r="B49" s="1142"/>
      <c r="C49" s="1142"/>
      <c r="D49" s="59" t="s">
        <v>330</v>
      </c>
      <c r="E49" s="1143" t="s">
        <v>0</v>
      </c>
      <c r="F49" s="1143"/>
      <c r="G49" s="1144"/>
    </row>
    <row r="50" spans="1: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9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9" x14ac:dyDescent="0.2">
      <c r="A53" s="6"/>
      <c r="B53" s="99"/>
      <c r="C53" s="8"/>
      <c r="D53" s="9"/>
      <c r="E53" s="99"/>
      <c r="F53" s="10"/>
      <c r="G53" s="11" t="s">
        <v>20</v>
      </c>
    </row>
    <row r="54" spans="1:9" x14ac:dyDescent="0.2">
      <c r="A54" s="12" t="s">
        <v>1</v>
      </c>
      <c r="B54" s="13"/>
      <c r="C54" s="14" t="s">
        <v>27</v>
      </c>
      <c r="D54" s="13"/>
      <c r="E54" s="343" t="s">
        <v>778</v>
      </c>
      <c r="F54" s="98"/>
      <c r="G54" s="344" t="s">
        <v>743</v>
      </c>
    </row>
    <row r="55" spans="1: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1147"/>
      <c r="F57" s="1148"/>
      <c r="G57" s="25"/>
      <c r="I57" s="411" t="s">
        <v>150</v>
      </c>
    </row>
    <row r="58" spans="1:9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52" t="s">
        <v>300</v>
      </c>
      <c r="D59" s="351" t="s">
        <v>747</v>
      </c>
      <c r="E59" s="158">
        <v>60</v>
      </c>
      <c r="F59" s="128">
        <v>200</v>
      </c>
      <c r="G59" s="35">
        <f>F59*E59</f>
        <v>12000</v>
      </c>
    </row>
    <row r="60" spans="1:9" x14ac:dyDescent="0.2">
      <c r="A60" s="29"/>
      <c r="B60" s="101"/>
      <c r="C60" s="41"/>
      <c r="D60" s="351" t="s">
        <v>748</v>
      </c>
      <c r="E60" s="156"/>
      <c r="F60" s="128"/>
      <c r="G60" s="35"/>
    </row>
    <row r="61" spans="1:9" x14ac:dyDescent="0.2">
      <c r="A61" s="29">
        <v>2</v>
      </c>
      <c r="B61" s="101"/>
      <c r="C61" s="352" t="s">
        <v>300</v>
      </c>
      <c r="D61" s="351" t="s">
        <v>744</v>
      </c>
      <c r="E61" s="108">
        <v>60</v>
      </c>
      <c r="F61" s="149">
        <v>350</v>
      </c>
      <c r="G61" s="35">
        <f>F61*E61</f>
        <v>21000</v>
      </c>
    </row>
    <row r="62" spans="1:9" x14ac:dyDescent="0.2">
      <c r="A62" s="29"/>
      <c r="B62" s="101"/>
      <c r="C62" s="41"/>
      <c r="D62" s="351" t="s">
        <v>745</v>
      </c>
      <c r="E62" s="108"/>
      <c r="F62" s="128"/>
      <c r="G62" s="35"/>
    </row>
    <row r="63" spans="1:9" x14ac:dyDescent="0.2">
      <c r="A63" s="29">
        <v>3</v>
      </c>
      <c r="B63" s="105"/>
      <c r="C63" s="352" t="s">
        <v>300</v>
      </c>
      <c r="D63" s="357" t="s">
        <v>749</v>
      </c>
      <c r="E63" s="102">
        <v>60</v>
      </c>
      <c r="F63" s="128">
        <v>200</v>
      </c>
      <c r="G63" s="35">
        <f>F63*E63</f>
        <v>12000</v>
      </c>
    </row>
    <row r="64" spans="1:9" x14ac:dyDescent="0.2">
      <c r="A64" s="29"/>
      <c r="B64" s="105"/>
      <c r="C64" s="41"/>
      <c r="D64" s="357" t="s">
        <v>750</v>
      </c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 t="s">
        <v>150</v>
      </c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 t="s">
        <v>150</v>
      </c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2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390" t="s">
        <v>152</v>
      </c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45000</v>
      </c>
    </row>
    <row r="94" spans="1:7" ht="13.5" thickTop="1" x14ac:dyDescent="0.2">
      <c r="A94" s="1149" t="s">
        <v>990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355" t="s">
        <v>8</v>
      </c>
      <c r="D95" s="54"/>
      <c r="E95" s="103"/>
      <c r="F95" s="55"/>
      <c r="G95" s="56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8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8" x14ac:dyDescent="0.2">
      <c r="A98" s="1134" t="s">
        <v>38</v>
      </c>
      <c r="B98" s="1135"/>
      <c r="C98" s="1135"/>
      <c r="D98" s="58" t="s">
        <v>329</v>
      </c>
      <c r="E98" s="1139" t="s">
        <v>142</v>
      </c>
      <c r="F98" s="1139"/>
      <c r="G98" s="1140"/>
    </row>
    <row r="99" spans="1:8" ht="13.5" thickBot="1" x14ac:dyDescent="0.25">
      <c r="A99" s="1141" t="s">
        <v>39</v>
      </c>
      <c r="B99" s="1142"/>
      <c r="C99" s="1142"/>
      <c r="D99" s="59" t="s">
        <v>330</v>
      </c>
      <c r="E99" s="1143" t="s">
        <v>0</v>
      </c>
      <c r="F99" s="1143"/>
      <c r="G99" s="1144"/>
    </row>
    <row r="100" spans="1:8" ht="16.5" x14ac:dyDescent="0.25">
      <c r="A100" s="1152" t="s">
        <v>29</v>
      </c>
      <c r="B100" s="1153"/>
      <c r="C100" s="1153"/>
      <c r="D100" s="1153"/>
      <c r="E100" s="1153"/>
      <c r="F100" s="1153"/>
      <c r="G100" s="1154"/>
      <c r="H100" s="1" t="s">
        <v>150</v>
      </c>
    </row>
    <row r="101" spans="1:8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8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8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8" x14ac:dyDescent="0.2">
      <c r="A104" s="12" t="s">
        <v>1</v>
      </c>
      <c r="B104" s="13"/>
      <c r="C104" s="14" t="s">
        <v>27</v>
      </c>
      <c r="D104" s="13"/>
      <c r="E104" s="343" t="s">
        <v>1530</v>
      </c>
      <c r="F104" s="98"/>
      <c r="G104" s="344" t="s">
        <v>1519</v>
      </c>
    </row>
    <row r="105" spans="1:8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8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8" x14ac:dyDescent="0.2">
      <c r="A107" s="6"/>
      <c r="B107" s="99"/>
      <c r="C107" s="8"/>
      <c r="D107" s="8"/>
      <c r="E107" s="1147"/>
      <c r="F107" s="1148"/>
      <c r="G107" s="25"/>
    </row>
    <row r="108" spans="1:8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8" ht="13.5" thickTop="1" x14ac:dyDescent="0.2">
      <c r="A109" s="29">
        <v>1</v>
      </c>
      <c r="B109" s="101"/>
      <c r="C109" s="352" t="s">
        <v>300</v>
      </c>
      <c r="D109" s="351" t="s">
        <v>1842</v>
      </c>
      <c r="E109" s="158">
        <v>15</v>
      </c>
      <c r="F109" s="128">
        <v>200</v>
      </c>
      <c r="G109" s="35">
        <f>F109*E109</f>
        <v>3000</v>
      </c>
    </row>
    <row r="110" spans="1:8" x14ac:dyDescent="0.2">
      <c r="A110" s="29"/>
      <c r="B110" s="101"/>
      <c r="C110" s="41"/>
      <c r="D110" s="351" t="s">
        <v>1836</v>
      </c>
      <c r="E110" s="156"/>
      <c r="F110" s="128"/>
      <c r="G110" s="35"/>
    </row>
    <row r="111" spans="1:8" x14ac:dyDescent="0.2">
      <c r="A111" s="29"/>
      <c r="B111" s="101"/>
      <c r="C111" s="352"/>
      <c r="D111" s="351"/>
      <c r="E111" s="108"/>
      <c r="F111" s="149"/>
      <c r="G111" s="35"/>
    </row>
    <row r="112" spans="1:8" x14ac:dyDescent="0.2">
      <c r="A112" s="29"/>
      <c r="B112" s="101"/>
      <c r="C112" s="41"/>
      <c r="D112" s="351"/>
      <c r="E112" s="108"/>
      <c r="F112" s="128"/>
      <c r="G112" s="35"/>
    </row>
    <row r="113" spans="1:7" x14ac:dyDescent="0.2">
      <c r="A113" s="29"/>
      <c r="B113" s="105"/>
      <c r="C113" s="352"/>
      <c r="D113" s="357"/>
      <c r="E113" s="102"/>
      <c r="F113" s="128"/>
      <c r="G113" s="35"/>
    </row>
    <row r="114" spans="1:7" x14ac:dyDescent="0.2">
      <c r="A114" s="29"/>
      <c r="B114" s="105"/>
      <c r="C114" s="41"/>
      <c r="D114" s="357"/>
      <c r="E114" s="102"/>
      <c r="F114" s="128"/>
      <c r="G114" s="35"/>
    </row>
    <row r="115" spans="1:7" x14ac:dyDescent="0.2">
      <c r="A115" s="29"/>
      <c r="B115" s="151"/>
      <c r="C115" s="119"/>
      <c r="D115" s="136"/>
      <c r="E115" s="108"/>
      <c r="F115" s="150"/>
      <c r="G115" s="35"/>
    </row>
    <row r="116" spans="1:7" x14ac:dyDescent="0.2">
      <c r="A116" s="29"/>
      <c r="B116" s="151"/>
      <c r="C116" s="119"/>
      <c r="D116" s="14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55"/>
      <c r="F117" s="128"/>
      <c r="G117" s="35"/>
    </row>
    <row r="118" spans="1:7" x14ac:dyDescent="0.2">
      <c r="A118" s="29"/>
      <c r="B118" s="106"/>
      <c r="C118" s="41"/>
      <c r="D118" s="136"/>
      <c r="E118" s="104"/>
      <c r="F118" s="128"/>
      <c r="G118" s="35"/>
    </row>
    <row r="119" spans="1:7" x14ac:dyDescent="0.2">
      <c r="A119" s="29"/>
      <c r="B119" s="105"/>
      <c r="C119" s="41" t="s">
        <v>150</v>
      </c>
      <c r="D119" s="136"/>
      <c r="E119" s="108"/>
      <c r="F119" s="152"/>
      <c r="G119" s="35"/>
    </row>
    <row r="120" spans="1:7" x14ac:dyDescent="0.2">
      <c r="A120" s="29"/>
      <c r="B120" s="107"/>
      <c r="C120" s="41"/>
      <c r="D120" s="136"/>
      <c r="E120" s="153"/>
      <c r="F120" s="128"/>
      <c r="G120" s="35"/>
    </row>
    <row r="121" spans="1:7" x14ac:dyDescent="0.2">
      <c r="A121" s="29"/>
      <c r="B121" s="107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08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6"/>
      <c r="C124" s="41"/>
      <c r="D124" s="67"/>
      <c r="E124" s="104" t="s">
        <v>150</v>
      </c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9" x14ac:dyDescent="0.2">
      <c r="A129" s="29"/>
      <c r="B129" s="101"/>
      <c r="C129" s="41"/>
      <c r="D129" s="136"/>
      <c r="E129" s="104"/>
      <c r="F129" s="154"/>
      <c r="G129" s="35"/>
    </row>
    <row r="130" spans="1:9" x14ac:dyDescent="0.2">
      <c r="A130" s="29"/>
      <c r="B130" s="101"/>
      <c r="C130" s="41"/>
      <c r="D130" s="62"/>
      <c r="E130" s="104"/>
      <c r="F130" s="154"/>
      <c r="G130" s="35"/>
      <c r="I130" s="411" t="s">
        <v>8</v>
      </c>
    </row>
    <row r="131" spans="1:9" x14ac:dyDescent="0.2">
      <c r="A131" s="29"/>
      <c r="B131" s="101"/>
      <c r="C131" s="41"/>
      <c r="D131" s="62"/>
      <c r="E131" s="104"/>
      <c r="F131" s="154"/>
      <c r="G131" s="35"/>
    </row>
    <row r="132" spans="1:9" x14ac:dyDescent="0.2">
      <c r="A132" s="29"/>
      <c r="B132" s="101"/>
      <c r="C132" s="41"/>
      <c r="D132" s="62"/>
      <c r="E132" s="104"/>
      <c r="F132" s="154"/>
      <c r="G132" s="35"/>
    </row>
    <row r="133" spans="1:9" x14ac:dyDescent="0.2">
      <c r="A133" s="29"/>
      <c r="B133" s="101"/>
      <c r="C133" s="41"/>
      <c r="D133" s="62"/>
      <c r="E133" s="104"/>
      <c r="F133" s="154"/>
      <c r="G133" s="35"/>
    </row>
    <row r="134" spans="1:9" x14ac:dyDescent="0.2">
      <c r="A134" s="29"/>
      <c r="B134" s="101"/>
      <c r="C134" s="41"/>
      <c r="D134" s="62"/>
      <c r="E134" s="104"/>
      <c r="F134" s="154"/>
      <c r="G134" s="35"/>
    </row>
    <row r="135" spans="1:9" x14ac:dyDescent="0.2">
      <c r="A135" s="29"/>
      <c r="B135" s="101"/>
      <c r="C135" s="41"/>
      <c r="D135" s="67"/>
      <c r="E135" s="104"/>
      <c r="F135" s="154"/>
      <c r="G135" s="35"/>
    </row>
    <row r="136" spans="1:9" x14ac:dyDescent="0.2">
      <c r="A136" s="29"/>
      <c r="B136" s="101"/>
      <c r="C136" s="41"/>
      <c r="D136" s="159"/>
      <c r="E136" s="104"/>
      <c r="F136" s="154"/>
      <c r="G136" s="35"/>
    </row>
    <row r="137" spans="1:9" x14ac:dyDescent="0.2">
      <c r="A137" s="29"/>
      <c r="B137" s="101"/>
      <c r="C137" s="41"/>
      <c r="D137" s="160"/>
      <c r="E137" s="108"/>
      <c r="F137" s="128"/>
      <c r="G137" s="35"/>
    </row>
    <row r="138" spans="1:9" x14ac:dyDescent="0.2">
      <c r="A138" s="29"/>
      <c r="B138" s="101"/>
      <c r="C138" s="41"/>
      <c r="D138" s="136"/>
      <c r="E138" s="153"/>
      <c r="F138" s="128"/>
      <c r="G138" s="35"/>
    </row>
    <row r="139" spans="1:9" x14ac:dyDescent="0.2">
      <c r="A139" s="29"/>
      <c r="B139" s="101"/>
      <c r="C139" s="41"/>
      <c r="D139" s="136"/>
      <c r="E139" s="102"/>
      <c r="F139" s="128"/>
      <c r="G139" s="35"/>
    </row>
    <row r="140" spans="1:9" x14ac:dyDescent="0.2">
      <c r="A140" s="29"/>
      <c r="B140" s="101"/>
      <c r="C140" s="31"/>
      <c r="D140" s="67"/>
      <c r="E140" s="131"/>
      <c r="F140" s="117"/>
      <c r="G140" s="35"/>
    </row>
    <row r="141" spans="1:9" x14ac:dyDescent="0.2">
      <c r="A141" s="29"/>
      <c r="B141" s="101"/>
      <c r="C141" s="41"/>
      <c r="D141" s="118"/>
      <c r="E141" s="108"/>
      <c r="F141" s="149"/>
      <c r="G141" s="35"/>
    </row>
    <row r="142" spans="1:9" x14ac:dyDescent="0.2">
      <c r="A142" s="29"/>
      <c r="B142" s="101"/>
      <c r="C142" s="41"/>
      <c r="D142" s="144"/>
      <c r="E142" s="108"/>
      <c r="F142" s="149"/>
      <c r="G142" s="35"/>
    </row>
    <row r="143" spans="1:9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3000</v>
      </c>
    </row>
    <row r="144" spans="1:9" x14ac:dyDescent="0.2">
      <c r="A144" s="1149" t="s">
        <v>1234</v>
      </c>
      <c r="B144" s="1150"/>
      <c r="C144" s="1150"/>
      <c r="D144" s="1150"/>
      <c r="E144" s="1150"/>
      <c r="F144" s="1150"/>
      <c r="G144" s="1151"/>
    </row>
    <row r="145" spans="1:9" ht="13.5" thickBot="1" x14ac:dyDescent="0.25">
      <c r="A145" s="52"/>
      <c r="B145" s="103"/>
      <c r="C145" s="355" t="s">
        <v>1388</v>
      </c>
      <c r="D145" s="54"/>
      <c r="E145" s="103"/>
      <c r="F145" s="55"/>
      <c r="G145" s="56"/>
    </row>
    <row r="146" spans="1:9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9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9" x14ac:dyDescent="0.2">
      <c r="A148" s="1134" t="s">
        <v>38</v>
      </c>
      <c r="B148" s="1135"/>
      <c r="C148" s="1135"/>
      <c r="D148" s="58" t="s">
        <v>329</v>
      </c>
      <c r="E148" s="1139" t="s">
        <v>142</v>
      </c>
      <c r="F148" s="1139"/>
      <c r="G148" s="1140"/>
    </row>
    <row r="149" spans="1:9" ht="13.5" thickBot="1" x14ac:dyDescent="0.25">
      <c r="A149" s="1141" t="s">
        <v>39</v>
      </c>
      <c r="B149" s="1142"/>
      <c r="C149" s="1142"/>
      <c r="D149" s="59" t="s">
        <v>330</v>
      </c>
      <c r="E149" s="1143" t="s">
        <v>0</v>
      </c>
      <c r="F149" s="1143"/>
      <c r="G149" s="1144"/>
    </row>
    <row r="150" spans="1:9" ht="16.5" x14ac:dyDescent="0.25">
      <c r="A150" s="1205" t="s">
        <v>29</v>
      </c>
      <c r="B150" s="1206"/>
      <c r="C150" s="1206"/>
      <c r="D150" s="1206"/>
      <c r="E150" s="1206"/>
      <c r="F150" s="1206"/>
      <c r="G150" s="1207"/>
      <c r="I150" s="264" t="s">
        <v>2279</v>
      </c>
    </row>
    <row r="151" spans="1:9" x14ac:dyDescent="0.2">
      <c r="A151" s="1208" t="s">
        <v>48</v>
      </c>
      <c r="B151" s="1209"/>
      <c r="C151" s="1209"/>
      <c r="D151" s="1209"/>
      <c r="E151" s="1209"/>
      <c r="F151" s="1209"/>
      <c r="G151" s="1210"/>
    </row>
    <row r="152" spans="1:9" x14ac:dyDescent="0.2">
      <c r="A152" s="1211" t="s">
        <v>49</v>
      </c>
      <c r="B152" s="1212"/>
      <c r="C152" s="1212"/>
      <c r="D152" s="1212"/>
      <c r="E152" s="1212"/>
      <c r="F152" s="1212"/>
      <c r="G152" s="1213"/>
    </row>
    <row r="153" spans="1:9" x14ac:dyDescent="0.2">
      <c r="A153" s="450"/>
      <c r="B153" s="451"/>
      <c r="C153" s="452"/>
      <c r="D153" s="453"/>
      <c r="E153" s="451"/>
      <c r="F153" s="454"/>
      <c r="G153" s="455" t="s">
        <v>20</v>
      </c>
    </row>
    <row r="154" spans="1:9" x14ac:dyDescent="0.2">
      <c r="A154" s="456" t="s">
        <v>1</v>
      </c>
      <c r="B154" s="457"/>
      <c r="C154" s="458" t="s">
        <v>27</v>
      </c>
      <c r="D154" s="457"/>
      <c r="E154" s="286" t="s">
        <v>2276</v>
      </c>
      <c r="F154" s="287"/>
      <c r="G154" s="288" t="s">
        <v>2277</v>
      </c>
    </row>
    <row r="155" spans="1:9" x14ac:dyDescent="0.2">
      <c r="A155" s="459" t="s">
        <v>8</v>
      </c>
      <c r="B155" s="460"/>
      <c r="C155" s="461"/>
      <c r="D155" s="449"/>
      <c r="E155" s="1214"/>
      <c r="F155" s="1215"/>
      <c r="G155" s="462"/>
    </row>
    <row r="156" spans="1:9" x14ac:dyDescent="0.2">
      <c r="A156" s="463" t="s">
        <v>37</v>
      </c>
      <c r="B156" s="464"/>
      <c r="C156" s="464"/>
      <c r="D156" s="464"/>
      <c r="E156" s="465" t="s">
        <v>46</v>
      </c>
      <c r="F156" s="466"/>
      <c r="G156" s="462" t="s">
        <v>50</v>
      </c>
    </row>
    <row r="157" spans="1:9" x14ac:dyDescent="0.2">
      <c r="A157" s="450"/>
      <c r="B157" s="451"/>
      <c r="C157" s="452"/>
      <c r="D157" s="452"/>
      <c r="E157" s="1216"/>
      <c r="F157" s="1217"/>
      <c r="G157" s="467"/>
    </row>
    <row r="158" spans="1:9" ht="26.25" thickBot="1" x14ac:dyDescent="0.25">
      <c r="A158" s="468" t="s">
        <v>47</v>
      </c>
      <c r="B158" s="469" t="s">
        <v>23</v>
      </c>
      <c r="C158" s="469" t="s">
        <v>34</v>
      </c>
      <c r="D158" s="470" t="s">
        <v>53</v>
      </c>
      <c r="E158" s="471" t="s">
        <v>54</v>
      </c>
      <c r="F158" s="472" t="s">
        <v>55</v>
      </c>
      <c r="G158" s="473" t="s">
        <v>35</v>
      </c>
    </row>
    <row r="159" spans="1:9" ht="13.5" thickTop="1" x14ac:dyDescent="0.2">
      <c r="A159" s="474">
        <v>1</v>
      </c>
      <c r="B159" s="475"/>
      <c r="C159" s="225" t="s">
        <v>300</v>
      </c>
      <c r="D159" s="482" t="s">
        <v>847</v>
      </c>
      <c r="E159" s="661">
        <v>25</v>
      </c>
      <c r="F159" s="481">
        <v>250</v>
      </c>
      <c r="G159" s="220">
        <f>F159*E159</f>
        <v>6250</v>
      </c>
    </row>
    <row r="160" spans="1:9" x14ac:dyDescent="0.2">
      <c r="A160" s="474"/>
      <c r="B160" s="475"/>
      <c r="C160" s="225"/>
      <c r="D160" s="482" t="s">
        <v>848</v>
      </c>
      <c r="E160" s="667"/>
      <c r="F160" s="481"/>
      <c r="G160" s="220"/>
    </row>
    <row r="161" spans="1:7" x14ac:dyDescent="0.2">
      <c r="A161" s="474"/>
      <c r="B161" s="475"/>
      <c r="C161" s="225"/>
      <c r="D161" s="482" t="s">
        <v>849</v>
      </c>
      <c r="E161" s="480"/>
      <c r="F161" s="484"/>
      <c r="G161" s="220"/>
    </row>
    <row r="162" spans="1:7" x14ac:dyDescent="0.2">
      <c r="A162" s="474">
        <v>2</v>
      </c>
      <c r="B162" s="475"/>
      <c r="C162" s="225" t="s">
        <v>300</v>
      </c>
      <c r="D162" s="482" t="s">
        <v>929</v>
      </c>
      <c r="E162" s="480">
        <v>25</v>
      </c>
      <c r="F162" s="481">
        <v>350</v>
      </c>
      <c r="G162" s="220">
        <f>F162*E162</f>
        <v>8750</v>
      </c>
    </row>
    <row r="163" spans="1:7" x14ac:dyDescent="0.2">
      <c r="A163" s="474"/>
      <c r="B163" s="485"/>
      <c r="C163" s="225"/>
      <c r="D163" s="255" t="s">
        <v>745</v>
      </c>
      <c r="E163" s="486"/>
      <c r="F163" s="481"/>
      <c r="G163" s="220"/>
    </row>
    <row r="164" spans="1:7" x14ac:dyDescent="0.2">
      <c r="A164" s="474"/>
      <c r="B164" s="485"/>
      <c r="C164" s="225"/>
      <c r="D164" s="255"/>
      <c r="E164" s="486"/>
      <c r="F164" s="481"/>
      <c r="G164" s="220"/>
    </row>
    <row r="165" spans="1:7" x14ac:dyDescent="0.2">
      <c r="A165" s="474"/>
      <c r="B165" s="487"/>
      <c r="C165" s="488"/>
      <c r="D165" s="255"/>
      <c r="E165" s="480"/>
      <c r="F165" s="489"/>
      <c r="G165" s="220"/>
    </row>
    <row r="166" spans="1:7" x14ac:dyDescent="0.2">
      <c r="A166" s="474"/>
      <c r="B166" s="487"/>
      <c r="C166" s="488"/>
      <c r="D166" s="490"/>
      <c r="E166" s="480"/>
      <c r="F166" s="489"/>
      <c r="G166" s="220"/>
    </row>
    <row r="167" spans="1:7" x14ac:dyDescent="0.2">
      <c r="A167" s="474"/>
      <c r="B167" s="475"/>
      <c r="C167" s="225"/>
      <c r="D167" s="490"/>
      <c r="E167" s="491"/>
      <c r="F167" s="481"/>
      <c r="G167" s="220"/>
    </row>
    <row r="168" spans="1:7" x14ac:dyDescent="0.2">
      <c r="A168" s="474"/>
      <c r="B168" s="492"/>
      <c r="C168" s="225"/>
      <c r="D168" s="255"/>
      <c r="E168" s="493"/>
      <c r="F168" s="481"/>
      <c r="G168" s="220"/>
    </row>
    <row r="169" spans="1:7" x14ac:dyDescent="0.2">
      <c r="A169" s="474"/>
      <c r="B169" s="485"/>
      <c r="C169" s="225" t="s">
        <v>150</v>
      </c>
      <c r="D169" s="255"/>
      <c r="E169" s="480"/>
      <c r="F169" s="494"/>
      <c r="G169" s="220"/>
    </row>
    <row r="170" spans="1:7" x14ac:dyDescent="0.2">
      <c r="A170" s="474"/>
      <c r="B170" s="495"/>
      <c r="C170" s="225"/>
      <c r="D170" s="255"/>
      <c r="E170" s="496"/>
      <c r="F170" s="481"/>
      <c r="G170" s="220"/>
    </row>
    <row r="171" spans="1:7" x14ac:dyDescent="0.2">
      <c r="A171" s="474"/>
      <c r="B171" s="495"/>
      <c r="C171" s="225"/>
      <c r="D171" s="262"/>
      <c r="E171" s="496"/>
      <c r="F171" s="481"/>
      <c r="G171" s="220"/>
    </row>
    <row r="172" spans="1:7" x14ac:dyDescent="0.2">
      <c r="A172" s="474"/>
      <c r="B172" s="475"/>
      <c r="C172" s="225"/>
      <c r="D172" s="262"/>
      <c r="E172" s="480"/>
      <c r="F172" s="481"/>
      <c r="G172" s="220"/>
    </row>
    <row r="173" spans="1:7" x14ac:dyDescent="0.2">
      <c r="A173" s="474"/>
      <c r="B173" s="475"/>
      <c r="C173" s="225"/>
      <c r="D173" s="262"/>
      <c r="E173" s="496"/>
      <c r="F173" s="481"/>
      <c r="G173" s="220"/>
    </row>
    <row r="174" spans="1:7" x14ac:dyDescent="0.2">
      <c r="A174" s="474"/>
      <c r="B174" s="492"/>
      <c r="C174" s="225"/>
      <c r="D174" s="262"/>
      <c r="E174" s="493" t="s">
        <v>150</v>
      </c>
      <c r="F174" s="497"/>
      <c r="G174" s="220"/>
    </row>
    <row r="175" spans="1:7" x14ac:dyDescent="0.2">
      <c r="A175" s="474"/>
      <c r="B175" s="485"/>
      <c r="C175" s="225"/>
      <c r="D175" s="498"/>
      <c r="E175" s="493"/>
      <c r="F175" s="497"/>
      <c r="G175" s="220"/>
    </row>
    <row r="176" spans="1:7" x14ac:dyDescent="0.2">
      <c r="A176" s="474"/>
      <c r="B176" s="485"/>
      <c r="C176" s="225"/>
      <c r="D176" s="262"/>
      <c r="E176" s="493"/>
      <c r="F176" s="497"/>
      <c r="G176" s="220"/>
    </row>
    <row r="177" spans="1:7" x14ac:dyDescent="0.2">
      <c r="A177" s="474"/>
      <c r="B177" s="475"/>
      <c r="C177" s="225"/>
      <c r="D177" s="262"/>
      <c r="E177" s="493"/>
      <c r="F177" s="497"/>
      <c r="G177" s="220"/>
    </row>
    <row r="178" spans="1:7" x14ac:dyDescent="0.2">
      <c r="A178" s="474"/>
      <c r="B178" s="475"/>
      <c r="C178" s="225"/>
      <c r="D178" s="255"/>
      <c r="E178" s="493"/>
      <c r="F178" s="497"/>
      <c r="G178" s="220"/>
    </row>
    <row r="179" spans="1:7" x14ac:dyDescent="0.2">
      <c r="A179" s="474"/>
      <c r="B179" s="475"/>
      <c r="C179" s="225"/>
      <c r="D179" s="255"/>
      <c r="E179" s="493"/>
      <c r="F179" s="497"/>
      <c r="G179" s="220"/>
    </row>
    <row r="180" spans="1:7" x14ac:dyDescent="0.2">
      <c r="A180" s="474"/>
      <c r="B180" s="475"/>
      <c r="C180" s="225"/>
      <c r="D180" s="499"/>
      <c r="E180" s="493"/>
      <c r="F180" s="497"/>
      <c r="G180" s="220"/>
    </row>
    <row r="181" spans="1:7" x14ac:dyDescent="0.2">
      <c r="A181" s="474"/>
      <c r="B181" s="475"/>
      <c r="C181" s="225"/>
      <c r="D181" s="499"/>
      <c r="E181" s="493"/>
      <c r="F181" s="497"/>
      <c r="G181" s="220"/>
    </row>
    <row r="182" spans="1:7" x14ac:dyDescent="0.2">
      <c r="A182" s="474"/>
      <c r="B182" s="475"/>
      <c r="C182" s="225"/>
      <c r="D182" s="499"/>
      <c r="E182" s="493"/>
      <c r="F182" s="497"/>
      <c r="G182" s="220"/>
    </row>
    <row r="183" spans="1:7" x14ac:dyDescent="0.2">
      <c r="A183" s="474"/>
      <c r="B183" s="475"/>
      <c r="C183" s="225"/>
      <c r="D183" s="499"/>
      <c r="E183" s="493"/>
      <c r="F183" s="497"/>
      <c r="G183" s="220"/>
    </row>
    <row r="184" spans="1:7" x14ac:dyDescent="0.2">
      <c r="A184" s="474"/>
      <c r="B184" s="475"/>
      <c r="C184" s="225"/>
      <c r="D184" s="499"/>
      <c r="E184" s="493"/>
      <c r="F184" s="497"/>
      <c r="G184" s="220"/>
    </row>
    <row r="185" spans="1:7" x14ac:dyDescent="0.2">
      <c r="A185" s="474"/>
      <c r="B185" s="475"/>
      <c r="C185" s="225"/>
      <c r="D185" s="262"/>
      <c r="E185" s="493"/>
      <c r="F185" s="497"/>
      <c r="G185" s="220"/>
    </row>
    <row r="186" spans="1:7" x14ac:dyDescent="0.2">
      <c r="A186" s="474"/>
      <c r="B186" s="475"/>
      <c r="C186" s="225"/>
      <c r="D186" s="500"/>
      <c r="E186" s="493"/>
      <c r="F186" s="497"/>
      <c r="G186" s="220"/>
    </row>
    <row r="187" spans="1:7" x14ac:dyDescent="0.2">
      <c r="A187" s="474"/>
      <c r="B187" s="475"/>
      <c r="C187" s="225"/>
      <c r="D187" s="501"/>
      <c r="E187" s="480"/>
      <c r="F187" s="481"/>
      <c r="G187" s="220"/>
    </row>
    <row r="188" spans="1:7" x14ac:dyDescent="0.2">
      <c r="A188" s="474"/>
      <c r="B188" s="475"/>
      <c r="C188" s="225"/>
      <c r="D188" s="255"/>
      <c r="E188" s="496"/>
      <c r="F188" s="481"/>
      <c r="G188" s="220"/>
    </row>
    <row r="189" spans="1:7" x14ac:dyDescent="0.2">
      <c r="A189" s="474"/>
      <c r="B189" s="475"/>
      <c r="C189" s="225"/>
      <c r="D189" s="255"/>
      <c r="E189" s="486"/>
      <c r="F189" s="481"/>
      <c r="G189" s="220"/>
    </row>
    <row r="190" spans="1:7" x14ac:dyDescent="0.2">
      <c r="A190" s="474"/>
      <c r="B190" s="475"/>
      <c r="C190" s="224"/>
      <c r="D190" s="262"/>
      <c r="E190" s="502"/>
      <c r="F190" s="503"/>
      <c r="G190" s="220"/>
    </row>
    <row r="191" spans="1:7" x14ac:dyDescent="0.2">
      <c r="A191" s="474"/>
      <c r="B191" s="475"/>
      <c r="C191" s="225"/>
      <c r="D191" s="504"/>
      <c r="E191" s="480"/>
      <c r="F191" s="484"/>
      <c r="G191" s="220"/>
    </row>
    <row r="192" spans="1:7" x14ac:dyDescent="0.2">
      <c r="A192" s="474"/>
      <c r="B192" s="475"/>
      <c r="C192" s="225"/>
      <c r="D192" s="490"/>
      <c r="E192" s="480"/>
      <c r="F192" s="484"/>
      <c r="G192" s="220"/>
    </row>
    <row r="193" spans="1:7" ht="13.5" thickBot="1" x14ac:dyDescent="0.25">
      <c r="A193" s="505"/>
      <c r="B193" s="506"/>
      <c r="C193" s="507"/>
      <c r="D193" s="507"/>
      <c r="E193" s="506"/>
      <c r="F193" s="508" t="s">
        <v>15</v>
      </c>
      <c r="G193" s="509">
        <f>SUM(G159:G192)</f>
        <v>15000</v>
      </c>
    </row>
    <row r="194" spans="1:7" ht="13.5" thickTop="1" x14ac:dyDescent="0.2">
      <c r="A194" s="1218" t="s">
        <v>2278</v>
      </c>
      <c r="B194" s="1219"/>
      <c r="C194" s="1219"/>
      <c r="D194" s="1219"/>
      <c r="E194" s="1219"/>
      <c r="F194" s="1219"/>
      <c r="G194" s="1220"/>
    </row>
    <row r="195" spans="1:7" ht="13.5" thickBot="1" x14ac:dyDescent="0.25">
      <c r="A195" s="510"/>
      <c r="B195" s="511"/>
      <c r="C195" s="511" t="s">
        <v>8</v>
      </c>
      <c r="D195" s="512"/>
      <c r="E195" s="511"/>
      <c r="F195" s="513"/>
      <c r="G195" s="514"/>
    </row>
    <row r="196" spans="1:7" ht="13.5" thickTop="1" x14ac:dyDescent="0.2">
      <c r="A196" s="1221"/>
      <c r="B196" s="1222"/>
      <c r="C196" s="1222"/>
      <c r="D196" s="515" t="s">
        <v>11</v>
      </c>
      <c r="E196" s="1223" t="s">
        <v>12</v>
      </c>
      <c r="F196" s="1223"/>
      <c r="G196" s="1224"/>
    </row>
    <row r="197" spans="1:7" x14ac:dyDescent="0.2">
      <c r="A197" s="1225" t="s">
        <v>17</v>
      </c>
      <c r="B197" s="1226"/>
      <c r="C197" s="1226"/>
      <c r="D197" s="516"/>
      <c r="E197" s="1227"/>
      <c r="F197" s="1228"/>
      <c r="G197" s="1229"/>
    </row>
    <row r="198" spans="1:7" x14ac:dyDescent="0.2">
      <c r="A198" s="1225" t="s">
        <v>38</v>
      </c>
      <c r="B198" s="1226"/>
      <c r="C198" s="1226"/>
      <c r="D198" s="517" t="s">
        <v>329</v>
      </c>
      <c r="E198" s="1230" t="s">
        <v>142</v>
      </c>
      <c r="F198" s="1230"/>
      <c r="G198" s="1231"/>
    </row>
    <row r="199" spans="1:7" ht="13.5" thickBot="1" x14ac:dyDescent="0.25">
      <c r="A199" s="1276" t="s">
        <v>39</v>
      </c>
      <c r="B199" s="1277"/>
      <c r="C199" s="1277"/>
      <c r="D199" s="518" t="s">
        <v>330</v>
      </c>
      <c r="E199" s="1279" t="s">
        <v>0</v>
      </c>
      <c r="F199" s="1279"/>
      <c r="G199" s="1280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27</v>
      </c>
      <c r="D204" s="13"/>
      <c r="E204" s="343" t="s">
        <v>905</v>
      </c>
      <c r="F204" s="98"/>
      <c r="G204" s="344" t="s">
        <v>888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300</v>
      </c>
      <c r="D209" s="351" t="s">
        <v>744</v>
      </c>
      <c r="E209" s="158">
        <v>25</v>
      </c>
      <c r="F209" s="128">
        <v>350</v>
      </c>
      <c r="G209" s="35">
        <f>F209*E209</f>
        <v>8750</v>
      </c>
    </row>
    <row r="210" spans="1:7" x14ac:dyDescent="0.2">
      <c r="A210" s="29"/>
      <c r="B210" s="101"/>
      <c r="C210" s="41"/>
      <c r="D210" s="351" t="s">
        <v>745</v>
      </c>
      <c r="E210" s="156"/>
      <c r="F210" s="128"/>
      <c r="G210" s="35"/>
    </row>
    <row r="211" spans="1:7" x14ac:dyDescent="0.2">
      <c r="A211" s="29"/>
      <c r="B211" s="101"/>
      <c r="C211" s="352"/>
      <c r="D211" s="351"/>
      <c r="E211" s="108"/>
      <c r="F211" s="128"/>
      <c r="G211" s="35"/>
    </row>
    <row r="212" spans="1:7" x14ac:dyDescent="0.2">
      <c r="A212" s="29"/>
      <c r="B212" s="105"/>
      <c r="C212" s="352"/>
      <c r="D212" s="357"/>
      <c r="E212" s="102"/>
      <c r="F212" s="128"/>
      <c r="G212" s="35"/>
    </row>
    <row r="213" spans="1:7" x14ac:dyDescent="0.2">
      <c r="A213" s="29"/>
      <c r="B213" s="105"/>
      <c r="C213" s="352"/>
      <c r="D213" s="357"/>
      <c r="E213" s="102"/>
      <c r="F213" s="128"/>
      <c r="G213" s="35"/>
    </row>
    <row r="214" spans="1:7" x14ac:dyDescent="0.2">
      <c r="A214" s="29"/>
      <c r="B214" s="105"/>
      <c r="C214" s="41"/>
      <c r="D214" s="357"/>
      <c r="E214" s="102"/>
      <c r="F214" s="128"/>
      <c r="G214" s="35"/>
    </row>
    <row r="215" spans="1:7" x14ac:dyDescent="0.2">
      <c r="A215" s="29"/>
      <c r="B215" s="151"/>
      <c r="C215" s="119"/>
      <c r="D215" s="136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6"/>
      <c r="C218" s="41"/>
      <c r="D218" s="136"/>
      <c r="E218" s="104"/>
      <c r="F218" s="128"/>
      <c r="G218" s="35"/>
    </row>
    <row r="219" spans="1:7" x14ac:dyDescent="0.2">
      <c r="A219" s="29"/>
      <c r="B219" s="105"/>
      <c r="C219" s="41" t="s">
        <v>150</v>
      </c>
      <c r="D219" s="136"/>
      <c r="E219" s="108"/>
      <c r="F219" s="152"/>
      <c r="G219" s="35"/>
    </row>
    <row r="220" spans="1:7" x14ac:dyDescent="0.2">
      <c r="A220" s="29"/>
      <c r="B220" s="107"/>
      <c r="C220" s="41"/>
      <c r="D220" s="136"/>
      <c r="E220" s="153"/>
      <c r="F220" s="128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 t="s">
        <v>150</v>
      </c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9" x14ac:dyDescent="0.2">
      <c r="A241" s="29"/>
      <c r="B241" s="101"/>
      <c r="C241" s="41"/>
      <c r="D241" s="118"/>
      <c r="E241" s="108"/>
      <c r="F241" s="149"/>
      <c r="G241" s="35"/>
    </row>
    <row r="242" spans="1:9" x14ac:dyDescent="0.2">
      <c r="A242" s="29"/>
      <c r="B242" s="101"/>
      <c r="C242" s="41"/>
      <c r="D242" s="144"/>
      <c r="E242" s="108"/>
      <c r="F242" s="149"/>
      <c r="G242" s="35"/>
    </row>
    <row r="243" spans="1:9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8750</v>
      </c>
    </row>
    <row r="244" spans="1:9" ht="13.5" thickTop="1" x14ac:dyDescent="0.2">
      <c r="A244" s="1149" t="s">
        <v>903</v>
      </c>
      <c r="B244" s="1150"/>
      <c r="C244" s="1150"/>
      <c r="D244" s="1150"/>
      <c r="E244" s="1150"/>
      <c r="F244" s="1150"/>
      <c r="G244" s="1151"/>
    </row>
    <row r="245" spans="1:9" ht="13.5" thickBot="1" x14ac:dyDescent="0.25">
      <c r="A245" s="52"/>
      <c r="B245" s="103"/>
      <c r="C245" s="355" t="s">
        <v>904</v>
      </c>
      <c r="D245" s="54"/>
      <c r="E245" s="103"/>
      <c r="F245" s="55"/>
      <c r="G245" s="56"/>
    </row>
    <row r="246" spans="1:9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9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9" x14ac:dyDescent="0.2">
      <c r="A248" s="1134" t="s">
        <v>38</v>
      </c>
      <c r="B248" s="1135"/>
      <c r="C248" s="1135"/>
      <c r="D248" s="58" t="s">
        <v>329</v>
      </c>
      <c r="E248" s="1139" t="s">
        <v>142</v>
      </c>
      <c r="F248" s="1139"/>
      <c r="G248" s="1140"/>
    </row>
    <row r="249" spans="1:9" ht="13.5" thickBot="1" x14ac:dyDescent="0.25">
      <c r="A249" s="1141" t="s">
        <v>39</v>
      </c>
      <c r="B249" s="1142"/>
      <c r="C249" s="1142"/>
      <c r="D249" s="59" t="s">
        <v>330</v>
      </c>
      <c r="E249" s="1143" t="s">
        <v>0</v>
      </c>
      <c r="F249" s="1143"/>
      <c r="G249" s="1144"/>
    </row>
    <row r="250" spans="1:9" ht="16.5" x14ac:dyDescent="0.25">
      <c r="A250" s="1205" t="s">
        <v>29</v>
      </c>
      <c r="B250" s="1206"/>
      <c r="C250" s="1206"/>
      <c r="D250" s="1206"/>
      <c r="E250" s="1206"/>
      <c r="F250" s="1206"/>
      <c r="G250" s="1207"/>
    </row>
    <row r="251" spans="1:9" x14ac:dyDescent="0.2">
      <c r="A251" s="1208" t="s">
        <v>48</v>
      </c>
      <c r="B251" s="1209"/>
      <c r="C251" s="1209"/>
      <c r="D251" s="1209"/>
      <c r="E251" s="1209"/>
      <c r="F251" s="1209"/>
      <c r="G251" s="1210"/>
    </row>
    <row r="252" spans="1:9" x14ac:dyDescent="0.2">
      <c r="A252" s="1211" t="s">
        <v>49</v>
      </c>
      <c r="B252" s="1212"/>
      <c r="C252" s="1212"/>
      <c r="D252" s="1212"/>
      <c r="E252" s="1212"/>
      <c r="F252" s="1212"/>
      <c r="G252" s="1213"/>
    </row>
    <row r="253" spans="1:9" x14ac:dyDescent="0.2">
      <c r="A253" s="450"/>
      <c r="B253" s="451"/>
      <c r="C253" s="452"/>
      <c r="D253" s="453"/>
      <c r="E253" s="451"/>
      <c r="F253" s="454"/>
      <c r="G253" s="455" t="s">
        <v>20</v>
      </c>
      <c r="I253" s="289" t="s">
        <v>2283</v>
      </c>
    </row>
    <row r="254" spans="1:9" x14ac:dyDescent="0.2">
      <c r="A254" s="456" t="s">
        <v>1</v>
      </c>
      <c r="B254" s="457"/>
      <c r="C254" s="458" t="s">
        <v>27</v>
      </c>
      <c r="D254" s="457"/>
      <c r="E254" s="286" t="s">
        <v>2280</v>
      </c>
      <c r="F254" s="287"/>
      <c r="G254" s="288" t="s">
        <v>2281</v>
      </c>
    </row>
    <row r="255" spans="1:9" x14ac:dyDescent="0.2">
      <c r="A255" s="459" t="s">
        <v>8</v>
      </c>
      <c r="B255" s="460"/>
      <c r="C255" s="461"/>
      <c r="D255" s="449"/>
      <c r="E255" s="1214"/>
      <c r="F255" s="1215"/>
      <c r="G255" s="462"/>
    </row>
    <row r="256" spans="1:9" x14ac:dyDescent="0.2">
      <c r="A256" s="463" t="s">
        <v>37</v>
      </c>
      <c r="B256" s="464"/>
      <c r="C256" s="464"/>
      <c r="D256" s="464"/>
      <c r="E256" s="465" t="s">
        <v>46</v>
      </c>
      <c r="F256" s="466"/>
      <c r="G256" s="462" t="s">
        <v>50</v>
      </c>
    </row>
    <row r="257" spans="1:7" x14ac:dyDescent="0.2">
      <c r="A257" s="450"/>
      <c r="B257" s="451"/>
      <c r="C257" s="452"/>
      <c r="D257" s="452"/>
      <c r="E257" s="1216"/>
      <c r="F257" s="1217"/>
      <c r="G257" s="467"/>
    </row>
    <row r="258" spans="1:7" ht="26.25" thickBot="1" x14ac:dyDescent="0.25">
      <c r="A258" s="468" t="s">
        <v>47</v>
      </c>
      <c r="B258" s="469" t="s">
        <v>23</v>
      </c>
      <c r="C258" s="469" t="s">
        <v>34</v>
      </c>
      <c r="D258" s="470" t="s">
        <v>53</v>
      </c>
      <c r="E258" s="471" t="s">
        <v>54</v>
      </c>
      <c r="F258" s="472" t="s">
        <v>55</v>
      </c>
      <c r="G258" s="473" t="s">
        <v>35</v>
      </c>
    </row>
    <row r="259" spans="1:7" ht="13.5" thickTop="1" x14ac:dyDescent="0.2">
      <c r="A259" s="474">
        <v>1</v>
      </c>
      <c r="B259" s="475"/>
      <c r="C259" s="225" t="s">
        <v>300</v>
      </c>
      <c r="D259" s="482" t="s">
        <v>1083</v>
      </c>
      <c r="E259" s="661">
        <v>45</v>
      </c>
      <c r="F259" s="481">
        <v>200</v>
      </c>
      <c r="G259" s="220">
        <f>F259*E259</f>
        <v>9000</v>
      </c>
    </row>
    <row r="260" spans="1:7" x14ac:dyDescent="0.2">
      <c r="A260" s="474"/>
      <c r="B260" s="475"/>
      <c r="C260" s="225"/>
      <c r="D260" s="482" t="s">
        <v>1084</v>
      </c>
      <c r="E260" s="667"/>
      <c r="F260" s="481"/>
      <c r="G260" s="220"/>
    </row>
    <row r="261" spans="1:7" x14ac:dyDescent="0.2">
      <c r="A261" s="474">
        <v>2</v>
      </c>
      <c r="B261" s="475"/>
      <c r="C261" s="225" t="s">
        <v>300</v>
      </c>
      <c r="D261" s="482" t="s">
        <v>929</v>
      </c>
      <c r="E261" s="480">
        <v>45</v>
      </c>
      <c r="F261" s="481">
        <v>350</v>
      </c>
      <c r="G261" s="220">
        <f>F261*E261</f>
        <v>15750</v>
      </c>
    </row>
    <row r="262" spans="1:7" x14ac:dyDescent="0.2">
      <c r="A262" s="474"/>
      <c r="B262" s="485"/>
      <c r="C262" s="225"/>
      <c r="D262" s="255" t="s">
        <v>745</v>
      </c>
      <c r="E262" s="486"/>
      <c r="F262" s="481"/>
      <c r="G262" s="220"/>
    </row>
    <row r="263" spans="1:7" x14ac:dyDescent="0.2">
      <c r="A263" s="474"/>
      <c r="B263" s="485"/>
      <c r="C263" s="225"/>
      <c r="D263" s="255"/>
      <c r="E263" s="486"/>
      <c r="F263" s="481"/>
      <c r="G263" s="220"/>
    </row>
    <row r="264" spans="1:7" x14ac:dyDescent="0.2">
      <c r="A264" s="474"/>
      <c r="B264" s="485"/>
      <c r="C264" s="225"/>
      <c r="D264" s="255"/>
      <c r="E264" s="486"/>
      <c r="F264" s="481"/>
      <c r="G264" s="220"/>
    </row>
    <row r="265" spans="1:7" x14ac:dyDescent="0.2">
      <c r="A265" s="474"/>
      <c r="B265" s="487"/>
      <c r="C265" s="488"/>
      <c r="D265" s="255"/>
      <c r="E265" s="480"/>
      <c r="F265" s="489"/>
      <c r="G265" s="220"/>
    </row>
    <row r="266" spans="1:7" x14ac:dyDescent="0.2">
      <c r="A266" s="474"/>
      <c r="B266" s="487"/>
      <c r="C266" s="488"/>
      <c r="D266" s="490"/>
      <c r="E266" s="480"/>
      <c r="F266" s="489"/>
      <c r="G266" s="220"/>
    </row>
    <row r="267" spans="1:7" x14ac:dyDescent="0.2">
      <c r="A267" s="474"/>
      <c r="B267" s="475"/>
      <c r="C267" s="225"/>
      <c r="D267" s="490"/>
      <c r="E267" s="491"/>
      <c r="F267" s="481"/>
      <c r="G267" s="220"/>
    </row>
    <row r="268" spans="1:7" x14ac:dyDescent="0.2">
      <c r="A268" s="474"/>
      <c r="B268" s="492"/>
      <c r="C268" s="225"/>
      <c r="D268" s="255"/>
      <c r="E268" s="493"/>
      <c r="F268" s="481"/>
      <c r="G268" s="220"/>
    </row>
    <row r="269" spans="1:7" x14ac:dyDescent="0.2">
      <c r="A269" s="474"/>
      <c r="B269" s="485"/>
      <c r="C269" s="225" t="s">
        <v>150</v>
      </c>
      <c r="D269" s="255"/>
      <c r="E269" s="480"/>
      <c r="F269" s="494"/>
      <c r="G269" s="220"/>
    </row>
    <row r="270" spans="1:7" x14ac:dyDescent="0.2">
      <c r="A270" s="474"/>
      <c r="B270" s="495"/>
      <c r="C270" s="225"/>
      <c r="D270" s="255"/>
      <c r="E270" s="496"/>
      <c r="F270" s="481"/>
      <c r="G270" s="220"/>
    </row>
    <row r="271" spans="1:7" x14ac:dyDescent="0.2">
      <c r="A271" s="474"/>
      <c r="B271" s="495"/>
      <c r="C271" s="225"/>
      <c r="D271" s="262"/>
      <c r="E271" s="496"/>
      <c r="F271" s="481"/>
      <c r="G271" s="220"/>
    </row>
    <row r="272" spans="1:7" x14ac:dyDescent="0.2">
      <c r="A272" s="474"/>
      <c r="B272" s="475"/>
      <c r="C272" s="225"/>
      <c r="D272" s="262"/>
      <c r="E272" s="480"/>
      <c r="F272" s="481"/>
      <c r="G272" s="220"/>
    </row>
    <row r="273" spans="1:7" x14ac:dyDescent="0.2">
      <c r="A273" s="474"/>
      <c r="B273" s="475"/>
      <c r="C273" s="225"/>
      <c r="D273" s="262"/>
      <c r="E273" s="496"/>
      <c r="F273" s="481"/>
      <c r="G273" s="220"/>
    </row>
    <row r="274" spans="1:7" x14ac:dyDescent="0.2">
      <c r="A274" s="474"/>
      <c r="B274" s="492"/>
      <c r="C274" s="225"/>
      <c r="D274" s="262"/>
      <c r="E274" s="493" t="s">
        <v>150</v>
      </c>
      <c r="F274" s="497"/>
      <c r="G274" s="220"/>
    </row>
    <row r="275" spans="1:7" x14ac:dyDescent="0.2">
      <c r="A275" s="474"/>
      <c r="B275" s="485"/>
      <c r="C275" s="225"/>
      <c r="D275" s="498"/>
      <c r="E275" s="493"/>
      <c r="F275" s="497"/>
      <c r="G275" s="220"/>
    </row>
    <row r="276" spans="1:7" x14ac:dyDescent="0.2">
      <c r="A276" s="474"/>
      <c r="B276" s="485"/>
      <c r="C276" s="225"/>
      <c r="D276" s="262"/>
      <c r="E276" s="493"/>
      <c r="F276" s="497"/>
      <c r="G276" s="220"/>
    </row>
    <row r="277" spans="1:7" x14ac:dyDescent="0.2">
      <c r="A277" s="474"/>
      <c r="B277" s="475"/>
      <c r="C277" s="225"/>
      <c r="D277" s="262"/>
      <c r="E277" s="493"/>
      <c r="F277" s="497"/>
      <c r="G277" s="220"/>
    </row>
    <row r="278" spans="1:7" x14ac:dyDescent="0.2">
      <c r="A278" s="474"/>
      <c r="B278" s="475"/>
      <c r="C278" s="225"/>
      <c r="D278" s="255"/>
      <c r="E278" s="493"/>
      <c r="F278" s="497"/>
      <c r="G278" s="220"/>
    </row>
    <row r="279" spans="1:7" x14ac:dyDescent="0.2">
      <c r="A279" s="474"/>
      <c r="B279" s="475"/>
      <c r="C279" s="225"/>
      <c r="D279" s="255"/>
      <c r="E279" s="493"/>
      <c r="F279" s="497"/>
      <c r="G279" s="220"/>
    </row>
    <row r="280" spans="1:7" x14ac:dyDescent="0.2">
      <c r="A280" s="474"/>
      <c r="B280" s="475"/>
      <c r="C280" s="225"/>
      <c r="D280" s="499"/>
      <c r="E280" s="493"/>
      <c r="F280" s="497"/>
      <c r="G280" s="220"/>
    </row>
    <row r="281" spans="1:7" x14ac:dyDescent="0.2">
      <c r="A281" s="474"/>
      <c r="B281" s="475"/>
      <c r="C281" s="225"/>
      <c r="D281" s="499"/>
      <c r="E281" s="493"/>
      <c r="F281" s="497"/>
      <c r="G281" s="220"/>
    </row>
    <row r="282" spans="1:7" x14ac:dyDescent="0.2">
      <c r="A282" s="474"/>
      <c r="B282" s="475"/>
      <c r="C282" s="225"/>
      <c r="D282" s="499"/>
      <c r="E282" s="493"/>
      <c r="F282" s="497"/>
      <c r="G282" s="220"/>
    </row>
    <row r="283" spans="1:7" x14ac:dyDescent="0.2">
      <c r="A283" s="474"/>
      <c r="B283" s="475"/>
      <c r="C283" s="225"/>
      <c r="D283" s="499"/>
      <c r="E283" s="493"/>
      <c r="F283" s="497"/>
      <c r="G283" s="220"/>
    </row>
    <row r="284" spans="1:7" x14ac:dyDescent="0.2">
      <c r="A284" s="474"/>
      <c r="B284" s="475"/>
      <c r="C284" s="225"/>
      <c r="D284" s="499"/>
      <c r="E284" s="493"/>
      <c r="F284" s="497"/>
      <c r="G284" s="220"/>
    </row>
    <row r="285" spans="1:7" x14ac:dyDescent="0.2">
      <c r="A285" s="474"/>
      <c r="B285" s="475"/>
      <c r="C285" s="225"/>
      <c r="D285" s="262"/>
      <c r="E285" s="493"/>
      <c r="F285" s="497"/>
      <c r="G285" s="220"/>
    </row>
    <row r="286" spans="1:7" x14ac:dyDescent="0.2">
      <c r="A286" s="474"/>
      <c r="B286" s="475"/>
      <c r="C286" s="225"/>
      <c r="D286" s="500"/>
      <c r="E286" s="493"/>
      <c r="F286" s="497"/>
      <c r="G286" s="220"/>
    </row>
    <row r="287" spans="1:7" x14ac:dyDescent="0.2">
      <c r="A287" s="474"/>
      <c r="B287" s="475"/>
      <c r="C287" s="225"/>
      <c r="D287" s="501"/>
      <c r="E287" s="480"/>
      <c r="F287" s="481"/>
      <c r="G287" s="220"/>
    </row>
    <row r="288" spans="1:7" x14ac:dyDescent="0.2">
      <c r="A288" s="474"/>
      <c r="B288" s="475"/>
      <c r="C288" s="225"/>
      <c r="D288" s="255"/>
      <c r="E288" s="496"/>
      <c r="F288" s="481"/>
      <c r="G288" s="220"/>
    </row>
    <row r="289" spans="1:15" x14ac:dyDescent="0.2">
      <c r="A289" s="474"/>
      <c r="B289" s="475"/>
      <c r="C289" s="225"/>
      <c r="D289" s="255"/>
      <c r="E289" s="486"/>
      <c r="F289" s="481"/>
      <c r="G289" s="220"/>
    </row>
    <row r="290" spans="1:15" x14ac:dyDescent="0.2">
      <c r="A290" s="474"/>
      <c r="B290" s="475"/>
      <c r="C290" s="224"/>
      <c r="D290" s="262"/>
      <c r="E290" s="502"/>
      <c r="F290" s="503"/>
      <c r="G290" s="220"/>
    </row>
    <row r="291" spans="1:15" x14ac:dyDescent="0.2">
      <c r="A291" s="474"/>
      <c r="B291" s="475"/>
      <c r="C291" s="225"/>
      <c r="D291" s="504"/>
      <c r="E291" s="480"/>
      <c r="F291" s="484"/>
      <c r="G291" s="220"/>
    </row>
    <row r="292" spans="1:15" x14ac:dyDescent="0.2">
      <c r="A292" s="474"/>
      <c r="B292" s="475"/>
      <c r="C292" s="225"/>
      <c r="D292" s="490"/>
      <c r="E292" s="480"/>
      <c r="F292" s="484"/>
      <c r="G292" s="220"/>
    </row>
    <row r="293" spans="1:15" ht="13.5" thickBot="1" x14ac:dyDescent="0.25">
      <c r="A293" s="505"/>
      <c r="B293" s="506"/>
      <c r="C293" s="507"/>
      <c r="D293" s="507"/>
      <c r="E293" s="506"/>
      <c r="F293" s="508" t="s">
        <v>15</v>
      </c>
      <c r="G293" s="509">
        <f>SUM(G259:G292)</f>
        <v>24750</v>
      </c>
    </row>
    <row r="294" spans="1:15" ht="13.5" thickTop="1" x14ac:dyDescent="0.2">
      <c r="A294" s="1218" t="s">
        <v>2282</v>
      </c>
      <c r="B294" s="1219"/>
      <c r="C294" s="1219"/>
      <c r="D294" s="1219"/>
      <c r="E294" s="1219"/>
      <c r="F294" s="1219"/>
      <c r="G294" s="1220"/>
      <c r="I294" s="1149"/>
      <c r="J294" s="1150"/>
      <c r="K294" s="1150"/>
      <c r="L294" s="1150"/>
      <c r="M294" s="1150"/>
      <c r="N294" s="1150"/>
      <c r="O294" s="1151"/>
    </row>
    <row r="295" spans="1:15" ht="13.5" thickBot="1" x14ac:dyDescent="0.25">
      <c r="A295" s="510"/>
      <c r="B295" s="511"/>
      <c r="C295" s="511" t="s">
        <v>1171</v>
      </c>
      <c r="D295" s="512"/>
      <c r="E295" s="511"/>
      <c r="F295" s="513"/>
      <c r="G295" s="514"/>
      <c r="I295" s="52"/>
      <c r="J295" s="103"/>
      <c r="K295" s="355"/>
      <c r="L295" s="54"/>
      <c r="M295" s="103"/>
      <c r="N295" s="55"/>
      <c r="O295" s="56"/>
    </row>
    <row r="296" spans="1:15" ht="13.5" thickTop="1" x14ac:dyDescent="0.2">
      <c r="A296" s="1221"/>
      <c r="B296" s="1222"/>
      <c r="C296" s="1222"/>
      <c r="D296" s="515" t="s">
        <v>11</v>
      </c>
      <c r="E296" s="1223" t="s">
        <v>12</v>
      </c>
      <c r="F296" s="1223"/>
      <c r="G296" s="1224"/>
    </row>
    <row r="297" spans="1:15" x14ac:dyDescent="0.2">
      <c r="A297" s="1225" t="s">
        <v>17</v>
      </c>
      <c r="B297" s="1226"/>
      <c r="C297" s="1226"/>
      <c r="D297" s="516"/>
      <c r="E297" s="1227"/>
      <c r="F297" s="1228"/>
      <c r="G297" s="1229"/>
    </row>
    <row r="298" spans="1:15" x14ac:dyDescent="0.2">
      <c r="A298" s="1225" t="s">
        <v>38</v>
      </c>
      <c r="B298" s="1226"/>
      <c r="C298" s="1226"/>
      <c r="D298" s="517" t="s">
        <v>329</v>
      </c>
      <c r="E298" s="1230" t="s">
        <v>142</v>
      </c>
      <c r="F298" s="1230"/>
      <c r="G298" s="1231"/>
    </row>
    <row r="299" spans="1:15" ht="13.5" thickBot="1" x14ac:dyDescent="0.25">
      <c r="A299" s="1276" t="s">
        <v>39</v>
      </c>
      <c r="B299" s="1277"/>
      <c r="C299" s="1277"/>
      <c r="D299" s="518" t="s">
        <v>330</v>
      </c>
      <c r="E299" s="1279" t="s">
        <v>0</v>
      </c>
      <c r="F299" s="1279"/>
      <c r="G299" s="1280"/>
    </row>
    <row r="300" spans="1:15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15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15" x14ac:dyDescent="0.2">
      <c r="A302" s="1158" t="s">
        <v>49</v>
      </c>
      <c r="B302" s="1159"/>
      <c r="C302" s="1159"/>
      <c r="D302" s="1159"/>
      <c r="E302" s="1159"/>
      <c r="F302" s="1159"/>
      <c r="G302" s="1160"/>
    </row>
    <row r="303" spans="1:15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15" x14ac:dyDescent="0.2">
      <c r="A304" s="12" t="s">
        <v>1</v>
      </c>
      <c r="B304" s="13"/>
      <c r="C304" s="14" t="s">
        <v>27</v>
      </c>
      <c r="D304" s="13"/>
      <c r="E304" s="343" t="s">
        <v>1158</v>
      </c>
      <c r="F304" s="98"/>
      <c r="G304" s="344" t="s">
        <v>1069</v>
      </c>
    </row>
    <row r="305" spans="1:7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7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7" x14ac:dyDescent="0.2">
      <c r="A307" s="6"/>
      <c r="B307" s="99"/>
      <c r="C307" s="8"/>
      <c r="D307" s="8"/>
      <c r="E307" s="1147"/>
      <c r="F307" s="1148"/>
      <c r="G307" s="25"/>
    </row>
    <row r="308" spans="1:7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7" ht="13.5" thickTop="1" x14ac:dyDescent="0.2">
      <c r="A309" s="29">
        <v>1</v>
      </c>
      <c r="B309" s="101"/>
      <c r="C309" s="352" t="s">
        <v>300</v>
      </c>
      <c r="D309" s="351" t="s">
        <v>1835</v>
      </c>
      <c r="E309" s="158">
        <v>25</v>
      </c>
      <c r="F309" s="128">
        <v>200</v>
      </c>
      <c r="G309" s="35">
        <f>F309*E309</f>
        <v>5000</v>
      </c>
    </row>
    <row r="310" spans="1:7" x14ac:dyDescent="0.2">
      <c r="A310" s="29"/>
      <c r="B310" s="101"/>
      <c r="C310" s="41"/>
      <c r="D310" s="351" t="s">
        <v>1836</v>
      </c>
      <c r="E310" s="156"/>
      <c r="F310" s="128"/>
      <c r="G310" s="35"/>
    </row>
    <row r="311" spans="1:7" x14ac:dyDescent="0.2">
      <c r="A311" s="29"/>
      <c r="B311" s="101"/>
      <c r="C311" s="352"/>
      <c r="D311" s="351"/>
      <c r="E311" s="108"/>
      <c r="F311" s="128"/>
      <c r="G311" s="35"/>
    </row>
    <row r="312" spans="1:7" x14ac:dyDescent="0.2">
      <c r="A312" s="29"/>
      <c r="B312" s="105"/>
      <c r="C312" s="352"/>
      <c r="D312" s="357"/>
      <c r="E312" s="102"/>
      <c r="F312" s="128"/>
      <c r="G312" s="35"/>
    </row>
    <row r="313" spans="1:7" x14ac:dyDescent="0.2">
      <c r="A313" s="29"/>
      <c r="B313" s="105"/>
      <c r="C313" s="352"/>
      <c r="D313" s="357"/>
      <c r="E313" s="102"/>
      <c r="F313" s="128"/>
      <c r="G313" s="35"/>
    </row>
    <row r="314" spans="1:7" x14ac:dyDescent="0.2">
      <c r="A314" s="29"/>
      <c r="B314" s="105"/>
      <c r="C314" s="41"/>
      <c r="D314" s="357"/>
      <c r="E314" s="102"/>
      <c r="F314" s="128"/>
      <c r="G314" s="35"/>
    </row>
    <row r="315" spans="1:7" x14ac:dyDescent="0.2">
      <c r="A315" s="29"/>
      <c r="B315" s="151"/>
      <c r="C315" s="119"/>
      <c r="D315" s="136"/>
      <c r="E315" s="108"/>
      <c r="F315" s="150"/>
      <c r="G315" s="35"/>
    </row>
    <row r="316" spans="1:7" x14ac:dyDescent="0.2">
      <c r="A316" s="29"/>
      <c r="B316" s="151"/>
      <c r="C316" s="119"/>
      <c r="D316" s="144"/>
      <c r="E316" s="108"/>
      <c r="F316" s="150"/>
      <c r="G316" s="35"/>
    </row>
    <row r="317" spans="1:7" x14ac:dyDescent="0.2">
      <c r="A317" s="29"/>
      <c r="B317" s="101"/>
      <c r="C317" s="41"/>
      <c r="D317" s="144"/>
      <c r="E317" s="155"/>
      <c r="F317" s="384" t="s">
        <v>1255</v>
      </c>
      <c r="G317" s="35"/>
    </row>
    <row r="318" spans="1:7" x14ac:dyDescent="0.2">
      <c r="A318" s="29"/>
      <c r="B318" s="106"/>
      <c r="C318" s="41"/>
      <c r="D318" s="136"/>
      <c r="E318" s="104"/>
      <c r="F318" s="128"/>
      <c r="G318" s="35"/>
    </row>
    <row r="319" spans="1:7" x14ac:dyDescent="0.2">
      <c r="A319" s="29"/>
      <c r="B319" s="105"/>
      <c r="C319" s="41" t="s">
        <v>150</v>
      </c>
      <c r="D319" s="136"/>
      <c r="E319" s="108"/>
      <c r="F319" s="152"/>
      <c r="G319" s="35"/>
    </row>
    <row r="320" spans="1:7" x14ac:dyDescent="0.2">
      <c r="A320" s="29"/>
      <c r="B320" s="107"/>
      <c r="C320" s="41"/>
      <c r="D320" s="136"/>
      <c r="E320" s="153"/>
      <c r="F320" s="128"/>
      <c r="G320" s="35"/>
    </row>
    <row r="321" spans="1:7" x14ac:dyDescent="0.2">
      <c r="A321" s="29"/>
      <c r="B321" s="107"/>
      <c r="C321" s="41"/>
      <c r="D321" s="67"/>
      <c r="E321" s="153"/>
      <c r="F321" s="128"/>
      <c r="G321" s="35"/>
    </row>
    <row r="322" spans="1:7" x14ac:dyDescent="0.2">
      <c r="A322" s="29"/>
      <c r="B322" s="101"/>
      <c r="C322" s="41"/>
      <c r="D322" s="67"/>
      <c r="E322" s="108"/>
      <c r="F322" s="128"/>
      <c r="G322" s="35"/>
    </row>
    <row r="323" spans="1:7" x14ac:dyDescent="0.2">
      <c r="A323" s="29"/>
      <c r="B323" s="101"/>
      <c r="C323" s="41"/>
      <c r="D323" s="67"/>
      <c r="E323" s="153"/>
      <c r="F323" s="128"/>
      <c r="G323" s="35"/>
    </row>
    <row r="324" spans="1:7" x14ac:dyDescent="0.2">
      <c r="A324" s="29"/>
      <c r="B324" s="106"/>
      <c r="C324" s="41"/>
      <c r="D324" s="67"/>
      <c r="E324" s="104" t="s">
        <v>150</v>
      </c>
      <c r="F324" s="154"/>
      <c r="G324" s="35"/>
    </row>
    <row r="325" spans="1:7" x14ac:dyDescent="0.2">
      <c r="A325" s="29"/>
      <c r="B325" s="105"/>
      <c r="C325" s="41"/>
      <c r="D325" s="130"/>
      <c r="E325" s="104"/>
      <c r="F325" s="154"/>
      <c r="G325" s="35"/>
    </row>
    <row r="326" spans="1:7" x14ac:dyDescent="0.2">
      <c r="A326" s="29"/>
      <c r="B326" s="105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136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62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2"/>
      <c r="E332" s="104"/>
      <c r="F332" s="154"/>
      <c r="G332" s="35"/>
    </row>
    <row r="333" spans="1:7" x14ac:dyDescent="0.2">
      <c r="A333" s="29"/>
      <c r="B333" s="101"/>
      <c r="C333" s="41"/>
      <c r="D333" s="62"/>
      <c r="E333" s="104"/>
      <c r="F333" s="154"/>
      <c r="G333" s="35"/>
    </row>
    <row r="334" spans="1:7" x14ac:dyDescent="0.2">
      <c r="A334" s="29"/>
      <c r="B334" s="101"/>
      <c r="C334" s="41"/>
      <c r="D334" s="62"/>
      <c r="E334" s="104"/>
      <c r="F334" s="154"/>
      <c r="G334" s="35"/>
    </row>
    <row r="335" spans="1:7" x14ac:dyDescent="0.2">
      <c r="A335" s="29"/>
      <c r="B335" s="101"/>
      <c r="C335" s="41"/>
      <c r="D335" s="67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60"/>
      <c r="E337" s="108"/>
      <c r="F337" s="128"/>
      <c r="G337" s="35"/>
    </row>
    <row r="338" spans="1:7" x14ac:dyDescent="0.2">
      <c r="A338" s="29"/>
      <c r="B338" s="101"/>
      <c r="C338" s="41"/>
      <c r="D338" s="136"/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5000</v>
      </c>
    </row>
    <row r="344" spans="1:7" ht="13.5" thickTop="1" x14ac:dyDescent="0.2">
      <c r="A344" s="1149" t="s">
        <v>1234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52"/>
      <c r="B345" s="103"/>
      <c r="C345" s="355" t="s">
        <v>1235</v>
      </c>
      <c r="D345" s="54"/>
      <c r="E345" s="103"/>
      <c r="F345" s="55"/>
      <c r="G345" s="56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34" t="s">
        <v>17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58" t="s">
        <v>329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330</v>
      </c>
      <c r="E349" s="1143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58" t="s">
        <v>49</v>
      </c>
      <c r="B352" s="1159"/>
      <c r="C352" s="1159"/>
      <c r="D352" s="1159"/>
      <c r="E352" s="1159"/>
      <c r="F352" s="1159"/>
      <c r="G352" s="1160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27</v>
      </c>
      <c r="D354" s="13"/>
      <c r="E354" s="343" t="s">
        <v>1332</v>
      </c>
      <c r="F354" s="98"/>
      <c r="G354" s="344" t="s">
        <v>1274</v>
      </c>
    </row>
    <row r="355" spans="1:7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1147"/>
      <c r="F357" s="1148"/>
      <c r="G357" s="25"/>
    </row>
    <row r="358" spans="1:7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52" t="s">
        <v>300</v>
      </c>
      <c r="D359" s="351" t="s">
        <v>1359</v>
      </c>
      <c r="E359" s="158">
        <v>70</v>
      </c>
      <c r="F359" s="128">
        <v>350</v>
      </c>
      <c r="G359" s="35">
        <f>F359*E359</f>
        <v>24500</v>
      </c>
    </row>
    <row r="360" spans="1:7" x14ac:dyDescent="0.2">
      <c r="A360" s="29"/>
      <c r="B360" s="101"/>
      <c r="C360" s="41"/>
      <c r="D360" s="351" t="s">
        <v>1358</v>
      </c>
      <c r="E360" s="156"/>
      <c r="F360" s="128"/>
      <c r="G360" s="35"/>
    </row>
    <row r="361" spans="1:7" x14ac:dyDescent="0.2">
      <c r="A361" s="29"/>
      <c r="B361" s="101"/>
      <c r="C361" s="352"/>
      <c r="D361" s="351"/>
      <c r="E361" s="108"/>
      <c r="F361" s="128"/>
      <c r="G361" s="35"/>
    </row>
    <row r="362" spans="1:7" x14ac:dyDescent="0.2">
      <c r="A362" s="29"/>
      <c r="B362" s="105"/>
      <c r="C362" s="352"/>
      <c r="D362" s="357"/>
      <c r="E362" s="102"/>
      <c r="F362" s="128"/>
      <c r="G362" s="35"/>
    </row>
    <row r="363" spans="1:7" x14ac:dyDescent="0.2">
      <c r="A363" s="29"/>
      <c r="B363" s="105"/>
      <c r="C363" s="352"/>
      <c r="D363" s="357"/>
      <c r="E363" s="102"/>
      <c r="F363" s="128"/>
      <c r="G363" s="35"/>
    </row>
    <row r="364" spans="1:7" x14ac:dyDescent="0.2">
      <c r="A364" s="29"/>
      <c r="B364" s="105"/>
      <c r="C364" s="41"/>
      <c r="D364" s="357"/>
      <c r="E364" s="102"/>
      <c r="F364" s="128"/>
      <c r="G364" s="35"/>
    </row>
    <row r="365" spans="1:7" x14ac:dyDescent="0.2">
      <c r="A365" s="29"/>
      <c r="B365" s="151"/>
      <c r="C365" s="119"/>
      <c r="D365" s="136"/>
      <c r="E365" s="108"/>
      <c r="F365" s="150"/>
      <c r="G365" s="35"/>
    </row>
    <row r="366" spans="1:7" x14ac:dyDescent="0.2">
      <c r="A366" s="29"/>
      <c r="B366" s="151"/>
      <c r="C366" s="119"/>
      <c r="D366" s="144"/>
      <c r="E366" s="108"/>
      <c r="F366" s="150"/>
      <c r="G366" s="35"/>
    </row>
    <row r="367" spans="1:7" x14ac:dyDescent="0.2">
      <c r="A367" s="29"/>
      <c r="B367" s="101"/>
      <c r="C367" s="41"/>
      <c r="D367" s="144"/>
      <c r="E367" s="155"/>
      <c r="F367" s="128"/>
      <c r="G367" s="35"/>
    </row>
    <row r="368" spans="1:7" x14ac:dyDescent="0.2">
      <c r="A368" s="29"/>
      <c r="B368" s="106"/>
      <c r="C368" s="41"/>
      <c r="D368" s="136"/>
      <c r="E368" s="104"/>
      <c r="F368" s="128"/>
      <c r="G368" s="35"/>
    </row>
    <row r="369" spans="1:7" x14ac:dyDescent="0.2">
      <c r="A369" s="29"/>
      <c r="B369" s="105"/>
      <c r="C369" s="41" t="s">
        <v>150</v>
      </c>
      <c r="D369" s="136"/>
      <c r="E369" s="108"/>
      <c r="F369" s="152"/>
      <c r="G369" s="35"/>
    </row>
    <row r="370" spans="1:7" x14ac:dyDescent="0.2">
      <c r="A370" s="29"/>
      <c r="B370" s="107"/>
      <c r="C370" s="41"/>
      <c r="D370" s="136"/>
      <c r="E370" s="153"/>
      <c r="F370" s="128"/>
      <c r="G370" s="35"/>
    </row>
    <row r="371" spans="1:7" x14ac:dyDescent="0.2">
      <c r="A371" s="29"/>
      <c r="B371" s="107"/>
      <c r="C371" s="41"/>
      <c r="D371" s="67"/>
      <c r="E371" s="153"/>
      <c r="F371" s="128"/>
      <c r="G371" s="35"/>
    </row>
    <row r="372" spans="1:7" x14ac:dyDescent="0.2">
      <c r="A372" s="29"/>
      <c r="B372" s="101"/>
      <c r="C372" s="41"/>
      <c r="D372" s="67"/>
      <c r="E372" s="108"/>
      <c r="F372" s="128"/>
      <c r="G372" s="35"/>
    </row>
    <row r="373" spans="1:7" x14ac:dyDescent="0.2">
      <c r="A373" s="29"/>
      <c r="B373" s="101"/>
      <c r="C373" s="41"/>
      <c r="D373" s="67"/>
      <c r="E373" s="153"/>
      <c r="F373" s="128"/>
      <c r="G373" s="35"/>
    </row>
    <row r="374" spans="1:7" x14ac:dyDescent="0.2">
      <c r="A374" s="29"/>
      <c r="B374" s="106"/>
      <c r="C374" s="41"/>
      <c r="D374" s="67"/>
      <c r="E374" s="104" t="s">
        <v>150</v>
      </c>
      <c r="F374" s="154"/>
      <c r="G374" s="35"/>
    </row>
    <row r="375" spans="1:7" x14ac:dyDescent="0.2">
      <c r="A375" s="29"/>
      <c r="B375" s="105"/>
      <c r="C375" s="41"/>
      <c r="D375" s="130"/>
      <c r="E375" s="104"/>
      <c r="F375" s="154"/>
      <c r="G375" s="35"/>
    </row>
    <row r="376" spans="1:7" x14ac:dyDescent="0.2">
      <c r="A376" s="29"/>
      <c r="B376" s="105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2"/>
      <c r="E382" s="104"/>
      <c r="F382" s="154"/>
      <c r="G382" s="35"/>
    </row>
    <row r="383" spans="1:7" x14ac:dyDescent="0.2">
      <c r="A383" s="29"/>
      <c r="B383" s="101"/>
      <c r="C383" s="41"/>
      <c r="D383" s="62"/>
      <c r="E383" s="104"/>
      <c r="F383" s="154"/>
      <c r="G383" s="35"/>
    </row>
    <row r="384" spans="1:7" x14ac:dyDescent="0.2">
      <c r="A384" s="29"/>
      <c r="B384" s="101"/>
      <c r="C384" s="41"/>
      <c r="D384" s="62"/>
      <c r="E384" s="104"/>
      <c r="F384" s="154"/>
      <c r="G384" s="35"/>
    </row>
    <row r="385" spans="1:7" x14ac:dyDescent="0.2">
      <c r="A385" s="29"/>
      <c r="B385" s="101"/>
      <c r="C385" s="41"/>
      <c r="D385" s="67"/>
      <c r="E385" s="104"/>
      <c r="F385" s="154"/>
      <c r="G385" s="35"/>
    </row>
    <row r="386" spans="1:7" x14ac:dyDescent="0.2">
      <c r="A386" s="29"/>
      <c r="B386" s="101"/>
      <c r="C386" s="41"/>
      <c r="D386" s="159"/>
      <c r="E386" s="104"/>
      <c r="F386" s="154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5"/>
    </row>
    <row r="388" spans="1:7" x14ac:dyDescent="0.2">
      <c r="A388" s="29"/>
      <c r="B388" s="101"/>
      <c r="C388" s="41"/>
      <c r="D388" s="136"/>
      <c r="E388" s="153"/>
      <c r="F388" s="128"/>
      <c r="G388" s="35"/>
    </row>
    <row r="389" spans="1:7" x14ac:dyDescent="0.2">
      <c r="A389" s="29"/>
      <c r="B389" s="101"/>
      <c r="C389" s="41"/>
      <c r="D389" s="136"/>
      <c r="E389" s="102"/>
      <c r="F389" s="128"/>
      <c r="G389" s="35"/>
    </row>
    <row r="390" spans="1:7" x14ac:dyDescent="0.2">
      <c r="A390" s="29"/>
      <c r="B390" s="101"/>
      <c r="C390" s="31"/>
      <c r="D390" s="67"/>
      <c r="E390" s="131"/>
      <c r="F390" s="117"/>
      <c r="G390" s="35"/>
    </row>
    <row r="391" spans="1:7" x14ac:dyDescent="0.2">
      <c r="A391" s="29"/>
      <c r="B391" s="101"/>
      <c r="C391" s="41"/>
      <c r="D391" s="118"/>
      <c r="E391" s="108"/>
      <c r="F391" s="149"/>
      <c r="G391" s="35"/>
    </row>
    <row r="392" spans="1:7" x14ac:dyDescent="0.2">
      <c r="A392" s="29"/>
      <c r="B392" s="101"/>
      <c r="C392" s="41"/>
      <c r="D392" s="144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24500</v>
      </c>
    </row>
    <row r="394" spans="1:7" ht="13.5" thickTop="1" x14ac:dyDescent="0.2">
      <c r="A394" s="1149" t="s">
        <v>1356</v>
      </c>
      <c r="B394" s="1150"/>
      <c r="C394" s="1150"/>
      <c r="D394" s="1150"/>
      <c r="E394" s="1150"/>
      <c r="F394" s="1150"/>
      <c r="G394" s="1151"/>
    </row>
    <row r="395" spans="1:7" ht="13.5" thickBot="1" x14ac:dyDescent="0.25">
      <c r="A395" s="52"/>
      <c r="B395" s="103"/>
      <c r="C395" s="355" t="s">
        <v>1357</v>
      </c>
      <c r="D395" s="54"/>
      <c r="E395" s="103"/>
      <c r="F395" s="55"/>
      <c r="G395" s="56"/>
    </row>
    <row r="396" spans="1:7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7" x14ac:dyDescent="0.2">
      <c r="A397" s="1134" t="s">
        <v>17</v>
      </c>
      <c r="B397" s="1135"/>
      <c r="C397" s="1135"/>
      <c r="D397" s="39"/>
      <c r="E397" s="1136"/>
      <c r="F397" s="1137"/>
      <c r="G397" s="1138"/>
    </row>
    <row r="398" spans="1:7" x14ac:dyDescent="0.2">
      <c r="A398" s="1134" t="s">
        <v>38</v>
      </c>
      <c r="B398" s="1135"/>
      <c r="C398" s="1135"/>
      <c r="D398" s="58" t="s">
        <v>329</v>
      </c>
      <c r="E398" s="1139" t="s">
        <v>142</v>
      </c>
      <c r="F398" s="1139"/>
      <c r="G398" s="1140"/>
    </row>
    <row r="399" spans="1:7" ht="13.5" thickBot="1" x14ac:dyDescent="0.25">
      <c r="A399" s="1141" t="s">
        <v>39</v>
      </c>
      <c r="B399" s="1142"/>
      <c r="C399" s="1142"/>
      <c r="D399" s="59" t="s">
        <v>330</v>
      </c>
      <c r="E399" s="1143" t="s">
        <v>0</v>
      </c>
      <c r="F399" s="1143"/>
      <c r="G399" s="1144"/>
    </row>
    <row r="400" spans="1:7" ht="16.5" x14ac:dyDescent="0.25">
      <c r="A400" s="1152" t="s">
        <v>29</v>
      </c>
      <c r="B400" s="1153"/>
      <c r="C400" s="1153"/>
      <c r="D400" s="1153"/>
      <c r="E400" s="1153"/>
      <c r="F400" s="1153"/>
      <c r="G400" s="1154"/>
    </row>
    <row r="401" spans="1:11" x14ac:dyDescent="0.2">
      <c r="A401" s="1155" t="s">
        <v>48</v>
      </c>
      <c r="B401" s="1156"/>
      <c r="C401" s="1156"/>
      <c r="D401" s="1156"/>
      <c r="E401" s="1156"/>
      <c r="F401" s="1156"/>
      <c r="G401" s="1157"/>
    </row>
    <row r="402" spans="1:11" x14ac:dyDescent="0.2">
      <c r="A402" s="1158" t="s">
        <v>49</v>
      </c>
      <c r="B402" s="1159"/>
      <c r="C402" s="1159"/>
      <c r="D402" s="1159"/>
      <c r="E402" s="1159"/>
      <c r="F402" s="1159"/>
      <c r="G402" s="1160"/>
    </row>
    <row r="403" spans="1:11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11" x14ac:dyDescent="0.2">
      <c r="A404" s="12" t="s">
        <v>1</v>
      </c>
      <c r="B404" s="13"/>
      <c r="C404" s="14" t="s">
        <v>27</v>
      </c>
      <c r="D404" s="13"/>
      <c r="E404" s="343" t="s">
        <v>1958</v>
      </c>
      <c r="F404" s="98"/>
      <c r="G404" s="344" t="s">
        <v>1947</v>
      </c>
      <c r="I404" s="286" t="s">
        <v>1959</v>
      </c>
      <c r="J404" s="287"/>
      <c r="K404" s="288" t="s">
        <v>1960</v>
      </c>
    </row>
    <row r="405" spans="1:11" x14ac:dyDescent="0.2">
      <c r="A405" s="17" t="s">
        <v>8</v>
      </c>
      <c r="B405" s="100"/>
      <c r="C405" s="19"/>
      <c r="D405" s="4"/>
      <c r="E405" s="1145"/>
      <c r="F405" s="1146"/>
      <c r="G405" s="20"/>
      <c r="I405" s="264"/>
      <c r="J405" s="264"/>
      <c r="K405" s="264"/>
    </row>
    <row r="406" spans="1:11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11" x14ac:dyDescent="0.2">
      <c r="A407" s="6"/>
      <c r="B407" s="99"/>
      <c r="C407" s="8"/>
      <c r="D407" s="8"/>
      <c r="E407" s="1147"/>
      <c r="F407" s="1148"/>
      <c r="G407" s="25"/>
    </row>
    <row r="408" spans="1:11" ht="26.25" thickBot="1" x14ac:dyDescent="0.25">
      <c r="A408" s="210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11" ht="13.5" thickTop="1" x14ac:dyDescent="0.2">
      <c r="A409" s="29">
        <v>1</v>
      </c>
      <c r="B409" s="101"/>
      <c r="C409" s="352" t="s">
        <v>300</v>
      </c>
      <c r="D409" s="351" t="s">
        <v>1908</v>
      </c>
      <c r="E409" s="158">
        <v>25</v>
      </c>
      <c r="F409" s="128">
        <v>200</v>
      </c>
      <c r="G409" s="35">
        <f>F409*E409</f>
        <v>5000</v>
      </c>
    </row>
    <row r="410" spans="1:11" x14ac:dyDescent="0.2">
      <c r="A410" s="29"/>
      <c r="B410" s="101"/>
      <c r="C410" s="41"/>
      <c r="D410" s="351" t="s">
        <v>1909</v>
      </c>
      <c r="E410" s="156"/>
      <c r="F410" s="128"/>
      <c r="G410" s="35"/>
    </row>
    <row r="411" spans="1:11" x14ac:dyDescent="0.2">
      <c r="A411" s="29"/>
      <c r="B411" s="101"/>
      <c r="C411" s="352"/>
      <c r="D411" s="351"/>
      <c r="E411" s="108"/>
      <c r="F411" s="128"/>
      <c r="G411" s="35"/>
    </row>
    <row r="412" spans="1:11" x14ac:dyDescent="0.2">
      <c r="A412" s="29"/>
      <c r="B412" s="105"/>
      <c r="C412" s="352"/>
      <c r="D412" s="357"/>
      <c r="E412" s="102"/>
      <c r="F412" s="128"/>
      <c r="G412" s="35"/>
    </row>
    <row r="413" spans="1:11" x14ac:dyDescent="0.2">
      <c r="A413" s="29"/>
      <c r="B413" s="105"/>
      <c r="C413" s="352"/>
      <c r="D413" s="357"/>
      <c r="E413" s="102"/>
      <c r="F413" s="128"/>
      <c r="G413" s="35"/>
    </row>
    <row r="414" spans="1:11" x14ac:dyDescent="0.2">
      <c r="A414" s="29"/>
      <c r="B414" s="105"/>
      <c r="C414" s="41"/>
      <c r="D414" s="357"/>
      <c r="E414" s="102"/>
      <c r="F414" s="128"/>
      <c r="G414" s="35"/>
    </row>
    <row r="415" spans="1:11" x14ac:dyDescent="0.2">
      <c r="A415" s="29"/>
      <c r="B415" s="151"/>
      <c r="C415" s="119"/>
      <c r="D415" s="136"/>
      <c r="E415" s="108"/>
      <c r="F415" s="150"/>
      <c r="G415" s="35"/>
    </row>
    <row r="416" spans="1:11" x14ac:dyDescent="0.2">
      <c r="A416" s="29"/>
      <c r="B416" s="151"/>
      <c r="C416" s="119"/>
      <c r="D416" s="144"/>
      <c r="E416" s="108"/>
      <c r="F416" s="150"/>
      <c r="G416" s="35"/>
    </row>
    <row r="417" spans="1:7" x14ac:dyDescent="0.2">
      <c r="A417" s="29"/>
      <c r="B417" s="101"/>
      <c r="C417" s="41"/>
      <c r="D417" s="144"/>
      <c r="E417" s="155"/>
      <c r="F417" s="128"/>
      <c r="G417" s="35"/>
    </row>
    <row r="418" spans="1:7" x14ac:dyDescent="0.2">
      <c r="A418" s="29"/>
      <c r="B418" s="106"/>
      <c r="C418" s="41"/>
      <c r="D418" s="136"/>
      <c r="E418" s="104"/>
      <c r="F418" s="128"/>
      <c r="G418" s="35"/>
    </row>
    <row r="419" spans="1:7" x14ac:dyDescent="0.2">
      <c r="A419" s="29"/>
      <c r="B419" s="105"/>
      <c r="C419" s="41" t="s">
        <v>150</v>
      </c>
      <c r="D419" s="136"/>
      <c r="E419" s="108"/>
      <c r="F419" s="152"/>
      <c r="G419" s="35"/>
    </row>
    <row r="420" spans="1:7" x14ac:dyDescent="0.2">
      <c r="A420" s="29"/>
      <c r="B420" s="107"/>
      <c r="C420" s="41"/>
      <c r="D420" s="136"/>
      <c r="E420" s="398" t="s">
        <v>8</v>
      </c>
      <c r="F420" s="128"/>
      <c r="G420" s="35"/>
    </row>
    <row r="421" spans="1:7" x14ac:dyDescent="0.2">
      <c r="A421" s="29"/>
      <c r="B421" s="107"/>
      <c r="C421" s="41"/>
      <c r="D421" s="67"/>
      <c r="E421" s="153"/>
      <c r="F421" s="128"/>
      <c r="G421" s="35"/>
    </row>
    <row r="422" spans="1:7" x14ac:dyDescent="0.2">
      <c r="A422" s="29"/>
      <c r="B422" s="101"/>
      <c r="C422" s="41"/>
      <c r="D422" s="67"/>
      <c r="E422" s="108"/>
      <c r="F422" s="128"/>
      <c r="G422" s="35"/>
    </row>
    <row r="423" spans="1:7" x14ac:dyDescent="0.2">
      <c r="A423" s="29"/>
      <c r="B423" s="101"/>
      <c r="C423" s="41"/>
      <c r="D423" s="67"/>
      <c r="E423" s="153"/>
      <c r="F423" s="128"/>
      <c r="G423" s="35"/>
    </row>
    <row r="424" spans="1:7" x14ac:dyDescent="0.2">
      <c r="A424" s="29"/>
      <c r="B424" s="106"/>
      <c r="C424" s="41"/>
      <c r="D424" s="67"/>
      <c r="E424" s="104" t="s">
        <v>150</v>
      </c>
      <c r="F424" s="154"/>
      <c r="G424" s="35"/>
    </row>
    <row r="425" spans="1:7" x14ac:dyDescent="0.2">
      <c r="A425" s="29"/>
      <c r="B425" s="105"/>
      <c r="C425" s="41"/>
      <c r="D425" s="130"/>
      <c r="E425" s="104"/>
      <c r="F425" s="154"/>
      <c r="G425" s="35"/>
    </row>
    <row r="426" spans="1:7" x14ac:dyDescent="0.2">
      <c r="A426" s="29"/>
      <c r="B426" s="105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62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7" x14ac:dyDescent="0.2">
      <c r="A433" s="29"/>
      <c r="B433" s="101"/>
      <c r="C433" s="41"/>
      <c r="D433" s="62"/>
      <c r="E433" s="104"/>
      <c r="F433" s="154"/>
      <c r="G433" s="35"/>
    </row>
    <row r="434" spans="1:7" x14ac:dyDescent="0.2">
      <c r="A434" s="29"/>
      <c r="B434" s="101"/>
      <c r="C434" s="41"/>
      <c r="D434" s="62"/>
      <c r="E434" s="104"/>
      <c r="F434" s="154"/>
      <c r="G434" s="35"/>
    </row>
    <row r="435" spans="1:7" x14ac:dyDescent="0.2">
      <c r="A435" s="29"/>
      <c r="B435" s="101"/>
      <c r="C435" s="41"/>
      <c r="D435" s="67"/>
      <c r="E435" s="104"/>
      <c r="F435" s="154"/>
      <c r="G435" s="35"/>
    </row>
    <row r="436" spans="1:7" x14ac:dyDescent="0.2">
      <c r="A436" s="29"/>
      <c r="B436" s="101"/>
      <c r="C436" s="41"/>
      <c r="D436" s="159"/>
      <c r="E436" s="104"/>
      <c r="F436" s="154"/>
      <c r="G436" s="35"/>
    </row>
    <row r="437" spans="1:7" x14ac:dyDescent="0.2">
      <c r="A437" s="29"/>
      <c r="B437" s="101"/>
      <c r="C437" s="41"/>
      <c r="D437" s="160"/>
      <c r="E437" s="108"/>
      <c r="F437" s="128"/>
      <c r="G437" s="35"/>
    </row>
    <row r="438" spans="1:7" x14ac:dyDescent="0.2">
      <c r="A438" s="29"/>
      <c r="B438" s="101"/>
      <c r="C438" s="41"/>
      <c r="D438" s="136"/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02"/>
      <c r="F439" s="128"/>
      <c r="G439" s="35"/>
    </row>
    <row r="440" spans="1:7" x14ac:dyDescent="0.2">
      <c r="A440" s="29"/>
      <c r="B440" s="101"/>
      <c r="C440" s="31"/>
      <c r="D440" s="67"/>
      <c r="E440" s="131"/>
      <c r="F440" s="117"/>
      <c r="G440" s="35"/>
    </row>
    <row r="441" spans="1:7" x14ac:dyDescent="0.2">
      <c r="A441" s="29"/>
      <c r="B441" s="101"/>
      <c r="C441" s="41"/>
      <c r="D441" s="118"/>
      <c r="E441" s="108"/>
      <c r="F441" s="149"/>
      <c r="G441" s="35"/>
    </row>
    <row r="442" spans="1:7" x14ac:dyDescent="0.2">
      <c r="A442" s="29"/>
      <c r="B442" s="101"/>
      <c r="C442" s="41"/>
      <c r="D442" s="144"/>
      <c r="E442" s="108"/>
      <c r="F442" s="149"/>
      <c r="G442" s="35"/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5000</v>
      </c>
    </row>
    <row r="444" spans="1:7" ht="13.5" thickTop="1" x14ac:dyDescent="0.2">
      <c r="A444" s="1149" t="s">
        <v>1236</v>
      </c>
      <c r="B444" s="1150"/>
      <c r="C444" s="1150"/>
      <c r="D444" s="1150"/>
      <c r="E444" s="1150"/>
      <c r="F444" s="1150"/>
      <c r="G444" s="1151"/>
    </row>
    <row r="445" spans="1:7" ht="13.5" thickBot="1" x14ac:dyDescent="0.25">
      <c r="A445" s="52"/>
      <c r="B445" s="103"/>
      <c r="C445" s="355" t="s">
        <v>1389</v>
      </c>
      <c r="D445" s="54"/>
      <c r="E445" s="103"/>
      <c r="F445" s="55"/>
      <c r="G445" s="56"/>
    </row>
    <row r="446" spans="1:7" ht="13.5" thickTop="1" x14ac:dyDescent="0.2">
      <c r="A446" s="1130"/>
      <c r="B446" s="1131"/>
      <c r="C446" s="1131"/>
      <c r="D446" s="57" t="s">
        <v>11</v>
      </c>
      <c r="E446" s="1132" t="s">
        <v>12</v>
      </c>
      <c r="F446" s="1132"/>
      <c r="G446" s="1133"/>
    </row>
    <row r="447" spans="1:7" x14ac:dyDescent="0.2">
      <c r="A447" s="1134" t="s">
        <v>17</v>
      </c>
      <c r="B447" s="1135"/>
      <c r="C447" s="1135"/>
      <c r="D447" s="39"/>
      <c r="E447" s="1136"/>
      <c r="F447" s="1137"/>
      <c r="G447" s="1138"/>
    </row>
    <row r="448" spans="1:7" x14ac:dyDescent="0.2">
      <c r="A448" s="1134" t="s">
        <v>38</v>
      </c>
      <c r="B448" s="1135"/>
      <c r="C448" s="1135"/>
      <c r="D448" s="58" t="s">
        <v>329</v>
      </c>
      <c r="E448" s="1139" t="s">
        <v>142</v>
      </c>
      <c r="F448" s="1139"/>
      <c r="G448" s="1140"/>
    </row>
    <row r="449" spans="1:7" ht="13.5" thickBot="1" x14ac:dyDescent="0.25">
      <c r="A449" s="1141" t="s">
        <v>39</v>
      </c>
      <c r="B449" s="1142"/>
      <c r="C449" s="1142"/>
      <c r="D449" s="59" t="s">
        <v>330</v>
      </c>
      <c r="E449" s="1143" t="s">
        <v>0</v>
      </c>
      <c r="F449" s="1143"/>
      <c r="G449" s="1144"/>
    </row>
    <row r="450" spans="1:7" ht="16.5" x14ac:dyDescent="0.25">
      <c r="A450" s="1152" t="s">
        <v>29</v>
      </c>
      <c r="B450" s="1153"/>
      <c r="C450" s="1153"/>
      <c r="D450" s="1153"/>
      <c r="E450" s="1153"/>
      <c r="F450" s="1153"/>
      <c r="G450" s="1154"/>
    </row>
    <row r="451" spans="1:7" x14ac:dyDescent="0.2">
      <c r="A451" s="1155" t="s">
        <v>48</v>
      </c>
      <c r="B451" s="1156"/>
      <c r="C451" s="1156"/>
      <c r="D451" s="1156"/>
      <c r="E451" s="1156"/>
      <c r="F451" s="1156"/>
      <c r="G451" s="1157"/>
    </row>
    <row r="452" spans="1:7" x14ac:dyDescent="0.2">
      <c r="A452" s="1158" t="s">
        <v>49</v>
      </c>
      <c r="B452" s="1159"/>
      <c r="C452" s="1159"/>
      <c r="D452" s="1159"/>
      <c r="E452" s="1159"/>
      <c r="F452" s="1159"/>
      <c r="G452" s="1160"/>
    </row>
    <row r="453" spans="1:7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7" x14ac:dyDescent="0.2">
      <c r="A454" s="12" t="s">
        <v>1</v>
      </c>
      <c r="B454" s="13"/>
      <c r="C454" s="14" t="s">
        <v>27</v>
      </c>
      <c r="D454" s="13"/>
      <c r="E454" s="343" t="s">
        <v>1175</v>
      </c>
      <c r="F454" s="98"/>
      <c r="G454" s="344" t="s">
        <v>1691</v>
      </c>
    </row>
    <row r="455" spans="1:7" x14ac:dyDescent="0.2">
      <c r="A455" s="17" t="s">
        <v>8</v>
      </c>
      <c r="B455" s="100"/>
      <c r="C455" s="19"/>
      <c r="D455" s="4"/>
      <c r="E455" s="1145"/>
      <c r="F455" s="1146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7" x14ac:dyDescent="0.2">
      <c r="A457" s="6"/>
      <c r="B457" s="99"/>
      <c r="C457" s="8"/>
      <c r="D457" s="8"/>
      <c r="E457" s="1147"/>
      <c r="F457" s="1148"/>
      <c r="G457" s="25"/>
    </row>
    <row r="458" spans="1:7" ht="26.25" thickBot="1" x14ac:dyDescent="0.25">
      <c r="A458" s="210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29">
        <v>1</v>
      </c>
      <c r="B459" s="101"/>
      <c r="C459" s="352" t="s">
        <v>300</v>
      </c>
      <c r="D459" s="351" t="s">
        <v>838</v>
      </c>
      <c r="E459" s="158">
        <v>15</v>
      </c>
      <c r="F459" s="128">
        <v>250</v>
      </c>
      <c r="G459" s="35">
        <f>F459*E459</f>
        <v>3750</v>
      </c>
    </row>
    <row r="460" spans="1:7" x14ac:dyDescent="0.2">
      <c r="A460" s="29"/>
      <c r="B460" s="101"/>
      <c r="C460" s="41"/>
      <c r="D460" s="351" t="s">
        <v>902</v>
      </c>
      <c r="E460" s="156"/>
      <c r="F460" s="128"/>
      <c r="G460" s="35"/>
    </row>
    <row r="461" spans="1:7" x14ac:dyDescent="0.2">
      <c r="A461" s="29"/>
      <c r="B461" s="101"/>
      <c r="C461" s="352"/>
      <c r="D461" s="351"/>
      <c r="E461" s="108"/>
      <c r="F461" s="128"/>
      <c r="G461" s="35"/>
    </row>
    <row r="462" spans="1:7" x14ac:dyDescent="0.2">
      <c r="A462" s="29"/>
      <c r="B462" s="105"/>
      <c r="C462" s="352"/>
      <c r="D462" s="357"/>
      <c r="E462" s="102"/>
      <c r="F462" s="128"/>
      <c r="G462" s="35"/>
    </row>
    <row r="463" spans="1:7" x14ac:dyDescent="0.2">
      <c r="A463" s="29"/>
      <c r="B463" s="105"/>
      <c r="C463" s="352"/>
      <c r="D463" s="357"/>
      <c r="E463" s="102"/>
      <c r="F463" s="128"/>
      <c r="G463" s="35"/>
    </row>
    <row r="464" spans="1:7" x14ac:dyDescent="0.2">
      <c r="A464" s="29"/>
      <c r="B464" s="105"/>
      <c r="C464" s="41"/>
      <c r="D464" s="357"/>
      <c r="E464" s="102"/>
      <c r="F464" s="128"/>
      <c r="G464" s="35"/>
    </row>
    <row r="465" spans="1:7" x14ac:dyDescent="0.2">
      <c r="A465" s="29"/>
      <c r="B465" s="151"/>
      <c r="C465" s="119"/>
      <c r="D465" s="136"/>
      <c r="E465" s="108"/>
      <c r="F465" s="150"/>
      <c r="G465" s="35"/>
    </row>
    <row r="466" spans="1:7" x14ac:dyDescent="0.2">
      <c r="A466" s="29"/>
      <c r="B466" s="151"/>
      <c r="C466" s="119"/>
      <c r="D466" s="144"/>
      <c r="E466" s="108"/>
      <c r="F466" s="150"/>
      <c r="G466" s="35"/>
    </row>
    <row r="467" spans="1:7" x14ac:dyDescent="0.2">
      <c r="A467" s="29"/>
      <c r="B467" s="101"/>
      <c r="C467" s="41"/>
      <c r="D467" s="144"/>
      <c r="E467" s="155"/>
      <c r="F467" s="128"/>
      <c r="G467" s="35"/>
    </row>
    <row r="468" spans="1:7" x14ac:dyDescent="0.2">
      <c r="A468" s="29"/>
      <c r="B468" s="106"/>
      <c r="C468" s="41"/>
      <c r="D468" s="136"/>
      <c r="E468" s="104"/>
      <c r="F468" s="128"/>
      <c r="G468" s="35"/>
    </row>
    <row r="469" spans="1:7" x14ac:dyDescent="0.2">
      <c r="A469" s="29"/>
      <c r="B469" s="105"/>
      <c r="C469" s="41" t="s">
        <v>150</v>
      </c>
      <c r="D469" s="136"/>
      <c r="E469" s="108"/>
      <c r="F469" s="152"/>
      <c r="G469" s="35"/>
    </row>
    <row r="470" spans="1:7" x14ac:dyDescent="0.2">
      <c r="A470" s="29"/>
      <c r="B470" s="107"/>
      <c r="C470" s="41"/>
      <c r="D470" s="136"/>
      <c r="E470" s="153"/>
      <c r="F470" s="128"/>
      <c r="G470" s="35"/>
    </row>
    <row r="471" spans="1:7" x14ac:dyDescent="0.2">
      <c r="A471" s="29"/>
      <c r="B471" s="107"/>
      <c r="C471" s="41"/>
      <c r="D471" s="67"/>
      <c r="E471" s="153"/>
      <c r="F471" s="128"/>
      <c r="G471" s="35"/>
    </row>
    <row r="472" spans="1:7" x14ac:dyDescent="0.2">
      <c r="A472" s="29"/>
      <c r="B472" s="101"/>
      <c r="C472" s="41"/>
      <c r="D472" s="67"/>
      <c r="E472" s="108"/>
      <c r="F472" s="128"/>
      <c r="G472" s="35"/>
    </row>
    <row r="473" spans="1:7" x14ac:dyDescent="0.2">
      <c r="A473" s="29"/>
      <c r="B473" s="101"/>
      <c r="C473" s="41"/>
      <c r="D473" s="67"/>
      <c r="E473" s="153"/>
      <c r="F473" s="128"/>
      <c r="G473" s="35"/>
    </row>
    <row r="474" spans="1:7" x14ac:dyDescent="0.2">
      <c r="A474" s="29"/>
      <c r="B474" s="106"/>
      <c r="C474" s="41"/>
      <c r="D474" s="67"/>
      <c r="E474" s="104" t="s">
        <v>150</v>
      </c>
      <c r="F474" s="154"/>
      <c r="G474" s="35"/>
    </row>
    <row r="475" spans="1:7" x14ac:dyDescent="0.2">
      <c r="A475" s="29"/>
      <c r="B475" s="105"/>
      <c r="C475" s="41"/>
      <c r="D475" s="130"/>
      <c r="E475" s="104"/>
      <c r="F475" s="154"/>
      <c r="G475" s="35"/>
    </row>
    <row r="476" spans="1:7" x14ac:dyDescent="0.2">
      <c r="A476" s="29"/>
      <c r="B476" s="105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62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2"/>
      <c r="E483" s="104"/>
      <c r="F483" s="154"/>
      <c r="G483" s="35"/>
    </row>
    <row r="484" spans="1:7" x14ac:dyDescent="0.2">
      <c r="A484" s="29"/>
      <c r="B484" s="101"/>
      <c r="C484" s="41"/>
      <c r="D484" s="62"/>
      <c r="E484" s="104"/>
      <c r="F484" s="154"/>
      <c r="G484" s="35"/>
    </row>
    <row r="485" spans="1:7" x14ac:dyDescent="0.2">
      <c r="A485" s="29"/>
      <c r="B485" s="101"/>
      <c r="C485" s="41"/>
      <c r="D485" s="67"/>
      <c r="E485" s="104"/>
      <c r="F485" s="154"/>
      <c r="G485" s="35"/>
    </row>
    <row r="486" spans="1:7" x14ac:dyDescent="0.2">
      <c r="A486" s="29"/>
      <c r="B486" s="101"/>
      <c r="C486" s="41"/>
      <c r="D486" s="159"/>
      <c r="E486" s="104"/>
      <c r="F486" s="154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5"/>
    </row>
    <row r="488" spans="1:7" x14ac:dyDescent="0.2">
      <c r="A488" s="29"/>
      <c r="B488" s="101"/>
      <c r="C488" s="41"/>
      <c r="D488" s="136"/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02"/>
      <c r="F489" s="128"/>
      <c r="G489" s="35"/>
    </row>
    <row r="490" spans="1:7" x14ac:dyDescent="0.2">
      <c r="A490" s="29"/>
      <c r="B490" s="101"/>
      <c r="C490" s="31"/>
      <c r="D490" s="67"/>
      <c r="E490" s="131"/>
      <c r="F490" s="117"/>
      <c r="G490" s="35"/>
    </row>
    <row r="491" spans="1:7" x14ac:dyDescent="0.2">
      <c r="A491" s="29"/>
      <c r="B491" s="101"/>
      <c r="C491" s="41"/>
      <c r="D491" s="118"/>
      <c r="E491" s="108"/>
      <c r="F491" s="149"/>
      <c r="G491" s="35"/>
    </row>
    <row r="492" spans="1:7" x14ac:dyDescent="0.2">
      <c r="A492" s="29"/>
      <c r="B492" s="101"/>
      <c r="C492" s="41"/>
      <c r="D492" s="144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SUM(G459:G492)</f>
        <v>3750</v>
      </c>
    </row>
    <row r="494" spans="1:7" x14ac:dyDescent="0.2">
      <c r="A494" s="1149" t="s">
        <v>1237</v>
      </c>
      <c r="B494" s="1150"/>
      <c r="C494" s="1150"/>
      <c r="D494" s="1150"/>
      <c r="E494" s="1150"/>
      <c r="F494" s="1150"/>
      <c r="G494" s="1151"/>
    </row>
    <row r="495" spans="1:7" ht="13.5" thickBot="1" x14ac:dyDescent="0.25">
      <c r="A495" s="52"/>
      <c r="B495" s="103"/>
      <c r="C495" s="355" t="s">
        <v>1712</v>
      </c>
      <c r="D495" s="54"/>
      <c r="E495" s="103"/>
      <c r="F495" s="55"/>
      <c r="G495" s="56"/>
    </row>
    <row r="496" spans="1:7" ht="13.5" thickTop="1" x14ac:dyDescent="0.2">
      <c r="A496" s="1130"/>
      <c r="B496" s="1131"/>
      <c r="C496" s="1131"/>
      <c r="D496" s="57" t="s">
        <v>11</v>
      </c>
      <c r="E496" s="1132" t="s">
        <v>12</v>
      </c>
      <c r="F496" s="1132"/>
      <c r="G496" s="1133"/>
    </row>
    <row r="497" spans="1:11" x14ac:dyDescent="0.2">
      <c r="A497" s="1134" t="s">
        <v>17</v>
      </c>
      <c r="B497" s="1135"/>
      <c r="C497" s="1135"/>
      <c r="D497" s="39"/>
      <c r="E497" s="1136"/>
      <c r="F497" s="1137"/>
      <c r="G497" s="1138"/>
    </row>
    <row r="498" spans="1:11" x14ac:dyDescent="0.2">
      <c r="A498" s="1134" t="s">
        <v>38</v>
      </c>
      <c r="B498" s="1135"/>
      <c r="C498" s="1135"/>
      <c r="D498" s="58" t="s">
        <v>329</v>
      </c>
      <c r="E498" s="1139" t="s">
        <v>142</v>
      </c>
      <c r="F498" s="1139"/>
      <c r="G498" s="1140"/>
    </row>
    <row r="499" spans="1:11" ht="13.5" thickBot="1" x14ac:dyDescent="0.25">
      <c r="A499" s="1141" t="s">
        <v>39</v>
      </c>
      <c r="B499" s="1142"/>
      <c r="C499" s="1142"/>
      <c r="D499" s="59" t="s">
        <v>330</v>
      </c>
      <c r="E499" s="1143" t="s">
        <v>0</v>
      </c>
      <c r="F499" s="1143"/>
      <c r="G499" s="1144"/>
    </row>
    <row r="500" spans="1:11" ht="16.5" x14ac:dyDescent="0.25">
      <c r="A500" s="1205" t="s">
        <v>29</v>
      </c>
      <c r="B500" s="1206"/>
      <c r="C500" s="1206"/>
      <c r="D500" s="1206"/>
      <c r="E500" s="1206"/>
      <c r="F500" s="1206"/>
      <c r="G500" s="1207"/>
    </row>
    <row r="501" spans="1:11" x14ac:dyDescent="0.2">
      <c r="A501" s="1208" t="s">
        <v>48</v>
      </c>
      <c r="B501" s="1209"/>
      <c r="C501" s="1209"/>
      <c r="D501" s="1209"/>
      <c r="E501" s="1209"/>
      <c r="F501" s="1209"/>
      <c r="G501" s="1210"/>
    </row>
    <row r="502" spans="1:11" x14ac:dyDescent="0.2">
      <c r="A502" s="1211" t="s">
        <v>49</v>
      </c>
      <c r="B502" s="1212"/>
      <c r="C502" s="1212"/>
      <c r="D502" s="1212"/>
      <c r="E502" s="1212"/>
      <c r="F502" s="1212"/>
      <c r="G502" s="1213"/>
    </row>
    <row r="503" spans="1:11" x14ac:dyDescent="0.2">
      <c r="A503" s="450"/>
      <c r="B503" s="451"/>
      <c r="C503" s="452"/>
      <c r="D503" s="453"/>
      <c r="E503" s="451"/>
      <c r="F503" s="454"/>
      <c r="G503" s="455" t="s">
        <v>20</v>
      </c>
    </row>
    <row r="504" spans="1:11" x14ac:dyDescent="0.2">
      <c r="A504" s="456" t="s">
        <v>1</v>
      </c>
      <c r="B504" s="457"/>
      <c r="C504" s="458" t="s">
        <v>27</v>
      </c>
      <c r="D504" s="457"/>
      <c r="E504" s="286" t="s">
        <v>4049</v>
      </c>
      <c r="F504" s="287"/>
      <c r="G504" s="288" t="s">
        <v>4050</v>
      </c>
    </row>
    <row r="505" spans="1:11" x14ac:dyDescent="0.2">
      <c r="A505" s="459" t="s">
        <v>8</v>
      </c>
      <c r="B505" s="460"/>
      <c r="C505" s="461"/>
      <c r="D505" s="449"/>
      <c r="E505" s="1214"/>
      <c r="F505" s="1215"/>
      <c r="G505" s="462"/>
    </row>
    <row r="506" spans="1:11" x14ac:dyDescent="0.2">
      <c r="A506" s="463" t="s">
        <v>37</v>
      </c>
      <c r="B506" s="464"/>
      <c r="C506" s="464"/>
      <c r="D506" s="464"/>
      <c r="E506" s="465" t="s">
        <v>46</v>
      </c>
      <c r="F506" s="466"/>
      <c r="G506" s="462" t="s">
        <v>50</v>
      </c>
    </row>
    <row r="507" spans="1:11" x14ac:dyDescent="0.2">
      <c r="A507" s="450"/>
      <c r="B507" s="451"/>
      <c r="C507" s="452"/>
      <c r="D507" s="452"/>
      <c r="E507" s="1216"/>
      <c r="F507" s="1217"/>
      <c r="G507" s="467"/>
    </row>
    <row r="508" spans="1:11" ht="26.25" thickBot="1" x14ac:dyDescent="0.25">
      <c r="A508" s="468" t="s">
        <v>47</v>
      </c>
      <c r="B508" s="469" t="s">
        <v>23</v>
      </c>
      <c r="C508" s="469" t="s">
        <v>34</v>
      </c>
      <c r="D508" s="470" t="s">
        <v>53</v>
      </c>
      <c r="E508" s="471" t="s">
        <v>54</v>
      </c>
      <c r="F508" s="472" t="s">
        <v>55</v>
      </c>
      <c r="G508" s="473" t="s">
        <v>35</v>
      </c>
    </row>
    <row r="509" spans="1:11" ht="13.5" thickTop="1" x14ac:dyDescent="0.2">
      <c r="A509" s="474">
        <v>1</v>
      </c>
      <c r="B509" s="475"/>
      <c r="C509" s="225" t="s">
        <v>300</v>
      </c>
      <c r="D509" s="482" t="s">
        <v>1988</v>
      </c>
      <c r="E509" s="661">
        <v>30</v>
      </c>
      <c r="F509" s="481">
        <v>250</v>
      </c>
      <c r="G509" s="220">
        <f>F509*E509</f>
        <v>7500</v>
      </c>
    </row>
    <row r="510" spans="1:11" x14ac:dyDescent="0.2">
      <c r="A510" s="474"/>
      <c r="B510" s="475"/>
      <c r="C510" s="225"/>
      <c r="D510" s="482" t="s">
        <v>8</v>
      </c>
      <c r="E510" s="667"/>
      <c r="F510" s="481"/>
      <c r="G510" s="220"/>
      <c r="K510" s="411" t="s">
        <v>152</v>
      </c>
    </row>
    <row r="511" spans="1:11" x14ac:dyDescent="0.2">
      <c r="A511" s="474"/>
      <c r="B511" s="475"/>
      <c r="C511" s="225"/>
      <c r="D511" s="482"/>
      <c r="E511" s="480"/>
      <c r="F511" s="481"/>
      <c r="G511" s="220"/>
    </row>
    <row r="512" spans="1:11" x14ac:dyDescent="0.2">
      <c r="A512" s="474"/>
      <c r="B512" s="485"/>
      <c r="C512" s="225"/>
      <c r="D512" s="255"/>
      <c r="E512" s="486"/>
      <c r="F512" s="481"/>
      <c r="G512" s="220"/>
    </row>
    <row r="513" spans="1:10" x14ac:dyDescent="0.2">
      <c r="A513" s="474"/>
      <c r="B513" s="485"/>
      <c r="C513" s="225"/>
      <c r="D513" s="255"/>
      <c r="E513" s="486"/>
      <c r="F513" s="481"/>
      <c r="G513" s="220"/>
    </row>
    <row r="514" spans="1:10" x14ac:dyDescent="0.2">
      <c r="A514" s="474"/>
      <c r="B514" s="485"/>
      <c r="C514" s="225"/>
      <c r="D514" s="255"/>
      <c r="E514" s="486"/>
      <c r="F514" s="481"/>
      <c r="G514" s="220"/>
    </row>
    <row r="515" spans="1:10" x14ac:dyDescent="0.2">
      <c r="A515" s="474"/>
      <c r="B515" s="487"/>
      <c r="C515" s="488"/>
      <c r="D515" s="255"/>
      <c r="E515" s="480"/>
      <c r="F515" s="489"/>
      <c r="G515" s="220"/>
      <c r="J515" s="411" t="s">
        <v>152</v>
      </c>
    </row>
    <row r="516" spans="1:10" x14ac:dyDescent="0.2">
      <c r="A516" s="474"/>
      <c r="B516" s="487"/>
      <c r="C516" s="488"/>
      <c r="D516" s="490"/>
      <c r="E516" s="480"/>
      <c r="F516" s="489"/>
      <c r="G516" s="220"/>
    </row>
    <row r="517" spans="1:10" x14ac:dyDescent="0.2">
      <c r="A517" s="474"/>
      <c r="B517" s="475"/>
      <c r="C517" s="225"/>
      <c r="D517" s="490"/>
      <c r="E517" s="491"/>
      <c r="F517" s="481"/>
      <c r="G517" s="220"/>
    </row>
    <row r="518" spans="1:10" x14ac:dyDescent="0.2">
      <c r="A518" s="474"/>
      <c r="B518" s="492"/>
      <c r="C518" s="225"/>
      <c r="D518" s="255"/>
      <c r="E518" s="493"/>
      <c r="F518" s="481"/>
      <c r="G518" s="220"/>
    </row>
    <row r="519" spans="1:10" x14ac:dyDescent="0.2">
      <c r="A519" s="474"/>
      <c r="B519" s="485"/>
      <c r="C519" s="225" t="s">
        <v>150</v>
      </c>
      <c r="D519" s="255"/>
      <c r="E519" s="480"/>
      <c r="F519" s="494"/>
      <c r="G519" s="220"/>
    </row>
    <row r="520" spans="1:10" x14ac:dyDescent="0.2">
      <c r="A520" s="474"/>
      <c r="B520" s="495"/>
      <c r="C520" s="225"/>
      <c r="D520" s="255" t="s">
        <v>8</v>
      </c>
      <c r="E520" s="496"/>
      <c r="F520" s="481"/>
      <c r="G520" s="220"/>
    </row>
    <row r="521" spans="1:10" x14ac:dyDescent="0.2">
      <c r="A521" s="474"/>
      <c r="B521" s="495"/>
      <c r="C521" s="225"/>
      <c r="D521" s="262"/>
      <c r="E521" s="496"/>
      <c r="F521" s="481"/>
      <c r="G521" s="220"/>
    </row>
    <row r="522" spans="1:10" x14ac:dyDescent="0.2">
      <c r="A522" s="474"/>
      <c r="B522" s="475"/>
      <c r="C522" s="225"/>
      <c r="D522" s="262"/>
      <c r="E522" s="480"/>
      <c r="F522" s="481"/>
      <c r="G522" s="220"/>
    </row>
    <row r="523" spans="1:10" x14ac:dyDescent="0.2">
      <c r="A523" s="474"/>
      <c r="B523" s="475"/>
      <c r="C523" s="225"/>
      <c r="D523" s="262" t="s">
        <v>150</v>
      </c>
      <c r="E523" s="496"/>
      <c r="F523" s="481"/>
      <c r="G523" s="220"/>
    </row>
    <row r="524" spans="1:10" x14ac:dyDescent="0.2">
      <c r="A524" s="474"/>
      <c r="B524" s="492"/>
      <c r="C524" s="225"/>
      <c r="D524" s="262" t="s">
        <v>151</v>
      </c>
      <c r="E524" s="493" t="s">
        <v>150</v>
      </c>
      <c r="F524" s="497"/>
      <c r="G524" s="220"/>
    </row>
    <row r="525" spans="1:10" x14ac:dyDescent="0.2">
      <c r="A525" s="474"/>
      <c r="B525" s="485"/>
      <c r="C525" s="225"/>
      <c r="D525" s="498"/>
      <c r="E525" s="493"/>
      <c r="F525" s="497"/>
      <c r="G525" s="220"/>
    </row>
    <row r="526" spans="1:10" x14ac:dyDescent="0.2">
      <c r="A526" s="474"/>
      <c r="B526" s="485"/>
      <c r="C526" s="225"/>
      <c r="D526" s="262"/>
      <c r="E526" s="493"/>
      <c r="F526" s="497"/>
      <c r="G526" s="220"/>
    </row>
    <row r="527" spans="1:10" x14ac:dyDescent="0.2">
      <c r="A527" s="474"/>
      <c r="B527" s="475"/>
      <c r="C527" s="225"/>
      <c r="D527" s="262"/>
      <c r="E527" s="493"/>
      <c r="F527" s="497"/>
      <c r="G527" s="220"/>
    </row>
    <row r="528" spans="1:10" x14ac:dyDescent="0.2">
      <c r="A528" s="474"/>
      <c r="B528" s="475"/>
      <c r="C528" s="225"/>
      <c r="D528" s="255"/>
      <c r="E528" s="493"/>
      <c r="F528" s="497"/>
      <c r="G528" s="220"/>
    </row>
    <row r="529" spans="1:7" x14ac:dyDescent="0.2">
      <c r="A529" s="474"/>
      <c r="B529" s="475"/>
      <c r="C529" s="225"/>
      <c r="D529" s="255"/>
      <c r="E529" s="493"/>
      <c r="F529" s="497"/>
      <c r="G529" s="220"/>
    </row>
    <row r="530" spans="1:7" x14ac:dyDescent="0.2">
      <c r="A530" s="474"/>
      <c r="B530" s="475"/>
      <c r="C530" s="225"/>
      <c r="D530" s="499"/>
      <c r="E530" s="493"/>
      <c r="F530" s="497"/>
      <c r="G530" s="220"/>
    </row>
    <row r="531" spans="1:7" x14ac:dyDescent="0.2">
      <c r="A531" s="474"/>
      <c r="B531" s="475"/>
      <c r="C531" s="225"/>
      <c r="D531" s="499"/>
      <c r="E531" s="493"/>
      <c r="F531" s="497"/>
      <c r="G531" s="220"/>
    </row>
    <row r="532" spans="1:7" x14ac:dyDescent="0.2">
      <c r="A532" s="474"/>
      <c r="B532" s="475"/>
      <c r="C532" s="225"/>
      <c r="D532" s="499"/>
      <c r="E532" s="493"/>
      <c r="F532" s="497"/>
      <c r="G532" s="220"/>
    </row>
    <row r="533" spans="1:7" x14ac:dyDescent="0.2">
      <c r="A533" s="474"/>
      <c r="B533" s="475"/>
      <c r="C533" s="225"/>
      <c r="D533" s="499"/>
      <c r="E533" s="493"/>
      <c r="F533" s="497"/>
      <c r="G533" s="220"/>
    </row>
    <row r="534" spans="1:7" x14ac:dyDescent="0.2">
      <c r="A534" s="474"/>
      <c r="B534" s="475"/>
      <c r="C534" s="225"/>
      <c r="D534" s="499"/>
      <c r="E534" s="493"/>
      <c r="F534" s="497"/>
      <c r="G534" s="220"/>
    </row>
    <row r="535" spans="1:7" x14ac:dyDescent="0.2">
      <c r="A535" s="474"/>
      <c r="B535" s="475"/>
      <c r="C535" s="225"/>
      <c r="D535" s="262"/>
      <c r="E535" s="493"/>
      <c r="F535" s="497"/>
      <c r="G535" s="220"/>
    </row>
    <row r="536" spans="1:7" x14ac:dyDescent="0.2">
      <c r="A536" s="474"/>
      <c r="B536" s="475"/>
      <c r="C536" s="225"/>
      <c r="D536" s="500"/>
      <c r="E536" s="493"/>
      <c r="F536" s="497"/>
      <c r="G536" s="220"/>
    </row>
    <row r="537" spans="1:7" x14ac:dyDescent="0.2">
      <c r="A537" s="474"/>
      <c r="B537" s="475"/>
      <c r="C537" s="225"/>
      <c r="D537" s="501"/>
      <c r="E537" s="480"/>
      <c r="F537" s="481"/>
      <c r="G537" s="220"/>
    </row>
    <row r="538" spans="1:7" x14ac:dyDescent="0.2">
      <c r="A538" s="474"/>
      <c r="B538" s="475"/>
      <c r="C538" s="225"/>
      <c r="D538" s="255"/>
      <c r="E538" s="496"/>
      <c r="F538" s="481"/>
      <c r="G538" s="220"/>
    </row>
    <row r="539" spans="1:7" x14ac:dyDescent="0.2">
      <c r="A539" s="474"/>
      <c r="B539" s="475"/>
      <c r="C539" s="225"/>
      <c r="D539" s="255"/>
      <c r="E539" s="486"/>
      <c r="F539" s="481"/>
      <c r="G539" s="220"/>
    </row>
    <row r="540" spans="1:7" x14ac:dyDescent="0.2">
      <c r="A540" s="474"/>
      <c r="B540" s="475"/>
      <c r="C540" s="224"/>
      <c r="D540" s="262"/>
      <c r="E540" s="502"/>
      <c r="F540" s="503"/>
      <c r="G540" s="220"/>
    </row>
    <row r="541" spans="1:7" x14ac:dyDescent="0.2">
      <c r="A541" s="474"/>
      <c r="B541" s="475"/>
      <c r="C541" s="225"/>
      <c r="D541" s="504"/>
      <c r="E541" s="480"/>
      <c r="F541" s="484"/>
      <c r="G541" s="220"/>
    </row>
    <row r="542" spans="1:7" x14ac:dyDescent="0.2">
      <c r="A542" s="474"/>
      <c r="B542" s="475"/>
      <c r="C542" s="225"/>
      <c r="D542" s="490"/>
      <c r="E542" s="480"/>
      <c r="F542" s="484"/>
      <c r="G542" s="220"/>
    </row>
    <row r="543" spans="1:7" ht="13.5" thickBot="1" x14ac:dyDescent="0.25">
      <c r="A543" s="505"/>
      <c r="B543" s="506"/>
      <c r="C543" s="507"/>
      <c r="D543" s="507"/>
      <c r="E543" s="506"/>
      <c r="F543" s="508" t="s">
        <v>15</v>
      </c>
      <c r="G543" s="509">
        <f>SUM(G509:G542)</f>
        <v>7500</v>
      </c>
    </row>
    <row r="544" spans="1:7" ht="13.5" thickTop="1" x14ac:dyDescent="0.2">
      <c r="A544" s="1218" t="s">
        <v>2286</v>
      </c>
      <c r="B544" s="1219"/>
      <c r="C544" s="1219"/>
      <c r="D544" s="1219"/>
      <c r="E544" s="1219"/>
      <c r="F544" s="1219"/>
      <c r="G544" s="1220"/>
    </row>
    <row r="545" spans="1:7" ht="13.5" thickBot="1" x14ac:dyDescent="0.25">
      <c r="A545" s="510"/>
      <c r="B545" s="511"/>
      <c r="C545" s="511" t="s">
        <v>1390</v>
      </c>
      <c r="D545" s="512"/>
      <c r="E545" s="511"/>
      <c r="F545" s="513"/>
      <c r="G545" s="514"/>
    </row>
    <row r="546" spans="1:7" ht="13.5" thickTop="1" x14ac:dyDescent="0.2">
      <c r="A546" s="1221"/>
      <c r="B546" s="1222"/>
      <c r="C546" s="1222"/>
      <c r="D546" s="515" t="s">
        <v>11</v>
      </c>
      <c r="E546" s="1223" t="s">
        <v>12</v>
      </c>
      <c r="F546" s="1223"/>
      <c r="G546" s="1224"/>
    </row>
    <row r="547" spans="1:7" x14ac:dyDescent="0.2">
      <c r="A547" s="1225" t="s">
        <v>17</v>
      </c>
      <c r="B547" s="1226"/>
      <c r="C547" s="1226"/>
      <c r="D547" s="516"/>
      <c r="E547" s="1227"/>
      <c r="F547" s="1228"/>
      <c r="G547" s="1229"/>
    </row>
    <row r="548" spans="1:7" x14ac:dyDescent="0.2">
      <c r="A548" s="1225" t="s">
        <v>38</v>
      </c>
      <c r="B548" s="1226"/>
      <c r="C548" s="1226"/>
      <c r="D548" s="517" t="s">
        <v>329</v>
      </c>
      <c r="E548" s="1230" t="s">
        <v>142</v>
      </c>
      <c r="F548" s="1230"/>
      <c r="G548" s="1231"/>
    </row>
    <row r="549" spans="1:7" ht="13.5" thickBot="1" x14ac:dyDescent="0.25">
      <c r="A549" s="1276" t="s">
        <v>39</v>
      </c>
      <c r="B549" s="1277"/>
      <c r="C549" s="1277"/>
      <c r="D549" s="518" t="s">
        <v>330</v>
      </c>
      <c r="E549" s="1279" t="s">
        <v>0</v>
      </c>
      <c r="F549" s="1279"/>
      <c r="G549" s="1280"/>
    </row>
    <row r="550" spans="1:7" ht="16.5" x14ac:dyDescent="0.25">
      <c r="A550" s="1205" t="s">
        <v>29</v>
      </c>
      <c r="B550" s="1206"/>
      <c r="C550" s="1206"/>
      <c r="D550" s="1206"/>
      <c r="E550" s="1206"/>
      <c r="F550" s="1206"/>
      <c r="G550" s="1207"/>
    </row>
    <row r="551" spans="1:7" x14ac:dyDescent="0.2">
      <c r="A551" s="1208" t="s">
        <v>48</v>
      </c>
      <c r="B551" s="1209"/>
      <c r="C551" s="1209"/>
      <c r="D551" s="1209"/>
      <c r="E551" s="1209"/>
      <c r="F551" s="1209"/>
      <c r="G551" s="1210"/>
    </row>
    <row r="552" spans="1:7" x14ac:dyDescent="0.2">
      <c r="A552" s="1211" t="s">
        <v>49</v>
      </c>
      <c r="B552" s="1212"/>
      <c r="C552" s="1212"/>
      <c r="D552" s="1212"/>
      <c r="E552" s="1212"/>
      <c r="F552" s="1212"/>
      <c r="G552" s="1213"/>
    </row>
    <row r="553" spans="1:7" x14ac:dyDescent="0.2">
      <c r="A553" s="450"/>
      <c r="B553" s="451"/>
      <c r="C553" s="452"/>
      <c r="D553" s="453"/>
      <c r="E553" s="451"/>
      <c r="F553" s="454"/>
      <c r="G553" s="455" t="s">
        <v>20</v>
      </c>
    </row>
    <row r="554" spans="1:7" x14ac:dyDescent="0.2">
      <c r="A554" s="456" t="s">
        <v>1</v>
      </c>
      <c r="B554" s="457"/>
      <c r="C554" s="458" t="s">
        <v>27</v>
      </c>
      <c r="D554" s="457"/>
      <c r="E554" s="286" t="s">
        <v>4264</v>
      </c>
      <c r="F554" s="287"/>
      <c r="G554" s="288" t="s">
        <v>3660</v>
      </c>
    </row>
    <row r="555" spans="1:7" x14ac:dyDescent="0.2">
      <c r="A555" s="459" t="s">
        <v>8</v>
      </c>
      <c r="B555" s="460"/>
      <c r="C555" s="461"/>
      <c r="D555" s="449"/>
      <c r="E555" s="1214"/>
      <c r="F555" s="1215"/>
      <c r="G555" s="462"/>
    </row>
    <row r="556" spans="1:7" x14ac:dyDescent="0.2">
      <c r="A556" s="463" t="s">
        <v>37</v>
      </c>
      <c r="B556" s="464"/>
      <c r="C556" s="464"/>
      <c r="D556" s="464"/>
      <c r="E556" s="465" t="s">
        <v>46</v>
      </c>
      <c r="F556" s="466"/>
      <c r="G556" s="462" t="s">
        <v>50</v>
      </c>
    </row>
    <row r="557" spans="1:7" x14ac:dyDescent="0.2">
      <c r="A557" s="450"/>
      <c r="B557" s="451"/>
      <c r="C557" s="452"/>
      <c r="D557" s="452"/>
      <c r="E557" s="1216"/>
      <c r="F557" s="1217"/>
      <c r="G557" s="467"/>
    </row>
    <row r="558" spans="1:7" ht="26.25" thickBot="1" x14ac:dyDescent="0.25">
      <c r="A558" s="468" t="s">
        <v>47</v>
      </c>
      <c r="B558" s="469" t="s">
        <v>23</v>
      </c>
      <c r="C558" s="469" t="s">
        <v>34</v>
      </c>
      <c r="D558" s="470" t="s">
        <v>53</v>
      </c>
      <c r="E558" s="471" t="s">
        <v>54</v>
      </c>
      <c r="F558" s="472" t="s">
        <v>55</v>
      </c>
      <c r="G558" s="473" t="s">
        <v>35</v>
      </c>
    </row>
    <row r="559" spans="1:7" ht="13.5" thickTop="1" x14ac:dyDescent="0.2">
      <c r="A559" s="474">
        <v>1</v>
      </c>
      <c r="B559" s="475"/>
      <c r="C559" s="225" t="s">
        <v>300</v>
      </c>
      <c r="D559" s="482" t="s">
        <v>1320</v>
      </c>
      <c r="E559" s="661">
        <v>100</v>
      </c>
      <c r="F559" s="481">
        <v>200</v>
      </c>
      <c r="G559" s="220">
        <f>F559*E559</f>
        <v>20000</v>
      </c>
    </row>
    <row r="560" spans="1:7" x14ac:dyDescent="0.2">
      <c r="A560" s="474"/>
      <c r="B560" s="475"/>
      <c r="C560" s="225"/>
      <c r="D560" s="482" t="s">
        <v>750</v>
      </c>
      <c r="E560" s="667"/>
      <c r="F560" s="481"/>
      <c r="G560" s="220"/>
    </row>
    <row r="561" spans="1:7" x14ac:dyDescent="0.2">
      <c r="A561" s="474">
        <v>2</v>
      </c>
      <c r="B561" s="475"/>
      <c r="C561" s="225" t="s">
        <v>300</v>
      </c>
      <c r="D561" s="482" t="s">
        <v>1321</v>
      </c>
      <c r="E561" s="480">
        <v>100</v>
      </c>
      <c r="F561" s="481">
        <v>350</v>
      </c>
      <c r="G561" s="220">
        <f>F561*E561</f>
        <v>35000</v>
      </c>
    </row>
    <row r="562" spans="1:7" x14ac:dyDescent="0.2">
      <c r="A562" s="474"/>
      <c r="B562" s="485"/>
      <c r="C562" s="225"/>
      <c r="D562" s="255" t="s">
        <v>850</v>
      </c>
      <c r="E562" s="486"/>
      <c r="F562" s="481"/>
      <c r="G562" s="220"/>
    </row>
    <row r="563" spans="1:7" x14ac:dyDescent="0.2">
      <c r="A563" s="474">
        <v>3</v>
      </c>
      <c r="B563" s="485"/>
      <c r="C563" s="225" t="s">
        <v>300</v>
      </c>
      <c r="D563" s="255" t="s">
        <v>1322</v>
      </c>
      <c r="E563" s="486">
        <v>100</v>
      </c>
      <c r="F563" s="481">
        <v>200</v>
      </c>
      <c r="G563" s="220">
        <f>F563*E563</f>
        <v>20000</v>
      </c>
    </row>
    <row r="564" spans="1:7" x14ac:dyDescent="0.2">
      <c r="A564" s="474"/>
      <c r="B564" s="485"/>
      <c r="C564" s="225"/>
      <c r="D564" s="255" t="s">
        <v>1323</v>
      </c>
      <c r="E564" s="486"/>
      <c r="F564" s="481"/>
      <c r="G564" s="220"/>
    </row>
    <row r="565" spans="1:7" x14ac:dyDescent="0.2">
      <c r="A565" s="474"/>
      <c r="B565" s="487"/>
      <c r="C565" s="488"/>
      <c r="D565" s="255"/>
      <c r="E565" s="480"/>
      <c r="F565" s="489"/>
      <c r="G565" s="220"/>
    </row>
    <row r="566" spans="1:7" x14ac:dyDescent="0.2">
      <c r="A566" s="474"/>
      <c r="B566" s="487"/>
      <c r="C566" s="488"/>
      <c r="D566" s="490"/>
      <c r="E566" s="480"/>
      <c r="F566" s="489"/>
      <c r="G566" s="220"/>
    </row>
    <row r="567" spans="1:7" x14ac:dyDescent="0.2">
      <c r="A567" s="474"/>
      <c r="B567" s="475"/>
      <c r="C567" s="225"/>
      <c r="D567" s="490"/>
      <c r="E567" s="491"/>
      <c r="F567" s="481"/>
      <c r="G567" s="220"/>
    </row>
    <row r="568" spans="1:7" x14ac:dyDescent="0.2">
      <c r="A568" s="474"/>
      <c r="B568" s="492"/>
      <c r="C568" s="225"/>
      <c r="D568" s="255"/>
      <c r="E568" s="493"/>
      <c r="F568" s="481"/>
      <c r="G568" s="220"/>
    </row>
    <row r="569" spans="1:7" x14ac:dyDescent="0.2">
      <c r="A569" s="474"/>
      <c r="B569" s="485"/>
      <c r="C569" s="225" t="s">
        <v>150</v>
      </c>
      <c r="D569" s="255"/>
      <c r="E569" s="480"/>
      <c r="F569" s="494"/>
      <c r="G569" s="220"/>
    </row>
    <row r="570" spans="1:7" x14ac:dyDescent="0.2">
      <c r="A570" s="474"/>
      <c r="B570" s="495"/>
      <c r="C570" s="225"/>
      <c r="D570" s="255"/>
      <c r="E570" s="496"/>
      <c r="F570" s="481"/>
      <c r="G570" s="220"/>
    </row>
    <row r="571" spans="1:7" x14ac:dyDescent="0.2">
      <c r="A571" s="474"/>
      <c r="B571" s="495"/>
      <c r="C571" s="225"/>
      <c r="D571" s="262"/>
      <c r="E571" s="496"/>
      <c r="F571" s="481"/>
      <c r="G571" s="220"/>
    </row>
    <row r="572" spans="1:7" x14ac:dyDescent="0.2">
      <c r="A572" s="474"/>
      <c r="B572" s="475"/>
      <c r="C572" s="225"/>
      <c r="D572" s="262"/>
      <c r="E572" s="480"/>
      <c r="F572" s="481"/>
      <c r="G572" s="220"/>
    </row>
    <row r="573" spans="1:7" x14ac:dyDescent="0.2">
      <c r="A573" s="474"/>
      <c r="B573" s="475"/>
      <c r="C573" s="225"/>
      <c r="D573" s="262"/>
      <c r="E573" s="496"/>
      <c r="F573" s="481"/>
      <c r="G573" s="220"/>
    </row>
    <row r="574" spans="1:7" x14ac:dyDescent="0.2">
      <c r="A574" s="474"/>
      <c r="B574" s="492"/>
      <c r="C574" s="225"/>
      <c r="D574" s="262"/>
      <c r="E574" s="493" t="s">
        <v>150</v>
      </c>
      <c r="F574" s="497"/>
      <c r="G574" s="220"/>
    </row>
    <row r="575" spans="1:7" x14ac:dyDescent="0.2">
      <c r="A575" s="474"/>
      <c r="B575" s="485"/>
      <c r="C575" s="225"/>
      <c r="D575" s="498"/>
      <c r="E575" s="493"/>
      <c r="F575" s="497"/>
      <c r="G575" s="220"/>
    </row>
    <row r="576" spans="1:7" x14ac:dyDescent="0.2">
      <c r="A576" s="474"/>
      <c r="B576" s="485"/>
      <c r="C576" s="225"/>
      <c r="D576" s="262"/>
      <c r="E576" s="493"/>
      <c r="F576" s="497"/>
      <c r="G576" s="220"/>
    </row>
    <row r="577" spans="1:7" x14ac:dyDescent="0.2">
      <c r="A577" s="474"/>
      <c r="B577" s="475"/>
      <c r="C577" s="225"/>
      <c r="D577" s="262"/>
      <c r="E577" s="493"/>
      <c r="F577" s="497"/>
      <c r="G577" s="220"/>
    </row>
    <row r="578" spans="1:7" x14ac:dyDescent="0.2">
      <c r="A578" s="474"/>
      <c r="B578" s="475"/>
      <c r="C578" s="225"/>
      <c r="D578" s="255"/>
      <c r="E578" s="493"/>
      <c r="F578" s="497"/>
      <c r="G578" s="220"/>
    </row>
    <row r="579" spans="1:7" x14ac:dyDescent="0.2">
      <c r="A579" s="474"/>
      <c r="B579" s="475"/>
      <c r="C579" s="225"/>
      <c r="D579" s="255"/>
      <c r="E579" s="493"/>
      <c r="F579" s="497"/>
      <c r="G579" s="220"/>
    </row>
    <row r="580" spans="1:7" x14ac:dyDescent="0.2">
      <c r="A580" s="474"/>
      <c r="B580" s="475"/>
      <c r="C580" s="225"/>
      <c r="D580" s="499"/>
      <c r="E580" s="493"/>
      <c r="F580" s="497"/>
      <c r="G580" s="220"/>
    </row>
    <row r="581" spans="1:7" x14ac:dyDescent="0.2">
      <c r="A581" s="474"/>
      <c r="B581" s="475"/>
      <c r="C581" s="225"/>
      <c r="D581" s="499"/>
      <c r="E581" s="493"/>
      <c r="F581" s="497"/>
      <c r="G581" s="220"/>
    </row>
    <row r="582" spans="1:7" x14ac:dyDescent="0.2">
      <c r="A582" s="474"/>
      <c r="B582" s="475"/>
      <c r="C582" s="225"/>
      <c r="D582" s="499"/>
      <c r="E582" s="493"/>
      <c r="F582" s="497"/>
      <c r="G582" s="220"/>
    </row>
    <row r="583" spans="1:7" x14ac:dyDescent="0.2">
      <c r="A583" s="474"/>
      <c r="B583" s="475"/>
      <c r="C583" s="225"/>
      <c r="D583" s="499"/>
      <c r="E583" s="493"/>
      <c r="F583" s="497"/>
      <c r="G583" s="220"/>
    </row>
    <row r="584" spans="1:7" x14ac:dyDescent="0.2">
      <c r="A584" s="474"/>
      <c r="B584" s="475"/>
      <c r="C584" s="225"/>
      <c r="D584" s="499"/>
      <c r="E584" s="493"/>
      <c r="F584" s="497"/>
      <c r="G584" s="220"/>
    </row>
    <row r="585" spans="1:7" x14ac:dyDescent="0.2">
      <c r="A585" s="474"/>
      <c r="B585" s="475"/>
      <c r="C585" s="225"/>
      <c r="D585" s="262"/>
      <c r="E585" s="493"/>
      <c r="F585" s="497"/>
      <c r="G585" s="220"/>
    </row>
    <row r="586" spans="1:7" x14ac:dyDescent="0.2">
      <c r="A586" s="474"/>
      <c r="B586" s="475"/>
      <c r="C586" s="225"/>
      <c r="D586" s="500"/>
      <c r="E586" s="493"/>
      <c r="F586" s="497"/>
      <c r="G586" s="220"/>
    </row>
    <row r="587" spans="1:7" x14ac:dyDescent="0.2">
      <c r="A587" s="474"/>
      <c r="B587" s="475"/>
      <c r="C587" s="225"/>
      <c r="D587" s="501"/>
      <c r="E587" s="480"/>
      <c r="F587" s="481"/>
      <c r="G587" s="220"/>
    </row>
    <row r="588" spans="1:7" x14ac:dyDescent="0.2">
      <c r="A588" s="474"/>
      <c r="B588" s="475"/>
      <c r="C588" s="225"/>
      <c r="D588" s="255"/>
      <c r="E588" s="496"/>
      <c r="F588" s="481"/>
      <c r="G588" s="220"/>
    </row>
    <row r="589" spans="1:7" x14ac:dyDescent="0.2">
      <c r="A589" s="474"/>
      <c r="B589" s="475"/>
      <c r="C589" s="225"/>
      <c r="D589" s="255"/>
      <c r="E589" s="486"/>
      <c r="F589" s="481"/>
      <c r="G589" s="220"/>
    </row>
    <row r="590" spans="1:7" x14ac:dyDescent="0.2">
      <c r="A590" s="474"/>
      <c r="B590" s="475"/>
      <c r="C590" s="224"/>
      <c r="D590" s="262"/>
      <c r="E590" s="502"/>
      <c r="F590" s="503"/>
      <c r="G590" s="220"/>
    </row>
    <row r="591" spans="1:7" x14ac:dyDescent="0.2">
      <c r="A591" s="474"/>
      <c r="B591" s="475"/>
      <c r="C591" s="225"/>
      <c r="D591" s="504"/>
      <c r="E591" s="480"/>
      <c r="F591" s="484"/>
      <c r="G591" s="220"/>
    </row>
    <row r="592" spans="1:7" x14ac:dyDescent="0.2">
      <c r="A592" s="474"/>
      <c r="B592" s="475"/>
      <c r="C592" s="225"/>
      <c r="D592" s="490"/>
      <c r="E592" s="480"/>
      <c r="F592" s="484"/>
      <c r="G592" s="220"/>
    </row>
    <row r="593" spans="1:7" x14ac:dyDescent="0.2">
      <c r="A593" s="505"/>
      <c r="B593" s="506"/>
      <c r="C593" s="507"/>
      <c r="D593" s="507"/>
      <c r="E593" s="506"/>
      <c r="F593" s="508" t="s">
        <v>15</v>
      </c>
      <c r="G593" s="509">
        <f>SUM(G559:G592)</f>
        <v>75000</v>
      </c>
    </row>
    <row r="594" spans="1:7" x14ac:dyDescent="0.2">
      <c r="A594" s="1218" t="s">
        <v>4265</v>
      </c>
      <c r="B594" s="1219"/>
      <c r="C594" s="1219"/>
      <c r="D594" s="1219"/>
      <c r="E594" s="1219"/>
      <c r="F594" s="1219"/>
      <c r="G594" s="1220"/>
    </row>
    <row r="595" spans="1:7" x14ac:dyDescent="0.2">
      <c r="A595" s="510"/>
      <c r="B595" s="511"/>
      <c r="C595" s="511" t="s">
        <v>1324</v>
      </c>
      <c r="D595" s="512"/>
      <c r="E595" s="511"/>
      <c r="F595" s="513"/>
      <c r="G595" s="514"/>
    </row>
    <row r="596" spans="1:7" x14ac:dyDescent="0.2">
      <c r="A596" s="1221"/>
      <c r="B596" s="1222"/>
      <c r="C596" s="1222"/>
      <c r="D596" s="515" t="s">
        <v>11</v>
      </c>
      <c r="E596" s="1223" t="s">
        <v>12</v>
      </c>
      <c r="F596" s="1223"/>
      <c r="G596" s="1224"/>
    </row>
    <row r="597" spans="1:7" x14ac:dyDescent="0.2">
      <c r="A597" s="1225" t="s">
        <v>17</v>
      </c>
      <c r="B597" s="1226"/>
      <c r="C597" s="1226"/>
      <c r="D597" s="516"/>
      <c r="E597" s="1227"/>
      <c r="F597" s="1228"/>
      <c r="G597" s="1229"/>
    </row>
    <row r="598" spans="1:7" x14ac:dyDescent="0.2">
      <c r="A598" s="1225" t="s">
        <v>38</v>
      </c>
      <c r="B598" s="1226"/>
      <c r="C598" s="1226"/>
      <c r="D598" s="517" t="s">
        <v>329</v>
      </c>
      <c r="E598" s="1230" t="s">
        <v>142</v>
      </c>
      <c r="F598" s="1230"/>
      <c r="G598" s="1231"/>
    </row>
    <row r="599" spans="1:7" x14ac:dyDescent="0.2">
      <c r="A599" s="1276" t="s">
        <v>39</v>
      </c>
      <c r="B599" s="1277"/>
      <c r="C599" s="1277"/>
      <c r="D599" s="518" t="s">
        <v>330</v>
      </c>
      <c r="E599" s="1279" t="s">
        <v>0</v>
      </c>
      <c r="F599" s="1279"/>
      <c r="G599" s="1280"/>
    </row>
    <row r="600" spans="1:7" ht="16.5" x14ac:dyDescent="0.25">
      <c r="A600" s="1152" t="s">
        <v>29</v>
      </c>
      <c r="B600" s="1153"/>
      <c r="C600" s="1153"/>
      <c r="D600" s="1153"/>
      <c r="E600" s="1153"/>
      <c r="F600" s="1153"/>
      <c r="G600" s="1154"/>
    </row>
    <row r="601" spans="1:7" x14ac:dyDescent="0.2">
      <c r="A601" s="1155" t="s">
        <v>48</v>
      </c>
      <c r="B601" s="1156"/>
      <c r="C601" s="1156"/>
      <c r="D601" s="1156"/>
      <c r="E601" s="1156"/>
      <c r="F601" s="1156"/>
      <c r="G601" s="1157"/>
    </row>
    <row r="602" spans="1:7" x14ac:dyDescent="0.2">
      <c r="A602" s="1158" t="s">
        <v>49</v>
      </c>
      <c r="B602" s="1159"/>
      <c r="C602" s="1159"/>
      <c r="D602" s="1159"/>
      <c r="E602" s="1159"/>
      <c r="F602" s="1159"/>
      <c r="G602" s="1160"/>
    </row>
    <row r="603" spans="1:7" x14ac:dyDescent="0.2">
      <c r="A603" s="6"/>
      <c r="B603" s="99"/>
      <c r="C603" s="8"/>
      <c r="D603" s="9"/>
      <c r="E603" s="99"/>
      <c r="F603" s="10"/>
      <c r="G603" s="11" t="s">
        <v>20</v>
      </c>
    </row>
    <row r="604" spans="1:7" x14ac:dyDescent="0.2">
      <c r="A604" s="12" t="s">
        <v>1</v>
      </c>
      <c r="B604" s="13"/>
      <c r="C604" s="14" t="s">
        <v>27</v>
      </c>
      <c r="D604" s="13"/>
      <c r="E604" s="343" t="s">
        <v>1369</v>
      </c>
      <c r="F604" s="98"/>
      <c r="G604" s="344" t="s">
        <v>1360</v>
      </c>
    </row>
    <row r="605" spans="1:7" x14ac:dyDescent="0.2">
      <c r="A605" s="17" t="s">
        <v>8</v>
      </c>
      <c r="B605" s="100"/>
      <c r="C605" s="19"/>
      <c r="D605" s="4"/>
      <c r="E605" s="1145"/>
      <c r="F605" s="1146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1147"/>
      <c r="F607" s="1148"/>
      <c r="G607" s="25"/>
    </row>
    <row r="608" spans="1:7" ht="25.5" x14ac:dyDescent="0.2">
      <c r="A608" s="210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x14ac:dyDescent="0.2">
      <c r="A609" s="29">
        <v>1</v>
      </c>
      <c r="B609" s="101"/>
      <c r="C609" s="352" t="s">
        <v>300</v>
      </c>
      <c r="D609" s="351" t="s">
        <v>744</v>
      </c>
      <c r="E609" s="158">
        <v>70</v>
      </c>
      <c r="F609" s="128">
        <v>350</v>
      </c>
      <c r="G609" s="35">
        <f>F609*E609</f>
        <v>24500</v>
      </c>
    </row>
    <row r="610" spans="1:7" x14ac:dyDescent="0.2">
      <c r="A610" s="29"/>
      <c r="B610" s="101"/>
      <c r="C610" s="41"/>
      <c r="D610" s="351" t="s">
        <v>1358</v>
      </c>
      <c r="E610" s="156"/>
      <c r="F610" s="128"/>
      <c r="G610" s="35"/>
    </row>
    <row r="611" spans="1:7" x14ac:dyDescent="0.2">
      <c r="A611" s="29"/>
      <c r="B611" s="101"/>
      <c r="C611" s="352"/>
      <c r="D611" s="351"/>
      <c r="E611" s="108"/>
      <c r="F611" s="128"/>
      <c r="G611" s="35"/>
    </row>
    <row r="612" spans="1:7" x14ac:dyDescent="0.2">
      <c r="A612" s="29"/>
      <c r="B612" s="105"/>
      <c r="C612" s="352"/>
      <c r="D612" s="357"/>
      <c r="E612" s="102"/>
      <c r="F612" s="128"/>
      <c r="G612" s="35"/>
    </row>
    <row r="613" spans="1:7" x14ac:dyDescent="0.2">
      <c r="A613" s="29"/>
      <c r="B613" s="105"/>
      <c r="C613" s="352"/>
      <c r="D613" s="357"/>
      <c r="E613" s="102"/>
      <c r="F613" s="128"/>
      <c r="G613" s="35"/>
    </row>
    <row r="614" spans="1:7" x14ac:dyDescent="0.2">
      <c r="A614" s="29"/>
      <c r="B614" s="105"/>
      <c r="C614" s="41"/>
      <c r="D614" s="357"/>
      <c r="E614" s="102"/>
      <c r="F614" s="128"/>
      <c r="G614" s="35"/>
    </row>
    <row r="615" spans="1:7" x14ac:dyDescent="0.2">
      <c r="A615" s="29"/>
      <c r="B615" s="151"/>
      <c r="C615" s="119"/>
      <c r="D615" s="136"/>
      <c r="E615" s="108"/>
      <c r="F615" s="150"/>
      <c r="G615" s="35"/>
    </row>
    <row r="616" spans="1:7" x14ac:dyDescent="0.2">
      <c r="A616" s="29"/>
      <c r="B616" s="151"/>
      <c r="C616" s="119"/>
      <c r="D616" s="144"/>
      <c r="E616" s="108"/>
      <c r="F616" s="150"/>
      <c r="G616" s="35"/>
    </row>
    <row r="617" spans="1:7" x14ac:dyDescent="0.2">
      <c r="A617" s="29"/>
      <c r="B617" s="101"/>
      <c r="C617" s="41"/>
      <c r="D617" s="144"/>
      <c r="E617" s="155"/>
      <c r="F617" s="128"/>
      <c r="G617" s="35"/>
    </row>
    <row r="618" spans="1:7" x14ac:dyDescent="0.2">
      <c r="A618" s="29"/>
      <c r="B618" s="106"/>
      <c r="C618" s="41"/>
      <c r="D618" s="136"/>
      <c r="E618" s="104"/>
      <c r="F618" s="128"/>
      <c r="G618" s="35"/>
    </row>
    <row r="619" spans="1:7" x14ac:dyDescent="0.2">
      <c r="A619" s="29"/>
      <c r="B619" s="105"/>
      <c r="C619" s="41" t="s">
        <v>150</v>
      </c>
      <c r="D619" s="136"/>
      <c r="E619" s="108"/>
      <c r="F619" s="152"/>
      <c r="G619" s="35"/>
    </row>
    <row r="620" spans="1:7" x14ac:dyDescent="0.2">
      <c r="A620" s="29"/>
      <c r="B620" s="107"/>
      <c r="C620" s="41"/>
      <c r="D620" s="136"/>
      <c r="E620" s="153"/>
      <c r="F620" s="128"/>
      <c r="G620" s="35"/>
    </row>
    <row r="621" spans="1:7" x14ac:dyDescent="0.2">
      <c r="A621" s="29"/>
      <c r="B621" s="107"/>
      <c r="C621" s="41"/>
      <c r="D621" s="67"/>
      <c r="E621" s="153"/>
      <c r="F621" s="128"/>
      <c r="G621" s="35"/>
    </row>
    <row r="622" spans="1:7" x14ac:dyDescent="0.2">
      <c r="A622" s="29"/>
      <c r="B622" s="101"/>
      <c r="C622" s="41"/>
      <c r="D622" s="67"/>
      <c r="E622" s="108"/>
      <c r="F622" s="128"/>
      <c r="G622" s="35"/>
    </row>
    <row r="623" spans="1:7" x14ac:dyDescent="0.2">
      <c r="A623" s="29"/>
      <c r="B623" s="101"/>
      <c r="C623" s="41"/>
      <c r="D623" s="67"/>
      <c r="E623" s="153"/>
      <c r="F623" s="128"/>
      <c r="G623" s="35"/>
    </row>
    <row r="624" spans="1:7" x14ac:dyDescent="0.2">
      <c r="A624" s="29"/>
      <c r="B624" s="106"/>
      <c r="C624" s="41"/>
      <c r="D624" s="67"/>
      <c r="E624" s="104" t="s">
        <v>150</v>
      </c>
      <c r="F624" s="154"/>
      <c r="G624" s="35"/>
    </row>
    <row r="625" spans="1:7" x14ac:dyDescent="0.2">
      <c r="A625" s="29"/>
      <c r="B625" s="105"/>
      <c r="C625" s="41"/>
      <c r="D625" s="130"/>
      <c r="E625" s="104"/>
      <c r="F625" s="154"/>
      <c r="G625" s="35"/>
    </row>
    <row r="626" spans="1:7" x14ac:dyDescent="0.2">
      <c r="A626" s="29"/>
      <c r="B626" s="105"/>
      <c r="C626" s="41"/>
      <c r="D626" s="67"/>
      <c r="E626" s="104"/>
      <c r="F626" s="154"/>
      <c r="G626" s="35"/>
    </row>
    <row r="627" spans="1:7" x14ac:dyDescent="0.2">
      <c r="A627" s="29"/>
      <c r="B627" s="101"/>
      <c r="C627" s="41"/>
      <c r="D627" s="67"/>
      <c r="E627" s="104"/>
      <c r="F627" s="154"/>
      <c r="G627" s="35"/>
    </row>
    <row r="628" spans="1:7" x14ac:dyDescent="0.2">
      <c r="A628" s="29"/>
      <c r="B628" s="101"/>
      <c r="C628" s="41"/>
      <c r="D628" s="136"/>
      <c r="E628" s="104"/>
      <c r="F628" s="154"/>
      <c r="G628" s="35"/>
    </row>
    <row r="629" spans="1:7" x14ac:dyDescent="0.2">
      <c r="A629" s="29"/>
      <c r="B629" s="101"/>
      <c r="C629" s="41"/>
      <c r="D629" s="136"/>
      <c r="E629" s="104"/>
      <c r="F629" s="154"/>
      <c r="G629" s="35"/>
    </row>
    <row r="630" spans="1:7" x14ac:dyDescent="0.2">
      <c r="A630" s="29"/>
      <c r="B630" s="101"/>
      <c r="C630" s="41"/>
      <c r="D630" s="62"/>
      <c r="E630" s="104"/>
      <c r="F630" s="154"/>
      <c r="G630" s="35"/>
    </row>
    <row r="631" spans="1:7" x14ac:dyDescent="0.2">
      <c r="A631" s="29"/>
      <c r="B631" s="101"/>
      <c r="C631" s="41"/>
      <c r="D631" s="62"/>
      <c r="E631" s="104"/>
      <c r="F631" s="154"/>
      <c r="G631" s="35"/>
    </row>
    <row r="632" spans="1:7" x14ac:dyDescent="0.2">
      <c r="A632" s="29"/>
      <c r="B632" s="101"/>
      <c r="C632" s="41"/>
      <c r="D632" s="62"/>
      <c r="E632" s="104"/>
      <c r="F632" s="154"/>
      <c r="G632" s="35"/>
    </row>
    <row r="633" spans="1:7" x14ac:dyDescent="0.2">
      <c r="A633" s="29"/>
      <c r="B633" s="101"/>
      <c r="C633" s="41"/>
      <c r="D633" s="62"/>
      <c r="E633" s="104"/>
      <c r="F633" s="154"/>
      <c r="G633" s="35"/>
    </row>
    <row r="634" spans="1:7" x14ac:dyDescent="0.2">
      <c r="A634" s="29"/>
      <c r="B634" s="101"/>
      <c r="C634" s="41"/>
      <c r="D634" s="62"/>
      <c r="E634" s="104"/>
      <c r="F634" s="154"/>
      <c r="G634" s="35"/>
    </row>
    <row r="635" spans="1:7" x14ac:dyDescent="0.2">
      <c r="A635" s="29"/>
      <c r="B635" s="101"/>
      <c r="C635" s="41"/>
      <c r="D635" s="67"/>
      <c r="E635" s="104"/>
      <c r="F635" s="154"/>
      <c r="G635" s="35"/>
    </row>
    <row r="636" spans="1:7" x14ac:dyDescent="0.2">
      <c r="A636" s="29"/>
      <c r="B636" s="101"/>
      <c r="C636" s="41"/>
      <c r="D636" s="159"/>
      <c r="E636" s="104"/>
      <c r="F636" s="154"/>
      <c r="G636" s="35"/>
    </row>
    <row r="637" spans="1:7" x14ac:dyDescent="0.2">
      <c r="A637" s="29"/>
      <c r="B637" s="101"/>
      <c r="C637" s="41"/>
      <c r="D637" s="160"/>
      <c r="E637" s="108"/>
      <c r="F637" s="128"/>
      <c r="G637" s="35"/>
    </row>
    <row r="638" spans="1:7" x14ac:dyDescent="0.2">
      <c r="A638" s="29"/>
      <c r="B638" s="101"/>
      <c r="C638" s="41"/>
      <c r="D638" s="136"/>
      <c r="E638" s="153"/>
      <c r="F638" s="128"/>
      <c r="G638" s="35"/>
    </row>
    <row r="639" spans="1:7" x14ac:dyDescent="0.2">
      <c r="A639" s="29"/>
      <c r="B639" s="101"/>
      <c r="C639" s="41"/>
      <c r="D639" s="136"/>
      <c r="E639" s="102"/>
      <c r="F639" s="128"/>
      <c r="G639" s="35"/>
    </row>
    <row r="640" spans="1:7" x14ac:dyDescent="0.2">
      <c r="A640" s="29"/>
      <c r="B640" s="101"/>
      <c r="C640" s="31"/>
      <c r="D640" s="67"/>
      <c r="E640" s="131"/>
      <c r="F640" s="117"/>
      <c r="G640" s="35"/>
    </row>
    <row r="641" spans="1:7" x14ac:dyDescent="0.2">
      <c r="A641" s="29"/>
      <c r="B641" s="101"/>
      <c r="C641" s="41"/>
      <c r="D641" s="118"/>
      <c r="E641" s="108"/>
      <c r="F641" s="149"/>
      <c r="G641" s="35"/>
    </row>
    <row r="642" spans="1:7" x14ac:dyDescent="0.2">
      <c r="A642" s="29"/>
      <c r="B642" s="101"/>
      <c r="C642" s="41"/>
      <c r="D642" s="144"/>
      <c r="E642" s="108"/>
      <c r="F642" s="149"/>
      <c r="G642" s="35"/>
    </row>
    <row r="643" spans="1:7" x14ac:dyDescent="0.2">
      <c r="A643" s="45"/>
      <c r="B643" s="132"/>
      <c r="C643" s="115"/>
      <c r="D643" s="115"/>
      <c r="E643" s="132"/>
      <c r="F643" s="49" t="s">
        <v>15</v>
      </c>
      <c r="G643" s="50">
        <f>SUM(G609:G642)</f>
        <v>24500</v>
      </c>
    </row>
    <row r="644" spans="1:7" x14ac:dyDescent="0.2">
      <c r="A644" s="1149" t="s">
        <v>1361</v>
      </c>
      <c r="B644" s="1150"/>
      <c r="C644" s="1150"/>
      <c r="D644" s="1150"/>
      <c r="E644" s="1150"/>
      <c r="F644" s="1150"/>
      <c r="G644" s="1151"/>
    </row>
    <row r="645" spans="1:7" x14ac:dyDescent="0.2">
      <c r="A645" s="52"/>
      <c r="B645" s="103"/>
      <c r="C645" s="355" t="s">
        <v>1366</v>
      </c>
      <c r="D645" s="54"/>
      <c r="E645" s="103"/>
      <c r="F645" s="55"/>
      <c r="G645" s="56"/>
    </row>
    <row r="646" spans="1:7" x14ac:dyDescent="0.2">
      <c r="A646" s="1130"/>
      <c r="B646" s="1131"/>
      <c r="C646" s="1131"/>
      <c r="D646" s="57" t="s">
        <v>11</v>
      </c>
      <c r="E646" s="1132" t="s">
        <v>12</v>
      </c>
      <c r="F646" s="1132"/>
      <c r="G646" s="1133"/>
    </row>
    <row r="647" spans="1:7" x14ac:dyDescent="0.2">
      <c r="A647" s="1134" t="s">
        <v>17</v>
      </c>
      <c r="B647" s="1135"/>
      <c r="C647" s="1135"/>
      <c r="D647" s="39"/>
      <c r="E647" s="1136"/>
      <c r="F647" s="1137"/>
      <c r="G647" s="1138"/>
    </row>
    <row r="648" spans="1:7" x14ac:dyDescent="0.2">
      <c r="A648" s="1134" t="s">
        <v>38</v>
      </c>
      <c r="B648" s="1135"/>
      <c r="C648" s="1135"/>
      <c r="D648" s="58" t="s">
        <v>329</v>
      </c>
      <c r="E648" s="1139" t="s">
        <v>142</v>
      </c>
      <c r="F648" s="1139"/>
      <c r="G648" s="1140"/>
    </row>
    <row r="649" spans="1:7" ht="13.5" thickBot="1" x14ac:dyDescent="0.25">
      <c r="A649" s="1141" t="s">
        <v>39</v>
      </c>
      <c r="B649" s="1142"/>
      <c r="C649" s="1142"/>
      <c r="D649" s="59" t="s">
        <v>330</v>
      </c>
      <c r="E649" s="1143" t="s">
        <v>0</v>
      </c>
      <c r="F649" s="1143"/>
      <c r="G649" s="1144"/>
    </row>
    <row r="650" spans="1:7" ht="16.5" x14ac:dyDescent="0.25">
      <c r="A650" s="1152" t="s">
        <v>29</v>
      </c>
      <c r="B650" s="1153"/>
      <c r="C650" s="1153"/>
      <c r="D650" s="1153"/>
      <c r="E650" s="1153"/>
      <c r="F650" s="1153"/>
      <c r="G650" s="1154"/>
    </row>
    <row r="651" spans="1:7" x14ac:dyDescent="0.2">
      <c r="A651" s="1155" t="s">
        <v>48</v>
      </c>
      <c r="B651" s="1156"/>
      <c r="C651" s="1156"/>
      <c r="D651" s="1156"/>
      <c r="E651" s="1156"/>
      <c r="F651" s="1156"/>
      <c r="G651" s="1157"/>
    </row>
    <row r="652" spans="1:7" x14ac:dyDescent="0.2">
      <c r="A652" s="1158" t="s">
        <v>49</v>
      </c>
      <c r="B652" s="1159"/>
      <c r="C652" s="1159"/>
      <c r="D652" s="1159"/>
      <c r="E652" s="1159"/>
      <c r="F652" s="1159"/>
      <c r="G652" s="1160"/>
    </row>
    <row r="653" spans="1:7" x14ac:dyDescent="0.2">
      <c r="A653" s="6"/>
      <c r="B653" s="99"/>
      <c r="C653" s="8"/>
      <c r="D653" s="9"/>
      <c r="E653" s="99"/>
      <c r="F653" s="10"/>
      <c r="G653" s="11" t="s">
        <v>20</v>
      </c>
    </row>
    <row r="654" spans="1:7" x14ac:dyDescent="0.2">
      <c r="A654" s="12" t="s">
        <v>1</v>
      </c>
      <c r="B654" s="13"/>
      <c r="C654" s="14" t="s">
        <v>27</v>
      </c>
      <c r="D654" s="13"/>
      <c r="E654" s="343" t="s">
        <v>1686</v>
      </c>
      <c r="F654" s="98"/>
      <c r="G654" s="344" t="s">
        <v>1682</v>
      </c>
    </row>
    <row r="655" spans="1:7" x14ac:dyDescent="0.2">
      <c r="A655" s="17" t="s">
        <v>8</v>
      </c>
      <c r="B655" s="100"/>
      <c r="C655" s="19"/>
      <c r="D655" s="4"/>
      <c r="E655" s="1145"/>
      <c r="F655" s="1146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1147"/>
      <c r="F657" s="1148"/>
      <c r="G657" s="25"/>
    </row>
    <row r="658" spans="1:7" ht="26.25" thickBot="1" x14ac:dyDescent="0.25">
      <c r="A658" s="210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29">
        <v>1</v>
      </c>
      <c r="B659" s="101"/>
      <c r="C659" s="352" t="s">
        <v>300</v>
      </c>
      <c r="D659" s="351" t="s">
        <v>1594</v>
      </c>
      <c r="E659" s="158">
        <v>150</v>
      </c>
      <c r="F659" s="128">
        <v>200</v>
      </c>
      <c r="G659" s="35">
        <f>F659*E659</f>
        <v>30000</v>
      </c>
    </row>
    <row r="660" spans="1:7" x14ac:dyDescent="0.2">
      <c r="A660" s="29"/>
      <c r="B660" s="101"/>
      <c r="C660" s="41"/>
      <c r="D660" s="351" t="s">
        <v>750</v>
      </c>
      <c r="E660" s="156"/>
      <c r="F660" s="128"/>
      <c r="G660" s="35"/>
    </row>
    <row r="661" spans="1:7" x14ac:dyDescent="0.2">
      <c r="A661" s="29">
        <v>2</v>
      </c>
      <c r="B661" s="101"/>
      <c r="C661" s="352" t="s">
        <v>300</v>
      </c>
      <c r="D661" s="351" t="s">
        <v>1595</v>
      </c>
      <c r="E661" s="108">
        <v>150</v>
      </c>
      <c r="F661" s="128">
        <v>600</v>
      </c>
      <c r="G661" s="35">
        <f>F661*E661</f>
        <v>90000</v>
      </c>
    </row>
    <row r="662" spans="1:7" x14ac:dyDescent="0.2">
      <c r="A662" s="29"/>
      <c r="B662" s="105"/>
      <c r="C662" s="352"/>
      <c r="D662" s="357" t="s">
        <v>1596</v>
      </c>
      <c r="E662" s="102"/>
      <c r="F662" s="128"/>
      <c r="G662" s="35"/>
    </row>
    <row r="663" spans="1:7" x14ac:dyDescent="0.2">
      <c r="A663" s="29"/>
      <c r="B663" s="105"/>
      <c r="C663" s="352"/>
      <c r="D663" s="357"/>
      <c r="E663" s="102"/>
      <c r="F663" s="128"/>
      <c r="G663" s="35"/>
    </row>
    <row r="664" spans="1:7" x14ac:dyDescent="0.2">
      <c r="A664" s="29"/>
      <c r="B664" s="105"/>
      <c r="C664" s="41"/>
      <c r="D664" s="357"/>
      <c r="E664" s="102"/>
      <c r="F664" s="128"/>
      <c r="G664" s="35"/>
    </row>
    <row r="665" spans="1:7" x14ac:dyDescent="0.2">
      <c r="A665" s="29"/>
      <c r="B665" s="151"/>
      <c r="C665" s="119"/>
      <c r="D665" s="136"/>
      <c r="E665" s="108"/>
      <c r="F665" s="150"/>
      <c r="G665" s="35"/>
    </row>
    <row r="666" spans="1:7" x14ac:dyDescent="0.2">
      <c r="A666" s="29"/>
      <c r="B666" s="151"/>
      <c r="C666" s="119"/>
      <c r="D666" s="144"/>
      <c r="E666" s="108"/>
      <c r="F666" s="150"/>
      <c r="G666" s="35"/>
    </row>
    <row r="667" spans="1:7" x14ac:dyDescent="0.2">
      <c r="A667" s="29"/>
      <c r="B667" s="101"/>
      <c r="C667" s="41"/>
      <c r="D667" s="144"/>
      <c r="E667" s="155"/>
      <c r="F667" s="128"/>
      <c r="G667" s="35"/>
    </row>
    <row r="668" spans="1:7" x14ac:dyDescent="0.2">
      <c r="A668" s="29"/>
      <c r="B668" s="106"/>
      <c r="C668" s="41"/>
      <c r="D668" s="136"/>
      <c r="E668" s="104"/>
      <c r="F668" s="128"/>
      <c r="G668" s="35"/>
    </row>
    <row r="669" spans="1:7" x14ac:dyDescent="0.2">
      <c r="A669" s="29"/>
      <c r="B669" s="105"/>
      <c r="C669" s="41" t="s">
        <v>150</v>
      </c>
      <c r="D669" s="136"/>
      <c r="E669" s="108"/>
      <c r="F669" s="152"/>
      <c r="G669" s="35"/>
    </row>
    <row r="670" spans="1:7" x14ac:dyDescent="0.2">
      <c r="A670" s="29"/>
      <c r="B670" s="107"/>
      <c r="C670" s="41"/>
      <c r="D670" s="136"/>
      <c r="E670" s="153"/>
      <c r="F670" s="128"/>
      <c r="G670" s="35"/>
    </row>
    <row r="671" spans="1:7" x14ac:dyDescent="0.2">
      <c r="A671" s="29"/>
      <c r="B671" s="107"/>
      <c r="C671" s="41"/>
      <c r="D671" s="67"/>
      <c r="E671" s="153"/>
      <c r="F671" s="128"/>
      <c r="G671" s="35"/>
    </row>
    <row r="672" spans="1:7" x14ac:dyDescent="0.2">
      <c r="A672" s="29"/>
      <c r="B672" s="101"/>
      <c r="C672" s="41"/>
      <c r="D672" s="67"/>
      <c r="E672" s="108"/>
      <c r="F672" s="128"/>
      <c r="G672" s="35"/>
    </row>
    <row r="673" spans="1:7" x14ac:dyDescent="0.2">
      <c r="A673" s="29"/>
      <c r="B673" s="101"/>
      <c r="C673" s="41"/>
      <c r="D673" s="67"/>
      <c r="E673" s="153"/>
      <c r="F673" s="128"/>
      <c r="G673" s="35"/>
    </row>
    <row r="674" spans="1:7" x14ac:dyDescent="0.2">
      <c r="A674" s="29"/>
      <c r="B674" s="106"/>
      <c r="C674" s="41"/>
      <c r="D674" s="67"/>
      <c r="E674" s="104" t="s">
        <v>150</v>
      </c>
      <c r="F674" s="154"/>
      <c r="G674" s="35"/>
    </row>
    <row r="675" spans="1:7" x14ac:dyDescent="0.2">
      <c r="A675" s="29"/>
      <c r="B675" s="105"/>
      <c r="C675" s="41"/>
      <c r="D675" s="130"/>
      <c r="E675" s="104"/>
      <c r="F675" s="154"/>
      <c r="G675" s="35"/>
    </row>
    <row r="676" spans="1:7" x14ac:dyDescent="0.2">
      <c r="A676" s="29"/>
      <c r="B676" s="105"/>
      <c r="C676" s="41"/>
      <c r="D676" s="67"/>
      <c r="E676" s="104"/>
      <c r="F676" s="154"/>
      <c r="G676" s="35"/>
    </row>
    <row r="677" spans="1:7" x14ac:dyDescent="0.2">
      <c r="A677" s="29"/>
      <c r="B677" s="101"/>
      <c r="C677" s="41"/>
      <c r="D677" s="67"/>
      <c r="E677" s="104"/>
      <c r="F677" s="154"/>
      <c r="G677" s="35"/>
    </row>
    <row r="678" spans="1:7" x14ac:dyDescent="0.2">
      <c r="A678" s="29"/>
      <c r="B678" s="101"/>
      <c r="C678" s="41"/>
      <c r="D678" s="136"/>
      <c r="E678" s="104"/>
      <c r="F678" s="154"/>
      <c r="G678" s="35"/>
    </row>
    <row r="679" spans="1:7" x14ac:dyDescent="0.2">
      <c r="A679" s="29"/>
      <c r="B679" s="101"/>
      <c r="C679" s="41"/>
      <c r="D679" s="136"/>
      <c r="E679" s="104"/>
      <c r="F679" s="154"/>
      <c r="G679" s="35"/>
    </row>
    <row r="680" spans="1:7" x14ac:dyDescent="0.2">
      <c r="A680" s="29"/>
      <c r="B680" s="101"/>
      <c r="C680" s="41"/>
      <c r="D680" s="62"/>
      <c r="E680" s="104"/>
      <c r="F680" s="154"/>
      <c r="G680" s="35"/>
    </row>
    <row r="681" spans="1:7" x14ac:dyDescent="0.2">
      <c r="A681" s="29"/>
      <c r="B681" s="101"/>
      <c r="C681" s="41"/>
      <c r="D681" s="62"/>
      <c r="E681" s="104"/>
      <c r="F681" s="154"/>
      <c r="G681" s="35"/>
    </row>
    <row r="682" spans="1:7" x14ac:dyDescent="0.2">
      <c r="A682" s="29"/>
      <c r="B682" s="101"/>
      <c r="C682" s="41"/>
      <c r="D682" s="62"/>
      <c r="E682" s="104"/>
      <c r="F682" s="154"/>
      <c r="G682" s="35"/>
    </row>
    <row r="683" spans="1:7" x14ac:dyDescent="0.2">
      <c r="A683" s="29"/>
      <c r="B683" s="101"/>
      <c r="C683" s="41"/>
      <c r="D683" s="62"/>
      <c r="E683" s="104"/>
      <c r="F683" s="154"/>
      <c r="G683" s="35"/>
    </row>
    <row r="684" spans="1:7" x14ac:dyDescent="0.2">
      <c r="A684" s="29"/>
      <c r="B684" s="101"/>
      <c r="C684" s="41"/>
      <c r="D684" s="62"/>
      <c r="E684" s="104"/>
      <c r="F684" s="154"/>
      <c r="G684" s="35"/>
    </row>
    <row r="685" spans="1:7" x14ac:dyDescent="0.2">
      <c r="A685" s="29"/>
      <c r="B685" s="101"/>
      <c r="C685" s="41"/>
      <c r="D685" s="67"/>
      <c r="E685" s="104"/>
      <c r="F685" s="154"/>
      <c r="G685" s="35"/>
    </row>
    <row r="686" spans="1:7" x14ac:dyDescent="0.2">
      <c r="A686" s="29"/>
      <c r="B686" s="101"/>
      <c r="C686" s="41"/>
      <c r="D686" s="159"/>
      <c r="E686" s="104"/>
      <c r="F686" s="154"/>
      <c r="G686" s="35"/>
    </row>
    <row r="687" spans="1:7" x14ac:dyDescent="0.2">
      <c r="A687" s="29"/>
      <c r="B687" s="101"/>
      <c r="C687" s="41"/>
      <c r="D687" s="160"/>
      <c r="E687" s="108"/>
      <c r="F687" s="128"/>
      <c r="G687" s="35"/>
    </row>
    <row r="688" spans="1:7" x14ac:dyDescent="0.2">
      <c r="A688" s="29"/>
      <c r="B688" s="101"/>
      <c r="C688" s="41"/>
      <c r="D688" s="136"/>
      <c r="E688" s="153"/>
      <c r="F688" s="128"/>
      <c r="G688" s="35"/>
    </row>
    <row r="689" spans="1:7" x14ac:dyDescent="0.2">
      <c r="A689" s="29"/>
      <c r="B689" s="101"/>
      <c r="C689" s="41"/>
      <c r="D689" s="136"/>
      <c r="E689" s="102"/>
      <c r="F689" s="128"/>
      <c r="G689" s="35"/>
    </row>
    <row r="690" spans="1:7" x14ac:dyDescent="0.2">
      <c r="A690" s="29"/>
      <c r="B690" s="101"/>
      <c r="C690" s="31"/>
      <c r="D690" s="67"/>
      <c r="E690" s="131"/>
      <c r="F690" s="117"/>
      <c r="G690" s="35"/>
    </row>
    <row r="691" spans="1:7" x14ac:dyDescent="0.2">
      <c r="A691" s="29"/>
      <c r="B691" s="101"/>
      <c r="C691" s="41"/>
      <c r="D691" s="118"/>
      <c r="E691" s="108"/>
      <c r="F691" s="149"/>
      <c r="G691" s="35"/>
    </row>
    <row r="692" spans="1:7" x14ac:dyDescent="0.2">
      <c r="A692" s="29"/>
      <c r="B692" s="101"/>
      <c r="C692" s="41"/>
      <c r="D692" s="144"/>
      <c r="E692" s="108"/>
      <c r="F692" s="149"/>
      <c r="G692" s="35"/>
    </row>
    <row r="693" spans="1:7" ht="13.5" thickBot="1" x14ac:dyDescent="0.25">
      <c r="A693" s="45"/>
      <c r="B693" s="132"/>
      <c r="C693" s="115"/>
      <c r="D693" s="115"/>
      <c r="E693" s="132"/>
      <c r="F693" s="49" t="s">
        <v>15</v>
      </c>
      <c r="G693" s="50">
        <f>SUM(G659:G692)</f>
        <v>120000</v>
      </c>
    </row>
    <row r="694" spans="1:7" ht="13.5" thickTop="1" x14ac:dyDescent="0.2">
      <c r="A694" s="1149" t="s">
        <v>1597</v>
      </c>
      <c r="B694" s="1150"/>
      <c r="C694" s="1150"/>
      <c r="D694" s="1150"/>
      <c r="E694" s="1150"/>
      <c r="F694" s="1150"/>
      <c r="G694" s="1151"/>
    </row>
    <row r="695" spans="1:7" ht="13.5" thickBot="1" x14ac:dyDescent="0.25">
      <c r="A695" s="52"/>
      <c r="B695" s="103"/>
      <c r="C695" s="355" t="s">
        <v>8</v>
      </c>
      <c r="D695" s="54"/>
      <c r="E695" s="103"/>
      <c r="F695" s="55"/>
      <c r="G695" s="56"/>
    </row>
    <row r="696" spans="1:7" ht="13.5" thickTop="1" x14ac:dyDescent="0.2">
      <c r="A696" s="1130"/>
      <c r="B696" s="1131"/>
      <c r="C696" s="1131"/>
      <c r="D696" s="57" t="s">
        <v>11</v>
      </c>
      <c r="E696" s="1132" t="s">
        <v>12</v>
      </c>
      <c r="F696" s="1132"/>
      <c r="G696" s="1133"/>
    </row>
    <row r="697" spans="1:7" x14ac:dyDescent="0.2">
      <c r="A697" s="1134" t="s">
        <v>17</v>
      </c>
      <c r="B697" s="1135"/>
      <c r="C697" s="1135"/>
      <c r="D697" s="39"/>
      <c r="E697" s="1136"/>
      <c r="F697" s="1137"/>
      <c r="G697" s="1138"/>
    </row>
    <row r="698" spans="1:7" x14ac:dyDescent="0.2">
      <c r="A698" s="1134" t="s">
        <v>38</v>
      </c>
      <c r="B698" s="1135"/>
      <c r="C698" s="1135"/>
      <c r="D698" s="58" t="s">
        <v>329</v>
      </c>
      <c r="E698" s="1139" t="s">
        <v>142</v>
      </c>
      <c r="F698" s="1139"/>
      <c r="G698" s="1140"/>
    </row>
    <row r="699" spans="1:7" ht="13.5" thickBot="1" x14ac:dyDescent="0.25">
      <c r="A699" s="1141" t="s">
        <v>39</v>
      </c>
      <c r="B699" s="1142"/>
      <c r="C699" s="1142"/>
      <c r="D699" s="59" t="s">
        <v>330</v>
      </c>
      <c r="E699" s="1143" t="s">
        <v>0</v>
      </c>
      <c r="F699" s="1143"/>
      <c r="G699" s="1144"/>
    </row>
    <row r="700" spans="1:7" ht="16.5" x14ac:dyDescent="0.25">
      <c r="A700" s="1152" t="s">
        <v>29</v>
      </c>
      <c r="B700" s="1153"/>
      <c r="C700" s="1153"/>
      <c r="D700" s="1153"/>
      <c r="E700" s="1153"/>
      <c r="F700" s="1153"/>
      <c r="G700" s="1154"/>
    </row>
    <row r="701" spans="1:7" x14ac:dyDescent="0.2">
      <c r="A701" s="1155" t="s">
        <v>48</v>
      </c>
      <c r="B701" s="1156"/>
      <c r="C701" s="1156"/>
      <c r="D701" s="1156"/>
      <c r="E701" s="1156"/>
      <c r="F701" s="1156"/>
      <c r="G701" s="1157"/>
    </row>
    <row r="702" spans="1:7" x14ac:dyDescent="0.2">
      <c r="A702" s="1158" t="s">
        <v>49</v>
      </c>
      <c r="B702" s="1159"/>
      <c r="C702" s="1159"/>
      <c r="D702" s="1159"/>
      <c r="E702" s="1159"/>
      <c r="F702" s="1159"/>
      <c r="G702" s="1160"/>
    </row>
    <row r="703" spans="1:7" x14ac:dyDescent="0.2">
      <c r="A703" s="6"/>
      <c r="B703" s="99"/>
      <c r="C703" s="8"/>
      <c r="D703" s="9"/>
      <c r="E703" s="99"/>
      <c r="F703" s="10"/>
      <c r="G703" s="11" t="s">
        <v>20</v>
      </c>
    </row>
    <row r="704" spans="1:7" x14ac:dyDescent="0.2">
      <c r="A704" s="12" t="s">
        <v>1</v>
      </c>
      <c r="B704" s="13"/>
      <c r="C704" s="14" t="s">
        <v>27</v>
      </c>
      <c r="D704" s="13"/>
      <c r="E704" s="343" t="s">
        <v>1689</v>
      </c>
      <c r="F704" s="98"/>
      <c r="G704" s="344" t="s">
        <v>1682</v>
      </c>
    </row>
    <row r="705" spans="1:7" x14ac:dyDescent="0.2">
      <c r="A705" s="17" t="s">
        <v>8</v>
      </c>
      <c r="B705" s="100"/>
      <c r="C705" s="19"/>
      <c r="D705" s="4"/>
      <c r="E705" s="1145"/>
      <c r="F705" s="1146"/>
      <c r="G705" s="20"/>
    </row>
    <row r="706" spans="1:7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7" x14ac:dyDescent="0.2">
      <c r="A707" s="6"/>
      <c r="B707" s="99"/>
      <c r="C707" s="8"/>
      <c r="D707" s="8"/>
      <c r="E707" s="1147"/>
      <c r="F707" s="1148"/>
      <c r="G707" s="25"/>
    </row>
    <row r="708" spans="1:7" ht="26.25" thickBot="1" x14ac:dyDescent="0.25">
      <c r="A708" s="210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7" ht="13.5" thickTop="1" x14ac:dyDescent="0.2">
      <c r="A709" s="29">
        <v>1</v>
      </c>
      <c r="B709" s="101"/>
      <c r="C709" s="352" t="s">
        <v>300</v>
      </c>
      <c r="D709" s="351" t="s">
        <v>1320</v>
      </c>
      <c r="E709" s="108">
        <v>60</v>
      </c>
      <c r="F709" s="128">
        <v>200</v>
      </c>
      <c r="G709" s="35">
        <f>F709*E709</f>
        <v>12000</v>
      </c>
    </row>
    <row r="710" spans="1:7" x14ac:dyDescent="0.2">
      <c r="A710" s="29"/>
      <c r="B710" s="101"/>
      <c r="C710" s="352"/>
      <c r="D710" s="351" t="s">
        <v>750</v>
      </c>
      <c r="E710" s="108"/>
      <c r="F710" s="128"/>
      <c r="G710" s="353" t="s">
        <v>8</v>
      </c>
    </row>
    <row r="711" spans="1:7" x14ac:dyDescent="0.2">
      <c r="A711" s="29">
        <v>2</v>
      </c>
      <c r="B711" s="105"/>
      <c r="C711" s="352" t="s">
        <v>300</v>
      </c>
      <c r="D711" s="357" t="s">
        <v>1598</v>
      </c>
      <c r="E711" s="102">
        <v>60</v>
      </c>
      <c r="F711" s="128">
        <v>350</v>
      </c>
      <c r="G711" s="35">
        <f t="shared" ref="G711:G713" si="0">F711*E711</f>
        <v>21000</v>
      </c>
    </row>
    <row r="712" spans="1:7" x14ac:dyDescent="0.2">
      <c r="A712" s="29"/>
      <c r="B712" s="105"/>
      <c r="C712" s="352"/>
      <c r="D712" s="357" t="s">
        <v>745</v>
      </c>
      <c r="E712" s="102"/>
      <c r="F712" s="128"/>
      <c r="G712" s="353" t="s">
        <v>8</v>
      </c>
    </row>
    <row r="713" spans="1:7" x14ac:dyDescent="0.2">
      <c r="A713" s="29">
        <v>3</v>
      </c>
      <c r="B713" s="105"/>
      <c r="C713" s="352" t="s">
        <v>300</v>
      </c>
      <c r="D713" s="357" t="s">
        <v>2600</v>
      </c>
      <c r="E713" s="102">
        <v>60</v>
      </c>
      <c r="F713" s="128">
        <v>200</v>
      </c>
      <c r="G713" s="35">
        <f t="shared" si="0"/>
        <v>12000</v>
      </c>
    </row>
    <row r="714" spans="1:7" x14ac:dyDescent="0.2">
      <c r="A714" s="29"/>
      <c r="B714" s="151"/>
      <c r="C714" s="119"/>
      <c r="D714" s="357" t="s">
        <v>1084</v>
      </c>
      <c r="E714" s="108"/>
      <c r="F714" s="150"/>
      <c r="G714" s="353" t="s">
        <v>8</v>
      </c>
    </row>
    <row r="715" spans="1:7" x14ac:dyDescent="0.2">
      <c r="A715" s="29"/>
      <c r="B715" s="151"/>
      <c r="C715" s="119"/>
      <c r="D715" s="364"/>
      <c r="E715" s="108"/>
      <c r="F715" s="150"/>
      <c r="G715" s="353"/>
    </row>
    <row r="716" spans="1:7" x14ac:dyDescent="0.2">
      <c r="A716" s="29"/>
      <c r="B716" s="775"/>
      <c r="C716" s="776"/>
      <c r="D716" s="757"/>
      <c r="E716" s="745"/>
      <c r="F716" s="777"/>
      <c r="G716" s="353"/>
    </row>
    <row r="717" spans="1:7" x14ac:dyDescent="0.2">
      <c r="A717" s="29"/>
      <c r="B717" s="101"/>
      <c r="C717" s="352"/>
      <c r="D717" s="364"/>
      <c r="E717" s="155"/>
      <c r="F717" s="128"/>
      <c r="G717" s="35"/>
    </row>
    <row r="718" spans="1:7" x14ac:dyDescent="0.2">
      <c r="A718" s="29"/>
      <c r="B718" s="106"/>
      <c r="C718" s="41"/>
      <c r="D718" s="357"/>
      <c r="E718" s="104"/>
      <c r="F718" s="128"/>
      <c r="G718" s="353"/>
    </row>
    <row r="719" spans="1:7" x14ac:dyDescent="0.2">
      <c r="A719" s="29"/>
      <c r="B719" s="105"/>
      <c r="C719" s="352"/>
      <c r="D719" s="357"/>
      <c r="E719" s="108"/>
      <c r="F719" s="152"/>
      <c r="G719" s="35"/>
    </row>
    <row r="720" spans="1:7" x14ac:dyDescent="0.2">
      <c r="A720" s="29"/>
      <c r="B720" s="107"/>
      <c r="C720" s="41"/>
      <c r="D720" s="357"/>
      <c r="E720" s="153"/>
      <c r="F720" s="128"/>
      <c r="G720" s="353"/>
    </row>
    <row r="721" spans="1:7" x14ac:dyDescent="0.2">
      <c r="A721" s="29"/>
      <c r="B721" s="107"/>
      <c r="C721" s="352"/>
      <c r="D721" s="365"/>
      <c r="E721" s="153"/>
      <c r="F721" s="128"/>
      <c r="G721" s="35"/>
    </row>
    <row r="722" spans="1:7" x14ac:dyDescent="0.2">
      <c r="A722" s="29"/>
      <c r="B722" s="101"/>
      <c r="C722" s="41"/>
      <c r="D722" s="365"/>
      <c r="E722" s="108"/>
      <c r="F722" s="128"/>
      <c r="G722" s="353"/>
    </row>
    <row r="723" spans="1:7" x14ac:dyDescent="0.2">
      <c r="A723" s="29"/>
      <c r="B723" s="101"/>
      <c r="C723" s="41"/>
      <c r="D723" s="67"/>
      <c r="E723" s="153"/>
      <c r="F723" s="128"/>
      <c r="G723" s="353"/>
    </row>
    <row r="724" spans="1:7" x14ac:dyDescent="0.2">
      <c r="A724" s="29"/>
      <c r="B724" s="106"/>
      <c r="C724" s="41"/>
      <c r="D724" s="67"/>
      <c r="E724" s="104" t="s">
        <v>150</v>
      </c>
      <c r="F724" s="154"/>
      <c r="G724" s="35"/>
    </row>
    <row r="725" spans="1:7" x14ac:dyDescent="0.2">
      <c r="A725" s="29"/>
      <c r="B725" s="105"/>
      <c r="C725" s="41"/>
      <c r="D725" s="130"/>
      <c r="E725" s="104"/>
      <c r="F725" s="154"/>
      <c r="G725" s="35"/>
    </row>
    <row r="726" spans="1:7" x14ac:dyDescent="0.2">
      <c r="A726" s="29"/>
      <c r="B726" s="105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67"/>
      <c r="E727" s="104"/>
      <c r="F727" s="154"/>
      <c r="G727" s="35"/>
    </row>
    <row r="728" spans="1:7" x14ac:dyDescent="0.2">
      <c r="A728" s="29"/>
      <c r="B728" s="101"/>
      <c r="C728" s="41"/>
      <c r="D728" s="136"/>
      <c r="E728" s="104"/>
      <c r="F728" s="154"/>
      <c r="G728" s="35"/>
    </row>
    <row r="729" spans="1:7" x14ac:dyDescent="0.2">
      <c r="A729" s="29"/>
      <c r="B729" s="101"/>
      <c r="C729" s="41"/>
      <c r="D729" s="136"/>
      <c r="E729" s="104"/>
      <c r="F729" s="154"/>
      <c r="G729" s="35"/>
    </row>
    <row r="730" spans="1:7" x14ac:dyDescent="0.2">
      <c r="A730" s="29"/>
      <c r="B730" s="101"/>
      <c r="C730" s="41"/>
      <c r="D730" s="62"/>
      <c r="E730" s="104"/>
      <c r="F730" s="154"/>
      <c r="G730" s="35"/>
    </row>
    <row r="731" spans="1:7" x14ac:dyDescent="0.2">
      <c r="A731" s="29"/>
      <c r="B731" s="101"/>
      <c r="C731" s="41"/>
      <c r="D731" s="62"/>
      <c r="E731" s="104"/>
      <c r="F731" s="154"/>
      <c r="G731" s="35"/>
    </row>
    <row r="732" spans="1:7" x14ac:dyDescent="0.2">
      <c r="A732" s="29"/>
      <c r="B732" s="101"/>
      <c r="C732" s="41"/>
      <c r="D732" s="62"/>
      <c r="E732" s="104"/>
      <c r="F732" s="154"/>
      <c r="G732" s="35"/>
    </row>
    <row r="733" spans="1:7" x14ac:dyDescent="0.2">
      <c r="A733" s="29"/>
      <c r="B733" s="101"/>
      <c r="C733" s="41"/>
      <c r="D733" s="62"/>
      <c r="E733" s="104"/>
      <c r="F733" s="154"/>
      <c r="G733" s="35"/>
    </row>
    <row r="734" spans="1:7" x14ac:dyDescent="0.2">
      <c r="A734" s="29"/>
      <c r="B734" s="101"/>
      <c r="C734" s="41"/>
      <c r="D734" s="62"/>
      <c r="E734" s="104"/>
      <c r="F734" s="154"/>
      <c r="G734" s="35"/>
    </row>
    <row r="735" spans="1:7" x14ac:dyDescent="0.2">
      <c r="A735" s="29"/>
      <c r="B735" s="101"/>
      <c r="C735" s="41"/>
      <c r="D735" s="67"/>
      <c r="E735" s="104"/>
      <c r="F735" s="154"/>
      <c r="G735" s="35"/>
    </row>
    <row r="736" spans="1:7" x14ac:dyDescent="0.2">
      <c r="A736" s="29"/>
      <c r="B736" s="101"/>
      <c r="C736" s="41"/>
      <c r="D736" s="159"/>
      <c r="E736" s="104"/>
      <c r="F736" s="154"/>
      <c r="G736" s="35"/>
    </row>
    <row r="737" spans="1:7" x14ac:dyDescent="0.2">
      <c r="A737" s="29"/>
      <c r="B737" s="101"/>
      <c r="C737" s="41"/>
      <c r="D737" s="160"/>
      <c r="E737" s="108"/>
      <c r="F737" s="128"/>
      <c r="G737" s="35"/>
    </row>
    <row r="738" spans="1:7" x14ac:dyDescent="0.2">
      <c r="A738" s="29"/>
      <c r="B738" s="101"/>
      <c r="C738" s="41"/>
      <c r="D738" s="136"/>
      <c r="E738" s="153"/>
      <c r="F738" s="128"/>
      <c r="G738" s="35"/>
    </row>
    <row r="739" spans="1:7" x14ac:dyDescent="0.2">
      <c r="A739" s="29"/>
      <c r="B739" s="101"/>
      <c r="C739" s="41"/>
      <c r="D739" s="136"/>
      <c r="E739" s="102"/>
      <c r="F739" s="128"/>
      <c r="G739" s="35"/>
    </row>
    <row r="740" spans="1:7" x14ac:dyDescent="0.2">
      <c r="A740" s="29"/>
      <c r="B740" s="101"/>
      <c r="C740" s="31"/>
      <c r="D740" s="67"/>
      <c r="E740" s="131"/>
      <c r="F740" s="117"/>
      <c r="G740" s="35"/>
    </row>
    <row r="741" spans="1:7" x14ac:dyDescent="0.2">
      <c r="A741" s="29"/>
      <c r="B741" s="101"/>
      <c r="C741" s="41"/>
      <c r="D741" s="118"/>
      <c r="E741" s="108"/>
      <c r="F741" s="149"/>
      <c r="G741" s="35"/>
    </row>
    <row r="742" spans="1:7" x14ac:dyDescent="0.2">
      <c r="A742" s="29"/>
      <c r="B742" s="101"/>
      <c r="C742" s="41"/>
      <c r="D742" s="144"/>
      <c r="E742" s="108"/>
      <c r="F742" s="149"/>
      <c r="G742" s="35"/>
    </row>
    <row r="743" spans="1:7" ht="13.5" thickBot="1" x14ac:dyDescent="0.25">
      <c r="A743" s="45"/>
      <c r="B743" s="132"/>
      <c r="C743" s="115"/>
      <c r="D743" s="115"/>
      <c r="E743" s="132"/>
      <c r="F743" s="49" t="s">
        <v>15</v>
      </c>
      <c r="G743" s="50">
        <f>SUM(G709:G742)</f>
        <v>45000</v>
      </c>
    </row>
    <row r="744" spans="1:7" ht="13.5" thickTop="1" x14ac:dyDescent="0.2">
      <c r="A744" s="1149" t="s">
        <v>2596</v>
      </c>
      <c r="B744" s="1150"/>
      <c r="C744" s="1150"/>
      <c r="D744" s="1150"/>
      <c r="E744" s="1150"/>
      <c r="F744" s="1150"/>
      <c r="G744" s="1151"/>
    </row>
    <row r="745" spans="1:7" ht="13.5" thickBot="1" x14ac:dyDescent="0.25">
      <c r="A745" s="52"/>
      <c r="B745" s="103"/>
      <c r="C745" s="355" t="s">
        <v>8</v>
      </c>
      <c r="D745" s="54"/>
      <c r="E745" s="103"/>
      <c r="F745" s="55"/>
      <c r="G745" s="56"/>
    </row>
    <row r="746" spans="1:7" ht="13.5" thickTop="1" x14ac:dyDescent="0.2">
      <c r="A746" s="1130"/>
      <c r="B746" s="1131"/>
      <c r="C746" s="1131"/>
      <c r="D746" s="57" t="s">
        <v>11</v>
      </c>
      <c r="E746" s="1132" t="s">
        <v>12</v>
      </c>
      <c r="F746" s="1132"/>
      <c r="G746" s="1133"/>
    </row>
    <row r="747" spans="1:7" x14ac:dyDescent="0.2">
      <c r="A747" s="1134" t="s">
        <v>17</v>
      </c>
      <c r="B747" s="1135"/>
      <c r="C747" s="1135"/>
      <c r="D747" s="39"/>
      <c r="E747" s="1136"/>
      <c r="F747" s="1137"/>
      <c r="G747" s="1138"/>
    </row>
    <row r="748" spans="1:7" x14ac:dyDescent="0.2">
      <c r="A748" s="1134" t="s">
        <v>38</v>
      </c>
      <c r="B748" s="1135"/>
      <c r="C748" s="1135"/>
      <c r="D748" s="58" t="s">
        <v>329</v>
      </c>
      <c r="E748" s="1139" t="s">
        <v>142</v>
      </c>
      <c r="F748" s="1139"/>
      <c r="G748" s="1140"/>
    </row>
    <row r="749" spans="1:7" ht="13.5" thickBot="1" x14ac:dyDescent="0.25">
      <c r="A749" s="1141" t="s">
        <v>39</v>
      </c>
      <c r="B749" s="1142"/>
      <c r="C749" s="1142"/>
      <c r="D749" s="59" t="s">
        <v>330</v>
      </c>
      <c r="E749" s="1143" t="s">
        <v>0</v>
      </c>
      <c r="F749" s="1143"/>
      <c r="G749" s="1144"/>
    </row>
    <row r="750" spans="1:7" ht="16.5" x14ac:dyDescent="0.25">
      <c r="A750" s="1205" t="s">
        <v>29</v>
      </c>
      <c r="B750" s="1206"/>
      <c r="C750" s="1206"/>
      <c r="D750" s="1206"/>
      <c r="E750" s="1206"/>
      <c r="F750" s="1206"/>
      <c r="G750" s="1207"/>
    </row>
    <row r="751" spans="1:7" x14ac:dyDescent="0.2">
      <c r="A751" s="1208" t="s">
        <v>48</v>
      </c>
      <c r="B751" s="1209"/>
      <c r="C751" s="1209"/>
      <c r="D751" s="1209"/>
      <c r="E751" s="1209"/>
      <c r="F751" s="1209"/>
      <c r="G751" s="1210"/>
    </row>
    <row r="752" spans="1:7" x14ac:dyDescent="0.2">
      <c r="A752" s="1211" t="s">
        <v>49</v>
      </c>
      <c r="B752" s="1212"/>
      <c r="C752" s="1212"/>
      <c r="D752" s="1212"/>
      <c r="E752" s="1212"/>
      <c r="F752" s="1212"/>
      <c r="G752" s="1213"/>
    </row>
    <row r="753" spans="1:9" x14ac:dyDescent="0.2">
      <c r="A753" s="450"/>
      <c r="B753" s="451"/>
      <c r="C753" s="452"/>
      <c r="D753" s="453"/>
      <c r="E753" s="451"/>
      <c r="F753" s="454"/>
      <c r="G753" s="455" t="s">
        <v>20</v>
      </c>
    </row>
    <row r="754" spans="1:9" x14ac:dyDescent="0.2">
      <c r="A754" s="456" t="s">
        <v>1</v>
      </c>
      <c r="B754" s="457"/>
      <c r="C754" s="458" t="s">
        <v>27</v>
      </c>
      <c r="D754" s="457"/>
      <c r="E754" s="286" t="s">
        <v>3654</v>
      </c>
      <c r="F754" s="287"/>
      <c r="G754" s="288" t="s">
        <v>1960</v>
      </c>
    </row>
    <row r="755" spans="1:9" x14ac:dyDescent="0.2">
      <c r="A755" s="459" t="s">
        <v>8</v>
      </c>
      <c r="B755" s="460"/>
      <c r="C755" s="461"/>
      <c r="D755" s="449"/>
      <c r="E755" s="1214"/>
      <c r="F755" s="1215"/>
      <c r="G755" s="462"/>
    </row>
    <row r="756" spans="1:9" x14ac:dyDescent="0.2">
      <c r="A756" s="463" t="s">
        <v>37</v>
      </c>
      <c r="B756" s="464"/>
      <c r="C756" s="464"/>
      <c r="D756" s="464"/>
      <c r="E756" s="465" t="s">
        <v>46</v>
      </c>
      <c r="F756" s="466"/>
      <c r="G756" s="462" t="s">
        <v>50</v>
      </c>
    </row>
    <row r="757" spans="1:9" x14ac:dyDescent="0.2">
      <c r="A757" s="450"/>
      <c r="B757" s="451"/>
      <c r="C757" s="452"/>
      <c r="D757" s="452"/>
      <c r="E757" s="1216"/>
      <c r="F757" s="1217"/>
      <c r="G757" s="467"/>
    </row>
    <row r="758" spans="1:9" ht="26.25" thickBot="1" x14ac:dyDescent="0.25">
      <c r="A758" s="468" t="s">
        <v>47</v>
      </c>
      <c r="B758" s="469" t="s">
        <v>23</v>
      </c>
      <c r="C758" s="469" t="s">
        <v>34</v>
      </c>
      <c r="D758" s="470" t="s">
        <v>53</v>
      </c>
      <c r="E758" s="471" t="s">
        <v>54</v>
      </c>
      <c r="F758" s="472" t="s">
        <v>55</v>
      </c>
      <c r="G758" s="473" t="s">
        <v>35</v>
      </c>
    </row>
    <row r="759" spans="1:9" ht="13.5" thickTop="1" x14ac:dyDescent="0.2">
      <c r="A759" s="474"/>
      <c r="B759" s="475"/>
      <c r="C759" s="225"/>
      <c r="D759" s="482" t="s">
        <v>1599</v>
      </c>
      <c r="E759" s="661"/>
      <c r="F759" s="481"/>
      <c r="G759" s="220"/>
    </row>
    <row r="760" spans="1:9" x14ac:dyDescent="0.2">
      <c r="A760" s="474">
        <v>1</v>
      </c>
      <c r="B760" s="475"/>
      <c r="C760" s="225" t="s">
        <v>495</v>
      </c>
      <c r="D760" s="482" t="s">
        <v>786</v>
      </c>
      <c r="E760" s="480">
        <v>1</v>
      </c>
      <c r="F760" s="481">
        <v>10000</v>
      </c>
      <c r="G760" s="220">
        <f>F760*E760</f>
        <v>10000</v>
      </c>
    </row>
    <row r="761" spans="1:9" x14ac:dyDescent="0.2">
      <c r="A761" s="474"/>
      <c r="B761" s="475"/>
      <c r="C761" s="225"/>
      <c r="D761" s="482" t="s">
        <v>1688</v>
      </c>
      <c r="E761" s="480"/>
      <c r="F761" s="481"/>
      <c r="G761" s="220"/>
    </row>
    <row r="762" spans="1:9" x14ac:dyDescent="0.2">
      <c r="A762" s="474"/>
      <c r="B762" s="475"/>
      <c r="C762" s="225"/>
      <c r="D762" s="482" t="s">
        <v>1600</v>
      </c>
      <c r="E762" s="480"/>
      <c r="F762" s="481"/>
      <c r="G762" s="220"/>
      <c r="I762" s="264" t="s">
        <v>3656</v>
      </c>
    </row>
    <row r="763" spans="1:9" x14ac:dyDescent="0.2">
      <c r="A763" s="474"/>
      <c r="B763" s="485"/>
      <c r="C763" s="225"/>
      <c r="D763" s="255"/>
      <c r="E763" s="486"/>
      <c r="F763" s="481"/>
      <c r="G763" s="220"/>
    </row>
    <row r="764" spans="1:9" x14ac:dyDescent="0.2">
      <c r="A764" s="474"/>
      <c r="B764" s="485"/>
      <c r="C764" s="225"/>
      <c r="D764" s="255"/>
      <c r="E764" s="486"/>
      <c r="F764" s="481"/>
      <c r="G764" s="220"/>
    </row>
    <row r="765" spans="1:9" x14ac:dyDescent="0.2">
      <c r="A765" s="474"/>
      <c r="B765" s="485"/>
      <c r="C765" s="225"/>
      <c r="D765" s="255"/>
      <c r="E765" s="486"/>
      <c r="F765" s="481"/>
      <c r="G765" s="220"/>
    </row>
    <row r="766" spans="1:9" x14ac:dyDescent="0.2">
      <c r="A766" s="474"/>
      <c r="B766" s="487"/>
      <c r="C766" s="488"/>
      <c r="D766" s="255"/>
      <c r="E766" s="480"/>
      <c r="F766" s="489"/>
      <c r="G766" s="220"/>
    </row>
    <row r="767" spans="1:9" x14ac:dyDescent="0.2">
      <c r="A767" s="474"/>
      <c r="B767" s="487"/>
      <c r="C767" s="488"/>
      <c r="D767" s="490"/>
      <c r="E767" s="480"/>
      <c r="F767" s="489"/>
      <c r="G767" s="220"/>
    </row>
    <row r="768" spans="1:9" x14ac:dyDescent="0.2">
      <c r="A768" s="474"/>
      <c r="B768" s="492"/>
      <c r="C768" s="225"/>
      <c r="D768" s="255"/>
      <c r="E768" s="493"/>
      <c r="F768" s="481"/>
      <c r="G768" s="220"/>
    </row>
    <row r="769" spans="1:7" x14ac:dyDescent="0.2">
      <c r="A769" s="474"/>
      <c r="B769" s="485"/>
      <c r="C769" s="225"/>
      <c r="D769" s="255"/>
      <c r="E769" s="480"/>
      <c r="F769" s="494"/>
      <c r="G769" s="220"/>
    </row>
    <row r="770" spans="1:7" x14ac:dyDescent="0.2">
      <c r="A770" s="474"/>
      <c r="B770" s="495"/>
      <c r="C770" s="225"/>
      <c r="D770" s="255"/>
      <c r="E770" s="496"/>
      <c r="F770" s="481"/>
      <c r="G770" s="220"/>
    </row>
    <row r="771" spans="1:7" x14ac:dyDescent="0.2">
      <c r="A771" s="474"/>
      <c r="B771" s="495"/>
      <c r="C771" s="225"/>
      <c r="D771" s="262"/>
      <c r="E771" s="496"/>
      <c r="F771" s="481"/>
      <c r="G771" s="220"/>
    </row>
    <row r="772" spans="1:7" x14ac:dyDescent="0.2">
      <c r="A772" s="474"/>
      <c r="B772" s="475"/>
      <c r="C772" s="225"/>
      <c r="D772" s="262"/>
      <c r="E772" s="480"/>
      <c r="F772" s="481"/>
      <c r="G772" s="220"/>
    </row>
    <row r="773" spans="1:7" x14ac:dyDescent="0.2">
      <c r="A773" s="474"/>
      <c r="B773" s="492"/>
      <c r="C773" s="225"/>
      <c r="D773" s="262"/>
      <c r="E773" s="493" t="s">
        <v>150</v>
      </c>
      <c r="F773" s="497"/>
      <c r="G773" s="220"/>
    </row>
    <row r="774" spans="1:7" x14ac:dyDescent="0.2">
      <c r="A774" s="474"/>
      <c r="B774" s="485"/>
      <c r="C774" s="225"/>
      <c r="D774" s="498"/>
      <c r="E774" s="493"/>
      <c r="F774" s="497"/>
      <c r="G774" s="220"/>
    </row>
    <row r="775" spans="1:7" x14ac:dyDescent="0.2">
      <c r="A775" s="474"/>
      <c r="B775" s="485"/>
      <c r="C775" s="225"/>
      <c r="D775" s="262"/>
      <c r="E775" s="493"/>
      <c r="F775" s="497"/>
      <c r="G775" s="220"/>
    </row>
    <row r="776" spans="1:7" x14ac:dyDescent="0.2">
      <c r="A776" s="474"/>
      <c r="B776" s="475"/>
      <c r="C776" s="225"/>
      <c r="D776" s="262"/>
      <c r="E776" s="493"/>
      <c r="F776" s="497"/>
      <c r="G776" s="220"/>
    </row>
    <row r="777" spans="1:7" x14ac:dyDescent="0.2">
      <c r="A777" s="474"/>
      <c r="B777" s="475"/>
      <c r="C777" s="225"/>
      <c r="D777" s="255"/>
      <c r="E777" s="493"/>
      <c r="F777" s="497"/>
      <c r="G777" s="220"/>
    </row>
    <row r="778" spans="1:7" x14ac:dyDescent="0.2">
      <c r="A778" s="474"/>
      <c r="B778" s="475"/>
      <c r="C778" s="225"/>
      <c r="D778" s="255"/>
      <c r="E778" s="493"/>
      <c r="F778" s="497"/>
      <c r="G778" s="220"/>
    </row>
    <row r="779" spans="1:7" x14ac:dyDescent="0.2">
      <c r="A779" s="474"/>
      <c r="B779" s="475"/>
      <c r="C779" s="225"/>
      <c r="D779" s="499"/>
      <c r="E779" s="493"/>
      <c r="F779" s="497"/>
      <c r="G779" s="220"/>
    </row>
    <row r="780" spans="1:7" x14ac:dyDescent="0.2">
      <c r="A780" s="474"/>
      <c r="B780" s="475"/>
      <c r="C780" s="225"/>
      <c r="D780" s="499"/>
      <c r="E780" s="493"/>
      <c r="F780" s="497"/>
      <c r="G780" s="220"/>
    </row>
    <row r="781" spans="1:7" x14ac:dyDescent="0.2">
      <c r="A781" s="474"/>
      <c r="B781" s="475"/>
      <c r="C781" s="225"/>
      <c r="D781" s="499"/>
      <c r="E781" s="493"/>
      <c r="F781" s="497"/>
      <c r="G781" s="220"/>
    </row>
    <row r="782" spans="1:7" x14ac:dyDescent="0.2">
      <c r="A782" s="474"/>
      <c r="B782" s="475"/>
      <c r="C782" s="225"/>
      <c r="D782" s="499"/>
      <c r="E782" s="493"/>
      <c r="F782" s="497"/>
      <c r="G782" s="220"/>
    </row>
    <row r="783" spans="1:7" x14ac:dyDescent="0.2">
      <c r="A783" s="474"/>
      <c r="B783" s="475"/>
      <c r="C783" s="225"/>
      <c r="D783" s="499"/>
      <c r="E783" s="493"/>
      <c r="F783" s="497"/>
      <c r="G783" s="220"/>
    </row>
    <row r="784" spans="1:7" x14ac:dyDescent="0.2">
      <c r="A784" s="474"/>
      <c r="B784" s="475"/>
      <c r="C784" s="225"/>
      <c r="D784" s="262"/>
      <c r="E784" s="493"/>
      <c r="F784" s="497"/>
      <c r="G784" s="220"/>
    </row>
    <row r="785" spans="1:15" x14ac:dyDescent="0.2">
      <c r="A785" s="474"/>
      <c r="B785" s="475"/>
      <c r="C785" s="225"/>
      <c r="D785" s="500"/>
      <c r="E785" s="493"/>
      <c r="F785" s="497"/>
      <c r="G785" s="220"/>
    </row>
    <row r="786" spans="1:15" x14ac:dyDescent="0.2">
      <c r="A786" s="474"/>
      <c r="B786" s="475"/>
      <c r="C786" s="225"/>
      <c r="D786" s="501"/>
      <c r="E786" s="480"/>
      <c r="F786" s="481"/>
      <c r="G786" s="220"/>
    </row>
    <row r="787" spans="1:15" x14ac:dyDescent="0.2">
      <c r="A787" s="474"/>
      <c r="B787" s="475"/>
      <c r="C787" s="225"/>
      <c r="D787" s="255"/>
      <c r="E787" s="496"/>
      <c r="F787" s="481"/>
      <c r="G787" s="220"/>
    </row>
    <row r="788" spans="1:15" x14ac:dyDescent="0.2">
      <c r="A788" s="474"/>
      <c r="B788" s="475"/>
      <c r="C788" s="225"/>
      <c r="D788" s="255"/>
      <c r="E788" s="486"/>
      <c r="F788" s="481"/>
      <c r="G788" s="220"/>
    </row>
    <row r="789" spans="1:15" x14ac:dyDescent="0.2">
      <c r="A789" s="474"/>
      <c r="B789" s="475"/>
      <c r="C789" s="224"/>
      <c r="D789" s="262" t="s">
        <v>150</v>
      </c>
      <c r="E789" s="502"/>
      <c r="F789" s="503"/>
      <c r="G789" s="220"/>
    </row>
    <row r="790" spans="1:15" x14ac:dyDescent="0.2">
      <c r="A790" s="474"/>
      <c r="B790" s="475"/>
      <c r="C790" s="225"/>
      <c r="D790" s="504"/>
      <c r="E790" s="480"/>
      <c r="F790" s="484"/>
      <c r="G790" s="220"/>
    </row>
    <row r="791" spans="1:15" x14ac:dyDescent="0.2">
      <c r="A791" s="474"/>
      <c r="B791" s="475"/>
      <c r="C791" s="225"/>
      <c r="D791" s="490" t="s">
        <v>8</v>
      </c>
      <c r="E791" s="480"/>
      <c r="F791" s="484"/>
      <c r="G791" s="220"/>
    </row>
    <row r="792" spans="1:15" ht="13.5" thickBot="1" x14ac:dyDescent="0.25">
      <c r="A792" s="505"/>
      <c r="B792" s="506"/>
      <c r="C792" s="507"/>
      <c r="D792" s="507"/>
      <c r="E792" s="506"/>
      <c r="F792" s="508" t="s">
        <v>15</v>
      </c>
      <c r="G792" s="509">
        <f>SUM(G760:G791)</f>
        <v>10000</v>
      </c>
      <c r="I792" s="1149"/>
      <c r="J792" s="1186"/>
      <c r="K792" s="1186"/>
      <c r="L792" s="1186"/>
      <c r="M792" s="1186"/>
      <c r="N792" s="1186"/>
      <c r="O792" s="1187"/>
    </row>
    <row r="793" spans="1:15" ht="14.25" thickTop="1" thickBot="1" x14ac:dyDescent="0.25">
      <c r="A793" s="1218" t="s">
        <v>3655</v>
      </c>
      <c r="B793" s="1219"/>
      <c r="C793" s="1219"/>
      <c r="D793" s="1219"/>
      <c r="E793" s="1219"/>
      <c r="F793" s="1219"/>
      <c r="G793" s="1220"/>
      <c r="I793" s="423"/>
      <c r="J793" s="580"/>
      <c r="K793" s="1285"/>
      <c r="L793" s="1285"/>
      <c r="M793" s="1285"/>
      <c r="N793" s="1285"/>
      <c r="O793" s="1286"/>
    </row>
    <row r="794" spans="1:15" ht="14.25" thickTop="1" thickBot="1" x14ac:dyDescent="0.25">
      <c r="A794" s="510"/>
      <c r="B794" s="511"/>
      <c r="C794" s="1287" t="s">
        <v>1687</v>
      </c>
      <c r="D794" s="1287"/>
      <c r="E794" s="511"/>
      <c r="F794" s="513"/>
      <c r="G794" s="514"/>
    </row>
    <row r="795" spans="1:15" ht="13.5" thickTop="1" x14ac:dyDescent="0.2">
      <c r="A795" s="1221"/>
      <c r="B795" s="1222"/>
      <c r="C795" s="1222"/>
      <c r="D795" s="515" t="s">
        <v>11</v>
      </c>
      <c r="E795" s="1223" t="s">
        <v>12</v>
      </c>
      <c r="F795" s="1223"/>
      <c r="G795" s="1224"/>
    </row>
    <row r="796" spans="1:15" x14ac:dyDescent="0.2">
      <c r="A796" s="1225" t="s">
        <v>17</v>
      </c>
      <c r="B796" s="1226"/>
      <c r="C796" s="1226"/>
      <c r="D796" s="516"/>
      <c r="E796" s="1227"/>
      <c r="F796" s="1228"/>
      <c r="G796" s="1229"/>
    </row>
    <row r="797" spans="1:15" x14ac:dyDescent="0.2">
      <c r="A797" s="1225" t="s">
        <v>38</v>
      </c>
      <c r="B797" s="1226"/>
      <c r="C797" s="1226"/>
      <c r="D797" s="517" t="s">
        <v>329</v>
      </c>
      <c r="E797" s="1230" t="s">
        <v>142</v>
      </c>
      <c r="F797" s="1230"/>
      <c r="G797" s="1231"/>
    </row>
    <row r="798" spans="1:15" ht="13.5" thickBot="1" x14ac:dyDescent="0.25">
      <c r="A798" s="1276" t="s">
        <v>39</v>
      </c>
      <c r="B798" s="1277"/>
      <c r="C798" s="1277"/>
      <c r="D798" s="518" t="s">
        <v>330</v>
      </c>
      <c r="E798" s="1279" t="s">
        <v>0</v>
      </c>
      <c r="F798" s="1279"/>
      <c r="G798" s="1280"/>
    </row>
    <row r="799" spans="1:15" ht="16.5" x14ac:dyDescent="0.25">
      <c r="A799" s="1152" t="s">
        <v>29</v>
      </c>
      <c r="B799" s="1153"/>
      <c r="C799" s="1153"/>
      <c r="D799" s="1153"/>
      <c r="E799" s="1153"/>
      <c r="F799" s="1153"/>
      <c r="G799" s="1154"/>
    </row>
    <row r="800" spans="1:15" x14ac:dyDescent="0.2">
      <c r="A800" s="1155" t="s">
        <v>48</v>
      </c>
      <c r="B800" s="1156"/>
      <c r="C800" s="1156"/>
      <c r="D800" s="1156"/>
      <c r="E800" s="1156"/>
      <c r="F800" s="1156"/>
      <c r="G800" s="1157"/>
    </row>
    <row r="801" spans="1:7" x14ac:dyDescent="0.2">
      <c r="A801" s="1158" t="s">
        <v>49</v>
      </c>
      <c r="B801" s="1159"/>
      <c r="C801" s="1159"/>
      <c r="D801" s="1159"/>
      <c r="E801" s="1159"/>
      <c r="F801" s="1159"/>
      <c r="G801" s="1160"/>
    </row>
    <row r="802" spans="1:7" x14ac:dyDescent="0.2">
      <c r="A802" s="6"/>
      <c r="B802" s="99"/>
      <c r="C802" s="8"/>
      <c r="D802" s="9"/>
      <c r="E802" s="99"/>
      <c r="F802" s="10"/>
      <c r="G802" s="11" t="s">
        <v>20</v>
      </c>
    </row>
    <row r="803" spans="1:7" x14ac:dyDescent="0.2">
      <c r="A803" s="12" t="s">
        <v>1</v>
      </c>
      <c r="B803" s="13"/>
      <c r="C803" s="14" t="s">
        <v>27</v>
      </c>
      <c r="D803" s="13"/>
      <c r="E803" s="343" t="s">
        <v>1899</v>
      </c>
      <c r="F803" s="98"/>
      <c r="G803" s="344" t="s">
        <v>1894</v>
      </c>
    </row>
    <row r="804" spans="1:7" x14ac:dyDescent="0.2">
      <c r="A804" s="17" t="s">
        <v>8</v>
      </c>
      <c r="B804" s="100"/>
      <c r="C804" s="19"/>
      <c r="D804" s="4"/>
      <c r="E804" s="1145"/>
      <c r="F804" s="1146"/>
      <c r="G804" s="20"/>
    </row>
    <row r="805" spans="1:7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7" x14ac:dyDescent="0.2">
      <c r="A806" s="6"/>
      <c r="B806" s="99"/>
      <c r="C806" s="8"/>
      <c r="D806" s="8"/>
      <c r="E806" s="1147"/>
      <c r="F806" s="1148"/>
      <c r="G806" s="25"/>
    </row>
    <row r="807" spans="1:7" ht="26.25" thickBot="1" x14ac:dyDescent="0.25">
      <c r="A807" s="210" t="s">
        <v>47</v>
      </c>
      <c r="B807" s="28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7" ht="13.5" thickTop="1" x14ac:dyDescent="0.2">
      <c r="A808" s="29">
        <v>1</v>
      </c>
      <c r="B808" s="101"/>
      <c r="C808" s="352" t="s">
        <v>153</v>
      </c>
      <c r="D808" s="351" t="s">
        <v>1900</v>
      </c>
      <c r="E808" s="158">
        <v>19</v>
      </c>
      <c r="F808" s="128">
        <v>37</v>
      </c>
      <c r="G808" s="35">
        <f>F808*E808</f>
        <v>703</v>
      </c>
    </row>
    <row r="809" spans="1:7" x14ac:dyDescent="0.2">
      <c r="A809" s="29">
        <f>A808+1</f>
        <v>2</v>
      </c>
      <c r="B809" s="101"/>
      <c r="C809" s="352" t="s">
        <v>153</v>
      </c>
      <c r="D809" s="351" t="s">
        <v>1883</v>
      </c>
      <c r="E809" s="108">
        <v>10</v>
      </c>
      <c r="F809" s="128">
        <v>37</v>
      </c>
      <c r="G809" s="35">
        <f t="shared" ref="G809:G819" si="1">F809*E809</f>
        <v>370</v>
      </c>
    </row>
    <row r="810" spans="1:7" x14ac:dyDescent="0.2">
      <c r="A810" s="29">
        <f t="shared" ref="A810:A819" si="2">A809+1</f>
        <v>3</v>
      </c>
      <c r="B810" s="101"/>
      <c r="C810" s="352" t="s">
        <v>153</v>
      </c>
      <c r="D810" s="351" t="s">
        <v>1884</v>
      </c>
      <c r="E810" s="108">
        <v>8</v>
      </c>
      <c r="F810" s="128">
        <v>37</v>
      </c>
      <c r="G810" s="35">
        <f t="shared" si="1"/>
        <v>296</v>
      </c>
    </row>
    <row r="811" spans="1:7" x14ac:dyDescent="0.2">
      <c r="A811" s="29">
        <f t="shared" si="2"/>
        <v>4</v>
      </c>
      <c r="B811" s="101"/>
      <c r="C811" s="352" t="s">
        <v>153</v>
      </c>
      <c r="D811" s="351" t="s">
        <v>1885</v>
      </c>
      <c r="E811" s="108">
        <v>10</v>
      </c>
      <c r="F811" s="128">
        <v>37</v>
      </c>
      <c r="G811" s="35">
        <f t="shared" si="1"/>
        <v>370</v>
      </c>
    </row>
    <row r="812" spans="1:7" x14ac:dyDescent="0.2">
      <c r="A812" s="29">
        <f t="shared" si="2"/>
        <v>5</v>
      </c>
      <c r="B812" s="105"/>
      <c r="C812" s="352" t="s">
        <v>153</v>
      </c>
      <c r="D812" s="357" t="s">
        <v>1886</v>
      </c>
      <c r="E812" s="102">
        <v>14</v>
      </c>
      <c r="F812" s="128">
        <v>37</v>
      </c>
      <c r="G812" s="35">
        <f t="shared" si="1"/>
        <v>518</v>
      </c>
    </row>
    <row r="813" spans="1:7" x14ac:dyDescent="0.2">
      <c r="A813" s="29">
        <f t="shared" si="2"/>
        <v>6</v>
      </c>
      <c r="B813" s="105"/>
      <c r="C813" s="352" t="s">
        <v>153</v>
      </c>
      <c r="D813" s="357" t="s">
        <v>1887</v>
      </c>
      <c r="E813" s="102">
        <v>5</v>
      </c>
      <c r="F813" s="128">
        <v>37</v>
      </c>
      <c r="G813" s="35">
        <f t="shared" si="1"/>
        <v>185</v>
      </c>
    </row>
    <row r="814" spans="1:7" x14ac:dyDescent="0.2">
      <c r="A814" s="29">
        <f t="shared" si="2"/>
        <v>7</v>
      </c>
      <c r="B814" s="105"/>
      <c r="C814" s="352" t="s">
        <v>153</v>
      </c>
      <c r="D814" s="357" t="s">
        <v>1888</v>
      </c>
      <c r="E814" s="102">
        <v>7</v>
      </c>
      <c r="F814" s="128">
        <v>37</v>
      </c>
      <c r="G814" s="35">
        <f t="shared" si="1"/>
        <v>259</v>
      </c>
    </row>
    <row r="815" spans="1:7" x14ac:dyDescent="0.2">
      <c r="A815" s="29">
        <f t="shared" si="2"/>
        <v>8</v>
      </c>
      <c r="B815" s="151"/>
      <c r="C815" s="352" t="s">
        <v>153</v>
      </c>
      <c r="D815" s="357" t="s">
        <v>1889</v>
      </c>
      <c r="E815" s="108">
        <v>11</v>
      </c>
      <c r="F815" s="150">
        <v>37</v>
      </c>
      <c r="G815" s="35">
        <f t="shared" si="1"/>
        <v>407</v>
      </c>
    </row>
    <row r="816" spans="1:7" x14ac:dyDescent="0.2">
      <c r="A816" s="29">
        <f t="shared" si="2"/>
        <v>9</v>
      </c>
      <c r="B816" s="151"/>
      <c r="C816" s="352" t="s">
        <v>153</v>
      </c>
      <c r="D816" s="364" t="s">
        <v>1890</v>
      </c>
      <c r="E816" s="108">
        <v>31</v>
      </c>
      <c r="F816" s="150">
        <v>30</v>
      </c>
      <c r="G816" s="35">
        <f t="shared" si="1"/>
        <v>930</v>
      </c>
    </row>
    <row r="817" spans="1:10" x14ac:dyDescent="0.2">
      <c r="A817" s="29">
        <f t="shared" si="2"/>
        <v>10</v>
      </c>
      <c r="B817" s="106"/>
      <c r="C817" s="352" t="s">
        <v>153</v>
      </c>
      <c r="D817" s="357" t="s">
        <v>1891</v>
      </c>
      <c r="E817" s="104">
        <v>2</v>
      </c>
      <c r="F817" s="128">
        <v>39</v>
      </c>
      <c r="G817" s="35">
        <f t="shared" si="1"/>
        <v>78</v>
      </c>
      <c r="J817" s="214"/>
    </row>
    <row r="818" spans="1:10" x14ac:dyDescent="0.2">
      <c r="A818" s="29">
        <f t="shared" si="2"/>
        <v>11</v>
      </c>
      <c r="B818" s="105"/>
      <c r="C818" s="352" t="s">
        <v>153</v>
      </c>
      <c r="D818" s="357" t="s">
        <v>1892</v>
      </c>
      <c r="E818" s="108">
        <v>3</v>
      </c>
      <c r="F818" s="152">
        <v>39</v>
      </c>
      <c r="G818" s="35">
        <f t="shared" si="1"/>
        <v>117</v>
      </c>
      <c r="H818" s="629">
        <f>SUM(G808:G818)</f>
        <v>4233</v>
      </c>
      <c r="J818" s="214"/>
    </row>
    <row r="819" spans="1:10" x14ac:dyDescent="0.2">
      <c r="A819" s="29">
        <f t="shared" si="2"/>
        <v>12</v>
      </c>
      <c r="B819" s="107"/>
      <c r="C819" s="352" t="s">
        <v>153</v>
      </c>
      <c r="D819" s="357" t="s">
        <v>1893</v>
      </c>
      <c r="E819" s="153">
        <v>2</v>
      </c>
      <c r="F819" s="128">
        <v>498</v>
      </c>
      <c r="G819" s="35">
        <f t="shared" si="1"/>
        <v>996</v>
      </c>
      <c r="H819" s="629">
        <f>G819</f>
        <v>996</v>
      </c>
      <c r="J819" s="215"/>
    </row>
    <row r="820" spans="1:10" x14ac:dyDescent="0.2">
      <c r="A820" s="29"/>
      <c r="B820" s="107"/>
      <c r="C820" s="352"/>
      <c r="D820" s="365"/>
      <c r="E820" s="153"/>
      <c r="F820" s="128"/>
      <c r="G820" s="35"/>
    </row>
    <row r="821" spans="1:10" x14ac:dyDescent="0.2">
      <c r="A821" s="29"/>
      <c r="B821" s="101"/>
      <c r="C821" s="41"/>
      <c r="D821" s="365"/>
      <c r="E821" s="108"/>
      <c r="F821" s="128"/>
      <c r="G821" s="353"/>
    </row>
    <row r="822" spans="1:10" x14ac:dyDescent="0.2">
      <c r="A822" s="29"/>
      <c r="B822" s="106"/>
      <c r="C822" s="41"/>
      <c r="D822" s="67"/>
      <c r="E822" s="104" t="s">
        <v>150</v>
      </c>
      <c r="F822" s="154"/>
      <c r="G822" s="35"/>
    </row>
    <row r="823" spans="1:10" x14ac:dyDescent="0.2">
      <c r="A823" s="29"/>
      <c r="B823" s="105"/>
      <c r="C823" s="41"/>
      <c r="D823" s="130"/>
      <c r="E823" s="104"/>
      <c r="F823" s="154"/>
      <c r="G823" s="35"/>
    </row>
    <row r="824" spans="1:10" x14ac:dyDescent="0.2">
      <c r="A824" s="29"/>
      <c r="B824" s="105"/>
      <c r="C824" s="41"/>
      <c r="D824" s="67"/>
      <c r="E824" s="104"/>
      <c r="F824" s="154"/>
      <c r="G824" s="35"/>
    </row>
    <row r="825" spans="1:10" x14ac:dyDescent="0.2">
      <c r="A825" s="29"/>
      <c r="B825" s="101"/>
      <c r="C825" s="41"/>
      <c r="D825" s="67"/>
      <c r="E825" s="104"/>
      <c r="F825" s="154"/>
      <c r="G825" s="35"/>
    </row>
    <row r="826" spans="1:10" x14ac:dyDescent="0.2">
      <c r="A826" s="29"/>
      <c r="B826" s="101"/>
      <c r="C826" s="41"/>
      <c r="D826" s="136"/>
      <c r="E826" s="104"/>
      <c r="F826" s="154"/>
      <c r="G826" s="35"/>
    </row>
    <row r="827" spans="1:10" x14ac:dyDescent="0.2">
      <c r="A827" s="29"/>
      <c r="B827" s="101"/>
      <c r="C827" s="41"/>
      <c r="D827" s="136"/>
      <c r="E827" s="104"/>
      <c r="F827" s="154"/>
      <c r="G827" s="35"/>
    </row>
    <row r="828" spans="1:10" x14ac:dyDescent="0.2">
      <c r="A828" s="29"/>
      <c r="B828" s="101"/>
      <c r="C828" s="41"/>
      <c r="D828" s="62"/>
      <c r="E828" s="104"/>
      <c r="F828" s="154"/>
      <c r="G828" s="35"/>
    </row>
    <row r="829" spans="1:10" x14ac:dyDescent="0.2">
      <c r="A829" s="29"/>
      <c r="B829" s="101"/>
      <c r="C829" s="41"/>
      <c r="D829" s="62"/>
      <c r="E829" s="104"/>
      <c r="F829" s="154"/>
      <c r="G829" s="35"/>
    </row>
    <row r="830" spans="1:10" x14ac:dyDescent="0.2">
      <c r="A830" s="29"/>
      <c r="B830" s="101"/>
      <c r="C830" s="41"/>
      <c r="D830" s="62"/>
      <c r="E830" s="104"/>
      <c r="F830" s="154"/>
      <c r="G830" s="35"/>
    </row>
    <row r="831" spans="1:10" x14ac:dyDescent="0.2">
      <c r="A831" s="29"/>
      <c r="B831" s="101"/>
      <c r="C831" s="41"/>
      <c r="D831" s="62"/>
      <c r="E831" s="104"/>
      <c r="F831" s="154"/>
      <c r="G831" s="35"/>
    </row>
    <row r="832" spans="1:10" x14ac:dyDescent="0.2">
      <c r="A832" s="29"/>
      <c r="B832" s="101"/>
      <c r="C832" s="41"/>
      <c r="D832" s="62"/>
      <c r="E832" s="104"/>
      <c r="F832" s="154"/>
      <c r="G832" s="35"/>
    </row>
    <row r="833" spans="1:15" x14ac:dyDescent="0.2">
      <c r="A833" s="29"/>
      <c r="B833" s="101"/>
      <c r="C833" s="41"/>
      <c r="D833" s="67"/>
      <c r="E833" s="104"/>
      <c r="F833" s="154"/>
      <c r="G833" s="35"/>
    </row>
    <row r="834" spans="1:15" x14ac:dyDescent="0.2">
      <c r="A834" s="29"/>
      <c r="B834" s="101"/>
      <c r="C834" s="41"/>
      <c r="D834" s="159"/>
      <c r="E834" s="104"/>
      <c r="F834" s="154"/>
      <c r="G834" s="35"/>
    </row>
    <row r="835" spans="1:15" x14ac:dyDescent="0.2">
      <c r="A835" s="29"/>
      <c r="B835" s="101"/>
      <c r="C835" s="41"/>
      <c r="D835" s="160"/>
      <c r="E835" s="108"/>
      <c r="F835" s="128"/>
      <c r="G835" s="35"/>
    </row>
    <row r="836" spans="1:15" x14ac:dyDescent="0.2">
      <c r="A836" s="29"/>
      <c r="B836" s="101"/>
      <c r="C836" s="41"/>
      <c r="D836" s="136"/>
      <c r="E836" s="153"/>
      <c r="F836" s="128"/>
      <c r="G836" s="35"/>
    </row>
    <row r="837" spans="1:15" x14ac:dyDescent="0.2">
      <c r="A837" s="29"/>
      <c r="B837" s="101"/>
      <c r="C837" s="41"/>
      <c r="D837" s="136"/>
      <c r="E837" s="102"/>
      <c r="F837" s="128"/>
      <c r="G837" s="35"/>
    </row>
    <row r="838" spans="1:15" x14ac:dyDescent="0.2">
      <c r="A838" s="29"/>
      <c r="B838" s="101"/>
      <c r="C838" s="31"/>
      <c r="D838" s="365" t="s">
        <v>150</v>
      </c>
      <c r="E838" s="131"/>
      <c r="F838" s="117"/>
      <c r="G838" s="35"/>
    </row>
    <row r="839" spans="1:15" x14ac:dyDescent="0.2">
      <c r="A839" s="29"/>
      <c r="B839" s="101"/>
      <c r="C839" s="41"/>
      <c r="D839" s="118"/>
      <c r="E839" s="108"/>
      <c r="F839" s="149"/>
      <c r="G839" s="35"/>
      <c r="I839" s="1149"/>
      <c r="J839" s="1150"/>
      <c r="K839" s="1150"/>
      <c r="L839" s="1150"/>
      <c r="M839" s="1150"/>
      <c r="N839" s="1150"/>
      <c r="O839" s="1151"/>
    </row>
    <row r="840" spans="1:15" ht="13.5" thickBot="1" x14ac:dyDescent="0.25">
      <c r="A840" s="29"/>
      <c r="B840" s="101"/>
      <c r="C840" s="41"/>
      <c r="D840" s="364" t="s">
        <v>8</v>
      </c>
      <c r="E840" s="108"/>
      <c r="F840" s="149"/>
      <c r="G840" s="35"/>
      <c r="I840" s="52"/>
      <c r="J840" s="103"/>
      <c r="K840" s="1204"/>
      <c r="L840" s="1204"/>
      <c r="M840" s="1204"/>
      <c r="N840" s="1204"/>
      <c r="O840" s="1232"/>
    </row>
    <row r="841" spans="1:15" ht="14.25" thickTop="1" thickBot="1" x14ac:dyDescent="0.25">
      <c r="A841" s="45"/>
      <c r="B841" s="132"/>
      <c r="C841" s="115"/>
      <c r="D841" s="115"/>
      <c r="E841" s="132"/>
      <c r="F841" s="49" t="s">
        <v>15</v>
      </c>
      <c r="G841" s="50">
        <f>SUM(G808:G840)</f>
        <v>5229</v>
      </c>
    </row>
    <row r="842" spans="1:15" ht="13.5" thickTop="1" x14ac:dyDescent="0.2">
      <c r="A842" s="1149" t="s">
        <v>1966</v>
      </c>
      <c r="B842" s="1150"/>
      <c r="C842" s="1150"/>
      <c r="D842" s="1150"/>
      <c r="E842" s="1150"/>
      <c r="F842" s="1150"/>
      <c r="G842" s="1151"/>
      <c r="I842" s="411"/>
    </row>
    <row r="843" spans="1:15" ht="13.5" thickBot="1" x14ac:dyDescent="0.25">
      <c r="A843" s="52"/>
      <c r="B843" s="103"/>
      <c r="C843" s="1204" t="s">
        <v>8</v>
      </c>
      <c r="D843" s="1204"/>
      <c r="E843" s="1204"/>
      <c r="F843" s="1204"/>
      <c r="G843" s="1232"/>
    </row>
    <row r="844" spans="1:15" ht="13.5" thickTop="1" x14ac:dyDescent="0.2">
      <c r="A844" s="1130"/>
      <c r="B844" s="1131"/>
      <c r="C844" s="1131"/>
      <c r="D844" s="57" t="s">
        <v>11</v>
      </c>
      <c r="E844" s="1132" t="s">
        <v>12</v>
      </c>
      <c r="F844" s="1132"/>
      <c r="G844" s="1133"/>
    </row>
    <row r="845" spans="1:15" x14ac:dyDescent="0.2">
      <c r="A845" s="1134" t="s">
        <v>17</v>
      </c>
      <c r="B845" s="1135"/>
      <c r="C845" s="1135"/>
      <c r="D845" s="39"/>
      <c r="E845" s="1136"/>
      <c r="F845" s="1137"/>
      <c r="G845" s="1138"/>
    </row>
    <row r="846" spans="1:15" x14ac:dyDescent="0.2">
      <c r="A846" s="1134" t="s">
        <v>38</v>
      </c>
      <c r="B846" s="1135"/>
      <c r="C846" s="1135"/>
      <c r="D846" s="58" t="s">
        <v>329</v>
      </c>
      <c r="E846" s="1139" t="s">
        <v>142</v>
      </c>
      <c r="F846" s="1139"/>
      <c r="G846" s="1140"/>
    </row>
    <row r="847" spans="1:15" ht="13.5" thickBot="1" x14ac:dyDescent="0.25">
      <c r="A847" s="1141" t="s">
        <v>39</v>
      </c>
      <c r="B847" s="1142"/>
      <c r="C847" s="1142"/>
      <c r="D847" s="59" t="s">
        <v>330</v>
      </c>
      <c r="E847" s="1143" t="s">
        <v>0</v>
      </c>
      <c r="F847" s="1143"/>
      <c r="G847" s="1144"/>
    </row>
    <row r="848" spans="1:15" ht="16.5" x14ac:dyDescent="0.25">
      <c r="A848" s="1205" t="s">
        <v>29</v>
      </c>
      <c r="B848" s="1206"/>
      <c r="C848" s="1206"/>
      <c r="D848" s="1206"/>
      <c r="E848" s="1206"/>
      <c r="F848" s="1206"/>
      <c r="G848" s="1207"/>
    </row>
    <row r="849" spans="1:9" x14ac:dyDescent="0.2">
      <c r="A849" s="1208" t="s">
        <v>48</v>
      </c>
      <c r="B849" s="1209"/>
      <c r="C849" s="1209"/>
      <c r="D849" s="1209"/>
      <c r="E849" s="1209"/>
      <c r="F849" s="1209"/>
      <c r="G849" s="1210"/>
      <c r="I849" s="264" t="s">
        <v>2283</v>
      </c>
    </row>
    <row r="850" spans="1:9" x14ac:dyDescent="0.2">
      <c r="A850" s="1211" t="s">
        <v>49</v>
      </c>
      <c r="B850" s="1212"/>
      <c r="C850" s="1212"/>
      <c r="D850" s="1212"/>
      <c r="E850" s="1212"/>
      <c r="F850" s="1212"/>
      <c r="G850" s="1213"/>
    </row>
    <row r="851" spans="1:9" x14ac:dyDescent="0.2">
      <c r="A851" s="450"/>
      <c r="B851" s="451"/>
      <c r="C851" s="452"/>
      <c r="D851" s="453"/>
      <c r="E851" s="451"/>
      <c r="F851" s="454"/>
      <c r="G851" s="455" t="s">
        <v>20</v>
      </c>
    </row>
    <row r="852" spans="1:9" x14ac:dyDescent="0.2">
      <c r="A852" s="456" t="s">
        <v>1</v>
      </c>
      <c r="B852" s="457"/>
      <c r="C852" s="458" t="s">
        <v>27</v>
      </c>
      <c r="D852" s="457"/>
      <c r="E852" s="286" t="s">
        <v>2284</v>
      </c>
      <c r="F852" s="287"/>
      <c r="G852" s="288" t="s">
        <v>2285</v>
      </c>
    </row>
    <row r="853" spans="1:9" x14ac:dyDescent="0.2">
      <c r="A853" s="459" t="s">
        <v>8</v>
      </c>
      <c r="B853" s="460"/>
      <c r="C853" s="461"/>
      <c r="D853" s="449"/>
      <c r="E853" s="1214"/>
      <c r="F853" s="1215"/>
      <c r="G853" s="462"/>
    </row>
    <row r="854" spans="1:9" x14ac:dyDescent="0.2">
      <c r="A854" s="463" t="s">
        <v>37</v>
      </c>
      <c r="B854" s="464"/>
      <c r="C854" s="464"/>
      <c r="D854" s="464"/>
      <c r="E854" s="465" t="s">
        <v>46</v>
      </c>
      <c r="F854" s="466"/>
      <c r="G854" s="462" t="s">
        <v>50</v>
      </c>
    </row>
    <row r="855" spans="1:9" x14ac:dyDescent="0.2">
      <c r="A855" s="450"/>
      <c r="B855" s="451"/>
      <c r="C855" s="452"/>
      <c r="D855" s="452"/>
      <c r="E855" s="1216"/>
      <c r="F855" s="1217"/>
      <c r="G855" s="467"/>
    </row>
    <row r="856" spans="1:9" ht="26.25" thickBot="1" x14ac:dyDescent="0.25">
      <c r="A856" s="468" t="s">
        <v>47</v>
      </c>
      <c r="B856" s="469" t="s">
        <v>23</v>
      </c>
      <c r="C856" s="469" t="s">
        <v>34</v>
      </c>
      <c r="D856" s="470" t="s">
        <v>53</v>
      </c>
      <c r="E856" s="471" t="s">
        <v>54</v>
      </c>
      <c r="F856" s="472" t="s">
        <v>55</v>
      </c>
      <c r="G856" s="473" t="s">
        <v>35</v>
      </c>
    </row>
    <row r="857" spans="1:9" ht="13.5" thickTop="1" x14ac:dyDescent="0.2">
      <c r="A857" s="474">
        <v>1</v>
      </c>
      <c r="B857" s="475"/>
      <c r="C857" s="225" t="s">
        <v>149</v>
      </c>
      <c r="D857" s="482" t="s">
        <v>1835</v>
      </c>
      <c r="E857" s="661">
        <v>25</v>
      </c>
      <c r="F857" s="481">
        <v>200</v>
      </c>
      <c r="G857" s="220">
        <f>F857*E857</f>
        <v>5000</v>
      </c>
    </row>
    <row r="858" spans="1:9" x14ac:dyDescent="0.2">
      <c r="A858" s="474"/>
      <c r="B858" s="475"/>
      <c r="C858" s="225"/>
      <c r="D858" s="482" t="s">
        <v>968</v>
      </c>
      <c r="E858" s="667"/>
      <c r="F858" s="481"/>
      <c r="G858" s="220"/>
    </row>
    <row r="859" spans="1:9" x14ac:dyDescent="0.2">
      <c r="A859" s="474"/>
      <c r="B859" s="475"/>
      <c r="C859" s="225"/>
      <c r="D859" s="482"/>
      <c r="E859" s="480"/>
      <c r="F859" s="481"/>
      <c r="G859" s="220"/>
    </row>
    <row r="860" spans="1:9" x14ac:dyDescent="0.2">
      <c r="A860" s="474"/>
      <c r="B860" s="485"/>
      <c r="C860" s="225"/>
      <c r="D860" s="255"/>
      <c r="E860" s="486"/>
      <c r="F860" s="481"/>
      <c r="G860" s="220"/>
    </row>
    <row r="861" spans="1:9" x14ac:dyDescent="0.2">
      <c r="A861" s="474"/>
      <c r="B861" s="485"/>
      <c r="C861" s="225"/>
      <c r="D861" s="255"/>
      <c r="E861" s="486"/>
      <c r="F861" s="481"/>
      <c r="G861" s="220"/>
    </row>
    <row r="862" spans="1:9" x14ac:dyDescent="0.2">
      <c r="A862" s="474"/>
      <c r="B862" s="485"/>
      <c r="C862" s="225"/>
      <c r="D862" s="255"/>
      <c r="E862" s="486"/>
      <c r="F862" s="481"/>
      <c r="G862" s="220"/>
    </row>
    <row r="863" spans="1:9" x14ac:dyDescent="0.2">
      <c r="A863" s="474"/>
      <c r="B863" s="487"/>
      <c r="C863" s="488"/>
      <c r="D863" s="255"/>
      <c r="E863" s="480"/>
      <c r="F863" s="489"/>
      <c r="G863" s="220"/>
    </row>
    <row r="864" spans="1:9" x14ac:dyDescent="0.2">
      <c r="A864" s="474"/>
      <c r="B864" s="487"/>
      <c r="C864" s="488"/>
      <c r="D864" s="490"/>
      <c r="E864" s="480"/>
      <c r="F864" s="489"/>
      <c r="G864" s="220"/>
    </row>
    <row r="865" spans="1:11" x14ac:dyDescent="0.2">
      <c r="A865" s="474"/>
      <c r="B865" s="475"/>
      <c r="C865" s="225"/>
      <c r="D865" s="490"/>
      <c r="E865" s="491"/>
      <c r="F865" s="481"/>
      <c r="G865" s="220"/>
    </row>
    <row r="866" spans="1:11" x14ac:dyDescent="0.2">
      <c r="A866" s="474"/>
      <c r="B866" s="492"/>
      <c r="C866" s="225"/>
      <c r="D866" s="255"/>
      <c r="E866" s="493"/>
      <c r="F866" s="481"/>
      <c r="G866" s="220"/>
      <c r="K866" s="411" t="s">
        <v>1906</v>
      </c>
    </row>
    <row r="867" spans="1:11" x14ac:dyDescent="0.2">
      <c r="A867" s="474"/>
      <c r="B867" s="485"/>
      <c r="C867" s="225" t="s">
        <v>150</v>
      </c>
      <c r="D867" s="255"/>
      <c r="E867" s="480"/>
      <c r="F867" s="494"/>
      <c r="G867" s="220"/>
    </row>
    <row r="868" spans="1:11" x14ac:dyDescent="0.2">
      <c r="A868" s="474"/>
      <c r="B868" s="495"/>
      <c r="C868" s="225"/>
      <c r="D868" s="255"/>
      <c r="E868" s="496"/>
      <c r="F868" s="481"/>
      <c r="G868" s="220"/>
    </row>
    <row r="869" spans="1:11" x14ac:dyDescent="0.2">
      <c r="A869" s="474"/>
      <c r="B869" s="495"/>
      <c r="C869" s="225"/>
      <c r="D869" s="262"/>
      <c r="E869" s="496"/>
      <c r="F869" s="481"/>
      <c r="G869" s="220"/>
    </row>
    <row r="870" spans="1:11" x14ac:dyDescent="0.2">
      <c r="A870" s="474"/>
      <c r="B870" s="475"/>
      <c r="C870" s="225"/>
      <c r="D870" s="262"/>
      <c r="E870" s="480"/>
      <c r="F870" s="481"/>
      <c r="G870" s="220"/>
    </row>
    <row r="871" spans="1:11" x14ac:dyDescent="0.2">
      <c r="A871" s="474"/>
      <c r="B871" s="475"/>
      <c r="C871" s="225"/>
      <c r="D871" s="262"/>
      <c r="E871" s="496"/>
      <c r="F871" s="481"/>
      <c r="G871" s="220"/>
    </row>
    <row r="872" spans="1:11" x14ac:dyDescent="0.2">
      <c r="A872" s="474"/>
      <c r="B872" s="492"/>
      <c r="C872" s="225"/>
      <c r="D872" s="262"/>
      <c r="E872" s="493" t="s">
        <v>150</v>
      </c>
      <c r="F872" s="497"/>
      <c r="G872" s="220"/>
    </row>
    <row r="873" spans="1:11" x14ac:dyDescent="0.2">
      <c r="A873" s="474"/>
      <c r="B873" s="485"/>
      <c r="C873" s="225"/>
      <c r="D873" s="498"/>
      <c r="E873" s="493"/>
      <c r="F873" s="497"/>
      <c r="G873" s="220"/>
    </row>
    <row r="874" spans="1:11" x14ac:dyDescent="0.2">
      <c r="A874" s="474"/>
      <c r="B874" s="485"/>
      <c r="C874" s="225"/>
      <c r="D874" s="262"/>
      <c r="E874" s="493"/>
      <c r="F874" s="497"/>
      <c r="G874" s="220"/>
    </row>
    <row r="875" spans="1:11" x14ac:dyDescent="0.2">
      <c r="A875" s="474"/>
      <c r="B875" s="475"/>
      <c r="C875" s="225"/>
      <c r="D875" s="262"/>
      <c r="E875" s="493"/>
      <c r="F875" s="497"/>
      <c r="G875" s="220"/>
    </row>
    <row r="876" spans="1:11" x14ac:dyDescent="0.2">
      <c r="A876" s="474"/>
      <c r="B876" s="475"/>
      <c r="C876" s="225"/>
      <c r="D876" s="255"/>
      <c r="E876" s="493"/>
      <c r="F876" s="497"/>
      <c r="G876" s="220"/>
    </row>
    <row r="877" spans="1:11" x14ac:dyDescent="0.2">
      <c r="A877" s="474"/>
      <c r="B877" s="475"/>
      <c r="C877" s="225"/>
      <c r="D877" s="255"/>
      <c r="E877" s="493"/>
      <c r="F877" s="497"/>
      <c r="G877" s="220"/>
    </row>
    <row r="878" spans="1:11" x14ac:dyDescent="0.2">
      <c r="A878" s="474"/>
      <c r="B878" s="475"/>
      <c r="C878" s="225"/>
      <c r="D878" s="499"/>
      <c r="E878" s="493"/>
      <c r="F878" s="497"/>
      <c r="G878" s="220"/>
    </row>
    <row r="879" spans="1:11" x14ac:dyDescent="0.2">
      <c r="A879" s="474"/>
      <c r="B879" s="475"/>
      <c r="C879" s="225"/>
      <c r="D879" s="499"/>
      <c r="E879" s="493"/>
      <c r="F879" s="497"/>
      <c r="G879" s="220"/>
    </row>
    <row r="880" spans="1:11" x14ac:dyDescent="0.2">
      <c r="A880" s="474"/>
      <c r="B880" s="475"/>
      <c r="C880" s="225"/>
      <c r="D880" s="499"/>
      <c r="E880" s="493"/>
      <c r="F880" s="497"/>
      <c r="G880" s="220"/>
    </row>
    <row r="881" spans="1:7" x14ac:dyDescent="0.2">
      <c r="A881" s="474"/>
      <c r="B881" s="475"/>
      <c r="C881" s="225"/>
      <c r="D881" s="499"/>
      <c r="E881" s="493"/>
      <c r="F881" s="497"/>
      <c r="G881" s="220"/>
    </row>
    <row r="882" spans="1:7" x14ac:dyDescent="0.2">
      <c r="A882" s="474"/>
      <c r="B882" s="475"/>
      <c r="C882" s="225"/>
      <c r="D882" s="499"/>
      <c r="E882" s="493"/>
      <c r="F882" s="497"/>
      <c r="G882" s="220"/>
    </row>
    <row r="883" spans="1:7" x14ac:dyDescent="0.2">
      <c r="A883" s="474"/>
      <c r="B883" s="475"/>
      <c r="C883" s="225"/>
      <c r="D883" s="262"/>
      <c r="E883" s="493"/>
      <c r="F883" s="497"/>
      <c r="G883" s="220"/>
    </row>
    <row r="884" spans="1:7" x14ac:dyDescent="0.2">
      <c r="A884" s="474"/>
      <c r="B884" s="475"/>
      <c r="C884" s="225"/>
      <c r="D884" s="500"/>
      <c r="E884" s="493"/>
      <c r="F884" s="497"/>
      <c r="G884" s="220"/>
    </row>
    <row r="885" spans="1:7" x14ac:dyDescent="0.2">
      <c r="A885" s="474"/>
      <c r="B885" s="475"/>
      <c r="C885" s="225"/>
      <c r="D885" s="501"/>
      <c r="E885" s="480"/>
      <c r="F885" s="481"/>
      <c r="G885" s="220"/>
    </row>
    <row r="886" spans="1:7" x14ac:dyDescent="0.2">
      <c r="A886" s="474"/>
      <c r="B886" s="475"/>
      <c r="C886" s="225"/>
      <c r="D886" s="255"/>
      <c r="E886" s="496"/>
      <c r="F886" s="481"/>
      <c r="G886" s="220"/>
    </row>
    <row r="887" spans="1:7" x14ac:dyDescent="0.2">
      <c r="A887" s="474"/>
      <c r="B887" s="475"/>
      <c r="C887" s="225"/>
      <c r="D887" s="255"/>
      <c r="E887" s="486"/>
      <c r="F887" s="481"/>
      <c r="G887" s="220"/>
    </row>
    <row r="888" spans="1:7" x14ac:dyDescent="0.2">
      <c r="A888" s="474"/>
      <c r="B888" s="475"/>
      <c r="C888" s="224"/>
      <c r="D888" s="262"/>
      <c r="E888" s="502"/>
      <c r="F888" s="503"/>
      <c r="G888" s="220"/>
    </row>
    <row r="889" spans="1:7" x14ac:dyDescent="0.2">
      <c r="A889" s="474"/>
      <c r="B889" s="475"/>
      <c r="C889" s="225"/>
      <c r="D889" s="504"/>
      <c r="E889" s="480"/>
      <c r="F889" s="484"/>
      <c r="G889" s="220"/>
    </row>
    <row r="890" spans="1:7" x14ac:dyDescent="0.2">
      <c r="A890" s="474"/>
      <c r="B890" s="475"/>
      <c r="C890" s="225"/>
      <c r="D890" s="490"/>
      <c r="E890" s="480"/>
      <c r="F890" s="484"/>
      <c r="G890" s="220"/>
    </row>
    <row r="891" spans="1:7" ht="13.5" thickBot="1" x14ac:dyDescent="0.25">
      <c r="A891" s="505"/>
      <c r="B891" s="506"/>
      <c r="C891" s="507"/>
      <c r="D891" s="507"/>
      <c r="E891" s="506"/>
      <c r="F891" s="508" t="s">
        <v>15</v>
      </c>
      <c r="G891" s="509">
        <f>SUM(G857:G890)</f>
        <v>5000</v>
      </c>
    </row>
    <row r="892" spans="1:7" ht="13.5" thickTop="1" x14ac:dyDescent="0.2">
      <c r="A892" s="1218" t="s">
        <v>2286</v>
      </c>
      <c r="B892" s="1219"/>
      <c r="C892" s="1219"/>
      <c r="D892" s="1219"/>
      <c r="E892" s="1219"/>
      <c r="F892" s="1219"/>
      <c r="G892" s="1220"/>
    </row>
    <row r="893" spans="1:7" ht="13.5" thickBot="1" x14ac:dyDescent="0.25">
      <c r="A893" s="510"/>
      <c r="B893" s="511"/>
      <c r="C893" s="511" t="s">
        <v>1920</v>
      </c>
      <c r="D893" s="512"/>
      <c r="E893" s="511"/>
      <c r="F893" s="513"/>
      <c r="G893" s="514"/>
    </row>
    <row r="894" spans="1:7" ht="13.5" thickTop="1" x14ac:dyDescent="0.2">
      <c r="A894" s="1221"/>
      <c r="B894" s="1222"/>
      <c r="C894" s="1222"/>
      <c r="D894" s="515" t="s">
        <v>11</v>
      </c>
      <c r="E894" s="1223" t="s">
        <v>12</v>
      </c>
      <c r="F894" s="1223"/>
      <c r="G894" s="1224"/>
    </row>
    <row r="895" spans="1:7" x14ac:dyDescent="0.2">
      <c r="A895" s="1225" t="s">
        <v>17</v>
      </c>
      <c r="B895" s="1226"/>
      <c r="C895" s="1226"/>
      <c r="D895" s="516"/>
      <c r="E895" s="1227"/>
      <c r="F895" s="1228"/>
      <c r="G895" s="1229"/>
    </row>
    <row r="896" spans="1:7" x14ac:dyDescent="0.2">
      <c r="A896" s="1225" t="s">
        <v>38</v>
      </c>
      <c r="B896" s="1226"/>
      <c r="C896" s="1226"/>
      <c r="D896" s="517" t="s">
        <v>329</v>
      </c>
      <c r="E896" s="1230" t="s">
        <v>142</v>
      </c>
      <c r="F896" s="1230"/>
      <c r="G896" s="1231"/>
    </row>
    <row r="897" spans="1:7" ht="13.5" thickBot="1" x14ac:dyDescent="0.25">
      <c r="A897" s="1276" t="s">
        <v>39</v>
      </c>
      <c r="B897" s="1277"/>
      <c r="C897" s="1277"/>
      <c r="D897" s="518" t="s">
        <v>330</v>
      </c>
      <c r="E897" s="1279" t="s">
        <v>0</v>
      </c>
      <c r="F897" s="1279"/>
      <c r="G897" s="1280"/>
    </row>
    <row r="898" spans="1:7" ht="16.5" x14ac:dyDescent="0.25">
      <c r="A898" s="1152" t="s">
        <v>29</v>
      </c>
      <c r="B898" s="1153"/>
      <c r="C898" s="1153"/>
      <c r="D898" s="1153"/>
      <c r="E898" s="1153"/>
      <c r="F898" s="1153"/>
      <c r="G898" s="1154"/>
    </row>
    <row r="899" spans="1:7" x14ac:dyDescent="0.2">
      <c r="A899" s="1155" t="s">
        <v>48</v>
      </c>
      <c r="B899" s="1156"/>
      <c r="C899" s="1156"/>
      <c r="D899" s="1156"/>
      <c r="E899" s="1156"/>
      <c r="F899" s="1156"/>
      <c r="G899" s="1157"/>
    </row>
    <row r="900" spans="1:7" x14ac:dyDescent="0.2">
      <c r="A900" s="1158" t="s">
        <v>49</v>
      </c>
      <c r="B900" s="1159"/>
      <c r="C900" s="1159"/>
      <c r="D900" s="1159"/>
      <c r="E900" s="1159"/>
      <c r="F900" s="1159"/>
      <c r="G900" s="1160"/>
    </row>
    <row r="901" spans="1:7" x14ac:dyDescent="0.2">
      <c r="A901" s="6"/>
      <c r="B901" s="99"/>
      <c r="C901" s="8"/>
      <c r="D901" s="9"/>
      <c r="E901" s="99"/>
      <c r="F901" s="10"/>
      <c r="G901" s="11" t="s">
        <v>20</v>
      </c>
    </row>
    <row r="902" spans="1:7" x14ac:dyDescent="0.2">
      <c r="A902" s="12" t="s">
        <v>1</v>
      </c>
      <c r="B902" s="13"/>
      <c r="C902" s="14" t="s">
        <v>27</v>
      </c>
      <c r="D902" s="13"/>
      <c r="E902" s="343" t="s">
        <v>1982</v>
      </c>
      <c r="F902" s="98"/>
      <c r="G902" s="344" t="s">
        <v>1967</v>
      </c>
    </row>
    <row r="903" spans="1:7" x14ac:dyDescent="0.2">
      <c r="A903" s="17" t="s">
        <v>8</v>
      </c>
      <c r="B903" s="100"/>
      <c r="C903" s="19"/>
      <c r="D903" s="4"/>
      <c r="E903" s="1145"/>
      <c r="F903" s="1146"/>
      <c r="G903" s="20"/>
    </row>
    <row r="904" spans="1:7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7" x14ac:dyDescent="0.2">
      <c r="A905" s="6"/>
      <c r="B905" s="99"/>
      <c r="C905" s="8"/>
      <c r="D905" s="8"/>
      <c r="E905" s="1147"/>
      <c r="F905" s="1148"/>
      <c r="G905" s="25"/>
    </row>
    <row r="906" spans="1:7" ht="26.25" thickBot="1" x14ac:dyDescent="0.25">
      <c r="A906" s="210" t="s">
        <v>47</v>
      </c>
      <c r="B906" s="28" t="s">
        <v>23</v>
      </c>
      <c r="C906" s="28" t="s">
        <v>34</v>
      </c>
      <c r="D906" s="110" t="s">
        <v>53</v>
      </c>
      <c r="E906" s="114" t="s">
        <v>54</v>
      </c>
      <c r="F906" s="111" t="s">
        <v>55</v>
      </c>
      <c r="G906" s="112" t="s">
        <v>35</v>
      </c>
    </row>
    <row r="907" spans="1:7" ht="13.5" thickTop="1" x14ac:dyDescent="0.2">
      <c r="A907" s="29">
        <v>1</v>
      </c>
      <c r="B907" s="101"/>
      <c r="C907" s="352" t="s">
        <v>149</v>
      </c>
      <c r="D907" s="351" t="s">
        <v>1988</v>
      </c>
      <c r="E907" s="158">
        <v>15</v>
      </c>
      <c r="F907" s="128">
        <v>200</v>
      </c>
      <c r="G907" s="35">
        <f>F907*E907</f>
        <v>3000</v>
      </c>
    </row>
    <row r="908" spans="1:7" x14ac:dyDescent="0.2">
      <c r="A908" s="29"/>
      <c r="B908" s="101"/>
      <c r="C908" s="41"/>
      <c r="D908" s="351" t="s">
        <v>8</v>
      </c>
      <c r="E908" s="156"/>
      <c r="F908" s="128"/>
      <c r="G908" s="35"/>
    </row>
    <row r="909" spans="1:7" x14ac:dyDescent="0.2">
      <c r="A909" s="29"/>
      <c r="B909" s="101"/>
      <c r="C909" s="352"/>
      <c r="D909" s="351"/>
      <c r="E909" s="108"/>
      <c r="F909" s="128"/>
      <c r="G909" s="35"/>
    </row>
    <row r="910" spans="1:7" x14ac:dyDescent="0.2">
      <c r="A910" s="29"/>
      <c r="B910" s="105"/>
      <c r="C910" s="352"/>
      <c r="D910" s="357"/>
      <c r="E910" s="102"/>
      <c r="F910" s="128"/>
      <c r="G910" s="35"/>
    </row>
    <row r="911" spans="1:7" x14ac:dyDescent="0.2">
      <c r="A911" s="29"/>
      <c r="B911" s="105"/>
      <c r="C911" s="352"/>
      <c r="D911" s="357"/>
      <c r="E911" s="102"/>
      <c r="F911" s="128"/>
      <c r="G911" s="35"/>
    </row>
    <row r="912" spans="1:7" x14ac:dyDescent="0.2">
      <c r="A912" s="29"/>
      <c r="B912" s="105"/>
      <c r="C912" s="41"/>
      <c r="D912" s="357"/>
      <c r="E912" s="102"/>
      <c r="F912" s="128"/>
      <c r="G912" s="35"/>
    </row>
    <row r="913" spans="1:7" x14ac:dyDescent="0.2">
      <c r="A913" s="29"/>
      <c r="B913" s="151"/>
      <c r="C913" s="119"/>
      <c r="D913" s="136"/>
      <c r="E913" s="108"/>
      <c r="F913" s="150"/>
      <c r="G913" s="35"/>
    </row>
    <row r="914" spans="1:7" x14ac:dyDescent="0.2">
      <c r="A914" s="29"/>
      <c r="B914" s="151"/>
      <c r="C914" s="119"/>
      <c r="D914" s="144"/>
      <c r="E914" s="108"/>
      <c r="F914" s="150"/>
      <c r="G914" s="35"/>
    </row>
    <row r="915" spans="1:7" x14ac:dyDescent="0.2">
      <c r="A915" s="29"/>
      <c r="B915" s="101"/>
      <c r="C915" s="41"/>
      <c r="D915" s="144"/>
      <c r="E915" s="155"/>
      <c r="F915" s="128"/>
      <c r="G915" s="35"/>
    </row>
    <row r="916" spans="1:7" x14ac:dyDescent="0.2">
      <c r="A916" s="29"/>
      <c r="B916" s="106"/>
      <c r="C916" s="41"/>
      <c r="D916" s="136"/>
      <c r="E916" s="104"/>
      <c r="F916" s="128"/>
      <c r="G916" s="35"/>
    </row>
    <row r="917" spans="1:7" x14ac:dyDescent="0.2">
      <c r="A917" s="29"/>
      <c r="B917" s="105"/>
      <c r="C917" s="41" t="s">
        <v>150</v>
      </c>
      <c r="D917" s="136"/>
      <c r="E917" s="108"/>
      <c r="F917" s="152"/>
      <c r="G917" s="35"/>
    </row>
    <row r="918" spans="1:7" x14ac:dyDescent="0.2">
      <c r="A918" s="29"/>
      <c r="B918" s="107"/>
      <c r="C918" s="41"/>
      <c r="D918" s="136"/>
      <c r="E918" s="153"/>
      <c r="F918" s="128"/>
      <c r="G918" s="35"/>
    </row>
    <row r="919" spans="1:7" x14ac:dyDescent="0.2">
      <c r="A919" s="29"/>
      <c r="B919" s="107"/>
      <c r="C919" s="41"/>
      <c r="D919" s="67"/>
      <c r="E919" s="153"/>
      <c r="F919" s="128"/>
      <c r="G919" s="35"/>
    </row>
    <row r="920" spans="1:7" x14ac:dyDescent="0.2">
      <c r="A920" s="29"/>
      <c r="B920" s="101"/>
      <c r="C920" s="41"/>
      <c r="D920" s="67"/>
      <c r="E920" s="108"/>
      <c r="F920" s="128"/>
      <c r="G920" s="35"/>
    </row>
    <row r="921" spans="1:7" x14ac:dyDescent="0.2">
      <c r="A921" s="29"/>
      <c r="B921" s="101"/>
      <c r="C921" s="41"/>
      <c r="D921" s="67"/>
      <c r="E921" s="153"/>
      <c r="F921" s="128"/>
      <c r="G921" s="35"/>
    </row>
    <row r="922" spans="1:7" x14ac:dyDescent="0.2">
      <c r="A922" s="29"/>
      <c r="B922" s="106"/>
      <c r="C922" s="41"/>
      <c r="D922" s="67"/>
      <c r="E922" s="104" t="s">
        <v>150</v>
      </c>
      <c r="F922" s="154"/>
      <c r="G922" s="35"/>
    </row>
    <row r="923" spans="1:7" x14ac:dyDescent="0.2">
      <c r="A923" s="29"/>
      <c r="B923" s="105"/>
      <c r="C923" s="41"/>
      <c r="D923" s="130"/>
      <c r="E923" s="104"/>
      <c r="F923" s="154"/>
      <c r="G923" s="35"/>
    </row>
    <row r="924" spans="1:7" x14ac:dyDescent="0.2">
      <c r="A924" s="29"/>
      <c r="B924" s="105"/>
      <c r="C924" s="41"/>
      <c r="D924" s="67"/>
      <c r="E924" s="104"/>
      <c r="F924" s="154"/>
      <c r="G924" s="35"/>
    </row>
    <row r="925" spans="1:7" x14ac:dyDescent="0.2">
      <c r="A925" s="29"/>
      <c r="B925" s="101"/>
      <c r="C925" s="41"/>
      <c r="D925" s="67"/>
      <c r="E925" s="104"/>
      <c r="F925" s="154"/>
      <c r="G925" s="35"/>
    </row>
    <row r="926" spans="1:7" x14ac:dyDescent="0.2">
      <c r="A926" s="29"/>
      <c r="B926" s="101"/>
      <c r="C926" s="41"/>
      <c r="D926" s="136"/>
      <c r="E926" s="104"/>
      <c r="F926" s="154"/>
      <c r="G926" s="35"/>
    </row>
    <row r="927" spans="1:7" x14ac:dyDescent="0.2">
      <c r="A927" s="29"/>
      <c r="B927" s="101"/>
      <c r="C927" s="41"/>
      <c r="D927" s="136"/>
      <c r="E927" s="104"/>
      <c r="F927" s="154"/>
      <c r="G927" s="35"/>
    </row>
    <row r="928" spans="1:7" x14ac:dyDescent="0.2">
      <c r="A928" s="29"/>
      <c r="B928" s="101"/>
      <c r="C928" s="41"/>
      <c r="D928" s="62"/>
      <c r="E928" s="104"/>
      <c r="F928" s="154"/>
      <c r="G928" s="35"/>
    </row>
    <row r="929" spans="1:7" x14ac:dyDescent="0.2">
      <c r="A929" s="29"/>
      <c r="B929" s="101"/>
      <c r="C929" s="41"/>
      <c r="D929" s="62"/>
      <c r="E929" s="104"/>
      <c r="F929" s="154"/>
      <c r="G929" s="35"/>
    </row>
    <row r="930" spans="1:7" x14ac:dyDescent="0.2">
      <c r="A930" s="29"/>
      <c r="B930" s="101"/>
      <c r="C930" s="41"/>
      <c r="D930" s="62"/>
      <c r="E930" s="104"/>
      <c r="F930" s="154"/>
      <c r="G930" s="35"/>
    </row>
    <row r="931" spans="1:7" x14ac:dyDescent="0.2">
      <c r="A931" s="29"/>
      <c r="B931" s="101"/>
      <c r="C931" s="41"/>
      <c r="D931" s="62"/>
      <c r="E931" s="104"/>
      <c r="F931" s="154"/>
      <c r="G931" s="35"/>
    </row>
    <row r="932" spans="1:7" x14ac:dyDescent="0.2">
      <c r="A932" s="29"/>
      <c r="B932" s="101"/>
      <c r="C932" s="41"/>
      <c r="D932" s="62"/>
      <c r="E932" s="104"/>
      <c r="F932" s="154"/>
      <c r="G932" s="35"/>
    </row>
    <row r="933" spans="1:7" x14ac:dyDescent="0.2">
      <c r="A933" s="29"/>
      <c r="B933" s="101"/>
      <c r="C933" s="41"/>
      <c r="D933" s="67"/>
      <c r="E933" s="104"/>
      <c r="F933" s="154"/>
      <c r="G933" s="35"/>
    </row>
    <row r="934" spans="1:7" x14ac:dyDescent="0.2">
      <c r="A934" s="29"/>
      <c r="B934" s="101"/>
      <c r="C934" s="41"/>
      <c r="D934" s="159"/>
      <c r="E934" s="104"/>
      <c r="F934" s="154"/>
      <c r="G934" s="35"/>
    </row>
    <row r="935" spans="1:7" x14ac:dyDescent="0.2">
      <c r="A935" s="29"/>
      <c r="B935" s="101"/>
      <c r="C935" s="41"/>
      <c r="D935" s="160"/>
      <c r="E935" s="108"/>
      <c r="F935" s="128"/>
      <c r="G935" s="35"/>
    </row>
    <row r="936" spans="1:7" x14ac:dyDescent="0.2">
      <c r="A936" s="29"/>
      <c r="B936" s="101"/>
      <c r="C936" s="41"/>
      <c r="D936" s="136"/>
      <c r="E936" s="153"/>
      <c r="F936" s="128"/>
      <c r="G936" s="35"/>
    </row>
    <row r="937" spans="1:7" x14ac:dyDescent="0.2">
      <c r="A937" s="29"/>
      <c r="B937" s="101"/>
      <c r="C937" s="41"/>
      <c r="D937" s="136"/>
      <c r="E937" s="102"/>
      <c r="F937" s="128"/>
      <c r="G937" s="35"/>
    </row>
    <row r="938" spans="1:7" x14ac:dyDescent="0.2">
      <c r="A938" s="29"/>
      <c r="B938" s="101"/>
      <c r="C938" s="31"/>
      <c r="D938" s="67"/>
      <c r="E938" s="131"/>
      <c r="F938" s="117"/>
      <c r="G938" s="35"/>
    </row>
    <row r="939" spans="1:7" x14ac:dyDescent="0.2">
      <c r="A939" s="29"/>
      <c r="B939" s="101"/>
      <c r="C939" s="41"/>
      <c r="D939" s="118"/>
      <c r="E939" s="108"/>
      <c r="F939" s="149"/>
      <c r="G939" s="35"/>
    </row>
    <row r="940" spans="1:7" x14ac:dyDescent="0.2">
      <c r="A940" s="29"/>
      <c r="B940" s="101"/>
      <c r="C940" s="41"/>
      <c r="D940" s="144"/>
      <c r="E940" s="108"/>
      <c r="F940" s="149"/>
      <c r="G940" s="35"/>
    </row>
    <row r="941" spans="1:7" ht="13.5" thickBot="1" x14ac:dyDescent="0.25">
      <c r="A941" s="45"/>
      <c r="B941" s="132"/>
      <c r="C941" s="115"/>
      <c r="D941" s="115"/>
      <c r="E941" s="132"/>
      <c r="F941" s="49" t="s">
        <v>15</v>
      </c>
      <c r="G941" s="50">
        <f>SUM(G907:G940)</f>
        <v>3000</v>
      </c>
    </row>
    <row r="942" spans="1:7" ht="13.5" thickTop="1" x14ac:dyDescent="0.2">
      <c r="A942" s="1149" t="s">
        <v>1236</v>
      </c>
      <c r="B942" s="1150"/>
      <c r="C942" s="1150"/>
      <c r="D942" s="1150"/>
      <c r="E942" s="1150"/>
      <c r="F942" s="1150"/>
      <c r="G942" s="1151"/>
    </row>
    <row r="943" spans="1:7" ht="13.5" thickBot="1" x14ac:dyDescent="0.25">
      <c r="A943" s="52"/>
      <c r="B943" s="103"/>
      <c r="C943" s="355" t="s">
        <v>1969</v>
      </c>
      <c r="D943" s="54"/>
      <c r="E943" s="103"/>
      <c r="F943" s="55"/>
      <c r="G943" s="56"/>
    </row>
    <row r="944" spans="1:7" ht="13.5" thickTop="1" x14ac:dyDescent="0.2">
      <c r="A944" s="1130"/>
      <c r="B944" s="1131"/>
      <c r="C944" s="1131"/>
      <c r="D944" s="57" t="s">
        <v>11</v>
      </c>
      <c r="E944" s="1132" t="s">
        <v>12</v>
      </c>
      <c r="F944" s="1132"/>
      <c r="G944" s="1133"/>
    </row>
    <row r="945" spans="1:7" x14ac:dyDescent="0.2">
      <c r="A945" s="1134" t="s">
        <v>17</v>
      </c>
      <c r="B945" s="1135"/>
      <c r="C945" s="1135"/>
      <c r="D945" s="39"/>
      <c r="E945" s="1136"/>
      <c r="F945" s="1137"/>
      <c r="G945" s="1138"/>
    </row>
    <row r="946" spans="1:7" x14ac:dyDescent="0.2">
      <c r="A946" s="1134" t="s">
        <v>38</v>
      </c>
      <c r="B946" s="1135"/>
      <c r="C946" s="1135"/>
      <c r="D946" s="58" t="s">
        <v>329</v>
      </c>
      <c r="E946" s="1139" t="s">
        <v>142</v>
      </c>
      <c r="F946" s="1139"/>
      <c r="G946" s="1140"/>
    </row>
    <row r="947" spans="1:7" ht="13.5" thickBot="1" x14ac:dyDescent="0.25">
      <c r="A947" s="1141" t="s">
        <v>39</v>
      </c>
      <c r="B947" s="1142"/>
      <c r="C947" s="1142"/>
      <c r="D947" s="59" t="s">
        <v>330</v>
      </c>
      <c r="E947" s="1143" t="s">
        <v>0</v>
      </c>
      <c r="F947" s="1143"/>
      <c r="G947" s="1144"/>
    </row>
    <row r="948" spans="1:7" ht="16.5" x14ac:dyDescent="0.25">
      <c r="A948" s="1152" t="s">
        <v>29</v>
      </c>
      <c r="B948" s="1153"/>
      <c r="C948" s="1153"/>
      <c r="D948" s="1153"/>
      <c r="E948" s="1153"/>
      <c r="F948" s="1153"/>
      <c r="G948" s="1154"/>
    </row>
    <row r="949" spans="1:7" x14ac:dyDescent="0.2">
      <c r="A949" s="1155" t="s">
        <v>48</v>
      </c>
      <c r="B949" s="1156"/>
      <c r="C949" s="1156"/>
      <c r="D949" s="1156"/>
      <c r="E949" s="1156"/>
      <c r="F949" s="1156"/>
      <c r="G949" s="1157"/>
    </row>
    <row r="950" spans="1:7" x14ac:dyDescent="0.2">
      <c r="A950" s="1158" t="s">
        <v>49</v>
      </c>
      <c r="B950" s="1159"/>
      <c r="C950" s="1159"/>
      <c r="D950" s="1159"/>
      <c r="E950" s="1159"/>
      <c r="F950" s="1159"/>
      <c r="G950" s="1160"/>
    </row>
    <row r="951" spans="1:7" x14ac:dyDescent="0.2">
      <c r="A951" s="6"/>
      <c r="B951" s="99"/>
      <c r="C951" s="8"/>
      <c r="D951" s="9"/>
      <c r="E951" s="99"/>
      <c r="F951" s="10"/>
      <c r="G951" s="11" t="s">
        <v>20</v>
      </c>
    </row>
    <row r="952" spans="1:7" x14ac:dyDescent="0.2">
      <c r="A952" s="12" t="s">
        <v>1</v>
      </c>
      <c r="B952" s="13"/>
      <c r="C952" s="14" t="s">
        <v>27</v>
      </c>
      <c r="D952" s="13"/>
      <c r="E952" s="343" t="s">
        <v>1968</v>
      </c>
      <c r="F952" s="98"/>
      <c r="G952" s="344" t="s">
        <v>2035</v>
      </c>
    </row>
    <row r="953" spans="1:7" x14ac:dyDescent="0.2">
      <c r="A953" s="17" t="s">
        <v>8</v>
      </c>
      <c r="B953" s="100"/>
      <c r="C953" s="19"/>
      <c r="D953" s="4"/>
      <c r="E953" s="1145"/>
      <c r="F953" s="1146"/>
      <c r="G953" s="20"/>
    </row>
    <row r="954" spans="1:7" x14ac:dyDescent="0.2">
      <c r="A954" s="21" t="s">
        <v>37</v>
      </c>
      <c r="B954" s="22"/>
      <c r="C954" s="22"/>
      <c r="D954" s="22"/>
      <c r="E954" s="23" t="s">
        <v>46</v>
      </c>
      <c r="F954" s="24"/>
      <c r="G954" s="20" t="s">
        <v>50</v>
      </c>
    </row>
    <row r="955" spans="1:7" x14ac:dyDescent="0.2">
      <c r="A955" s="6"/>
      <c r="B955" s="99"/>
      <c r="C955" s="8"/>
      <c r="D955" s="8"/>
      <c r="E955" s="1147"/>
      <c r="F955" s="1148"/>
      <c r="G955" s="25"/>
    </row>
    <row r="956" spans="1:7" ht="26.25" thickBot="1" x14ac:dyDescent="0.25">
      <c r="A956" s="210" t="s">
        <v>47</v>
      </c>
      <c r="B956" s="28" t="s">
        <v>23</v>
      </c>
      <c r="C956" s="28" t="s">
        <v>34</v>
      </c>
      <c r="D956" s="110" t="s">
        <v>53</v>
      </c>
      <c r="E956" s="114" t="s">
        <v>54</v>
      </c>
      <c r="F956" s="111" t="s">
        <v>55</v>
      </c>
      <c r="G956" s="112" t="s">
        <v>35</v>
      </c>
    </row>
    <row r="957" spans="1:7" ht="13.5" thickTop="1" x14ac:dyDescent="0.2">
      <c r="A957" s="29">
        <v>1</v>
      </c>
      <c r="B957" s="101"/>
      <c r="C957" s="352" t="s">
        <v>149</v>
      </c>
      <c r="D957" s="351" t="s">
        <v>1988</v>
      </c>
      <c r="E957" s="158">
        <v>30</v>
      </c>
      <c r="F957" s="128">
        <v>200</v>
      </c>
      <c r="G957" s="35">
        <f>F957*E957</f>
        <v>6000</v>
      </c>
    </row>
    <row r="958" spans="1:7" x14ac:dyDescent="0.2">
      <c r="A958" s="29"/>
      <c r="B958" s="101"/>
      <c r="C958" s="41"/>
      <c r="D958" s="351" t="s">
        <v>8</v>
      </c>
      <c r="E958" s="156"/>
      <c r="F958" s="128"/>
      <c r="G958" s="35"/>
    </row>
    <row r="959" spans="1:7" x14ac:dyDescent="0.2">
      <c r="A959" s="29"/>
      <c r="B959" s="101"/>
      <c r="C959" s="352"/>
      <c r="D959" s="351"/>
      <c r="E959" s="108"/>
      <c r="F959" s="128"/>
      <c r="G959" s="35"/>
    </row>
    <row r="960" spans="1:7" x14ac:dyDescent="0.2">
      <c r="A960" s="29"/>
      <c r="B960" s="105"/>
      <c r="C960" s="352"/>
      <c r="D960" s="357"/>
      <c r="E960" s="102"/>
      <c r="F960" s="128"/>
      <c r="G960" s="35"/>
    </row>
    <row r="961" spans="1:7" x14ac:dyDescent="0.2">
      <c r="A961" s="29"/>
      <c r="B961" s="105"/>
      <c r="C961" s="352"/>
      <c r="D961" s="357"/>
      <c r="E961" s="102"/>
      <c r="F961" s="128"/>
      <c r="G961" s="35"/>
    </row>
    <row r="962" spans="1:7" x14ac:dyDescent="0.2">
      <c r="A962" s="29"/>
      <c r="B962" s="105"/>
      <c r="C962" s="41"/>
      <c r="D962" s="357"/>
      <c r="E962" s="102"/>
      <c r="F962" s="128"/>
      <c r="G962" s="35"/>
    </row>
    <row r="963" spans="1:7" x14ac:dyDescent="0.2">
      <c r="A963" s="29"/>
      <c r="B963" s="151"/>
      <c r="C963" s="119"/>
      <c r="D963" s="136"/>
      <c r="E963" s="108"/>
      <c r="F963" s="150"/>
      <c r="G963" s="35"/>
    </row>
    <row r="964" spans="1:7" x14ac:dyDescent="0.2">
      <c r="A964" s="29"/>
      <c r="B964" s="151"/>
      <c r="C964" s="119"/>
      <c r="D964" s="144"/>
      <c r="E964" s="108"/>
      <c r="F964" s="150"/>
      <c r="G964" s="35"/>
    </row>
    <row r="965" spans="1:7" x14ac:dyDescent="0.2">
      <c r="A965" s="29"/>
      <c r="B965" s="101"/>
      <c r="C965" s="41"/>
      <c r="D965" s="144"/>
      <c r="E965" s="155"/>
      <c r="F965" s="128"/>
      <c r="G965" s="35"/>
    </row>
    <row r="966" spans="1:7" x14ac:dyDescent="0.2">
      <c r="A966" s="29"/>
      <c r="B966" s="106"/>
      <c r="C966" s="41"/>
      <c r="D966" s="136"/>
      <c r="E966" s="104"/>
      <c r="F966" s="128"/>
      <c r="G966" s="35"/>
    </row>
    <row r="967" spans="1:7" x14ac:dyDescent="0.2">
      <c r="A967" s="29"/>
      <c r="B967" s="105"/>
      <c r="C967" s="41" t="s">
        <v>150</v>
      </c>
      <c r="D967" s="136"/>
      <c r="E967" s="108"/>
      <c r="F967" s="152"/>
      <c r="G967" s="35"/>
    </row>
    <row r="968" spans="1:7" x14ac:dyDescent="0.2">
      <c r="A968" s="29"/>
      <c r="B968" s="107"/>
      <c r="C968" s="41"/>
      <c r="D968" s="136"/>
      <c r="E968" s="153"/>
      <c r="F968" s="128"/>
      <c r="G968" s="35"/>
    </row>
    <row r="969" spans="1:7" x14ac:dyDescent="0.2">
      <c r="A969" s="29"/>
      <c r="B969" s="107"/>
      <c r="C969" s="41"/>
      <c r="D969" s="67"/>
      <c r="E969" s="153"/>
      <c r="F969" s="128"/>
      <c r="G969" s="35"/>
    </row>
    <row r="970" spans="1:7" x14ac:dyDescent="0.2">
      <c r="A970" s="29"/>
      <c r="B970" s="101"/>
      <c r="C970" s="41"/>
      <c r="D970" s="67"/>
      <c r="E970" s="108"/>
      <c r="F970" s="128"/>
      <c r="G970" s="35"/>
    </row>
    <row r="971" spans="1:7" x14ac:dyDescent="0.2">
      <c r="A971" s="29"/>
      <c r="B971" s="101"/>
      <c r="C971" s="41"/>
      <c r="D971" s="67"/>
      <c r="E971" s="153"/>
      <c r="F971" s="128"/>
      <c r="G971" s="35"/>
    </row>
    <row r="972" spans="1:7" x14ac:dyDescent="0.2">
      <c r="A972" s="29"/>
      <c r="B972" s="106"/>
      <c r="C972" s="41"/>
      <c r="D972" s="67"/>
      <c r="E972" s="104" t="s">
        <v>150</v>
      </c>
      <c r="F972" s="154"/>
      <c r="G972" s="35"/>
    </row>
    <row r="973" spans="1:7" x14ac:dyDescent="0.2">
      <c r="A973" s="29"/>
      <c r="B973" s="105"/>
      <c r="C973" s="41"/>
      <c r="D973" s="130"/>
      <c r="E973" s="104"/>
      <c r="F973" s="154"/>
      <c r="G973" s="35"/>
    </row>
    <row r="974" spans="1:7" x14ac:dyDescent="0.2">
      <c r="A974" s="29"/>
      <c r="B974" s="105"/>
      <c r="C974" s="41"/>
      <c r="D974" s="67"/>
      <c r="E974" s="104"/>
      <c r="F974" s="154"/>
      <c r="G974" s="35"/>
    </row>
    <row r="975" spans="1:7" x14ac:dyDescent="0.2">
      <c r="A975" s="29"/>
      <c r="B975" s="101"/>
      <c r="C975" s="41"/>
      <c r="D975" s="67"/>
      <c r="E975" s="104"/>
      <c r="F975" s="154"/>
      <c r="G975" s="35"/>
    </row>
    <row r="976" spans="1:7" x14ac:dyDescent="0.2">
      <c r="A976" s="29"/>
      <c r="B976" s="101"/>
      <c r="C976" s="41"/>
      <c r="D976" s="136"/>
      <c r="E976" s="104"/>
      <c r="F976" s="154"/>
      <c r="G976" s="35"/>
    </row>
    <row r="977" spans="1:7" x14ac:dyDescent="0.2">
      <c r="A977" s="29"/>
      <c r="B977" s="101"/>
      <c r="C977" s="41"/>
      <c r="D977" s="136"/>
      <c r="E977" s="104"/>
      <c r="F977" s="154"/>
      <c r="G977" s="35"/>
    </row>
    <row r="978" spans="1:7" x14ac:dyDescent="0.2">
      <c r="A978" s="29"/>
      <c r="B978" s="101"/>
      <c r="C978" s="41"/>
      <c r="D978" s="62"/>
      <c r="E978" s="104"/>
      <c r="F978" s="154"/>
      <c r="G978" s="35"/>
    </row>
    <row r="979" spans="1:7" x14ac:dyDescent="0.2">
      <c r="A979" s="29"/>
      <c r="B979" s="101"/>
      <c r="C979" s="41"/>
      <c r="D979" s="62"/>
      <c r="E979" s="104"/>
      <c r="F979" s="154"/>
      <c r="G979" s="35"/>
    </row>
    <row r="980" spans="1:7" x14ac:dyDescent="0.2">
      <c r="A980" s="29"/>
      <c r="B980" s="101"/>
      <c r="C980" s="41"/>
      <c r="D980" s="62"/>
      <c r="E980" s="104"/>
      <c r="F980" s="154"/>
      <c r="G980" s="35"/>
    </row>
    <row r="981" spans="1:7" x14ac:dyDescent="0.2">
      <c r="A981" s="29"/>
      <c r="B981" s="101"/>
      <c r="C981" s="41"/>
      <c r="D981" s="62"/>
      <c r="E981" s="104"/>
      <c r="F981" s="154"/>
      <c r="G981" s="35"/>
    </row>
    <row r="982" spans="1:7" x14ac:dyDescent="0.2">
      <c r="A982" s="29"/>
      <c r="B982" s="101"/>
      <c r="C982" s="41"/>
      <c r="D982" s="62"/>
      <c r="E982" s="104"/>
      <c r="F982" s="154"/>
      <c r="G982" s="35"/>
    </row>
    <row r="983" spans="1:7" x14ac:dyDescent="0.2">
      <c r="A983" s="29"/>
      <c r="B983" s="101"/>
      <c r="C983" s="41"/>
      <c r="D983" s="67"/>
      <c r="E983" s="104"/>
      <c r="F983" s="154"/>
      <c r="G983" s="35"/>
    </row>
    <row r="984" spans="1:7" x14ac:dyDescent="0.2">
      <c r="A984" s="29"/>
      <c r="B984" s="101"/>
      <c r="C984" s="41"/>
      <c r="D984" s="159"/>
      <c r="E984" s="104"/>
      <c r="F984" s="154"/>
      <c r="G984" s="35"/>
    </row>
    <row r="985" spans="1:7" x14ac:dyDescent="0.2">
      <c r="A985" s="29"/>
      <c r="B985" s="101"/>
      <c r="C985" s="41"/>
      <c r="D985" s="160"/>
      <c r="E985" s="108"/>
      <c r="F985" s="128"/>
      <c r="G985" s="35"/>
    </row>
    <row r="986" spans="1:7" x14ac:dyDescent="0.2">
      <c r="A986" s="29"/>
      <c r="B986" s="101"/>
      <c r="C986" s="41"/>
      <c r="D986" s="136"/>
      <c r="E986" s="153"/>
      <c r="F986" s="128"/>
      <c r="G986" s="35"/>
    </row>
    <row r="987" spans="1:7" x14ac:dyDescent="0.2">
      <c r="A987" s="29"/>
      <c r="B987" s="101"/>
      <c r="C987" s="41"/>
      <c r="D987" s="136"/>
      <c r="E987" s="102"/>
      <c r="F987" s="128"/>
      <c r="G987" s="35"/>
    </row>
    <row r="988" spans="1:7" x14ac:dyDescent="0.2">
      <c r="A988" s="29"/>
      <c r="B988" s="101"/>
      <c r="C988" s="31"/>
      <c r="D988" s="67"/>
      <c r="E988" s="131"/>
      <c r="F988" s="117"/>
      <c r="G988" s="35"/>
    </row>
    <row r="989" spans="1:7" x14ac:dyDescent="0.2">
      <c r="A989" s="29"/>
      <c r="B989" s="101"/>
      <c r="C989" s="41"/>
      <c r="D989" s="118"/>
      <c r="E989" s="108"/>
      <c r="F989" s="149"/>
      <c r="G989" s="35"/>
    </row>
    <row r="990" spans="1:7" x14ac:dyDescent="0.2">
      <c r="A990" s="29"/>
      <c r="B990" s="101"/>
      <c r="C990" s="41"/>
      <c r="D990" s="144"/>
      <c r="E990" s="108"/>
      <c r="F990" s="149"/>
      <c r="G990" s="35"/>
    </row>
    <row r="991" spans="1:7" ht="13.5" thickBot="1" x14ac:dyDescent="0.25">
      <c r="A991" s="45"/>
      <c r="B991" s="132"/>
      <c r="C991" s="115"/>
      <c r="D991" s="115"/>
      <c r="E991" s="132"/>
      <c r="F991" s="49" t="s">
        <v>15</v>
      </c>
      <c r="G991" s="50">
        <f>SUM(G957:G990)</f>
        <v>6000</v>
      </c>
    </row>
    <row r="992" spans="1:7" ht="13.5" thickTop="1" x14ac:dyDescent="0.2">
      <c r="A992" s="1149" t="s">
        <v>1236</v>
      </c>
      <c r="B992" s="1150"/>
      <c r="C992" s="1150"/>
      <c r="D992" s="1150"/>
      <c r="E992" s="1150"/>
      <c r="F992" s="1150"/>
      <c r="G992" s="1151"/>
    </row>
    <row r="993" spans="1:7" ht="13.5" thickBot="1" x14ac:dyDescent="0.25">
      <c r="A993" s="52"/>
      <c r="B993" s="103"/>
      <c r="C993" s="355" t="s">
        <v>1390</v>
      </c>
      <c r="D993" s="54"/>
      <c r="E993" s="103"/>
      <c r="F993" s="55"/>
      <c r="G993" s="56"/>
    </row>
    <row r="994" spans="1:7" ht="13.5" thickTop="1" x14ac:dyDescent="0.2">
      <c r="A994" s="1130"/>
      <c r="B994" s="1131"/>
      <c r="C994" s="1131"/>
      <c r="D994" s="57" t="s">
        <v>11</v>
      </c>
      <c r="E994" s="1132" t="s">
        <v>12</v>
      </c>
      <c r="F994" s="1132"/>
      <c r="G994" s="1133"/>
    </row>
    <row r="995" spans="1:7" x14ac:dyDescent="0.2">
      <c r="A995" s="1134" t="s">
        <v>17</v>
      </c>
      <c r="B995" s="1135"/>
      <c r="C995" s="1135"/>
      <c r="D995" s="39"/>
      <c r="E995" s="1136"/>
      <c r="F995" s="1137"/>
      <c r="G995" s="1138"/>
    </row>
    <row r="996" spans="1:7" x14ac:dyDescent="0.2">
      <c r="A996" s="1134" t="s">
        <v>38</v>
      </c>
      <c r="B996" s="1135"/>
      <c r="C996" s="1135"/>
      <c r="D996" s="58" t="s">
        <v>329</v>
      </c>
      <c r="E996" s="1139" t="s">
        <v>142</v>
      </c>
      <c r="F996" s="1139"/>
      <c r="G996" s="1140"/>
    </row>
    <row r="997" spans="1:7" ht="13.5" thickBot="1" x14ac:dyDescent="0.25">
      <c r="A997" s="1141" t="s">
        <v>39</v>
      </c>
      <c r="B997" s="1142"/>
      <c r="C997" s="1142"/>
      <c r="D997" s="59" t="s">
        <v>330</v>
      </c>
      <c r="E997" s="1143" t="s">
        <v>0</v>
      </c>
      <c r="F997" s="1143"/>
      <c r="G997" s="1144"/>
    </row>
    <row r="998" spans="1:7" ht="16.5" x14ac:dyDescent="0.25">
      <c r="A998" s="1152" t="s">
        <v>29</v>
      </c>
      <c r="B998" s="1153"/>
      <c r="C998" s="1153"/>
      <c r="D998" s="1153"/>
      <c r="E998" s="1153"/>
      <c r="F998" s="1153"/>
      <c r="G998" s="1154"/>
    </row>
    <row r="999" spans="1:7" x14ac:dyDescent="0.2">
      <c r="A999" s="1155" t="s">
        <v>48</v>
      </c>
      <c r="B999" s="1156"/>
      <c r="C999" s="1156"/>
      <c r="D999" s="1156"/>
      <c r="E999" s="1156"/>
      <c r="F999" s="1156"/>
      <c r="G999" s="1157"/>
    </row>
    <row r="1000" spans="1:7" x14ac:dyDescent="0.2">
      <c r="A1000" s="1158" t="s">
        <v>49</v>
      </c>
      <c r="B1000" s="1159"/>
      <c r="C1000" s="1159"/>
      <c r="D1000" s="1159"/>
      <c r="E1000" s="1159"/>
      <c r="F1000" s="1159"/>
      <c r="G1000" s="1160"/>
    </row>
    <row r="1001" spans="1:7" x14ac:dyDescent="0.2">
      <c r="A1001" s="6"/>
      <c r="B1001" s="99"/>
      <c r="C1001" s="8"/>
      <c r="D1001" s="9"/>
      <c r="E1001" s="99"/>
      <c r="F1001" s="10"/>
      <c r="G1001" s="11" t="s">
        <v>20</v>
      </c>
    </row>
    <row r="1002" spans="1:7" x14ac:dyDescent="0.2">
      <c r="A1002" s="12" t="s">
        <v>1</v>
      </c>
      <c r="B1002" s="13"/>
      <c r="C1002" s="14" t="s">
        <v>27</v>
      </c>
      <c r="D1002" s="13"/>
      <c r="E1002" s="343" t="s">
        <v>2052</v>
      </c>
      <c r="F1002" s="98"/>
      <c r="G1002" s="344" t="s">
        <v>2035</v>
      </c>
    </row>
    <row r="1003" spans="1:7" x14ac:dyDescent="0.2">
      <c r="A1003" s="17" t="s">
        <v>8</v>
      </c>
      <c r="B1003" s="100"/>
      <c r="C1003" s="19"/>
      <c r="D1003" s="4"/>
      <c r="E1003" s="1145"/>
      <c r="F1003" s="1146"/>
      <c r="G1003" s="20"/>
    </row>
    <row r="1004" spans="1:7" x14ac:dyDescent="0.2">
      <c r="A1004" s="21" t="s">
        <v>37</v>
      </c>
      <c r="B1004" s="22"/>
      <c r="C1004" s="22"/>
      <c r="D1004" s="22"/>
      <c r="E1004" s="23" t="s">
        <v>46</v>
      </c>
      <c r="F1004" s="24"/>
      <c r="G1004" s="20" t="s">
        <v>50</v>
      </c>
    </row>
    <row r="1005" spans="1:7" x14ac:dyDescent="0.2">
      <c r="A1005" s="6"/>
      <c r="B1005" s="99"/>
      <c r="C1005" s="8"/>
      <c r="D1005" s="8"/>
      <c r="E1005" s="1147"/>
      <c r="F1005" s="1148"/>
      <c r="G1005" s="25"/>
    </row>
    <row r="1006" spans="1:7" ht="26.25" thickBot="1" x14ac:dyDescent="0.25">
      <c r="A1006" s="210" t="s">
        <v>47</v>
      </c>
      <c r="B1006" s="28" t="s">
        <v>23</v>
      </c>
      <c r="C1006" s="28" t="s">
        <v>34</v>
      </c>
      <c r="D1006" s="110" t="s">
        <v>53</v>
      </c>
      <c r="E1006" s="114" t="s">
        <v>54</v>
      </c>
      <c r="F1006" s="111" t="s">
        <v>55</v>
      </c>
      <c r="G1006" s="112" t="s">
        <v>35</v>
      </c>
    </row>
    <row r="1007" spans="1:7" ht="13.5" thickTop="1" x14ac:dyDescent="0.2">
      <c r="A1007" s="29">
        <v>1</v>
      </c>
      <c r="B1007" s="101"/>
      <c r="C1007" s="352" t="s">
        <v>300</v>
      </c>
      <c r="D1007" s="351" t="s">
        <v>2040</v>
      </c>
      <c r="E1007" s="158">
        <v>60</v>
      </c>
      <c r="F1007" s="128">
        <v>200</v>
      </c>
      <c r="G1007" s="35">
        <f>F1007*E1007</f>
        <v>12000</v>
      </c>
    </row>
    <row r="1008" spans="1:7" x14ac:dyDescent="0.2">
      <c r="A1008" s="29">
        <v>2</v>
      </c>
      <c r="B1008" s="101"/>
      <c r="C1008" s="352" t="s">
        <v>300</v>
      </c>
      <c r="D1008" s="351" t="s">
        <v>2041</v>
      </c>
      <c r="E1008" s="108">
        <v>60</v>
      </c>
      <c r="F1008" s="128">
        <v>350</v>
      </c>
      <c r="G1008" s="35">
        <f t="shared" ref="G1008:G1010" si="3">F1008*E1008</f>
        <v>21000</v>
      </c>
    </row>
    <row r="1009" spans="1:7" x14ac:dyDescent="0.2">
      <c r="A1009" s="29"/>
      <c r="B1009" s="101"/>
      <c r="C1009" s="352"/>
      <c r="D1009" s="351" t="s">
        <v>745</v>
      </c>
      <c r="E1009" s="108"/>
      <c r="F1009" s="128"/>
      <c r="G1009" s="35"/>
    </row>
    <row r="1010" spans="1:7" x14ac:dyDescent="0.2">
      <c r="A1010" s="29">
        <v>3</v>
      </c>
      <c r="B1010" s="101"/>
      <c r="C1010" s="352" t="s">
        <v>300</v>
      </c>
      <c r="D1010" s="351" t="s">
        <v>2042</v>
      </c>
      <c r="E1010" s="108">
        <v>60</v>
      </c>
      <c r="F1010" s="128">
        <v>200</v>
      </c>
      <c r="G1010" s="35">
        <f t="shared" si="3"/>
        <v>12000</v>
      </c>
    </row>
    <row r="1011" spans="1:7" x14ac:dyDescent="0.2">
      <c r="A1011" s="29"/>
      <c r="B1011" s="105"/>
      <c r="C1011" s="352"/>
      <c r="D1011" s="357" t="s">
        <v>1358</v>
      </c>
      <c r="E1011" s="102"/>
      <c r="F1011" s="128"/>
      <c r="G1011" s="35"/>
    </row>
    <row r="1012" spans="1:7" x14ac:dyDescent="0.2">
      <c r="A1012" s="29"/>
      <c r="B1012" s="105"/>
      <c r="C1012" s="41"/>
      <c r="D1012" s="357"/>
      <c r="E1012" s="102"/>
      <c r="F1012" s="128"/>
      <c r="G1012" s="35"/>
    </row>
    <row r="1013" spans="1:7" x14ac:dyDescent="0.2">
      <c r="A1013" s="29"/>
      <c r="B1013" s="151"/>
      <c r="C1013" s="119"/>
      <c r="D1013" s="136"/>
      <c r="E1013" s="108"/>
      <c r="F1013" s="150"/>
      <c r="G1013" s="35"/>
    </row>
    <row r="1014" spans="1:7" x14ac:dyDescent="0.2">
      <c r="A1014" s="29"/>
      <c r="B1014" s="151"/>
      <c r="C1014" s="119"/>
      <c r="D1014" s="144"/>
      <c r="E1014" s="108"/>
      <c r="F1014" s="150"/>
      <c r="G1014" s="35"/>
    </row>
    <row r="1015" spans="1:7" x14ac:dyDescent="0.2">
      <c r="A1015" s="29"/>
      <c r="B1015" s="101"/>
      <c r="C1015" s="41"/>
      <c r="D1015" s="144"/>
      <c r="E1015" s="155"/>
      <c r="F1015" s="128"/>
      <c r="G1015" s="35"/>
    </row>
    <row r="1016" spans="1:7" x14ac:dyDescent="0.2">
      <c r="A1016" s="29"/>
      <c r="B1016" s="106"/>
      <c r="C1016" s="41"/>
      <c r="D1016" s="136"/>
      <c r="E1016" s="104"/>
      <c r="F1016" s="128"/>
      <c r="G1016" s="35"/>
    </row>
    <row r="1017" spans="1:7" x14ac:dyDescent="0.2">
      <c r="A1017" s="29"/>
      <c r="B1017" s="105"/>
      <c r="C1017" s="41" t="s">
        <v>150</v>
      </c>
      <c r="D1017" s="136"/>
      <c r="E1017" s="108"/>
      <c r="F1017" s="152"/>
      <c r="G1017" s="35"/>
    </row>
    <row r="1018" spans="1:7" x14ac:dyDescent="0.2">
      <c r="A1018" s="29"/>
      <c r="B1018" s="107"/>
      <c r="C1018" s="41"/>
      <c r="D1018" s="136"/>
      <c r="E1018" s="153"/>
      <c r="F1018" s="128"/>
      <c r="G1018" s="35"/>
    </row>
    <row r="1019" spans="1:7" x14ac:dyDescent="0.2">
      <c r="A1019" s="29"/>
      <c r="B1019" s="107"/>
      <c r="C1019" s="41"/>
      <c r="D1019" s="67"/>
      <c r="E1019" s="153"/>
      <c r="F1019" s="128"/>
      <c r="G1019" s="35"/>
    </row>
    <row r="1020" spans="1:7" x14ac:dyDescent="0.2">
      <c r="A1020" s="29"/>
      <c r="B1020" s="101"/>
      <c r="C1020" s="41"/>
      <c r="D1020" s="67"/>
      <c r="E1020" s="108"/>
      <c r="F1020" s="128"/>
      <c r="G1020" s="35"/>
    </row>
    <row r="1021" spans="1:7" x14ac:dyDescent="0.2">
      <c r="A1021" s="29"/>
      <c r="B1021" s="101"/>
      <c r="C1021" s="41"/>
      <c r="D1021" s="67"/>
      <c r="E1021" s="153"/>
      <c r="F1021" s="128"/>
      <c r="G1021" s="35"/>
    </row>
    <row r="1022" spans="1:7" x14ac:dyDescent="0.2">
      <c r="A1022" s="29"/>
      <c r="B1022" s="106"/>
      <c r="C1022" s="41"/>
      <c r="D1022" s="67"/>
      <c r="E1022" s="104" t="s">
        <v>150</v>
      </c>
      <c r="F1022" s="154"/>
      <c r="G1022" s="35"/>
    </row>
    <row r="1023" spans="1:7" x14ac:dyDescent="0.2">
      <c r="A1023" s="29"/>
      <c r="B1023" s="105"/>
      <c r="C1023" s="41"/>
      <c r="D1023" s="130"/>
      <c r="E1023" s="104"/>
      <c r="F1023" s="154"/>
      <c r="G1023" s="35"/>
    </row>
    <row r="1024" spans="1:7" x14ac:dyDescent="0.2">
      <c r="A1024" s="29"/>
      <c r="B1024" s="105"/>
      <c r="C1024" s="41"/>
      <c r="D1024" s="67"/>
      <c r="E1024" s="104"/>
      <c r="F1024" s="154"/>
      <c r="G1024" s="35"/>
    </row>
    <row r="1025" spans="1:7" x14ac:dyDescent="0.2">
      <c r="A1025" s="29"/>
      <c r="B1025" s="101"/>
      <c r="C1025" s="41"/>
      <c r="D1025" s="67"/>
      <c r="E1025" s="104"/>
      <c r="F1025" s="154"/>
      <c r="G1025" s="35"/>
    </row>
    <row r="1026" spans="1:7" x14ac:dyDescent="0.2">
      <c r="A1026" s="29"/>
      <c r="B1026" s="101"/>
      <c r="C1026" s="41"/>
      <c r="D1026" s="136"/>
      <c r="E1026" s="104"/>
      <c r="F1026" s="154"/>
      <c r="G1026" s="35"/>
    </row>
    <row r="1027" spans="1:7" x14ac:dyDescent="0.2">
      <c r="A1027" s="29"/>
      <c r="B1027" s="101"/>
      <c r="C1027" s="41"/>
      <c r="D1027" s="136"/>
      <c r="E1027" s="104"/>
      <c r="F1027" s="154"/>
      <c r="G1027" s="35"/>
    </row>
    <row r="1028" spans="1:7" x14ac:dyDescent="0.2">
      <c r="A1028" s="29"/>
      <c r="B1028" s="101"/>
      <c r="C1028" s="41"/>
      <c r="D1028" s="62"/>
      <c r="E1028" s="104"/>
      <c r="F1028" s="154"/>
      <c r="G1028" s="35"/>
    </row>
    <row r="1029" spans="1:7" x14ac:dyDescent="0.2">
      <c r="A1029" s="29"/>
      <c r="B1029" s="101"/>
      <c r="C1029" s="41"/>
      <c r="D1029" s="62"/>
      <c r="E1029" s="104"/>
      <c r="F1029" s="154"/>
      <c r="G1029" s="35"/>
    </row>
    <row r="1030" spans="1:7" x14ac:dyDescent="0.2">
      <c r="A1030" s="29"/>
      <c r="B1030" s="101"/>
      <c r="C1030" s="41"/>
      <c r="D1030" s="62"/>
      <c r="E1030" s="104"/>
      <c r="F1030" s="154"/>
      <c r="G1030" s="35"/>
    </row>
    <row r="1031" spans="1:7" x14ac:dyDescent="0.2">
      <c r="A1031" s="29"/>
      <c r="B1031" s="101"/>
      <c r="C1031" s="41"/>
      <c r="D1031" s="62"/>
      <c r="E1031" s="104"/>
      <c r="F1031" s="154"/>
      <c r="G1031" s="35"/>
    </row>
    <row r="1032" spans="1:7" x14ac:dyDescent="0.2">
      <c r="A1032" s="29"/>
      <c r="B1032" s="101"/>
      <c r="C1032" s="41"/>
      <c r="D1032" s="62"/>
      <c r="E1032" s="104"/>
      <c r="F1032" s="154"/>
      <c r="G1032" s="35"/>
    </row>
    <row r="1033" spans="1:7" x14ac:dyDescent="0.2">
      <c r="A1033" s="29"/>
      <c r="B1033" s="101"/>
      <c r="C1033" s="41"/>
      <c r="D1033" s="67"/>
      <c r="E1033" s="104"/>
      <c r="F1033" s="154"/>
      <c r="G1033" s="35"/>
    </row>
    <row r="1034" spans="1:7" x14ac:dyDescent="0.2">
      <c r="A1034" s="29"/>
      <c r="B1034" s="101"/>
      <c r="C1034" s="41"/>
      <c r="D1034" s="159"/>
      <c r="E1034" s="104"/>
      <c r="F1034" s="154"/>
      <c r="G1034" s="35"/>
    </row>
    <row r="1035" spans="1:7" x14ac:dyDescent="0.2">
      <c r="A1035" s="29"/>
      <c r="B1035" s="101"/>
      <c r="C1035" s="41"/>
      <c r="D1035" s="160"/>
      <c r="E1035" s="108"/>
      <c r="F1035" s="128"/>
      <c r="G1035" s="35"/>
    </row>
    <row r="1036" spans="1:7" x14ac:dyDescent="0.2">
      <c r="A1036" s="29"/>
      <c r="B1036" s="101"/>
      <c r="C1036" s="41"/>
      <c r="D1036" s="136"/>
      <c r="E1036" s="153"/>
      <c r="F1036" s="128"/>
      <c r="G1036" s="35"/>
    </row>
    <row r="1037" spans="1:7" x14ac:dyDescent="0.2">
      <c r="A1037" s="29"/>
      <c r="B1037" s="101"/>
      <c r="C1037" s="41"/>
      <c r="D1037" s="136"/>
      <c r="E1037" s="102"/>
      <c r="F1037" s="128"/>
      <c r="G1037" s="35"/>
    </row>
    <row r="1038" spans="1:7" x14ac:dyDescent="0.2">
      <c r="A1038" s="29"/>
      <c r="B1038" s="101"/>
      <c r="C1038" s="31"/>
      <c r="D1038" s="67"/>
      <c r="E1038" s="131"/>
      <c r="F1038" s="117"/>
      <c r="G1038" s="35"/>
    </row>
    <row r="1039" spans="1:7" x14ac:dyDescent="0.2">
      <c r="A1039" s="29"/>
      <c r="B1039" s="101"/>
      <c r="C1039" s="41"/>
      <c r="D1039" s="118"/>
      <c r="E1039" s="108"/>
      <c r="F1039" s="149"/>
      <c r="G1039" s="35"/>
    </row>
    <row r="1040" spans="1:7" x14ac:dyDescent="0.2">
      <c r="A1040" s="29"/>
      <c r="B1040" s="101"/>
      <c r="C1040" s="41"/>
      <c r="D1040" s="144"/>
      <c r="E1040" s="108"/>
      <c r="F1040" s="149"/>
      <c r="G1040" s="35"/>
    </row>
    <row r="1041" spans="1:7" ht="13.5" thickBot="1" x14ac:dyDescent="0.25">
      <c r="A1041" s="45"/>
      <c r="B1041" s="132"/>
      <c r="C1041" s="115"/>
      <c r="D1041" s="115"/>
      <c r="E1041" s="132"/>
      <c r="F1041" s="49" t="s">
        <v>15</v>
      </c>
      <c r="G1041" s="50">
        <f>SUM(G1007:G1040)</f>
        <v>45000</v>
      </c>
    </row>
    <row r="1042" spans="1:7" ht="13.5" thickTop="1" x14ac:dyDescent="0.2">
      <c r="A1042" s="1149" t="s">
        <v>2043</v>
      </c>
      <c r="B1042" s="1150"/>
      <c r="C1042" s="1150"/>
      <c r="D1042" s="1150"/>
      <c r="E1042" s="1150"/>
      <c r="F1042" s="1150"/>
      <c r="G1042" s="1151"/>
    </row>
    <row r="1043" spans="1:7" ht="13.5" thickBot="1" x14ac:dyDescent="0.25">
      <c r="A1043" s="52"/>
      <c r="B1043" s="103"/>
      <c r="C1043" s="355" t="s">
        <v>8</v>
      </c>
      <c r="D1043" s="54"/>
      <c r="E1043" s="103"/>
      <c r="F1043" s="55"/>
      <c r="G1043" s="56"/>
    </row>
    <row r="1044" spans="1:7" ht="13.5" thickTop="1" x14ac:dyDescent="0.2">
      <c r="A1044" s="1130"/>
      <c r="B1044" s="1131"/>
      <c r="C1044" s="1131"/>
      <c r="D1044" s="57" t="s">
        <v>11</v>
      </c>
      <c r="E1044" s="1132" t="s">
        <v>12</v>
      </c>
      <c r="F1044" s="1132"/>
      <c r="G1044" s="1133"/>
    </row>
    <row r="1045" spans="1:7" x14ac:dyDescent="0.2">
      <c r="A1045" s="1134" t="s">
        <v>17</v>
      </c>
      <c r="B1045" s="1135"/>
      <c r="C1045" s="1135"/>
      <c r="D1045" s="39"/>
      <c r="E1045" s="1136"/>
      <c r="F1045" s="1137"/>
      <c r="G1045" s="1138"/>
    </row>
    <row r="1046" spans="1:7" x14ac:dyDescent="0.2">
      <c r="A1046" s="1134" t="s">
        <v>38</v>
      </c>
      <c r="B1046" s="1135"/>
      <c r="C1046" s="1135"/>
      <c r="D1046" s="58" t="s">
        <v>329</v>
      </c>
      <c r="E1046" s="1139" t="s">
        <v>142</v>
      </c>
      <c r="F1046" s="1139"/>
      <c r="G1046" s="1140"/>
    </row>
    <row r="1047" spans="1:7" ht="13.5" thickBot="1" x14ac:dyDescent="0.25">
      <c r="A1047" s="1141" t="s">
        <v>39</v>
      </c>
      <c r="B1047" s="1142"/>
      <c r="C1047" s="1142"/>
      <c r="D1047" s="59" t="s">
        <v>330</v>
      </c>
      <c r="E1047" s="1143" t="s">
        <v>0</v>
      </c>
      <c r="F1047" s="1143"/>
      <c r="G1047" s="1144"/>
    </row>
    <row r="1048" spans="1:7" ht="16.5" x14ac:dyDescent="0.25">
      <c r="A1048" s="1152" t="s">
        <v>29</v>
      </c>
      <c r="B1048" s="1153"/>
      <c r="C1048" s="1153"/>
      <c r="D1048" s="1153"/>
      <c r="E1048" s="1153"/>
      <c r="F1048" s="1153"/>
      <c r="G1048" s="1154"/>
    </row>
    <row r="1049" spans="1:7" x14ac:dyDescent="0.2">
      <c r="A1049" s="1155" t="s">
        <v>48</v>
      </c>
      <c r="B1049" s="1156"/>
      <c r="C1049" s="1156"/>
      <c r="D1049" s="1156"/>
      <c r="E1049" s="1156"/>
      <c r="F1049" s="1156"/>
      <c r="G1049" s="1157"/>
    </row>
    <row r="1050" spans="1:7" x14ac:dyDescent="0.2">
      <c r="A1050" s="1158" t="s">
        <v>49</v>
      </c>
      <c r="B1050" s="1159"/>
      <c r="C1050" s="1159"/>
      <c r="D1050" s="1159"/>
      <c r="E1050" s="1159"/>
      <c r="F1050" s="1159"/>
      <c r="G1050" s="1160"/>
    </row>
    <row r="1051" spans="1:7" x14ac:dyDescent="0.2">
      <c r="A1051" s="6"/>
      <c r="B1051" s="99"/>
      <c r="C1051" s="8"/>
      <c r="D1051" s="9"/>
      <c r="E1051" s="99"/>
      <c r="F1051" s="10"/>
      <c r="G1051" s="11" t="s">
        <v>20</v>
      </c>
    </row>
    <row r="1052" spans="1:7" x14ac:dyDescent="0.2">
      <c r="A1052" s="12" t="s">
        <v>1</v>
      </c>
      <c r="B1052" s="13"/>
      <c r="C1052" s="14" t="s">
        <v>27</v>
      </c>
      <c r="D1052" s="13"/>
      <c r="E1052" s="343" t="s">
        <v>2270</v>
      </c>
      <c r="F1052" s="98"/>
      <c r="G1052" s="344" t="s">
        <v>2249</v>
      </c>
    </row>
    <row r="1053" spans="1:7" x14ac:dyDescent="0.2">
      <c r="A1053" s="17" t="s">
        <v>8</v>
      </c>
      <c r="B1053" s="100"/>
      <c r="C1053" s="19"/>
      <c r="D1053" s="4"/>
      <c r="E1053" s="1145"/>
      <c r="F1053" s="1146"/>
      <c r="G1053" s="20"/>
    </row>
    <row r="1054" spans="1:7" x14ac:dyDescent="0.2">
      <c r="A1054" s="21" t="s">
        <v>37</v>
      </c>
      <c r="B1054" s="22"/>
      <c r="C1054" s="22"/>
      <c r="D1054" s="22"/>
      <c r="E1054" s="23" t="s">
        <v>46</v>
      </c>
      <c r="F1054" s="24"/>
      <c r="G1054" s="20" t="s">
        <v>50</v>
      </c>
    </row>
    <row r="1055" spans="1:7" x14ac:dyDescent="0.2">
      <c r="A1055" s="6"/>
      <c r="B1055" s="99"/>
      <c r="C1055" s="8"/>
      <c r="D1055" s="8"/>
      <c r="E1055" s="1147"/>
      <c r="F1055" s="1148"/>
      <c r="G1055" s="25"/>
    </row>
    <row r="1056" spans="1:7" ht="26.25" thickBot="1" x14ac:dyDescent="0.25">
      <c r="A1056" s="210" t="s">
        <v>47</v>
      </c>
      <c r="B1056" s="28" t="s">
        <v>23</v>
      </c>
      <c r="C1056" s="28" t="s">
        <v>34</v>
      </c>
      <c r="D1056" s="110" t="s">
        <v>53</v>
      </c>
      <c r="E1056" s="114" t="s">
        <v>54</v>
      </c>
      <c r="F1056" s="111" t="s">
        <v>55</v>
      </c>
      <c r="G1056" s="112" t="s">
        <v>35</v>
      </c>
    </row>
    <row r="1057" spans="1:7" ht="13.5" thickTop="1" x14ac:dyDescent="0.2">
      <c r="A1057" s="29">
        <v>1</v>
      </c>
      <c r="B1057" s="101"/>
      <c r="C1057" s="352" t="s">
        <v>300</v>
      </c>
      <c r="D1057" s="351" t="s">
        <v>2260</v>
      </c>
      <c r="E1057" s="158">
        <v>25</v>
      </c>
      <c r="F1057" s="128">
        <v>200</v>
      </c>
      <c r="G1057" s="35">
        <f>F1057*E1057</f>
        <v>5000</v>
      </c>
    </row>
    <row r="1058" spans="1:7" x14ac:dyDescent="0.2">
      <c r="A1058" s="29"/>
      <c r="B1058" s="646"/>
      <c r="C1058" s="656"/>
      <c r="D1058" s="657" t="s">
        <v>2261</v>
      </c>
      <c r="E1058" s="658"/>
      <c r="F1058" s="659"/>
      <c r="G1058" s="35"/>
    </row>
    <row r="1059" spans="1:7" x14ac:dyDescent="0.2">
      <c r="A1059" s="29">
        <v>2</v>
      </c>
      <c r="B1059" s="101"/>
      <c r="C1059" s="352" t="s">
        <v>300</v>
      </c>
      <c r="D1059" s="351" t="s">
        <v>2041</v>
      </c>
      <c r="E1059" s="108">
        <v>25</v>
      </c>
      <c r="F1059" s="128">
        <v>350</v>
      </c>
      <c r="G1059" s="35">
        <f t="shared" ref="G1059" si="4">F1059*E1059</f>
        <v>8750</v>
      </c>
    </row>
    <row r="1060" spans="1:7" x14ac:dyDescent="0.2">
      <c r="A1060" s="29"/>
      <c r="B1060" s="101"/>
      <c r="C1060" s="352"/>
      <c r="D1060" s="351" t="s">
        <v>745</v>
      </c>
      <c r="E1060" s="108"/>
      <c r="F1060" s="128"/>
      <c r="G1060" s="35"/>
    </row>
    <row r="1061" spans="1:7" x14ac:dyDescent="0.2">
      <c r="A1061" s="29"/>
      <c r="B1061" s="101"/>
      <c r="C1061" s="352"/>
      <c r="D1061" s="351"/>
      <c r="E1061" s="108"/>
      <c r="F1061" s="128"/>
      <c r="G1061" s="35"/>
    </row>
    <row r="1062" spans="1:7" x14ac:dyDescent="0.2">
      <c r="A1062" s="29"/>
      <c r="B1062" s="105"/>
      <c r="C1062" s="41"/>
      <c r="D1062" s="357"/>
      <c r="E1062" s="102"/>
      <c r="F1062" s="128"/>
      <c r="G1062" s="35"/>
    </row>
    <row r="1063" spans="1:7" x14ac:dyDescent="0.2">
      <c r="A1063" s="29"/>
      <c r="B1063" s="151"/>
      <c r="C1063" s="119"/>
      <c r="D1063" s="136"/>
      <c r="E1063" s="108"/>
      <c r="F1063" s="150"/>
      <c r="G1063" s="35"/>
    </row>
    <row r="1064" spans="1:7" x14ac:dyDescent="0.2">
      <c r="A1064" s="29"/>
      <c r="B1064" s="151"/>
      <c r="C1064" s="119"/>
      <c r="D1064" s="144"/>
      <c r="E1064" s="108"/>
      <c r="F1064" s="150"/>
      <c r="G1064" s="35"/>
    </row>
    <row r="1065" spans="1:7" x14ac:dyDescent="0.2">
      <c r="A1065" s="29"/>
      <c r="B1065" s="101"/>
      <c r="C1065" s="41"/>
      <c r="D1065" s="144"/>
      <c r="E1065" s="155"/>
      <c r="F1065" s="128"/>
      <c r="G1065" s="35"/>
    </row>
    <row r="1066" spans="1:7" x14ac:dyDescent="0.2">
      <c r="A1066" s="29"/>
      <c r="B1066" s="106"/>
      <c r="C1066" s="41"/>
      <c r="D1066" s="136"/>
      <c r="E1066" s="104"/>
      <c r="F1066" s="128"/>
      <c r="G1066" s="35"/>
    </row>
    <row r="1067" spans="1:7" x14ac:dyDescent="0.2">
      <c r="A1067" s="29"/>
      <c r="B1067" s="105"/>
      <c r="C1067" s="41" t="s">
        <v>150</v>
      </c>
      <c r="D1067" s="136"/>
      <c r="E1067" s="108"/>
      <c r="F1067" s="152"/>
      <c r="G1067" s="35"/>
    </row>
    <row r="1068" spans="1:7" x14ac:dyDescent="0.2">
      <c r="A1068" s="29"/>
      <c r="B1068" s="107"/>
      <c r="C1068" s="41"/>
      <c r="D1068" s="136"/>
      <c r="E1068" s="153"/>
      <c r="F1068" s="128"/>
      <c r="G1068" s="35"/>
    </row>
    <row r="1069" spans="1:7" x14ac:dyDescent="0.2">
      <c r="A1069" s="29"/>
      <c r="B1069" s="107"/>
      <c r="C1069" s="41"/>
      <c r="D1069" s="67"/>
      <c r="E1069" s="153"/>
      <c r="F1069" s="128"/>
      <c r="G1069" s="35"/>
    </row>
    <row r="1070" spans="1:7" x14ac:dyDescent="0.2">
      <c r="A1070" s="29"/>
      <c r="B1070" s="101"/>
      <c r="C1070" s="41"/>
      <c r="D1070" s="67"/>
      <c r="E1070" s="108"/>
      <c r="F1070" s="128"/>
      <c r="G1070" s="35"/>
    </row>
    <row r="1071" spans="1:7" x14ac:dyDescent="0.2">
      <c r="A1071" s="29"/>
      <c r="B1071" s="101"/>
      <c r="C1071" s="41"/>
      <c r="D1071" s="67"/>
      <c r="E1071" s="153"/>
      <c r="F1071" s="128"/>
      <c r="G1071" s="35"/>
    </row>
    <row r="1072" spans="1:7" x14ac:dyDescent="0.2">
      <c r="A1072" s="29"/>
      <c r="B1072" s="106"/>
      <c r="C1072" s="41"/>
      <c r="D1072" s="67"/>
      <c r="E1072" s="104" t="s">
        <v>150</v>
      </c>
      <c r="F1072" s="154"/>
      <c r="G1072" s="35"/>
    </row>
    <row r="1073" spans="1:7" x14ac:dyDescent="0.2">
      <c r="A1073" s="29"/>
      <c r="B1073" s="105"/>
      <c r="C1073" s="41"/>
      <c r="D1073" s="130"/>
      <c r="E1073" s="104"/>
      <c r="F1073" s="154"/>
      <c r="G1073" s="35"/>
    </row>
    <row r="1074" spans="1:7" x14ac:dyDescent="0.2">
      <c r="A1074" s="29"/>
      <c r="B1074" s="105"/>
      <c r="C1074" s="41"/>
      <c r="D1074" s="67"/>
      <c r="E1074" s="104"/>
      <c r="F1074" s="154"/>
      <c r="G1074" s="35"/>
    </row>
    <row r="1075" spans="1:7" x14ac:dyDescent="0.2">
      <c r="A1075" s="29"/>
      <c r="B1075" s="101"/>
      <c r="C1075" s="41"/>
      <c r="D1075" s="67"/>
      <c r="E1075" s="104"/>
      <c r="F1075" s="154"/>
      <c r="G1075" s="35"/>
    </row>
    <row r="1076" spans="1:7" x14ac:dyDescent="0.2">
      <c r="A1076" s="29"/>
      <c r="B1076" s="101"/>
      <c r="C1076" s="41"/>
      <c r="D1076" s="136"/>
      <c r="E1076" s="104"/>
      <c r="F1076" s="154"/>
      <c r="G1076" s="35"/>
    </row>
    <row r="1077" spans="1:7" x14ac:dyDescent="0.2">
      <c r="A1077" s="29"/>
      <c r="B1077" s="101"/>
      <c r="C1077" s="41"/>
      <c r="D1077" s="136"/>
      <c r="E1077" s="104"/>
      <c r="F1077" s="154"/>
      <c r="G1077" s="35"/>
    </row>
    <row r="1078" spans="1:7" x14ac:dyDescent="0.2">
      <c r="A1078" s="29"/>
      <c r="B1078" s="101"/>
      <c r="C1078" s="41"/>
      <c r="D1078" s="62"/>
      <c r="E1078" s="104"/>
      <c r="F1078" s="154"/>
      <c r="G1078" s="35"/>
    </row>
    <row r="1079" spans="1:7" x14ac:dyDescent="0.2">
      <c r="A1079" s="29"/>
      <c r="B1079" s="101"/>
      <c r="C1079" s="41"/>
      <c r="D1079" s="62"/>
      <c r="E1079" s="104"/>
      <c r="F1079" s="154"/>
      <c r="G1079" s="35"/>
    </row>
    <row r="1080" spans="1:7" x14ac:dyDescent="0.2">
      <c r="A1080" s="29"/>
      <c r="B1080" s="101"/>
      <c r="C1080" s="41"/>
      <c r="D1080" s="62"/>
      <c r="E1080" s="104"/>
      <c r="F1080" s="154"/>
      <c r="G1080" s="35"/>
    </row>
    <row r="1081" spans="1:7" x14ac:dyDescent="0.2">
      <c r="A1081" s="29"/>
      <c r="B1081" s="101"/>
      <c r="C1081" s="41"/>
      <c r="D1081" s="62"/>
      <c r="E1081" s="104"/>
      <c r="F1081" s="154"/>
      <c r="G1081" s="35"/>
    </row>
    <row r="1082" spans="1:7" x14ac:dyDescent="0.2">
      <c r="A1082" s="29"/>
      <c r="B1082" s="101"/>
      <c r="C1082" s="41"/>
      <c r="D1082" s="62"/>
      <c r="E1082" s="104"/>
      <c r="F1082" s="154"/>
      <c r="G1082" s="35"/>
    </row>
    <row r="1083" spans="1:7" x14ac:dyDescent="0.2">
      <c r="A1083" s="29"/>
      <c r="B1083" s="101"/>
      <c r="C1083" s="41"/>
      <c r="D1083" s="67"/>
      <c r="E1083" s="104"/>
      <c r="F1083" s="154"/>
      <c r="G1083" s="35"/>
    </row>
    <row r="1084" spans="1:7" x14ac:dyDescent="0.2">
      <c r="A1084" s="29"/>
      <c r="B1084" s="101"/>
      <c r="C1084" s="41"/>
      <c r="D1084" s="159"/>
      <c r="E1084" s="104"/>
      <c r="F1084" s="154"/>
      <c r="G1084" s="35"/>
    </row>
    <row r="1085" spans="1:7" x14ac:dyDescent="0.2">
      <c r="A1085" s="29"/>
      <c r="B1085" s="101"/>
      <c r="C1085" s="41"/>
      <c r="D1085" s="160"/>
      <c r="E1085" s="108"/>
      <c r="F1085" s="128"/>
      <c r="G1085" s="35"/>
    </row>
    <row r="1086" spans="1:7" x14ac:dyDescent="0.2">
      <c r="A1086" s="29"/>
      <c r="B1086" s="101"/>
      <c r="C1086" s="41"/>
      <c r="D1086" s="136"/>
      <c r="E1086" s="153"/>
      <c r="F1086" s="128"/>
      <c r="G1086" s="35"/>
    </row>
    <row r="1087" spans="1:7" x14ac:dyDescent="0.2">
      <c r="A1087" s="29"/>
      <c r="B1087" s="101"/>
      <c r="C1087" s="41"/>
      <c r="D1087" s="136"/>
      <c r="E1087" s="102"/>
      <c r="F1087" s="128"/>
      <c r="G1087" s="35"/>
    </row>
    <row r="1088" spans="1:7" x14ac:dyDescent="0.2">
      <c r="A1088" s="29"/>
      <c r="B1088" s="101"/>
      <c r="C1088" s="31"/>
      <c r="D1088" s="67"/>
      <c r="E1088" s="131"/>
      <c r="F1088" s="117"/>
      <c r="G1088" s="35"/>
    </row>
    <row r="1089" spans="1:7" x14ac:dyDescent="0.2">
      <c r="A1089" s="29"/>
      <c r="B1089" s="101"/>
      <c r="C1089" s="41"/>
      <c r="D1089" s="118"/>
      <c r="E1089" s="108"/>
      <c r="F1089" s="149"/>
      <c r="G1089" s="35"/>
    </row>
    <row r="1090" spans="1:7" x14ac:dyDescent="0.2">
      <c r="A1090" s="29"/>
      <c r="B1090" s="101"/>
      <c r="C1090" s="41"/>
      <c r="D1090" s="144"/>
      <c r="E1090" s="108"/>
      <c r="F1090" s="149"/>
      <c r="G1090" s="35"/>
    </row>
    <row r="1091" spans="1:7" ht="13.5" thickBot="1" x14ac:dyDescent="0.25">
      <c r="A1091" s="45"/>
      <c r="B1091" s="132"/>
      <c r="C1091" s="115"/>
      <c r="D1091" s="115"/>
      <c r="E1091" s="132"/>
      <c r="F1091" s="49" t="s">
        <v>15</v>
      </c>
      <c r="G1091" s="50">
        <f>SUM(G1057:G1090)</f>
        <v>13750</v>
      </c>
    </row>
    <row r="1092" spans="1:7" ht="13.5" thickTop="1" x14ac:dyDescent="0.2">
      <c r="A1092" s="1149" t="s">
        <v>2262</v>
      </c>
      <c r="B1092" s="1150"/>
      <c r="C1092" s="1150"/>
      <c r="D1092" s="1150"/>
      <c r="E1092" s="1150"/>
      <c r="F1092" s="1150"/>
      <c r="G1092" s="1151"/>
    </row>
    <row r="1093" spans="1:7" ht="13.5" thickBot="1" x14ac:dyDescent="0.25">
      <c r="A1093" s="52"/>
      <c r="B1093" s="103"/>
      <c r="C1093" s="355" t="s">
        <v>2263</v>
      </c>
      <c r="D1093" s="54"/>
      <c r="E1093" s="103"/>
      <c r="F1093" s="55"/>
      <c r="G1093" s="56"/>
    </row>
    <row r="1094" spans="1:7" ht="13.5" thickTop="1" x14ac:dyDescent="0.2">
      <c r="A1094" s="1130"/>
      <c r="B1094" s="1131"/>
      <c r="C1094" s="1131"/>
      <c r="D1094" s="57" t="s">
        <v>11</v>
      </c>
      <c r="E1094" s="1132" t="s">
        <v>12</v>
      </c>
      <c r="F1094" s="1132"/>
      <c r="G1094" s="1133"/>
    </row>
    <row r="1095" spans="1:7" x14ac:dyDescent="0.2">
      <c r="A1095" s="1134" t="s">
        <v>17</v>
      </c>
      <c r="B1095" s="1135"/>
      <c r="C1095" s="1135"/>
      <c r="D1095" s="39"/>
      <c r="E1095" s="1136"/>
      <c r="F1095" s="1137"/>
      <c r="G1095" s="1138"/>
    </row>
    <row r="1096" spans="1:7" x14ac:dyDescent="0.2">
      <c r="A1096" s="1134" t="s">
        <v>38</v>
      </c>
      <c r="B1096" s="1135"/>
      <c r="C1096" s="1135"/>
      <c r="D1096" s="58" t="s">
        <v>329</v>
      </c>
      <c r="E1096" s="1139" t="s">
        <v>142</v>
      </c>
      <c r="F1096" s="1139"/>
      <c r="G1096" s="1140"/>
    </row>
    <row r="1097" spans="1:7" ht="13.5" thickBot="1" x14ac:dyDescent="0.25">
      <c r="A1097" s="1141" t="s">
        <v>39</v>
      </c>
      <c r="B1097" s="1142"/>
      <c r="C1097" s="1142"/>
      <c r="D1097" s="59" t="s">
        <v>330</v>
      </c>
      <c r="E1097" s="1143" t="s">
        <v>0</v>
      </c>
      <c r="F1097" s="1143"/>
      <c r="G1097" s="1144"/>
    </row>
    <row r="1098" spans="1:7" ht="16.5" x14ac:dyDescent="0.25">
      <c r="A1098" s="1152" t="s">
        <v>29</v>
      </c>
      <c r="B1098" s="1153"/>
      <c r="C1098" s="1153"/>
      <c r="D1098" s="1153"/>
      <c r="E1098" s="1153"/>
      <c r="F1098" s="1153"/>
      <c r="G1098" s="1154"/>
    </row>
    <row r="1099" spans="1:7" x14ac:dyDescent="0.2">
      <c r="A1099" s="1155" t="s">
        <v>48</v>
      </c>
      <c r="B1099" s="1156"/>
      <c r="C1099" s="1156"/>
      <c r="D1099" s="1156"/>
      <c r="E1099" s="1156"/>
      <c r="F1099" s="1156"/>
      <c r="G1099" s="1157"/>
    </row>
    <row r="1100" spans="1:7" x14ac:dyDescent="0.2">
      <c r="A1100" s="1158" t="s">
        <v>49</v>
      </c>
      <c r="B1100" s="1159"/>
      <c r="C1100" s="1159"/>
      <c r="D1100" s="1159"/>
      <c r="E1100" s="1159"/>
      <c r="F1100" s="1159"/>
      <c r="G1100" s="1160"/>
    </row>
    <row r="1101" spans="1:7" x14ac:dyDescent="0.2">
      <c r="A1101" s="6"/>
      <c r="B1101" s="99"/>
      <c r="C1101" s="8"/>
      <c r="D1101" s="9"/>
      <c r="E1101" s="99"/>
      <c r="F1101" s="10"/>
      <c r="G1101" s="11" t="s">
        <v>20</v>
      </c>
    </row>
    <row r="1102" spans="1:7" x14ac:dyDescent="0.2">
      <c r="A1102" s="12" t="s">
        <v>1</v>
      </c>
      <c r="B1102" s="13"/>
      <c r="C1102" s="14" t="s">
        <v>27</v>
      </c>
      <c r="D1102" s="13"/>
      <c r="E1102" s="343" t="s">
        <v>2271</v>
      </c>
      <c r="F1102" s="98"/>
      <c r="G1102" s="344" t="s">
        <v>2249</v>
      </c>
    </row>
    <row r="1103" spans="1:7" x14ac:dyDescent="0.2">
      <c r="A1103" s="17" t="s">
        <v>8</v>
      </c>
      <c r="B1103" s="100"/>
      <c r="C1103" s="19"/>
      <c r="D1103" s="4"/>
      <c r="E1103" s="1145"/>
      <c r="F1103" s="1146"/>
      <c r="G1103" s="20"/>
    </row>
    <row r="1104" spans="1:7" x14ac:dyDescent="0.2">
      <c r="A1104" s="21" t="s">
        <v>37</v>
      </c>
      <c r="B1104" s="22"/>
      <c r="C1104" s="22"/>
      <c r="D1104" s="22"/>
      <c r="E1104" s="23" t="s">
        <v>46</v>
      </c>
      <c r="F1104" s="24"/>
      <c r="G1104" s="20" t="s">
        <v>50</v>
      </c>
    </row>
    <row r="1105" spans="1:7" x14ac:dyDescent="0.2">
      <c r="A1105" s="6"/>
      <c r="B1105" s="99"/>
      <c r="C1105" s="8"/>
      <c r="D1105" s="8"/>
      <c r="E1105" s="1147"/>
      <c r="F1105" s="1148"/>
      <c r="G1105" s="25"/>
    </row>
    <row r="1106" spans="1:7" ht="26.25" thickBot="1" x14ac:dyDescent="0.25">
      <c r="A1106" s="210" t="s">
        <v>47</v>
      </c>
      <c r="B1106" s="28" t="s">
        <v>23</v>
      </c>
      <c r="C1106" s="28" t="s">
        <v>34</v>
      </c>
      <c r="D1106" s="110" t="s">
        <v>53</v>
      </c>
      <c r="E1106" s="114" t="s">
        <v>54</v>
      </c>
      <c r="F1106" s="111" t="s">
        <v>55</v>
      </c>
      <c r="G1106" s="112" t="s">
        <v>35</v>
      </c>
    </row>
    <row r="1107" spans="1:7" ht="13.5" thickTop="1" x14ac:dyDescent="0.2">
      <c r="A1107" s="29">
        <v>1</v>
      </c>
      <c r="B1107" s="101"/>
      <c r="C1107" s="352" t="s">
        <v>300</v>
      </c>
      <c r="D1107" s="351" t="s">
        <v>1835</v>
      </c>
      <c r="E1107" s="158">
        <v>25</v>
      </c>
      <c r="F1107" s="128">
        <v>200</v>
      </c>
      <c r="G1107" s="35">
        <f>F1107*E1107</f>
        <v>5000</v>
      </c>
    </row>
    <row r="1108" spans="1:7" x14ac:dyDescent="0.2">
      <c r="A1108" s="29"/>
      <c r="B1108" s="646"/>
      <c r="C1108" s="656"/>
      <c r="D1108" s="657" t="s">
        <v>2264</v>
      </c>
      <c r="E1108" s="658"/>
      <c r="F1108" s="659"/>
      <c r="G1108" s="35"/>
    </row>
    <row r="1109" spans="1:7" x14ac:dyDescent="0.2">
      <c r="A1109" s="29">
        <v>2</v>
      </c>
      <c r="B1109" s="101"/>
      <c r="C1109" s="352" t="s">
        <v>300</v>
      </c>
      <c r="D1109" s="351" t="s">
        <v>2041</v>
      </c>
      <c r="E1109" s="108">
        <v>25</v>
      </c>
      <c r="F1109" s="128">
        <v>350</v>
      </c>
      <c r="G1109" s="35">
        <f t="shared" ref="G1109" si="5">F1109*E1109</f>
        <v>8750</v>
      </c>
    </row>
    <row r="1110" spans="1:7" x14ac:dyDescent="0.2">
      <c r="A1110" s="29"/>
      <c r="B1110" s="101"/>
      <c r="C1110" s="352"/>
      <c r="D1110" s="351" t="s">
        <v>745</v>
      </c>
      <c r="E1110" s="108"/>
      <c r="F1110" s="128"/>
      <c r="G1110" s="35"/>
    </row>
    <row r="1111" spans="1:7" x14ac:dyDescent="0.2">
      <c r="A1111" s="29"/>
      <c r="B1111" s="101"/>
      <c r="C1111" s="352"/>
      <c r="D1111" s="351"/>
      <c r="E1111" s="108"/>
      <c r="F1111" s="128"/>
      <c r="G1111" s="35"/>
    </row>
    <row r="1112" spans="1:7" x14ac:dyDescent="0.2">
      <c r="A1112" s="29"/>
      <c r="B1112" s="105"/>
      <c r="C1112" s="41"/>
      <c r="D1112" s="357"/>
      <c r="E1112" s="102"/>
      <c r="F1112" s="128"/>
      <c r="G1112" s="35"/>
    </row>
    <row r="1113" spans="1:7" x14ac:dyDescent="0.2">
      <c r="A1113" s="29"/>
      <c r="B1113" s="151"/>
      <c r="C1113" s="119"/>
      <c r="D1113" s="136"/>
      <c r="E1113" s="108"/>
      <c r="F1113" s="150"/>
      <c r="G1113" s="35"/>
    </row>
    <row r="1114" spans="1:7" x14ac:dyDescent="0.2">
      <c r="A1114" s="29"/>
      <c r="B1114" s="151"/>
      <c r="C1114" s="119"/>
      <c r="D1114" s="144"/>
      <c r="E1114" s="108"/>
      <c r="F1114" s="150"/>
      <c r="G1114" s="35"/>
    </row>
    <row r="1115" spans="1:7" x14ac:dyDescent="0.2">
      <c r="A1115" s="29"/>
      <c r="B1115" s="101"/>
      <c r="C1115" s="41"/>
      <c r="D1115" s="144"/>
      <c r="E1115" s="155"/>
      <c r="F1115" s="128"/>
      <c r="G1115" s="35"/>
    </row>
    <row r="1116" spans="1:7" x14ac:dyDescent="0.2">
      <c r="A1116" s="29"/>
      <c r="B1116" s="106"/>
      <c r="C1116" s="41"/>
      <c r="D1116" s="136"/>
      <c r="E1116" s="104"/>
      <c r="F1116" s="128"/>
      <c r="G1116" s="35"/>
    </row>
    <row r="1117" spans="1:7" x14ac:dyDescent="0.2">
      <c r="A1117" s="29"/>
      <c r="B1117" s="105"/>
      <c r="C1117" s="41" t="s">
        <v>150</v>
      </c>
      <c r="D1117" s="136"/>
      <c r="E1117" s="108"/>
      <c r="F1117" s="152"/>
      <c r="G1117" s="35"/>
    </row>
    <row r="1118" spans="1:7" x14ac:dyDescent="0.2">
      <c r="A1118" s="29"/>
      <c r="B1118" s="107"/>
      <c r="C1118" s="41"/>
      <c r="D1118" s="136"/>
      <c r="E1118" s="153"/>
      <c r="F1118" s="128"/>
      <c r="G1118" s="35"/>
    </row>
    <row r="1119" spans="1:7" x14ac:dyDescent="0.2">
      <c r="A1119" s="29"/>
      <c r="B1119" s="107"/>
      <c r="C1119" s="41"/>
      <c r="D1119" s="67"/>
      <c r="E1119" s="153"/>
      <c r="F1119" s="128"/>
      <c r="G1119" s="35"/>
    </row>
    <row r="1120" spans="1:7" x14ac:dyDescent="0.2">
      <c r="A1120" s="29"/>
      <c r="B1120" s="101"/>
      <c r="C1120" s="41"/>
      <c r="D1120" s="67"/>
      <c r="E1120" s="108"/>
      <c r="F1120" s="128"/>
      <c r="G1120" s="35"/>
    </row>
    <row r="1121" spans="1:7" x14ac:dyDescent="0.2">
      <c r="A1121" s="29"/>
      <c r="B1121" s="101"/>
      <c r="C1121" s="41"/>
      <c r="D1121" s="67"/>
      <c r="E1121" s="153"/>
      <c r="F1121" s="128"/>
      <c r="G1121" s="35"/>
    </row>
    <row r="1122" spans="1:7" x14ac:dyDescent="0.2">
      <c r="A1122" s="29"/>
      <c r="B1122" s="106"/>
      <c r="C1122" s="41"/>
      <c r="D1122" s="67"/>
      <c r="E1122" s="104" t="s">
        <v>150</v>
      </c>
      <c r="F1122" s="154"/>
      <c r="G1122" s="35"/>
    </row>
    <row r="1123" spans="1:7" x14ac:dyDescent="0.2">
      <c r="A1123" s="29"/>
      <c r="B1123" s="105"/>
      <c r="C1123" s="41"/>
      <c r="D1123" s="130"/>
      <c r="E1123" s="104"/>
      <c r="F1123" s="154"/>
      <c r="G1123" s="35"/>
    </row>
    <row r="1124" spans="1:7" x14ac:dyDescent="0.2">
      <c r="A1124" s="29"/>
      <c r="B1124" s="105"/>
      <c r="C1124" s="41"/>
      <c r="D1124" s="67"/>
      <c r="E1124" s="104"/>
      <c r="F1124" s="154"/>
      <c r="G1124" s="35"/>
    </row>
    <row r="1125" spans="1:7" x14ac:dyDescent="0.2">
      <c r="A1125" s="29"/>
      <c r="B1125" s="101"/>
      <c r="C1125" s="41"/>
      <c r="D1125" s="67"/>
      <c r="E1125" s="104"/>
      <c r="F1125" s="154"/>
      <c r="G1125" s="35"/>
    </row>
    <row r="1126" spans="1:7" x14ac:dyDescent="0.2">
      <c r="A1126" s="29"/>
      <c r="B1126" s="101"/>
      <c r="C1126" s="41"/>
      <c r="D1126" s="136"/>
      <c r="E1126" s="104"/>
      <c r="F1126" s="154"/>
      <c r="G1126" s="35"/>
    </row>
    <row r="1127" spans="1:7" x14ac:dyDescent="0.2">
      <c r="A1127" s="29"/>
      <c r="B1127" s="101"/>
      <c r="C1127" s="41"/>
      <c r="D1127" s="136"/>
      <c r="E1127" s="104"/>
      <c r="F1127" s="154"/>
      <c r="G1127" s="35"/>
    </row>
    <row r="1128" spans="1:7" x14ac:dyDescent="0.2">
      <c r="A1128" s="29"/>
      <c r="B1128" s="101"/>
      <c r="C1128" s="41"/>
      <c r="D1128" s="62"/>
      <c r="E1128" s="104"/>
      <c r="F1128" s="154"/>
      <c r="G1128" s="35"/>
    </row>
    <row r="1129" spans="1:7" x14ac:dyDescent="0.2">
      <c r="A1129" s="29"/>
      <c r="B1129" s="101"/>
      <c r="C1129" s="41"/>
      <c r="D1129" s="62"/>
      <c r="E1129" s="104"/>
      <c r="F1129" s="154"/>
      <c r="G1129" s="35"/>
    </row>
    <row r="1130" spans="1:7" x14ac:dyDescent="0.2">
      <c r="A1130" s="29"/>
      <c r="B1130" s="101"/>
      <c r="C1130" s="41"/>
      <c r="D1130" s="62"/>
      <c r="E1130" s="104"/>
      <c r="F1130" s="154"/>
      <c r="G1130" s="35"/>
    </row>
    <row r="1131" spans="1:7" x14ac:dyDescent="0.2">
      <c r="A1131" s="29"/>
      <c r="B1131" s="101"/>
      <c r="C1131" s="41"/>
      <c r="D1131" s="62"/>
      <c r="E1131" s="104"/>
      <c r="F1131" s="154"/>
      <c r="G1131" s="35"/>
    </row>
    <row r="1132" spans="1:7" x14ac:dyDescent="0.2">
      <c r="A1132" s="29"/>
      <c r="B1132" s="101"/>
      <c r="C1132" s="41"/>
      <c r="D1132" s="62"/>
      <c r="E1132" s="104"/>
      <c r="F1132" s="154"/>
      <c r="G1132" s="35"/>
    </row>
    <row r="1133" spans="1:7" x14ac:dyDescent="0.2">
      <c r="A1133" s="29"/>
      <c r="B1133" s="101"/>
      <c r="C1133" s="41"/>
      <c r="D1133" s="67"/>
      <c r="E1133" s="104"/>
      <c r="F1133" s="154"/>
      <c r="G1133" s="35"/>
    </row>
    <row r="1134" spans="1:7" x14ac:dyDescent="0.2">
      <c r="A1134" s="29"/>
      <c r="B1134" s="101"/>
      <c r="C1134" s="41"/>
      <c r="D1134" s="159"/>
      <c r="E1134" s="104"/>
      <c r="F1134" s="154"/>
      <c r="G1134" s="35"/>
    </row>
    <row r="1135" spans="1:7" x14ac:dyDescent="0.2">
      <c r="A1135" s="29"/>
      <c r="B1135" s="101"/>
      <c r="C1135" s="41"/>
      <c r="D1135" s="160"/>
      <c r="E1135" s="108"/>
      <c r="F1135" s="128"/>
      <c r="G1135" s="35"/>
    </row>
    <row r="1136" spans="1:7" x14ac:dyDescent="0.2">
      <c r="A1136" s="29"/>
      <c r="B1136" s="101"/>
      <c r="C1136" s="41"/>
      <c r="D1136" s="136"/>
      <c r="E1136" s="153"/>
      <c r="F1136" s="128"/>
      <c r="G1136" s="35"/>
    </row>
    <row r="1137" spans="1:7" x14ac:dyDescent="0.2">
      <c r="A1137" s="29"/>
      <c r="B1137" s="101"/>
      <c r="C1137" s="41"/>
      <c r="D1137" s="136"/>
      <c r="E1137" s="102"/>
      <c r="F1137" s="128"/>
      <c r="G1137" s="35"/>
    </row>
    <row r="1138" spans="1:7" x14ac:dyDescent="0.2">
      <c r="A1138" s="29"/>
      <c r="B1138" s="101"/>
      <c r="C1138" s="31"/>
      <c r="D1138" s="67"/>
      <c r="E1138" s="131"/>
      <c r="F1138" s="117"/>
      <c r="G1138" s="35"/>
    </row>
    <row r="1139" spans="1:7" x14ac:dyDescent="0.2">
      <c r="A1139" s="29"/>
      <c r="B1139" s="101"/>
      <c r="C1139" s="41"/>
      <c r="D1139" s="118"/>
      <c r="E1139" s="108"/>
      <c r="F1139" s="149"/>
      <c r="G1139" s="35"/>
    </row>
    <row r="1140" spans="1:7" x14ac:dyDescent="0.2">
      <c r="A1140" s="29"/>
      <c r="B1140" s="101"/>
      <c r="C1140" s="41"/>
      <c r="D1140" s="144"/>
      <c r="E1140" s="108"/>
      <c r="F1140" s="149"/>
      <c r="G1140" s="35"/>
    </row>
    <row r="1141" spans="1:7" ht="13.5" thickBot="1" x14ac:dyDescent="0.25">
      <c r="A1141" s="45"/>
      <c r="B1141" s="132"/>
      <c r="C1141" s="115"/>
      <c r="D1141" s="115"/>
      <c r="E1141" s="132"/>
      <c r="F1141" s="49" t="s">
        <v>15</v>
      </c>
      <c r="G1141" s="50">
        <f>SUM(G1107:G1140)</f>
        <v>13750</v>
      </c>
    </row>
    <row r="1142" spans="1:7" ht="13.5" thickTop="1" x14ac:dyDescent="0.2">
      <c r="A1142" s="1149" t="s">
        <v>2265</v>
      </c>
      <c r="B1142" s="1150"/>
      <c r="C1142" s="1150"/>
      <c r="D1142" s="1150"/>
      <c r="E1142" s="1150"/>
      <c r="F1142" s="1150"/>
      <c r="G1142" s="1151"/>
    </row>
    <row r="1143" spans="1:7" ht="13.5" thickBot="1" x14ac:dyDescent="0.25">
      <c r="A1143" s="52"/>
      <c r="B1143" s="103"/>
      <c r="C1143" s="355" t="s">
        <v>2266</v>
      </c>
      <c r="D1143" s="54"/>
      <c r="E1143" s="103"/>
      <c r="F1143" s="55"/>
      <c r="G1143" s="56"/>
    </row>
    <row r="1144" spans="1:7" ht="13.5" thickTop="1" x14ac:dyDescent="0.2">
      <c r="A1144" s="1130"/>
      <c r="B1144" s="1131"/>
      <c r="C1144" s="1131"/>
      <c r="D1144" s="57" t="s">
        <v>11</v>
      </c>
      <c r="E1144" s="1132" t="s">
        <v>12</v>
      </c>
      <c r="F1144" s="1132"/>
      <c r="G1144" s="1133"/>
    </row>
    <row r="1145" spans="1:7" x14ac:dyDescent="0.2">
      <c r="A1145" s="1134" t="s">
        <v>17</v>
      </c>
      <c r="B1145" s="1135"/>
      <c r="C1145" s="1135"/>
      <c r="D1145" s="39"/>
      <c r="E1145" s="1136"/>
      <c r="F1145" s="1137"/>
      <c r="G1145" s="1138"/>
    </row>
    <row r="1146" spans="1:7" x14ac:dyDescent="0.2">
      <c r="A1146" s="1134" t="s">
        <v>38</v>
      </c>
      <c r="B1146" s="1135"/>
      <c r="C1146" s="1135"/>
      <c r="D1146" s="58" t="s">
        <v>329</v>
      </c>
      <c r="E1146" s="1139" t="s">
        <v>142</v>
      </c>
      <c r="F1146" s="1139"/>
      <c r="G1146" s="1140"/>
    </row>
    <row r="1147" spans="1:7" ht="13.5" thickBot="1" x14ac:dyDescent="0.25">
      <c r="A1147" s="1141" t="s">
        <v>39</v>
      </c>
      <c r="B1147" s="1142"/>
      <c r="C1147" s="1142"/>
      <c r="D1147" s="59" t="s">
        <v>330</v>
      </c>
      <c r="E1147" s="1143" t="s">
        <v>0</v>
      </c>
      <c r="F1147" s="1143"/>
      <c r="G1147" s="1144"/>
    </row>
    <row r="1148" spans="1:7" ht="16.5" x14ac:dyDescent="0.25">
      <c r="A1148" s="1152" t="s">
        <v>29</v>
      </c>
      <c r="B1148" s="1153"/>
      <c r="C1148" s="1153"/>
      <c r="D1148" s="1153"/>
      <c r="E1148" s="1153"/>
      <c r="F1148" s="1153"/>
      <c r="G1148" s="1154"/>
    </row>
    <row r="1149" spans="1:7" x14ac:dyDescent="0.2">
      <c r="A1149" s="1155" t="s">
        <v>48</v>
      </c>
      <c r="B1149" s="1156"/>
      <c r="C1149" s="1156"/>
      <c r="D1149" s="1156"/>
      <c r="E1149" s="1156"/>
      <c r="F1149" s="1156"/>
      <c r="G1149" s="1157"/>
    </row>
    <row r="1150" spans="1:7" x14ac:dyDescent="0.2">
      <c r="A1150" s="1158" t="s">
        <v>49</v>
      </c>
      <c r="B1150" s="1159"/>
      <c r="C1150" s="1159"/>
      <c r="D1150" s="1159"/>
      <c r="E1150" s="1159"/>
      <c r="F1150" s="1159"/>
      <c r="G1150" s="1160"/>
    </row>
    <row r="1151" spans="1:7" x14ac:dyDescent="0.2">
      <c r="A1151" s="6"/>
      <c r="B1151" s="99"/>
      <c r="C1151" s="8"/>
      <c r="D1151" s="9"/>
      <c r="E1151" s="99"/>
      <c r="F1151" s="10"/>
      <c r="G1151" s="11" t="s">
        <v>20</v>
      </c>
    </row>
    <row r="1152" spans="1:7" x14ac:dyDescent="0.2">
      <c r="A1152" s="12" t="s">
        <v>1</v>
      </c>
      <c r="B1152" s="13"/>
      <c r="C1152" s="14" t="s">
        <v>27</v>
      </c>
      <c r="D1152" s="13"/>
      <c r="E1152" s="343" t="s">
        <v>2394</v>
      </c>
      <c r="F1152" s="98"/>
      <c r="G1152" s="344" t="s">
        <v>2304</v>
      </c>
    </row>
    <row r="1153" spans="1:7" x14ac:dyDescent="0.2">
      <c r="A1153" s="17" t="s">
        <v>8</v>
      </c>
      <c r="B1153" s="100"/>
      <c r="C1153" s="19"/>
      <c r="D1153" s="4"/>
      <c r="E1153" s="1145"/>
      <c r="F1153" s="1146"/>
      <c r="G1153" s="20"/>
    </row>
    <row r="1154" spans="1:7" x14ac:dyDescent="0.2">
      <c r="A1154" s="21" t="s">
        <v>37</v>
      </c>
      <c r="B1154" s="22"/>
      <c r="C1154" s="22"/>
      <c r="D1154" s="22"/>
      <c r="E1154" s="23" t="s">
        <v>46</v>
      </c>
      <c r="F1154" s="24"/>
      <c r="G1154" s="20" t="s">
        <v>50</v>
      </c>
    </row>
    <row r="1155" spans="1:7" x14ac:dyDescent="0.2">
      <c r="A1155" s="6"/>
      <c r="B1155" s="99"/>
      <c r="C1155" s="8"/>
      <c r="D1155" s="8"/>
      <c r="E1155" s="1147"/>
      <c r="F1155" s="1148"/>
      <c r="G1155" s="25"/>
    </row>
    <row r="1156" spans="1:7" ht="26.25" thickBot="1" x14ac:dyDescent="0.25">
      <c r="A1156" s="210" t="s">
        <v>47</v>
      </c>
      <c r="B1156" s="28" t="s">
        <v>23</v>
      </c>
      <c r="C1156" s="28" t="s">
        <v>34</v>
      </c>
      <c r="D1156" s="110" t="s">
        <v>53</v>
      </c>
      <c r="E1156" s="114" t="s">
        <v>54</v>
      </c>
      <c r="F1156" s="111" t="s">
        <v>55</v>
      </c>
      <c r="G1156" s="112" t="s">
        <v>35</v>
      </c>
    </row>
    <row r="1157" spans="1:7" ht="13.5" thickTop="1" x14ac:dyDescent="0.2">
      <c r="A1157" s="29">
        <v>1</v>
      </c>
      <c r="B1157" s="101"/>
      <c r="C1157" s="352" t="s">
        <v>300</v>
      </c>
      <c r="D1157" s="351" t="s">
        <v>747</v>
      </c>
      <c r="E1157" s="158">
        <v>30</v>
      </c>
      <c r="F1157" s="128">
        <v>200</v>
      </c>
      <c r="G1157" s="35">
        <f>F1157*E1157</f>
        <v>6000</v>
      </c>
    </row>
    <row r="1158" spans="1:7" x14ac:dyDescent="0.2">
      <c r="A1158" s="29"/>
      <c r="B1158" s="101"/>
      <c r="C1158" s="41"/>
      <c r="D1158" s="351" t="s">
        <v>748</v>
      </c>
      <c r="E1158" s="156"/>
      <c r="F1158" s="128"/>
      <c r="G1158" s="35"/>
    </row>
    <row r="1159" spans="1:7" x14ac:dyDescent="0.2">
      <c r="A1159" s="29">
        <v>2</v>
      </c>
      <c r="B1159" s="101"/>
      <c r="C1159" s="352" t="s">
        <v>300</v>
      </c>
      <c r="D1159" s="351" t="s">
        <v>744</v>
      </c>
      <c r="E1159" s="108">
        <v>30</v>
      </c>
      <c r="F1159" s="149">
        <v>350</v>
      </c>
      <c r="G1159" s="35">
        <f>F1159*E1159</f>
        <v>10500</v>
      </c>
    </row>
    <row r="1160" spans="1:7" x14ac:dyDescent="0.2">
      <c r="A1160" s="29"/>
      <c r="B1160" s="101"/>
      <c r="C1160" s="41"/>
      <c r="D1160" s="351" t="s">
        <v>745</v>
      </c>
      <c r="E1160" s="108"/>
      <c r="F1160" s="128"/>
      <c r="G1160" s="35"/>
    </row>
    <row r="1161" spans="1:7" x14ac:dyDescent="0.2">
      <c r="A1161" s="29"/>
      <c r="B1161" s="105"/>
      <c r="C1161" s="352"/>
      <c r="D1161" s="357"/>
      <c r="E1161" s="102"/>
      <c r="F1161" s="128"/>
      <c r="G1161" s="35"/>
    </row>
    <row r="1162" spans="1:7" x14ac:dyDescent="0.2">
      <c r="A1162" s="29"/>
      <c r="B1162" s="105"/>
      <c r="C1162" s="41"/>
      <c r="D1162" s="357"/>
      <c r="E1162" s="102"/>
      <c r="F1162" s="128"/>
      <c r="G1162" s="35"/>
    </row>
    <row r="1163" spans="1:7" x14ac:dyDescent="0.2">
      <c r="A1163" s="29"/>
      <c r="B1163" s="151"/>
      <c r="C1163" s="119"/>
      <c r="D1163" s="136"/>
      <c r="E1163" s="108"/>
      <c r="F1163" s="150"/>
      <c r="G1163" s="35"/>
    </row>
    <row r="1164" spans="1:7" x14ac:dyDescent="0.2">
      <c r="A1164" s="29"/>
      <c r="B1164" s="151"/>
      <c r="C1164" s="119"/>
      <c r="D1164" s="144"/>
      <c r="E1164" s="108"/>
      <c r="F1164" s="150"/>
      <c r="G1164" s="35"/>
    </row>
    <row r="1165" spans="1:7" x14ac:dyDescent="0.2">
      <c r="A1165" s="29"/>
      <c r="B1165" s="101"/>
      <c r="C1165" s="41"/>
      <c r="D1165" s="144"/>
      <c r="E1165" s="155"/>
      <c r="F1165" s="128"/>
      <c r="G1165" s="35"/>
    </row>
    <row r="1166" spans="1:7" x14ac:dyDescent="0.2">
      <c r="A1166" s="29"/>
      <c r="B1166" s="106"/>
      <c r="C1166" s="41"/>
      <c r="D1166" s="136"/>
      <c r="E1166" s="104"/>
      <c r="F1166" s="128"/>
      <c r="G1166" s="35"/>
    </row>
    <row r="1167" spans="1:7" x14ac:dyDescent="0.2">
      <c r="A1167" s="29"/>
      <c r="B1167" s="105"/>
      <c r="C1167" s="41" t="s">
        <v>150</v>
      </c>
      <c r="D1167" s="136"/>
      <c r="E1167" s="108"/>
      <c r="F1167" s="152"/>
      <c r="G1167" s="35"/>
    </row>
    <row r="1168" spans="1:7" x14ac:dyDescent="0.2">
      <c r="A1168" s="29"/>
      <c r="B1168" s="107"/>
      <c r="C1168" s="41"/>
      <c r="D1168" s="136"/>
      <c r="E1168" s="153"/>
      <c r="F1168" s="128"/>
      <c r="G1168" s="35"/>
    </row>
    <row r="1169" spans="1:7" x14ac:dyDescent="0.2">
      <c r="A1169" s="29"/>
      <c r="B1169" s="107"/>
      <c r="C1169" s="41"/>
      <c r="D1169" s="67"/>
      <c r="E1169" s="153"/>
      <c r="F1169" s="128"/>
      <c r="G1169" s="35"/>
    </row>
    <row r="1170" spans="1:7" x14ac:dyDescent="0.2">
      <c r="A1170" s="29"/>
      <c r="B1170" s="101"/>
      <c r="C1170" s="41"/>
      <c r="D1170" s="67"/>
      <c r="E1170" s="108"/>
      <c r="F1170" s="128"/>
      <c r="G1170" s="35"/>
    </row>
    <row r="1171" spans="1:7" x14ac:dyDescent="0.2">
      <c r="A1171" s="29"/>
      <c r="B1171" s="101"/>
      <c r="C1171" s="41"/>
      <c r="D1171" s="67"/>
      <c r="E1171" s="153"/>
      <c r="F1171" s="128"/>
      <c r="G1171" s="35"/>
    </row>
    <row r="1172" spans="1:7" x14ac:dyDescent="0.2">
      <c r="A1172" s="29"/>
      <c r="B1172" s="106"/>
      <c r="C1172" s="41"/>
      <c r="D1172" s="67"/>
      <c r="E1172" s="104" t="s">
        <v>150</v>
      </c>
      <c r="F1172" s="154"/>
      <c r="G1172" s="35"/>
    </row>
    <row r="1173" spans="1:7" x14ac:dyDescent="0.2">
      <c r="A1173" s="29"/>
      <c r="B1173" s="105"/>
      <c r="C1173" s="41"/>
      <c r="D1173" s="130"/>
      <c r="E1173" s="104"/>
      <c r="F1173" s="154"/>
      <c r="G1173" s="35"/>
    </row>
    <row r="1174" spans="1:7" x14ac:dyDescent="0.2">
      <c r="A1174" s="29"/>
      <c r="B1174" s="105"/>
      <c r="C1174" s="41"/>
      <c r="D1174" s="67"/>
      <c r="E1174" s="104"/>
      <c r="F1174" s="154"/>
      <c r="G1174" s="35"/>
    </row>
    <row r="1175" spans="1:7" x14ac:dyDescent="0.2">
      <c r="A1175" s="29"/>
      <c r="B1175" s="101"/>
      <c r="C1175" s="41"/>
      <c r="D1175" s="67"/>
      <c r="E1175" s="104"/>
      <c r="F1175" s="154"/>
      <c r="G1175" s="35"/>
    </row>
    <row r="1176" spans="1:7" x14ac:dyDescent="0.2">
      <c r="A1176" s="29"/>
      <c r="B1176" s="101"/>
      <c r="C1176" s="41"/>
      <c r="D1176" s="136"/>
      <c r="E1176" s="104"/>
      <c r="F1176" s="154"/>
      <c r="G1176" s="35"/>
    </row>
    <row r="1177" spans="1:7" x14ac:dyDescent="0.2">
      <c r="A1177" s="29"/>
      <c r="B1177" s="101"/>
      <c r="C1177" s="41"/>
      <c r="D1177" s="136"/>
      <c r="E1177" s="104"/>
      <c r="F1177" s="154"/>
      <c r="G1177" s="35"/>
    </row>
    <row r="1178" spans="1:7" x14ac:dyDescent="0.2">
      <c r="A1178" s="29"/>
      <c r="B1178" s="101"/>
      <c r="C1178" s="41"/>
      <c r="D1178" s="62"/>
      <c r="E1178" s="104"/>
      <c r="F1178" s="154"/>
      <c r="G1178" s="35"/>
    </row>
    <row r="1179" spans="1:7" x14ac:dyDescent="0.2">
      <c r="A1179" s="29"/>
      <c r="B1179" s="101"/>
      <c r="C1179" s="41"/>
      <c r="D1179" s="62"/>
      <c r="E1179" s="104"/>
      <c r="F1179" s="154"/>
      <c r="G1179" s="35"/>
    </row>
    <row r="1180" spans="1:7" x14ac:dyDescent="0.2">
      <c r="A1180" s="29"/>
      <c r="B1180" s="101"/>
      <c r="C1180" s="41"/>
      <c r="D1180" s="62"/>
      <c r="E1180" s="104"/>
      <c r="F1180" s="154"/>
      <c r="G1180" s="35"/>
    </row>
    <row r="1181" spans="1:7" x14ac:dyDescent="0.2">
      <c r="A1181" s="29"/>
      <c r="B1181" s="101"/>
      <c r="C1181" s="41"/>
      <c r="D1181" s="62"/>
      <c r="E1181" s="104"/>
      <c r="F1181" s="154"/>
      <c r="G1181" s="35"/>
    </row>
    <row r="1182" spans="1:7" x14ac:dyDescent="0.2">
      <c r="A1182" s="29"/>
      <c r="B1182" s="101"/>
      <c r="C1182" s="41"/>
      <c r="D1182" s="62"/>
      <c r="E1182" s="104"/>
      <c r="F1182" s="154"/>
      <c r="G1182" s="35"/>
    </row>
    <row r="1183" spans="1:7" x14ac:dyDescent="0.2">
      <c r="A1183" s="29"/>
      <c r="B1183" s="101"/>
      <c r="C1183" s="41"/>
      <c r="D1183" s="67"/>
      <c r="E1183" s="104"/>
      <c r="F1183" s="154"/>
      <c r="G1183" s="35"/>
    </row>
    <row r="1184" spans="1:7" x14ac:dyDescent="0.2">
      <c r="A1184" s="29"/>
      <c r="B1184" s="101"/>
      <c r="C1184" s="41"/>
      <c r="D1184" s="159"/>
      <c r="E1184" s="104"/>
      <c r="F1184" s="154"/>
      <c r="G1184" s="35"/>
    </row>
    <row r="1185" spans="1:7" x14ac:dyDescent="0.2">
      <c r="A1185" s="29"/>
      <c r="B1185" s="101"/>
      <c r="C1185" s="41"/>
      <c r="D1185" s="160"/>
      <c r="E1185" s="108"/>
      <c r="F1185" s="128"/>
      <c r="G1185" s="35"/>
    </row>
    <row r="1186" spans="1:7" x14ac:dyDescent="0.2">
      <c r="A1186" s="29"/>
      <c r="B1186" s="101"/>
      <c r="C1186" s="41"/>
      <c r="D1186" s="136"/>
      <c r="E1186" s="153"/>
      <c r="F1186" s="128"/>
      <c r="G1186" s="35"/>
    </row>
    <row r="1187" spans="1:7" x14ac:dyDescent="0.2">
      <c r="A1187" s="29"/>
      <c r="B1187" s="101"/>
      <c r="C1187" s="41"/>
      <c r="D1187" s="136"/>
      <c r="E1187" s="390" t="s">
        <v>152</v>
      </c>
      <c r="F1187" s="128"/>
      <c r="G1187" s="35"/>
    </row>
    <row r="1188" spans="1:7" x14ac:dyDescent="0.2">
      <c r="A1188" s="29"/>
      <c r="B1188" s="101"/>
      <c r="C1188" s="31"/>
      <c r="D1188" s="67"/>
      <c r="E1188" s="131"/>
      <c r="F1188" s="117"/>
      <c r="G1188" s="35"/>
    </row>
    <row r="1189" spans="1:7" x14ac:dyDescent="0.2">
      <c r="A1189" s="29"/>
      <c r="B1189" s="101"/>
      <c r="C1189" s="41"/>
      <c r="D1189" s="118"/>
      <c r="E1189" s="108"/>
      <c r="F1189" s="149"/>
      <c r="G1189" s="35"/>
    </row>
    <row r="1190" spans="1:7" x14ac:dyDescent="0.2">
      <c r="A1190" s="29"/>
      <c r="B1190" s="101"/>
      <c r="C1190" s="41"/>
      <c r="D1190" s="144"/>
      <c r="E1190" s="108"/>
      <c r="F1190" s="149"/>
      <c r="G1190" s="35"/>
    </row>
    <row r="1191" spans="1:7" ht="13.5" thickBot="1" x14ac:dyDescent="0.25">
      <c r="A1191" s="45"/>
      <c r="B1191" s="132"/>
      <c r="C1191" s="115"/>
      <c r="D1191" s="115"/>
      <c r="E1191" s="132"/>
      <c r="F1191" s="49" t="s">
        <v>15</v>
      </c>
      <c r="G1191" s="50">
        <f>SUM(G1157:G1190)</f>
        <v>16500</v>
      </c>
    </row>
    <row r="1192" spans="1:7" ht="13.5" thickTop="1" x14ac:dyDescent="0.2">
      <c r="A1192" s="1149" t="s">
        <v>2395</v>
      </c>
      <c r="B1192" s="1150"/>
      <c r="C1192" s="1150"/>
      <c r="D1192" s="1150"/>
      <c r="E1192" s="1150"/>
      <c r="F1192" s="1150"/>
      <c r="G1192" s="1151"/>
    </row>
    <row r="1193" spans="1:7" ht="13.5" thickBot="1" x14ac:dyDescent="0.25">
      <c r="A1193" s="52"/>
      <c r="B1193" s="103"/>
      <c r="C1193" s="355" t="s">
        <v>2396</v>
      </c>
      <c r="D1193" s="54"/>
      <c r="E1193" s="103"/>
      <c r="F1193" s="55"/>
      <c r="G1193" s="56"/>
    </row>
    <row r="1194" spans="1:7" ht="13.5" thickTop="1" x14ac:dyDescent="0.2">
      <c r="A1194" s="1130"/>
      <c r="B1194" s="1131"/>
      <c r="C1194" s="1131"/>
      <c r="D1194" s="57" t="s">
        <v>11</v>
      </c>
      <c r="E1194" s="1132" t="s">
        <v>12</v>
      </c>
      <c r="F1194" s="1132"/>
      <c r="G1194" s="1133"/>
    </row>
    <row r="1195" spans="1:7" x14ac:dyDescent="0.2">
      <c r="A1195" s="1134" t="s">
        <v>17</v>
      </c>
      <c r="B1195" s="1135"/>
      <c r="C1195" s="1135"/>
      <c r="D1195" s="39"/>
      <c r="E1195" s="1136"/>
      <c r="F1195" s="1137"/>
      <c r="G1195" s="1138"/>
    </row>
    <row r="1196" spans="1:7" x14ac:dyDescent="0.2">
      <c r="A1196" s="1134" t="s">
        <v>38</v>
      </c>
      <c r="B1196" s="1135"/>
      <c r="C1196" s="1135"/>
      <c r="D1196" s="58" t="s">
        <v>329</v>
      </c>
      <c r="E1196" s="1139" t="s">
        <v>142</v>
      </c>
      <c r="F1196" s="1139"/>
      <c r="G1196" s="1140"/>
    </row>
    <row r="1197" spans="1:7" ht="13.5" thickBot="1" x14ac:dyDescent="0.25">
      <c r="A1197" s="1141" t="s">
        <v>39</v>
      </c>
      <c r="B1197" s="1142"/>
      <c r="C1197" s="1142"/>
      <c r="D1197" s="59" t="s">
        <v>330</v>
      </c>
      <c r="E1197" s="1143" t="s">
        <v>0</v>
      </c>
      <c r="F1197" s="1143"/>
      <c r="G1197" s="1144"/>
    </row>
    <row r="1198" spans="1:7" ht="16.5" x14ac:dyDescent="0.25">
      <c r="A1198" s="1152" t="s">
        <v>29</v>
      </c>
      <c r="B1198" s="1153"/>
      <c r="C1198" s="1153"/>
      <c r="D1198" s="1153"/>
      <c r="E1198" s="1153"/>
      <c r="F1198" s="1153"/>
      <c r="G1198" s="1154"/>
    </row>
    <row r="1199" spans="1:7" x14ac:dyDescent="0.2">
      <c r="A1199" s="1155" t="s">
        <v>48</v>
      </c>
      <c r="B1199" s="1156"/>
      <c r="C1199" s="1156"/>
      <c r="D1199" s="1156"/>
      <c r="E1199" s="1156"/>
      <c r="F1199" s="1156"/>
      <c r="G1199" s="1157"/>
    </row>
    <row r="1200" spans="1:7" x14ac:dyDescent="0.2">
      <c r="A1200" s="1158" t="s">
        <v>49</v>
      </c>
      <c r="B1200" s="1159"/>
      <c r="C1200" s="1159"/>
      <c r="D1200" s="1159"/>
      <c r="E1200" s="1159"/>
      <c r="F1200" s="1159"/>
      <c r="G1200" s="1160"/>
    </row>
    <row r="1201" spans="1:7" x14ac:dyDescent="0.2">
      <c r="A1201" s="6"/>
      <c r="B1201" s="99"/>
      <c r="C1201" s="8"/>
      <c r="D1201" s="9"/>
      <c r="E1201" s="99"/>
      <c r="F1201" s="10"/>
      <c r="G1201" s="11" t="s">
        <v>20</v>
      </c>
    </row>
    <row r="1202" spans="1:7" x14ac:dyDescent="0.2">
      <c r="A1202" s="12" t="s">
        <v>1</v>
      </c>
      <c r="B1202" s="13"/>
      <c r="C1202" s="14" t="s">
        <v>27</v>
      </c>
      <c r="D1202" s="13"/>
      <c r="E1202" s="343" t="s">
        <v>2627</v>
      </c>
      <c r="F1202" s="98"/>
      <c r="G1202" s="344" t="s">
        <v>2530</v>
      </c>
    </row>
    <row r="1203" spans="1:7" x14ac:dyDescent="0.2">
      <c r="A1203" s="17" t="s">
        <v>8</v>
      </c>
      <c r="B1203" s="100"/>
      <c r="C1203" s="19"/>
      <c r="D1203" s="4"/>
      <c r="E1203" s="1145"/>
      <c r="F1203" s="1146"/>
      <c r="G1203" s="20"/>
    </row>
    <row r="1204" spans="1:7" x14ac:dyDescent="0.2">
      <c r="A1204" s="21" t="s">
        <v>37</v>
      </c>
      <c r="B1204" s="22"/>
      <c r="C1204" s="22"/>
      <c r="D1204" s="22"/>
      <c r="E1204" s="23" t="s">
        <v>46</v>
      </c>
      <c r="F1204" s="24"/>
      <c r="G1204" s="20" t="s">
        <v>50</v>
      </c>
    </row>
    <row r="1205" spans="1:7" x14ac:dyDescent="0.2">
      <c r="A1205" s="6"/>
      <c r="B1205" s="99"/>
      <c r="C1205" s="8"/>
      <c r="D1205" s="8"/>
      <c r="E1205" s="1147"/>
      <c r="F1205" s="1148"/>
      <c r="G1205" s="25"/>
    </row>
    <row r="1206" spans="1:7" ht="26.25" thickBot="1" x14ac:dyDescent="0.25">
      <c r="A1206" s="210" t="s">
        <v>47</v>
      </c>
      <c r="B1206" s="28" t="s">
        <v>23</v>
      </c>
      <c r="C1206" s="28" t="s">
        <v>34</v>
      </c>
      <c r="D1206" s="110" t="s">
        <v>53</v>
      </c>
      <c r="E1206" s="114" t="s">
        <v>54</v>
      </c>
      <c r="F1206" s="111" t="s">
        <v>55</v>
      </c>
      <c r="G1206" s="112" t="s">
        <v>35</v>
      </c>
    </row>
    <row r="1207" spans="1:7" ht="13.5" thickTop="1" x14ac:dyDescent="0.2">
      <c r="A1207" s="29">
        <v>1</v>
      </c>
      <c r="B1207" s="101"/>
      <c r="C1207" s="352" t="s">
        <v>2311</v>
      </c>
      <c r="D1207" s="351" t="s">
        <v>2310</v>
      </c>
      <c r="E1207" s="158">
        <v>70</v>
      </c>
      <c r="F1207" s="128">
        <v>40</v>
      </c>
      <c r="G1207" s="35">
        <f>F1207*E1207</f>
        <v>2800</v>
      </c>
    </row>
    <row r="1208" spans="1:7" x14ac:dyDescent="0.2">
      <c r="A1208" s="29"/>
      <c r="B1208" s="101"/>
      <c r="C1208" s="41"/>
      <c r="D1208" s="351"/>
      <c r="E1208" s="156"/>
      <c r="F1208" s="128"/>
      <c r="G1208" s="35"/>
    </row>
    <row r="1209" spans="1:7" x14ac:dyDescent="0.2">
      <c r="A1209" s="29"/>
      <c r="B1209" s="101"/>
      <c r="C1209" s="352"/>
      <c r="D1209" s="351"/>
      <c r="E1209" s="108"/>
      <c r="F1209" s="149"/>
      <c r="G1209" s="35"/>
    </row>
    <row r="1210" spans="1:7" x14ac:dyDescent="0.2">
      <c r="A1210" s="29"/>
      <c r="B1210" s="101"/>
      <c r="C1210" s="41"/>
      <c r="D1210" s="351"/>
      <c r="E1210" s="108"/>
      <c r="F1210" s="128"/>
      <c r="G1210" s="35"/>
    </row>
    <row r="1211" spans="1:7" x14ac:dyDescent="0.2">
      <c r="A1211" s="29"/>
      <c r="B1211" s="105"/>
      <c r="C1211" s="352"/>
      <c r="D1211" s="357"/>
      <c r="E1211" s="102"/>
      <c r="F1211" s="128"/>
      <c r="G1211" s="35"/>
    </row>
    <row r="1212" spans="1:7" x14ac:dyDescent="0.2">
      <c r="A1212" s="29"/>
      <c r="B1212" s="105"/>
      <c r="C1212" s="41"/>
      <c r="D1212" s="357"/>
      <c r="E1212" s="102"/>
      <c r="F1212" s="128"/>
      <c r="G1212" s="35"/>
    </row>
    <row r="1213" spans="1:7" x14ac:dyDescent="0.2">
      <c r="A1213" s="29"/>
      <c r="B1213" s="151"/>
      <c r="C1213" s="119"/>
      <c r="D1213" s="136"/>
      <c r="E1213" s="108"/>
      <c r="F1213" s="150"/>
      <c r="G1213" s="35"/>
    </row>
    <row r="1214" spans="1:7" x14ac:dyDescent="0.2">
      <c r="A1214" s="29"/>
      <c r="B1214" s="151"/>
      <c r="C1214" s="119"/>
      <c r="D1214" s="144"/>
      <c r="E1214" s="108"/>
      <c r="F1214" s="150"/>
      <c r="G1214" s="35"/>
    </row>
    <row r="1215" spans="1:7" x14ac:dyDescent="0.2">
      <c r="A1215" s="29"/>
      <c r="B1215" s="101"/>
      <c r="C1215" s="41"/>
      <c r="D1215" s="144"/>
      <c r="E1215" s="155"/>
      <c r="F1215" s="128"/>
      <c r="G1215" s="35"/>
    </row>
    <row r="1216" spans="1:7" x14ac:dyDescent="0.2">
      <c r="A1216" s="29"/>
      <c r="B1216" s="106"/>
      <c r="C1216" s="41"/>
      <c r="D1216" s="136"/>
      <c r="E1216" s="104"/>
      <c r="F1216" s="128"/>
      <c r="G1216" s="35"/>
    </row>
    <row r="1217" spans="1:7" x14ac:dyDescent="0.2">
      <c r="A1217" s="29"/>
      <c r="B1217" s="105"/>
      <c r="C1217" s="41" t="s">
        <v>150</v>
      </c>
      <c r="D1217" s="136"/>
      <c r="E1217" s="108"/>
      <c r="F1217" s="152"/>
      <c r="G1217" s="35"/>
    </row>
    <row r="1218" spans="1:7" x14ac:dyDescent="0.2">
      <c r="A1218" s="29"/>
      <c r="B1218" s="107"/>
      <c r="C1218" s="41"/>
      <c r="D1218" s="136"/>
      <c r="E1218" s="153"/>
      <c r="F1218" s="128"/>
      <c r="G1218" s="35"/>
    </row>
    <row r="1219" spans="1:7" x14ac:dyDescent="0.2">
      <c r="A1219" s="29"/>
      <c r="B1219" s="107"/>
      <c r="C1219" s="41"/>
      <c r="D1219" s="67"/>
      <c r="E1219" s="153"/>
      <c r="F1219" s="128"/>
      <c r="G1219" s="35"/>
    </row>
    <row r="1220" spans="1:7" x14ac:dyDescent="0.2">
      <c r="A1220" s="29"/>
      <c r="B1220" s="101"/>
      <c r="C1220" s="41"/>
      <c r="D1220" s="67"/>
      <c r="E1220" s="108"/>
      <c r="F1220" s="128"/>
      <c r="G1220" s="35"/>
    </row>
    <row r="1221" spans="1:7" x14ac:dyDescent="0.2">
      <c r="A1221" s="29"/>
      <c r="B1221" s="101"/>
      <c r="C1221" s="41"/>
      <c r="D1221" s="67"/>
      <c r="E1221" s="153"/>
      <c r="F1221" s="128"/>
      <c r="G1221" s="35"/>
    </row>
    <row r="1222" spans="1:7" x14ac:dyDescent="0.2">
      <c r="A1222" s="29"/>
      <c r="B1222" s="106"/>
      <c r="C1222" s="41"/>
      <c r="D1222" s="67"/>
      <c r="E1222" s="104" t="s">
        <v>150</v>
      </c>
      <c r="F1222" s="154"/>
      <c r="G1222" s="35"/>
    </row>
    <row r="1223" spans="1:7" x14ac:dyDescent="0.2">
      <c r="A1223" s="29"/>
      <c r="B1223" s="105"/>
      <c r="C1223" s="41"/>
      <c r="D1223" s="130"/>
      <c r="E1223" s="104"/>
      <c r="F1223" s="154"/>
      <c r="G1223" s="35"/>
    </row>
    <row r="1224" spans="1:7" x14ac:dyDescent="0.2">
      <c r="A1224" s="29"/>
      <c r="B1224" s="105"/>
      <c r="C1224" s="41"/>
      <c r="D1224" s="67"/>
      <c r="E1224" s="104"/>
      <c r="F1224" s="154"/>
      <c r="G1224" s="35"/>
    </row>
    <row r="1225" spans="1:7" x14ac:dyDescent="0.2">
      <c r="A1225" s="29"/>
      <c r="B1225" s="101"/>
      <c r="C1225" s="41"/>
      <c r="D1225" s="67"/>
      <c r="E1225" s="104"/>
      <c r="F1225" s="154"/>
      <c r="G1225" s="35"/>
    </row>
    <row r="1226" spans="1:7" x14ac:dyDescent="0.2">
      <c r="A1226" s="29"/>
      <c r="B1226" s="101"/>
      <c r="C1226" s="41"/>
      <c r="D1226" s="136"/>
      <c r="E1226" s="104"/>
      <c r="F1226" s="154"/>
      <c r="G1226" s="35"/>
    </row>
    <row r="1227" spans="1:7" x14ac:dyDescent="0.2">
      <c r="A1227" s="29"/>
      <c r="B1227" s="101"/>
      <c r="C1227" s="41"/>
      <c r="D1227" s="136"/>
      <c r="E1227" s="104"/>
      <c r="F1227" s="154"/>
      <c r="G1227" s="35"/>
    </row>
    <row r="1228" spans="1:7" x14ac:dyDescent="0.2">
      <c r="A1228" s="29"/>
      <c r="B1228" s="101"/>
      <c r="C1228" s="41"/>
      <c r="D1228" s="62"/>
      <c r="E1228" s="104"/>
      <c r="F1228" s="154"/>
      <c r="G1228" s="35"/>
    </row>
    <row r="1229" spans="1:7" x14ac:dyDescent="0.2">
      <c r="A1229" s="29"/>
      <c r="B1229" s="101"/>
      <c r="C1229" s="41"/>
      <c r="D1229" s="62"/>
      <c r="E1229" s="104"/>
      <c r="F1229" s="154"/>
      <c r="G1229" s="35"/>
    </row>
    <row r="1230" spans="1:7" x14ac:dyDescent="0.2">
      <c r="A1230" s="29"/>
      <c r="B1230" s="101"/>
      <c r="C1230" s="41"/>
      <c r="D1230" s="62"/>
      <c r="E1230" s="104"/>
      <c r="F1230" s="154"/>
      <c r="G1230" s="35"/>
    </row>
    <row r="1231" spans="1:7" x14ac:dyDescent="0.2">
      <c r="A1231" s="29"/>
      <c r="B1231" s="101"/>
      <c r="C1231" s="41"/>
      <c r="D1231" s="62"/>
      <c r="E1231" s="104"/>
      <c r="F1231" s="154"/>
      <c r="G1231" s="35"/>
    </row>
    <row r="1232" spans="1:7" x14ac:dyDescent="0.2">
      <c r="A1232" s="29"/>
      <c r="B1232" s="101"/>
      <c r="C1232" s="41"/>
      <c r="D1232" s="62"/>
      <c r="E1232" s="104"/>
      <c r="F1232" s="154"/>
      <c r="G1232" s="35"/>
    </row>
    <row r="1233" spans="1:7" x14ac:dyDescent="0.2">
      <c r="A1233" s="29"/>
      <c r="B1233" s="101"/>
      <c r="C1233" s="41"/>
      <c r="D1233" s="67"/>
      <c r="E1233" s="104"/>
      <c r="F1233" s="154"/>
      <c r="G1233" s="35"/>
    </row>
    <row r="1234" spans="1:7" x14ac:dyDescent="0.2">
      <c r="A1234" s="29"/>
      <c r="B1234" s="101"/>
      <c r="C1234" s="41"/>
      <c r="D1234" s="159"/>
      <c r="E1234" s="104"/>
      <c r="F1234" s="154"/>
      <c r="G1234" s="35"/>
    </row>
    <row r="1235" spans="1:7" x14ac:dyDescent="0.2">
      <c r="A1235" s="29"/>
      <c r="B1235" s="101"/>
      <c r="C1235" s="41"/>
      <c r="D1235" s="160"/>
      <c r="E1235" s="108"/>
      <c r="F1235" s="128"/>
      <c r="G1235" s="35"/>
    </row>
    <row r="1236" spans="1:7" x14ac:dyDescent="0.2">
      <c r="A1236" s="29"/>
      <c r="B1236" s="101"/>
      <c r="C1236" s="41"/>
      <c r="D1236" s="136"/>
      <c r="E1236" s="153"/>
      <c r="F1236" s="128"/>
      <c r="G1236" s="35"/>
    </row>
    <row r="1237" spans="1:7" x14ac:dyDescent="0.2">
      <c r="A1237" s="29"/>
      <c r="B1237" s="101"/>
      <c r="C1237" s="41"/>
      <c r="D1237" s="136"/>
      <c r="E1237" s="390" t="s">
        <v>152</v>
      </c>
      <c r="F1237" s="128"/>
      <c r="G1237" s="35"/>
    </row>
    <row r="1238" spans="1:7" x14ac:dyDescent="0.2">
      <c r="A1238" s="29"/>
      <c r="B1238" s="101"/>
      <c r="C1238" s="31"/>
      <c r="D1238" s="67"/>
      <c r="E1238" s="131"/>
      <c r="F1238" s="117"/>
      <c r="G1238" s="35"/>
    </row>
    <row r="1239" spans="1:7" x14ac:dyDescent="0.2">
      <c r="A1239" s="29"/>
      <c r="B1239" s="101"/>
      <c r="C1239" s="41"/>
      <c r="D1239" s="118"/>
      <c r="E1239" s="108"/>
      <c r="F1239" s="149"/>
      <c r="G1239" s="35"/>
    </row>
    <row r="1240" spans="1:7" x14ac:dyDescent="0.2">
      <c r="A1240" s="29"/>
      <c r="B1240" s="101"/>
      <c r="C1240" s="41"/>
      <c r="D1240" s="144"/>
      <c r="E1240" s="108"/>
      <c r="F1240" s="149"/>
      <c r="G1240" s="35"/>
    </row>
    <row r="1241" spans="1:7" ht="13.5" thickBot="1" x14ac:dyDescent="0.25">
      <c r="A1241" s="45"/>
      <c r="B1241" s="132"/>
      <c r="C1241" s="115"/>
      <c r="D1241" s="115"/>
      <c r="E1241" s="132"/>
      <c r="F1241" s="49" t="s">
        <v>15</v>
      </c>
      <c r="G1241" s="50">
        <f>SUM(G1207:G1240)</f>
        <v>2800</v>
      </c>
    </row>
    <row r="1242" spans="1:7" ht="13.5" thickTop="1" x14ac:dyDescent="0.2">
      <c r="A1242" s="1149" t="s">
        <v>2613</v>
      </c>
      <c r="B1242" s="1150"/>
      <c r="C1242" s="1150"/>
      <c r="D1242" s="1150"/>
      <c r="E1242" s="1150"/>
      <c r="F1242" s="1150"/>
      <c r="G1242" s="1151"/>
    </row>
    <row r="1243" spans="1:7" ht="13.5" thickBot="1" x14ac:dyDescent="0.25">
      <c r="A1243" s="52"/>
      <c r="B1243" s="103"/>
      <c r="C1243" s="355" t="s">
        <v>8</v>
      </c>
      <c r="D1243" s="54"/>
      <c r="E1243" s="103"/>
      <c r="F1243" s="55"/>
      <c r="G1243" s="56"/>
    </row>
    <row r="1244" spans="1:7" ht="13.5" thickTop="1" x14ac:dyDescent="0.2">
      <c r="A1244" s="1130"/>
      <c r="B1244" s="1131"/>
      <c r="C1244" s="1131"/>
      <c r="D1244" s="57" t="s">
        <v>11</v>
      </c>
      <c r="E1244" s="1132" t="s">
        <v>12</v>
      </c>
      <c r="F1244" s="1132"/>
      <c r="G1244" s="1133"/>
    </row>
    <row r="1245" spans="1:7" x14ac:dyDescent="0.2">
      <c r="A1245" s="1134" t="s">
        <v>17</v>
      </c>
      <c r="B1245" s="1135"/>
      <c r="C1245" s="1135"/>
      <c r="D1245" s="39"/>
      <c r="E1245" s="1136"/>
      <c r="F1245" s="1137"/>
      <c r="G1245" s="1138"/>
    </row>
    <row r="1246" spans="1:7" x14ac:dyDescent="0.2">
      <c r="A1246" s="1134" t="s">
        <v>38</v>
      </c>
      <c r="B1246" s="1135"/>
      <c r="C1246" s="1135"/>
      <c r="D1246" s="58" t="s">
        <v>329</v>
      </c>
      <c r="E1246" s="1139" t="s">
        <v>142</v>
      </c>
      <c r="F1246" s="1139"/>
      <c r="G1246" s="1140"/>
    </row>
    <row r="1247" spans="1:7" ht="13.5" thickBot="1" x14ac:dyDescent="0.25">
      <c r="A1247" s="1141" t="s">
        <v>39</v>
      </c>
      <c r="B1247" s="1142"/>
      <c r="C1247" s="1142"/>
      <c r="D1247" s="59" t="s">
        <v>330</v>
      </c>
      <c r="E1247" s="1143" t="s">
        <v>0</v>
      </c>
      <c r="F1247" s="1143"/>
      <c r="G1247" s="1144"/>
    </row>
    <row r="1248" spans="1:7" ht="16.5" x14ac:dyDescent="0.25">
      <c r="A1248" s="1152" t="s">
        <v>29</v>
      </c>
      <c r="B1248" s="1153"/>
      <c r="C1248" s="1153"/>
      <c r="D1248" s="1153"/>
      <c r="E1248" s="1153"/>
      <c r="F1248" s="1153"/>
      <c r="G1248" s="1154"/>
    </row>
    <row r="1249" spans="1:10" x14ac:dyDescent="0.2">
      <c r="A1249" s="1155" t="s">
        <v>48</v>
      </c>
      <c r="B1249" s="1156"/>
      <c r="C1249" s="1156"/>
      <c r="D1249" s="1156"/>
      <c r="E1249" s="1156"/>
      <c r="F1249" s="1156"/>
      <c r="G1249" s="1157"/>
    </row>
    <row r="1250" spans="1:10" x14ac:dyDescent="0.2">
      <c r="A1250" s="1158" t="s">
        <v>49</v>
      </c>
      <c r="B1250" s="1159"/>
      <c r="C1250" s="1159"/>
      <c r="D1250" s="1159"/>
      <c r="E1250" s="1159"/>
      <c r="F1250" s="1159"/>
      <c r="G1250" s="1160"/>
    </row>
    <row r="1251" spans="1:10" x14ac:dyDescent="0.2">
      <c r="A1251" s="6"/>
      <c r="B1251" s="99"/>
      <c r="C1251" s="8"/>
      <c r="D1251" s="9"/>
      <c r="E1251" s="99"/>
      <c r="F1251" s="10"/>
      <c r="G1251" s="11" t="s">
        <v>20</v>
      </c>
    </row>
    <row r="1252" spans="1:10" x14ac:dyDescent="0.2">
      <c r="A1252" s="12" t="s">
        <v>1</v>
      </c>
      <c r="B1252" s="13"/>
      <c r="C1252" s="14" t="s">
        <v>27</v>
      </c>
      <c r="D1252" s="13"/>
      <c r="E1252" s="343" t="s">
        <v>4220</v>
      </c>
      <c r="F1252" s="98"/>
      <c r="G1252" s="344" t="s">
        <v>4203</v>
      </c>
    </row>
    <row r="1253" spans="1:10" x14ac:dyDescent="0.2">
      <c r="A1253" s="17" t="s">
        <v>8</v>
      </c>
      <c r="B1253" s="100"/>
      <c r="C1253" s="19"/>
      <c r="D1253" s="4"/>
      <c r="E1253" s="1145"/>
      <c r="F1253" s="1146"/>
      <c r="G1253" s="20"/>
    </row>
    <row r="1254" spans="1:10" x14ac:dyDescent="0.2">
      <c r="A1254" s="21" t="s">
        <v>37</v>
      </c>
      <c r="B1254" s="22"/>
      <c r="C1254" s="22"/>
      <c r="D1254" s="22"/>
      <c r="E1254" s="23" t="s">
        <v>46</v>
      </c>
      <c r="F1254" s="24"/>
      <c r="G1254" s="20" t="s">
        <v>50</v>
      </c>
    </row>
    <row r="1255" spans="1:10" x14ac:dyDescent="0.2">
      <c r="A1255" s="6"/>
      <c r="B1255" s="99"/>
      <c r="C1255" s="8"/>
      <c r="D1255" s="8"/>
      <c r="E1255" s="1147"/>
      <c r="F1255" s="1148"/>
      <c r="G1255" s="25"/>
    </row>
    <row r="1256" spans="1:10" ht="26.25" thickBot="1" x14ac:dyDescent="0.25">
      <c r="A1256" s="210" t="s">
        <v>47</v>
      </c>
      <c r="B1256" s="28" t="s">
        <v>23</v>
      </c>
      <c r="C1256" s="28" t="s">
        <v>34</v>
      </c>
      <c r="D1256" s="110" t="s">
        <v>53</v>
      </c>
      <c r="E1256" s="114" t="s">
        <v>54</v>
      </c>
      <c r="F1256" s="111" t="s">
        <v>55</v>
      </c>
      <c r="G1256" s="112" t="s">
        <v>35</v>
      </c>
    </row>
    <row r="1257" spans="1:10" ht="13.5" thickTop="1" x14ac:dyDescent="0.2">
      <c r="A1257" s="29">
        <v>1</v>
      </c>
      <c r="B1257" s="101"/>
      <c r="C1257" s="352" t="s">
        <v>300</v>
      </c>
      <c r="D1257" s="351" t="s">
        <v>3343</v>
      </c>
      <c r="E1257" s="158">
        <v>10</v>
      </c>
      <c r="F1257" s="128">
        <v>350</v>
      </c>
      <c r="G1257" s="35">
        <f>F1257*E1257</f>
        <v>3500</v>
      </c>
    </row>
    <row r="1258" spans="1:10" x14ac:dyDescent="0.2">
      <c r="A1258" s="29">
        <v>2</v>
      </c>
      <c r="B1258" s="101"/>
      <c r="C1258" s="352" t="s">
        <v>300</v>
      </c>
      <c r="D1258" s="351" t="s">
        <v>3344</v>
      </c>
      <c r="E1258" s="108">
        <v>1</v>
      </c>
      <c r="F1258" s="128">
        <v>375</v>
      </c>
      <c r="G1258" s="35">
        <f>F1258*E1258</f>
        <v>375</v>
      </c>
    </row>
    <row r="1259" spans="1:10" x14ac:dyDescent="0.2">
      <c r="A1259" s="29"/>
      <c r="B1259" s="101"/>
      <c r="C1259" s="352"/>
      <c r="D1259" s="351"/>
      <c r="E1259" s="108"/>
      <c r="F1259" s="149"/>
      <c r="G1259" s="35"/>
    </row>
    <row r="1260" spans="1:10" x14ac:dyDescent="0.2">
      <c r="A1260" s="29"/>
      <c r="B1260" s="101"/>
      <c r="C1260" s="41"/>
      <c r="D1260" s="351"/>
      <c r="E1260" s="108"/>
      <c r="F1260" s="128"/>
      <c r="G1260" s="35"/>
    </row>
    <row r="1261" spans="1:10" x14ac:dyDescent="0.2">
      <c r="A1261" s="29"/>
      <c r="B1261" s="105"/>
      <c r="C1261" s="352"/>
      <c r="D1261" s="357"/>
      <c r="E1261" s="102"/>
      <c r="F1261" s="128"/>
      <c r="G1261" s="35"/>
      <c r="J1261" s="411"/>
    </row>
    <row r="1262" spans="1:10" x14ac:dyDescent="0.2">
      <c r="A1262" s="29"/>
      <c r="B1262" s="105"/>
      <c r="C1262" s="41"/>
      <c r="D1262" s="357"/>
      <c r="E1262" s="102"/>
      <c r="F1262" s="128"/>
      <c r="G1262" s="35"/>
    </row>
    <row r="1263" spans="1:10" x14ac:dyDescent="0.2">
      <c r="A1263" s="29"/>
      <c r="B1263" s="151"/>
      <c r="C1263" s="119"/>
      <c r="D1263" s="136"/>
      <c r="E1263" s="108"/>
      <c r="F1263" s="150"/>
      <c r="G1263" s="35"/>
    </row>
    <row r="1264" spans="1:10" x14ac:dyDescent="0.2">
      <c r="A1264" s="29"/>
      <c r="B1264" s="151"/>
      <c r="C1264" s="119"/>
      <c r="D1264" s="144"/>
      <c r="E1264" s="108"/>
      <c r="F1264" s="150"/>
      <c r="G1264" s="35"/>
    </row>
    <row r="1265" spans="1:11" x14ac:dyDescent="0.2">
      <c r="A1265" s="29"/>
      <c r="B1265" s="101"/>
      <c r="C1265" s="41"/>
      <c r="D1265" s="144"/>
      <c r="E1265" s="155"/>
      <c r="F1265" s="128"/>
      <c r="G1265" s="35"/>
    </row>
    <row r="1266" spans="1:11" x14ac:dyDescent="0.2">
      <c r="A1266" s="29"/>
      <c r="B1266" s="106"/>
      <c r="C1266" s="41"/>
      <c r="D1266" s="136"/>
      <c r="E1266" s="104"/>
      <c r="F1266" s="128"/>
      <c r="G1266" s="35"/>
    </row>
    <row r="1267" spans="1:11" x14ac:dyDescent="0.2">
      <c r="A1267" s="29"/>
      <c r="B1267" s="105"/>
      <c r="C1267" s="41" t="s">
        <v>150</v>
      </c>
      <c r="D1267" s="136"/>
      <c r="E1267" s="108"/>
      <c r="F1267" s="152"/>
      <c r="G1267" s="35"/>
    </row>
    <row r="1268" spans="1:11" x14ac:dyDescent="0.2">
      <c r="A1268" s="29"/>
      <c r="B1268" s="107"/>
      <c r="C1268" s="41"/>
      <c r="D1268" s="136"/>
      <c r="E1268" s="153"/>
      <c r="F1268" s="128"/>
      <c r="G1268" s="35"/>
    </row>
    <row r="1269" spans="1:11" x14ac:dyDescent="0.2">
      <c r="A1269" s="29"/>
      <c r="B1269" s="107"/>
      <c r="C1269" s="41"/>
      <c r="D1269" s="67"/>
      <c r="E1269" s="153"/>
      <c r="F1269" s="128"/>
      <c r="G1269" s="35"/>
    </row>
    <row r="1270" spans="1:11" x14ac:dyDescent="0.2">
      <c r="A1270" s="29"/>
      <c r="B1270" s="101"/>
      <c r="C1270" s="41"/>
      <c r="D1270" s="67"/>
      <c r="E1270" s="108"/>
      <c r="F1270" s="128"/>
      <c r="G1270" s="35"/>
    </row>
    <row r="1271" spans="1:11" x14ac:dyDescent="0.2">
      <c r="A1271" s="29"/>
      <c r="B1271" s="101"/>
      <c r="C1271" s="41"/>
      <c r="D1271" s="67"/>
      <c r="E1271" s="153"/>
      <c r="F1271" s="128"/>
      <c r="G1271" s="35"/>
    </row>
    <row r="1272" spans="1:11" x14ac:dyDescent="0.2">
      <c r="A1272" s="29"/>
      <c r="B1272" s="106"/>
      <c r="C1272" s="41"/>
      <c r="D1272" s="67"/>
      <c r="E1272" s="104" t="s">
        <v>150</v>
      </c>
      <c r="F1272" s="154"/>
      <c r="G1272" s="35"/>
    </row>
    <row r="1273" spans="1:11" x14ac:dyDescent="0.2">
      <c r="A1273" s="29"/>
      <c r="B1273" s="105"/>
      <c r="C1273" s="41"/>
      <c r="D1273" s="130"/>
      <c r="E1273" s="104"/>
      <c r="F1273" s="154"/>
      <c r="G1273" s="35"/>
    </row>
    <row r="1274" spans="1:11" x14ac:dyDescent="0.2">
      <c r="A1274" s="29"/>
      <c r="B1274" s="105"/>
      <c r="C1274" s="41"/>
      <c r="D1274" s="67"/>
      <c r="E1274" s="104"/>
      <c r="F1274" s="154"/>
      <c r="G1274" s="35"/>
    </row>
    <row r="1275" spans="1:11" x14ac:dyDescent="0.2">
      <c r="A1275" s="29"/>
      <c r="B1275" s="101"/>
      <c r="C1275" s="41"/>
      <c r="D1275" s="67"/>
      <c r="E1275" s="104"/>
      <c r="F1275" s="154"/>
      <c r="G1275" s="35"/>
      <c r="K1275" s="411" t="s">
        <v>150</v>
      </c>
    </row>
    <row r="1276" spans="1:11" x14ac:dyDescent="0.2">
      <c r="A1276" s="29"/>
      <c r="B1276" s="101"/>
      <c r="C1276" s="41"/>
      <c r="D1276" s="136"/>
      <c r="E1276" s="104"/>
      <c r="F1276" s="154"/>
      <c r="G1276" s="35"/>
    </row>
    <row r="1277" spans="1:11" x14ac:dyDescent="0.2">
      <c r="A1277" s="29"/>
      <c r="B1277" s="101"/>
      <c r="C1277" s="41"/>
      <c r="D1277" s="136"/>
      <c r="E1277" s="104"/>
      <c r="F1277" s="154"/>
      <c r="G1277" s="35"/>
    </row>
    <row r="1278" spans="1:11" x14ac:dyDescent="0.2">
      <c r="A1278" s="29"/>
      <c r="B1278" s="101"/>
      <c r="C1278" s="41"/>
      <c r="D1278" s="62"/>
      <c r="E1278" s="104"/>
      <c r="F1278" s="154"/>
      <c r="G1278" s="35"/>
    </row>
    <row r="1279" spans="1:11" x14ac:dyDescent="0.2">
      <c r="A1279" s="29"/>
      <c r="B1279" s="101"/>
      <c r="C1279" s="41"/>
      <c r="D1279" s="62"/>
      <c r="E1279" s="104"/>
      <c r="F1279" s="154"/>
      <c r="G1279" s="35"/>
    </row>
    <row r="1280" spans="1:11" x14ac:dyDescent="0.2">
      <c r="A1280" s="29"/>
      <c r="B1280" s="101"/>
      <c r="C1280" s="41"/>
      <c r="D1280" s="62"/>
      <c r="E1280" s="104"/>
      <c r="F1280" s="154"/>
      <c r="G1280" s="35"/>
    </row>
    <row r="1281" spans="1:7" x14ac:dyDescent="0.2">
      <c r="A1281" s="29"/>
      <c r="B1281" s="101"/>
      <c r="C1281" s="41"/>
      <c r="D1281" s="62"/>
      <c r="E1281" s="104"/>
      <c r="F1281" s="399" t="s">
        <v>8</v>
      </c>
      <c r="G1281" s="35"/>
    </row>
    <row r="1282" spans="1:7" x14ac:dyDescent="0.2">
      <c r="A1282" s="29"/>
      <c r="B1282" s="101"/>
      <c r="C1282" s="41"/>
      <c r="D1282" s="62"/>
      <c r="E1282" s="104"/>
      <c r="F1282" s="154"/>
      <c r="G1282" s="35"/>
    </row>
    <row r="1283" spans="1:7" x14ac:dyDescent="0.2">
      <c r="A1283" s="29"/>
      <c r="B1283" s="101"/>
      <c r="C1283" s="41"/>
      <c r="D1283" s="67"/>
      <c r="E1283" s="104"/>
      <c r="F1283" s="154"/>
      <c r="G1283" s="35"/>
    </row>
    <row r="1284" spans="1:7" x14ac:dyDescent="0.2">
      <c r="A1284" s="29"/>
      <c r="B1284" s="101"/>
      <c r="C1284" s="41"/>
      <c r="D1284" s="159"/>
      <c r="E1284" s="104"/>
      <c r="F1284" s="154"/>
      <c r="G1284" s="35"/>
    </row>
    <row r="1285" spans="1:7" x14ac:dyDescent="0.2">
      <c r="A1285" s="29"/>
      <c r="B1285" s="101"/>
      <c r="C1285" s="41"/>
      <c r="D1285" s="160"/>
      <c r="E1285" s="108"/>
      <c r="F1285" s="128"/>
      <c r="G1285" s="35"/>
    </row>
    <row r="1286" spans="1:7" x14ac:dyDescent="0.2">
      <c r="A1286" s="29"/>
      <c r="B1286" s="101"/>
      <c r="C1286" s="41"/>
      <c r="D1286" s="136"/>
      <c r="E1286" s="153"/>
      <c r="F1286" s="128"/>
      <c r="G1286" s="35"/>
    </row>
    <row r="1287" spans="1:7" x14ac:dyDescent="0.2">
      <c r="A1287" s="29"/>
      <c r="B1287" s="101"/>
      <c r="C1287" s="41"/>
      <c r="D1287" s="136"/>
      <c r="E1287" s="390" t="s">
        <v>152</v>
      </c>
      <c r="F1287" s="128"/>
      <c r="G1287" s="35"/>
    </row>
    <row r="1288" spans="1:7" x14ac:dyDescent="0.2">
      <c r="A1288" s="29"/>
      <c r="B1288" s="101"/>
      <c r="C1288" s="31"/>
      <c r="D1288" s="67"/>
      <c r="E1288" s="131"/>
      <c r="F1288" s="117"/>
      <c r="G1288" s="35"/>
    </row>
    <row r="1289" spans="1:7" x14ac:dyDescent="0.2">
      <c r="A1289" s="29"/>
      <c r="B1289" s="101"/>
      <c r="C1289" s="41"/>
      <c r="D1289" s="118"/>
      <c r="E1289" s="108"/>
      <c r="F1289" s="149"/>
      <c r="G1289" s="35"/>
    </row>
    <row r="1290" spans="1:7" x14ac:dyDescent="0.2">
      <c r="A1290" s="29"/>
      <c r="B1290" s="101"/>
      <c r="C1290" s="41"/>
      <c r="D1290" s="144"/>
      <c r="E1290" s="108"/>
      <c r="F1290" s="149"/>
      <c r="G1290" s="35"/>
    </row>
    <row r="1291" spans="1:7" ht="13.5" thickBot="1" x14ac:dyDescent="0.25">
      <c r="A1291" s="45"/>
      <c r="B1291" s="132"/>
      <c r="C1291" s="115"/>
      <c r="D1291" s="115"/>
      <c r="E1291" s="132"/>
      <c r="F1291" s="49" t="s">
        <v>15</v>
      </c>
      <c r="G1291" s="50">
        <f>SUM(G1257:G1290)</f>
        <v>3875</v>
      </c>
    </row>
    <row r="1292" spans="1:7" ht="13.5" thickTop="1" x14ac:dyDescent="0.2">
      <c r="A1292" s="1149" t="s">
        <v>4218</v>
      </c>
      <c r="B1292" s="1150"/>
      <c r="C1292" s="1150"/>
      <c r="D1292" s="1150"/>
      <c r="E1292" s="1150"/>
      <c r="F1292" s="1150"/>
      <c r="G1292" s="1151"/>
    </row>
    <row r="1293" spans="1:7" ht="13.5" thickBot="1" x14ac:dyDescent="0.25">
      <c r="A1293" s="52"/>
      <c r="B1293" s="103"/>
      <c r="C1293" s="355" t="s">
        <v>4217</v>
      </c>
      <c r="D1293" s="54"/>
      <c r="E1293" s="103"/>
      <c r="F1293" s="55"/>
      <c r="G1293" s="56"/>
    </row>
    <row r="1294" spans="1:7" ht="13.5" thickTop="1" x14ac:dyDescent="0.2">
      <c r="A1294" s="1130"/>
      <c r="B1294" s="1131"/>
      <c r="C1294" s="1131"/>
      <c r="D1294" s="57" t="s">
        <v>11</v>
      </c>
      <c r="E1294" s="1132" t="s">
        <v>12</v>
      </c>
      <c r="F1294" s="1132"/>
      <c r="G1294" s="1133"/>
    </row>
    <row r="1295" spans="1:7" x14ac:dyDescent="0.2">
      <c r="A1295" s="1134" t="s">
        <v>17</v>
      </c>
      <c r="B1295" s="1135"/>
      <c r="C1295" s="1135"/>
      <c r="D1295" s="39"/>
      <c r="E1295" s="1136"/>
      <c r="F1295" s="1137"/>
      <c r="G1295" s="1138"/>
    </row>
    <row r="1296" spans="1:7" x14ac:dyDescent="0.2">
      <c r="A1296" s="1134" t="s">
        <v>38</v>
      </c>
      <c r="B1296" s="1135"/>
      <c r="C1296" s="1135"/>
      <c r="D1296" s="58" t="s">
        <v>329</v>
      </c>
      <c r="E1296" s="1139" t="s">
        <v>142</v>
      </c>
      <c r="F1296" s="1139"/>
      <c r="G1296" s="1140"/>
    </row>
    <row r="1297" spans="1:7" ht="13.5" thickBot="1" x14ac:dyDescent="0.25">
      <c r="A1297" s="1141" t="s">
        <v>39</v>
      </c>
      <c r="B1297" s="1142"/>
      <c r="C1297" s="1142"/>
      <c r="D1297" s="59" t="s">
        <v>330</v>
      </c>
      <c r="E1297" s="1143" t="s">
        <v>0</v>
      </c>
      <c r="F1297" s="1143"/>
      <c r="G1297" s="1144"/>
    </row>
    <row r="1298" spans="1:7" ht="16.5" x14ac:dyDescent="0.25">
      <c r="A1298" s="1152" t="s">
        <v>29</v>
      </c>
      <c r="B1298" s="1153"/>
      <c r="C1298" s="1153"/>
      <c r="D1298" s="1153"/>
      <c r="E1298" s="1153"/>
      <c r="F1298" s="1153"/>
      <c r="G1298" s="1154"/>
    </row>
    <row r="1299" spans="1:7" x14ac:dyDescent="0.2">
      <c r="A1299" s="1155" t="s">
        <v>48</v>
      </c>
      <c r="B1299" s="1156"/>
      <c r="C1299" s="1156"/>
      <c r="D1299" s="1156"/>
      <c r="E1299" s="1156"/>
      <c r="F1299" s="1156"/>
      <c r="G1299" s="1157"/>
    </row>
    <row r="1300" spans="1:7" x14ac:dyDescent="0.2">
      <c r="A1300" s="1158" t="s">
        <v>49</v>
      </c>
      <c r="B1300" s="1159"/>
      <c r="C1300" s="1159"/>
      <c r="D1300" s="1159"/>
      <c r="E1300" s="1159"/>
      <c r="F1300" s="1159"/>
      <c r="G1300" s="1160"/>
    </row>
    <row r="1301" spans="1:7" x14ac:dyDescent="0.2">
      <c r="A1301" s="6"/>
      <c r="B1301" s="99"/>
      <c r="C1301" s="8"/>
      <c r="D1301" s="9"/>
      <c r="E1301" s="99"/>
      <c r="F1301" s="10"/>
      <c r="G1301" s="11" t="s">
        <v>20</v>
      </c>
    </row>
    <row r="1302" spans="1:7" x14ac:dyDescent="0.2">
      <c r="A1302" s="12" t="s">
        <v>1</v>
      </c>
      <c r="B1302" s="13"/>
      <c r="C1302" s="14" t="s">
        <v>27</v>
      </c>
      <c r="D1302" s="13"/>
      <c r="E1302" s="343" t="s">
        <v>3712</v>
      </c>
      <c r="F1302" s="98"/>
      <c r="G1302" s="344" t="s">
        <v>3704</v>
      </c>
    </row>
    <row r="1303" spans="1:7" x14ac:dyDescent="0.2">
      <c r="A1303" s="17" t="s">
        <v>8</v>
      </c>
      <c r="B1303" s="100"/>
      <c r="C1303" s="19"/>
      <c r="D1303" s="4"/>
      <c r="E1303" s="1145"/>
      <c r="F1303" s="1146"/>
      <c r="G1303" s="20"/>
    </row>
    <row r="1304" spans="1:7" x14ac:dyDescent="0.2">
      <c r="A1304" s="21" t="s">
        <v>37</v>
      </c>
      <c r="B1304" s="22"/>
      <c r="C1304" s="22"/>
      <c r="D1304" s="22"/>
      <c r="E1304" s="23" t="s">
        <v>46</v>
      </c>
      <c r="F1304" s="24"/>
      <c r="G1304" s="20" t="s">
        <v>50</v>
      </c>
    </row>
    <row r="1305" spans="1:7" x14ac:dyDescent="0.2">
      <c r="A1305" s="6"/>
      <c r="B1305" s="99"/>
      <c r="C1305" s="8"/>
      <c r="D1305" s="8"/>
      <c r="E1305" s="1147"/>
      <c r="F1305" s="1148"/>
      <c r="G1305" s="25"/>
    </row>
    <row r="1306" spans="1:7" ht="26.25" thickBot="1" x14ac:dyDescent="0.25">
      <c r="A1306" s="210" t="s">
        <v>47</v>
      </c>
      <c r="B1306" s="28" t="s">
        <v>23</v>
      </c>
      <c r="C1306" s="28" t="s">
        <v>34</v>
      </c>
      <c r="D1306" s="110" t="s">
        <v>53</v>
      </c>
      <c r="E1306" s="114" t="s">
        <v>54</v>
      </c>
      <c r="F1306" s="111" t="s">
        <v>55</v>
      </c>
      <c r="G1306" s="112" t="s">
        <v>35</v>
      </c>
    </row>
    <row r="1307" spans="1:7" ht="13.5" thickTop="1" x14ac:dyDescent="0.2">
      <c r="A1307" s="29">
        <v>1</v>
      </c>
      <c r="B1307" s="101"/>
      <c r="C1307" s="352" t="s">
        <v>300</v>
      </c>
      <c r="D1307" s="351" t="s">
        <v>3349</v>
      </c>
      <c r="E1307" s="158">
        <v>100</v>
      </c>
      <c r="F1307" s="128">
        <v>200</v>
      </c>
      <c r="G1307" s="35">
        <f>F1307*E1307</f>
        <v>20000</v>
      </c>
    </row>
    <row r="1308" spans="1:7" x14ac:dyDescent="0.2">
      <c r="A1308" s="29"/>
      <c r="B1308" s="101"/>
      <c r="C1308" s="41"/>
      <c r="D1308" s="351" t="s">
        <v>3350</v>
      </c>
      <c r="E1308" s="156"/>
      <c r="F1308" s="128"/>
      <c r="G1308" s="35"/>
    </row>
    <row r="1309" spans="1:7" x14ac:dyDescent="0.2">
      <c r="A1309" s="29">
        <v>2</v>
      </c>
      <c r="B1309" s="101"/>
      <c r="C1309" s="352" t="s">
        <v>300</v>
      </c>
      <c r="D1309" s="351" t="s">
        <v>1598</v>
      </c>
      <c r="E1309" s="108">
        <v>100</v>
      </c>
      <c r="F1309" s="149">
        <v>350</v>
      </c>
      <c r="G1309" s="35">
        <f>F1309*E1309</f>
        <v>35000</v>
      </c>
    </row>
    <row r="1310" spans="1:7" x14ac:dyDescent="0.2">
      <c r="A1310" s="29"/>
      <c r="B1310" s="101"/>
      <c r="C1310" s="41"/>
      <c r="D1310" s="351" t="s">
        <v>745</v>
      </c>
      <c r="E1310" s="108"/>
      <c r="F1310" s="128"/>
      <c r="G1310" s="35"/>
    </row>
    <row r="1311" spans="1:7" x14ac:dyDescent="0.2">
      <c r="A1311" s="29"/>
      <c r="B1311" s="105"/>
      <c r="C1311" s="352"/>
      <c r="D1311" s="357"/>
      <c r="E1311" s="102"/>
      <c r="F1311" s="128"/>
      <c r="G1311" s="35"/>
    </row>
    <row r="1312" spans="1:7" x14ac:dyDescent="0.2">
      <c r="A1312" s="29"/>
      <c r="B1312" s="105"/>
      <c r="C1312" s="41"/>
      <c r="D1312" s="357"/>
      <c r="E1312" s="102"/>
      <c r="F1312" s="128"/>
      <c r="G1312" s="35"/>
    </row>
    <row r="1313" spans="1:11" x14ac:dyDescent="0.2">
      <c r="A1313" s="29"/>
      <c r="B1313" s="151"/>
      <c r="C1313" s="119"/>
      <c r="D1313" s="136"/>
      <c r="E1313" s="108"/>
      <c r="F1313" s="150"/>
      <c r="G1313" s="35"/>
    </row>
    <row r="1314" spans="1:11" x14ac:dyDescent="0.2">
      <c r="A1314" s="29"/>
      <c r="B1314" s="151"/>
      <c r="C1314" s="119"/>
      <c r="D1314" s="144"/>
      <c r="E1314" s="108"/>
      <c r="F1314" s="150"/>
      <c r="G1314" s="35"/>
    </row>
    <row r="1315" spans="1:11" x14ac:dyDescent="0.2">
      <c r="A1315" s="29"/>
      <c r="B1315" s="101"/>
      <c r="C1315" s="41"/>
      <c r="D1315" s="144"/>
      <c r="E1315" s="155"/>
      <c r="F1315" s="128"/>
      <c r="G1315" s="35"/>
      <c r="K1315" s="411" t="s">
        <v>8</v>
      </c>
    </row>
    <row r="1316" spans="1:11" x14ac:dyDescent="0.2">
      <c r="A1316" s="29"/>
      <c r="B1316" s="106"/>
      <c r="C1316" s="41"/>
      <c r="D1316" s="136"/>
      <c r="E1316" s="104"/>
      <c r="F1316" s="128"/>
      <c r="G1316" s="35"/>
    </row>
    <row r="1317" spans="1:11" x14ac:dyDescent="0.2">
      <c r="A1317" s="29"/>
      <c r="B1317" s="105"/>
      <c r="C1317" s="41" t="s">
        <v>150</v>
      </c>
      <c r="D1317" s="136"/>
      <c r="E1317" s="108"/>
      <c r="F1317" s="152"/>
      <c r="G1317" s="35"/>
      <c r="K1317" s="411" t="s">
        <v>150</v>
      </c>
    </row>
    <row r="1318" spans="1:11" x14ac:dyDescent="0.2">
      <c r="A1318" s="29"/>
      <c r="B1318" s="107"/>
      <c r="C1318" s="41"/>
      <c r="D1318" s="136"/>
      <c r="E1318" s="153"/>
      <c r="F1318" s="128"/>
      <c r="G1318" s="35"/>
    </row>
    <row r="1319" spans="1:11" x14ac:dyDescent="0.2">
      <c r="A1319" s="29"/>
      <c r="B1319" s="107"/>
      <c r="C1319" s="41"/>
      <c r="D1319" s="67"/>
      <c r="E1319" s="153"/>
      <c r="F1319" s="128"/>
      <c r="G1319" s="35"/>
    </row>
    <row r="1320" spans="1:11" x14ac:dyDescent="0.2">
      <c r="A1320" s="29"/>
      <c r="B1320" s="101"/>
      <c r="C1320" s="41"/>
      <c r="D1320" s="67"/>
      <c r="E1320" s="108"/>
      <c r="F1320" s="128"/>
      <c r="G1320" s="35"/>
    </row>
    <row r="1321" spans="1:11" x14ac:dyDescent="0.2">
      <c r="A1321" s="29"/>
      <c r="B1321" s="101"/>
      <c r="C1321" s="41"/>
      <c r="D1321" s="67"/>
      <c r="E1321" s="153"/>
      <c r="F1321" s="128"/>
      <c r="G1321" s="35"/>
    </row>
    <row r="1322" spans="1:11" x14ac:dyDescent="0.2">
      <c r="A1322" s="29"/>
      <c r="B1322" s="106"/>
      <c r="C1322" s="41"/>
      <c r="D1322" s="67"/>
      <c r="E1322" s="104" t="s">
        <v>150</v>
      </c>
      <c r="F1322" s="154"/>
      <c r="G1322" s="35"/>
    </row>
    <row r="1323" spans="1:11" x14ac:dyDescent="0.2">
      <c r="A1323" s="29"/>
      <c r="B1323" s="105"/>
      <c r="C1323" s="41"/>
      <c r="D1323" s="130"/>
      <c r="E1323" s="104"/>
      <c r="F1323" s="154"/>
      <c r="G1323" s="35"/>
    </row>
    <row r="1324" spans="1:11" x14ac:dyDescent="0.2">
      <c r="A1324" s="29"/>
      <c r="B1324" s="105"/>
      <c r="C1324" s="41"/>
      <c r="D1324" s="67"/>
      <c r="E1324" s="104"/>
      <c r="F1324" s="154"/>
      <c r="G1324" s="35"/>
    </row>
    <row r="1325" spans="1:11" x14ac:dyDescent="0.2">
      <c r="A1325" s="29"/>
      <c r="B1325" s="101"/>
      <c r="C1325" s="41"/>
      <c r="D1325" s="67"/>
      <c r="E1325" s="104"/>
      <c r="F1325" s="154"/>
      <c r="G1325" s="35"/>
    </row>
    <row r="1326" spans="1:11" x14ac:dyDescent="0.2">
      <c r="A1326" s="29"/>
      <c r="B1326" s="101"/>
      <c r="C1326" s="41"/>
      <c r="D1326" s="136"/>
      <c r="E1326" s="104"/>
      <c r="F1326" s="154"/>
      <c r="G1326" s="35"/>
    </row>
    <row r="1327" spans="1:11" x14ac:dyDescent="0.2">
      <c r="A1327" s="29"/>
      <c r="B1327" s="101"/>
      <c r="C1327" s="41"/>
      <c r="D1327" s="136"/>
      <c r="E1327" s="104"/>
      <c r="F1327" s="154"/>
      <c r="G1327" s="35"/>
    </row>
    <row r="1328" spans="1:11" x14ac:dyDescent="0.2">
      <c r="A1328" s="29"/>
      <c r="B1328" s="101"/>
      <c r="C1328" s="41"/>
      <c r="D1328" s="62"/>
      <c r="E1328" s="104"/>
      <c r="F1328" s="154"/>
      <c r="G1328" s="35"/>
    </row>
    <row r="1329" spans="1:7" x14ac:dyDescent="0.2">
      <c r="A1329" s="29"/>
      <c r="B1329" s="101"/>
      <c r="C1329" s="41"/>
      <c r="D1329" s="62"/>
      <c r="E1329" s="104"/>
      <c r="F1329" s="154"/>
      <c r="G1329" s="35"/>
    </row>
    <row r="1330" spans="1:7" x14ac:dyDescent="0.2">
      <c r="A1330" s="29"/>
      <c r="B1330" s="101"/>
      <c r="C1330" s="41"/>
      <c r="D1330" s="62"/>
      <c r="E1330" s="104"/>
      <c r="F1330" s="154"/>
      <c r="G1330" s="35"/>
    </row>
    <row r="1331" spans="1:7" x14ac:dyDescent="0.2">
      <c r="A1331" s="29"/>
      <c r="B1331" s="101"/>
      <c r="C1331" s="41"/>
      <c r="D1331" s="62"/>
      <c r="E1331" s="104"/>
      <c r="F1331" s="154"/>
      <c r="G1331" s="35"/>
    </row>
    <row r="1332" spans="1:7" x14ac:dyDescent="0.2">
      <c r="A1332" s="29"/>
      <c r="B1332" s="101"/>
      <c r="C1332" s="41"/>
      <c r="D1332" s="62"/>
      <c r="E1332" s="104"/>
      <c r="F1332" s="154"/>
      <c r="G1332" s="35"/>
    </row>
    <row r="1333" spans="1:7" x14ac:dyDescent="0.2">
      <c r="A1333" s="29"/>
      <c r="B1333" s="101"/>
      <c r="C1333" s="41"/>
      <c r="D1333" s="67"/>
      <c r="E1333" s="104"/>
      <c r="F1333" s="154"/>
      <c r="G1333" s="35"/>
    </row>
    <row r="1334" spans="1:7" x14ac:dyDescent="0.2">
      <c r="A1334" s="29"/>
      <c r="B1334" s="101"/>
      <c r="C1334" s="41"/>
      <c r="D1334" s="159"/>
      <c r="E1334" s="104"/>
      <c r="F1334" s="154"/>
      <c r="G1334" s="35"/>
    </row>
    <row r="1335" spans="1:7" x14ac:dyDescent="0.2">
      <c r="A1335" s="29"/>
      <c r="B1335" s="101"/>
      <c r="C1335" s="41"/>
      <c r="D1335" s="160"/>
      <c r="E1335" s="108"/>
      <c r="F1335" s="128"/>
      <c r="G1335" s="35"/>
    </row>
    <row r="1336" spans="1:7" x14ac:dyDescent="0.2">
      <c r="A1336" s="29"/>
      <c r="B1336" s="101"/>
      <c r="C1336" s="41"/>
      <c r="D1336" s="136"/>
      <c r="E1336" s="153"/>
      <c r="F1336" s="128"/>
      <c r="G1336" s="35"/>
    </row>
    <row r="1337" spans="1:7" x14ac:dyDescent="0.2">
      <c r="A1337" s="29"/>
      <c r="B1337" s="101"/>
      <c r="C1337" s="41"/>
      <c r="D1337" s="136"/>
      <c r="E1337" s="390" t="s">
        <v>152</v>
      </c>
      <c r="F1337" s="128"/>
      <c r="G1337" s="35"/>
    </row>
    <row r="1338" spans="1:7" x14ac:dyDescent="0.2">
      <c r="A1338" s="29"/>
      <c r="B1338" s="101"/>
      <c r="C1338" s="31"/>
      <c r="D1338" s="67"/>
      <c r="E1338" s="131"/>
      <c r="F1338" s="117"/>
      <c r="G1338" s="35"/>
    </row>
    <row r="1339" spans="1:7" x14ac:dyDescent="0.2">
      <c r="A1339" s="29"/>
      <c r="B1339" s="101"/>
      <c r="C1339" s="41"/>
      <c r="D1339" s="118"/>
      <c r="E1339" s="108"/>
      <c r="F1339" s="149"/>
      <c r="G1339" s="35"/>
    </row>
    <row r="1340" spans="1:7" x14ac:dyDescent="0.2">
      <c r="A1340" s="29"/>
      <c r="B1340" s="101"/>
      <c r="C1340" s="41"/>
      <c r="D1340" s="144"/>
      <c r="E1340" s="108"/>
      <c r="F1340" s="149"/>
      <c r="G1340" s="35"/>
    </row>
    <row r="1341" spans="1:7" ht="13.5" thickBot="1" x14ac:dyDescent="0.25">
      <c r="A1341" s="45"/>
      <c r="B1341" s="132"/>
      <c r="C1341" s="115"/>
      <c r="D1341" s="115"/>
      <c r="E1341" s="132"/>
      <c r="F1341" s="49" t="s">
        <v>15</v>
      </c>
      <c r="G1341" s="50">
        <f>SUM(G1307:G1340)</f>
        <v>55000</v>
      </c>
    </row>
    <row r="1342" spans="1:7" x14ac:dyDescent="0.2">
      <c r="A1342" s="1149" t="s">
        <v>3351</v>
      </c>
      <c r="B1342" s="1150"/>
      <c r="C1342" s="1150"/>
      <c r="D1342" s="1150"/>
      <c r="E1342" s="1150"/>
      <c r="F1342" s="1150"/>
      <c r="G1342" s="1151"/>
    </row>
    <row r="1343" spans="1:7" ht="13.5" thickBot="1" x14ac:dyDescent="0.25">
      <c r="A1343" s="52"/>
      <c r="B1343" s="103"/>
      <c r="C1343" s="355" t="s">
        <v>8</v>
      </c>
      <c r="D1343" s="54"/>
      <c r="E1343" s="103"/>
      <c r="F1343" s="55"/>
      <c r="G1343" s="56"/>
    </row>
    <row r="1344" spans="1:7" ht="13.5" thickTop="1" x14ac:dyDescent="0.2">
      <c r="A1344" s="1130"/>
      <c r="B1344" s="1131"/>
      <c r="C1344" s="1131"/>
      <c r="D1344" s="57" t="s">
        <v>11</v>
      </c>
      <c r="E1344" s="1132" t="s">
        <v>12</v>
      </c>
      <c r="F1344" s="1132"/>
      <c r="G1344" s="1133"/>
    </row>
    <row r="1345" spans="1:7" x14ac:dyDescent="0.2">
      <c r="A1345" s="1134" t="s">
        <v>17</v>
      </c>
      <c r="B1345" s="1135"/>
      <c r="C1345" s="1135"/>
      <c r="D1345" s="39"/>
      <c r="E1345" s="1136"/>
      <c r="F1345" s="1137"/>
      <c r="G1345" s="1138"/>
    </row>
    <row r="1346" spans="1:7" x14ac:dyDescent="0.2">
      <c r="A1346" s="1134" t="s">
        <v>38</v>
      </c>
      <c r="B1346" s="1135"/>
      <c r="C1346" s="1135"/>
      <c r="D1346" s="58" t="s">
        <v>329</v>
      </c>
      <c r="E1346" s="1139" t="s">
        <v>142</v>
      </c>
      <c r="F1346" s="1139"/>
      <c r="G1346" s="1140"/>
    </row>
    <row r="1347" spans="1:7" ht="13.5" thickBot="1" x14ac:dyDescent="0.25">
      <c r="A1347" s="1141" t="s">
        <v>39</v>
      </c>
      <c r="B1347" s="1142"/>
      <c r="C1347" s="1142"/>
      <c r="D1347" s="59" t="s">
        <v>330</v>
      </c>
      <c r="E1347" s="1143" t="s">
        <v>0</v>
      </c>
      <c r="F1347" s="1143"/>
      <c r="G1347" s="1144"/>
    </row>
    <row r="1348" spans="1:7" ht="16.5" x14ac:dyDescent="0.25">
      <c r="A1348" s="1152" t="s">
        <v>29</v>
      </c>
      <c r="B1348" s="1153"/>
      <c r="C1348" s="1153"/>
      <c r="D1348" s="1153"/>
      <c r="E1348" s="1153"/>
      <c r="F1348" s="1153"/>
      <c r="G1348" s="1154"/>
    </row>
    <row r="1349" spans="1:7" x14ac:dyDescent="0.2">
      <c r="A1349" s="1155" t="s">
        <v>48</v>
      </c>
      <c r="B1349" s="1156"/>
      <c r="C1349" s="1156"/>
      <c r="D1349" s="1156"/>
      <c r="E1349" s="1156"/>
      <c r="F1349" s="1156"/>
      <c r="G1349" s="1157"/>
    </row>
    <row r="1350" spans="1:7" x14ac:dyDescent="0.2">
      <c r="A1350" s="1158" t="s">
        <v>49</v>
      </c>
      <c r="B1350" s="1159"/>
      <c r="C1350" s="1159"/>
      <c r="D1350" s="1159"/>
      <c r="E1350" s="1159"/>
      <c r="F1350" s="1159"/>
      <c r="G1350" s="1160"/>
    </row>
    <row r="1351" spans="1:7" x14ac:dyDescent="0.2">
      <c r="A1351" s="6"/>
      <c r="B1351" s="99"/>
      <c r="C1351" s="8"/>
      <c r="D1351" s="9"/>
      <c r="E1351" s="99"/>
      <c r="F1351" s="10"/>
      <c r="G1351" s="11" t="s">
        <v>20</v>
      </c>
    </row>
    <row r="1352" spans="1:7" x14ac:dyDescent="0.2">
      <c r="A1352" s="12" t="s">
        <v>1</v>
      </c>
      <c r="B1352" s="13"/>
      <c r="C1352" s="14" t="s">
        <v>27</v>
      </c>
      <c r="D1352" s="13"/>
      <c r="E1352" s="343" t="s">
        <v>3739</v>
      </c>
      <c r="F1352" s="98"/>
      <c r="G1352" s="344" t="s">
        <v>3704</v>
      </c>
    </row>
    <row r="1353" spans="1:7" x14ac:dyDescent="0.2">
      <c r="A1353" s="17" t="s">
        <v>8</v>
      </c>
      <c r="B1353" s="100"/>
      <c r="C1353" s="19"/>
      <c r="D1353" s="4"/>
      <c r="E1353" s="1145"/>
      <c r="F1353" s="1146"/>
      <c r="G1353" s="20"/>
    </row>
    <row r="1354" spans="1:7" x14ac:dyDescent="0.2">
      <c r="A1354" s="21" t="s">
        <v>37</v>
      </c>
      <c r="B1354" s="22"/>
      <c r="C1354" s="22"/>
      <c r="D1354" s="22"/>
      <c r="E1354" s="23" t="s">
        <v>46</v>
      </c>
      <c r="F1354" s="24"/>
      <c r="G1354" s="20" t="s">
        <v>50</v>
      </c>
    </row>
    <row r="1355" spans="1:7" x14ac:dyDescent="0.2">
      <c r="A1355" s="6"/>
      <c r="B1355" s="99"/>
      <c r="C1355" s="8"/>
      <c r="D1355" s="8"/>
      <c r="E1355" s="1147"/>
      <c r="F1355" s="1148"/>
      <c r="G1355" s="25"/>
    </row>
    <row r="1356" spans="1:7" ht="26.25" thickBot="1" x14ac:dyDescent="0.25">
      <c r="A1356" s="210" t="s">
        <v>47</v>
      </c>
      <c r="B1356" s="28" t="s">
        <v>23</v>
      </c>
      <c r="C1356" s="28" t="s">
        <v>34</v>
      </c>
      <c r="D1356" s="110" t="s">
        <v>53</v>
      </c>
      <c r="E1356" s="114" t="s">
        <v>54</v>
      </c>
      <c r="F1356" s="111" t="s">
        <v>55</v>
      </c>
      <c r="G1356" s="112" t="s">
        <v>35</v>
      </c>
    </row>
    <row r="1357" spans="1:7" ht="13.5" thickTop="1" x14ac:dyDescent="0.2">
      <c r="A1357" s="29">
        <v>1</v>
      </c>
      <c r="B1357" s="101"/>
      <c r="C1357" s="352" t="s">
        <v>149</v>
      </c>
      <c r="D1357" s="351" t="s">
        <v>3740</v>
      </c>
      <c r="E1357" s="158">
        <v>15</v>
      </c>
      <c r="F1357" s="128">
        <v>350</v>
      </c>
      <c r="G1357" s="35">
        <f>F1357*E1357</f>
        <v>5250</v>
      </c>
    </row>
    <row r="1358" spans="1:7" x14ac:dyDescent="0.2">
      <c r="A1358" s="29"/>
      <c r="B1358" s="101"/>
      <c r="C1358" s="41"/>
      <c r="D1358" s="351" t="s">
        <v>745</v>
      </c>
      <c r="E1358" s="156"/>
      <c r="F1358" s="128"/>
      <c r="G1358" s="35"/>
    </row>
    <row r="1359" spans="1:7" x14ac:dyDescent="0.2">
      <c r="A1359" s="29"/>
      <c r="B1359" s="101"/>
      <c r="C1359" s="352"/>
      <c r="D1359" s="351"/>
      <c r="E1359" s="108"/>
      <c r="F1359" s="149"/>
      <c r="G1359" s="35"/>
    </row>
    <row r="1360" spans="1:7" x14ac:dyDescent="0.2">
      <c r="A1360" s="29"/>
      <c r="B1360" s="101"/>
      <c r="C1360" s="41"/>
      <c r="D1360" s="351"/>
      <c r="E1360" s="108"/>
      <c r="F1360" s="128"/>
      <c r="G1360" s="35"/>
    </row>
    <row r="1361" spans="1:7" x14ac:dyDescent="0.2">
      <c r="A1361" s="29"/>
      <c r="B1361" s="105"/>
      <c r="C1361" s="352"/>
      <c r="D1361" s="357"/>
      <c r="E1361" s="102"/>
      <c r="F1361" s="128"/>
      <c r="G1361" s="35"/>
    </row>
    <row r="1362" spans="1:7" x14ac:dyDescent="0.2">
      <c r="A1362" s="29"/>
      <c r="B1362" s="105"/>
      <c r="C1362" s="41"/>
      <c r="D1362" s="357"/>
      <c r="E1362" s="102"/>
      <c r="F1362" s="128"/>
      <c r="G1362" s="35"/>
    </row>
    <row r="1363" spans="1:7" x14ac:dyDescent="0.2">
      <c r="A1363" s="29"/>
      <c r="B1363" s="151"/>
      <c r="C1363" s="119"/>
      <c r="D1363" s="136"/>
      <c r="E1363" s="108"/>
      <c r="F1363" s="150"/>
      <c r="G1363" s="35"/>
    </row>
    <row r="1364" spans="1:7" x14ac:dyDescent="0.2">
      <c r="A1364" s="29"/>
      <c r="B1364" s="151"/>
      <c r="C1364" s="119"/>
      <c r="D1364" s="144"/>
      <c r="E1364" s="108"/>
      <c r="F1364" s="150"/>
      <c r="G1364" s="35"/>
    </row>
    <row r="1365" spans="1:7" x14ac:dyDescent="0.2">
      <c r="A1365" s="29"/>
      <c r="B1365" s="101"/>
      <c r="C1365" s="41"/>
      <c r="D1365" s="144"/>
      <c r="E1365" s="155"/>
      <c r="F1365" s="128"/>
      <c r="G1365" s="35"/>
    </row>
    <row r="1366" spans="1:7" x14ac:dyDescent="0.2">
      <c r="A1366" s="29"/>
      <c r="B1366" s="106"/>
      <c r="C1366" s="41"/>
      <c r="D1366" s="136"/>
      <c r="E1366" s="104"/>
      <c r="F1366" s="128"/>
      <c r="G1366" s="35"/>
    </row>
    <row r="1367" spans="1:7" x14ac:dyDescent="0.2">
      <c r="A1367" s="29"/>
      <c r="B1367" s="105"/>
      <c r="C1367" s="41" t="s">
        <v>150</v>
      </c>
      <c r="D1367" s="136"/>
      <c r="E1367" s="108"/>
      <c r="F1367" s="152"/>
      <c r="G1367" s="35"/>
    </row>
    <row r="1368" spans="1:7" x14ac:dyDescent="0.2">
      <c r="A1368" s="29"/>
      <c r="B1368" s="107"/>
      <c r="C1368" s="41"/>
      <c r="D1368" s="136"/>
      <c r="E1368" s="153"/>
      <c r="F1368" s="128"/>
      <c r="G1368" s="35"/>
    </row>
    <row r="1369" spans="1:7" x14ac:dyDescent="0.2">
      <c r="A1369" s="29"/>
      <c r="B1369" s="107"/>
      <c r="C1369" s="41"/>
      <c r="D1369" s="67"/>
      <c r="E1369" s="153"/>
      <c r="F1369" s="128"/>
      <c r="G1369" s="35"/>
    </row>
    <row r="1370" spans="1:7" x14ac:dyDescent="0.2">
      <c r="A1370" s="29"/>
      <c r="B1370" s="101"/>
      <c r="C1370" s="41"/>
      <c r="D1370" s="67"/>
      <c r="E1370" s="108"/>
      <c r="F1370" s="128"/>
      <c r="G1370" s="35"/>
    </row>
    <row r="1371" spans="1:7" x14ac:dyDescent="0.2">
      <c r="A1371" s="29"/>
      <c r="B1371" s="101"/>
      <c r="C1371" s="41"/>
      <c r="D1371" s="67"/>
      <c r="E1371" s="153"/>
      <c r="F1371" s="128"/>
      <c r="G1371" s="35"/>
    </row>
    <row r="1372" spans="1:7" x14ac:dyDescent="0.2">
      <c r="A1372" s="29"/>
      <c r="B1372" s="106"/>
      <c r="C1372" s="41"/>
      <c r="D1372" s="67"/>
      <c r="E1372" s="104" t="s">
        <v>150</v>
      </c>
      <c r="F1372" s="154"/>
      <c r="G1372" s="35"/>
    </row>
    <row r="1373" spans="1:7" x14ac:dyDescent="0.2">
      <c r="A1373" s="29"/>
      <c r="B1373" s="105"/>
      <c r="C1373" s="41"/>
      <c r="D1373" s="130"/>
      <c r="E1373" s="104"/>
      <c r="F1373" s="154"/>
      <c r="G1373" s="35"/>
    </row>
    <row r="1374" spans="1:7" x14ac:dyDescent="0.2">
      <c r="A1374" s="29"/>
      <c r="B1374" s="105"/>
      <c r="C1374" s="41"/>
      <c r="D1374" s="67"/>
      <c r="E1374" s="104"/>
      <c r="F1374" s="154"/>
      <c r="G1374" s="35"/>
    </row>
    <row r="1375" spans="1:7" x14ac:dyDescent="0.2">
      <c r="A1375" s="29"/>
      <c r="B1375" s="101"/>
      <c r="C1375" s="41"/>
      <c r="D1375" s="67"/>
      <c r="E1375" s="104"/>
      <c r="F1375" s="154"/>
      <c r="G1375" s="35"/>
    </row>
    <row r="1376" spans="1:7" x14ac:dyDescent="0.2">
      <c r="A1376" s="29"/>
      <c r="B1376" s="101"/>
      <c r="C1376" s="41"/>
      <c r="D1376" s="357" t="s">
        <v>2685</v>
      </c>
      <c r="E1376" s="104"/>
      <c r="F1376" s="154"/>
      <c r="G1376" s="35"/>
    </row>
    <row r="1377" spans="1:7" x14ac:dyDescent="0.2">
      <c r="A1377" s="29"/>
      <c r="B1377" s="101"/>
      <c r="C1377" s="41"/>
      <c r="D1377" s="136"/>
      <c r="E1377" s="104"/>
      <c r="F1377" s="154"/>
      <c r="G1377" s="35"/>
    </row>
    <row r="1378" spans="1:7" x14ac:dyDescent="0.2">
      <c r="A1378" s="29"/>
      <c r="B1378" s="101"/>
      <c r="C1378" s="41"/>
      <c r="D1378" s="62"/>
      <c r="E1378" s="104"/>
      <c r="F1378" s="154"/>
      <c r="G1378" s="35"/>
    </row>
    <row r="1379" spans="1:7" x14ac:dyDescent="0.2">
      <c r="A1379" s="29"/>
      <c r="B1379" s="101"/>
      <c r="C1379" s="41"/>
      <c r="D1379" s="62"/>
      <c r="E1379" s="104"/>
      <c r="F1379" s="154"/>
      <c r="G1379" s="35"/>
    </row>
    <row r="1380" spans="1:7" x14ac:dyDescent="0.2">
      <c r="A1380" s="29"/>
      <c r="B1380" s="101"/>
      <c r="C1380" s="41"/>
      <c r="D1380" s="62"/>
      <c r="E1380" s="104"/>
      <c r="F1380" s="154"/>
      <c r="G1380" s="35"/>
    </row>
    <row r="1381" spans="1:7" x14ac:dyDescent="0.2">
      <c r="A1381" s="29"/>
      <c r="B1381" s="101"/>
      <c r="C1381" s="41"/>
      <c r="D1381" s="401" t="s">
        <v>1421</v>
      </c>
      <c r="E1381" s="104"/>
      <c r="F1381" s="154"/>
      <c r="G1381" s="35"/>
    </row>
    <row r="1382" spans="1:7" x14ac:dyDescent="0.2">
      <c r="A1382" s="29"/>
      <c r="B1382" s="101"/>
      <c r="C1382" s="41"/>
      <c r="D1382" s="62"/>
      <c r="E1382" s="104"/>
      <c r="F1382" s="154"/>
      <c r="G1382" s="35"/>
    </row>
    <row r="1383" spans="1:7" x14ac:dyDescent="0.2">
      <c r="A1383" s="29"/>
      <c r="B1383" s="101"/>
      <c r="C1383" s="41"/>
      <c r="D1383" s="67"/>
      <c r="E1383" s="104"/>
      <c r="F1383" s="154"/>
      <c r="G1383" s="35"/>
    </row>
    <row r="1384" spans="1:7" x14ac:dyDescent="0.2">
      <c r="A1384" s="29"/>
      <c r="B1384" s="101"/>
      <c r="C1384" s="41"/>
      <c r="D1384" s="159"/>
      <c r="E1384" s="104"/>
      <c r="F1384" s="154"/>
      <c r="G1384" s="35"/>
    </row>
    <row r="1385" spans="1:7" x14ac:dyDescent="0.2">
      <c r="A1385" s="29"/>
      <c r="B1385" s="101"/>
      <c r="C1385" s="41"/>
      <c r="D1385" s="160"/>
      <c r="E1385" s="108"/>
      <c r="F1385" s="128"/>
      <c r="G1385" s="35"/>
    </row>
    <row r="1386" spans="1:7" x14ac:dyDescent="0.2">
      <c r="A1386" s="29"/>
      <c r="B1386" s="101"/>
      <c r="C1386" s="41"/>
      <c r="D1386" s="136"/>
      <c r="E1386" s="153"/>
      <c r="F1386" s="128"/>
      <c r="G1386" s="35"/>
    </row>
    <row r="1387" spans="1:7" x14ac:dyDescent="0.2">
      <c r="A1387" s="29"/>
      <c r="B1387" s="101"/>
      <c r="C1387" s="41"/>
      <c r="D1387" s="136"/>
      <c r="E1387" s="390" t="s">
        <v>152</v>
      </c>
      <c r="F1387" s="128"/>
      <c r="G1387" s="35"/>
    </row>
    <row r="1388" spans="1:7" x14ac:dyDescent="0.2">
      <c r="A1388" s="29"/>
      <c r="B1388" s="101"/>
      <c r="C1388" s="31"/>
      <c r="D1388" s="67"/>
      <c r="E1388" s="131"/>
      <c r="F1388" s="117"/>
      <c r="G1388" s="35"/>
    </row>
    <row r="1389" spans="1:7" x14ac:dyDescent="0.2">
      <c r="A1389" s="29"/>
      <c r="B1389" s="101"/>
      <c r="C1389" s="41"/>
      <c r="D1389" s="118"/>
      <c r="E1389" s="108"/>
      <c r="F1389" s="149"/>
      <c r="G1389" s="35"/>
    </row>
    <row r="1390" spans="1:7" x14ac:dyDescent="0.2">
      <c r="A1390" s="29"/>
      <c r="B1390" s="101"/>
      <c r="C1390" s="41"/>
      <c r="D1390" s="144"/>
      <c r="E1390" s="108"/>
      <c r="F1390" s="149"/>
      <c r="G1390" s="35"/>
    </row>
    <row r="1391" spans="1:7" ht="13.5" thickBot="1" x14ac:dyDescent="0.25">
      <c r="A1391" s="45"/>
      <c r="B1391" s="132"/>
      <c r="C1391" s="115"/>
      <c r="D1391" s="115"/>
      <c r="E1391" s="132"/>
      <c r="F1391" s="49" t="s">
        <v>15</v>
      </c>
      <c r="G1391" s="50">
        <f>SUM(G1357:G1390)</f>
        <v>5250</v>
      </c>
    </row>
    <row r="1392" spans="1:7" ht="13.5" thickTop="1" x14ac:dyDescent="0.2">
      <c r="A1392" s="1149" t="s">
        <v>3741</v>
      </c>
      <c r="B1392" s="1150"/>
      <c r="C1392" s="1150"/>
      <c r="D1392" s="1150"/>
      <c r="E1392" s="1150"/>
      <c r="F1392" s="1150"/>
      <c r="G1392" s="1151"/>
    </row>
    <row r="1393" spans="1:7" ht="13.5" thickBot="1" x14ac:dyDescent="0.25">
      <c r="A1393" s="52"/>
      <c r="B1393" s="103"/>
      <c r="C1393" s="355" t="s">
        <v>3742</v>
      </c>
      <c r="D1393" s="54"/>
      <c r="E1393" s="103"/>
      <c r="F1393" s="55"/>
      <c r="G1393" s="56"/>
    </row>
    <row r="1394" spans="1:7" ht="13.5" thickTop="1" x14ac:dyDescent="0.2">
      <c r="A1394" s="1130"/>
      <c r="B1394" s="1131"/>
      <c r="C1394" s="1131"/>
      <c r="D1394" s="57" t="s">
        <v>11</v>
      </c>
      <c r="E1394" s="1132" t="s">
        <v>12</v>
      </c>
      <c r="F1394" s="1132"/>
      <c r="G1394" s="1133"/>
    </row>
    <row r="1395" spans="1:7" x14ac:dyDescent="0.2">
      <c r="A1395" s="1134" t="s">
        <v>17</v>
      </c>
      <c r="B1395" s="1135"/>
      <c r="C1395" s="1135"/>
      <c r="D1395" s="39"/>
      <c r="E1395" s="1136"/>
      <c r="F1395" s="1137"/>
      <c r="G1395" s="1138"/>
    </row>
    <row r="1396" spans="1:7" x14ac:dyDescent="0.2">
      <c r="A1396" s="1134" t="s">
        <v>38</v>
      </c>
      <c r="B1396" s="1135"/>
      <c r="C1396" s="1135"/>
      <c r="D1396" s="58" t="s">
        <v>329</v>
      </c>
      <c r="E1396" s="1139" t="s">
        <v>142</v>
      </c>
      <c r="F1396" s="1139"/>
      <c r="G1396" s="1140"/>
    </row>
    <row r="1397" spans="1:7" ht="13.5" thickBot="1" x14ac:dyDescent="0.25">
      <c r="A1397" s="1141" t="s">
        <v>39</v>
      </c>
      <c r="B1397" s="1142"/>
      <c r="C1397" s="1142"/>
      <c r="D1397" s="59" t="s">
        <v>330</v>
      </c>
      <c r="E1397" s="1143" t="s">
        <v>0</v>
      </c>
      <c r="F1397" s="1143"/>
      <c r="G1397" s="1144"/>
    </row>
    <row r="1398" spans="1:7" ht="16.5" x14ac:dyDescent="0.25">
      <c r="A1398" s="1152" t="s">
        <v>29</v>
      </c>
      <c r="B1398" s="1153"/>
      <c r="C1398" s="1153"/>
      <c r="D1398" s="1153"/>
      <c r="E1398" s="1153"/>
      <c r="F1398" s="1153"/>
      <c r="G1398" s="1154"/>
    </row>
    <row r="1399" spans="1:7" x14ac:dyDescent="0.2">
      <c r="A1399" s="1155" t="s">
        <v>48</v>
      </c>
      <c r="B1399" s="1156"/>
      <c r="C1399" s="1156"/>
      <c r="D1399" s="1156"/>
      <c r="E1399" s="1156"/>
      <c r="F1399" s="1156"/>
      <c r="G1399" s="1157"/>
    </row>
    <row r="1400" spans="1:7" x14ac:dyDescent="0.2">
      <c r="A1400" s="1158" t="s">
        <v>49</v>
      </c>
      <c r="B1400" s="1159"/>
      <c r="C1400" s="1159"/>
      <c r="D1400" s="1159"/>
      <c r="E1400" s="1159"/>
      <c r="F1400" s="1159"/>
      <c r="G1400" s="1160"/>
    </row>
    <row r="1401" spans="1:7" x14ac:dyDescent="0.2">
      <c r="A1401" s="6"/>
      <c r="B1401" s="99"/>
      <c r="C1401" s="8"/>
      <c r="D1401" s="9"/>
      <c r="E1401" s="99"/>
      <c r="F1401" s="10"/>
      <c r="G1401" s="11" t="s">
        <v>20</v>
      </c>
    </row>
    <row r="1402" spans="1:7" x14ac:dyDescent="0.2">
      <c r="A1402" s="12" t="s">
        <v>1</v>
      </c>
      <c r="B1402" s="13"/>
      <c r="C1402" s="14" t="s">
        <v>27</v>
      </c>
      <c r="D1402" s="13"/>
      <c r="E1402" s="343" t="s">
        <v>3782</v>
      </c>
      <c r="F1402" s="98"/>
      <c r="G1402" s="344" t="s">
        <v>3751</v>
      </c>
    </row>
    <row r="1403" spans="1:7" x14ac:dyDescent="0.2">
      <c r="A1403" s="17" t="s">
        <v>8</v>
      </c>
      <c r="B1403" s="100"/>
      <c r="C1403" s="19"/>
      <c r="D1403" s="4"/>
      <c r="E1403" s="1145"/>
      <c r="F1403" s="1146"/>
      <c r="G1403" s="20"/>
    </row>
    <row r="1404" spans="1:7" x14ac:dyDescent="0.2">
      <c r="A1404" s="21" t="s">
        <v>37</v>
      </c>
      <c r="B1404" s="22"/>
      <c r="C1404" s="22"/>
      <c r="D1404" s="22"/>
      <c r="E1404" s="23" t="s">
        <v>46</v>
      </c>
      <c r="F1404" s="24"/>
      <c r="G1404" s="20" t="s">
        <v>50</v>
      </c>
    </row>
    <row r="1405" spans="1:7" x14ac:dyDescent="0.2">
      <c r="A1405" s="6"/>
      <c r="B1405" s="99"/>
      <c r="C1405" s="8"/>
      <c r="D1405" s="8"/>
      <c r="E1405" s="1147"/>
      <c r="F1405" s="1148"/>
      <c r="G1405" s="25"/>
    </row>
    <row r="1406" spans="1:7" ht="26.25" thickBot="1" x14ac:dyDescent="0.25">
      <c r="A1406" s="210" t="s">
        <v>47</v>
      </c>
      <c r="B1406" s="28" t="s">
        <v>23</v>
      </c>
      <c r="C1406" s="28" t="s">
        <v>34</v>
      </c>
      <c r="D1406" s="110" t="s">
        <v>53</v>
      </c>
      <c r="E1406" s="114" t="s">
        <v>54</v>
      </c>
      <c r="F1406" s="111" t="s">
        <v>55</v>
      </c>
      <c r="G1406" s="112" t="s">
        <v>35</v>
      </c>
    </row>
    <row r="1407" spans="1:7" ht="13.5" thickTop="1" x14ac:dyDescent="0.2">
      <c r="A1407" s="29">
        <v>1</v>
      </c>
      <c r="B1407" s="101"/>
      <c r="C1407" s="352" t="s">
        <v>2311</v>
      </c>
      <c r="D1407" s="351" t="s">
        <v>2310</v>
      </c>
      <c r="E1407" s="158">
        <v>70</v>
      </c>
      <c r="F1407" s="128">
        <v>40</v>
      </c>
      <c r="G1407" s="35">
        <f>F1407*E1407</f>
        <v>2800</v>
      </c>
    </row>
    <row r="1408" spans="1:7" x14ac:dyDescent="0.2">
      <c r="A1408" s="29"/>
      <c r="B1408" s="101"/>
      <c r="C1408" s="41"/>
      <c r="D1408" s="351"/>
      <c r="E1408" s="156"/>
      <c r="F1408" s="128"/>
      <c r="G1408" s="35"/>
    </row>
    <row r="1409" spans="1:7" x14ac:dyDescent="0.2">
      <c r="A1409" s="29"/>
      <c r="B1409" s="101"/>
      <c r="C1409" s="352"/>
      <c r="D1409" s="351"/>
      <c r="E1409" s="108"/>
      <c r="F1409" s="149"/>
      <c r="G1409" s="35"/>
    </row>
    <row r="1410" spans="1:7" x14ac:dyDescent="0.2">
      <c r="A1410" s="29"/>
      <c r="B1410" s="101"/>
      <c r="C1410" s="41"/>
      <c r="D1410" s="351"/>
      <c r="E1410" s="108"/>
      <c r="F1410" s="128"/>
      <c r="G1410" s="35"/>
    </row>
    <row r="1411" spans="1:7" x14ac:dyDescent="0.2">
      <c r="A1411" s="29"/>
      <c r="B1411" s="105"/>
      <c r="C1411" s="352"/>
      <c r="D1411" s="357"/>
      <c r="E1411" s="102"/>
      <c r="F1411" s="128"/>
      <c r="G1411" s="35"/>
    </row>
    <row r="1412" spans="1:7" x14ac:dyDescent="0.2">
      <c r="A1412" s="29"/>
      <c r="B1412" s="105"/>
      <c r="C1412" s="41"/>
      <c r="D1412" s="357"/>
      <c r="E1412" s="102"/>
      <c r="F1412" s="128"/>
      <c r="G1412" s="35"/>
    </row>
    <row r="1413" spans="1:7" x14ac:dyDescent="0.2">
      <c r="A1413" s="29"/>
      <c r="B1413" s="151"/>
      <c r="C1413" s="119"/>
      <c r="D1413" s="136"/>
      <c r="E1413" s="108"/>
      <c r="F1413" s="150"/>
      <c r="G1413" s="35"/>
    </row>
    <row r="1414" spans="1:7" x14ac:dyDescent="0.2">
      <c r="A1414" s="29"/>
      <c r="B1414" s="151"/>
      <c r="C1414" s="119"/>
      <c r="D1414" s="144"/>
      <c r="E1414" s="108"/>
      <c r="F1414" s="150"/>
      <c r="G1414" s="35"/>
    </row>
    <row r="1415" spans="1:7" x14ac:dyDescent="0.2">
      <c r="A1415" s="29"/>
      <c r="B1415" s="101"/>
      <c r="C1415" s="41"/>
      <c r="D1415" s="144"/>
      <c r="E1415" s="155"/>
      <c r="F1415" s="128"/>
      <c r="G1415" s="35"/>
    </row>
    <row r="1416" spans="1:7" x14ac:dyDescent="0.2">
      <c r="A1416" s="29"/>
      <c r="B1416" s="106"/>
      <c r="C1416" s="41"/>
      <c r="D1416" s="136"/>
      <c r="E1416" s="104"/>
      <c r="F1416" s="128"/>
      <c r="G1416" s="35"/>
    </row>
    <row r="1417" spans="1:7" x14ac:dyDescent="0.2">
      <c r="A1417" s="29"/>
      <c r="B1417" s="105"/>
      <c r="C1417" s="41" t="s">
        <v>150</v>
      </c>
      <c r="D1417" s="136"/>
      <c r="E1417" s="108"/>
      <c r="F1417" s="152"/>
      <c r="G1417" s="35"/>
    </row>
    <row r="1418" spans="1:7" x14ac:dyDescent="0.2">
      <c r="A1418" s="29"/>
      <c r="B1418" s="107"/>
      <c r="C1418" s="41"/>
      <c r="D1418" s="136"/>
      <c r="E1418" s="153"/>
      <c r="F1418" s="128"/>
      <c r="G1418" s="35"/>
    </row>
    <row r="1419" spans="1:7" x14ac:dyDescent="0.2">
      <c r="A1419" s="29"/>
      <c r="B1419" s="107"/>
      <c r="C1419" s="41"/>
      <c r="D1419" s="67"/>
      <c r="E1419" s="153"/>
      <c r="F1419" s="128"/>
      <c r="G1419" s="35"/>
    </row>
    <row r="1420" spans="1:7" x14ac:dyDescent="0.2">
      <c r="A1420" s="29"/>
      <c r="B1420" s="101"/>
      <c r="C1420" s="41"/>
      <c r="D1420" s="67"/>
      <c r="E1420" s="108"/>
      <c r="F1420" s="128"/>
      <c r="G1420" s="35"/>
    </row>
    <row r="1421" spans="1:7" x14ac:dyDescent="0.2">
      <c r="A1421" s="29"/>
      <c r="B1421" s="101"/>
      <c r="C1421" s="41"/>
      <c r="D1421" s="67"/>
      <c r="E1421" s="153"/>
      <c r="F1421" s="128"/>
      <c r="G1421" s="35"/>
    </row>
    <row r="1422" spans="1:7" x14ac:dyDescent="0.2">
      <c r="A1422" s="29"/>
      <c r="B1422" s="106"/>
      <c r="C1422" s="41"/>
      <c r="D1422" s="67"/>
      <c r="E1422" s="104" t="s">
        <v>150</v>
      </c>
      <c r="F1422" s="154"/>
      <c r="G1422" s="35"/>
    </row>
    <row r="1423" spans="1:7" x14ac:dyDescent="0.2">
      <c r="A1423" s="29"/>
      <c r="B1423" s="105"/>
      <c r="C1423" s="41"/>
      <c r="D1423" s="130"/>
      <c r="E1423" s="104"/>
      <c r="F1423" s="154"/>
      <c r="G1423" s="35"/>
    </row>
    <row r="1424" spans="1:7" x14ac:dyDescent="0.2">
      <c r="A1424" s="29"/>
      <c r="B1424" s="105"/>
      <c r="C1424" s="41"/>
      <c r="D1424" s="67"/>
      <c r="E1424" s="104"/>
      <c r="F1424" s="154"/>
      <c r="G1424" s="35"/>
    </row>
    <row r="1425" spans="1:7" x14ac:dyDescent="0.2">
      <c r="A1425" s="29"/>
      <c r="B1425" s="101"/>
      <c r="C1425" s="41"/>
      <c r="D1425" s="67"/>
      <c r="E1425" s="104"/>
      <c r="F1425" s="154"/>
      <c r="G1425" s="35"/>
    </row>
    <row r="1426" spans="1:7" x14ac:dyDescent="0.2">
      <c r="A1426" s="29"/>
      <c r="B1426" s="101"/>
      <c r="C1426" s="41"/>
      <c r="D1426" s="357" t="s">
        <v>2685</v>
      </c>
      <c r="E1426" s="104"/>
      <c r="F1426" s="154"/>
      <c r="G1426" s="35"/>
    </row>
    <row r="1427" spans="1:7" x14ac:dyDescent="0.2">
      <c r="A1427" s="29"/>
      <c r="B1427" s="101"/>
      <c r="C1427" s="41"/>
      <c r="D1427" s="136"/>
      <c r="E1427" s="104"/>
      <c r="F1427" s="154"/>
      <c r="G1427" s="35"/>
    </row>
    <row r="1428" spans="1:7" x14ac:dyDescent="0.2">
      <c r="A1428" s="29"/>
      <c r="B1428" s="101"/>
      <c r="C1428" s="41"/>
      <c r="D1428" s="62"/>
      <c r="E1428" s="104"/>
      <c r="F1428" s="154"/>
      <c r="G1428" s="35"/>
    </row>
    <row r="1429" spans="1:7" x14ac:dyDescent="0.2">
      <c r="A1429" s="29"/>
      <c r="B1429" s="101"/>
      <c r="C1429" s="41"/>
      <c r="D1429" s="62"/>
      <c r="E1429" s="104"/>
      <c r="F1429" s="154"/>
      <c r="G1429" s="35"/>
    </row>
    <row r="1430" spans="1:7" x14ac:dyDescent="0.2">
      <c r="A1430" s="29"/>
      <c r="B1430" s="101"/>
      <c r="C1430" s="41"/>
      <c r="D1430" s="62"/>
      <c r="E1430" s="104"/>
      <c r="F1430" s="154"/>
      <c r="G1430" s="35"/>
    </row>
    <row r="1431" spans="1:7" x14ac:dyDescent="0.2">
      <c r="A1431" s="29"/>
      <c r="B1431" s="101"/>
      <c r="C1431" s="41"/>
      <c r="D1431" s="401" t="s">
        <v>1421</v>
      </c>
      <c r="E1431" s="104"/>
      <c r="F1431" s="154"/>
      <c r="G1431" s="35"/>
    </row>
    <row r="1432" spans="1:7" x14ac:dyDescent="0.2">
      <c r="A1432" s="29"/>
      <c r="B1432" s="101"/>
      <c r="C1432" s="41"/>
      <c r="D1432" s="62"/>
      <c r="E1432" s="104"/>
      <c r="F1432" s="154"/>
      <c r="G1432" s="35"/>
    </row>
    <row r="1433" spans="1:7" x14ac:dyDescent="0.2">
      <c r="A1433" s="29"/>
      <c r="B1433" s="101"/>
      <c r="C1433" s="41"/>
      <c r="D1433" s="67"/>
      <c r="E1433" s="104"/>
      <c r="F1433" s="154"/>
      <c r="G1433" s="35"/>
    </row>
    <row r="1434" spans="1:7" x14ac:dyDescent="0.2">
      <c r="A1434" s="29"/>
      <c r="B1434" s="101"/>
      <c r="C1434" s="41"/>
      <c r="D1434" s="159"/>
      <c r="E1434" s="104"/>
      <c r="F1434" s="154"/>
      <c r="G1434" s="35"/>
    </row>
    <row r="1435" spans="1:7" x14ac:dyDescent="0.2">
      <c r="A1435" s="29"/>
      <c r="B1435" s="101"/>
      <c r="C1435" s="41"/>
      <c r="D1435" s="160"/>
      <c r="E1435" s="108"/>
      <c r="F1435" s="128"/>
      <c r="G1435" s="35"/>
    </row>
    <row r="1436" spans="1:7" x14ac:dyDescent="0.2">
      <c r="A1436" s="29"/>
      <c r="B1436" s="101"/>
      <c r="C1436" s="41"/>
      <c r="D1436" s="136"/>
      <c r="E1436" s="153"/>
      <c r="F1436" s="128"/>
      <c r="G1436" s="35"/>
    </row>
    <row r="1437" spans="1:7" x14ac:dyDescent="0.2">
      <c r="A1437" s="29"/>
      <c r="B1437" s="101"/>
      <c r="C1437" s="41"/>
      <c r="D1437" s="136"/>
      <c r="E1437" s="390" t="s">
        <v>152</v>
      </c>
      <c r="F1437" s="128"/>
      <c r="G1437" s="35"/>
    </row>
    <row r="1438" spans="1:7" x14ac:dyDescent="0.2">
      <c r="A1438" s="29"/>
      <c r="B1438" s="101"/>
      <c r="C1438" s="31"/>
      <c r="D1438" s="67"/>
      <c r="E1438" s="131"/>
      <c r="F1438" s="117"/>
      <c r="G1438" s="35"/>
    </row>
    <row r="1439" spans="1:7" x14ac:dyDescent="0.2">
      <c r="A1439" s="29"/>
      <c r="B1439" s="101"/>
      <c r="C1439" s="41"/>
      <c r="D1439" s="118"/>
      <c r="E1439" s="108"/>
      <c r="F1439" s="149"/>
      <c r="G1439" s="35"/>
    </row>
    <row r="1440" spans="1:7" x14ac:dyDescent="0.2">
      <c r="A1440" s="29"/>
      <c r="B1440" s="101"/>
      <c r="C1440" s="41"/>
      <c r="D1440" s="144"/>
      <c r="E1440" s="108"/>
      <c r="F1440" s="149"/>
      <c r="G1440" s="35"/>
    </row>
    <row r="1441" spans="1:7" ht="13.5" thickBot="1" x14ac:dyDescent="0.25">
      <c r="A1441" s="45"/>
      <c r="B1441" s="132"/>
      <c r="C1441" s="115"/>
      <c r="D1441" s="115"/>
      <c r="E1441" s="132"/>
      <c r="F1441" s="49" t="s">
        <v>15</v>
      </c>
      <c r="G1441" s="50">
        <f>SUM(G1407:G1440)</f>
        <v>2800</v>
      </c>
    </row>
    <row r="1442" spans="1:7" ht="13.5" thickTop="1" x14ac:dyDescent="0.2">
      <c r="A1442" s="1149" t="s">
        <v>3754</v>
      </c>
      <c r="B1442" s="1150"/>
      <c r="C1442" s="1150"/>
      <c r="D1442" s="1150"/>
      <c r="E1442" s="1150"/>
      <c r="F1442" s="1150"/>
      <c r="G1442" s="1151"/>
    </row>
    <row r="1443" spans="1:7" ht="13.5" thickBot="1" x14ac:dyDescent="0.25">
      <c r="A1443" s="52"/>
      <c r="B1443" s="103"/>
      <c r="C1443" s="355" t="s">
        <v>8</v>
      </c>
      <c r="D1443" s="54"/>
      <c r="E1443" s="103"/>
      <c r="F1443" s="55"/>
      <c r="G1443" s="56"/>
    </row>
    <row r="1444" spans="1:7" ht="13.5" thickTop="1" x14ac:dyDescent="0.2">
      <c r="A1444" s="1130"/>
      <c r="B1444" s="1131"/>
      <c r="C1444" s="1131"/>
      <c r="D1444" s="57" t="s">
        <v>11</v>
      </c>
      <c r="E1444" s="1132" t="s">
        <v>12</v>
      </c>
      <c r="F1444" s="1132"/>
      <c r="G1444" s="1133"/>
    </row>
    <row r="1445" spans="1:7" x14ac:dyDescent="0.2">
      <c r="A1445" s="1134" t="s">
        <v>17</v>
      </c>
      <c r="B1445" s="1135"/>
      <c r="C1445" s="1135"/>
      <c r="D1445" s="39"/>
      <c r="E1445" s="1136"/>
      <c r="F1445" s="1137"/>
      <c r="G1445" s="1138"/>
    </row>
    <row r="1446" spans="1:7" x14ac:dyDescent="0.2">
      <c r="A1446" s="1134" t="s">
        <v>38</v>
      </c>
      <c r="B1446" s="1135"/>
      <c r="C1446" s="1135"/>
      <c r="D1446" s="58" t="s">
        <v>329</v>
      </c>
      <c r="E1446" s="1139" t="s">
        <v>142</v>
      </c>
      <c r="F1446" s="1139"/>
      <c r="G1446" s="1140"/>
    </row>
    <row r="1447" spans="1:7" ht="13.5" thickBot="1" x14ac:dyDescent="0.25">
      <c r="A1447" s="1141" t="s">
        <v>39</v>
      </c>
      <c r="B1447" s="1142"/>
      <c r="C1447" s="1142"/>
      <c r="D1447" s="59" t="s">
        <v>330</v>
      </c>
      <c r="E1447" s="1143" t="s">
        <v>0</v>
      </c>
      <c r="F1447" s="1143"/>
      <c r="G1447" s="1144"/>
    </row>
    <row r="1448" spans="1:7" ht="16.5" x14ac:dyDescent="0.25">
      <c r="A1448" s="1152" t="s">
        <v>29</v>
      </c>
      <c r="B1448" s="1153"/>
      <c r="C1448" s="1153"/>
      <c r="D1448" s="1153"/>
      <c r="E1448" s="1153"/>
      <c r="F1448" s="1153"/>
      <c r="G1448" s="1154"/>
    </row>
    <row r="1449" spans="1:7" x14ac:dyDescent="0.2">
      <c r="A1449" s="1155" t="s">
        <v>48</v>
      </c>
      <c r="B1449" s="1156"/>
      <c r="C1449" s="1156"/>
      <c r="D1449" s="1156"/>
      <c r="E1449" s="1156"/>
      <c r="F1449" s="1156"/>
      <c r="G1449" s="1157"/>
    </row>
    <row r="1450" spans="1:7" x14ac:dyDescent="0.2">
      <c r="A1450" s="1158" t="s">
        <v>49</v>
      </c>
      <c r="B1450" s="1159"/>
      <c r="C1450" s="1159"/>
      <c r="D1450" s="1159"/>
      <c r="E1450" s="1159"/>
      <c r="F1450" s="1159"/>
      <c r="G1450" s="1160"/>
    </row>
    <row r="1451" spans="1:7" x14ac:dyDescent="0.2">
      <c r="A1451" s="6"/>
      <c r="B1451" s="99"/>
      <c r="C1451" s="8"/>
      <c r="D1451" s="9"/>
      <c r="E1451" s="99"/>
      <c r="F1451" s="10"/>
      <c r="G1451" s="11" t="s">
        <v>20</v>
      </c>
    </row>
    <row r="1452" spans="1:7" x14ac:dyDescent="0.2">
      <c r="A1452" s="12" t="s">
        <v>1</v>
      </c>
      <c r="B1452" s="13"/>
      <c r="C1452" s="14" t="s">
        <v>27</v>
      </c>
      <c r="D1452" s="13"/>
      <c r="E1452" s="343" t="s">
        <v>3753</v>
      </c>
      <c r="F1452" s="98"/>
      <c r="G1452" s="344" t="s">
        <v>3751</v>
      </c>
    </row>
    <row r="1453" spans="1:7" x14ac:dyDescent="0.2">
      <c r="A1453" s="17" t="s">
        <v>8</v>
      </c>
      <c r="B1453" s="100"/>
      <c r="C1453" s="19"/>
      <c r="D1453" s="4"/>
      <c r="E1453" s="1145"/>
      <c r="F1453" s="1146"/>
      <c r="G1453" s="20"/>
    </row>
    <row r="1454" spans="1:7" x14ac:dyDescent="0.2">
      <c r="A1454" s="21" t="s">
        <v>37</v>
      </c>
      <c r="B1454" s="22"/>
      <c r="C1454" s="22"/>
      <c r="D1454" s="22"/>
      <c r="E1454" s="23" t="s">
        <v>46</v>
      </c>
      <c r="F1454" s="24"/>
      <c r="G1454" s="20" t="s">
        <v>50</v>
      </c>
    </row>
    <row r="1455" spans="1:7" x14ac:dyDescent="0.2">
      <c r="A1455" s="6"/>
      <c r="B1455" s="99"/>
      <c r="C1455" s="8"/>
      <c r="D1455" s="8"/>
      <c r="E1455" s="1147"/>
      <c r="F1455" s="1148"/>
      <c r="G1455" s="25"/>
    </row>
    <row r="1456" spans="1:7" ht="26.25" thickBot="1" x14ac:dyDescent="0.25">
      <c r="A1456" s="210" t="s">
        <v>47</v>
      </c>
      <c r="B1456" s="28" t="s">
        <v>23</v>
      </c>
      <c r="C1456" s="28" t="s">
        <v>34</v>
      </c>
      <c r="D1456" s="110" t="s">
        <v>53</v>
      </c>
      <c r="E1456" s="114" t="s">
        <v>54</v>
      </c>
      <c r="F1456" s="111" t="s">
        <v>55</v>
      </c>
      <c r="G1456" s="112" t="s">
        <v>35</v>
      </c>
    </row>
    <row r="1457" spans="1:7" ht="13.5" thickTop="1" x14ac:dyDescent="0.2">
      <c r="A1457" s="29">
        <v>1</v>
      </c>
      <c r="B1457" s="101"/>
      <c r="C1457" s="352" t="s">
        <v>300</v>
      </c>
      <c r="D1457" s="351" t="s">
        <v>3343</v>
      </c>
      <c r="E1457" s="158">
        <v>10</v>
      </c>
      <c r="F1457" s="128">
        <v>350</v>
      </c>
      <c r="G1457" s="35">
        <f>F1457*E1457</f>
        <v>3500</v>
      </c>
    </row>
    <row r="1458" spans="1:7" x14ac:dyDescent="0.2">
      <c r="A1458" s="29">
        <v>2</v>
      </c>
      <c r="B1458" s="101"/>
      <c r="C1458" s="352" t="s">
        <v>300</v>
      </c>
      <c r="D1458" s="351" t="s">
        <v>3344</v>
      </c>
      <c r="E1458" s="108">
        <v>1</v>
      </c>
      <c r="F1458" s="128">
        <v>375</v>
      </c>
      <c r="G1458" s="35">
        <f>F1458*E1458</f>
        <v>375</v>
      </c>
    </row>
    <row r="1459" spans="1:7" x14ac:dyDescent="0.2">
      <c r="A1459" s="29"/>
      <c r="B1459" s="101"/>
      <c r="C1459" s="352"/>
      <c r="D1459" s="351"/>
      <c r="E1459" s="108"/>
      <c r="F1459" s="149"/>
      <c r="G1459" s="35"/>
    </row>
    <row r="1460" spans="1:7" x14ac:dyDescent="0.2">
      <c r="A1460" s="29"/>
      <c r="B1460" s="101"/>
      <c r="C1460" s="41"/>
      <c r="D1460" s="351"/>
      <c r="E1460" s="108"/>
      <c r="F1460" s="128"/>
      <c r="G1460" s="35"/>
    </row>
    <row r="1461" spans="1:7" x14ac:dyDescent="0.2">
      <c r="A1461" s="29"/>
      <c r="B1461" s="105"/>
      <c r="C1461" s="352"/>
      <c r="D1461" s="357"/>
      <c r="E1461" s="102"/>
      <c r="F1461" s="128"/>
      <c r="G1461" s="35"/>
    </row>
    <row r="1462" spans="1:7" x14ac:dyDescent="0.2">
      <c r="A1462" s="29"/>
      <c r="B1462" s="105"/>
      <c r="C1462" s="41"/>
      <c r="D1462" s="357"/>
      <c r="E1462" s="102"/>
      <c r="F1462" s="128"/>
      <c r="G1462" s="35"/>
    </row>
    <row r="1463" spans="1:7" x14ac:dyDescent="0.2">
      <c r="A1463" s="29"/>
      <c r="B1463" s="151"/>
      <c r="C1463" s="119"/>
      <c r="D1463" s="136"/>
      <c r="E1463" s="108"/>
      <c r="F1463" s="150"/>
      <c r="G1463" s="35"/>
    </row>
    <row r="1464" spans="1:7" x14ac:dyDescent="0.2">
      <c r="A1464" s="29"/>
      <c r="B1464" s="151"/>
      <c r="C1464" s="119"/>
      <c r="D1464" s="144"/>
      <c r="E1464" s="108"/>
      <c r="F1464" s="150"/>
      <c r="G1464" s="35"/>
    </row>
    <row r="1465" spans="1:7" x14ac:dyDescent="0.2">
      <c r="A1465" s="29"/>
      <c r="B1465" s="101"/>
      <c r="C1465" s="41"/>
      <c r="D1465" s="144"/>
      <c r="E1465" s="155"/>
      <c r="F1465" s="128"/>
      <c r="G1465" s="35"/>
    </row>
    <row r="1466" spans="1:7" x14ac:dyDescent="0.2">
      <c r="A1466" s="29"/>
      <c r="B1466" s="106"/>
      <c r="C1466" s="41"/>
      <c r="D1466" s="136"/>
      <c r="E1466" s="104"/>
      <c r="F1466" s="128"/>
      <c r="G1466" s="35"/>
    </row>
    <row r="1467" spans="1:7" x14ac:dyDescent="0.2">
      <c r="A1467" s="29"/>
      <c r="B1467" s="105"/>
      <c r="C1467" s="41" t="s">
        <v>150</v>
      </c>
      <c r="D1467" s="136"/>
      <c r="E1467" s="108"/>
      <c r="F1467" s="152"/>
      <c r="G1467" s="35"/>
    </row>
    <row r="1468" spans="1:7" x14ac:dyDescent="0.2">
      <c r="A1468" s="29"/>
      <c r="B1468" s="107"/>
      <c r="C1468" s="41"/>
      <c r="D1468" s="136"/>
      <c r="E1468" s="153"/>
      <c r="F1468" s="128"/>
      <c r="G1468" s="35"/>
    </row>
    <row r="1469" spans="1:7" x14ac:dyDescent="0.2">
      <c r="A1469" s="29"/>
      <c r="B1469" s="107"/>
      <c r="C1469" s="41"/>
      <c r="D1469" s="67"/>
      <c r="E1469" s="153"/>
      <c r="F1469" s="128"/>
      <c r="G1469" s="35"/>
    </row>
    <row r="1470" spans="1:7" x14ac:dyDescent="0.2">
      <c r="A1470" s="29"/>
      <c r="B1470" s="101"/>
      <c r="C1470" s="41"/>
      <c r="D1470" s="67"/>
      <c r="E1470" s="108"/>
      <c r="F1470" s="128"/>
      <c r="G1470" s="35"/>
    </row>
    <row r="1471" spans="1:7" x14ac:dyDescent="0.2">
      <c r="A1471" s="29"/>
      <c r="B1471" s="101"/>
      <c r="C1471" s="41"/>
      <c r="D1471" s="67"/>
      <c r="E1471" s="153"/>
      <c r="F1471" s="128"/>
      <c r="G1471" s="35"/>
    </row>
    <row r="1472" spans="1:7" x14ac:dyDescent="0.2">
      <c r="A1472" s="29"/>
      <c r="B1472" s="106"/>
      <c r="C1472" s="41"/>
      <c r="D1472" s="67"/>
      <c r="E1472" s="104" t="s">
        <v>150</v>
      </c>
      <c r="F1472" s="154"/>
      <c r="G1472" s="35"/>
    </row>
    <row r="1473" spans="1:7" x14ac:dyDescent="0.2">
      <c r="A1473" s="29"/>
      <c r="B1473" s="105"/>
      <c r="C1473" s="41"/>
      <c r="D1473" s="130"/>
      <c r="E1473" s="104"/>
      <c r="F1473" s="154"/>
      <c r="G1473" s="35"/>
    </row>
    <row r="1474" spans="1:7" x14ac:dyDescent="0.2">
      <c r="A1474" s="29"/>
      <c r="B1474" s="105"/>
      <c r="C1474" s="41"/>
      <c r="D1474" s="67"/>
      <c r="E1474" s="104"/>
      <c r="F1474" s="154"/>
      <c r="G1474" s="35"/>
    </row>
    <row r="1475" spans="1:7" x14ac:dyDescent="0.2">
      <c r="A1475" s="29"/>
      <c r="B1475" s="101"/>
      <c r="C1475" s="41"/>
      <c r="D1475" s="67"/>
      <c r="E1475" s="104"/>
      <c r="F1475" s="154"/>
      <c r="G1475" s="35"/>
    </row>
    <row r="1476" spans="1:7" x14ac:dyDescent="0.2">
      <c r="A1476" s="29"/>
      <c r="B1476" s="101"/>
      <c r="C1476" s="41"/>
      <c r="D1476" s="357" t="s">
        <v>2685</v>
      </c>
      <c r="E1476" s="104"/>
      <c r="F1476" s="154"/>
      <c r="G1476" s="35"/>
    </row>
    <row r="1477" spans="1:7" x14ac:dyDescent="0.2">
      <c r="A1477" s="29"/>
      <c r="B1477" s="101"/>
      <c r="C1477" s="41"/>
      <c r="D1477" s="136"/>
      <c r="E1477" s="104"/>
      <c r="F1477" s="154"/>
      <c r="G1477" s="35"/>
    </row>
    <row r="1478" spans="1:7" x14ac:dyDescent="0.2">
      <c r="A1478" s="29"/>
      <c r="B1478" s="101"/>
      <c r="C1478" s="41"/>
      <c r="D1478" s="62"/>
      <c r="E1478" s="104"/>
      <c r="F1478" s="154"/>
      <c r="G1478" s="35"/>
    </row>
    <row r="1479" spans="1:7" x14ac:dyDescent="0.2">
      <c r="A1479" s="29"/>
      <c r="B1479" s="101"/>
      <c r="C1479" s="41"/>
      <c r="D1479" s="62"/>
      <c r="E1479" s="104"/>
      <c r="F1479" s="154"/>
      <c r="G1479" s="35"/>
    </row>
    <row r="1480" spans="1:7" x14ac:dyDescent="0.2">
      <c r="A1480" s="29"/>
      <c r="B1480" s="101"/>
      <c r="C1480" s="41"/>
      <c r="D1480" s="62"/>
      <c r="E1480" s="104"/>
      <c r="F1480" s="154"/>
      <c r="G1480" s="35"/>
    </row>
    <row r="1481" spans="1:7" x14ac:dyDescent="0.2">
      <c r="A1481" s="29"/>
      <c r="B1481" s="101"/>
      <c r="C1481" s="41"/>
      <c r="D1481" s="401" t="s">
        <v>1421</v>
      </c>
      <c r="E1481" s="104"/>
      <c r="F1481" s="154"/>
      <c r="G1481" s="35"/>
    </row>
    <row r="1482" spans="1:7" x14ac:dyDescent="0.2">
      <c r="A1482" s="29"/>
      <c r="B1482" s="101"/>
      <c r="C1482" s="41"/>
      <c r="D1482" s="62"/>
      <c r="E1482" s="104"/>
      <c r="F1482" s="154"/>
      <c r="G1482" s="35"/>
    </row>
    <row r="1483" spans="1:7" x14ac:dyDescent="0.2">
      <c r="A1483" s="29"/>
      <c r="B1483" s="101"/>
      <c r="C1483" s="41"/>
      <c r="D1483" s="67"/>
      <c r="E1483" s="104"/>
      <c r="F1483" s="154"/>
      <c r="G1483" s="35"/>
    </row>
    <row r="1484" spans="1:7" x14ac:dyDescent="0.2">
      <c r="A1484" s="29"/>
      <c r="B1484" s="101"/>
      <c r="C1484" s="41"/>
      <c r="D1484" s="159"/>
      <c r="E1484" s="104"/>
      <c r="F1484" s="154"/>
      <c r="G1484" s="35"/>
    </row>
    <row r="1485" spans="1:7" x14ac:dyDescent="0.2">
      <c r="A1485" s="29"/>
      <c r="B1485" s="101"/>
      <c r="C1485" s="41"/>
      <c r="D1485" s="160"/>
      <c r="E1485" s="108"/>
      <c r="F1485" s="128"/>
      <c r="G1485" s="35"/>
    </row>
    <row r="1486" spans="1:7" x14ac:dyDescent="0.2">
      <c r="A1486" s="29"/>
      <c r="B1486" s="101"/>
      <c r="C1486" s="41"/>
      <c r="D1486" s="136"/>
      <c r="E1486" s="153"/>
      <c r="F1486" s="128"/>
      <c r="G1486" s="35"/>
    </row>
    <row r="1487" spans="1:7" x14ac:dyDescent="0.2">
      <c r="A1487" s="29"/>
      <c r="B1487" s="101"/>
      <c r="C1487" s="41"/>
      <c r="D1487" s="136"/>
      <c r="E1487" s="390" t="s">
        <v>152</v>
      </c>
      <c r="F1487" s="128"/>
      <c r="G1487" s="35"/>
    </row>
    <row r="1488" spans="1:7" x14ac:dyDescent="0.2">
      <c r="A1488" s="29"/>
      <c r="B1488" s="101"/>
      <c r="C1488" s="31"/>
      <c r="D1488" s="67"/>
      <c r="E1488" s="131"/>
      <c r="F1488" s="117"/>
      <c r="G1488" s="35"/>
    </row>
    <row r="1489" spans="1:7" x14ac:dyDescent="0.2">
      <c r="A1489" s="29"/>
      <c r="B1489" s="101"/>
      <c r="C1489" s="41"/>
      <c r="D1489" s="118"/>
      <c r="E1489" s="108"/>
      <c r="F1489" s="149"/>
      <c r="G1489" s="35"/>
    </row>
    <row r="1490" spans="1:7" x14ac:dyDescent="0.2">
      <c r="A1490" s="29"/>
      <c r="B1490" s="101"/>
      <c r="C1490" s="41"/>
      <c r="D1490" s="364" t="s">
        <v>152</v>
      </c>
      <c r="E1490" s="108"/>
      <c r="F1490" s="149"/>
      <c r="G1490" s="35"/>
    </row>
    <row r="1491" spans="1:7" ht="13.5" thickBot="1" x14ac:dyDescent="0.25">
      <c r="A1491" s="45"/>
      <c r="B1491" s="132"/>
      <c r="C1491" s="115"/>
      <c r="D1491" s="115"/>
      <c r="E1491" s="132"/>
      <c r="F1491" s="49" t="s">
        <v>15</v>
      </c>
      <c r="G1491" s="50">
        <f>SUM(G1457:G1490)</f>
        <v>3875</v>
      </c>
    </row>
    <row r="1492" spans="1:7" ht="13.5" thickTop="1" x14ac:dyDescent="0.2">
      <c r="A1492" s="1149" t="s">
        <v>3770</v>
      </c>
      <c r="B1492" s="1150"/>
      <c r="C1492" s="1150"/>
      <c r="D1492" s="1150"/>
      <c r="E1492" s="1150"/>
      <c r="F1492" s="1150"/>
      <c r="G1492" s="1151"/>
    </row>
    <row r="1493" spans="1:7" ht="13.5" thickBot="1" x14ac:dyDescent="0.25">
      <c r="A1493" s="52"/>
      <c r="B1493" s="103"/>
      <c r="C1493" s="355" t="s">
        <v>3771</v>
      </c>
      <c r="D1493" s="54"/>
      <c r="E1493" s="103"/>
      <c r="F1493" s="55"/>
      <c r="G1493" s="56"/>
    </row>
    <row r="1494" spans="1:7" ht="13.5" thickTop="1" x14ac:dyDescent="0.2">
      <c r="A1494" s="1130"/>
      <c r="B1494" s="1131"/>
      <c r="C1494" s="1131"/>
      <c r="D1494" s="57" t="s">
        <v>11</v>
      </c>
      <c r="E1494" s="1132" t="s">
        <v>12</v>
      </c>
      <c r="F1494" s="1132"/>
      <c r="G1494" s="1133"/>
    </row>
    <row r="1495" spans="1:7" x14ac:dyDescent="0.2">
      <c r="A1495" s="1134" t="s">
        <v>17</v>
      </c>
      <c r="B1495" s="1135"/>
      <c r="C1495" s="1135"/>
      <c r="D1495" s="39"/>
      <c r="E1495" s="1136"/>
      <c r="F1495" s="1137"/>
      <c r="G1495" s="1138"/>
    </row>
    <row r="1496" spans="1:7" x14ac:dyDescent="0.2">
      <c r="A1496" s="1134" t="s">
        <v>38</v>
      </c>
      <c r="B1496" s="1135"/>
      <c r="C1496" s="1135"/>
      <c r="D1496" s="58" t="s">
        <v>329</v>
      </c>
      <c r="E1496" s="1139" t="s">
        <v>142</v>
      </c>
      <c r="F1496" s="1139"/>
      <c r="G1496" s="1140"/>
    </row>
    <row r="1497" spans="1:7" ht="13.5" thickBot="1" x14ac:dyDescent="0.25">
      <c r="A1497" s="1141" t="s">
        <v>39</v>
      </c>
      <c r="B1497" s="1142"/>
      <c r="C1497" s="1142"/>
      <c r="D1497" s="59" t="s">
        <v>330</v>
      </c>
      <c r="E1497" s="1143" t="s">
        <v>0</v>
      </c>
      <c r="F1497" s="1143"/>
      <c r="G1497" s="1144"/>
    </row>
    <row r="1498" spans="1:7" ht="16.5" x14ac:dyDescent="0.25">
      <c r="A1498" s="1152" t="s">
        <v>29</v>
      </c>
      <c r="B1498" s="1153"/>
      <c r="C1498" s="1153"/>
      <c r="D1498" s="1153"/>
      <c r="E1498" s="1153"/>
      <c r="F1498" s="1153"/>
      <c r="G1498" s="1154"/>
    </row>
    <row r="1499" spans="1:7" x14ac:dyDescent="0.2">
      <c r="A1499" s="1155" t="s">
        <v>48</v>
      </c>
      <c r="B1499" s="1156"/>
      <c r="C1499" s="1156"/>
      <c r="D1499" s="1156"/>
      <c r="E1499" s="1156"/>
      <c r="F1499" s="1156"/>
      <c r="G1499" s="1157"/>
    </row>
    <row r="1500" spans="1:7" x14ac:dyDescent="0.2">
      <c r="A1500" s="1158" t="s">
        <v>49</v>
      </c>
      <c r="B1500" s="1159"/>
      <c r="C1500" s="1159"/>
      <c r="D1500" s="1159"/>
      <c r="E1500" s="1159"/>
      <c r="F1500" s="1159"/>
      <c r="G1500" s="1160"/>
    </row>
    <row r="1501" spans="1:7" x14ac:dyDescent="0.2">
      <c r="A1501" s="6"/>
      <c r="B1501" s="99"/>
      <c r="C1501" s="8"/>
      <c r="D1501" s="9"/>
      <c r="E1501" s="99"/>
      <c r="F1501" s="10"/>
      <c r="G1501" s="11" t="s">
        <v>20</v>
      </c>
    </row>
    <row r="1502" spans="1:7" x14ac:dyDescent="0.2">
      <c r="A1502" s="12" t="s">
        <v>1</v>
      </c>
      <c r="B1502" s="13"/>
      <c r="C1502" s="14" t="s">
        <v>27</v>
      </c>
      <c r="D1502" s="13"/>
      <c r="E1502" s="343" t="s">
        <v>3796</v>
      </c>
      <c r="F1502" s="98"/>
      <c r="G1502" s="344" t="s">
        <v>3751</v>
      </c>
    </row>
    <row r="1503" spans="1:7" x14ac:dyDescent="0.2">
      <c r="A1503" s="17" t="s">
        <v>8</v>
      </c>
      <c r="B1503" s="100"/>
      <c r="C1503" s="19"/>
      <c r="D1503" s="4"/>
      <c r="E1503" s="1145"/>
      <c r="F1503" s="1146"/>
      <c r="G1503" s="20"/>
    </row>
    <row r="1504" spans="1:7" x14ac:dyDescent="0.2">
      <c r="A1504" s="21" t="s">
        <v>37</v>
      </c>
      <c r="B1504" s="22"/>
      <c r="C1504" s="22"/>
      <c r="D1504" s="22"/>
      <c r="E1504" s="23" t="s">
        <v>46</v>
      </c>
      <c r="F1504" s="24"/>
      <c r="G1504" s="20" t="s">
        <v>50</v>
      </c>
    </row>
    <row r="1505" spans="1:9" x14ac:dyDescent="0.2">
      <c r="A1505" s="6"/>
      <c r="B1505" s="99"/>
      <c r="C1505" s="8"/>
      <c r="D1505" s="8"/>
      <c r="E1505" s="1147"/>
      <c r="F1505" s="1148"/>
      <c r="G1505" s="25"/>
    </row>
    <row r="1506" spans="1:9" ht="26.25" thickBot="1" x14ac:dyDescent="0.25">
      <c r="A1506" s="210" t="s">
        <v>47</v>
      </c>
      <c r="B1506" s="28" t="s">
        <v>23</v>
      </c>
      <c r="C1506" s="28" t="s">
        <v>34</v>
      </c>
      <c r="D1506" s="110" t="s">
        <v>53</v>
      </c>
      <c r="E1506" s="114" t="s">
        <v>54</v>
      </c>
      <c r="F1506" s="111" t="s">
        <v>55</v>
      </c>
      <c r="G1506" s="112" t="s">
        <v>35</v>
      </c>
    </row>
    <row r="1507" spans="1:9" ht="13.5" thickTop="1" x14ac:dyDescent="0.2">
      <c r="A1507" s="29">
        <v>1</v>
      </c>
      <c r="B1507" s="101"/>
      <c r="C1507" s="352" t="s">
        <v>300</v>
      </c>
      <c r="D1507" s="351" t="s">
        <v>3774</v>
      </c>
      <c r="E1507" s="158">
        <v>60</v>
      </c>
      <c r="F1507" s="128">
        <v>250</v>
      </c>
      <c r="G1507" s="35">
        <f>F1507*E1507</f>
        <v>15000</v>
      </c>
    </row>
    <row r="1508" spans="1:9" x14ac:dyDescent="0.2">
      <c r="A1508" s="29"/>
      <c r="B1508" s="101"/>
      <c r="C1508" s="352"/>
      <c r="D1508" s="351" t="s">
        <v>3775</v>
      </c>
      <c r="E1508" s="108"/>
      <c r="F1508" s="128"/>
      <c r="G1508" s="35"/>
    </row>
    <row r="1509" spans="1:9" x14ac:dyDescent="0.2">
      <c r="A1509" s="29"/>
      <c r="B1509" s="101"/>
      <c r="C1509" s="352"/>
      <c r="D1509" s="351"/>
      <c r="E1509" s="108"/>
      <c r="F1509" s="149"/>
      <c r="G1509" s="35"/>
    </row>
    <row r="1510" spans="1:9" x14ac:dyDescent="0.2">
      <c r="A1510" s="29"/>
      <c r="B1510" s="101"/>
      <c r="C1510" s="41"/>
      <c r="D1510" s="351"/>
      <c r="E1510" s="108"/>
      <c r="F1510" s="128"/>
      <c r="G1510" s="35"/>
    </row>
    <row r="1511" spans="1:9" x14ac:dyDescent="0.2">
      <c r="A1511" s="29"/>
      <c r="B1511" s="105"/>
      <c r="C1511" s="352"/>
      <c r="D1511" s="357"/>
      <c r="E1511" s="102"/>
      <c r="F1511" s="128"/>
      <c r="G1511" s="35"/>
    </row>
    <row r="1512" spans="1:9" x14ac:dyDescent="0.2">
      <c r="A1512" s="29"/>
      <c r="B1512" s="105"/>
      <c r="C1512" s="41"/>
      <c r="D1512" s="357"/>
      <c r="E1512" s="102"/>
      <c r="F1512" s="128"/>
      <c r="G1512" s="35"/>
    </row>
    <row r="1513" spans="1:9" x14ac:dyDescent="0.2">
      <c r="A1513" s="29"/>
      <c r="B1513" s="151"/>
      <c r="C1513" s="119"/>
      <c r="D1513" s="136"/>
      <c r="E1513" s="108"/>
      <c r="F1513" s="150"/>
      <c r="G1513" s="35"/>
    </row>
    <row r="1514" spans="1:9" x14ac:dyDescent="0.2">
      <c r="A1514" s="29"/>
      <c r="B1514" s="151"/>
      <c r="C1514" s="119"/>
      <c r="D1514" s="144"/>
      <c r="E1514" s="108"/>
      <c r="F1514" s="150"/>
      <c r="G1514" s="35"/>
    </row>
    <row r="1515" spans="1:9" x14ac:dyDescent="0.2">
      <c r="A1515" s="29"/>
      <c r="B1515" s="101"/>
      <c r="C1515" s="41"/>
      <c r="D1515" s="144"/>
      <c r="E1515" s="155"/>
      <c r="F1515" s="128"/>
      <c r="G1515" s="35"/>
    </row>
    <row r="1516" spans="1:9" x14ac:dyDescent="0.2">
      <c r="A1516" s="29"/>
      <c r="B1516" s="106"/>
      <c r="C1516" s="41"/>
      <c r="D1516" s="136"/>
      <c r="E1516" s="104"/>
      <c r="F1516" s="128"/>
      <c r="G1516" s="35"/>
    </row>
    <row r="1517" spans="1:9" x14ac:dyDescent="0.2">
      <c r="A1517" s="29"/>
      <c r="B1517" s="105"/>
      <c r="C1517" s="41" t="s">
        <v>150</v>
      </c>
      <c r="D1517" s="136"/>
      <c r="E1517" s="108"/>
      <c r="F1517" s="152"/>
      <c r="G1517" s="35"/>
    </row>
    <row r="1518" spans="1:9" x14ac:dyDescent="0.2">
      <c r="A1518" s="29"/>
      <c r="B1518" s="107"/>
      <c r="C1518" s="41"/>
      <c r="D1518" s="136"/>
      <c r="E1518" s="153"/>
      <c r="F1518" s="128"/>
      <c r="G1518" s="35"/>
    </row>
    <row r="1519" spans="1:9" x14ac:dyDescent="0.2">
      <c r="A1519" s="29"/>
      <c r="B1519" s="107"/>
      <c r="C1519" s="41"/>
      <c r="D1519" s="67"/>
      <c r="E1519" s="153"/>
      <c r="F1519" s="128"/>
      <c r="G1519" s="35"/>
    </row>
    <row r="1520" spans="1:9" x14ac:dyDescent="0.2">
      <c r="A1520" s="29"/>
      <c r="B1520" s="101"/>
      <c r="C1520" s="41"/>
      <c r="D1520" s="67"/>
      <c r="E1520" s="108"/>
      <c r="F1520" s="128"/>
      <c r="G1520" s="35"/>
      <c r="I1520" s="411" t="s">
        <v>150</v>
      </c>
    </row>
    <row r="1521" spans="1:10" x14ac:dyDescent="0.2">
      <c r="A1521" s="29"/>
      <c r="B1521" s="101"/>
      <c r="C1521" s="41"/>
      <c r="D1521" s="67"/>
      <c r="E1521" s="153"/>
      <c r="F1521" s="128"/>
      <c r="G1521" s="35"/>
    </row>
    <row r="1522" spans="1:10" x14ac:dyDescent="0.2">
      <c r="A1522" s="29"/>
      <c r="B1522" s="106"/>
      <c r="C1522" s="41"/>
      <c r="D1522" s="67"/>
      <c r="E1522" s="104" t="s">
        <v>150</v>
      </c>
      <c r="F1522" s="154"/>
      <c r="G1522" s="35"/>
      <c r="I1522" s="411"/>
    </row>
    <row r="1523" spans="1:10" x14ac:dyDescent="0.2">
      <c r="A1523" s="29"/>
      <c r="B1523" s="105"/>
      <c r="C1523" s="41"/>
      <c r="D1523" s="130"/>
      <c r="E1523" s="104"/>
      <c r="F1523" s="154"/>
      <c r="G1523" s="35"/>
    </row>
    <row r="1524" spans="1:10" x14ac:dyDescent="0.2">
      <c r="A1524" s="29"/>
      <c r="B1524" s="105"/>
      <c r="C1524" s="41"/>
      <c r="D1524" s="67"/>
      <c r="E1524" s="104"/>
      <c r="F1524" s="154"/>
      <c r="G1524" s="35"/>
    </row>
    <row r="1525" spans="1:10" x14ac:dyDescent="0.2">
      <c r="A1525" s="29"/>
      <c r="B1525" s="101"/>
      <c r="C1525" s="41"/>
      <c r="D1525" s="67"/>
      <c r="E1525" s="104"/>
      <c r="F1525" s="154"/>
      <c r="G1525" s="35"/>
    </row>
    <row r="1526" spans="1:10" x14ac:dyDescent="0.2">
      <c r="A1526" s="29"/>
      <c r="B1526" s="101"/>
      <c r="C1526" s="41"/>
      <c r="D1526" s="357" t="s">
        <v>2685</v>
      </c>
      <c r="E1526" s="104"/>
      <c r="F1526" s="154"/>
      <c r="G1526" s="35"/>
    </row>
    <row r="1527" spans="1:10" x14ac:dyDescent="0.2">
      <c r="A1527" s="29"/>
      <c r="B1527" s="101"/>
      <c r="C1527" s="41"/>
      <c r="D1527" s="136"/>
      <c r="E1527" s="104"/>
      <c r="F1527" s="154"/>
      <c r="G1527" s="35"/>
    </row>
    <row r="1528" spans="1:10" x14ac:dyDescent="0.2">
      <c r="A1528" s="29"/>
      <c r="B1528" s="101"/>
      <c r="C1528" s="41"/>
      <c r="D1528" s="62"/>
      <c r="E1528" s="104"/>
      <c r="F1528" s="154"/>
      <c r="G1528" s="35"/>
    </row>
    <row r="1529" spans="1:10" x14ac:dyDescent="0.2">
      <c r="A1529" s="29"/>
      <c r="B1529" s="101"/>
      <c r="C1529" s="41"/>
      <c r="D1529" s="62"/>
      <c r="E1529" s="104"/>
      <c r="F1529" s="154"/>
      <c r="G1529" s="35"/>
    </row>
    <row r="1530" spans="1:10" x14ac:dyDescent="0.2">
      <c r="A1530" s="29"/>
      <c r="B1530" s="101"/>
      <c r="C1530" s="41"/>
      <c r="D1530" s="62"/>
      <c r="E1530" s="104"/>
      <c r="F1530" s="154"/>
      <c r="G1530" s="35"/>
      <c r="J1530" s="411" t="s">
        <v>3797</v>
      </c>
    </row>
    <row r="1531" spans="1:10" x14ac:dyDescent="0.2">
      <c r="A1531" s="29"/>
      <c r="B1531" s="101"/>
      <c r="C1531" s="41"/>
      <c r="D1531" s="401" t="s">
        <v>1421</v>
      </c>
      <c r="E1531" s="104"/>
      <c r="F1531" s="154"/>
      <c r="G1531" s="35"/>
    </row>
    <row r="1532" spans="1:10" x14ac:dyDescent="0.2">
      <c r="A1532" s="29"/>
      <c r="B1532" s="101"/>
      <c r="C1532" s="41"/>
      <c r="D1532" s="62"/>
      <c r="E1532" s="104"/>
      <c r="F1532" s="154"/>
      <c r="G1532" s="35"/>
    </row>
    <row r="1533" spans="1:10" x14ac:dyDescent="0.2">
      <c r="A1533" s="29"/>
      <c r="B1533" s="101"/>
      <c r="C1533" s="41"/>
      <c r="D1533" s="67"/>
      <c r="E1533" s="104"/>
      <c r="F1533" s="154"/>
      <c r="G1533" s="35"/>
    </row>
    <row r="1534" spans="1:10" x14ac:dyDescent="0.2">
      <c r="A1534" s="29"/>
      <c r="B1534" s="101"/>
      <c r="C1534" s="41"/>
      <c r="D1534" s="159"/>
      <c r="E1534" s="104"/>
      <c r="F1534" s="154"/>
      <c r="G1534" s="35"/>
    </row>
    <row r="1535" spans="1:10" x14ac:dyDescent="0.2">
      <c r="A1535" s="29"/>
      <c r="B1535" s="101"/>
      <c r="C1535" s="41"/>
      <c r="D1535" s="160"/>
      <c r="E1535" s="108"/>
      <c r="F1535" s="128"/>
      <c r="G1535" s="35"/>
    </row>
    <row r="1536" spans="1:10" x14ac:dyDescent="0.2">
      <c r="A1536" s="29"/>
      <c r="B1536" s="101"/>
      <c r="C1536" s="41"/>
      <c r="D1536" s="136"/>
      <c r="E1536" s="153"/>
      <c r="F1536" s="128"/>
      <c r="G1536" s="35"/>
    </row>
    <row r="1537" spans="1:7" x14ac:dyDescent="0.2">
      <c r="A1537" s="29"/>
      <c r="B1537" s="101"/>
      <c r="C1537" s="41"/>
      <c r="D1537" s="136"/>
      <c r="E1537" s="390" t="s">
        <v>152</v>
      </c>
      <c r="F1537" s="128"/>
      <c r="G1537" s="35"/>
    </row>
    <row r="1538" spans="1:7" x14ac:dyDescent="0.2">
      <c r="A1538" s="29"/>
      <c r="B1538" s="101"/>
      <c r="C1538" s="31"/>
      <c r="D1538" s="67"/>
      <c r="E1538" s="131"/>
      <c r="F1538" s="117"/>
      <c r="G1538" s="35"/>
    </row>
    <row r="1539" spans="1:7" x14ac:dyDescent="0.2">
      <c r="A1539" s="29"/>
      <c r="B1539" s="101"/>
      <c r="C1539" s="41"/>
      <c r="D1539" s="118"/>
      <c r="E1539" s="108"/>
      <c r="F1539" s="149"/>
      <c r="G1539" s="35"/>
    </row>
    <row r="1540" spans="1:7" x14ac:dyDescent="0.2">
      <c r="A1540" s="29"/>
      <c r="B1540" s="101"/>
      <c r="C1540" s="41"/>
      <c r="D1540" s="364" t="s">
        <v>152</v>
      </c>
      <c r="E1540" s="108"/>
      <c r="F1540" s="149"/>
      <c r="G1540" s="35"/>
    </row>
    <row r="1541" spans="1:7" ht="13.5" thickBot="1" x14ac:dyDescent="0.25">
      <c r="A1541" s="45"/>
      <c r="B1541" s="132"/>
      <c r="C1541" s="115"/>
      <c r="D1541" s="115"/>
      <c r="E1541" s="132"/>
      <c r="F1541" s="49" t="s">
        <v>15</v>
      </c>
      <c r="G1541" s="50">
        <f>SUM(G1507:G1540)</f>
        <v>15000</v>
      </c>
    </row>
    <row r="1542" spans="1:7" ht="13.5" thickTop="1" x14ac:dyDescent="0.2">
      <c r="A1542" s="1149" t="s">
        <v>3776</v>
      </c>
      <c r="B1542" s="1150"/>
      <c r="C1542" s="1150"/>
      <c r="D1542" s="1150"/>
      <c r="E1542" s="1150"/>
      <c r="F1542" s="1150"/>
      <c r="G1542" s="1151"/>
    </row>
    <row r="1543" spans="1:7" ht="13.5" thickBot="1" x14ac:dyDescent="0.25">
      <c r="A1543" s="52"/>
      <c r="B1543" s="103"/>
      <c r="C1543" s="355" t="s">
        <v>8</v>
      </c>
      <c r="D1543" s="54"/>
      <c r="E1543" s="103"/>
      <c r="F1543" s="55"/>
      <c r="G1543" s="56"/>
    </row>
    <row r="1544" spans="1:7" ht="13.5" thickTop="1" x14ac:dyDescent="0.2">
      <c r="A1544" s="1130"/>
      <c r="B1544" s="1131"/>
      <c r="C1544" s="1131"/>
      <c r="D1544" s="57" t="s">
        <v>11</v>
      </c>
      <c r="E1544" s="1132" t="s">
        <v>12</v>
      </c>
      <c r="F1544" s="1132"/>
      <c r="G1544" s="1133"/>
    </row>
    <row r="1545" spans="1:7" x14ac:dyDescent="0.2">
      <c r="A1545" s="1134" t="s">
        <v>17</v>
      </c>
      <c r="B1545" s="1135"/>
      <c r="C1545" s="1135"/>
      <c r="D1545" s="39"/>
      <c r="E1545" s="1136"/>
      <c r="F1545" s="1137"/>
      <c r="G1545" s="1138"/>
    </row>
    <row r="1546" spans="1:7" x14ac:dyDescent="0.2">
      <c r="A1546" s="1134" t="s">
        <v>38</v>
      </c>
      <c r="B1546" s="1135"/>
      <c r="C1546" s="1135"/>
      <c r="D1546" s="58" t="s">
        <v>329</v>
      </c>
      <c r="E1546" s="1139" t="s">
        <v>142</v>
      </c>
      <c r="F1546" s="1139"/>
      <c r="G1546" s="1140"/>
    </row>
    <row r="1547" spans="1:7" ht="13.5" thickBot="1" x14ac:dyDescent="0.25">
      <c r="A1547" s="1141" t="s">
        <v>39</v>
      </c>
      <c r="B1547" s="1142"/>
      <c r="C1547" s="1142"/>
      <c r="D1547" s="59" t="s">
        <v>330</v>
      </c>
      <c r="E1547" s="1143" t="s">
        <v>0</v>
      </c>
      <c r="F1547" s="1143"/>
      <c r="G1547" s="1144"/>
    </row>
    <row r="1548" spans="1:7" ht="16.5" x14ac:dyDescent="0.25">
      <c r="A1548" s="1152" t="s">
        <v>29</v>
      </c>
      <c r="B1548" s="1153"/>
      <c r="C1548" s="1153"/>
      <c r="D1548" s="1153"/>
      <c r="E1548" s="1153"/>
      <c r="F1548" s="1153"/>
      <c r="G1548" s="1154"/>
    </row>
    <row r="1549" spans="1:7" x14ac:dyDescent="0.2">
      <c r="A1549" s="1155" t="s">
        <v>48</v>
      </c>
      <c r="B1549" s="1156"/>
      <c r="C1549" s="1156"/>
      <c r="D1549" s="1156"/>
      <c r="E1549" s="1156"/>
      <c r="F1549" s="1156"/>
      <c r="G1549" s="1157"/>
    </row>
    <row r="1550" spans="1:7" x14ac:dyDescent="0.2">
      <c r="A1550" s="1158" t="s">
        <v>49</v>
      </c>
      <c r="B1550" s="1159"/>
      <c r="C1550" s="1159"/>
      <c r="D1550" s="1159"/>
      <c r="E1550" s="1159"/>
      <c r="F1550" s="1159"/>
      <c r="G1550" s="1160"/>
    </row>
    <row r="1551" spans="1:7" x14ac:dyDescent="0.2">
      <c r="A1551" s="6"/>
      <c r="B1551" s="99"/>
      <c r="C1551" s="8"/>
      <c r="D1551" s="9"/>
      <c r="E1551" s="99"/>
      <c r="F1551" s="10"/>
      <c r="G1551" s="11" t="s">
        <v>20</v>
      </c>
    </row>
    <row r="1552" spans="1:7" x14ac:dyDescent="0.2">
      <c r="A1552" s="12" t="s">
        <v>1</v>
      </c>
      <c r="B1552" s="13"/>
      <c r="C1552" s="14" t="s">
        <v>27</v>
      </c>
      <c r="D1552" s="13"/>
      <c r="E1552" s="343" t="s">
        <v>4827</v>
      </c>
      <c r="F1552" s="98"/>
      <c r="G1552" s="344" t="s">
        <v>4826</v>
      </c>
    </row>
    <row r="1553" spans="1:7" x14ac:dyDescent="0.2">
      <c r="A1553" s="17" t="s">
        <v>8</v>
      </c>
      <c r="B1553" s="100"/>
      <c r="C1553" s="19"/>
      <c r="D1553" s="4"/>
      <c r="E1553" s="1145"/>
      <c r="F1553" s="1146"/>
      <c r="G1553" s="20"/>
    </row>
    <row r="1554" spans="1:7" x14ac:dyDescent="0.2">
      <c r="A1554" s="21" t="s">
        <v>37</v>
      </c>
      <c r="B1554" s="22"/>
      <c r="C1554" s="22"/>
      <c r="D1554" s="22"/>
      <c r="E1554" s="23" t="s">
        <v>46</v>
      </c>
      <c r="F1554" s="24"/>
      <c r="G1554" s="20" t="s">
        <v>50</v>
      </c>
    </row>
    <row r="1555" spans="1:7" x14ac:dyDescent="0.2">
      <c r="A1555" s="6"/>
      <c r="B1555" s="99"/>
      <c r="C1555" s="8"/>
      <c r="D1555" s="8"/>
      <c r="E1555" s="1147"/>
      <c r="F1555" s="1148"/>
      <c r="G1555" s="25"/>
    </row>
    <row r="1556" spans="1:7" ht="26.25" thickBot="1" x14ac:dyDescent="0.25">
      <c r="A1556" s="210" t="s">
        <v>47</v>
      </c>
      <c r="B1556" s="28" t="s">
        <v>23</v>
      </c>
      <c r="C1556" s="28" t="s">
        <v>34</v>
      </c>
      <c r="D1556" s="110" t="s">
        <v>53</v>
      </c>
      <c r="E1556" s="114" t="s">
        <v>54</v>
      </c>
      <c r="F1556" s="111" t="s">
        <v>55</v>
      </c>
      <c r="G1556" s="112" t="s">
        <v>35</v>
      </c>
    </row>
    <row r="1557" spans="1:7" ht="13.5" thickTop="1" x14ac:dyDescent="0.2">
      <c r="A1557" s="29">
        <v>1</v>
      </c>
      <c r="B1557" s="101"/>
      <c r="C1557" s="352" t="s">
        <v>300</v>
      </c>
      <c r="D1557" s="351" t="s">
        <v>4810</v>
      </c>
      <c r="E1557" s="158">
        <v>40</v>
      </c>
      <c r="F1557" s="128">
        <v>200</v>
      </c>
      <c r="G1557" s="35">
        <f>F1557*E1557</f>
        <v>8000</v>
      </c>
    </row>
    <row r="1558" spans="1:7" x14ac:dyDescent="0.2">
      <c r="A1558" s="29"/>
      <c r="B1558" s="101"/>
      <c r="C1558" s="352"/>
      <c r="D1558" s="351" t="s">
        <v>750</v>
      </c>
      <c r="E1558" s="108"/>
      <c r="F1558" s="128"/>
      <c r="G1558" s="353" t="s">
        <v>8</v>
      </c>
    </row>
    <row r="1559" spans="1:7" x14ac:dyDescent="0.2">
      <c r="A1559" s="29">
        <v>2</v>
      </c>
      <c r="B1559" s="101"/>
      <c r="C1559" s="352" t="s">
        <v>300</v>
      </c>
      <c r="D1559" s="351" t="s">
        <v>4811</v>
      </c>
      <c r="E1559" s="108">
        <v>40</v>
      </c>
      <c r="F1559" s="149">
        <v>350</v>
      </c>
      <c r="G1559" s="35">
        <f t="shared" ref="G1559:G1561" si="6">F1559*E1559</f>
        <v>14000</v>
      </c>
    </row>
    <row r="1560" spans="1:7" x14ac:dyDescent="0.2">
      <c r="A1560" s="29"/>
      <c r="B1560" s="101"/>
      <c r="C1560" s="41"/>
      <c r="D1560" s="351" t="s">
        <v>4812</v>
      </c>
      <c r="E1560" s="108"/>
      <c r="F1560" s="128"/>
      <c r="G1560" s="353" t="s">
        <v>8</v>
      </c>
    </row>
    <row r="1561" spans="1:7" x14ac:dyDescent="0.2">
      <c r="A1561" s="29">
        <v>3</v>
      </c>
      <c r="B1561" s="105"/>
      <c r="C1561" s="352" t="s">
        <v>300</v>
      </c>
      <c r="D1561" s="357" t="s">
        <v>4813</v>
      </c>
      <c r="E1561" s="102">
        <v>40</v>
      </c>
      <c r="F1561" s="128">
        <v>200</v>
      </c>
      <c r="G1561" s="35">
        <f t="shared" si="6"/>
        <v>8000</v>
      </c>
    </row>
    <row r="1562" spans="1:7" x14ac:dyDescent="0.2">
      <c r="A1562" s="29"/>
      <c r="B1562" s="105"/>
      <c r="C1562" s="41"/>
      <c r="D1562" s="357" t="s">
        <v>1323</v>
      </c>
      <c r="E1562" s="102"/>
      <c r="F1562" s="128"/>
      <c r="G1562" s="353" t="s">
        <v>8</v>
      </c>
    </row>
    <row r="1563" spans="1:7" x14ac:dyDescent="0.2">
      <c r="A1563" s="29"/>
      <c r="B1563" s="151"/>
      <c r="C1563" s="119"/>
      <c r="D1563" s="136"/>
      <c r="E1563" s="108"/>
      <c r="F1563" s="150"/>
      <c r="G1563" s="35"/>
    </row>
    <row r="1564" spans="1:7" x14ac:dyDescent="0.2">
      <c r="A1564" s="29"/>
      <c r="B1564" s="151"/>
      <c r="C1564" s="119"/>
      <c r="D1564" s="144"/>
      <c r="E1564" s="108"/>
      <c r="F1564" s="150"/>
      <c r="G1564" s="35"/>
    </row>
    <row r="1565" spans="1:7" x14ac:dyDescent="0.2">
      <c r="A1565" s="29"/>
      <c r="B1565" s="101"/>
      <c r="C1565" s="41"/>
      <c r="D1565" s="144"/>
      <c r="E1565" s="155"/>
      <c r="F1565" s="128"/>
      <c r="G1565" s="35"/>
    </row>
    <row r="1566" spans="1:7" x14ac:dyDescent="0.2">
      <c r="A1566" s="29"/>
      <c r="B1566" s="106"/>
      <c r="C1566" s="41"/>
      <c r="D1566" s="136"/>
      <c r="E1566" s="104"/>
      <c r="F1566" s="128"/>
      <c r="G1566" s="35"/>
    </row>
    <row r="1567" spans="1:7" x14ac:dyDescent="0.2">
      <c r="A1567" s="29"/>
      <c r="B1567" s="105"/>
      <c r="C1567" s="41" t="s">
        <v>150</v>
      </c>
      <c r="D1567" s="136"/>
      <c r="E1567" s="108"/>
      <c r="F1567" s="152"/>
      <c r="G1567" s="35"/>
    </row>
    <row r="1568" spans="1:7" x14ac:dyDescent="0.2">
      <c r="A1568" s="29"/>
      <c r="B1568" s="107"/>
      <c r="C1568" s="41"/>
      <c r="D1568" s="136"/>
      <c r="E1568" s="153"/>
      <c r="F1568" s="128"/>
      <c r="G1568" s="35"/>
    </row>
    <row r="1569" spans="1:7" x14ac:dyDescent="0.2">
      <c r="A1569" s="29"/>
      <c r="B1569" s="107"/>
      <c r="C1569" s="41"/>
      <c r="D1569" s="67"/>
      <c r="E1569" s="153"/>
      <c r="F1569" s="128"/>
      <c r="G1569" s="35"/>
    </row>
    <row r="1570" spans="1:7" x14ac:dyDescent="0.2">
      <c r="A1570" s="29"/>
      <c r="B1570" s="101"/>
      <c r="C1570" s="41"/>
      <c r="D1570" s="67"/>
      <c r="E1570" s="108"/>
      <c r="F1570" s="128"/>
      <c r="G1570" s="35"/>
    </row>
    <row r="1571" spans="1:7" x14ac:dyDescent="0.2">
      <c r="A1571" s="29"/>
      <c r="B1571" s="101"/>
      <c r="C1571" s="41"/>
      <c r="D1571" s="67"/>
      <c r="E1571" s="153"/>
      <c r="F1571" s="128"/>
      <c r="G1571" s="35"/>
    </row>
    <row r="1572" spans="1:7" x14ac:dyDescent="0.2">
      <c r="A1572" s="29"/>
      <c r="B1572" s="106"/>
      <c r="C1572" s="41"/>
      <c r="D1572" s="67"/>
      <c r="E1572" s="104" t="s">
        <v>150</v>
      </c>
      <c r="F1572" s="154"/>
      <c r="G1572" s="35"/>
    </row>
    <row r="1573" spans="1:7" x14ac:dyDescent="0.2">
      <c r="A1573" s="29"/>
      <c r="B1573" s="105"/>
      <c r="C1573" s="41"/>
      <c r="D1573" s="130"/>
      <c r="E1573" s="104"/>
      <c r="F1573" s="154"/>
      <c r="G1573" s="35"/>
    </row>
    <row r="1574" spans="1:7" x14ac:dyDescent="0.2">
      <c r="A1574" s="29"/>
      <c r="B1574" s="105"/>
      <c r="C1574" s="41"/>
      <c r="D1574" s="67"/>
      <c r="E1574" s="104"/>
      <c r="F1574" s="154"/>
      <c r="G1574" s="35"/>
    </row>
    <row r="1575" spans="1:7" x14ac:dyDescent="0.2">
      <c r="A1575" s="29"/>
      <c r="B1575" s="101"/>
      <c r="C1575" s="41"/>
      <c r="D1575" s="67"/>
      <c r="E1575" s="104"/>
      <c r="F1575" s="154"/>
      <c r="G1575" s="35"/>
    </row>
    <row r="1576" spans="1:7" x14ac:dyDescent="0.2">
      <c r="A1576" s="29"/>
      <c r="B1576" s="101"/>
      <c r="C1576" s="41"/>
      <c r="D1576" s="357" t="s">
        <v>2685</v>
      </c>
      <c r="E1576" s="104"/>
      <c r="F1576" s="154"/>
      <c r="G1576" s="35"/>
    </row>
    <row r="1577" spans="1:7" x14ac:dyDescent="0.2">
      <c r="A1577" s="29"/>
      <c r="B1577" s="101"/>
      <c r="C1577" s="41"/>
      <c r="D1577" s="136"/>
      <c r="E1577" s="104"/>
      <c r="F1577" s="154"/>
      <c r="G1577" s="35"/>
    </row>
    <row r="1578" spans="1:7" x14ac:dyDescent="0.2">
      <c r="A1578" s="29"/>
      <c r="B1578" s="101"/>
      <c r="C1578" s="41"/>
      <c r="D1578" s="62"/>
      <c r="E1578" s="104"/>
      <c r="F1578" s="154"/>
      <c r="G1578" s="35"/>
    </row>
    <row r="1579" spans="1:7" x14ac:dyDescent="0.2">
      <c r="A1579" s="29"/>
      <c r="B1579" s="101"/>
      <c r="C1579" s="41"/>
      <c r="D1579" s="62"/>
      <c r="E1579" s="104"/>
      <c r="F1579" s="154"/>
      <c r="G1579" s="35"/>
    </row>
    <row r="1580" spans="1:7" x14ac:dyDescent="0.2">
      <c r="A1580" s="29"/>
      <c r="B1580" s="101"/>
      <c r="C1580" s="41"/>
      <c r="D1580" s="62"/>
      <c r="E1580" s="104"/>
      <c r="F1580" s="154"/>
      <c r="G1580" s="35"/>
    </row>
    <row r="1581" spans="1:7" x14ac:dyDescent="0.2">
      <c r="A1581" s="29"/>
      <c r="B1581" s="101"/>
      <c r="C1581" s="41"/>
      <c r="D1581" s="401" t="s">
        <v>1421</v>
      </c>
      <c r="E1581" s="104"/>
      <c r="F1581" s="154"/>
      <c r="G1581" s="35"/>
    </row>
    <row r="1582" spans="1:7" x14ac:dyDescent="0.2">
      <c r="A1582" s="29"/>
      <c r="B1582" s="101"/>
      <c r="C1582" s="41"/>
      <c r="D1582" s="62"/>
      <c r="E1582" s="104"/>
      <c r="F1582" s="154"/>
      <c r="G1582" s="35"/>
    </row>
    <row r="1583" spans="1:7" x14ac:dyDescent="0.2">
      <c r="A1583" s="29"/>
      <c r="B1583" s="101"/>
      <c r="C1583" s="41"/>
      <c r="D1583" s="67"/>
      <c r="E1583" s="104"/>
      <c r="F1583" s="154"/>
      <c r="G1583" s="35"/>
    </row>
    <row r="1584" spans="1:7" x14ac:dyDescent="0.2">
      <c r="A1584" s="29"/>
      <c r="B1584" s="101"/>
      <c r="C1584" s="41"/>
      <c r="D1584" s="159"/>
      <c r="E1584" s="104"/>
      <c r="F1584" s="154"/>
      <c r="G1584" s="35"/>
    </row>
    <row r="1585" spans="1:7" x14ac:dyDescent="0.2">
      <c r="A1585" s="29"/>
      <c r="B1585" s="101"/>
      <c r="C1585" s="41"/>
      <c r="D1585" s="160"/>
      <c r="E1585" s="108"/>
      <c r="F1585" s="128"/>
      <c r="G1585" s="35"/>
    </row>
    <row r="1586" spans="1:7" x14ac:dyDescent="0.2">
      <c r="A1586" s="29"/>
      <c r="B1586" s="101"/>
      <c r="C1586" s="41"/>
      <c r="D1586" s="136"/>
      <c r="E1586" s="153"/>
      <c r="F1586" s="128"/>
      <c r="G1586" s="35"/>
    </row>
    <row r="1587" spans="1:7" x14ac:dyDescent="0.2">
      <c r="A1587" s="29"/>
      <c r="B1587" s="101"/>
      <c r="C1587" s="41"/>
      <c r="D1587" s="136"/>
      <c r="E1587" s="390" t="s">
        <v>152</v>
      </c>
      <c r="F1587" s="128"/>
      <c r="G1587" s="35"/>
    </row>
    <row r="1588" spans="1:7" x14ac:dyDescent="0.2">
      <c r="A1588" s="29"/>
      <c r="B1588" s="101"/>
      <c r="C1588" s="31"/>
      <c r="D1588" s="67"/>
      <c r="E1588" s="131"/>
      <c r="F1588" s="117"/>
      <c r="G1588" s="35"/>
    </row>
    <row r="1589" spans="1:7" x14ac:dyDescent="0.2">
      <c r="A1589" s="29"/>
      <c r="B1589" s="101"/>
      <c r="C1589" s="41"/>
      <c r="D1589" s="118"/>
      <c r="E1589" s="108"/>
      <c r="F1589" s="149"/>
      <c r="G1589" s="35"/>
    </row>
    <row r="1590" spans="1:7" x14ac:dyDescent="0.2">
      <c r="A1590" s="29"/>
      <c r="B1590" s="101"/>
      <c r="C1590" s="41"/>
      <c r="D1590" s="364" t="s">
        <v>152</v>
      </c>
      <c r="E1590" s="108"/>
      <c r="F1590" s="149"/>
      <c r="G1590" s="35"/>
    </row>
    <row r="1591" spans="1:7" ht="13.5" thickBot="1" x14ac:dyDescent="0.25">
      <c r="A1591" s="45"/>
      <c r="B1591" s="132"/>
      <c r="C1591" s="115"/>
      <c r="D1591" s="115"/>
      <c r="E1591" s="132"/>
      <c r="F1591" s="49" t="s">
        <v>15</v>
      </c>
      <c r="G1591" s="50">
        <f>SUM(G1557:G1590)</f>
        <v>30000</v>
      </c>
    </row>
    <row r="1592" spans="1:7" ht="13.5" thickTop="1" x14ac:dyDescent="0.2">
      <c r="A1592" s="1149" t="s">
        <v>4814</v>
      </c>
      <c r="B1592" s="1150"/>
      <c r="C1592" s="1150"/>
      <c r="D1592" s="1150"/>
      <c r="E1592" s="1150"/>
      <c r="F1592" s="1150"/>
      <c r="G1592" s="1151"/>
    </row>
    <row r="1593" spans="1:7" ht="13.5" thickBot="1" x14ac:dyDescent="0.25">
      <c r="A1593" s="52"/>
      <c r="B1593" s="103"/>
      <c r="C1593" s="355" t="s">
        <v>4815</v>
      </c>
      <c r="D1593" s="54"/>
      <c r="E1593" s="103"/>
      <c r="F1593" s="55"/>
      <c r="G1593" s="56"/>
    </row>
    <row r="1594" spans="1:7" ht="13.5" thickTop="1" x14ac:dyDescent="0.2">
      <c r="A1594" s="1130"/>
      <c r="B1594" s="1131"/>
      <c r="C1594" s="1131"/>
      <c r="D1594" s="57" t="s">
        <v>11</v>
      </c>
      <c r="E1594" s="1132" t="s">
        <v>12</v>
      </c>
      <c r="F1594" s="1132"/>
      <c r="G1594" s="1133"/>
    </row>
    <row r="1595" spans="1:7" x14ac:dyDescent="0.2">
      <c r="A1595" s="1134" t="s">
        <v>17</v>
      </c>
      <c r="B1595" s="1135"/>
      <c r="C1595" s="1135"/>
      <c r="D1595" s="39"/>
      <c r="E1595" s="1136"/>
      <c r="F1595" s="1137"/>
      <c r="G1595" s="1138"/>
    </row>
    <row r="1596" spans="1:7" x14ac:dyDescent="0.2">
      <c r="A1596" s="1134" t="s">
        <v>38</v>
      </c>
      <c r="B1596" s="1135"/>
      <c r="C1596" s="1135"/>
      <c r="D1596" s="58" t="s">
        <v>329</v>
      </c>
      <c r="E1596" s="1139" t="s">
        <v>142</v>
      </c>
      <c r="F1596" s="1139"/>
      <c r="G1596" s="1140"/>
    </row>
    <row r="1597" spans="1:7" ht="13.5" thickBot="1" x14ac:dyDescent="0.25">
      <c r="A1597" s="1141" t="s">
        <v>39</v>
      </c>
      <c r="B1597" s="1142"/>
      <c r="C1597" s="1142"/>
      <c r="D1597" s="59" t="s">
        <v>330</v>
      </c>
      <c r="E1597" s="1143" t="s">
        <v>0</v>
      </c>
      <c r="F1597" s="1143"/>
      <c r="G1597" s="1144"/>
    </row>
  </sheetData>
  <mergeCells count="455">
    <mergeCell ref="A1596:C1596"/>
    <mergeCell ref="E1596:G1596"/>
    <mergeCell ref="A1597:C1597"/>
    <mergeCell ref="E1597:G1597"/>
    <mergeCell ref="A1548:G1548"/>
    <mergeCell ref="A1549:G1549"/>
    <mergeCell ref="A1550:G1550"/>
    <mergeCell ref="E1553:F1553"/>
    <mergeCell ref="E1555:F1555"/>
    <mergeCell ref="A1592:G1592"/>
    <mergeCell ref="A1594:C1594"/>
    <mergeCell ref="E1594:G1594"/>
    <mergeCell ref="A1595:C1595"/>
    <mergeCell ref="E1595:G1595"/>
    <mergeCell ref="A1542:G1542"/>
    <mergeCell ref="A1544:C1544"/>
    <mergeCell ref="E1544:G1544"/>
    <mergeCell ref="A1545:C1545"/>
    <mergeCell ref="E1545:G1545"/>
    <mergeCell ref="A1546:C1546"/>
    <mergeCell ref="E1546:G1546"/>
    <mergeCell ref="A1547:C1547"/>
    <mergeCell ref="E1547:G1547"/>
    <mergeCell ref="A1496:C1496"/>
    <mergeCell ref="E1496:G1496"/>
    <mergeCell ref="A1497:C1497"/>
    <mergeCell ref="E1497:G1497"/>
    <mergeCell ref="A1498:G1498"/>
    <mergeCell ref="A1499:G1499"/>
    <mergeCell ref="A1500:G1500"/>
    <mergeCell ref="E1503:F1503"/>
    <mergeCell ref="E1505:F1505"/>
    <mergeCell ref="A1448:G1448"/>
    <mergeCell ref="A1449:G1449"/>
    <mergeCell ref="A1450:G1450"/>
    <mergeCell ref="E1453:F1453"/>
    <mergeCell ref="E1455:F1455"/>
    <mergeCell ref="A1492:G1492"/>
    <mergeCell ref="A1494:C1494"/>
    <mergeCell ref="E1494:G1494"/>
    <mergeCell ref="A1495:C1495"/>
    <mergeCell ref="E1495:G1495"/>
    <mergeCell ref="A1396:C1396"/>
    <mergeCell ref="E1396:G1396"/>
    <mergeCell ref="A1397:C1397"/>
    <mergeCell ref="E1397:G1397"/>
    <mergeCell ref="A1348:G1348"/>
    <mergeCell ref="A1349:G1349"/>
    <mergeCell ref="A1350:G1350"/>
    <mergeCell ref="E1353:F1353"/>
    <mergeCell ref="E1355:F1355"/>
    <mergeCell ref="A1392:G1392"/>
    <mergeCell ref="A1394:C1394"/>
    <mergeCell ref="E1394:G1394"/>
    <mergeCell ref="A1395:C1395"/>
    <mergeCell ref="E1395:G1395"/>
    <mergeCell ref="A1342:G1342"/>
    <mergeCell ref="A1344:C1344"/>
    <mergeCell ref="E1344:G1344"/>
    <mergeCell ref="A1345:C1345"/>
    <mergeCell ref="E1345:G1345"/>
    <mergeCell ref="A1346:C1346"/>
    <mergeCell ref="E1346:G1346"/>
    <mergeCell ref="A1347:C1347"/>
    <mergeCell ref="E1347:G1347"/>
    <mergeCell ref="A1296:C1296"/>
    <mergeCell ref="E1296:G1296"/>
    <mergeCell ref="A1297:C1297"/>
    <mergeCell ref="E1297:G1297"/>
    <mergeCell ref="A1298:G1298"/>
    <mergeCell ref="A1299:G1299"/>
    <mergeCell ref="A1300:G1300"/>
    <mergeCell ref="E1303:F1303"/>
    <mergeCell ref="E1305:F1305"/>
    <mergeCell ref="A1248:G1248"/>
    <mergeCell ref="A1249:G1249"/>
    <mergeCell ref="A1250:G1250"/>
    <mergeCell ref="E1253:F1253"/>
    <mergeCell ref="E1255:F1255"/>
    <mergeCell ref="A1292:G1292"/>
    <mergeCell ref="A1294:C1294"/>
    <mergeCell ref="E1294:G1294"/>
    <mergeCell ref="A1295:C1295"/>
    <mergeCell ref="E1295:G1295"/>
    <mergeCell ref="A1196:C1196"/>
    <mergeCell ref="E1196:G1196"/>
    <mergeCell ref="A1197:C1197"/>
    <mergeCell ref="E1197:G1197"/>
    <mergeCell ref="A1148:G1148"/>
    <mergeCell ref="A1149:G1149"/>
    <mergeCell ref="A1150:G1150"/>
    <mergeCell ref="E1153:F1153"/>
    <mergeCell ref="E1155:F1155"/>
    <mergeCell ref="A1192:G1192"/>
    <mergeCell ref="A1194:C1194"/>
    <mergeCell ref="E1194:G1194"/>
    <mergeCell ref="A1195:C1195"/>
    <mergeCell ref="E1195:G1195"/>
    <mergeCell ref="A1046:C1046"/>
    <mergeCell ref="E1046:G1046"/>
    <mergeCell ref="A1047:C1047"/>
    <mergeCell ref="E1047:G1047"/>
    <mergeCell ref="A998:G998"/>
    <mergeCell ref="A999:G999"/>
    <mergeCell ref="A1000:G1000"/>
    <mergeCell ref="E1003:F1003"/>
    <mergeCell ref="E1005:F1005"/>
    <mergeCell ref="A1042:G1042"/>
    <mergeCell ref="A1044:C1044"/>
    <mergeCell ref="E1044:G1044"/>
    <mergeCell ref="A1045:C1045"/>
    <mergeCell ref="E1045:G1045"/>
    <mergeCell ref="A992:G992"/>
    <mergeCell ref="A994:C994"/>
    <mergeCell ref="E994:G994"/>
    <mergeCell ref="A995:C995"/>
    <mergeCell ref="E995:G995"/>
    <mergeCell ref="A996:C996"/>
    <mergeCell ref="E996:G996"/>
    <mergeCell ref="A997:C997"/>
    <mergeCell ref="E997:G997"/>
    <mergeCell ref="A946:C946"/>
    <mergeCell ref="E946:G946"/>
    <mergeCell ref="A947:C947"/>
    <mergeCell ref="E947:G947"/>
    <mergeCell ref="A948:G948"/>
    <mergeCell ref="A949:G949"/>
    <mergeCell ref="A950:G950"/>
    <mergeCell ref="E953:F953"/>
    <mergeCell ref="E955:F955"/>
    <mergeCell ref="A898:G898"/>
    <mergeCell ref="A899:G899"/>
    <mergeCell ref="A900:G900"/>
    <mergeCell ref="E903:F903"/>
    <mergeCell ref="E905:F905"/>
    <mergeCell ref="A942:G942"/>
    <mergeCell ref="A944:C944"/>
    <mergeCell ref="E944:G944"/>
    <mergeCell ref="A945:C945"/>
    <mergeCell ref="E945:G945"/>
    <mergeCell ref="A896:C896"/>
    <mergeCell ref="E896:G896"/>
    <mergeCell ref="A897:C897"/>
    <mergeCell ref="E897:G897"/>
    <mergeCell ref="A848:G848"/>
    <mergeCell ref="A849:G849"/>
    <mergeCell ref="A850:G850"/>
    <mergeCell ref="E853:F853"/>
    <mergeCell ref="E855:F855"/>
    <mergeCell ref="A892:G892"/>
    <mergeCell ref="A894:C894"/>
    <mergeCell ref="E894:G894"/>
    <mergeCell ref="A895:C895"/>
    <mergeCell ref="E895:G895"/>
    <mergeCell ref="A845:C845"/>
    <mergeCell ref="E845:G845"/>
    <mergeCell ref="A846:C846"/>
    <mergeCell ref="E846:G846"/>
    <mergeCell ref="A847:C847"/>
    <mergeCell ref="E847:G847"/>
    <mergeCell ref="C843:G843"/>
    <mergeCell ref="A799:G799"/>
    <mergeCell ref="A800:G800"/>
    <mergeCell ref="A801:G801"/>
    <mergeCell ref="E804:F804"/>
    <mergeCell ref="E806:F806"/>
    <mergeCell ref="A842:G842"/>
    <mergeCell ref="A844:C844"/>
    <mergeCell ref="E844:G844"/>
    <mergeCell ref="C794:D794"/>
    <mergeCell ref="A797:C797"/>
    <mergeCell ref="E797:G797"/>
    <mergeCell ref="A798:C798"/>
    <mergeCell ref="E798:G798"/>
    <mergeCell ref="I792:O792"/>
    <mergeCell ref="K793:O793"/>
    <mergeCell ref="A750:G750"/>
    <mergeCell ref="A751:G751"/>
    <mergeCell ref="A752:G752"/>
    <mergeCell ref="E755:F755"/>
    <mergeCell ref="E757:F757"/>
    <mergeCell ref="A793:G793"/>
    <mergeCell ref="A795:C795"/>
    <mergeCell ref="E795:G795"/>
    <mergeCell ref="A796:C796"/>
    <mergeCell ref="E796:G796"/>
    <mergeCell ref="A744:G744"/>
    <mergeCell ref="A746:C746"/>
    <mergeCell ref="E746:G746"/>
    <mergeCell ref="A747:C747"/>
    <mergeCell ref="E747:G747"/>
    <mergeCell ref="A748:C748"/>
    <mergeCell ref="E748:G748"/>
    <mergeCell ref="A749:C749"/>
    <mergeCell ref="E749:G749"/>
    <mergeCell ref="A698:C698"/>
    <mergeCell ref="E698:G698"/>
    <mergeCell ref="A699:C699"/>
    <mergeCell ref="E699:G699"/>
    <mergeCell ref="A700:G700"/>
    <mergeCell ref="A701:G701"/>
    <mergeCell ref="A702:G702"/>
    <mergeCell ref="E705:F705"/>
    <mergeCell ref="E707:F707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697:C697"/>
    <mergeCell ref="E697:G697"/>
    <mergeCell ref="A544:G544"/>
    <mergeCell ref="A546:C546"/>
    <mergeCell ref="E546:G546"/>
    <mergeCell ref="A547:C547"/>
    <mergeCell ref="E547:G547"/>
    <mergeCell ref="A548:C548"/>
    <mergeCell ref="E548:G548"/>
    <mergeCell ref="A549:C549"/>
    <mergeCell ref="E549:G549"/>
    <mergeCell ref="A498:C498"/>
    <mergeCell ref="E498:G498"/>
    <mergeCell ref="A499:C499"/>
    <mergeCell ref="E499:G499"/>
    <mergeCell ref="A500:G500"/>
    <mergeCell ref="A501:G501"/>
    <mergeCell ref="A502:G502"/>
    <mergeCell ref="E505:F505"/>
    <mergeCell ref="E507:F507"/>
    <mergeCell ref="A450:G450"/>
    <mergeCell ref="A451:G451"/>
    <mergeCell ref="A452:G452"/>
    <mergeCell ref="E455:F455"/>
    <mergeCell ref="E457:F457"/>
    <mergeCell ref="A494:G494"/>
    <mergeCell ref="A496:C496"/>
    <mergeCell ref="E496:G496"/>
    <mergeCell ref="A497:C497"/>
    <mergeCell ref="E497:G497"/>
    <mergeCell ref="A444:G444"/>
    <mergeCell ref="A446:C446"/>
    <mergeCell ref="E446:G446"/>
    <mergeCell ref="A447:C447"/>
    <mergeCell ref="E447:G447"/>
    <mergeCell ref="A448:C448"/>
    <mergeCell ref="E448:G448"/>
    <mergeCell ref="A449:C449"/>
    <mergeCell ref="E449:G449"/>
    <mergeCell ref="A398:C398"/>
    <mergeCell ref="E398:G398"/>
    <mergeCell ref="A399:C399"/>
    <mergeCell ref="E399:G399"/>
    <mergeCell ref="A400:G400"/>
    <mergeCell ref="A401:G401"/>
    <mergeCell ref="A402:G402"/>
    <mergeCell ref="E405:F405"/>
    <mergeCell ref="E407:F407"/>
    <mergeCell ref="I294:O294"/>
    <mergeCell ref="A44:G44"/>
    <mergeCell ref="A46:C46"/>
    <mergeCell ref="E46:G46"/>
    <mergeCell ref="A47:C47"/>
    <mergeCell ref="E47:G47"/>
    <mergeCell ref="A1:G1"/>
    <mergeCell ref="A2:G2"/>
    <mergeCell ref="A3:G3"/>
    <mergeCell ref="E6:F6"/>
    <mergeCell ref="E8:F8"/>
    <mergeCell ref="A51:G51"/>
    <mergeCell ref="A52:G52"/>
    <mergeCell ref="E55:F55"/>
    <mergeCell ref="E57:F57"/>
    <mergeCell ref="A94:G94"/>
    <mergeCell ref="A48:C48"/>
    <mergeCell ref="E48:G48"/>
    <mergeCell ref="A49:C49"/>
    <mergeCell ref="E49:G49"/>
    <mergeCell ref="A50:G50"/>
    <mergeCell ref="A99:C99"/>
    <mergeCell ref="A101:G101"/>
    <mergeCell ref="A102:G102"/>
    <mergeCell ref="A96:C96"/>
    <mergeCell ref="E96:G96"/>
    <mergeCell ref="A97:C97"/>
    <mergeCell ref="E97:G97"/>
    <mergeCell ref="A98:C98"/>
    <mergeCell ref="E98:G98"/>
    <mergeCell ref="E99:G99"/>
    <mergeCell ref="A100:G100"/>
    <mergeCell ref="A148:C148"/>
    <mergeCell ref="E148:G148"/>
    <mergeCell ref="A149:C149"/>
    <mergeCell ref="E149:G149"/>
    <mergeCell ref="E105:F105"/>
    <mergeCell ref="E107:F107"/>
    <mergeCell ref="A144:G144"/>
    <mergeCell ref="A146:C146"/>
    <mergeCell ref="E146:G146"/>
    <mergeCell ref="A147:C147"/>
    <mergeCell ref="E147:G147"/>
    <mergeCell ref="A194:G194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200:G200"/>
    <mergeCell ref="A201:G201"/>
    <mergeCell ref="A202:G202"/>
    <mergeCell ref="E205:F205"/>
    <mergeCell ref="E207:F207"/>
    <mergeCell ref="A198:C198"/>
    <mergeCell ref="E198:G198"/>
    <mergeCell ref="A199:C199"/>
    <mergeCell ref="E199:G199"/>
    <mergeCell ref="A248:C248"/>
    <mergeCell ref="E248:G248"/>
    <mergeCell ref="A249:C249"/>
    <mergeCell ref="E249:G249"/>
    <mergeCell ref="A244:G244"/>
    <mergeCell ref="A246:C246"/>
    <mergeCell ref="E246:G246"/>
    <mergeCell ref="A247:C247"/>
    <mergeCell ref="E247:G247"/>
    <mergeCell ref="A294:G294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301:G301"/>
    <mergeCell ref="A302:G302"/>
    <mergeCell ref="E305:F305"/>
    <mergeCell ref="E307:F307"/>
    <mergeCell ref="A344:G344"/>
    <mergeCell ref="A298:C298"/>
    <mergeCell ref="E298:G298"/>
    <mergeCell ref="A299:C299"/>
    <mergeCell ref="E299:G299"/>
    <mergeCell ref="A300:G300"/>
    <mergeCell ref="E607:F607"/>
    <mergeCell ref="A644:G644"/>
    <mergeCell ref="A646:C646"/>
    <mergeCell ref="E646:G646"/>
    <mergeCell ref="A647:C647"/>
    <mergeCell ref="E647:G647"/>
    <mergeCell ref="A349:C349"/>
    <mergeCell ref="E349:G349"/>
    <mergeCell ref="A346:C346"/>
    <mergeCell ref="E346:G346"/>
    <mergeCell ref="A347:C347"/>
    <mergeCell ref="E347:G347"/>
    <mergeCell ref="A348:C348"/>
    <mergeCell ref="E348:G348"/>
    <mergeCell ref="A350:G350"/>
    <mergeCell ref="A351:G351"/>
    <mergeCell ref="A352:G352"/>
    <mergeCell ref="E355:F355"/>
    <mergeCell ref="E357:F357"/>
    <mergeCell ref="A394:G394"/>
    <mergeCell ref="A396:C396"/>
    <mergeCell ref="E396:G396"/>
    <mergeCell ref="A397:C397"/>
    <mergeCell ref="E397:G397"/>
    <mergeCell ref="I839:O839"/>
    <mergeCell ref="K840:O840"/>
    <mergeCell ref="A598:C598"/>
    <mergeCell ref="E598:G598"/>
    <mergeCell ref="A599:C599"/>
    <mergeCell ref="E599:G599"/>
    <mergeCell ref="A550:G550"/>
    <mergeCell ref="A551:G551"/>
    <mergeCell ref="A552:G552"/>
    <mergeCell ref="E555:F555"/>
    <mergeCell ref="A648:C648"/>
    <mergeCell ref="E648:G648"/>
    <mergeCell ref="E557:F557"/>
    <mergeCell ref="A594:G594"/>
    <mergeCell ref="A596:C596"/>
    <mergeCell ref="E596:G596"/>
    <mergeCell ref="A597:C597"/>
    <mergeCell ref="E597:G597"/>
    <mergeCell ref="A649:C649"/>
    <mergeCell ref="E649:G649"/>
    <mergeCell ref="A600:G600"/>
    <mergeCell ref="A601:G601"/>
    <mergeCell ref="A602:G602"/>
    <mergeCell ref="E605:F605"/>
    <mergeCell ref="A1048:G1048"/>
    <mergeCell ref="A1049:G1049"/>
    <mergeCell ref="A1050:G1050"/>
    <mergeCell ref="E1053:F1053"/>
    <mergeCell ref="E1055:F1055"/>
    <mergeCell ref="A1092:G1092"/>
    <mergeCell ref="A1094:C1094"/>
    <mergeCell ref="E1094:G1094"/>
    <mergeCell ref="A1095:C1095"/>
    <mergeCell ref="E1095:G1095"/>
    <mergeCell ref="A1096:C1096"/>
    <mergeCell ref="E1096:G1096"/>
    <mergeCell ref="A1097:C1097"/>
    <mergeCell ref="E1097:G1097"/>
    <mergeCell ref="A1098:G1098"/>
    <mergeCell ref="A1099:G1099"/>
    <mergeCell ref="A1100:G1100"/>
    <mergeCell ref="E1103:F1103"/>
    <mergeCell ref="E1105:F1105"/>
    <mergeCell ref="A1142:G1142"/>
    <mergeCell ref="A1144:C1144"/>
    <mergeCell ref="E1144:G1144"/>
    <mergeCell ref="A1145:C1145"/>
    <mergeCell ref="E1145:G1145"/>
    <mergeCell ref="A1146:C1146"/>
    <mergeCell ref="E1146:G1146"/>
    <mergeCell ref="A1147:C1147"/>
    <mergeCell ref="E1147:G1147"/>
    <mergeCell ref="A1246:C1246"/>
    <mergeCell ref="E1246:G1246"/>
    <mergeCell ref="A1247:C1247"/>
    <mergeCell ref="E1247:G1247"/>
    <mergeCell ref="A1198:G1198"/>
    <mergeCell ref="A1199:G1199"/>
    <mergeCell ref="A1200:G1200"/>
    <mergeCell ref="E1203:F1203"/>
    <mergeCell ref="E1205:F1205"/>
    <mergeCell ref="A1242:G1242"/>
    <mergeCell ref="A1244:C1244"/>
    <mergeCell ref="E1244:G1244"/>
    <mergeCell ref="A1245:C1245"/>
    <mergeCell ref="E1245:G1245"/>
    <mergeCell ref="A1446:C1446"/>
    <mergeCell ref="E1446:G1446"/>
    <mergeCell ref="A1447:C1447"/>
    <mergeCell ref="E1447:G1447"/>
    <mergeCell ref="A1398:G1398"/>
    <mergeCell ref="A1399:G1399"/>
    <mergeCell ref="A1400:G1400"/>
    <mergeCell ref="E1403:F1403"/>
    <mergeCell ref="E1405:F1405"/>
    <mergeCell ref="A1442:G1442"/>
    <mergeCell ref="A1444:C1444"/>
    <mergeCell ref="E1444:G1444"/>
    <mergeCell ref="A1445:C1445"/>
    <mergeCell ref="E1445:G144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8A3CC4"/>
  </sheetPr>
  <dimension ref="A1:S549"/>
  <sheetViews>
    <sheetView topLeftCell="A352" zoomScale="110" zoomScaleNormal="110" workbookViewId="0">
      <selection activeCell="L375" sqref="L37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5.28515625" style="2" customWidth="1"/>
    <col min="11" max="11" width="11.5703125" style="2" customWidth="1"/>
    <col min="12" max="12" width="11.7109375" style="2" customWidth="1"/>
    <col min="13" max="13" width="15.42578125" style="2" customWidth="1"/>
    <col min="14" max="14" width="19" style="2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83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13</v>
      </c>
      <c r="D5" s="13"/>
      <c r="E5" s="343" t="s">
        <v>1608</v>
      </c>
      <c r="F5" s="98"/>
      <c r="G5" s="344" t="s">
        <v>1627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378" t="s">
        <v>1109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1604</v>
      </c>
      <c r="E10" s="158">
        <v>30</v>
      </c>
      <c r="F10" s="128">
        <v>200</v>
      </c>
      <c r="G10" s="35">
        <f>F10*E10</f>
        <v>6000</v>
      </c>
    </row>
    <row r="11" spans="1:7" x14ac:dyDescent="0.2">
      <c r="A11" s="29">
        <v>2</v>
      </c>
      <c r="B11" s="101"/>
      <c r="C11" s="352" t="s">
        <v>149</v>
      </c>
      <c r="D11" s="351" t="s">
        <v>402</v>
      </c>
      <c r="E11" s="108">
        <v>30</v>
      </c>
      <c r="F11" s="128">
        <v>350</v>
      </c>
      <c r="G11" s="35">
        <f t="shared" ref="G11:G12" si="0">F11*E11</f>
        <v>10500</v>
      </c>
    </row>
    <row r="12" spans="1:7" x14ac:dyDescent="0.2">
      <c r="A12" s="29">
        <v>3</v>
      </c>
      <c r="B12" s="101"/>
      <c r="C12" s="352" t="s">
        <v>149</v>
      </c>
      <c r="D12" s="351" t="s">
        <v>1605</v>
      </c>
      <c r="E12" s="108">
        <v>30</v>
      </c>
      <c r="F12" s="149">
        <v>200</v>
      </c>
      <c r="G12" s="35">
        <f t="shared" si="0"/>
        <v>6000</v>
      </c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29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</row>
    <row r="20" spans="1:10" x14ac:dyDescent="0.2">
      <c r="A20" s="29"/>
      <c r="B20" s="105"/>
      <c r="C20" s="41"/>
      <c r="D20" s="136"/>
      <c r="E20" s="108"/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  <c r="J27" s="214"/>
    </row>
    <row r="28" spans="1:10" x14ac:dyDescent="0.2">
      <c r="A28" s="29"/>
      <c r="B28" s="101"/>
      <c r="C28" s="41"/>
      <c r="D28" s="67"/>
      <c r="E28" s="104"/>
      <c r="F28" s="154"/>
      <c r="G28" s="35"/>
      <c r="J28" s="214"/>
    </row>
    <row r="29" spans="1:10" x14ac:dyDescent="0.2">
      <c r="A29" s="29"/>
      <c r="B29" s="101"/>
      <c r="C29" s="41"/>
      <c r="D29" s="136"/>
      <c r="E29" s="104"/>
      <c r="F29" s="154"/>
      <c r="G29" s="35"/>
      <c r="J29" s="214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62"/>
      <c r="E31" s="104"/>
      <c r="F31" s="154"/>
      <c r="G31" s="35"/>
    </row>
    <row r="32" spans="1:10" x14ac:dyDescent="0.2">
      <c r="A32" s="29"/>
      <c r="B32" s="101"/>
      <c r="C32" s="41"/>
      <c r="D32" s="67"/>
      <c r="E32" s="104" t="s">
        <v>152</v>
      </c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 t="s">
        <v>152</v>
      </c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53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31"/>
      <c r="D39" s="67"/>
      <c r="E39" s="131"/>
      <c r="F39" s="117"/>
      <c r="G39" s="35"/>
    </row>
    <row r="40" spans="1:7" x14ac:dyDescent="0.2">
      <c r="A40" s="29"/>
      <c r="B40" s="101"/>
      <c r="C40" s="41"/>
      <c r="D40" s="118"/>
      <c r="E40" s="108"/>
      <c r="F40" s="149"/>
      <c r="G40" s="35"/>
    </row>
    <row r="41" spans="1:7" x14ac:dyDescent="0.2">
      <c r="A41" s="29"/>
      <c r="B41" s="101"/>
      <c r="C41" s="41"/>
      <c r="D41" s="144"/>
      <c r="E41" s="108"/>
      <c r="F41" s="149"/>
      <c r="G41" s="35" t="s">
        <v>8</v>
      </c>
    </row>
    <row r="42" spans="1:7" ht="13.5" thickBot="1" x14ac:dyDescent="0.25">
      <c r="A42" s="45"/>
      <c r="B42" s="132"/>
      <c r="C42" s="115"/>
      <c r="D42" s="115"/>
      <c r="E42" s="132"/>
      <c r="F42" s="49" t="s">
        <v>15</v>
      </c>
      <c r="G42" s="50">
        <f>SUM(G10:G41)</f>
        <v>22500</v>
      </c>
    </row>
    <row r="43" spans="1:7" ht="13.5" thickTop="1" x14ac:dyDescent="0.2">
      <c r="A43" s="1149" t="s">
        <v>1606</v>
      </c>
      <c r="B43" s="1150"/>
      <c r="C43" s="1150"/>
      <c r="D43" s="1150"/>
      <c r="E43" s="1150"/>
      <c r="F43" s="1150"/>
      <c r="G43" s="1151"/>
    </row>
    <row r="44" spans="1:7" x14ac:dyDescent="0.2">
      <c r="A44" s="354"/>
      <c r="B44" s="22"/>
      <c r="C44" s="358" t="s">
        <v>1628</v>
      </c>
      <c r="D44" s="22"/>
      <c r="E44" s="22"/>
      <c r="F44" s="22"/>
      <c r="G44" s="333"/>
    </row>
    <row r="45" spans="1:7" ht="13.5" thickBot="1" x14ac:dyDescent="0.25">
      <c r="A45" s="52"/>
      <c r="B45" s="103"/>
      <c r="C45" s="1204" t="s">
        <v>1607</v>
      </c>
      <c r="D45" s="1204"/>
      <c r="E45" s="1204"/>
      <c r="F45" s="1204"/>
      <c r="G45" s="1232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360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361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83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13</v>
      </c>
      <c r="D54" s="13"/>
      <c r="E54" s="343" t="s">
        <v>1963</v>
      </c>
      <c r="F54" s="98"/>
      <c r="G54" s="344" t="s">
        <v>1682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378" t="s">
        <v>1109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300</v>
      </c>
      <c r="D59" s="357" t="s">
        <v>544</v>
      </c>
      <c r="E59" s="158">
        <v>15</v>
      </c>
      <c r="F59" s="128">
        <v>600</v>
      </c>
      <c r="G59" s="35">
        <f>F59*E59</f>
        <v>9000</v>
      </c>
    </row>
    <row r="60" spans="1:7" x14ac:dyDescent="0.2">
      <c r="A60" s="29"/>
      <c r="B60" s="101"/>
      <c r="C60" s="352"/>
      <c r="D60" s="351" t="s">
        <v>426</v>
      </c>
      <c r="E60" s="108"/>
      <c r="F60" s="128"/>
      <c r="G60" s="35"/>
    </row>
    <row r="61" spans="1:7" x14ac:dyDescent="0.2">
      <c r="A61" s="29"/>
      <c r="B61" s="101"/>
      <c r="C61" s="352"/>
      <c r="D61" s="351"/>
      <c r="E61" s="108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29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9" x14ac:dyDescent="0.2">
      <c r="A65" s="29"/>
      <c r="B65" s="151"/>
      <c r="C65" s="119"/>
      <c r="D65" s="136"/>
      <c r="E65" s="108"/>
      <c r="F65" s="150"/>
      <c r="G65" s="35"/>
    </row>
    <row r="66" spans="1:9" x14ac:dyDescent="0.2">
      <c r="A66" s="29"/>
      <c r="B66" s="151"/>
      <c r="C66" s="119"/>
      <c r="D66" s="144"/>
      <c r="E66" s="108"/>
      <c r="F66" s="150"/>
      <c r="G66" s="35"/>
    </row>
    <row r="67" spans="1:9" x14ac:dyDescent="0.2">
      <c r="A67" s="29"/>
      <c r="B67" s="101"/>
      <c r="C67" s="41"/>
      <c r="D67" s="144"/>
      <c r="E67" s="155"/>
      <c r="F67" s="128"/>
      <c r="G67" s="35"/>
    </row>
    <row r="68" spans="1:9" x14ac:dyDescent="0.2">
      <c r="A68" s="29"/>
      <c r="B68" s="106"/>
      <c r="C68" s="41"/>
      <c r="D68" s="136"/>
      <c r="E68" s="104"/>
      <c r="F68" s="128"/>
      <c r="G68" s="35"/>
    </row>
    <row r="69" spans="1:9" x14ac:dyDescent="0.2">
      <c r="A69" s="29"/>
      <c r="B69" s="105"/>
      <c r="C69" s="41"/>
      <c r="D69" s="136"/>
      <c r="E69" s="108"/>
      <c r="F69" s="152"/>
      <c r="G69" s="35"/>
    </row>
    <row r="70" spans="1:9" x14ac:dyDescent="0.2">
      <c r="A70" s="29"/>
      <c r="B70" s="107"/>
      <c r="C70" s="41"/>
      <c r="D70" s="136"/>
      <c r="E70" s="153"/>
      <c r="F70" s="128"/>
      <c r="G70" s="35"/>
      <c r="I70" s="411" t="s">
        <v>152</v>
      </c>
    </row>
    <row r="71" spans="1:9" x14ac:dyDescent="0.2">
      <c r="A71" s="29"/>
      <c r="B71" s="107"/>
      <c r="C71" s="41"/>
      <c r="D71" s="67"/>
      <c r="E71" s="153"/>
      <c r="F71" s="128"/>
      <c r="G71" s="35"/>
    </row>
    <row r="72" spans="1:9" x14ac:dyDescent="0.2">
      <c r="A72" s="29"/>
      <c r="B72" s="101"/>
      <c r="C72" s="41"/>
      <c r="D72" s="67"/>
      <c r="E72" s="108"/>
      <c r="F72" s="128"/>
      <c r="G72" s="35"/>
    </row>
    <row r="73" spans="1:9" x14ac:dyDescent="0.2">
      <c r="A73" s="29"/>
      <c r="B73" s="101"/>
      <c r="C73" s="41"/>
      <c r="D73" s="67"/>
      <c r="E73" s="153"/>
      <c r="F73" s="128"/>
      <c r="G73" s="35"/>
      <c r="H73" s="1" t="s">
        <v>1906</v>
      </c>
      <c r="I73" s="411" t="s">
        <v>152</v>
      </c>
    </row>
    <row r="74" spans="1:9" x14ac:dyDescent="0.2">
      <c r="A74" s="29"/>
      <c r="B74" s="106"/>
      <c r="C74" s="41"/>
      <c r="D74" s="67"/>
      <c r="E74" s="104"/>
      <c r="F74" s="154"/>
      <c r="G74" s="35"/>
    </row>
    <row r="75" spans="1:9" x14ac:dyDescent="0.2">
      <c r="A75" s="29"/>
      <c r="B75" s="105"/>
      <c r="C75" s="41"/>
      <c r="D75" s="130"/>
      <c r="E75" s="104"/>
      <c r="F75" s="154"/>
      <c r="G75" s="35"/>
    </row>
    <row r="76" spans="1:9" x14ac:dyDescent="0.2">
      <c r="A76" s="29"/>
      <c r="B76" s="105"/>
      <c r="C76" s="41"/>
      <c r="D76" s="67"/>
      <c r="E76" s="104"/>
      <c r="F76" s="154"/>
      <c r="G76" s="35"/>
    </row>
    <row r="77" spans="1:9" x14ac:dyDescent="0.2">
      <c r="A77" s="29"/>
      <c r="B77" s="101"/>
      <c r="C77" s="41"/>
      <c r="D77" s="67"/>
      <c r="E77" s="104"/>
      <c r="F77" s="154"/>
      <c r="G77" s="35"/>
    </row>
    <row r="78" spans="1:9" x14ac:dyDescent="0.2">
      <c r="A78" s="29"/>
      <c r="B78" s="101"/>
      <c r="C78" s="41"/>
      <c r="D78" s="136"/>
      <c r="E78" s="104"/>
      <c r="F78" s="154"/>
      <c r="G78" s="35"/>
    </row>
    <row r="79" spans="1:9" x14ac:dyDescent="0.2">
      <c r="A79" s="29"/>
      <c r="B79" s="101"/>
      <c r="C79" s="41"/>
      <c r="D79" s="136"/>
      <c r="E79" s="104"/>
      <c r="F79" s="154"/>
      <c r="G79" s="35"/>
    </row>
    <row r="80" spans="1:9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7"/>
      <c r="E81" s="104" t="s">
        <v>152</v>
      </c>
      <c r="F81" s="154"/>
      <c r="G81" s="35"/>
    </row>
    <row r="82" spans="1:7" x14ac:dyDescent="0.2">
      <c r="A82" s="29"/>
      <c r="B82" s="101"/>
      <c r="C82" s="41"/>
      <c r="D82" s="159"/>
      <c r="E82" s="104"/>
      <c r="F82" s="154"/>
      <c r="G82" s="35"/>
    </row>
    <row r="83" spans="1:7" x14ac:dyDescent="0.2">
      <c r="A83" s="29"/>
      <c r="B83" s="101"/>
      <c r="C83" s="41"/>
      <c r="D83" s="160" t="s">
        <v>152</v>
      </c>
      <c r="E83" s="108"/>
      <c r="F83" s="128"/>
      <c r="G83" s="35"/>
    </row>
    <row r="84" spans="1:7" x14ac:dyDescent="0.2">
      <c r="A84" s="29"/>
      <c r="B84" s="101"/>
      <c r="C84" s="41"/>
      <c r="D84" s="136"/>
      <c r="E84" s="153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18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 t="s">
        <v>8</v>
      </c>
    </row>
    <row r="93" spans="1:7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9000</v>
      </c>
    </row>
    <row r="94" spans="1:7" ht="13.5" thickTop="1" x14ac:dyDescent="0.2">
      <c r="A94" s="1149" t="s">
        <v>1965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1204" t="s">
        <v>1838</v>
      </c>
      <c r="D95" s="1204"/>
      <c r="E95" s="1204"/>
      <c r="F95" s="1204"/>
      <c r="G95" s="1232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58" t="s">
        <v>360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361</v>
      </c>
      <c r="E99" s="1143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83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13</v>
      </c>
      <c r="D104" s="13"/>
      <c r="E104" s="343" t="s">
        <v>2471</v>
      </c>
      <c r="F104" s="98"/>
      <c r="G104" s="344" t="s">
        <v>2407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378" t="s">
        <v>1109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149</v>
      </c>
      <c r="D109" s="357" t="s">
        <v>2423</v>
      </c>
      <c r="E109" s="158">
        <v>32</v>
      </c>
      <c r="F109" s="128">
        <v>305</v>
      </c>
      <c r="G109" s="35">
        <f>F109*E109</f>
        <v>9760</v>
      </c>
    </row>
    <row r="110" spans="1:7" x14ac:dyDescent="0.2">
      <c r="A110" s="29"/>
      <c r="B110" s="101"/>
      <c r="C110" s="352"/>
      <c r="D110" s="351" t="s">
        <v>2424</v>
      </c>
      <c r="E110" s="108"/>
      <c r="F110" s="128"/>
      <c r="G110" s="35"/>
    </row>
    <row r="111" spans="1:7" x14ac:dyDescent="0.2">
      <c r="A111" s="29"/>
      <c r="B111" s="101"/>
      <c r="C111" s="352"/>
      <c r="D111" s="351"/>
      <c r="E111" s="108"/>
      <c r="F111" s="149"/>
      <c r="G111" s="35"/>
    </row>
    <row r="112" spans="1:7" x14ac:dyDescent="0.2">
      <c r="A112" s="29"/>
      <c r="B112" s="101"/>
      <c r="C112" s="41"/>
      <c r="D112" s="129"/>
      <c r="E112" s="108"/>
      <c r="F112" s="128"/>
      <c r="G112" s="35"/>
    </row>
    <row r="113" spans="1:9" x14ac:dyDescent="0.2">
      <c r="A113" s="29"/>
      <c r="B113" s="105"/>
      <c r="C113" s="41"/>
      <c r="D113" s="129"/>
      <c r="E113" s="102"/>
      <c r="F113" s="128"/>
      <c r="G113" s="35"/>
    </row>
    <row r="114" spans="1:9" x14ac:dyDescent="0.2">
      <c r="A114" s="29"/>
      <c r="B114" s="105"/>
      <c r="C114" s="41"/>
      <c r="D114" s="136"/>
      <c r="E114" s="102"/>
      <c r="F114" s="128"/>
      <c r="G114" s="35"/>
    </row>
    <row r="115" spans="1:9" x14ac:dyDescent="0.2">
      <c r="A115" s="29"/>
      <c r="B115" s="151"/>
      <c r="C115" s="119"/>
      <c r="D115" s="136"/>
      <c r="E115" s="108"/>
      <c r="F115" s="150"/>
      <c r="G115" s="35"/>
    </row>
    <row r="116" spans="1:9" x14ac:dyDescent="0.2">
      <c r="A116" s="29"/>
      <c r="B116" s="151"/>
      <c r="C116" s="119"/>
      <c r="D116" s="144"/>
      <c r="E116" s="108"/>
      <c r="F116" s="150"/>
      <c r="G116" s="35"/>
    </row>
    <row r="117" spans="1:9" x14ac:dyDescent="0.2">
      <c r="A117" s="29"/>
      <c r="B117" s="101"/>
      <c r="C117" s="41"/>
      <c r="D117" s="144"/>
      <c r="E117" s="155"/>
      <c r="F117" s="128"/>
      <c r="G117" s="35"/>
    </row>
    <row r="118" spans="1:9" x14ac:dyDescent="0.2">
      <c r="A118" s="29"/>
      <c r="B118" s="106"/>
      <c r="C118" s="41"/>
      <c r="D118" s="136"/>
      <c r="E118" s="104"/>
      <c r="F118" s="128"/>
      <c r="G118" s="35"/>
    </row>
    <row r="119" spans="1:9" x14ac:dyDescent="0.2">
      <c r="A119" s="29"/>
      <c r="B119" s="105"/>
      <c r="C119" s="41"/>
      <c r="D119" s="136"/>
      <c r="E119" s="108"/>
      <c r="F119" s="152"/>
      <c r="G119" s="35"/>
    </row>
    <row r="120" spans="1:9" x14ac:dyDescent="0.2">
      <c r="A120" s="29"/>
      <c r="B120" s="107"/>
      <c r="C120" s="41"/>
      <c r="D120" s="136"/>
      <c r="E120" s="153"/>
      <c r="F120" s="128"/>
      <c r="G120" s="35"/>
    </row>
    <row r="121" spans="1:9" x14ac:dyDescent="0.2">
      <c r="A121" s="29"/>
      <c r="B121" s="107"/>
      <c r="C121" s="41"/>
      <c r="D121" s="67"/>
      <c r="E121" s="153"/>
      <c r="F121" s="128"/>
      <c r="G121" s="35"/>
      <c r="I121" s="214"/>
    </row>
    <row r="122" spans="1:9" x14ac:dyDescent="0.2">
      <c r="A122" s="29"/>
      <c r="B122" s="101"/>
      <c r="C122" s="41"/>
      <c r="D122" s="67"/>
      <c r="E122" s="108"/>
      <c r="F122" s="128"/>
      <c r="G122" s="35"/>
      <c r="I122" s="214"/>
    </row>
    <row r="123" spans="1:9" x14ac:dyDescent="0.2">
      <c r="A123" s="29"/>
      <c r="B123" s="101"/>
      <c r="C123" s="41"/>
      <c r="D123" s="67"/>
      <c r="E123" s="153"/>
      <c r="F123" s="128"/>
      <c r="G123" s="35"/>
      <c r="I123" s="214"/>
    </row>
    <row r="124" spans="1:9" x14ac:dyDescent="0.2">
      <c r="A124" s="29"/>
      <c r="B124" s="106"/>
      <c r="C124" s="41"/>
      <c r="D124" s="67"/>
      <c r="E124" s="104"/>
      <c r="F124" s="154"/>
      <c r="G124" s="35"/>
      <c r="I124" s="214"/>
    </row>
    <row r="125" spans="1:9" x14ac:dyDescent="0.2">
      <c r="A125" s="29"/>
      <c r="B125" s="105"/>
      <c r="C125" s="41"/>
      <c r="D125" s="130"/>
      <c r="E125" s="104"/>
      <c r="F125" s="154"/>
      <c r="G125" s="35"/>
    </row>
    <row r="126" spans="1:9" x14ac:dyDescent="0.2">
      <c r="A126" s="29"/>
      <c r="B126" s="105"/>
      <c r="C126" s="41"/>
      <c r="D126" s="67"/>
      <c r="E126" s="104"/>
      <c r="F126" s="154"/>
      <c r="G126" s="35"/>
      <c r="I126" s="215"/>
    </row>
    <row r="127" spans="1:9" x14ac:dyDescent="0.2">
      <c r="A127" s="29"/>
      <c r="B127" s="101"/>
      <c r="C127" s="41"/>
      <c r="D127" s="67"/>
      <c r="E127" s="104"/>
      <c r="F127" s="154"/>
      <c r="G127" s="35"/>
    </row>
    <row r="128" spans="1:9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 t="s">
        <v>152</v>
      </c>
      <c r="F131" s="154"/>
      <c r="G131" s="35"/>
    </row>
    <row r="132" spans="1:7" x14ac:dyDescent="0.2">
      <c r="A132" s="29"/>
      <c r="B132" s="101"/>
      <c r="C132" s="41"/>
      <c r="D132" s="159"/>
      <c r="E132" s="104"/>
      <c r="F132" s="154"/>
      <c r="G132" s="35"/>
    </row>
    <row r="133" spans="1:7" x14ac:dyDescent="0.2">
      <c r="A133" s="29"/>
      <c r="B133" s="101"/>
      <c r="C133" s="41"/>
      <c r="D133" s="160" t="s">
        <v>152</v>
      </c>
      <c r="E133" s="108"/>
      <c r="F133" s="128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53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 t="s">
        <v>8</v>
      </c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9760</v>
      </c>
    </row>
    <row r="144" spans="1:7" ht="13.5" thickTop="1" x14ac:dyDescent="0.2">
      <c r="A144" s="1149" t="s">
        <v>2426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1204" t="s">
        <v>2427</v>
      </c>
      <c r="D145" s="1204"/>
      <c r="E145" s="1204"/>
      <c r="F145" s="1204"/>
      <c r="G145" s="1232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58" t="s">
        <v>360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361</v>
      </c>
      <c r="E149" s="1143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83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13</v>
      </c>
      <c r="D154" s="13"/>
      <c r="E154" s="343" t="s">
        <v>3706</v>
      </c>
      <c r="F154" s="98"/>
      <c r="G154" s="344" t="s">
        <v>3704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378" t="s">
        <v>1109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345">
        <v>1</v>
      </c>
      <c r="B159" s="382"/>
      <c r="C159" s="352" t="s">
        <v>2311</v>
      </c>
      <c r="D159" s="998" t="s">
        <v>2310</v>
      </c>
      <c r="E159" s="383">
        <v>250</v>
      </c>
      <c r="F159" s="384">
        <v>40</v>
      </c>
      <c r="G159" s="353">
        <f>F159*E159</f>
        <v>10000</v>
      </c>
    </row>
    <row r="160" spans="1:7" x14ac:dyDescent="0.2">
      <c r="A160" s="991"/>
      <c r="B160" s="992"/>
      <c r="C160" s="993"/>
      <c r="D160" s="338"/>
      <c r="E160" s="994"/>
      <c r="F160" s="995"/>
      <c r="G160" s="200"/>
    </row>
    <row r="161" spans="1:7" x14ac:dyDescent="0.2">
      <c r="A161" s="991"/>
      <c r="B161" s="992"/>
      <c r="C161" s="993"/>
      <c r="D161" s="340"/>
      <c r="E161" s="996"/>
      <c r="F161" s="995"/>
      <c r="G161" s="200"/>
    </row>
    <row r="162" spans="1:7" x14ac:dyDescent="0.2">
      <c r="A162" s="991"/>
      <c r="B162" s="992"/>
      <c r="C162" s="993"/>
      <c r="D162" s="340"/>
      <c r="E162" s="996"/>
      <c r="F162" s="997"/>
      <c r="G162" s="200"/>
    </row>
    <row r="163" spans="1:7" x14ac:dyDescent="0.2">
      <c r="A163" s="29"/>
      <c r="B163" s="105"/>
      <c r="C163" s="41"/>
      <c r="D163" s="819"/>
      <c r="E163" s="102"/>
      <c r="F163" s="128"/>
      <c r="G163" s="35"/>
    </row>
    <row r="164" spans="1:7" x14ac:dyDescent="0.2">
      <c r="A164" s="29"/>
      <c r="B164" s="105"/>
      <c r="C164" s="352"/>
      <c r="D164" s="357"/>
      <c r="E164" s="158"/>
      <c r="F164" s="128"/>
      <c r="G164" s="35"/>
    </row>
    <row r="165" spans="1:7" x14ac:dyDescent="0.2">
      <c r="A165" s="29"/>
      <c r="B165" s="151"/>
      <c r="C165" s="352"/>
      <c r="D165" s="351"/>
      <c r="E165" s="108"/>
      <c r="F165" s="128"/>
      <c r="G165" s="35"/>
    </row>
    <row r="166" spans="1:7" x14ac:dyDescent="0.2">
      <c r="A166" s="29"/>
      <c r="B166" s="151"/>
      <c r="C166" s="352"/>
      <c r="D166" s="351"/>
      <c r="E166" s="108"/>
      <c r="F166" s="149"/>
      <c r="G166" s="35"/>
    </row>
    <row r="167" spans="1:7" x14ac:dyDescent="0.2">
      <c r="A167" s="29"/>
      <c r="B167" s="101"/>
      <c r="C167" s="41"/>
      <c r="D167" s="818"/>
      <c r="E167" s="155"/>
      <c r="F167" s="128"/>
      <c r="G167" s="35"/>
    </row>
    <row r="168" spans="1:7" x14ac:dyDescent="0.2">
      <c r="A168" s="29"/>
      <c r="B168" s="106"/>
      <c r="C168" s="352"/>
      <c r="D168" s="357"/>
      <c r="E168" s="383"/>
      <c r="F168" s="128"/>
      <c r="G168" s="35"/>
    </row>
    <row r="169" spans="1:7" x14ac:dyDescent="0.2">
      <c r="A169" s="29"/>
      <c r="B169" s="105"/>
      <c r="C169" s="352"/>
      <c r="D169" s="351"/>
      <c r="E169" s="388"/>
      <c r="F169" s="128"/>
      <c r="G169" s="35"/>
    </row>
    <row r="170" spans="1:7" x14ac:dyDescent="0.2">
      <c r="A170" s="29"/>
      <c r="B170" s="107"/>
      <c r="C170" s="352"/>
      <c r="D170" s="351"/>
      <c r="E170" s="388"/>
      <c r="F170" s="149"/>
      <c r="G170" s="35"/>
    </row>
    <row r="171" spans="1:7" x14ac:dyDescent="0.2">
      <c r="A171" s="29"/>
      <c r="B171" s="107"/>
      <c r="C171" s="41"/>
      <c r="D171" s="67"/>
      <c r="E171" s="153"/>
      <c r="F171" s="128"/>
      <c r="G171" s="35"/>
    </row>
    <row r="172" spans="1:7" x14ac:dyDescent="0.2">
      <c r="A172" s="29"/>
      <c r="B172" s="101"/>
      <c r="C172" s="41"/>
      <c r="D172" s="67"/>
      <c r="E172" s="108"/>
      <c r="F172" s="128"/>
      <c r="G172" s="35"/>
    </row>
    <row r="173" spans="1:7" x14ac:dyDescent="0.2">
      <c r="A173" s="29"/>
      <c r="B173" s="101"/>
      <c r="C173" s="41"/>
      <c r="D173" s="67"/>
      <c r="E173" s="153"/>
      <c r="F173" s="128"/>
      <c r="G173" s="35"/>
    </row>
    <row r="174" spans="1:7" x14ac:dyDescent="0.2">
      <c r="A174" s="29"/>
      <c r="B174" s="106"/>
      <c r="C174" s="41"/>
      <c r="D174" s="67"/>
      <c r="E174" s="104"/>
      <c r="F174" s="154"/>
      <c r="G174" s="35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793"/>
      <c r="C177" s="647"/>
      <c r="D177" s="681"/>
      <c r="E177" s="649"/>
      <c r="F177" s="650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 t="s">
        <v>152</v>
      </c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60" t="s">
        <v>152</v>
      </c>
      <c r="E184" s="108"/>
      <c r="F184" s="128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646"/>
      <c r="C186" s="647"/>
      <c r="D186" s="786"/>
      <c r="E186" s="787"/>
      <c r="F186" s="659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 t="s">
        <v>8</v>
      </c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10000</v>
      </c>
    </row>
    <row r="194" spans="1:7" x14ac:dyDescent="0.2">
      <c r="A194" s="1149" t="s">
        <v>3707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1204" t="s">
        <v>8</v>
      </c>
      <c r="D195" s="1204"/>
      <c r="E195" s="1204"/>
      <c r="F195" s="1204"/>
      <c r="G195" s="1232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360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361</v>
      </c>
      <c r="E199" s="1143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83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13</v>
      </c>
      <c r="D204" s="13"/>
      <c r="E204" s="343" t="s">
        <v>3777</v>
      </c>
      <c r="F204" s="98"/>
      <c r="G204" s="344" t="s">
        <v>3751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378" t="s">
        <v>1109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345">
        <v>1</v>
      </c>
      <c r="B209" s="382"/>
      <c r="C209" s="352" t="s">
        <v>2311</v>
      </c>
      <c r="D209" s="998" t="s">
        <v>2310</v>
      </c>
      <c r="E209" s="383">
        <v>250</v>
      </c>
      <c r="F209" s="384">
        <v>40</v>
      </c>
      <c r="G209" s="353">
        <f>F209*E209</f>
        <v>10000</v>
      </c>
    </row>
    <row r="210" spans="1:7" x14ac:dyDescent="0.2">
      <c r="A210" s="991"/>
      <c r="B210" s="992"/>
      <c r="C210" s="993"/>
      <c r="D210" s="338"/>
      <c r="E210" s="994"/>
      <c r="F210" s="995"/>
      <c r="G210" s="200"/>
    </row>
    <row r="211" spans="1:7" x14ac:dyDescent="0.2">
      <c r="A211" s="991"/>
      <c r="B211" s="992"/>
      <c r="C211" s="993"/>
      <c r="D211" s="340"/>
      <c r="E211" s="996"/>
      <c r="F211" s="995"/>
      <c r="G211" s="200"/>
    </row>
    <row r="212" spans="1:7" x14ac:dyDescent="0.2">
      <c r="A212" s="991"/>
      <c r="B212" s="992"/>
      <c r="C212" s="993"/>
      <c r="D212" s="340"/>
      <c r="E212" s="996"/>
      <c r="F212" s="997"/>
      <c r="G212" s="200"/>
    </row>
    <row r="213" spans="1:7" x14ac:dyDescent="0.2">
      <c r="A213" s="29"/>
      <c r="B213" s="105"/>
      <c r="C213" s="41"/>
      <c r="D213" s="819"/>
      <c r="E213" s="102"/>
      <c r="F213" s="128"/>
      <c r="G213" s="35"/>
    </row>
    <row r="214" spans="1:7" x14ac:dyDescent="0.2">
      <c r="A214" s="29"/>
      <c r="B214" s="105"/>
      <c r="C214" s="352"/>
      <c r="D214" s="357"/>
      <c r="E214" s="158"/>
      <c r="F214" s="128"/>
      <c r="G214" s="35"/>
    </row>
    <row r="215" spans="1:7" x14ac:dyDescent="0.2">
      <c r="A215" s="29"/>
      <c r="B215" s="151"/>
      <c r="C215" s="352"/>
      <c r="D215" s="351"/>
      <c r="E215" s="108"/>
      <c r="F215" s="128"/>
      <c r="G215" s="35"/>
    </row>
    <row r="216" spans="1:7" x14ac:dyDescent="0.2">
      <c r="A216" s="29"/>
      <c r="B216" s="151"/>
      <c r="C216" s="352"/>
      <c r="D216" s="351"/>
      <c r="E216" s="108"/>
      <c r="F216" s="149"/>
      <c r="G216" s="35"/>
    </row>
    <row r="217" spans="1:7" x14ac:dyDescent="0.2">
      <c r="A217" s="29"/>
      <c r="B217" s="101"/>
      <c r="C217" s="41"/>
      <c r="D217" s="818"/>
      <c r="E217" s="155"/>
      <c r="F217" s="128"/>
      <c r="G217" s="35"/>
    </row>
    <row r="218" spans="1:7" x14ac:dyDescent="0.2">
      <c r="A218" s="29"/>
      <c r="B218" s="106"/>
      <c r="C218" s="352"/>
      <c r="D218" s="357"/>
      <c r="E218" s="383"/>
      <c r="F218" s="128"/>
      <c r="G218" s="35"/>
    </row>
    <row r="219" spans="1:7" x14ac:dyDescent="0.2">
      <c r="A219" s="29"/>
      <c r="B219" s="105"/>
      <c r="C219" s="352"/>
      <c r="D219" s="351"/>
      <c r="E219" s="388"/>
      <c r="F219" s="128"/>
      <c r="G219" s="35"/>
    </row>
    <row r="220" spans="1:7" x14ac:dyDescent="0.2">
      <c r="A220" s="29"/>
      <c r="B220" s="107"/>
      <c r="C220" s="352"/>
      <c r="D220" s="351"/>
      <c r="E220" s="388"/>
      <c r="F220" s="149"/>
      <c r="G220" s="35"/>
    </row>
    <row r="221" spans="1:7" x14ac:dyDescent="0.2">
      <c r="A221" s="29"/>
      <c r="B221" s="107"/>
      <c r="C221" s="41"/>
      <c r="D221" s="67"/>
      <c r="E221" s="153"/>
      <c r="F221" s="128"/>
      <c r="G221" s="35"/>
    </row>
    <row r="222" spans="1:7" x14ac:dyDescent="0.2">
      <c r="A222" s="29"/>
      <c r="B222" s="101"/>
      <c r="C222" s="41"/>
      <c r="D222" s="67"/>
      <c r="E222" s="108"/>
      <c r="F222" s="128"/>
      <c r="G222" s="35"/>
    </row>
    <row r="223" spans="1:7" x14ac:dyDescent="0.2">
      <c r="A223" s="29"/>
      <c r="B223" s="101"/>
      <c r="C223" s="41"/>
      <c r="D223" s="67"/>
      <c r="E223" s="153"/>
      <c r="F223" s="128"/>
      <c r="G223" s="35"/>
    </row>
    <row r="224" spans="1:7" x14ac:dyDescent="0.2">
      <c r="A224" s="29"/>
      <c r="B224" s="106"/>
      <c r="C224" s="41"/>
      <c r="D224" s="67"/>
      <c r="E224" s="104"/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793"/>
      <c r="C227" s="647"/>
      <c r="D227" s="681"/>
      <c r="E227" s="649"/>
      <c r="F227" s="650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 t="s">
        <v>152</v>
      </c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60" t="s">
        <v>152</v>
      </c>
      <c r="E234" s="108"/>
      <c r="F234" s="128"/>
      <c r="G234" s="35"/>
    </row>
    <row r="235" spans="1:7" x14ac:dyDescent="0.2">
      <c r="A235" s="29"/>
      <c r="B235" s="101"/>
      <c r="C235" s="41"/>
      <c r="D235" s="136"/>
      <c r="E235" s="153"/>
      <c r="F235" s="128"/>
      <c r="G235" s="35"/>
    </row>
    <row r="236" spans="1:7" x14ac:dyDescent="0.2">
      <c r="A236" s="29"/>
      <c r="B236" s="646"/>
      <c r="C236" s="647"/>
      <c r="D236" s="786"/>
      <c r="E236" s="787"/>
      <c r="F236" s="659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 t="s">
        <v>8</v>
      </c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10000</v>
      </c>
    </row>
    <row r="244" spans="1:7" ht="13.5" thickTop="1" x14ac:dyDescent="0.2">
      <c r="A244" s="1149" t="s">
        <v>2538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1204" t="s">
        <v>8</v>
      </c>
      <c r="D245" s="1204"/>
      <c r="E245" s="1204"/>
      <c r="F245" s="1204"/>
      <c r="G245" s="1232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360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361</v>
      </c>
      <c r="E249" s="1143" t="s">
        <v>0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83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13</v>
      </c>
      <c r="D254" s="13"/>
      <c r="E254" s="343" t="s">
        <v>3956</v>
      </c>
      <c r="F254" s="98"/>
      <c r="G254" s="344" t="s">
        <v>3901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378" t="s">
        <v>1109</v>
      </c>
    </row>
    <row r="257" spans="1:7" x14ac:dyDescent="0.2">
      <c r="A257" s="6"/>
      <c r="B257" s="99"/>
      <c r="C257" s="8"/>
      <c r="D257" s="8"/>
      <c r="E257" s="1147"/>
      <c r="F257" s="1148"/>
      <c r="G257" s="25"/>
    </row>
    <row r="258" spans="1:7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345">
        <v>1</v>
      </c>
      <c r="B259" s="382"/>
      <c r="C259" s="352" t="s">
        <v>2311</v>
      </c>
      <c r="D259" s="998" t="s">
        <v>2310</v>
      </c>
      <c r="E259" s="383">
        <v>250</v>
      </c>
      <c r="F259" s="384">
        <v>40</v>
      </c>
      <c r="G259" s="353">
        <f>F259*E259</f>
        <v>10000</v>
      </c>
    </row>
    <row r="260" spans="1:7" x14ac:dyDescent="0.2">
      <c r="A260" s="991"/>
      <c r="B260" s="992"/>
      <c r="C260" s="993"/>
      <c r="D260" s="338"/>
      <c r="E260" s="994"/>
      <c r="F260" s="995"/>
      <c r="G260" s="200"/>
    </row>
    <row r="261" spans="1:7" x14ac:dyDescent="0.2">
      <c r="A261" s="991"/>
      <c r="B261" s="992"/>
      <c r="C261" s="993"/>
      <c r="D261" s="340"/>
      <c r="E261" s="996"/>
      <c r="F261" s="995"/>
      <c r="G261" s="200"/>
    </row>
    <row r="262" spans="1:7" x14ac:dyDescent="0.2">
      <c r="A262" s="991"/>
      <c r="B262" s="992"/>
      <c r="C262" s="993"/>
      <c r="D262" s="340"/>
      <c r="E262" s="996"/>
      <c r="F262" s="997"/>
      <c r="G262" s="200"/>
    </row>
    <row r="263" spans="1:7" x14ac:dyDescent="0.2">
      <c r="A263" s="29"/>
      <c r="B263" s="105"/>
      <c r="C263" s="41"/>
      <c r="D263" s="819"/>
      <c r="E263" s="102"/>
      <c r="F263" s="128"/>
      <c r="G263" s="35"/>
    </row>
    <row r="264" spans="1:7" x14ac:dyDescent="0.2">
      <c r="A264" s="29"/>
      <c r="B264" s="105"/>
      <c r="C264" s="352"/>
      <c r="D264" s="357"/>
      <c r="E264" s="158"/>
      <c r="F264" s="128"/>
      <c r="G264" s="35"/>
    </row>
    <row r="265" spans="1:7" x14ac:dyDescent="0.2">
      <c r="A265" s="29"/>
      <c r="B265" s="151"/>
      <c r="C265" s="352"/>
      <c r="D265" s="351"/>
      <c r="E265" s="108"/>
      <c r="F265" s="128"/>
      <c r="G265" s="35"/>
    </row>
    <row r="266" spans="1:7" x14ac:dyDescent="0.2">
      <c r="A266" s="29"/>
      <c r="B266" s="151"/>
      <c r="C266" s="352"/>
      <c r="D266" s="351"/>
      <c r="E266" s="108"/>
      <c r="F266" s="149"/>
      <c r="G266" s="35"/>
    </row>
    <row r="267" spans="1:7" x14ac:dyDescent="0.2">
      <c r="A267" s="29"/>
      <c r="B267" s="101"/>
      <c r="C267" s="41"/>
      <c r="D267" s="818"/>
      <c r="E267" s="155"/>
      <c r="F267" s="128"/>
      <c r="G267" s="35"/>
    </row>
    <row r="268" spans="1:7" x14ac:dyDescent="0.2">
      <c r="A268" s="29"/>
      <c r="B268" s="106"/>
      <c r="C268" s="352"/>
      <c r="D268" s="357"/>
      <c r="E268" s="383"/>
      <c r="F268" s="128"/>
      <c r="G268" s="35"/>
    </row>
    <row r="269" spans="1:7" x14ac:dyDescent="0.2">
      <c r="A269" s="29"/>
      <c r="B269" s="105"/>
      <c r="C269" s="352"/>
      <c r="D269" s="351"/>
      <c r="E269" s="388"/>
      <c r="F269" s="128"/>
      <c r="G269" s="35"/>
    </row>
    <row r="270" spans="1:7" x14ac:dyDescent="0.2">
      <c r="A270" s="29"/>
      <c r="B270" s="107"/>
      <c r="C270" s="352"/>
      <c r="D270" s="351"/>
      <c r="E270" s="388"/>
      <c r="F270" s="149"/>
      <c r="G270" s="35"/>
    </row>
    <row r="271" spans="1:7" x14ac:dyDescent="0.2">
      <c r="A271" s="29"/>
      <c r="B271" s="107"/>
      <c r="C271" s="41"/>
      <c r="D271" s="67"/>
      <c r="E271" s="153"/>
      <c r="F271" s="128"/>
      <c r="G271" s="35"/>
    </row>
    <row r="272" spans="1:7" x14ac:dyDescent="0.2">
      <c r="A272" s="29"/>
      <c r="B272" s="101"/>
      <c r="C272" s="41"/>
      <c r="D272" s="67"/>
      <c r="E272" s="108"/>
      <c r="F272" s="128"/>
      <c r="G272" s="35"/>
    </row>
    <row r="273" spans="1:7" x14ac:dyDescent="0.2">
      <c r="A273" s="29"/>
      <c r="B273" s="101"/>
      <c r="C273" s="41"/>
      <c r="D273" s="67"/>
      <c r="E273" s="153"/>
      <c r="F273" s="128"/>
      <c r="G273" s="35"/>
    </row>
    <row r="274" spans="1:7" x14ac:dyDescent="0.2">
      <c r="A274" s="29"/>
      <c r="B274" s="106"/>
      <c r="C274" s="41"/>
      <c r="D274" s="67"/>
      <c r="E274" s="104"/>
      <c r="F274" s="154"/>
      <c r="G274" s="35"/>
    </row>
    <row r="275" spans="1:7" x14ac:dyDescent="0.2">
      <c r="A275" s="29"/>
      <c r="B275" s="105"/>
      <c r="C275" s="41"/>
      <c r="D275" s="130"/>
      <c r="E275" s="104"/>
      <c r="F275" s="154"/>
      <c r="G275" s="35"/>
    </row>
    <row r="276" spans="1:7" x14ac:dyDescent="0.2">
      <c r="A276" s="29"/>
      <c r="B276" s="105"/>
      <c r="C276" s="41"/>
      <c r="D276" s="67"/>
      <c r="E276" s="104"/>
      <c r="F276" s="154"/>
      <c r="G276" s="35"/>
    </row>
    <row r="277" spans="1:7" x14ac:dyDescent="0.2">
      <c r="A277" s="29"/>
      <c r="B277" s="793"/>
      <c r="C277" s="647"/>
      <c r="D277" s="681"/>
      <c r="E277" s="649"/>
      <c r="F277" s="650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 t="s">
        <v>152</v>
      </c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60" t="s">
        <v>152</v>
      </c>
      <c r="E284" s="108"/>
      <c r="F284" s="128"/>
      <c r="G284" s="35"/>
    </row>
    <row r="285" spans="1:7" x14ac:dyDescent="0.2">
      <c r="A285" s="29"/>
      <c r="B285" s="101"/>
      <c r="C285" s="41"/>
      <c r="D285" s="136"/>
      <c r="E285" s="153"/>
      <c r="F285" s="128"/>
      <c r="G285" s="35"/>
    </row>
    <row r="286" spans="1:7" x14ac:dyDescent="0.2">
      <c r="A286" s="29"/>
      <c r="B286" s="646"/>
      <c r="C286" s="647"/>
      <c r="D286" s="786"/>
      <c r="E286" s="787"/>
      <c r="F286" s="659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02"/>
      <c r="F289" s="128"/>
      <c r="G289" s="35"/>
    </row>
    <row r="290" spans="1:7" x14ac:dyDescent="0.2">
      <c r="A290" s="29"/>
      <c r="B290" s="101"/>
      <c r="C290" s="31"/>
      <c r="D290" s="67"/>
      <c r="E290" s="131"/>
      <c r="F290" s="117"/>
      <c r="G290" s="35"/>
    </row>
    <row r="291" spans="1:7" x14ac:dyDescent="0.2">
      <c r="A291" s="29"/>
      <c r="B291" s="101"/>
      <c r="C291" s="41"/>
      <c r="D291" s="118"/>
      <c r="E291" s="108"/>
      <c r="F291" s="149"/>
      <c r="G291" s="35"/>
    </row>
    <row r="292" spans="1:7" x14ac:dyDescent="0.2">
      <c r="A292" s="29"/>
      <c r="B292" s="101"/>
      <c r="C292" s="41"/>
      <c r="D292" s="144"/>
      <c r="E292" s="108"/>
      <c r="F292" s="149"/>
      <c r="G292" s="35" t="s">
        <v>8</v>
      </c>
    </row>
    <row r="293" spans="1:7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10000</v>
      </c>
    </row>
    <row r="294" spans="1:7" ht="13.5" thickTop="1" x14ac:dyDescent="0.2">
      <c r="A294" s="1149" t="s">
        <v>3644</v>
      </c>
      <c r="B294" s="1150"/>
      <c r="C294" s="1150"/>
      <c r="D294" s="1150"/>
      <c r="E294" s="1150"/>
      <c r="F294" s="1150"/>
      <c r="G294" s="1151"/>
    </row>
    <row r="295" spans="1:7" ht="13.5" thickBot="1" x14ac:dyDescent="0.25">
      <c r="A295" s="52"/>
      <c r="B295" s="103"/>
      <c r="C295" s="1204" t="s">
        <v>8</v>
      </c>
      <c r="D295" s="1204"/>
      <c r="E295" s="1204"/>
      <c r="F295" s="1204"/>
      <c r="G295" s="1232"/>
    </row>
    <row r="296" spans="1:7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7" x14ac:dyDescent="0.2">
      <c r="A297" s="1134" t="s">
        <v>17</v>
      </c>
      <c r="B297" s="1135"/>
      <c r="C297" s="1135"/>
      <c r="D297" s="39"/>
      <c r="E297" s="1136"/>
      <c r="F297" s="1137"/>
      <c r="G297" s="1138"/>
    </row>
    <row r="298" spans="1:7" x14ac:dyDescent="0.2">
      <c r="A298" s="1134" t="s">
        <v>38</v>
      </c>
      <c r="B298" s="1135"/>
      <c r="C298" s="1135"/>
      <c r="D298" s="58" t="s">
        <v>360</v>
      </c>
      <c r="E298" s="1139" t="s">
        <v>142</v>
      </c>
      <c r="F298" s="1139"/>
      <c r="G298" s="1140"/>
    </row>
    <row r="299" spans="1:7" ht="13.5" thickBot="1" x14ac:dyDescent="0.25">
      <c r="A299" s="1141" t="s">
        <v>39</v>
      </c>
      <c r="B299" s="1142"/>
      <c r="C299" s="1142"/>
      <c r="D299" s="59" t="s">
        <v>361</v>
      </c>
      <c r="E299" s="1143" t="s">
        <v>0</v>
      </c>
      <c r="F299" s="1143"/>
      <c r="G299" s="1144"/>
    </row>
    <row r="300" spans="1:7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7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7" x14ac:dyDescent="0.2">
      <c r="A302" s="1183" t="s">
        <v>49</v>
      </c>
      <c r="B302" s="1159"/>
      <c r="C302" s="1159"/>
      <c r="D302" s="1159"/>
      <c r="E302" s="1159"/>
      <c r="F302" s="1159"/>
      <c r="G302" s="1160"/>
    </row>
    <row r="303" spans="1:7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7" x14ac:dyDescent="0.2">
      <c r="A304" s="12" t="s">
        <v>1</v>
      </c>
      <c r="B304" s="13"/>
      <c r="C304" s="14" t="s">
        <v>13</v>
      </c>
      <c r="D304" s="13"/>
      <c r="E304" s="343" t="s">
        <v>3985</v>
      </c>
      <c r="F304" s="98"/>
      <c r="G304" s="344" t="s">
        <v>3965</v>
      </c>
    </row>
    <row r="305" spans="1:7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7" x14ac:dyDescent="0.2">
      <c r="A306" s="21" t="s">
        <v>37</v>
      </c>
      <c r="B306" s="22"/>
      <c r="C306" s="22"/>
      <c r="D306" s="22"/>
      <c r="E306" s="23" t="s">
        <v>46</v>
      </c>
      <c r="F306" s="24"/>
      <c r="G306" s="378" t="s">
        <v>1109</v>
      </c>
    </row>
    <row r="307" spans="1:7" x14ac:dyDescent="0.2">
      <c r="A307" s="6"/>
      <c r="B307" s="99"/>
      <c r="C307" s="8"/>
      <c r="D307" s="8"/>
      <c r="E307" s="1147"/>
      <c r="F307" s="1148"/>
      <c r="G307" s="25"/>
    </row>
    <row r="308" spans="1:7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7" ht="13.5" thickTop="1" x14ac:dyDescent="0.2">
      <c r="A309" s="345">
        <v>1</v>
      </c>
      <c r="B309" s="382"/>
      <c r="C309" s="352" t="s">
        <v>2311</v>
      </c>
      <c r="D309" s="998" t="s">
        <v>2310</v>
      </c>
      <c r="E309" s="383">
        <v>250</v>
      </c>
      <c r="F309" s="384">
        <v>40</v>
      </c>
      <c r="G309" s="353">
        <f>F309*E309</f>
        <v>10000</v>
      </c>
    </row>
    <row r="310" spans="1:7" x14ac:dyDescent="0.2">
      <c r="A310" s="991"/>
      <c r="B310" s="992"/>
      <c r="C310" s="993"/>
      <c r="D310" s="338"/>
      <c r="E310" s="994"/>
      <c r="F310" s="995"/>
      <c r="G310" s="200"/>
    </row>
    <row r="311" spans="1:7" x14ac:dyDescent="0.2">
      <c r="A311" s="991"/>
      <c r="B311" s="992"/>
      <c r="C311" s="993"/>
      <c r="D311" s="340"/>
      <c r="E311" s="996"/>
      <c r="F311" s="995"/>
      <c r="G311" s="200"/>
    </row>
    <row r="312" spans="1:7" x14ac:dyDescent="0.2">
      <c r="A312" s="991"/>
      <c r="B312" s="992"/>
      <c r="C312" s="993"/>
      <c r="D312" s="340"/>
      <c r="E312" s="996"/>
      <c r="F312" s="997"/>
      <c r="G312" s="200"/>
    </row>
    <row r="313" spans="1:7" x14ac:dyDescent="0.2">
      <c r="A313" s="29"/>
      <c r="B313" s="105"/>
      <c r="C313" s="41"/>
      <c r="D313" s="819"/>
      <c r="E313" s="102"/>
      <c r="F313" s="128"/>
      <c r="G313" s="35"/>
    </row>
    <row r="314" spans="1:7" x14ac:dyDescent="0.2">
      <c r="A314" s="29"/>
      <c r="B314" s="105"/>
      <c r="C314" s="352"/>
      <c r="D314" s="357"/>
      <c r="E314" s="158"/>
      <c r="F314" s="128"/>
      <c r="G314" s="35"/>
    </row>
    <row r="315" spans="1:7" x14ac:dyDescent="0.2">
      <c r="A315" s="29"/>
      <c r="B315" s="151"/>
      <c r="C315" s="352"/>
      <c r="D315" s="351"/>
      <c r="E315" s="108"/>
      <c r="F315" s="128"/>
      <c r="G315" s="35"/>
    </row>
    <row r="316" spans="1:7" x14ac:dyDescent="0.2">
      <c r="A316" s="29"/>
      <c r="B316" s="151"/>
      <c r="C316" s="352"/>
      <c r="D316" s="351"/>
      <c r="E316" s="108"/>
      <c r="F316" s="149"/>
      <c r="G316" s="35"/>
    </row>
    <row r="317" spans="1:7" x14ac:dyDescent="0.2">
      <c r="A317" s="29"/>
      <c r="B317" s="101"/>
      <c r="C317" s="41"/>
      <c r="D317" s="818"/>
      <c r="E317" s="155"/>
      <c r="F317" s="128"/>
      <c r="G317" s="35"/>
    </row>
    <row r="318" spans="1:7" x14ac:dyDescent="0.2">
      <c r="A318" s="29"/>
      <c r="B318" s="106"/>
      <c r="C318" s="352"/>
      <c r="D318" s="357"/>
      <c r="E318" s="383"/>
      <c r="F318" s="128"/>
      <c r="G318" s="35"/>
    </row>
    <row r="319" spans="1:7" x14ac:dyDescent="0.2">
      <c r="A319" s="29"/>
      <c r="B319" s="105"/>
      <c r="C319" s="352"/>
      <c r="D319" s="351"/>
      <c r="E319" s="388"/>
      <c r="F319" s="128"/>
      <c r="G319" s="35"/>
    </row>
    <row r="320" spans="1:7" x14ac:dyDescent="0.2">
      <c r="A320" s="29"/>
      <c r="B320" s="107"/>
      <c r="C320" s="352"/>
      <c r="D320" s="351"/>
      <c r="E320" s="388"/>
      <c r="F320" s="149"/>
      <c r="G320" s="35"/>
    </row>
    <row r="321" spans="1:7" x14ac:dyDescent="0.2">
      <c r="A321" s="29"/>
      <c r="B321" s="107"/>
      <c r="C321" s="41"/>
      <c r="D321" s="67"/>
      <c r="E321" s="153"/>
      <c r="F321" s="128"/>
      <c r="G321" s="35"/>
    </row>
    <row r="322" spans="1:7" x14ac:dyDescent="0.2">
      <c r="A322" s="29"/>
      <c r="B322" s="101"/>
      <c r="C322" s="41"/>
      <c r="D322" s="67"/>
      <c r="E322" s="108"/>
      <c r="F322" s="128"/>
      <c r="G322" s="35"/>
    </row>
    <row r="323" spans="1:7" x14ac:dyDescent="0.2">
      <c r="A323" s="29"/>
      <c r="B323" s="101"/>
      <c r="C323" s="41"/>
      <c r="D323" s="67"/>
      <c r="E323" s="153"/>
      <c r="F323" s="128"/>
      <c r="G323" s="35"/>
    </row>
    <row r="324" spans="1:7" x14ac:dyDescent="0.2">
      <c r="A324" s="29"/>
      <c r="B324" s="106"/>
      <c r="C324" s="41"/>
      <c r="D324" s="67"/>
      <c r="E324" s="104"/>
      <c r="F324" s="154"/>
      <c r="G324" s="35"/>
    </row>
    <row r="325" spans="1:7" x14ac:dyDescent="0.2">
      <c r="A325" s="29"/>
      <c r="B325" s="105"/>
      <c r="C325" s="41"/>
      <c r="D325" s="130"/>
      <c r="E325" s="104"/>
      <c r="F325" s="154"/>
      <c r="G325" s="35"/>
    </row>
    <row r="326" spans="1:7" x14ac:dyDescent="0.2">
      <c r="A326" s="29"/>
      <c r="B326" s="105"/>
      <c r="C326" s="41"/>
      <c r="D326" s="67"/>
      <c r="E326" s="104"/>
      <c r="F326" s="154"/>
      <c r="G326" s="35"/>
    </row>
    <row r="327" spans="1:7" x14ac:dyDescent="0.2">
      <c r="A327" s="29"/>
      <c r="B327" s="793"/>
      <c r="C327" s="647"/>
      <c r="D327" s="681"/>
      <c r="E327" s="649"/>
      <c r="F327" s="650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 t="s">
        <v>152</v>
      </c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60" t="s">
        <v>152</v>
      </c>
      <c r="E334" s="108"/>
      <c r="F334" s="128"/>
      <c r="G334" s="35"/>
    </row>
    <row r="335" spans="1:7" x14ac:dyDescent="0.2">
      <c r="A335" s="29"/>
      <c r="B335" s="101"/>
      <c r="C335" s="41"/>
      <c r="D335" s="136"/>
      <c r="E335" s="153"/>
      <c r="F335" s="128"/>
      <c r="G335" s="35"/>
    </row>
    <row r="336" spans="1:7" x14ac:dyDescent="0.2">
      <c r="A336" s="29"/>
      <c r="B336" s="646"/>
      <c r="C336" s="647"/>
      <c r="D336" s="786"/>
      <c r="E336" s="787"/>
      <c r="F336" s="659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 t="s">
        <v>8</v>
      </c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10000</v>
      </c>
    </row>
    <row r="344" spans="1:7" ht="13.5" thickTop="1" x14ac:dyDescent="0.2">
      <c r="A344" s="1149" t="s">
        <v>3966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52"/>
      <c r="B345" s="103"/>
      <c r="C345" s="1204" t="s">
        <v>8</v>
      </c>
      <c r="D345" s="1204"/>
      <c r="E345" s="1204"/>
      <c r="F345" s="1204"/>
      <c r="G345" s="1232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34" t="s">
        <v>17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58" t="s">
        <v>360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361</v>
      </c>
      <c r="E349" s="1143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83" t="s">
        <v>49</v>
      </c>
      <c r="B352" s="1159"/>
      <c r="C352" s="1159"/>
      <c r="D352" s="1159"/>
      <c r="E352" s="1159"/>
      <c r="F352" s="1159"/>
      <c r="G352" s="1160"/>
    </row>
    <row r="353" spans="1:19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19" x14ac:dyDescent="0.2">
      <c r="A354" s="12" t="s">
        <v>1</v>
      </c>
      <c r="B354" s="13"/>
      <c r="C354" s="14" t="s">
        <v>13</v>
      </c>
      <c r="D354" s="13"/>
      <c r="E354" s="343" t="s">
        <v>4000</v>
      </c>
      <c r="F354" s="98"/>
      <c r="G354" s="344" t="s">
        <v>3995</v>
      </c>
    </row>
    <row r="355" spans="1:19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19" x14ac:dyDescent="0.2">
      <c r="A356" s="21" t="s">
        <v>37</v>
      </c>
      <c r="B356" s="22"/>
      <c r="C356" s="22"/>
      <c r="D356" s="22"/>
      <c r="E356" s="23" t="s">
        <v>46</v>
      </c>
      <c r="F356" s="24"/>
      <c r="G356" s="378" t="s">
        <v>1109</v>
      </c>
    </row>
    <row r="357" spans="1:19" x14ac:dyDescent="0.2">
      <c r="A357" s="6"/>
      <c r="B357" s="99"/>
      <c r="C357" s="8"/>
      <c r="D357" s="8"/>
      <c r="E357" s="1147"/>
      <c r="F357" s="1148"/>
      <c r="G357" s="25"/>
    </row>
    <row r="358" spans="1:19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19" ht="13.5" thickTop="1" x14ac:dyDescent="0.2">
      <c r="A359" s="345">
        <v>1</v>
      </c>
      <c r="B359" s="382"/>
      <c r="C359" s="352" t="s">
        <v>2311</v>
      </c>
      <c r="D359" s="998" t="s">
        <v>2310</v>
      </c>
      <c r="E359" s="383">
        <v>250</v>
      </c>
      <c r="F359" s="384">
        <v>40</v>
      </c>
      <c r="G359" s="353">
        <f>F359*E359</f>
        <v>10000</v>
      </c>
    </row>
    <row r="360" spans="1:19" x14ac:dyDescent="0.2">
      <c r="A360" s="991"/>
      <c r="B360" s="992"/>
      <c r="C360" s="993"/>
      <c r="D360" s="338"/>
      <c r="E360" s="994"/>
      <c r="F360" s="995"/>
      <c r="G360" s="200"/>
    </row>
    <row r="361" spans="1:19" x14ac:dyDescent="0.2">
      <c r="A361" s="991"/>
      <c r="B361" s="992"/>
      <c r="C361" s="993"/>
      <c r="D361" s="340"/>
      <c r="E361" s="996"/>
      <c r="F361" s="995"/>
      <c r="G361" s="200"/>
    </row>
    <row r="362" spans="1:19" x14ac:dyDescent="0.2">
      <c r="A362" s="991"/>
      <c r="B362" s="992"/>
      <c r="C362" s="993"/>
      <c r="D362" s="340"/>
      <c r="E362" s="996"/>
      <c r="F362" s="997"/>
      <c r="G362" s="200"/>
    </row>
    <row r="363" spans="1:19" x14ac:dyDescent="0.2">
      <c r="A363" s="29"/>
      <c r="B363" s="105"/>
      <c r="C363" s="41"/>
      <c r="D363" s="819"/>
      <c r="E363" s="102"/>
      <c r="F363" s="128"/>
      <c r="G363" s="35"/>
    </row>
    <row r="364" spans="1:19" x14ac:dyDescent="0.2">
      <c r="A364" s="29"/>
      <c r="B364" s="105"/>
      <c r="C364" s="352"/>
      <c r="D364" s="357"/>
      <c r="E364" s="158"/>
      <c r="F364" s="128"/>
      <c r="G364" s="35"/>
    </row>
    <row r="365" spans="1:19" x14ac:dyDescent="0.2">
      <c r="A365" s="29"/>
      <c r="B365" s="151"/>
      <c r="C365" s="352"/>
      <c r="D365" s="351"/>
      <c r="E365" s="108"/>
      <c r="F365" s="128"/>
      <c r="G365" s="35"/>
    </row>
    <row r="366" spans="1:19" x14ac:dyDescent="0.2">
      <c r="A366" s="29"/>
      <c r="B366" s="151"/>
      <c r="C366" s="352"/>
      <c r="D366" s="351"/>
      <c r="E366" s="108"/>
      <c r="F366" s="149"/>
      <c r="G366" s="35"/>
    </row>
    <row r="367" spans="1:19" x14ac:dyDescent="0.2">
      <c r="A367" s="29"/>
      <c r="B367" s="101"/>
      <c r="C367" s="41"/>
      <c r="D367" s="818"/>
      <c r="E367" s="155"/>
      <c r="F367" s="128"/>
      <c r="G367" s="35"/>
      <c r="S367" s="411" t="s">
        <v>152</v>
      </c>
    </row>
    <row r="368" spans="1:19" x14ac:dyDescent="0.2">
      <c r="A368" s="29"/>
      <c r="B368" s="106"/>
      <c r="C368" s="352"/>
      <c r="D368" s="357"/>
      <c r="E368" s="383"/>
      <c r="F368" s="128"/>
      <c r="G368" s="35"/>
    </row>
    <row r="369" spans="1:12" x14ac:dyDescent="0.2">
      <c r="A369" s="29"/>
      <c r="B369" s="105"/>
      <c r="C369" s="352"/>
      <c r="D369" s="351"/>
      <c r="E369" s="388"/>
      <c r="F369" s="128"/>
      <c r="G369" s="35"/>
    </row>
    <row r="370" spans="1:12" x14ac:dyDescent="0.2">
      <c r="A370" s="29"/>
      <c r="B370" s="107"/>
      <c r="C370" s="352"/>
      <c r="D370" s="351"/>
      <c r="E370" s="388"/>
      <c r="F370" s="149"/>
      <c r="G370" s="35"/>
    </row>
    <row r="371" spans="1:12" x14ac:dyDescent="0.2">
      <c r="A371" s="29"/>
      <c r="B371" s="107"/>
      <c r="C371" s="41"/>
      <c r="D371" s="67"/>
      <c r="E371" s="153"/>
      <c r="F371" s="128"/>
      <c r="G371" s="35"/>
    </row>
    <row r="372" spans="1:12" x14ac:dyDescent="0.2">
      <c r="A372" s="29"/>
      <c r="B372" s="101"/>
      <c r="C372" s="41"/>
      <c r="D372" s="365" t="s">
        <v>152</v>
      </c>
      <c r="E372" s="108"/>
      <c r="F372" s="128"/>
      <c r="G372" s="35"/>
    </row>
    <row r="373" spans="1:12" x14ac:dyDescent="0.2">
      <c r="A373" s="29"/>
      <c r="B373" s="101"/>
      <c r="C373" s="41"/>
      <c r="D373" s="67"/>
      <c r="E373" s="153"/>
      <c r="F373" s="128"/>
      <c r="G373" s="35"/>
    </row>
    <row r="374" spans="1:12" x14ac:dyDescent="0.2">
      <c r="A374" s="29"/>
      <c r="B374" s="106"/>
      <c r="C374" s="41"/>
      <c r="D374" s="67"/>
      <c r="E374" s="104"/>
      <c r="F374" s="154"/>
      <c r="G374" s="35"/>
    </row>
    <row r="375" spans="1:12" x14ac:dyDescent="0.2">
      <c r="A375" s="29"/>
      <c r="B375" s="105"/>
      <c r="C375" s="41"/>
      <c r="D375" s="130"/>
      <c r="E375" s="104"/>
      <c r="F375" s="154"/>
      <c r="G375" s="35"/>
    </row>
    <row r="376" spans="1:12" x14ac:dyDescent="0.2">
      <c r="A376" s="29"/>
      <c r="B376" s="105"/>
      <c r="C376" s="41"/>
      <c r="D376" s="67"/>
      <c r="E376" s="104"/>
      <c r="F376" s="154"/>
      <c r="G376" s="35"/>
    </row>
    <row r="377" spans="1:12" x14ac:dyDescent="0.2">
      <c r="A377" s="29"/>
      <c r="B377" s="793"/>
      <c r="C377" s="647"/>
      <c r="D377" s="681"/>
      <c r="E377" s="649"/>
      <c r="F377" s="650"/>
      <c r="G377" s="35"/>
    </row>
    <row r="378" spans="1:12" x14ac:dyDescent="0.2">
      <c r="A378" s="29"/>
      <c r="B378" s="101"/>
      <c r="C378" s="41"/>
      <c r="D378" s="67"/>
      <c r="E378" s="104"/>
      <c r="F378" s="154"/>
      <c r="G378" s="35"/>
    </row>
    <row r="379" spans="1:12" x14ac:dyDescent="0.2">
      <c r="A379" s="29"/>
      <c r="B379" s="101"/>
      <c r="C379" s="41"/>
      <c r="D379" s="136"/>
      <c r="E379" s="104"/>
      <c r="F379" s="154"/>
      <c r="G379" s="35"/>
    </row>
    <row r="380" spans="1:12" x14ac:dyDescent="0.2">
      <c r="A380" s="29"/>
      <c r="B380" s="101"/>
      <c r="C380" s="41"/>
      <c r="D380" s="136"/>
      <c r="E380" s="104"/>
      <c r="F380" s="154"/>
      <c r="G380" s="35"/>
      <c r="L380" s="411" t="s">
        <v>8</v>
      </c>
    </row>
    <row r="381" spans="1:12" x14ac:dyDescent="0.2">
      <c r="A381" s="29"/>
      <c r="B381" s="101"/>
      <c r="C381" s="41"/>
      <c r="D381" s="62"/>
      <c r="E381" s="104"/>
      <c r="F381" s="154"/>
      <c r="G381" s="35"/>
    </row>
    <row r="382" spans="1:12" x14ac:dyDescent="0.2">
      <c r="A382" s="29"/>
      <c r="B382" s="101"/>
      <c r="C382" s="41"/>
      <c r="D382" s="67"/>
      <c r="E382" s="104" t="s">
        <v>152</v>
      </c>
      <c r="F382" s="154"/>
      <c r="G382" s="35"/>
    </row>
    <row r="383" spans="1:12" x14ac:dyDescent="0.2">
      <c r="A383" s="29"/>
      <c r="B383" s="101"/>
      <c r="C383" s="41"/>
      <c r="D383" s="159"/>
      <c r="E383" s="104"/>
      <c r="F383" s="154"/>
      <c r="G383" s="35"/>
    </row>
    <row r="384" spans="1:12" x14ac:dyDescent="0.2">
      <c r="A384" s="29"/>
      <c r="B384" s="101"/>
      <c r="C384" s="41"/>
      <c r="D384" s="160" t="s">
        <v>152</v>
      </c>
      <c r="E384" s="108"/>
      <c r="F384" s="128"/>
      <c r="G384" s="35"/>
    </row>
    <row r="385" spans="1:19" x14ac:dyDescent="0.2">
      <c r="A385" s="29"/>
      <c r="B385" s="101"/>
      <c r="C385" s="41"/>
      <c r="D385" s="136"/>
      <c r="E385" s="153"/>
      <c r="F385" s="128"/>
      <c r="G385" s="35"/>
    </row>
    <row r="386" spans="1:19" x14ac:dyDescent="0.2">
      <c r="A386" s="29"/>
      <c r="B386" s="646"/>
      <c r="C386" s="647"/>
      <c r="D386" s="786"/>
      <c r="E386" s="787"/>
      <c r="F386" s="659"/>
      <c r="G386" s="35"/>
    </row>
    <row r="387" spans="1:19" x14ac:dyDescent="0.2">
      <c r="A387" s="29"/>
      <c r="B387" s="101"/>
      <c r="C387" s="41"/>
      <c r="D387" s="136"/>
      <c r="E387" s="153"/>
      <c r="F387" s="128"/>
      <c r="G387" s="35"/>
      <c r="S387" s="411" t="s">
        <v>152</v>
      </c>
    </row>
    <row r="388" spans="1:19" x14ac:dyDescent="0.2">
      <c r="A388" s="29"/>
      <c r="B388" s="101"/>
      <c r="C388" s="41"/>
      <c r="D388" s="136"/>
      <c r="E388" s="153"/>
      <c r="F388" s="128"/>
      <c r="G388" s="35"/>
    </row>
    <row r="389" spans="1:19" x14ac:dyDescent="0.2">
      <c r="A389" s="29"/>
      <c r="B389" s="101"/>
      <c r="C389" s="41"/>
      <c r="D389" s="136"/>
      <c r="E389" s="102"/>
      <c r="F389" s="128"/>
      <c r="G389" s="35"/>
      <c r="S389" s="411" t="s">
        <v>8</v>
      </c>
    </row>
    <row r="390" spans="1:19" x14ac:dyDescent="0.2">
      <c r="A390" s="29"/>
      <c r="B390" s="101"/>
      <c r="C390" s="31"/>
      <c r="D390" s="67"/>
      <c r="E390" s="131"/>
      <c r="F390" s="117"/>
      <c r="G390" s="35"/>
    </row>
    <row r="391" spans="1:19" x14ac:dyDescent="0.2">
      <c r="A391" s="29"/>
      <c r="B391" s="101"/>
      <c r="C391" s="41"/>
      <c r="D391" s="118"/>
      <c r="E391" s="108"/>
      <c r="F391" s="149"/>
      <c r="G391" s="35"/>
    </row>
    <row r="392" spans="1:19" x14ac:dyDescent="0.2">
      <c r="A392" s="29"/>
      <c r="B392" s="101"/>
      <c r="C392" s="41"/>
      <c r="D392" s="144"/>
      <c r="E392" s="108"/>
      <c r="F392" s="149"/>
      <c r="G392" s="35" t="s">
        <v>8</v>
      </c>
    </row>
    <row r="393" spans="1:19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10000</v>
      </c>
    </row>
    <row r="394" spans="1:19" ht="13.5" thickTop="1" x14ac:dyDescent="0.2">
      <c r="A394" s="1149" t="s">
        <v>3967</v>
      </c>
      <c r="B394" s="1150"/>
      <c r="C394" s="1150"/>
      <c r="D394" s="1150"/>
      <c r="E394" s="1150"/>
      <c r="F394" s="1150"/>
      <c r="G394" s="1151"/>
    </row>
    <row r="395" spans="1:19" ht="13.5" thickBot="1" x14ac:dyDescent="0.25">
      <c r="A395" s="52"/>
      <c r="B395" s="103"/>
      <c r="C395" s="1204" t="s">
        <v>8</v>
      </c>
      <c r="D395" s="1204"/>
      <c r="E395" s="1204"/>
      <c r="F395" s="1204"/>
      <c r="G395" s="1232"/>
    </row>
    <row r="396" spans="1:19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19" x14ac:dyDescent="0.2">
      <c r="A397" s="1134" t="s">
        <v>17</v>
      </c>
      <c r="B397" s="1135"/>
      <c r="C397" s="1135"/>
      <c r="D397" s="39"/>
      <c r="E397" s="1136"/>
      <c r="F397" s="1137"/>
      <c r="G397" s="1138"/>
    </row>
    <row r="398" spans="1:19" x14ac:dyDescent="0.2">
      <c r="A398" s="1134" t="s">
        <v>38</v>
      </c>
      <c r="B398" s="1135"/>
      <c r="C398" s="1135"/>
      <c r="D398" s="58" t="s">
        <v>360</v>
      </c>
      <c r="E398" s="1139" t="s">
        <v>142</v>
      </c>
      <c r="F398" s="1139"/>
      <c r="G398" s="1140"/>
    </row>
    <row r="399" spans="1:19" ht="13.5" thickBot="1" x14ac:dyDescent="0.25">
      <c r="A399" s="1141" t="s">
        <v>39</v>
      </c>
      <c r="B399" s="1142"/>
      <c r="C399" s="1142"/>
      <c r="D399" s="59" t="s">
        <v>361</v>
      </c>
      <c r="E399" s="1143" t="s">
        <v>0</v>
      </c>
      <c r="F399" s="1143"/>
      <c r="G399" s="1144"/>
    </row>
    <row r="400" spans="1:19" ht="16.5" x14ac:dyDescent="0.25">
      <c r="A400" s="1152" t="s">
        <v>29</v>
      </c>
      <c r="B400" s="1153"/>
      <c r="C400" s="1153"/>
      <c r="D400" s="1153"/>
      <c r="E400" s="1153"/>
      <c r="F400" s="1153"/>
      <c r="G400" s="1154"/>
    </row>
    <row r="401" spans="1:7" x14ac:dyDescent="0.2">
      <c r="A401" s="1155" t="s">
        <v>48</v>
      </c>
      <c r="B401" s="1156"/>
      <c r="C401" s="1156"/>
      <c r="D401" s="1156"/>
      <c r="E401" s="1156"/>
      <c r="F401" s="1156"/>
      <c r="G401" s="1157"/>
    </row>
    <row r="402" spans="1:7" x14ac:dyDescent="0.2">
      <c r="A402" s="1183" t="s">
        <v>49</v>
      </c>
      <c r="B402" s="1159"/>
      <c r="C402" s="1159"/>
      <c r="D402" s="1159"/>
      <c r="E402" s="1159"/>
      <c r="F402" s="1159"/>
      <c r="G402" s="1160"/>
    </row>
    <row r="403" spans="1:7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7" x14ac:dyDescent="0.2">
      <c r="A404" s="12" t="s">
        <v>1</v>
      </c>
      <c r="B404" s="13"/>
      <c r="C404" s="14" t="s">
        <v>13</v>
      </c>
      <c r="D404" s="13"/>
      <c r="E404" s="343" t="s">
        <v>4075</v>
      </c>
      <c r="F404" s="98"/>
      <c r="G404" s="344" t="s">
        <v>4076</v>
      </c>
    </row>
    <row r="405" spans="1:7" x14ac:dyDescent="0.2">
      <c r="A405" s="17" t="s">
        <v>8</v>
      </c>
      <c r="B405" s="100"/>
      <c r="C405" s="19"/>
      <c r="D405" s="4"/>
      <c r="E405" s="1145"/>
      <c r="F405" s="1146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378" t="s">
        <v>1109</v>
      </c>
    </row>
    <row r="407" spans="1:7" x14ac:dyDescent="0.2">
      <c r="A407" s="6"/>
      <c r="B407" s="99"/>
      <c r="C407" s="8"/>
      <c r="D407" s="8"/>
      <c r="E407" s="1147"/>
      <c r="F407" s="1148"/>
      <c r="G407" s="25"/>
    </row>
    <row r="408" spans="1:7" ht="26.25" thickBot="1" x14ac:dyDescent="0.25">
      <c r="A408" s="210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345">
        <v>1</v>
      </c>
      <c r="B409" s="382"/>
      <c r="C409" s="352" t="s">
        <v>149</v>
      </c>
      <c r="D409" s="998" t="s">
        <v>4061</v>
      </c>
      <c r="E409" s="383">
        <v>500</v>
      </c>
      <c r="F409" s="384">
        <v>92</v>
      </c>
      <c r="G409" s="353">
        <f>F409*E409</f>
        <v>46000</v>
      </c>
    </row>
    <row r="410" spans="1:7" x14ac:dyDescent="0.2">
      <c r="A410" s="991"/>
      <c r="B410" s="992"/>
      <c r="C410" s="993"/>
      <c r="D410" s="338"/>
      <c r="E410" s="994"/>
      <c r="F410" s="995"/>
      <c r="G410" s="200"/>
    </row>
    <row r="411" spans="1:7" x14ac:dyDescent="0.2">
      <c r="A411" s="991"/>
      <c r="B411" s="992"/>
      <c r="C411" s="993"/>
      <c r="D411" s="340"/>
      <c r="E411" s="996"/>
      <c r="F411" s="995"/>
      <c r="G411" s="200"/>
    </row>
    <row r="412" spans="1:7" x14ac:dyDescent="0.2">
      <c r="A412" s="991"/>
      <c r="B412" s="992"/>
      <c r="C412" s="993"/>
      <c r="D412" s="340"/>
      <c r="E412" s="996"/>
      <c r="F412" s="997"/>
      <c r="G412" s="200"/>
    </row>
    <row r="413" spans="1:7" x14ac:dyDescent="0.2">
      <c r="A413" s="29"/>
      <c r="B413" s="105"/>
      <c r="C413" s="41"/>
      <c r="D413" s="819"/>
      <c r="E413" s="102"/>
      <c r="F413" s="128"/>
      <c r="G413" s="35"/>
    </row>
    <row r="414" spans="1:7" x14ac:dyDescent="0.2">
      <c r="A414" s="29"/>
      <c r="B414" s="105"/>
      <c r="C414" s="352"/>
      <c r="D414" s="357"/>
      <c r="E414" s="158"/>
      <c r="F414" s="128"/>
      <c r="G414" s="35"/>
    </row>
    <row r="415" spans="1:7" x14ac:dyDescent="0.2">
      <c r="A415" s="29"/>
      <c r="B415" s="151"/>
      <c r="C415" s="352"/>
      <c r="D415" s="351"/>
      <c r="E415" s="108"/>
      <c r="F415" s="128"/>
      <c r="G415" s="35"/>
    </row>
    <row r="416" spans="1:7" x14ac:dyDescent="0.2">
      <c r="A416" s="29"/>
      <c r="B416" s="151"/>
      <c r="C416" s="352"/>
      <c r="D416" s="351"/>
      <c r="E416" s="108"/>
      <c r="F416" s="149"/>
      <c r="G416" s="35"/>
    </row>
    <row r="417" spans="1:7" x14ac:dyDescent="0.2">
      <c r="A417" s="29"/>
      <c r="B417" s="101"/>
      <c r="C417" s="41"/>
      <c r="D417" s="818"/>
      <c r="E417" s="155"/>
      <c r="F417" s="128"/>
      <c r="G417" s="35"/>
    </row>
    <row r="418" spans="1:7" x14ac:dyDescent="0.2">
      <c r="A418" s="29"/>
      <c r="B418" s="106"/>
      <c r="C418" s="352"/>
      <c r="D418" s="357"/>
      <c r="E418" s="383"/>
      <c r="F418" s="128"/>
      <c r="G418" s="35"/>
    </row>
    <row r="419" spans="1:7" x14ac:dyDescent="0.2">
      <c r="A419" s="29"/>
      <c r="B419" s="105"/>
      <c r="C419" s="352"/>
      <c r="D419" s="351"/>
      <c r="E419" s="388"/>
      <c r="F419" s="128"/>
      <c r="G419" s="35"/>
    </row>
    <row r="420" spans="1:7" x14ac:dyDescent="0.2">
      <c r="A420" s="29"/>
      <c r="B420" s="107"/>
      <c r="C420" s="352"/>
      <c r="D420" s="351"/>
      <c r="E420" s="388"/>
      <c r="F420" s="149"/>
      <c r="G420" s="35"/>
    </row>
    <row r="421" spans="1:7" x14ac:dyDescent="0.2">
      <c r="A421" s="29"/>
      <c r="B421" s="107"/>
      <c r="C421" s="41"/>
      <c r="D421" s="67"/>
      <c r="E421" s="153"/>
      <c r="F421" s="128"/>
      <c r="G421" s="35"/>
    </row>
    <row r="422" spans="1:7" x14ac:dyDescent="0.2">
      <c r="A422" s="29"/>
      <c r="B422" s="101"/>
      <c r="C422" s="41"/>
      <c r="D422" s="67"/>
      <c r="E422" s="108"/>
      <c r="F422" s="128"/>
      <c r="G422" s="35"/>
    </row>
    <row r="423" spans="1:7" x14ac:dyDescent="0.2">
      <c r="A423" s="29"/>
      <c r="B423" s="101"/>
      <c r="C423" s="41"/>
      <c r="D423" s="67"/>
      <c r="E423" s="153"/>
      <c r="F423" s="128"/>
      <c r="G423" s="35"/>
    </row>
    <row r="424" spans="1:7" x14ac:dyDescent="0.2">
      <c r="A424" s="29"/>
      <c r="B424" s="106"/>
      <c r="C424" s="41"/>
      <c r="D424" s="67"/>
      <c r="E424" s="104"/>
      <c r="F424" s="154"/>
      <c r="G424" s="35"/>
    </row>
    <row r="425" spans="1:7" x14ac:dyDescent="0.2">
      <c r="A425" s="29"/>
      <c r="B425" s="105"/>
      <c r="C425" s="41"/>
      <c r="D425" s="130"/>
      <c r="E425" s="104"/>
      <c r="F425" s="154"/>
      <c r="G425" s="35"/>
    </row>
    <row r="426" spans="1:7" x14ac:dyDescent="0.2">
      <c r="A426" s="29"/>
      <c r="B426" s="105"/>
      <c r="C426" s="41"/>
      <c r="D426" s="67"/>
      <c r="E426" s="104"/>
      <c r="F426" s="154"/>
      <c r="G426" s="35"/>
    </row>
    <row r="427" spans="1:7" x14ac:dyDescent="0.2">
      <c r="A427" s="29"/>
      <c r="B427" s="793"/>
      <c r="C427" s="647"/>
      <c r="D427" s="682" t="s">
        <v>1990</v>
      </c>
      <c r="E427" s="649"/>
      <c r="F427" s="650"/>
      <c r="G427" s="35"/>
    </row>
    <row r="428" spans="1:7" x14ac:dyDescent="0.2">
      <c r="A428" s="29"/>
      <c r="B428" s="101"/>
      <c r="C428" s="41"/>
      <c r="D428" s="67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1097" t="s">
        <v>380</v>
      </c>
      <c r="E430" s="104"/>
      <c r="F430" s="154"/>
      <c r="G430" s="35"/>
    </row>
    <row r="431" spans="1:7" x14ac:dyDescent="0.2">
      <c r="A431" s="29"/>
      <c r="B431" s="101"/>
      <c r="C431" s="41"/>
      <c r="D431" s="918" t="s">
        <v>589</v>
      </c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 t="s">
        <v>152</v>
      </c>
      <c r="F432" s="154"/>
      <c r="G432" s="35"/>
    </row>
    <row r="433" spans="1:7" x14ac:dyDescent="0.2">
      <c r="A433" s="29"/>
      <c r="B433" s="101"/>
      <c r="C433" s="41"/>
      <c r="D433" s="159"/>
      <c r="E433" s="104"/>
      <c r="F433" s="154"/>
      <c r="G433" s="35"/>
    </row>
    <row r="434" spans="1:7" x14ac:dyDescent="0.2">
      <c r="A434" s="29"/>
      <c r="B434" s="101"/>
      <c r="C434" s="41"/>
      <c r="D434" s="160" t="s">
        <v>152</v>
      </c>
      <c r="E434" s="108"/>
      <c r="F434" s="128"/>
      <c r="G434" s="35"/>
    </row>
    <row r="435" spans="1:7" x14ac:dyDescent="0.2">
      <c r="A435" s="29"/>
      <c r="B435" s="101"/>
      <c r="C435" s="41"/>
      <c r="D435" s="136"/>
      <c r="E435" s="153"/>
      <c r="F435" s="128"/>
      <c r="G435" s="35"/>
    </row>
    <row r="436" spans="1:7" x14ac:dyDescent="0.2">
      <c r="A436" s="29"/>
      <c r="B436" s="646"/>
      <c r="C436" s="647"/>
      <c r="D436" s="786"/>
      <c r="E436" s="787"/>
      <c r="F436" s="659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02"/>
      <c r="F439" s="128"/>
      <c r="G439" s="35"/>
    </row>
    <row r="440" spans="1:7" x14ac:dyDescent="0.2">
      <c r="A440" s="29"/>
      <c r="B440" s="101"/>
      <c r="C440" s="31"/>
      <c r="D440" s="67"/>
      <c r="E440" s="131"/>
      <c r="F440" s="117"/>
      <c r="G440" s="35"/>
    </row>
    <row r="441" spans="1:7" x14ac:dyDescent="0.2">
      <c r="A441" s="29"/>
      <c r="B441" s="101"/>
      <c r="C441" s="41"/>
      <c r="D441" s="118"/>
      <c r="E441" s="108"/>
      <c r="F441" s="149"/>
      <c r="G441" s="35"/>
    </row>
    <row r="442" spans="1:7" x14ac:dyDescent="0.2">
      <c r="A442" s="29"/>
      <c r="B442" s="101"/>
      <c r="C442" s="41"/>
      <c r="D442" s="144"/>
      <c r="E442" s="108"/>
      <c r="F442" s="149"/>
      <c r="G442" s="35" t="s">
        <v>8</v>
      </c>
    </row>
    <row r="443" spans="1:7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46000</v>
      </c>
    </row>
    <row r="444" spans="1:7" ht="13.5" thickTop="1" x14ac:dyDescent="0.2">
      <c r="A444" s="1149" t="s">
        <v>4062</v>
      </c>
      <c r="B444" s="1150"/>
      <c r="C444" s="1150"/>
      <c r="D444" s="1150"/>
      <c r="E444" s="1150"/>
      <c r="F444" s="1150"/>
      <c r="G444" s="1151"/>
    </row>
    <row r="445" spans="1:7" ht="13.5" thickBot="1" x14ac:dyDescent="0.25">
      <c r="A445" s="52"/>
      <c r="B445" s="103"/>
      <c r="C445" s="1204" t="s">
        <v>8</v>
      </c>
      <c r="D445" s="1204"/>
      <c r="E445" s="1204"/>
      <c r="F445" s="1204"/>
      <c r="G445" s="1232"/>
    </row>
    <row r="446" spans="1:7" ht="13.5" thickTop="1" x14ac:dyDescent="0.2">
      <c r="A446" s="1130"/>
      <c r="B446" s="1131"/>
      <c r="C446" s="1131"/>
      <c r="D446" s="57" t="s">
        <v>11</v>
      </c>
      <c r="E446" s="1132" t="s">
        <v>12</v>
      </c>
      <c r="F446" s="1132"/>
      <c r="G446" s="1133"/>
    </row>
    <row r="447" spans="1:7" x14ac:dyDescent="0.2">
      <c r="A447" s="1134" t="s">
        <v>17</v>
      </c>
      <c r="B447" s="1135"/>
      <c r="C447" s="1135"/>
      <c r="D447" s="39"/>
      <c r="E447" s="1136"/>
      <c r="F447" s="1137"/>
      <c r="G447" s="1138"/>
    </row>
    <row r="448" spans="1:7" x14ac:dyDescent="0.2">
      <c r="A448" s="1134" t="s">
        <v>38</v>
      </c>
      <c r="B448" s="1135"/>
      <c r="C448" s="1135"/>
      <c r="D448" s="58" t="s">
        <v>360</v>
      </c>
      <c r="E448" s="1139" t="s">
        <v>142</v>
      </c>
      <c r="F448" s="1139"/>
      <c r="G448" s="1140"/>
    </row>
    <row r="449" spans="1:7" ht="13.5" thickBot="1" x14ac:dyDescent="0.25">
      <c r="A449" s="1141" t="s">
        <v>39</v>
      </c>
      <c r="B449" s="1142"/>
      <c r="C449" s="1142"/>
      <c r="D449" s="59" t="s">
        <v>361</v>
      </c>
      <c r="E449" s="1143" t="s">
        <v>0</v>
      </c>
      <c r="F449" s="1143"/>
      <c r="G449" s="1144"/>
    </row>
    <row r="450" spans="1:7" ht="16.5" x14ac:dyDescent="0.25">
      <c r="A450" s="1152" t="s">
        <v>29</v>
      </c>
      <c r="B450" s="1153"/>
      <c r="C450" s="1153"/>
      <c r="D450" s="1153"/>
      <c r="E450" s="1153"/>
      <c r="F450" s="1153"/>
      <c r="G450" s="1154"/>
    </row>
    <row r="451" spans="1:7" x14ac:dyDescent="0.2">
      <c r="A451" s="1155" t="s">
        <v>48</v>
      </c>
      <c r="B451" s="1156"/>
      <c r="C451" s="1156"/>
      <c r="D451" s="1156"/>
      <c r="E451" s="1156"/>
      <c r="F451" s="1156"/>
      <c r="G451" s="1157"/>
    </row>
    <row r="452" spans="1:7" x14ac:dyDescent="0.2">
      <c r="A452" s="1183" t="s">
        <v>49</v>
      </c>
      <c r="B452" s="1159"/>
      <c r="C452" s="1159"/>
      <c r="D452" s="1159"/>
      <c r="E452" s="1159"/>
      <c r="F452" s="1159"/>
      <c r="G452" s="1160"/>
    </row>
    <row r="453" spans="1:7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7" x14ac:dyDescent="0.2">
      <c r="A454" s="12" t="s">
        <v>1</v>
      </c>
      <c r="B454" s="13"/>
      <c r="C454" s="14" t="s">
        <v>13</v>
      </c>
      <c r="D454" s="13"/>
      <c r="E454" s="343" t="s">
        <v>4204</v>
      </c>
      <c r="F454" s="98"/>
      <c r="G454" s="344" t="s">
        <v>4203</v>
      </c>
    </row>
    <row r="455" spans="1:7" x14ac:dyDescent="0.2">
      <c r="A455" s="17" t="s">
        <v>8</v>
      </c>
      <c r="B455" s="100"/>
      <c r="C455" s="19"/>
      <c r="D455" s="4"/>
      <c r="E455" s="1145"/>
      <c r="F455" s="1146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378" t="s">
        <v>1109</v>
      </c>
    </row>
    <row r="457" spans="1:7" x14ac:dyDescent="0.2">
      <c r="A457" s="6"/>
      <c r="B457" s="99"/>
      <c r="C457" s="8"/>
      <c r="D457" s="8"/>
      <c r="E457" s="1147"/>
      <c r="F457" s="1148"/>
      <c r="G457" s="25"/>
    </row>
    <row r="458" spans="1:7" ht="26.25" thickBot="1" x14ac:dyDescent="0.25">
      <c r="A458" s="210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345">
        <v>1</v>
      </c>
      <c r="B459" s="382"/>
      <c r="C459" s="352" t="s">
        <v>2311</v>
      </c>
      <c r="D459" s="998" t="s">
        <v>2310</v>
      </c>
      <c r="E459" s="383">
        <v>250</v>
      </c>
      <c r="F459" s="384">
        <v>40</v>
      </c>
      <c r="G459" s="353">
        <f>F459*E459</f>
        <v>10000</v>
      </c>
    </row>
    <row r="460" spans="1:7" x14ac:dyDescent="0.2">
      <c r="A460" s="991"/>
      <c r="B460" s="992"/>
      <c r="C460" s="993"/>
      <c r="D460" s="338"/>
      <c r="E460" s="994"/>
      <c r="F460" s="995"/>
      <c r="G460" s="200"/>
    </row>
    <row r="461" spans="1:7" x14ac:dyDescent="0.2">
      <c r="A461" s="991"/>
      <c r="B461" s="992"/>
      <c r="C461" s="993"/>
      <c r="D461" s="340"/>
      <c r="E461" s="996"/>
      <c r="F461" s="995"/>
      <c r="G461" s="200"/>
    </row>
    <row r="462" spans="1:7" x14ac:dyDescent="0.2">
      <c r="A462" s="991"/>
      <c r="B462" s="992"/>
      <c r="C462" s="993"/>
      <c r="D462" s="340"/>
      <c r="E462" s="996"/>
      <c r="F462" s="997"/>
      <c r="G462" s="200"/>
    </row>
    <row r="463" spans="1:7" x14ac:dyDescent="0.2">
      <c r="A463" s="29"/>
      <c r="B463" s="105"/>
      <c r="C463" s="41"/>
      <c r="D463" s="819"/>
      <c r="E463" s="102"/>
      <c r="F463" s="128"/>
      <c r="G463" s="35"/>
    </row>
    <row r="464" spans="1:7" x14ac:dyDescent="0.2">
      <c r="A464" s="29"/>
      <c r="B464" s="105"/>
      <c r="C464" s="352"/>
      <c r="D464" s="357"/>
      <c r="E464" s="158"/>
      <c r="F464" s="128"/>
      <c r="G464" s="35"/>
    </row>
    <row r="465" spans="1:7" x14ac:dyDescent="0.2">
      <c r="A465" s="29"/>
      <c r="B465" s="151"/>
      <c r="C465" s="352"/>
      <c r="D465" s="351"/>
      <c r="E465" s="108"/>
      <c r="F465" s="128"/>
      <c r="G465" s="35"/>
    </row>
    <row r="466" spans="1:7" x14ac:dyDescent="0.2">
      <c r="A466" s="29"/>
      <c r="B466" s="151"/>
      <c r="C466" s="352"/>
      <c r="D466" s="351"/>
      <c r="E466" s="108"/>
      <c r="F466" s="149"/>
      <c r="G466" s="35"/>
    </row>
    <row r="467" spans="1:7" x14ac:dyDescent="0.2">
      <c r="A467" s="29"/>
      <c r="B467" s="101"/>
      <c r="C467" s="41"/>
      <c r="D467" s="818"/>
      <c r="E467" s="155"/>
      <c r="F467" s="128"/>
      <c r="G467" s="35"/>
    </row>
    <row r="468" spans="1:7" x14ac:dyDescent="0.2">
      <c r="A468" s="29"/>
      <c r="B468" s="106"/>
      <c r="C468" s="352"/>
      <c r="D468" s="357"/>
      <c r="E468" s="383"/>
      <c r="F468" s="128"/>
      <c r="G468" s="35"/>
    </row>
    <row r="469" spans="1:7" x14ac:dyDescent="0.2">
      <c r="A469" s="29"/>
      <c r="B469" s="105"/>
      <c r="C469" s="352"/>
      <c r="D469" s="351"/>
      <c r="E469" s="388"/>
      <c r="F469" s="128"/>
      <c r="G469" s="35"/>
    </row>
    <row r="470" spans="1:7" x14ac:dyDescent="0.2">
      <c r="A470" s="29"/>
      <c r="B470" s="107"/>
      <c r="C470" s="352"/>
      <c r="D470" s="351"/>
      <c r="E470" s="388"/>
      <c r="F470" s="149"/>
      <c r="G470" s="35"/>
    </row>
    <row r="471" spans="1:7" x14ac:dyDescent="0.2">
      <c r="A471" s="29"/>
      <c r="B471" s="107"/>
      <c r="C471" s="41"/>
      <c r="D471" s="67"/>
      <c r="E471" s="153"/>
      <c r="F471" s="128"/>
      <c r="G471" s="35"/>
    </row>
    <row r="472" spans="1:7" x14ac:dyDescent="0.2">
      <c r="A472" s="29"/>
      <c r="B472" s="101"/>
      <c r="C472" s="41"/>
      <c r="D472" s="67"/>
      <c r="E472" s="108"/>
      <c r="F472" s="128"/>
      <c r="G472" s="35"/>
    </row>
    <row r="473" spans="1:7" x14ac:dyDescent="0.2">
      <c r="A473" s="29"/>
      <c r="B473" s="101"/>
      <c r="C473" s="41"/>
      <c r="D473" s="67"/>
      <c r="E473" s="153"/>
      <c r="F473" s="128"/>
      <c r="G473" s="35"/>
    </row>
    <row r="474" spans="1:7" x14ac:dyDescent="0.2">
      <c r="A474" s="29"/>
      <c r="B474" s="106"/>
      <c r="C474" s="41"/>
      <c r="D474" s="67"/>
      <c r="E474" s="104"/>
      <c r="F474" s="154"/>
      <c r="G474" s="35"/>
    </row>
    <row r="475" spans="1:7" x14ac:dyDescent="0.2">
      <c r="A475" s="29"/>
      <c r="B475" s="105"/>
      <c r="C475" s="41"/>
      <c r="D475" s="130"/>
      <c r="E475" s="104"/>
      <c r="F475" s="154"/>
      <c r="G475" s="35"/>
    </row>
    <row r="476" spans="1:7" x14ac:dyDescent="0.2">
      <c r="A476" s="29"/>
      <c r="B476" s="105"/>
      <c r="C476" s="41"/>
      <c r="D476" s="67"/>
      <c r="E476" s="104"/>
      <c r="F476" s="154"/>
      <c r="G476" s="35"/>
    </row>
    <row r="477" spans="1:7" x14ac:dyDescent="0.2">
      <c r="A477" s="29"/>
      <c r="B477" s="793"/>
      <c r="C477" s="647"/>
      <c r="D477" s="681"/>
      <c r="E477" s="649"/>
      <c r="F477" s="650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7"/>
      <c r="E482" s="104" t="s">
        <v>152</v>
      </c>
      <c r="F482" s="154"/>
      <c r="G482" s="35"/>
    </row>
    <row r="483" spans="1:7" x14ac:dyDescent="0.2">
      <c r="A483" s="29"/>
      <c r="B483" s="101"/>
      <c r="C483" s="41"/>
      <c r="D483" s="159"/>
      <c r="E483" s="104"/>
      <c r="F483" s="154"/>
      <c r="G483" s="35"/>
    </row>
    <row r="484" spans="1:7" x14ac:dyDescent="0.2">
      <c r="A484" s="29"/>
      <c r="B484" s="101"/>
      <c r="C484" s="41"/>
      <c r="D484" s="160" t="s">
        <v>152</v>
      </c>
      <c r="E484" s="108"/>
      <c r="F484" s="128"/>
      <c r="G484" s="35"/>
    </row>
    <row r="485" spans="1:7" x14ac:dyDescent="0.2">
      <c r="A485" s="29"/>
      <c r="B485" s="101"/>
      <c r="C485" s="41"/>
      <c r="D485" s="136"/>
      <c r="E485" s="153"/>
      <c r="F485" s="128"/>
      <c r="G485" s="35"/>
    </row>
    <row r="486" spans="1:7" x14ac:dyDescent="0.2">
      <c r="A486" s="29"/>
      <c r="B486" s="646"/>
      <c r="C486" s="647"/>
      <c r="D486" s="786"/>
      <c r="E486" s="787"/>
      <c r="F486" s="659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02"/>
      <c r="F489" s="128"/>
      <c r="G489" s="35"/>
    </row>
    <row r="490" spans="1:7" x14ac:dyDescent="0.2">
      <c r="A490" s="29"/>
      <c r="B490" s="101"/>
      <c r="C490" s="31"/>
      <c r="D490" s="67"/>
      <c r="E490" s="131"/>
      <c r="F490" s="117"/>
      <c r="G490" s="35"/>
    </row>
    <row r="491" spans="1:7" x14ac:dyDescent="0.2">
      <c r="A491" s="29"/>
      <c r="B491" s="101"/>
      <c r="C491" s="41"/>
      <c r="D491" s="118"/>
      <c r="E491" s="108"/>
      <c r="F491" s="149"/>
      <c r="G491" s="35"/>
    </row>
    <row r="492" spans="1:7" x14ac:dyDescent="0.2">
      <c r="A492" s="29"/>
      <c r="B492" s="101"/>
      <c r="C492" s="41"/>
      <c r="D492" s="144"/>
      <c r="E492" s="108"/>
      <c r="F492" s="149"/>
      <c r="G492" s="35" t="s">
        <v>8</v>
      </c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SUM(G459:G492)</f>
        <v>10000</v>
      </c>
    </row>
    <row r="494" spans="1:7" ht="13.5" thickTop="1" x14ac:dyDescent="0.2">
      <c r="A494" s="1149" t="s">
        <v>4078</v>
      </c>
      <c r="B494" s="1150"/>
      <c r="C494" s="1150"/>
      <c r="D494" s="1150"/>
      <c r="E494" s="1150"/>
      <c r="F494" s="1150"/>
      <c r="G494" s="1151"/>
    </row>
    <row r="495" spans="1:7" ht="13.5" thickBot="1" x14ac:dyDescent="0.25">
      <c r="A495" s="52"/>
      <c r="B495" s="103"/>
      <c r="C495" s="1204" t="s">
        <v>8</v>
      </c>
      <c r="D495" s="1204"/>
      <c r="E495" s="1204"/>
      <c r="F495" s="1204"/>
      <c r="G495" s="1232"/>
    </row>
    <row r="496" spans="1:7" ht="13.5" thickTop="1" x14ac:dyDescent="0.2">
      <c r="A496" s="1130"/>
      <c r="B496" s="1131"/>
      <c r="C496" s="1131"/>
      <c r="D496" s="57" t="s">
        <v>11</v>
      </c>
      <c r="E496" s="1132" t="s">
        <v>12</v>
      </c>
      <c r="F496" s="1132"/>
      <c r="G496" s="1133"/>
    </row>
    <row r="497" spans="1:7" x14ac:dyDescent="0.2">
      <c r="A497" s="1134" t="s">
        <v>17</v>
      </c>
      <c r="B497" s="1135"/>
      <c r="C497" s="1135"/>
      <c r="D497" s="39"/>
      <c r="E497" s="1136"/>
      <c r="F497" s="1137"/>
      <c r="G497" s="1138"/>
    </row>
    <row r="498" spans="1:7" x14ac:dyDescent="0.2">
      <c r="A498" s="1134" t="s">
        <v>38</v>
      </c>
      <c r="B498" s="1135"/>
      <c r="C498" s="1135"/>
      <c r="D498" s="58" t="s">
        <v>360</v>
      </c>
      <c r="E498" s="1139" t="s">
        <v>142</v>
      </c>
      <c r="F498" s="1139"/>
      <c r="G498" s="1140"/>
    </row>
    <row r="499" spans="1:7" ht="13.5" thickBot="1" x14ac:dyDescent="0.25">
      <c r="A499" s="1141" t="s">
        <v>39</v>
      </c>
      <c r="B499" s="1142"/>
      <c r="C499" s="1142"/>
      <c r="D499" s="59" t="s">
        <v>361</v>
      </c>
      <c r="E499" s="1143" t="s">
        <v>0</v>
      </c>
      <c r="F499" s="1143"/>
      <c r="G499" s="1144"/>
    </row>
    <row r="500" spans="1:7" ht="16.5" x14ac:dyDescent="0.25">
      <c r="A500" s="1152" t="s">
        <v>29</v>
      </c>
      <c r="B500" s="1153"/>
      <c r="C500" s="1153"/>
      <c r="D500" s="1153"/>
      <c r="E500" s="1153"/>
      <c r="F500" s="1153"/>
      <c r="G500" s="1154"/>
    </row>
    <row r="501" spans="1:7" x14ac:dyDescent="0.2">
      <c r="A501" s="1155" t="s">
        <v>48</v>
      </c>
      <c r="B501" s="1156"/>
      <c r="C501" s="1156"/>
      <c r="D501" s="1156"/>
      <c r="E501" s="1156"/>
      <c r="F501" s="1156"/>
      <c r="G501" s="1157"/>
    </row>
    <row r="502" spans="1:7" x14ac:dyDescent="0.2">
      <c r="A502" s="1183" t="s">
        <v>49</v>
      </c>
      <c r="B502" s="1159"/>
      <c r="C502" s="1159"/>
      <c r="D502" s="1159"/>
      <c r="E502" s="1159"/>
      <c r="F502" s="1159"/>
      <c r="G502" s="1160"/>
    </row>
    <row r="503" spans="1:7" x14ac:dyDescent="0.2">
      <c r="A503" s="6"/>
      <c r="B503" s="99"/>
      <c r="C503" s="8"/>
      <c r="D503" s="9"/>
      <c r="E503" s="99"/>
      <c r="F503" s="10"/>
      <c r="G503" s="11" t="s">
        <v>20</v>
      </c>
    </row>
    <row r="504" spans="1:7" x14ac:dyDescent="0.2">
      <c r="A504" s="12" t="s">
        <v>1</v>
      </c>
      <c r="B504" s="13"/>
      <c r="C504" s="14" t="s">
        <v>13</v>
      </c>
      <c r="D504" s="13"/>
      <c r="E504" s="343" t="s">
        <v>4252</v>
      </c>
      <c r="F504" s="98"/>
      <c r="G504" s="344" t="s">
        <v>4223</v>
      </c>
    </row>
    <row r="505" spans="1:7" x14ac:dyDescent="0.2">
      <c r="A505" s="17" t="s">
        <v>8</v>
      </c>
      <c r="B505" s="100"/>
      <c r="C505" s="19"/>
      <c r="D505" s="4"/>
      <c r="E505" s="1145"/>
      <c r="F505" s="1146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378" t="s">
        <v>1109</v>
      </c>
    </row>
    <row r="507" spans="1:7" x14ac:dyDescent="0.2">
      <c r="A507" s="6"/>
      <c r="B507" s="99"/>
      <c r="C507" s="8"/>
      <c r="D507" s="8"/>
      <c r="E507" s="1147"/>
      <c r="F507" s="1148"/>
      <c r="G507" s="25"/>
    </row>
    <row r="508" spans="1:7" ht="26.25" thickBot="1" x14ac:dyDescent="0.25">
      <c r="A508" s="210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345">
        <v>1</v>
      </c>
      <c r="B509" s="382"/>
      <c r="C509" s="352" t="s">
        <v>2311</v>
      </c>
      <c r="D509" s="998" t="s">
        <v>2310</v>
      </c>
      <c r="E509" s="383">
        <v>250</v>
      </c>
      <c r="F509" s="384">
        <v>40</v>
      </c>
      <c r="G509" s="353">
        <f>F509*E509</f>
        <v>10000</v>
      </c>
    </row>
    <row r="510" spans="1:7" x14ac:dyDescent="0.2">
      <c r="A510" s="991"/>
      <c r="B510" s="992"/>
      <c r="C510" s="993"/>
      <c r="D510" s="338"/>
      <c r="E510" s="994"/>
      <c r="F510" s="995"/>
      <c r="G510" s="200"/>
    </row>
    <row r="511" spans="1:7" x14ac:dyDescent="0.2">
      <c r="A511" s="991"/>
      <c r="B511" s="992"/>
      <c r="C511" s="993"/>
      <c r="D511" s="340"/>
      <c r="E511" s="996"/>
      <c r="F511" s="995"/>
      <c r="G511" s="200"/>
    </row>
    <row r="512" spans="1:7" x14ac:dyDescent="0.2">
      <c r="A512" s="991"/>
      <c r="B512" s="992"/>
      <c r="C512" s="993"/>
      <c r="D512" s="340"/>
      <c r="E512" s="996"/>
      <c r="F512" s="997"/>
      <c r="G512" s="200"/>
    </row>
    <row r="513" spans="1:7" x14ac:dyDescent="0.2">
      <c r="A513" s="29"/>
      <c r="B513" s="105"/>
      <c r="C513" s="41"/>
      <c r="D513" s="819"/>
      <c r="E513" s="102"/>
      <c r="F513" s="128"/>
      <c r="G513" s="35"/>
    </row>
    <row r="514" spans="1:7" x14ac:dyDescent="0.2">
      <c r="A514" s="29"/>
      <c r="B514" s="105"/>
      <c r="C514" s="352"/>
      <c r="D514" s="357"/>
      <c r="E514" s="158"/>
      <c r="F514" s="128"/>
      <c r="G514" s="35"/>
    </row>
    <row r="515" spans="1:7" x14ac:dyDescent="0.2">
      <c r="A515" s="29"/>
      <c r="B515" s="151"/>
      <c r="C515" s="352"/>
      <c r="D515" s="351"/>
      <c r="E515" s="108"/>
      <c r="F515" s="128"/>
      <c r="G515" s="35"/>
    </row>
    <row r="516" spans="1:7" x14ac:dyDescent="0.2">
      <c r="A516" s="29"/>
      <c r="B516" s="151"/>
      <c r="C516" s="352"/>
      <c r="D516" s="351"/>
      <c r="E516" s="108"/>
      <c r="F516" s="149"/>
      <c r="G516" s="35"/>
    </row>
    <row r="517" spans="1:7" x14ac:dyDescent="0.2">
      <c r="A517" s="29"/>
      <c r="B517" s="101"/>
      <c r="C517" s="41"/>
      <c r="D517" s="818"/>
      <c r="E517" s="155"/>
      <c r="F517" s="128"/>
      <c r="G517" s="35"/>
    </row>
    <row r="518" spans="1:7" x14ac:dyDescent="0.2">
      <c r="A518" s="29"/>
      <c r="B518" s="106"/>
      <c r="C518" s="352"/>
      <c r="D518" s="357"/>
      <c r="E518" s="383"/>
      <c r="F518" s="128"/>
      <c r="G518" s="35"/>
    </row>
    <row r="519" spans="1:7" x14ac:dyDescent="0.2">
      <c r="A519" s="29"/>
      <c r="B519" s="105"/>
      <c r="C519" s="352"/>
      <c r="D519" s="351"/>
      <c r="E519" s="388"/>
      <c r="F519" s="128"/>
      <c r="G519" s="35"/>
    </row>
    <row r="520" spans="1:7" x14ac:dyDescent="0.2">
      <c r="A520" s="29"/>
      <c r="B520" s="107"/>
      <c r="C520" s="352"/>
      <c r="D520" s="351"/>
      <c r="E520" s="388"/>
      <c r="F520" s="149"/>
      <c r="G520" s="35"/>
    </row>
    <row r="521" spans="1:7" x14ac:dyDescent="0.2">
      <c r="A521" s="29"/>
      <c r="B521" s="107"/>
      <c r="C521" s="41"/>
      <c r="D521" s="67"/>
      <c r="E521" s="153"/>
      <c r="F521" s="128"/>
      <c r="G521" s="35"/>
    </row>
    <row r="522" spans="1:7" x14ac:dyDescent="0.2">
      <c r="A522" s="29"/>
      <c r="B522" s="101"/>
      <c r="C522" s="41"/>
      <c r="D522" s="67"/>
      <c r="E522" s="108"/>
      <c r="F522" s="128"/>
      <c r="G522" s="35"/>
    </row>
    <row r="523" spans="1:7" x14ac:dyDescent="0.2">
      <c r="A523" s="29"/>
      <c r="B523" s="101"/>
      <c r="C523" s="41"/>
      <c r="D523" s="67"/>
      <c r="E523" s="153"/>
      <c r="F523" s="128"/>
      <c r="G523" s="35"/>
    </row>
    <row r="524" spans="1:7" x14ac:dyDescent="0.2">
      <c r="A524" s="29"/>
      <c r="B524" s="106"/>
      <c r="C524" s="41"/>
      <c r="D524" s="67"/>
      <c r="E524" s="104"/>
      <c r="F524" s="154"/>
      <c r="G524" s="35"/>
    </row>
    <row r="525" spans="1:7" x14ac:dyDescent="0.2">
      <c r="A525" s="29"/>
      <c r="B525" s="105"/>
      <c r="C525" s="41"/>
      <c r="D525" s="130"/>
      <c r="E525" s="104"/>
      <c r="F525" s="154"/>
      <c r="G525" s="35"/>
    </row>
    <row r="526" spans="1:7" x14ac:dyDescent="0.2">
      <c r="A526" s="29"/>
      <c r="B526" s="105"/>
      <c r="C526" s="41"/>
      <c r="D526" s="67"/>
      <c r="E526" s="104"/>
      <c r="F526" s="154"/>
      <c r="G526" s="35"/>
    </row>
    <row r="527" spans="1:7" x14ac:dyDescent="0.2">
      <c r="A527" s="29"/>
      <c r="B527" s="793"/>
      <c r="C527" s="647"/>
      <c r="D527" s="681"/>
      <c r="E527" s="649"/>
      <c r="F527" s="650"/>
      <c r="G527" s="35"/>
    </row>
    <row r="528" spans="1:7" x14ac:dyDescent="0.2">
      <c r="A528" s="29"/>
      <c r="B528" s="101"/>
      <c r="C528" s="41"/>
      <c r="D528" s="67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7"/>
      <c r="E532" s="104" t="s">
        <v>152</v>
      </c>
      <c r="F532" s="154"/>
      <c r="G532" s="35"/>
    </row>
    <row r="533" spans="1:7" x14ac:dyDescent="0.2">
      <c r="A533" s="29"/>
      <c r="B533" s="101"/>
      <c r="C533" s="41"/>
      <c r="D533" s="159"/>
      <c r="E533" s="104"/>
      <c r="F533" s="154"/>
      <c r="G533" s="35"/>
    </row>
    <row r="534" spans="1:7" x14ac:dyDescent="0.2">
      <c r="A534" s="29"/>
      <c r="B534" s="101"/>
      <c r="C534" s="41"/>
      <c r="D534" s="160" t="s">
        <v>152</v>
      </c>
      <c r="E534" s="108"/>
      <c r="F534" s="128"/>
      <c r="G534" s="35"/>
    </row>
    <row r="535" spans="1:7" x14ac:dyDescent="0.2">
      <c r="A535" s="29"/>
      <c r="B535" s="101"/>
      <c r="C535" s="41"/>
      <c r="D535" s="136"/>
      <c r="E535" s="153"/>
      <c r="F535" s="128"/>
      <c r="G535" s="35"/>
    </row>
    <row r="536" spans="1:7" x14ac:dyDescent="0.2">
      <c r="A536" s="29"/>
      <c r="B536" s="646"/>
      <c r="C536" s="647"/>
      <c r="D536" s="786"/>
      <c r="E536" s="787"/>
      <c r="F536" s="659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53"/>
      <c r="F538" s="128"/>
      <c r="G538" s="35"/>
    </row>
    <row r="539" spans="1:7" x14ac:dyDescent="0.2">
      <c r="A539" s="29"/>
      <c r="B539" s="101"/>
      <c r="C539" s="41"/>
      <c r="D539" s="136"/>
      <c r="E539" s="102"/>
      <c r="F539" s="128"/>
      <c r="G539" s="35"/>
    </row>
    <row r="540" spans="1:7" x14ac:dyDescent="0.2">
      <c r="A540" s="29"/>
      <c r="B540" s="101"/>
      <c r="C540" s="31"/>
      <c r="D540" s="67"/>
      <c r="E540" s="131"/>
      <c r="F540" s="117"/>
      <c r="G540" s="35"/>
    </row>
    <row r="541" spans="1:7" x14ac:dyDescent="0.2">
      <c r="A541" s="29"/>
      <c r="B541" s="101"/>
      <c r="C541" s="41"/>
      <c r="D541" s="118"/>
      <c r="E541" s="108"/>
      <c r="F541" s="149"/>
      <c r="G541" s="35"/>
    </row>
    <row r="542" spans="1:7" x14ac:dyDescent="0.2">
      <c r="A542" s="29"/>
      <c r="B542" s="101"/>
      <c r="C542" s="41"/>
      <c r="D542" s="144"/>
      <c r="E542" s="108"/>
      <c r="F542" s="149"/>
      <c r="G542" s="35" t="s">
        <v>8</v>
      </c>
    </row>
    <row r="543" spans="1:7" ht="13.5" thickBot="1" x14ac:dyDescent="0.25">
      <c r="A543" s="45"/>
      <c r="B543" s="132"/>
      <c r="C543" s="115"/>
      <c r="D543" s="115"/>
      <c r="E543" s="132"/>
      <c r="F543" s="49" t="s">
        <v>15</v>
      </c>
      <c r="G543" s="50">
        <f>SUM(G509:G542)</f>
        <v>10000</v>
      </c>
    </row>
    <row r="544" spans="1:7" ht="13.5" thickTop="1" x14ac:dyDescent="0.2">
      <c r="A544" s="1149" t="s">
        <v>4198</v>
      </c>
      <c r="B544" s="1150"/>
      <c r="C544" s="1150"/>
      <c r="D544" s="1150"/>
      <c r="E544" s="1150"/>
      <c r="F544" s="1150"/>
      <c r="G544" s="1151"/>
    </row>
    <row r="545" spans="1:7" ht="13.5" thickBot="1" x14ac:dyDescent="0.25">
      <c r="A545" s="52"/>
      <c r="B545" s="103"/>
      <c r="C545" s="1204" t="s">
        <v>8</v>
      </c>
      <c r="D545" s="1204"/>
      <c r="E545" s="1204"/>
      <c r="F545" s="1204"/>
      <c r="G545" s="1232"/>
    </row>
    <row r="546" spans="1:7" ht="13.5" thickTop="1" x14ac:dyDescent="0.2">
      <c r="A546" s="1130"/>
      <c r="B546" s="1131"/>
      <c r="C546" s="1131"/>
      <c r="D546" s="57" t="s">
        <v>11</v>
      </c>
      <c r="E546" s="1132" t="s">
        <v>12</v>
      </c>
      <c r="F546" s="1132"/>
      <c r="G546" s="1133"/>
    </row>
    <row r="547" spans="1:7" x14ac:dyDescent="0.2">
      <c r="A547" s="1134" t="s">
        <v>17</v>
      </c>
      <c r="B547" s="1135"/>
      <c r="C547" s="1135"/>
      <c r="D547" s="39"/>
      <c r="E547" s="1136"/>
      <c r="F547" s="1137"/>
      <c r="G547" s="1138"/>
    </row>
    <row r="548" spans="1:7" x14ac:dyDescent="0.2">
      <c r="A548" s="1134" t="s">
        <v>38</v>
      </c>
      <c r="B548" s="1135"/>
      <c r="C548" s="1135"/>
      <c r="D548" s="58" t="s">
        <v>360</v>
      </c>
      <c r="E548" s="1139" t="s">
        <v>142</v>
      </c>
      <c r="F548" s="1139"/>
      <c r="G548" s="1140"/>
    </row>
    <row r="549" spans="1:7" ht="13.5" thickBot="1" x14ac:dyDescent="0.25">
      <c r="A549" s="1141" t="s">
        <v>39</v>
      </c>
      <c r="B549" s="1142"/>
      <c r="C549" s="1142"/>
      <c r="D549" s="59" t="s">
        <v>361</v>
      </c>
      <c r="E549" s="1143" t="s">
        <v>0</v>
      </c>
      <c r="F549" s="1143"/>
      <c r="G549" s="1144"/>
    </row>
  </sheetData>
  <mergeCells count="165">
    <mergeCell ref="A398:C398"/>
    <mergeCell ref="E398:G398"/>
    <mergeCell ref="A399:C399"/>
    <mergeCell ref="E399:G399"/>
    <mergeCell ref="C395:G395"/>
    <mergeCell ref="A396:C396"/>
    <mergeCell ref="E396:G396"/>
    <mergeCell ref="A397:C397"/>
    <mergeCell ref="E397:G397"/>
    <mergeCell ref="A351:G351"/>
    <mergeCell ref="A352:G352"/>
    <mergeCell ref="E355:F355"/>
    <mergeCell ref="E357:F357"/>
    <mergeCell ref="A394:G394"/>
    <mergeCell ref="A348:C348"/>
    <mergeCell ref="E348:G348"/>
    <mergeCell ref="A349:C349"/>
    <mergeCell ref="E349:G349"/>
    <mergeCell ref="A350:G350"/>
    <mergeCell ref="A344:G344"/>
    <mergeCell ref="C345:G345"/>
    <mergeCell ref="A346:C346"/>
    <mergeCell ref="E346:G346"/>
    <mergeCell ref="A347:C347"/>
    <mergeCell ref="E347:G347"/>
    <mergeCell ref="A300:G300"/>
    <mergeCell ref="A301:G301"/>
    <mergeCell ref="A302:G302"/>
    <mergeCell ref="E305:F305"/>
    <mergeCell ref="E307:F307"/>
    <mergeCell ref="A298:C298"/>
    <mergeCell ref="E298:G298"/>
    <mergeCell ref="A299:C299"/>
    <mergeCell ref="E299:G299"/>
    <mergeCell ref="A294:G294"/>
    <mergeCell ref="C295:G295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148:C148"/>
    <mergeCell ref="E148:G148"/>
    <mergeCell ref="A149:C149"/>
    <mergeCell ref="E149:G149"/>
    <mergeCell ref="A150:G150"/>
    <mergeCell ref="A151:G151"/>
    <mergeCell ref="A152:G152"/>
    <mergeCell ref="E155:F155"/>
    <mergeCell ref="E157:F157"/>
    <mergeCell ref="A198:C198"/>
    <mergeCell ref="E198:G198"/>
    <mergeCell ref="A199:C199"/>
    <mergeCell ref="E199:G199"/>
    <mergeCell ref="A194:G194"/>
    <mergeCell ref="C195:G195"/>
    <mergeCell ref="A196:C196"/>
    <mergeCell ref="E196:G196"/>
    <mergeCell ref="A197:C197"/>
    <mergeCell ref="E197:G197"/>
    <mergeCell ref="A144:G144"/>
    <mergeCell ref="C145:G145"/>
    <mergeCell ref="A146:C146"/>
    <mergeCell ref="E146:G146"/>
    <mergeCell ref="A147:C147"/>
    <mergeCell ref="E147:G147"/>
    <mergeCell ref="A100:G100"/>
    <mergeCell ref="A101:G101"/>
    <mergeCell ref="A102:G102"/>
    <mergeCell ref="E105:F105"/>
    <mergeCell ref="E107:F107"/>
    <mergeCell ref="A43:G43"/>
    <mergeCell ref="A1:G1"/>
    <mergeCell ref="A2:G2"/>
    <mergeCell ref="A3:G3"/>
    <mergeCell ref="E6:F6"/>
    <mergeCell ref="E8:F8"/>
    <mergeCell ref="A50:G50"/>
    <mergeCell ref="A51:G51"/>
    <mergeCell ref="A52:G52"/>
    <mergeCell ref="C45:G45"/>
    <mergeCell ref="A49:C49"/>
    <mergeCell ref="E49:G49"/>
    <mergeCell ref="A46:C46"/>
    <mergeCell ref="E46:G46"/>
    <mergeCell ref="A47:C47"/>
    <mergeCell ref="E47:G47"/>
    <mergeCell ref="A48:C48"/>
    <mergeCell ref="E48:G48"/>
    <mergeCell ref="E55:F55"/>
    <mergeCell ref="E57:F57"/>
    <mergeCell ref="A98:C98"/>
    <mergeCell ref="E98:G98"/>
    <mergeCell ref="A99:C99"/>
    <mergeCell ref="E99:G99"/>
    <mergeCell ref="A94:G94"/>
    <mergeCell ref="C95:G95"/>
    <mergeCell ref="A96:C96"/>
    <mergeCell ref="E96:G96"/>
    <mergeCell ref="A97:C97"/>
    <mergeCell ref="E97:G97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C245:G245"/>
    <mergeCell ref="A246:C246"/>
    <mergeCell ref="E246:G246"/>
    <mergeCell ref="A247:C247"/>
    <mergeCell ref="E247:G247"/>
    <mergeCell ref="A447:C447"/>
    <mergeCell ref="E447:G447"/>
    <mergeCell ref="A448:C448"/>
    <mergeCell ref="E448:G448"/>
    <mergeCell ref="A449:C449"/>
    <mergeCell ref="E449:G449"/>
    <mergeCell ref="A400:G400"/>
    <mergeCell ref="A401:G401"/>
    <mergeCell ref="A402:G402"/>
    <mergeCell ref="E405:F405"/>
    <mergeCell ref="E407:F407"/>
    <mergeCell ref="A444:G444"/>
    <mergeCell ref="C445:G445"/>
    <mergeCell ref="A446:C446"/>
    <mergeCell ref="E446:G446"/>
    <mergeCell ref="A450:G450"/>
    <mergeCell ref="A451:G451"/>
    <mergeCell ref="A452:G452"/>
    <mergeCell ref="E455:F455"/>
    <mergeCell ref="E457:F457"/>
    <mergeCell ref="A494:G494"/>
    <mergeCell ref="C495:G495"/>
    <mergeCell ref="A496:C496"/>
    <mergeCell ref="E496:G496"/>
    <mergeCell ref="A497:C497"/>
    <mergeCell ref="E497:G497"/>
    <mergeCell ref="A498:C498"/>
    <mergeCell ref="E498:G498"/>
    <mergeCell ref="A499:C499"/>
    <mergeCell ref="E499:G499"/>
    <mergeCell ref="A500:G500"/>
    <mergeCell ref="A501:G501"/>
    <mergeCell ref="A502:G502"/>
    <mergeCell ref="A549:C549"/>
    <mergeCell ref="E549:G549"/>
    <mergeCell ref="E505:F505"/>
    <mergeCell ref="E507:F507"/>
    <mergeCell ref="A544:G544"/>
    <mergeCell ref="C545:G545"/>
    <mergeCell ref="A546:C546"/>
    <mergeCell ref="E546:G546"/>
    <mergeCell ref="A547:C547"/>
    <mergeCell ref="E547:G547"/>
    <mergeCell ref="A548:C548"/>
    <mergeCell ref="E548:G5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8A3CC4"/>
  </sheetPr>
  <dimension ref="A1:S947"/>
  <sheetViews>
    <sheetView topLeftCell="A912" zoomScale="110" zoomScaleNormal="110" workbookViewId="0">
      <selection activeCell="D939" sqref="D93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7.85546875" style="1" customWidth="1"/>
    <col min="10" max="10" width="15.28515625" style="2" customWidth="1"/>
    <col min="11" max="11" width="12.85546875" style="2" customWidth="1"/>
    <col min="12" max="12" width="11.5703125" style="2" customWidth="1"/>
    <col min="13" max="13" width="11.7109375" style="2" customWidth="1"/>
    <col min="14" max="14" width="10.7109375" style="2" customWidth="1"/>
    <col min="15" max="15" width="12.28515625" style="2" customWidth="1"/>
    <col min="16" max="16" width="10.42578125" style="2" bestFit="1" customWidth="1"/>
    <col min="17" max="17" width="10.5703125" style="2" bestFit="1" customWidth="1"/>
    <col min="18" max="18" width="11.5703125" style="2" bestFit="1" customWidth="1"/>
    <col min="19" max="19" width="10.5703125" style="2" bestFit="1" customWidth="1"/>
    <col min="20" max="20" width="9.140625" style="2"/>
    <col min="21" max="22" width="9.28515625" style="2" bestFit="1" customWidth="1"/>
    <col min="23" max="23" width="11.28515625" style="2" customWidth="1"/>
    <col min="24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45</v>
      </c>
      <c r="D5" s="13"/>
      <c r="E5" s="343" t="s">
        <v>1441</v>
      </c>
      <c r="F5" s="98"/>
      <c r="G5" s="344" t="s">
        <v>1414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430" t="s">
        <v>1415</v>
      </c>
      <c r="E10" s="158"/>
      <c r="F10" s="128"/>
      <c r="G10" s="35"/>
    </row>
    <row r="11" spans="1:7" x14ac:dyDescent="0.2">
      <c r="A11" s="29">
        <v>1</v>
      </c>
      <c r="B11" s="101"/>
      <c r="C11" s="352" t="s">
        <v>149</v>
      </c>
      <c r="D11" s="351" t="s">
        <v>1416</v>
      </c>
      <c r="E11" s="108">
        <v>10</v>
      </c>
      <c r="F11" s="128">
        <v>250</v>
      </c>
      <c r="G11" s="35">
        <f>F11*E11</f>
        <v>2500</v>
      </c>
    </row>
    <row r="12" spans="1:7" x14ac:dyDescent="0.2">
      <c r="A12" s="29"/>
      <c r="B12" s="101"/>
      <c r="C12" s="41"/>
      <c r="D12" s="351" t="s">
        <v>1417</v>
      </c>
      <c r="E12" s="157"/>
      <c r="F12" s="149"/>
      <c r="G12" s="353" t="s">
        <v>8</v>
      </c>
    </row>
    <row r="13" spans="1:7" x14ac:dyDescent="0.2">
      <c r="A13" s="29">
        <v>2</v>
      </c>
      <c r="B13" s="101"/>
      <c r="C13" s="352" t="s">
        <v>149</v>
      </c>
      <c r="D13" s="351" t="s">
        <v>402</v>
      </c>
      <c r="E13" s="108">
        <v>170</v>
      </c>
      <c r="F13" s="128">
        <v>350</v>
      </c>
      <c r="G13" s="35">
        <f t="shared" ref="G13:G14" si="0">F13*E13</f>
        <v>59500</v>
      </c>
    </row>
    <row r="14" spans="1:7" x14ac:dyDescent="0.2">
      <c r="A14" s="29">
        <v>3</v>
      </c>
      <c r="B14" s="105"/>
      <c r="C14" s="352" t="s">
        <v>149</v>
      </c>
      <c r="D14" s="357" t="s">
        <v>387</v>
      </c>
      <c r="E14" s="102">
        <v>170</v>
      </c>
      <c r="F14" s="128">
        <v>200</v>
      </c>
      <c r="G14" s="35">
        <f t="shared" si="0"/>
        <v>34000</v>
      </c>
    </row>
    <row r="15" spans="1:7" x14ac:dyDescent="0.2">
      <c r="A15" s="29"/>
      <c r="B15" s="105"/>
      <c r="C15" s="41"/>
      <c r="D15" s="430" t="s">
        <v>1418</v>
      </c>
      <c r="E15" s="102"/>
      <c r="F15" s="128"/>
      <c r="G15" s="35"/>
    </row>
    <row r="16" spans="1:7" x14ac:dyDescent="0.2">
      <c r="A16" s="29">
        <v>4</v>
      </c>
      <c r="B16" s="151"/>
      <c r="C16" s="366" t="s">
        <v>149</v>
      </c>
      <c r="D16" s="357" t="s">
        <v>1419</v>
      </c>
      <c r="E16" s="108">
        <v>10</v>
      </c>
      <c r="F16" s="150">
        <v>250</v>
      </c>
      <c r="G16" s="35">
        <f>F16*E16</f>
        <v>2500</v>
      </c>
    </row>
    <row r="17" spans="1:7" x14ac:dyDescent="0.2">
      <c r="A17" s="29"/>
      <c r="B17" s="151"/>
      <c r="C17" s="119"/>
      <c r="D17" s="364" t="s">
        <v>1420</v>
      </c>
      <c r="E17" s="108"/>
      <c r="F17" s="150"/>
      <c r="G17" s="353" t="s">
        <v>8</v>
      </c>
    </row>
    <row r="18" spans="1:7" x14ac:dyDescent="0.2">
      <c r="A18" s="29">
        <v>5</v>
      </c>
      <c r="B18" s="101"/>
      <c r="C18" s="352" t="s">
        <v>149</v>
      </c>
      <c r="D18" s="364" t="s">
        <v>402</v>
      </c>
      <c r="E18" s="155">
        <v>170</v>
      </c>
      <c r="F18" s="128">
        <v>350</v>
      </c>
      <c r="G18" s="35">
        <f t="shared" ref="G18:G19" si="1">F18*E18</f>
        <v>59500</v>
      </c>
    </row>
    <row r="19" spans="1:7" x14ac:dyDescent="0.2">
      <c r="A19" s="29">
        <v>6</v>
      </c>
      <c r="B19" s="106"/>
      <c r="C19" s="352" t="s">
        <v>149</v>
      </c>
      <c r="D19" s="357" t="s">
        <v>387</v>
      </c>
      <c r="E19" s="104">
        <v>170</v>
      </c>
      <c r="F19" s="128">
        <v>200</v>
      </c>
      <c r="G19" s="35">
        <f t="shared" si="1"/>
        <v>34000</v>
      </c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SUM(G11:G42)</f>
        <v>192000</v>
      </c>
    </row>
    <row r="44" spans="1:7" ht="13.5" thickTop="1" x14ac:dyDescent="0.2">
      <c r="A44" s="1149" t="s">
        <v>1423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355" t="s">
        <v>1442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1422</v>
      </c>
      <c r="E48" s="1139" t="s">
        <v>142</v>
      </c>
      <c r="F48" s="1139"/>
      <c r="G48" s="1140"/>
    </row>
    <row r="49" spans="1:19" ht="13.5" thickBot="1" x14ac:dyDescent="0.25">
      <c r="A49" s="1141" t="s">
        <v>39</v>
      </c>
      <c r="B49" s="1142"/>
      <c r="C49" s="1142"/>
      <c r="D49" s="125" t="s">
        <v>575</v>
      </c>
      <c r="E49" s="1143" t="s">
        <v>0</v>
      </c>
      <c r="F49" s="1143"/>
      <c r="G49" s="1144"/>
    </row>
    <row r="50" spans="1:1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1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19" x14ac:dyDescent="0.2">
      <c r="A52" s="1183" t="s">
        <v>152</v>
      </c>
      <c r="B52" s="1159"/>
      <c r="C52" s="1159"/>
      <c r="D52" s="1159"/>
      <c r="E52" s="1159"/>
      <c r="F52" s="1159"/>
      <c r="G52" s="1160"/>
    </row>
    <row r="53" spans="1:19" x14ac:dyDescent="0.2">
      <c r="A53" s="6"/>
      <c r="B53" s="99"/>
      <c r="C53" s="8"/>
      <c r="D53" s="9"/>
      <c r="E53" s="99"/>
      <c r="F53" s="10"/>
      <c r="G53" s="11" t="s">
        <v>20</v>
      </c>
    </row>
    <row r="54" spans="1:19" x14ac:dyDescent="0.2">
      <c r="A54" s="12" t="s">
        <v>1</v>
      </c>
      <c r="B54" s="13"/>
      <c r="C54" s="14" t="s">
        <v>45</v>
      </c>
      <c r="D54" s="13"/>
      <c r="E54" s="343" t="s">
        <v>1443</v>
      </c>
      <c r="F54" s="98"/>
      <c r="G54" s="344" t="s">
        <v>1414</v>
      </c>
    </row>
    <row r="55" spans="1:1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1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19" x14ac:dyDescent="0.2">
      <c r="A57" s="6"/>
      <c r="B57" s="99"/>
      <c r="C57" s="8"/>
      <c r="D57" s="8"/>
      <c r="E57" s="1147"/>
      <c r="F57" s="1148"/>
      <c r="G57" s="25"/>
    </row>
    <row r="58" spans="1:19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19" ht="13.5" thickTop="1" x14ac:dyDescent="0.2">
      <c r="A59" s="29"/>
      <c r="B59" s="101"/>
      <c r="C59" s="41"/>
      <c r="D59" s="430" t="s">
        <v>1424</v>
      </c>
      <c r="E59" s="158"/>
      <c r="F59" s="128"/>
      <c r="G59" s="35"/>
    </row>
    <row r="60" spans="1:19" x14ac:dyDescent="0.2">
      <c r="A60" s="29">
        <v>1</v>
      </c>
      <c r="B60" s="101"/>
      <c r="C60" s="352" t="s">
        <v>149</v>
      </c>
      <c r="D60" s="351" t="s">
        <v>1416</v>
      </c>
      <c r="E60" s="108">
        <v>5</v>
      </c>
      <c r="F60" s="128">
        <v>250</v>
      </c>
      <c r="G60" s="35">
        <f>F60*E60</f>
        <v>1250</v>
      </c>
      <c r="J60" s="128"/>
      <c r="K60" s="164"/>
      <c r="M60" s="108"/>
      <c r="N60" s="128"/>
      <c r="O60" s="164"/>
    </row>
    <row r="61" spans="1:19" x14ac:dyDescent="0.2">
      <c r="A61" s="29"/>
      <c r="B61" s="101"/>
      <c r="C61" s="41"/>
      <c r="D61" s="351" t="s">
        <v>1417</v>
      </c>
      <c r="E61" s="157"/>
      <c r="F61" s="149"/>
      <c r="G61" s="353" t="s">
        <v>8</v>
      </c>
      <c r="J61" s="149"/>
      <c r="K61" s="555"/>
      <c r="M61" s="157"/>
      <c r="N61" s="149"/>
      <c r="O61" s="555"/>
    </row>
    <row r="62" spans="1:19" x14ac:dyDescent="0.2">
      <c r="A62" s="29">
        <v>2</v>
      </c>
      <c r="B62" s="101"/>
      <c r="C62" s="352" t="s">
        <v>149</v>
      </c>
      <c r="D62" s="351" t="s">
        <v>402</v>
      </c>
      <c r="E62" s="108">
        <v>55</v>
      </c>
      <c r="F62" s="128">
        <v>350</v>
      </c>
      <c r="G62" s="35">
        <f t="shared" ref="G62:G63" si="2">F62*E62</f>
        <v>19250</v>
      </c>
      <c r="J62" s="128"/>
      <c r="K62" s="164"/>
      <c r="M62" s="108"/>
      <c r="N62" s="128"/>
      <c r="O62" s="164"/>
      <c r="P62" s="164"/>
      <c r="R62" s="214"/>
      <c r="S62" s="164"/>
    </row>
    <row r="63" spans="1:19" x14ac:dyDescent="0.2">
      <c r="A63" s="29">
        <v>3</v>
      </c>
      <c r="B63" s="105"/>
      <c r="C63" s="352" t="s">
        <v>149</v>
      </c>
      <c r="D63" s="357" t="s">
        <v>1425</v>
      </c>
      <c r="E63" s="102">
        <v>55</v>
      </c>
      <c r="F63" s="128">
        <v>200</v>
      </c>
      <c r="G63" s="35">
        <f t="shared" si="2"/>
        <v>11000</v>
      </c>
      <c r="J63" s="128"/>
      <c r="K63" s="164"/>
      <c r="M63" s="102"/>
      <c r="N63" s="128"/>
      <c r="O63" s="164"/>
      <c r="R63" s="214"/>
      <c r="S63" s="164"/>
    </row>
    <row r="64" spans="1:19" x14ac:dyDescent="0.2">
      <c r="A64" s="29"/>
      <c r="B64" s="105"/>
      <c r="C64" s="41"/>
      <c r="D64" s="430" t="s">
        <v>1426</v>
      </c>
      <c r="E64" s="102"/>
      <c r="F64" s="128"/>
      <c r="G64" s="35"/>
      <c r="J64" s="128"/>
      <c r="K64" s="555"/>
      <c r="M64" s="102"/>
      <c r="N64" s="128"/>
      <c r="O64" s="555"/>
    </row>
    <row r="65" spans="1:19" x14ac:dyDescent="0.2">
      <c r="A65" s="29">
        <v>4</v>
      </c>
      <c r="B65" s="151"/>
      <c r="C65" s="366" t="s">
        <v>149</v>
      </c>
      <c r="D65" s="357" t="s">
        <v>1427</v>
      </c>
      <c r="E65" s="108">
        <v>5</v>
      </c>
      <c r="F65" s="150">
        <v>250</v>
      </c>
      <c r="G65" s="35">
        <f>F65*E65</f>
        <v>1250</v>
      </c>
      <c r="J65" s="150"/>
      <c r="K65" s="164"/>
      <c r="M65" s="108"/>
      <c r="N65" s="150"/>
      <c r="O65" s="164"/>
      <c r="P65" s="164"/>
      <c r="S65" s="164"/>
    </row>
    <row r="66" spans="1:19" x14ac:dyDescent="0.2">
      <c r="A66" s="29"/>
      <c r="B66" s="151"/>
      <c r="C66" s="119"/>
      <c r="D66" s="364" t="s">
        <v>1417</v>
      </c>
      <c r="E66" s="108"/>
      <c r="F66" s="150"/>
      <c r="G66" s="353" t="s">
        <v>8</v>
      </c>
      <c r="J66" s="150"/>
      <c r="K66" s="555"/>
      <c r="M66" s="108"/>
      <c r="N66" s="150"/>
      <c r="O66" s="555"/>
      <c r="Q66" s="557"/>
      <c r="S66" s="214"/>
    </row>
    <row r="67" spans="1:19" x14ac:dyDescent="0.2">
      <c r="A67" s="29">
        <v>5</v>
      </c>
      <c r="B67" s="101"/>
      <c r="C67" s="352" t="s">
        <v>149</v>
      </c>
      <c r="D67" s="364" t="s">
        <v>402</v>
      </c>
      <c r="E67" s="155">
        <v>55</v>
      </c>
      <c r="F67" s="128">
        <v>350</v>
      </c>
      <c r="G67" s="35">
        <f t="shared" ref="G67:G73" si="3">F67*E67</f>
        <v>19250</v>
      </c>
      <c r="J67" s="128"/>
      <c r="K67" s="164"/>
      <c r="M67" s="155"/>
      <c r="N67" s="128"/>
      <c r="O67" s="164"/>
      <c r="S67" s="164"/>
    </row>
    <row r="68" spans="1:19" x14ac:dyDescent="0.2">
      <c r="A68" s="29">
        <v>6</v>
      </c>
      <c r="B68" s="106"/>
      <c r="C68" s="352" t="s">
        <v>149</v>
      </c>
      <c r="D68" s="357" t="s">
        <v>1428</v>
      </c>
      <c r="E68" s="104">
        <v>55</v>
      </c>
      <c r="F68" s="128">
        <v>200</v>
      </c>
      <c r="G68" s="35">
        <f t="shared" si="3"/>
        <v>11000</v>
      </c>
      <c r="J68" s="128"/>
      <c r="K68" s="164"/>
      <c r="M68" s="104"/>
      <c r="N68" s="128"/>
      <c r="O68" s="164"/>
    </row>
    <row r="69" spans="1:19" x14ac:dyDescent="0.2">
      <c r="A69" s="29"/>
      <c r="B69" s="105"/>
      <c r="C69" s="41"/>
      <c r="D69" s="430" t="s">
        <v>1429</v>
      </c>
      <c r="E69" s="102"/>
      <c r="F69" s="128"/>
      <c r="G69" s="353" t="s">
        <v>8</v>
      </c>
      <c r="J69" s="128"/>
      <c r="K69" s="555"/>
      <c r="M69" s="102"/>
      <c r="N69" s="128"/>
      <c r="O69" s="555"/>
    </row>
    <row r="70" spans="1:19" x14ac:dyDescent="0.2">
      <c r="A70" s="29">
        <v>7</v>
      </c>
      <c r="B70" s="107"/>
      <c r="C70" s="366" t="s">
        <v>149</v>
      </c>
      <c r="D70" s="357" t="s">
        <v>1430</v>
      </c>
      <c r="E70" s="108">
        <v>5</v>
      </c>
      <c r="F70" s="150">
        <v>250</v>
      </c>
      <c r="G70" s="35">
        <f t="shared" si="3"/>
        <v>1250</v>
      </c>
      <c r="J70" s="150"/>
      <c r="K70" s="164"/>
      <c r="M70" s="108"/>
      <c r="N70" s="150"/>
      <c r="O70" s="164"/>
    </row>
    <row r="71" spans="1:19" x14ac:dyDescent="0.2">
      <c r="A71" s="29"/>
      <c r="B71" s="107"/>
      <c r="C71" s="119"/>
      <c r="D71" s="364" t="s">
        <v>1431</v>
      </c>
      <c r="E71" s="108"/>
      <c r="F71" s="150"/>
      <c r="G71" s="353" t="s">
        <v>8</v>
      </c>
      <c r="J71" s="150"/>
      <c r="K71" s="555"/>
      <c r="M71" s="108"/>
      <c r="N71" s="150"/>
      <c r="O71" s="555"/>
    </row>
    <row r="72" spans="1:19" x14ac:dyDescent="0.2">
      <c r="A72" s="29">
        <v>8</v>
      </c>
      <c r="B72" s="101"/>
      <c r="C72" s="352" t="s">
        <v>149</v>
      </c>
      <c r="D72" s="364" t="s">
        <v>402</v>
      </c>
      <c r="E72" s="155">
        <v>55</v>
      </c>
      <c r="F72" s="128">
        <v>350</v>
      </c>
      <c r="G72" s="35">
        <f t="shared" si="3"/>
        <v>19250</v>
      </c>
      <c r="J72" s="128"/>
      <c r="K72" s="164"/>
      <c r="M72" s="155"/>
      <c r="N72" s="128"/>
      <c r="O72" s="164"/>
    </row>
    <row r="73" spans="1:19" x14ac:dyDescent="0.2">
      <c r="A73" s="29">
        <v>9</v>
      </c>
      <c r="B73" s="101"/>
      <c r="C73" s="352" t="s">
        <v>149</v>
      </c>
      <c r="D73" s="357" t="s">
        <v>1425</v>
      </c>
      <c r="E73" s="104">
        <v>55</v>
      </c>
      <c r="F73" s="128">
        <v>200</v>
      </c>
      <c r="G73" s="35">
        <f t="shared" si="3"/>
        <v>11000</v>
      </c>
      <c r="J73" s="128"/>
      <c r="K73" s="164"/>
      <c r="M73" s="104"/>
      <c r="N73" s="128"/>
      <c r="O73" s="164"/>
    </row>
    <row r="74" spans="1:19" x14ac:dyDescent="0.2">
      <c r="A74" s="29"/>
      <c r="B74" s="106"/>
      <c r="C74" s="41"/>
      <c r="D74" s="67"/>
      <c r="E74" s="104"/>
      <c r="F74" s="154"/>
      <c r="G74" s="353" t="s">
        <v>8</v>
      </c>
    </row>
    <row r="75" spans="1:19" x14ac:dyDescent="0.2">
      <c r="A75" s="29"/>
      <c r="B75" s="105"/>
      <c r="C75" s="41"/>
      <c r="D75" s="130"/>
      <c r="E75" s="104"/>
      <c r="F75" s="154"/>
      <c r="G75" s="35"/>
    </row>
    <row r="76" spans="1:19" x14ac:dyDescent="0.2">
      <c r="A76" s="29"/>
      <c r="B76" s="105"/>
      <c r="C76" s="41"/>
      <c r="D76" s="67"/>
      <c r="E76" s="104"/>
      <c r="F76" s="154"/>
      <c r="G76" s="35"/>
      <c r="K76" s="164"/>
      <c r="O76" s="164"/>
    </row>
    <row r="77" spans="1:19" x14ac:dyDescent="0.2">
      <c r="A77" s="29"/>
      <c r="B77" s="101"/>
      <c r="C77" s="41"/>
      <c r="D77" s="67"/>
      <c r="E77" s="104"/>
      <c r="F77" s="154"/>
      <c r="G77" s="35"/>
      <c r="R77" s="164"/>
    </row>
    <row r="78" spans="1:19" x14ac:dyDescent="0.2">
      <c r="A78" s="29"/>
      <c r="B78" s="101"/>
      <c r="C78" s="41"/>
      <c r="D78" s="136"/>
      <c r="E78" s="104"/>
      <c r="F78" s="154"/>
      <c r="G78" s="35"/>
    </row>
    <row r="79" spans="1:19" x14ac:dyDescent="0.2">
      <c r="A79" s="29"/>
      <c r="B79" s="101"/>
      <c r="C79" s="41"/>
      <c r="D79" s="136"/>
      <c r="E79" s="104"/>
      <c r="F79" s="154"/>
      <c r="G79" s="35"/>
    </row>
    <row r="80" spans="1:19" x14ac:dyDescent="0.2">
      <c r="A80" s="29"/>
      <c r="B80" s="101"/>
      <c r="C80" s="41"/>
      <c r="D80" s="62"/>
      <c r="E80" s="104"/>
      <c r="F80" s="154"/>
      <c r="G80" s="35"/>
    </row>
    <row r="81" spans="1:19" x14ac:dyDescent="0.2">
      <c r="A81" s="29"/>
      <c r="B81" s="101"/>
      <c r="C81" s="41"/>
      <c r="D81" s="67"/>
      <c r="E81" s="104"/>
      <c r="F81" s="154"/>
      <c r="G81" s="35"/>
      <c r="O81" s="411" t="s">
        <v>8</v>
      </c>
      <c r="Q81" s="164"/>
      <c r="S81" s="164"/>
    </row>
    <row r="82" spans="1:19" x14ac:dyDescent="0.2">
      <c r="A82" s="29"/>
      <c r="B82" s="101"/>
      <c r="C82" s="41"/>
      <c r="D82" s="159"/>
      <c r="E82" s="104"/>
      <c r="F82" s="154"/>
      <c r="G82" s="35"/>
      <c r="L82" s="164"/>
      <c r="M82" s="164"/>
      <c r="N82" s="164"/>
      <c r="O82" s="164">
        <f>K76-O76</f>
        <v>0</v>
      </c>
    </row>
    <row r="83" spans="1:19" x14ac:dyDescent="0.2">
      <c r="A83" s="29"/>
      <c r="B83" s="101"/>
      <c r="C83" s="41"/>
      <c r="D83" s="159"/>
      <c r="E83" s="104"/>
      <c r="F83" s="154"/>
      <c r="G83" s="35"/>
    </row>
    <row r="84" spans="1:19" x14ac:dyDescent="0.2">
      <c r="A84" s="29"/>
      <c r="B84" s="101"/>
      <c r="C84" s="41"/>
      <c r="D84" s="159"/>
      <c r="E84" s="104"/>
      <c r="F84" s="154"/>
      <c r="G84" s="35"/>
      <c r="O84" s="164">
        <f>SUM(O76:O83)</f>
        <v>0</v>
      </c>
    </row>
    <row r="85" spans="1:19" x14ac:dyDescent="0.2">
      <c r="A85" s="29"/>
      <c r="B85" s="101"/>
      <c r="C85" s="41"/>
      <c r="D85" s="159"/>
      <c r="E85" s="104"/>
      <c r="F85" s="154"/>
      <c r="G85" s="35"/>
    </row>
    <row r="86" spans="1:19" x14ac:dyDescent="0.2">
      <c r="A86" s="29"/>
      <c r="B86" s="101"/>
      <c r="C86" s="41"/>
      <c r="D86" s="160"/>
      <c r="E86" s="108"/>
      <c r="F86" s="128"/>
      <c r="G86" s="35"/>
    </row>
    <row r="87" spans="1:19" x14ac:dyDescent="0.2">
      <c r="A87" s="29"/>
      <c r="B87" s="101"/>
      <c r="C87" s="41"/>
      <c r="D87" s="136"/>
      <c r="E87" s="153"/>
      <c r="F87" s="128"/>
      <c r="G87" s="35"/>
      <c r="S87" s="164"/>
    </row>
    <row r="88" spans="1:19" x14ac:dyDescent="0.2">
      <c r="A88" s="29"/>
      <c r="B88" s="101"/>
      <c r="C88" s="41"/>
      <c r="D88" s="136"/>
      <c r="E88" s="102"/>
      <c r="F88" s="128"/>
      <c r="G88" s="35"/>
    </row>
    <row r="89" spans="1:19" x14ac:dyDescent="0.2">
      <c r="A89" s="29"/>
      <c r="B89" s="101"/>
      <c r="C89" s="31"/>
      <c r="D89" s="67"/>
      <c r="E89" s="131"/>
      <c r="F89" s="117"/>
      <c r="G89" s="35"/>
    </row>
    <row r="90" spans="1:19" x14ac:dyDescent="0.2">
      <c r="A90" s="29"/>
      <c r="B90" s="101"/>
      <c r="C90" s="41"/>
      <c r="D90" s="118"/>
      <c r="E90" s="108"/>
      <c r="F90" s="149"/>
      <c r="G90" s="35"/>
    </row>
    <row r="91" spans="1:19" x14ac:dyDescent="0.2">
      <c r="A91" s="29"/>
      <c r="B91" s="101"/>
      <c r="C91" s="41"/>
      <c r="D91" s="144"/>
      <c r="E91" s="108"/>
      <c r="F91" s="149"/>
      <c r="G91" s="35"/>
    </row>
    <row r="92" spans="1:19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SUM(G60:G91)</f>
        <v>94500</v>
      </c>
    </row>
    <row r="93" spans="1:19" ht="13.5" thickTop="1" x14ac:dyDescent="0.2">
      <c r="A93" s="1149" t="s">
        <v>1444</v>
      </c>
      <c r="B93" s="1150"/>
      <c r="C93" s="1150"/>
      <c r="D93" s="1150"/>
      <c r="E93" s="1150"/>
      <c r="F93" s="1150"/>
      <c r="G93" s="1151"/>
    </row>
    <row r="94" spans="1:19" ht="13.5" thickBot="1" x14ac:dyDescent="0.25">
      <c r="A94" s="52"/>
      <c r="B94" s="103"/>
      <c r="C94" s="355" t="s">
        <v>1445</v>
      </c>
      <c r="D94" s="54"/>
      <c r="E94" s="103"/>
      <c r="F94" s="55"/>
      <c r="G94" s="56"/>
    </row>
    <row r="95" spans="1:19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19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14" x14ac:dyDescent="0.2">
      <c r="A97" s="1134" t="s">
        <v>38</v>
      </c>
      <c r="B97" s="1135"/>
      <c r="C97" s="1135"/>
      <c r="D97" s="58" t="s">
        <v>1422</v>
      </c>
      <c r="E97" s="1139" t="s">
        <v>142</v>
      </c>
      <c r="F97" s="1139"/>
      <c r="G97" s="1140"/>
    </row>
    <row r="98" spans="1:14" ht="13.5" thickBot="1" x14ac:dyDescent="0.25">
      <c r="A98" s="1141" t="s">
        <v>39</v>
      </c>
      <c r="B98" s="1142"/>
      <c r="C98" s="1142"/>
      <c r="D98" s="125" t="s">
        <v>575</v>
      </c>
      <c r="E98" s="1143" t="s">
        <v>0</v>
      </c>
      <c r="F98" s="1143"/>
      <c r="G98" s="1144"/>
    </row>
    <row r="99" spans="1:14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14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14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14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14" x14ac:dyDescent="0.2">
      <c r="A103" s="12" t="s">
        <v>1</v>
      </c>
      <c r="B103" s="13"/>
      <c r="C103" s="14" t="s">
        <v>45</v>
      </c>
      <c r="D103" s="13"/>
      <c r="E103" s="343" t="s">
        <v>1446</v>
      </c>
      <c r="F103" s="98"/>
      <c r="G103" s="344" t="s">
        <v>1414</v>
      </c>
    </row>
    <row r="104" spans="1:14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14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14" x14ac:dyDescent="0.2">
      <c r="A106" s="6"/>
      <c r="B106" s="99"/>
      <c r="C106" s="8"/>
      <c r="D106" s="8"/>
      <c r="E106" s="1147"/>
      <c r="F106" s="1148"/>
      <c r="G106" s="25"/>
    </row>
    <row r="107" spans="1:14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14" ht="13.5" thickTop="1" x14ac:dyDescent="0.2">
      <c r="A108" s="29"/>
      <c r="B108" s="101"/>
      <c r="C108" s="41"/>
      <c r="D108" s="430" t="s">
        <v>1432</v>
      </c>
      <c r="E108" s="158"/>
      <c r="F108" s="128"/>
      <c r="G108" s="35"/>
      <c r="J108" s="41"/>
      <c r="K108" s="430"/>
      <c r="L108" s="158"/>
      <c r="M108" s="128"/>
    </row>
    <row r="109" spans="1:14" x14ac:dyDescent="0.2">
      <c r="A109" s="29">
        <v>1</v>
      </c>
      <c r="B109" s="101"/>
      <c r="C109" s="352" t="s">
        <v>149</v>
      </c>
      <c r="D109" s="351" t="s">
        <v>402</v>
      </c>
      <c r="E109" s="108">
        <v>5</v>
      </c>
      <c r="F109" s="128">
        <v>350</v>
      </c>
      <c r="G109" s="35">
        <f t="shared" ref="G109:G110" si="4">F109*E109</f>
        <v>1750</v>
      </c>
      <c r="J109" s="352"/>
      <c r="K109" s="351"/>
      <c r="L109" s="108"/>
      <c r="M109" s="128"/>
      <c r="N109" s="164"/>
    </row>
    <row r="110" spans="1:14" x14ac:dyDescent="0.2">
      <c r="A110" s="29">
        <v>2</v>
      </c>
      <c r="B110" s="105"/>
      <c r="C110" s="352" t="s">
        <v>149</v>
      </c>
      <c r="D110" s="357" t="s">
        <v>1425</v>
      </c>
      <c r="E110" s="102">
        <v>5</v>
      </c>
      <c r="F110" s="128">
        <v>200</v>
      </c>
      <c r="G110" s="35">
        <f t="shared" si="4"/>
        <v>1000</v>
      </c>
      <c r="J110" s="352"/>
      <c r="K110" s="357"/>
      <c r="L110" s="102"/>
      <c r="M110" s="128"/>
      <c r="N110" s="164"/>
    </row>
    <row r="111" spans="1:14" x14ac:dyDescent="0.2">
      <c r="A111" s="29"/>
      <c r="B111" s="105"/>
      <c r="C111" s="41"/>
      <c r="D111" s="430" t="s">
        <v>1433</v>
      </c>
      <c r="E111" s="102"/>
      <c r="F111" s="128"/>
      <c r="G111" s="35"/>
      <c r="J111" s="41"/>
      <c r="K111" s="430"/>
      <c r="L111" s="102"/>
      <c r="M111" s="128"/>
      <c r="N111" s="555"/>
    </row>
    <row r="112" spans="1:14" x14ac:dyDescent="0.2">
      <c r="A112" s="29">
        <v>3</v>
      </c>
      <c r="B112" s="151"/>
      <c r="C112" s="352" t="s">
        <v>149</v>
      </c>
      <c r="D112" s="351" t="s">
        <v>402</v>
      </c>
      <c r="E112" s="108">
        <v>5</v>
      </c>
      <c r="F112" s="128">
        <v>350</v>
      </c>
      <c r="G112" s="35">
        <f>F112*E112</f>
        <v>1750</v>
      </c>
      <c r="J112" s="352"/>
      <c r="K112" s="351"/>
      <c r="L112" s="108"/>
      <c r="M112" s="128"/>
      <c r="N112" s="164"/>
    </row>
    <row r="113" spans="1:16" x14ac:dyDescent="0.2">
      <c r="A113" s="29">
        <v>4</v>
      </c>
      <c r="B113" s="151"/>
      <c r="C113" s="352" t="s">
        <v>149</v>
      </c>
      <c r="D113" s="357" t="s">
        <v>1428</v>
      </c>
      <c r="E113" s="102">
        <v>5</v>
      </c>
      <c r="F113" s="128">
        <v>200</v>
      </c>
      <c r="G113" s="35">
        <f t="shared" ref="G113" si="5">F113*E113</f>
        <v>1000</v>
      </c>
      <c r="J113" s="352"/>
      <c r="K113" s="357"/>
      <c r="L113" s="102"/>
      <c r="M113" s="128"/>
      <c r="N113" s="164"/>
    </row>
    <row r="114" spans="1:16" x14ac:dyDescent="0.2">
      <c r="A114" s="29"/>
      <c r="B114" s="105"/>
      <c r="C114" s="41"/>
      <c r="D114" s="430" t="s">
        <v>1434</v>
      </c>
      <c r="E114" s="102"/>
      <c r="F114" s="128"/>
      <c r="G114" s="353" t="s">
        <v>8</v>
      </c>
      <c r="J114" s="41"/>
      <c r="K114" s="430"/>
      <c r="L114" s="102"/>
      <c r="M114" s="128"/>
      <c r="N114" s="555"/>
    </row>
    <row r="115" spans="1:16" x14ac:dyDescent="0.2">
      <c r="A115" s="29">
        <v>5</v>
      </c>
      <c r="B115" s="107"/>
      <c r="C115" s="352" t="s">
        <v>149</v>
      </c>
      <c r="D115" s="351" t="s">
        <v>402</v>
      </c>
      <c r="E115" s="108">
        <v>5</v>
      </c>
      <c r="F115" s="128">
        <v>350</v>
      </c>
      <c r="G115" s="35">
        <f t="shared" ref="G115:G119" si="6">F115*E115</f>
        <v>1750</v>
      </c>
      <c r="J115" s="352"/>
      <c r="K115" s="351"/>
      <c r="L115" s="108"/>
      <c r="M115" s="128"/>
      <c r="N115" s="164"/>
      <c r="P115" s="411" t="s">
        <v>543</v>
      </c>
    </row>
    <row r="116" spans="1:16" x14ac:dyDescent="0.2">
      <c r="A116" s="29">
        <v>6</v>
      </c>
      <c r="B116" s="107"/>
      <c r="C116" s="352" t="s">
        <v>149</v>
      </c>
      <c r="D116" s="357" t="s">
        <v>1425</v>
      </c>
      <c r="E116" s="102">
        <v>5</v>
      </c>
      <c r="F116" s="128">
        <v>200</v>
      </c>
      <c r="G116" s="35">
        <f t="shared" si="6"/>
        <v>1000</v>
      </c>
      <c r="J116" s="352"/>
      <c r="K116" s="357"/>
      <c r="L116" s="102"/>
      <c r="M116" s="128"/>
      <c r="N116" s="164"/>
    </row>
    <row r="117" spans="1:16" x14ac:dyDescent="0.2">
      <c r="A117" s="29"/>
      <c r="B117" s="101"/>
      <c r="C117" s="41"/>
      <c r="D117" s="430" t="s">
        <v>1435</v>
      </c>
      <c r="E117" s="102"/>
      <c r="F117" s="128"/>
      <c r="G117" s="353" t="s">
        <v>8</v>
      </c>
      <c r="J117" s="41"/>
      <c r="K117" s="430"/>
      <c r="L117" s="102"/>
      <c r="M117" s="128"/>
      <c r="N117" s="555"/>
    </row>
    <row r="118" spans="1:16" x14ac:dyDescent="0.2">
      <c r="A118" s="29">
        <v>7</v>
      </c>
      <c r="B118" s="101"/>
      <c r="C118" s="352" t="s">
        <v>149</v>
      </c>
      <c r="D118" s="351" t="s">
        <v>402</v>
      </c>
      <c r="E118" s="108">
        <v>5</v>
      </c>
      <c r="F118" s="128">
        <v>350</v>
      </c>
      <c r="G118" s="35">
        <f t="shared" si="6"/>
        <v>1750</v>
      </c>
      <c r="I118" s="556">
        <f>G109+G112+G115+G118</f>
        <v>7000</v>
      </c>
      <c r="J118" s="352"/>
      <c r="K118" s="351"/>
      <c r="L118" s="108"/>
      <c r="M118" s="128"/>
      <c r="N118" s="164"/>
    </row>
    <row r="119" spans="1:16" x14ac:dyDescent="0.2">
      <c r="A119" s="29">
        <v>8</v>
      </c>
      <c r="B119" s="106"/>
      <c r="C119" s="352" t="s">
        <v>149</v>
      </c>
      <c r="D119" s="357" t="s">
        <v>1428</v>
      </c>
      <c r="E119" s="102">
        <v>5</v>
      </c>
      <c r="F119" s="128">
        <v>200</v>
      </c>
      <c r="G119" s="35">
        <f t="shared" si="6"/>
        <v>1000</v>
      </c>
      <c r="I119" s="556">
        <f>G110+G113+G116+G119</f>
        <v>4000</v>
      </c>
      <c r="J119" s="352"/>
      <c r="K119" s="357"/>
      <c r="L119" s="102"/>
      <c r="M119" s="128"/>
      <c r="N119" s="164"/>
    </row>
    <row r="120" spans="1:16" x14ac:dyDescent="0.2">
      <c r="A120" s="29"/>
      <c r="B120" s="106"/>
      <c r="C120" s="41"/>
      <c r="D120" s="67"/>
      <c r="E120" s="104"/>
      <c r="F120" s="154"/>
      <c r="G120" s="353"/>
      <c r="I120" s="201">
        <f>SUM(I118:I119)</f>
        <v>11000</v>
      </c>
      <c r="J120" s="41"/>
      <c r="K120" s="67"/>
      <c r="L120" s="104"/>
      <c r="M120" s="154"/>
    </row>
    <row r="121" spans="1:16" x14ac:dyDescent="0.2">
      <c r="A121" s="29"/>
      <c r="B121" s="106"/>
      <c r="C121" s="41"/>
      <c r="D121" s="67"/>
      <c r="E121" s="104"/>
      <c r="F121" s="154"/>
      <c r="G121" s="353"/>
      <c r="M121" s="419"/>
    </row>
    <row r="122" spans="1:16" x14ac:dyDescent="0.2">
      <c r="A122" s="29"/>
      <c r="B122" s="106"/>
      <c r="C122" s="41"/>
      <c r="D122" s="67"/>
      <c r="E122" s="104"/>
      <c r="F122" s="154"/>
      <c r="G122" s="353"/>
      <c r="N122" s="164"/>
    </row>
    <row r="123" spans="1:16" x14ac:dyDescent="0.2">
      <c r="A123" s="29"/>
      <c r="B123" s="106"/>
      <c r="C123" s="41"/>
      <c r="D123" s="67"/>
      <c r="E123" s="104"/>
      <c r="F123" s="154"/>
      <c r="G123" s="353"/>
    </row>
    <row r="124" spans="1:16" x14ac:dyDescent="0.2">
      <c r="A124" s="29"/>
      <c r="B124" s="105"/>
      <c r="C124" s="41"/>
      <c r="D124" s="130"/>
      <c r="E124" s="104"/>
      <c r="F124" s="154"/>
      <c r="G124" s="35"/>
    </row>
    <row r="125" spans="1:16" x14ac:dyDescent="0.2">
      <c r="A125" s="29"/>
      <c r="B125" s="105"/>
      <c r="C125" s="41"/>
      <c r="D125" s="67"/>
      <c r="E125" s="104"/>
      <c r="F125" s="154"/>
      <c r="G125" s="35"/>
    </row>
    <row r="126" spans="1:16" x14ac:dyDescent="0.2">
      <c r="A126" s="29"/>
      <c r="B126" s="101"/>
      <c r="C126" s="41"/>
      <c r="D126" s="67"/>
      <c r="E126" s="104"/>
      <c r="F126" s="154"/>
      <c r="G126" s="35"/>
    </row>
    <row r="127" spans="1:16" x14ac:dyDescent="0.2">
      <c r="A127" s="29"/>
      <c r="B127" s="101"/>
      <c r="C127" s="41"/>
      <c r="D127" s="136"/>
      <c r="E127" s="104"/>
      <c r="F127" s="154"/>
      <c r="G127" s="35"/>
    </row>
    <row r="128" spans="1:16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62"/>
      <c r="E129" s="104"/>
      <c r="F129" s="154"/>
      <c r="G129" s="35"/>
    </row>
    <row r="130" spans="1:7" x14ac:dyDescent="0.2">
      <c r="A130" s="29"/>
      <c r="B130" s="101"/>
      <c r="C130" s="41"/>
      <c r="D130" s="67"/>
      <c r="E130" s="104"/>
      <c r="F130" s="154"/>
      <c r="G130" s="35"/>
    </row>
    <row r="131" spans="1:7" x14ac:dyDescent="0.2">
      <c r="A131" s="29"/>
      <c r="B131" s="101"/>
      <c r="C131" s="41"/>
      <c r="D131" s="159"/>
      <c r="E131" s="104"/>
      <c r="F131" s="154"/>
      <c r="G131" s="35"/>
    </row>
    <row r="132" spans="1:7" x14ac:dyDescent="0.2">
      <c r="A132" s="29"/>
      <c r="B132" s="101"/>
      <c r="C132" s="41"/>
      <c r="D132" s="159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SUM(G109:G140)</f>
        <v>11000</v>
      </c>
    </row>
    <row r="142" spans="1:7" ht="13.5" thickTop="1" x14ac:dyDescent="0.2">
      <c r="A142" s="1149" t="s">
        <v>1447</v>
      </c>
      <c r="B142" s="1150"/>
      <c r="C142" s="1150"/>
      <c r="D142" s="1150"/>
      <c r="E142" s="1150"/>
      <c r="F142" s="1150"/>
      <c r="G142" s="1151"/>
    </row>
    <row r="143" spans="1:7" ht="13.5" thickBot="1" x14ac:dyDescent="0.25">
      <c r="A143" s="52"/>
      <c r="B143" s="103"/>
      <c r="C143" s="355" t="s">
        <v>1421</v>
      </c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58" t="s">
        <v>1422</v>
      </c>
      <c r="E146" s="1139" t="s">
        <v>142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125" t="s">
        <v>575</v>
      </c>
      <c r="E147" s="1143" t="s">
        <v>0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45</v>
      </c>
      <c r="D152" s="13"/>
      <c r="E152" s="343" t="s">
        <v>1448</v>
      </c>
      <c r="F152" s="98"/>
      <c r="G152" s="344" t="s">
        <v>1414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/>
      <c r="B157" s="101"/>
      <c r="C157" s="41"/>
      <c r="D157" s="430" t="s">
        <v>1436</v>
      </c>
      <c r="E157" s="158"/>
      <c r="F157" s="128"/>
      <c r="G157" s="35"/>
    </row>
    <row r="158" spans="1:7" x14ac:dyDescent="0.2">
      <c r="A158" s="29">
        <v>1</v>
      </c>
      <c r="B158" s="101"/>
      <c r="C158" s="352" t="s">
        <v>300</v>
      </c>
      <c r="D158" s="357" t="s">
        <v>1416</v>
      </c>
      <c r="E158" s="102">
        <v>310</v>
      </c>
      <c r="F158" s="128">
        <v>250</v>
      </c>
      <c r="G158" s="35">
        <f>F158*E158</f>
        <v>77500</v>
      </c>
    </row>
    <row r="159" spans="1:7" x14ac:dyDescent="0.2">
      <c r="A159" s="29"/>
      <c r="B159" s="101"/>
      <c r="C159" s="352"/>
      <c r="D159" s="357" t="s">
        <v>1417</v>
      </c>
      <c r="E159" s="102"/>
      <c r="F159" s="128"/>
      <c r="G159" s="35"/>
    </row>
    <row r="160" spans="1:7" x14ac:dyDescent="0.2">
      <c r="A160" s="29">
        <v>2</v>
      </c>
      <c r="B160" s="101"/>
      <c r="C160" s="352" t="s">
        <v>300</v>
      </c>
      <c r="D160" s="351" t="s">
        <v>402</v>
      </c>
      <c r="E160" s="108">
        <v>20</v>
      </c>
      <c r="F160" s="128">
        <v>350</v>
      </c>
      <c r="G160" s="35">
        <f t="shared" ref="G160" si="7">F160*E160</f>
        <v>7000</v>
      </c>
    </row>
    <row r="161" spans="1:7" x14ac:dyDescent="0.2">
      <c r="A161" s="29"/>
      <c r="B161" s="105"/>
      <c r="C161" s="41"/>
      <c r="D161" s="430" t="s">
        <v>1437</v>
      </c>
      <c r="E161" s="102"/>
      <c r="F161" s="128"/>
      <c r="G161" s="35"/>
    </row>
    <row r="162" spans="1:7" x14ac:dyDescent="0.2">
      <c r="A162" s="29">
        <v>3</v>
      </c>
      <c r="B162" s="105"/>
      <c r="C162" s="352" t="s">
        <v>300</v>
      </c>
      <c r="D162" s="357" t="s">
        <v>1438</v>
      </c>
      <c r="E162" s="102">
        <v>310</v>
      </c>
      <c r="F162" s="128">
        <v>250</v>
      </c>
      <c r="G162" s="35">
        <f>F162*E162</f>
        <v>77500</v>
      </c>
    </row>
    <row r="163" spans="1:7" x14ac:dyDescent="0.2">
      <c r="A163" s="29"/>
      <c r="B163" s="151"/>
      <c r="C163" s="352"/>
      <c r="D163" s="351" t="s">
        <v>1417</v>
      </c>
      <c r="E163" s="108"/>
      <c r="F163" s="128"/>
      <c r="G163" s="35"/>
    </row>
    <row r="164" spans="1:7" x14ac:dyDescent="0.2">
      <c r="A164" s="29"/>
      <c r="B164" s="151"/>
      <c r="C164" s="352"/>
      <c r="D164" s="357"/>
      <c r="E164" s="102"/>
      <c r="F164" s="128"/>
      <c r="G164" s="35"/>
    </row>
    <row r="165" spans="1:7" x14ac:dyDescent="0.2">
      <c r="A165" s="29"/>
      <c r="B165" s="105"/>
      <c r="C165" s="41"/>
      <c r="D165" s="430"/>
      <c r="E165" s="102"/>
      <c r="F165" s="128"/>
      <c r="G165" s="353"/>
    </row>
    <row r="166" spans="1:7" x14ac:dyDescent="0.2">
      <c r="A166" s="29"/>
      <c r="B166" s="107"/>
      <c r="C166" s="352"/>
      <c r="D166" s="351"/>
      <c r="E166" s="108"/>
      <c r="F166" s="128"/>
      <c r="G166" s="35"/>
    </row>
    <row r="167" spans="1:7" x14ac:dyDescent="0.2">
      <c r="A167" s="29"/>
      <c r="B167" s="107"/>
      <c r="C167" s="352"/>
      <c r="D167" s="357"/>
      <c r="E167" s="102"/>
      <c r="F167" s="128"/>
      <c r="G167" s="35"/>
    </row>
    <row r="168" spans="1:7" x14ac:dyDescent="0.2">
      <c r="A168" s="29"/>
      <c r="B168" s="101"/>
      <c r="C168" s="41"/>
      <c r="D168" s="430"/>
      <c r="E168" s="102"/>
      <c r="F168" s="128"/>
      <c r="G168" s="353"/>
    </row>
    <row r="169" spans="1:7" x14ac:dyDescent="0.2">
      <c r="A169" s="29"/>
      <c r="B169" s="101"/>
      <c r="C169" s="352"/>
      <c r="D169" s="351"/>
      <c r="E169" s="108"/>
      <c r="F169" s="128"/>
      <c r="G169" s="35"/>
    </row>
    <row r="170" spans="1:7" x14ac:dyDescent="0.2">
      <c r="A170" s="29"/>
      <c r="B170" s="106"/>
      <c r="C170" s="352"/>
      <c r="D170" s="357"/>
      <c r="E170" s="102"/>
      <c r="F170" s="128"/>
      <c r="G170" s="35"/>
    </row>
    <row r="171" spans="1:7" x14ac:dyDescent="0.2">
      <c r="A171" s="29"/>
      <c r="B171" s="106"/>
      <c r="C171" s="41"/>
      <c r="D171" s="67"/>
      <c r="E171" s="104"/>
      <c r="F171" s="154"/>
      <c r="G171" s="353"/>
    </row>
    <row r="172" spans="1:7" x14ac:dyDescent="0.2">
      <c r="A172" s="29"/>
      <c r="B172" s="106"/>
      <c r="C172" s="41"/>
      <c r="D172" s="67"/>
      <c r="E172" s="104"/>
      <c r="F172" s="154"/>
      <c r="G172" s="353"/>
    </row>
    <row r="173" spans="1:7" x14ac:dyDescent="0.2">
      <c r="A173" s="29"/>
      <c r="B173" s="106"/>
      <c r="C173" s="41"/>
      <c r="D173" s="67"/>
      <c r="E173" s="104"/>
      <c r="F173" s="154"/>
      <c r="G173" s="353"/>
    </row>
    <row r="174" spans="1:7" x14ac:dyDescent="0.2">
      <c r="A174" s="29"/>
      <c r="B174" s="106"/>
      <c r="C174" s="41"/>
      <c r="D174" s="67"/>
      <c r="E174" s="104"/>
      <c r="F174" s="154"/>
      <c r="G174" s="353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357" t="s">
        <v>152</v>
      </c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7"/>
      <c r="E181" s="104"/>
      <c r="F181" s="154"/>
      <c r="G181" s="35"/>
    </row>
    <row r="182" spans="1:7" x14ac:dyDescent="0.2">
      <c r="A182" s="29"/>
      <c r="B182" s="101"/>
      <c r="C182" s="41"/>
      <c r="D182" s="159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/>
      <c r="E187" s="102"/>
      <c r="F187" s="128"/>
      <c r="G187" s="35"/>
    </row>
    <row r="188" spans="1:7" x14ac:dyDescent="0.2">
      <c r="A188" s="29"/>
      <c r="B188" s="101"/>
      <c r="C188" s="31"/>
      <c r="D188" s="67"/>
      <c r="E188" s="131"/>
      <c r="F188" s="117"/>
      <c r="G188" s="35"/>
    </row>
    <row r="189" spans="1:7" x14ac:dyDescent="0.2">
      <c r="A189" s="29"/>
      <c r="B189" s="101"/>
      <c r="C189" s="41"/>
      <c r="D189" s="118"/>
      <c r="E189" s="108"/>
      <c r="F189" s="149"/>
      <c r="G189" s="35"/>
    </row>
    <row r="190" spans="1:7" x14ac:dyDescent="0.2">
      <c r="A190" s="29"/>
      <c r="B190" s="101"/>
      <c r="C190" s="41"/>
      <c r="D190" s="144"/>
      <c r="E190" s="108"/>
      <c r="F190" s="149"/>
      <c r="G190" s="35"/>
    </row>
    <row r="191" spans="1:7" ht="13.5" thickBot="1" x14ac:dyDescent="0.25">
      <c r="A191" s="45"/>
      <c r="B191" s="132"/>
      <c r="C191" s="115"/>
      <c r="D191" s="115"/>
      <c r="E191" s="132"/>
      <c r="F191" s="49" t="s">
        <v>15</v>
      </c>
      <c r="G191" s="50">
        <f>SUM(G158:G190)</f>
        <v>162000</v>
      </c>
    </row>
    <row r="192" spans="1:7" ht="13.5" thickTop="1" x14ac:dyDescent="0.2">
      <c r="A192" s="1149" t="s">
        <v>1439</v>
      </c>
      <c r="B192" s="1150"/>
      <c r="C192" s="1150"/>
      <c r="D192" s="1150"/>
      <c r="E192" s="1150"/>
      <c r="F192" s="1150"/>
      <c r="G192" s="1151"/>
    </row>
    <row r="193" spans="1:11" ht="13.5" thickBot="1" x14ac:dyDescent="0.25">
      <c r="A193" s="359" t="s">
        <v>8</v>
      </c>
      <c r="B193" s="103"/>
      <c r="C193" s="355" t="s">
        <v>1440</v>
      </c>
      <c r="D193" s="54"/>
      <c r="E193" s="103"/>
      <c r="F193" s="55"/>
      <c r="G193" s="56"/>
    </row>
    <row r="194" spans="1:11" ht="13.5" thickTop="1" x14ac:dyDescent="0.2">
      <c r="A194" s="1130"/>
      <c r="B194" s="1131"/>
      <c r="C194" s="1131"/>
      <c r="D194" s="57" t="s">
        <v>11</v>
      </c>
      <c r="E194" s="1132" t="s">
        <v>12</v>
      </c>
      <c r="F194" s="1132"/>
      <c r="G194" s="1133"/>
    </row>
    <row r="195" spans="1:11" x14ac:dyDescent="0.2">
      <c r="A195" s="1134" t="s">
        <v>17</v>
      </c>
      <c r="B195" s="1135"/>
      <c r="C195" s="1135"/>
      <c r="D195" s="39"/>
      <c r="E195" s="1136"/>
      <c r="F195" s="1137"/>
      <c r="G195" s="1138"/>
    </row>
    <row r="196" spans="1:11" x14ac:dyDescent="0.2">
      <c r="A196" s="1134" t="s">
        <v>38</v>
      </c>
      <c r="B196" s="1135"/>
      <c r="C196" s="1135"/>
      <c r="D196" s="58" t="s">
        <v>1422</v>
      </c>
      <c r="E196" s="1139" t="s">
        <v>142</v>
      </c>
      <c r="F196" s="1139"/>
      <c r="G196" s="1140"/>
    </row>
    <row r="197" spans="1:11" ht="13.5" thickBot="1" x14ac:dyDescent="0.25">
      <c r="A197" s="1141" t="s">
        <v>39</v>
      </c>
      <c r="B197" s="1142"/>
      <c r="C197" s="1142"/>
      <c r="D197" s="125" t="s">
        <v>575</v>
      </c>
      <c r="E197" s="1143" t="s">
        <v>0</v>
      </c>
      <c r="F197" s="1143"/>
      <c r="G197" s="1144"/>
    </row>
    <row r="198" spans="1:11" ht="16.5" x14ac:dyDescent="0.25">
      <c r="A198" s="1152" t="s">
        <v>29</v>
      </c>
      <c r="B198" s="1153"/>
      <c r="C198" s="1153"/>
      <c r="D198" s="1153"/>
      <c r="E198" s="1153"/>
      <c r="F198" s="1153"/>
      <c r="G198" s="1154"/>
    </row>
    <row r="199" spans="1:11" x14ac:dyDescent="0.2">
      <c r="A199" s="1155" t="s">
        <v>48</v>
      </c>
      <c r="B199" s="1156"/>
      <c r="C199" s="1156"/>
      <c r="D199" s="1156"/>
      <c r="E199" s="1156"/>
      <c r="F199" s="1156"/>
      <c r="G199" s="1157"/>
    </row>
    <row r="200" spans="1:11" x14ac:dyDescent="0.2">
      <c r="A200" s="1158" t="s">
        <v>49</v>
      </c>
      <c r="B200" s="1159"/>
      <c r="C200" s="1159"/>
      <c r="D200" s="1159"/>
      <c r="E200" s="1159"/>
      <c r="F200" s="1159"/>
      <c r="G200" s="1160"/>
    </row>
    <row r="201" spans="1:11" x14ac:dyDescent="0.2">
      <c r="A201" s="6"/>
      <c r="B201" s="99"/>
      <c r="C201" s="8"/>
      <c r="D201" s="9"/>
      <c r="E201" s="99"/>
      <c r="F201" s="10"/>
      <c r="G201" s="11" t="s">
        <v>20</v>
      </c>
    </row>
    <row r="202" spans="1:11" x14ac:dyDescent="0.2">
      <c r="A202" s="12" t="s">
        <v>1</v>
      </c>
      <c r="B202" s="13"/>
      <c r="C202" s="14" t="s">
        <v>45</v>
      </c>
      <c r="D202" s="13"/>
      <c r="E202" s="343" t="s">
        <v>2717</v>
      </c>
      <c r="F202" s="98"/>
      <c r="G202" s="344" t="s">
        <v>2698</v>
      </c>
      <c r="J202" s="98"/>
      <c r="K202" s="344" t="s">
        <v>1811</v>
      </c>
    </row>
    <row r="203" spans="1:11" x14ac:dyDescent="0.2">
      <c r="A203" s="17" t="s">
        <v>8</v>
      </c>
      <c r="B203" s="100"/>
      <c r="C203" s="19"/>
      <c r="D203" s="4"/>
      <c r="E203" s="1145"/>
      <c r="F203" s="1146"/>
      <c r="G203" s="20"/>
    </row>
    <row r="204" spans="1:11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11" x14ac:dyDescent="0.2">
      <c r="A205" s="6"/>
      <c r="B205" s="99"/>
      <c r="C205" s="8"/>
      <c r="D205" s="8"/>
      <c r="E205" s="1147"/>
      <c r="F205" s="1148"/>
      <c r="G205" s="25"/>
    </row>
    <row r="206" spans="1:11" ht="26.25" thickBot="1" x14ac:dyDescent="0.25">
      <c r="A206" s="210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</row>
    <row r="207" spans="1:11" ht="13.5" thickTop="1" x14ac:dyDescent="0.2">
      <c r="A207" s="29">
        <v>1</v>
      </c>
      <c r="B207" s="101"/>
      <c r="C207" s="352" t="s">
        <v>149</v>
      </c>
      <c r="D207" s="357" t="s">
        <v>1806</v>
      </c>
      <c r="E207" s="102">
        <v>150</v>
      </c>
      <c r="F207" s="128">
        <v>200</v>
      </c>
      <c r="G207" s="35">
        <f>F207*E207</f>
        <v>30000</v>
      </c>
    </row>
    <row r="208" spans="1:11" x14ac:dyDescent="0.2">
      <c r="A208" s="29"/>
      <c r="B208" s="101"/>
      <c r="C208" s="352"/>
      <c r="D208" s="357"/>
      <c r="E208" s="102"/>
      <c r="F208" s="128"/>
      <c r="G208" s="35"/>
    </row>
    <row r="209" spans="1:7" x14ac:dyDescent="0.2">
      <c r="A209" s="29"/>
      <c r="B209" s="101"/>
      <c r="C209" s="352"/>
      <c r="D209" s="351"/>
      <c r="E209" s="108"/>
      <c r="F209" s="128"/>
      <c r="G209" s="35"/>
    </row>
    <row r="210" spans="1:7" x14ac:dyDescent="0.2">
      <c r="A210" s="29"/>
      <c r="B210" s="105"/>
      <c r="C210" s="41"/>
      <c r="D210" s="430"/>
      <c r="E210" s="102"/>
      <c r="F210" s="128"/>
      <c r="G210" s="35"/>
    </row>
    <row r="211" spans="1:7" x14ac:dyDescent="0.2">
      <c r="A211" s="29"/>
      <c r="B211" s="105"/>
      <c r="C211" s="352"/>
      <c r="D211" s="357"/>
      <c r="E211" s="102"/>
      <c r="F211" s="128"/>
      <c r="G211" s="35"/>
    </row>
    <row r="212" spans="1:7" x14ac:dyDescent="0.2">
      <c r="A212" s="29"/>
      <c r="B212" s="151"/>
      <c r="C212" s="352"/>
      <c r="D212" s="351"/>
      <c r="E212" s="108"/>
      <c r="F212" s="128"/>
      <c r="G212" s="35"/>
    </row>
    <row r="213" spans="1:7" x14ac:dyDescent="0.2">
      <c r="A213" s="29"/>
      <c r="B213" s="151"/>
      <c r="C213" s="352"/>
      <c r="D213" s="351"/>
      <c r="E213" s="108"/>
      <c r="F213" s="128"/>
      <c r="G213" s="35"/>
    </row>
    <row r="214" spans="1:7" x14ac:dyDescent="0.2">
      <c r="A214" s="29"/>
      <c r="B214" s="151"/>
      <c r="C214" s="352"/>
      <c r="D214" s="357"/>
      <c r="E214" s="102"/>
      <c r="F214" s="128"/>
      <c r="G214" s="35"/>
    </row>
    <row r="215" spans="1:7" x14ac:dyDescent="0.2">
      <c r="A215" s="29"/>
      <c r="B215" s="105"/>
      <c r="C215" s="41"/>
      <c r="D215" s="430"/>
      <c r="E215" s="102"/>
      <c r="F215" s="128"/>
      <c r="G215" s="353"/>
    </row>
    <row r="216" spans="1:7" x14ac:dyDescent="0.2">
      <c r="A216" s="29"/>
      <c r="B216" s="107"/>
      <c r="C216" s="352"/>
      <c r="D216" s="351" t="s">
        <v>152</v>
      </c>
      <c r="E216" s="108"/>
      <c r="F216" s="128"/>
      <c r="G216" s="35"/>
    </row>
    <row r="217" spans="1:7" x14ac:dyDescent="0.2">
      <c r="A217" s="29"/>
      <c r="B217" s="107"/>
      <c r="C217" s="352"/>
      <c r="D217" s="357"/>
      <c r="E217" s="102"/>
      <c r="F217" s="128"/>
      <c r="G217" s="35"/>
    </row>
    <row r="218" spans="1:7" x14ac:dyDescent="0.2">
      <c r="A218" s="29"/>
      <c r="B218" s="101"/>
      <c r="C218" s="41"/>
      <c r="D218" s="430"/>
      <c r="E218" s="102"/>
      <c r="F218" s="128"/>
      <c r="G218" s="353"/>
    </row>
    <row r="219" spans="1:7" x14ac:dyDescent="0.2">
      <c r="A219" s="29"/>
      <c r="B219" s="101"/>
      <c r="C219" s="352"/>
      <c r="D219" s="351"/>
      <c r="E219" s="108"/>
      <c r="F219" s="128"/>
      <c r="G219" s="35"/>
    </row>
    <row r="220" spans="1:7" x14ac:dyDescent="0.2">
      <c r="A220" s="29"/>
      <c r="B220" s="106"/>
      <c r="C220" s="352"/>
      <c r="D220" s="357"/>
      <c r="E220" s="102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53"/>
    </row>
    <row r="222" spans="1:7" x14ac:dyDescent="0.2">
      <c r="A222" s="29"/>
      <c r="B222" s="106"/>
      <c r="C222" s="41"/>
      <c r="D222" s="67"/>
      <c r="E222" s="104"/>
      <c r="F222" s="154"/>
      <c r="G222" s="353"/>
    </row>
    <row r="223" spans="1:7" x14ac:dyDescent="0.2">
      <c r="A223" s="29"/>
      <c r="B223" s="106"/>
      <c r="C223" s="41"/>
      <c r="D223" s="67"/>
      <c r="E223" s="104"/>
      <c r="F223" s="154"/>
      <c r="G223" s="353"/>
    </row>
    <row r="224" spans="1:7" x14ac:dyDescent="0.2">
      <c r="A224" s="29"/>
      <c r="B224" s="106"/>
      <c r="C224" s="41"/>
      <c r="D224" s="67"/>
      <c r="E224" s="104"/>
      <c r="F224" s="154"/>
      <c r="G224" s="353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357" t="s">
        <v>152</v>
      </c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7"/>
      <c r="E231" s="104"/>
      <c r="F231" s="154"/>
      <c r="G231" s="35"/>
    </row>
    <row r="232" spans="1:7" x14ac:dyDescent="0.2">
      <c r="A232" s="29"/>
      <c r="B232" s="101"/>
      <c r="C232" s="41"/>
      <c r="D232" s="159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/>
      <c r="E237" s="102"/>
      <c r="F237" s="128"/>
      <c r="G237" s="35"/>
    </row>
    <row r="238" spans="1:7" x14ac:dyDescent="0.2">
      <c r="A238" s="29"/>
      <c r="B238" s="101"/>
      <c r="C238" s="31"/>
      <c r="D238" s="67"/>
      <c r="E238" s="131"/>
      <c r="F238" s="117"/>
      <c r="G238" s="35"/>
    </row>
    <row r="239" spans="1:7" x14ac:dyDescent="0.2">
      <c r="A239" s="29"/>
      <c r="B239" s="101"/>
      <c r="C239" s="41"/>
      <c r="D239" s="118"/>
      <c r="E239" s="108"/>
      <c r="F239" s="149"/>
      <c r="G239" s="35"/>
    </row>
    <row r="240" spans="1:7" x14ac:dyDescent="0.2">
      <c r="A240" s="29"/>
      <c r="B240" s="101"/>
      <c r="C240" s="41"/>
      <c r="D240" s="144"/>
      <c r="E240" s="108"/>
      <c r="F240" s="149"/>
      <c r="G240" s="35"/>
    </row>
    <row r="241" spans="1:7" ht="13.5" thickBot="1" x14ac:dyDescent="0.25">
      <c r="A241" s="45"/>
      <c r="B241" s="132"/>
      <c r="C241" s="115"/>
      <c r="D241" s="115"/>
      <c r="E241" s="132"/>
      <c r="F241" s="49" t="s">
        <v>15</v>
      </c>
      <c r="G241" s="50">
        <f>SUM(G207:G240)</f>
        <v>30000</v>
      </c>
    </row>
    <row r="242" spans="1:7" ht="13.5" thickTop="1" x14ac:dyDescent="0.2">
      <c r="A242" s="1149" t="s">
        <v>1807</v>
      </c>
      <c r="B242" s="1150"/>
      <c r="C242" s="1150"/>
      <c r="D242" s="1150"/>
      <c r="E242" s="1150"/>
      <c r="F242" s="1150"/>
      <c r="G242" s="1151"/>
    </row>
    <row r="243" spans="1:7" ht="13.5" thickBot="1" x14ac:dyDescent="0.25">
      <c r="A243" s="359" t="s">
        <v>8</v>
      </c>
      <c r="B243" s="103"/>
      <c r="C243" s="355" t="s">
        <v>2648</v>
      </c>
      <c r="D243" s="54"/>
      <c r="E243" s="103"/>
      <c r="F243" s="55"/>
      <c r="G243" s="56"/>
    </row>
    <row r="244" spans="1:7" ht="13.5" thickTop="1" x14ac:dyDescent="0.2">
      <c r="A244" s="1130"/>
      <c r="B244" s="1131"/>
      <c r="C244" s="1131"/>
      <c r="D244" s="57" t="s">
        <v>11</v>
      </c>
      <c r="E244" s="1132" t="s">
        <v>12</v>
      </c>
      <c r="F244" s="1132"/>
      <c r="G244" s="1133"/>
    </row>
    <row r="245" spans="1:7" x14ac:dyDescent="0.2">
      <c r="A245" s="1134" t="s">
        <v>17</v>
      </c>
      <c r="B245" s="1135"/>
      <c r="C245" s="1135"/>
      <c r="D245" s="39"/>
      <c r="E245" s="1136"/>
      <c r="F245" s="1137"/>
      <c r="G245" s="1138"/>
    </row>
    <row r="246" spans="1:7" x14ac:dyDescent="0.2">
      <c r="A246" s="1134" t="s">
        <v>38</v>
      </c>
      <c r="B246" s="1135"/>
      <c r="C246" s="1135"/>
      <c r="D246" s="58" t="s">
        <v>1422</v>
      </c>
      <c r="E246" s="1139" t="s">
        <v>142</v>
      </c>
      <c r="F246" s="1139"/>
      <c r="G246" s="1140"/>
    </row>
    <row r="247" spans="1:7" ht="13.5" thickBot="1" x14ac:dyDescent="0.25">
      <c r="A247" s="1141" t="s">
        <v>39</v>
      </c>
      <c r="B247" s="1142"/>
      <c r="C247" s="1142"/>
      <c r="D247" s="125" t="s">
        <v>575</v>
      </c>
      <c r="E247" s="1143" t="s">
        <v>0</v>
      </c>
      <c r="F247" s="1143"/>
      <c r="G247" s="1144"/>
    </row>
    <row r="248" spans="1:7" ht="16.5" x14ac:dyDescent="0.25">
      <c r="A248" s="1152" t="s">
        <v>29</v>
      </c>
      <c r="B248" s="1153"/>
      <c r="C248" s="1153"/>
      <c r="D248" s="1153"/>
      <c r="E248" s="1153"/>
      <c r="F248" s="1153"/>
      <c r="G248" s="1154"/>
    </row>
    <row r="249" spans="1:7" x14ac:dyDescent="0.2">
      <c r="A249" s="1155" t="s">
        <v>48</v>
      </c>
      <c r="B249" s="1156"/>
      <c r="C249" s="1156"/>
      <c r="D249" s="1156"/>
      <c r="E249" s="1156"/>
      <c r="F249" s="1156"/>
      <c r="G249" s="1157"/>
    </row>
    <row r="250" spans="1:7" x14ac:dyDescent="0.2">
      <c r="A250" s="1158" t="s">
        <v>49</v>
      </c>
      <c r="B250" s="1159"/>
      <c r="C250" s="1159"/>
      <c r="D250" s="1159"/>
      <c r="E250" s="1159"/>
      <c r="F250" s="1159"/>
      <c r="G250" s="1160"/>
    </row>
    <row r="251" spans="1:7" x14ac:dyDescent="0.2">
      <c r="A251" s="6"/>
      <c r="B251" s="99"/>
      <c r="C251" s="8"/>
      <c r="D251" s="9"/>
      <c r="E251" s="99"/>
      <c r="F251" s="10"/>
      <c r="G251" s="11" t="s">
        <v>20</v>
      </c>
    </row>
    <row r="252" spans="1:7" x14ac:dyDescent="0.2">
      <c r="A252" s="12" t="s">
        <v>1</v>
      </c>
      <c r="B252" s="13"/>
      <c r="C252" s="14" t="s">
        <v>45</v>
      </c>
      <c r="D252" s="13"/>
      <c r="E252" s="343" t="s">
        <v>1815</v>
      </c>
      <c r="F252" s="98"/>
      <c r="G252" s="344" t="s">
        <v>996</v>
      </c>
    </row>
    <row r="253" spans="1:7" x14ac:dyDescent="0.2">
      <c r="A253" s="17" t="s">
        <v>8</v>
      </c>
      <c r="B253" s="100"/>
      <c r="C253" s="19"/>
      <c r="D253" s="4"/>
      <c r="E253" s="1145"/>
      <c r="F253" s="1146"/>
      <c r="G253" s="20"/>
    </row>
    <row r="254" spans="1:7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7" x14ac:dyDescent="0.2">
      <c r="A255" s="6"/>
      <c r="B255" s="99"/>
      <c r="C255" s="8"/>
      <c r="D255" s="8"/>
      <c r="E255" s="1147"/>
      <c r="F255" s="1148"/>
      <c r="G255" s="25"/>
    </row>
    <row r="256" spans="1:7" ht="26.25" thickBot="1" x14ac:dyDescent="0.25">
      <c r="A256" s="210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</row>
    <row r="257" spans="1:7" ht="13.5" thickTop="1" x14ac:dyDescent="0.2">
      <c r="A257" s="29">
        <v>1</v>
      </c>
      <c r="B257" s="101"/>
      <c r="C257" s="352" t="s">
        <v>149</v>
      </c>
      <c r="D257" s="357" t="s">
        <v>1605</v>
      </c>
      <c r="E257" s="102">
        <v>200</v>
      </c>
      <c r="F257" s="128">
        <v>200</v>
      </c>
      <c r="G257" s="35">
        <f>F257*E257</f>
        <v>40000</v>
      </c>
    </row>
    <row r="258" spans="1:7" x14ac:dyDescent="0.2">
      <c r="A258" s="29"/>
      <c r="B258" s="101"/>
      <c r="C258" s="352"/>
      <c r="D258" s="357"/>
      <c r="E258" s="102"/>
      <c r="F258" s="128"/>
      <c r="G258" s="35"/>
    </row>
    <row r="259" spans="1:7" x14ac:dyDescent="0.2">
      <c r="A259" s="29"/>
      <c r="B259" s="101"/>
      <c r="C259" s="352"/>
      <c r="D259" s="351"/>
      <c r="E259" s="108"/>
      <c r="F259" s="128"/>
      <c r="G259" s="35"/>
    </row>
    <row r="260" spans="1:7" x14ac:dyDescent="0.2">
      <c r="A260" s="29"/>
      <c r="B260" s="105"/>
      <c r="C260" s="41"/>
      <c r="D260" s="430"/>
      <c r="E260" s="102"/>
      <c r="F260" s="128"/>
      <c r="G260" s="35"/>
    </row>
    <row r="261" spans="1:7" x14ac:dyDescent="0.2">
      <c r="A261" s="29"/>
      <c r="B261" s="105"/>
      <c r="C261" s="352"/>
      <c r="D261" s="357"/>
      <c r="E261" s="102"/>
      <c r="F261" s="128"/>
      <c r="G261" s="35"/>
    </row>
    <row r="262" spans="1:7" x14ac:dyDescent="0.2">
      <c r="A262" s="29"/>
      <c r="B262" s="151"/>
      <c r="C262" s="352"/>
      <c r="D262" s="351"/>
      <c r="E262" s="108"/>
      <c r="F262" s="128"/>
      <c r="G262" s="35"/>
    </row>
    <row r="263" spans="1:7" x14ac:dyDescent="0.2">
      <c r="A263" s="29"/>
      <c r="B263" s="151"/>
      <c r="C263" s="352"/>
      <c r="D263" s="351"/>
      <c r="E263" s="108"/>
      <c r="F263" s="128"/>
      <c r="G263" s="35"/>
    </row>
    <row r="264" spans="1:7" x14ac:dyDescent="0.2">
      <c r="A264" s="29"/>
      <c r="B264" s="151"/>
      <c r="C264" s="352"/>
      <c r="D264" s="357"/>
      <c r="E264" s="102"/>
      <c r="F264" s="128"/>
      <c r="G264" s="35"/>
    </row>
    <row r="265" spans="1:7" x14ac:dyDescent="0.2">
      <c r="A265" s="29"/>
      <c r="B265" s="105"/>
      <c r="C265" s="41"/>
      <c r="D265" s="430"/>
      <c r="E265" s="102"/>
      <c r="F265" s="128"/>
      <c r="G265" s="353"/>
    </row>
    <row r="266" spans="1:7" x14ac:dyDescent="0.2">
      <c r="A266" s="29"/>
      <c r="B266" s="107"/>
      <c r="C266" s="352"/>
      <c r="D266" s="351"/>
      <c r="E266" s="108"/>
      <c r="F266" s="128"/>
      <c r="G266" s="35"/>
    </row>
    <row r="267" spans="1:7" x14ac:dyDescent="0.2">
      <c r="A267" s="29"/>
      <c r="B267" s="107"/>
      <c r="C267" s="352"/>
      <c r="D267" s="357"/>
      <c r="E267" s="102"/>
      <c r="F267" s="128"/>
      <c r="G267" s="35"/>
    </row>
    <row r="268" spans="1:7" x14ac:dyDescent="0.2">
      <c r="A268" s="29"/>
      <c r="B268" s="101"/>
      <c r="C268" s="41"/>
      <c r="D268" s="430"/>
      <c r="E268" s="102"/>
      <c r="F268" s="128"/>
      <c r="G268" s="353"/>
    </row>
    <row r="269" spans="1:7" x14ac:dyDescent="0.2">
      <c r="A269" s="29"/>
      <c r="B269" s="101"/>
      <c r="C269" s="352"/>
      <c r="D269" s="351"/>
      <c r="E269" s="108"/>
      <c r="F269" s="128"/>
      <c r="G269" s="35"/>
    </row>
    <row r="270" spans="1:7" x14ac:dyDescent="0.2">
      <c r="A270" s="29"/>
      <c r="B270" s="106"/>
      <c r="C270" s="352"/>
      <c r="D270" s="357"/>
      <c r="E270" s="102"/>
      <c r="F270" s="128"/>
      <c r="G270" s="35"/>
    </row>
    <row r="271" spans="1:7" x14ac:dyDescent="0.2">
      <c r="A271" s="29"/>
      <c r="B271" s="106"/>
      <c r="C271" s="41"/>
      <c r="D271" s="67"/>
      <c r="E271" s="104"/>
      <c r="F271" s="154"/>
      <c r="G271" s="353"/>
    </row>
    <row r="272" spans="1:7" x14ac:dyDescent="0.2">
      <c r="A272" s="29"/>
      <c r="B272" s="106"/>
      <c r="C272" s="41"/>
      <c r="D272" s="67"/>
      <c r="E272" s="104"/>
      <c r="F272" s="154"/>
      <c r="G272" s="353"/>
    </row>
    <row r="273" spans="1:7" x14ac:dyDescent="0.2">
      <c r="A273" s="29"/>
      <c r="B273" s="106"/>
      <c r="C273" s="41"/>
      <c r="D273" s="67"/>
      <c r="E273" s="104"/>
      <c r="F273" s="154"/>
      <c r="G273" s="353"/>
    </row>
    <row r="274" spans="1:7" x14ac:dyDescent="0.2">
      <c r="A274" s="29"/>
      <c r="B274" s="106"/>
      <c r="C274" s="41"/>
      <c r="D274" s="67"/>
      <c r="E274" s="104"/>
      <c r="F274" s="154"/>
      <c r="G274" s="353"/>
    </row>
    <row r="275" spans="1:7" x14ac:dyDescent="0.2">
      <c r="A275" s="29"/>
      <c r="B275" s="105"/>
      <c r="C275" s="41"/>
      <c r="D275" s="130"/>
      <c r="E275" s="104"/>
      <c r="F275" s="154"/>
      <c r="G275" s="35"/>
    </row>
    <row r="276" spans="1:7" x14ac:dyDescent="0.2">
      <c r="A276" s="29"/>
      <c r="B276" s="105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357" t="s">
        <v>152</v>
      </c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62"/>
      <c r="E280" s="104"/>
      <c r="F280" s="154"/>
      <c r="G280" s="35"/>
    </row>
    <row r="281" spans="1:7" x14ac:dyDescent="0.2">
      <c r="A281" s="29"/>
      <c r="B281" s="101"/>
      <c r="C281" s="41"/>
      <c r="D281" s="67"/>
      <c r="E281" s="104"/>
      <c r="F281" s="154"/>
      <c r="G281" s="35"/>
    </row>
    <row r="282" spans="1:7" x14ac:dyDescent="0.2">
      <c r="A282" s="29"/>
      <c r="B282" s="101"/>
      <c r="C282" s="41"/>
      <c r="D282" s="159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/>
      <c r="E287" s="102"/>
      <c r="F287" s="128"/>
      <c r="G287" s="35"/>
    </row>
    <row r="288" spans="1:7" x14ac:dyDescent="0.2">
      <c r="A288" s="29"/>
      <c r="B288" s="101"/>
      <c r="C288" s="31"/>
      <c r="D288" s="67"/>
      <c r="E288" s="131"/>
      <c r="F288" s="117"/>
      <c r="G288" s="35"/>
    </row>
    <row r="289" spans="1:11" x14ac:dyDescent="0.2">
      <c r="A289" s="29"/>
      <c r="B289" s="101"/>
      <c r="C289" s="41"/>
      <c r="D289" s="118"/>
      <c r="E289" s="108"/>
      <c r="F289" s="149"/>
      <c r="G289" s="35"/>
    </row>
    <row r="290" spans="1:11" x14ac:dyDescent="0.2">
      <c r="A290" s="29"/>
      <c r="B290" s="101"/>
      <c r="C290" s="41"/>
      <c r="D290" s="144"/>
      <c r="E290" s="108"/>
      <c r="F290" s="149"/>
      <c r="G290" s="35"/>
    </row>
    <row r="291" spans="1:11" ht="13.5" thickBot="1" x14ac:dyDescent="0.25">
      <c r="A291" s="45"/>
      <c r="B291" s="132"/>
      <c r="C291" s="115"/>
      <c r="D291" s="115"/>
      <c r="E291" s="132"/>
      <c r="F291" s="49" t="s">
        <v>15</v>
      </c>
      <c r="G291" s="50">
        <f>SUM(G257:G290)</f>
        <v>40000</v>
      </c>
    </row>
    <row r="292" spans="1:11" ht="13.5" thickTop="1" x14ac:dyDescent="0.2">
      <c r="A292" s="1149" t="s">
        <v>1808</v>
      </c>
      <c r="B292" s="1150"/>
      <c r="C292" s="1150"/>
      <c r="D292" s="1150"/>
      <c r="E292" s="1150"/>
      <c r="F292" s="1150"/>
      <c r="G292" s="1151"/>
    </row>
    <row r="293" spans="1:11" ht="13.5" thickBot="1" x14ac:dyDescent="0.25">
      <c r="A293" s="359" t="s">
        <v>8</v>
      </c>
      <c r="B293" s="103"/>
      <c r="C293" s="355" t="s">
        <v>1809</v>
      </c>
      <c r="D293" s="54"/>
      <c r="E293" s="103"/>
      <c r="F293" s="55"/>
      <c r="G293" s="56"/>
    </row>
    <row r="294" spans="1:11" ht="13.5" thickTop="1" x14ac:dyDescent="0.2">
      <c r="A294" s="1130"/>
      <c r="B294" s="1131"/>
      <c r="C294" s="1131"/>
      <c r="D294" s="57" t="s">
        <v>11</v>
      </c>
      <c r="E294" s="1132" t="s">
        <v>12</v>
      </c>
      <c r="F294" s="1132"/>
      <c r="G294" s="1133"/>
    </row>
    <row r="295" spans="1:11" x14ac:dyDescent="0.2">
      <c r="A295" s="1134" t="s">
        <v>17</v>
      </c>
      <c r="B295" s="1135"/>
      <c r="C295" s="1135"/>
      <c r="D295" s="39"/>
      <c r="E295" s="1136"/>
      <c r="F295" s="1137"/>
      <c r="G295" s="1138"/>
    </row>
    <row r="296" spans="1:11" x14ac:dyDescent="0.2">
      <c r="A296" s="1134" t="s">
        <v>38</v>
      </c>
      <c r="B296" s="1135"/>
      <c r="C296" s="1135"/>
      <c r="D296" s="58" t="s">
        <v>1422</v>
      </c>
      <c r="E296" s="1139" t="s">
        <v>142</v>
      </c>
      <c r="F296" s="1139"/>
      <c r="G296" s="1140"/>
    </row>
    <row r="297" spans="1:11" ht="13.5" thickBot="1" x14ac:dyDescent="0.25">
      <c r="A297" s="1141" t="s">
        <v>39</v>
      </c>
      <c r="B297" s="1142"/>
      <c r="C297" s="1142"/>
      <c r="D297" s="125" t="s">
        <v>575</v>
      </c>
      <c r="E297" s="1143" t="s">
        <v>0</v>
      </c>
      <c r="F297" s="1143"/>
      <c r="G297" s="1144"/>
    </row>
    <row r="298" spans="1:11" ht="16.5" x14ac:dyDescent="0.25">
      <c r="A298" s="1152" t="s">
        <v>29</v>
      </c>
      <c r="B298" s="1153"/>
      <c r="C298" s="1153"/>
      <c r="D298" s="1153"/>
      <c r="E298" s="1153"/>
      <c r="F298" s="1153"/>
      <c r="G298" s="1154"/>
    </row>
    <row r="299" spans="1:11" x14ac:dyDescent="0.2">
      <c r="A299" s="1155" t="s">
        <v>48</v>
      </c>
      <c r="B299" s="1156"/>
      <c r="C299" s="1156"/>
      <c r="D299" s="1156"/>
      <c r="E299" s="1156"/>
      <c r="F299" s="1156"/>
      <c r="G299" s="1157"/>
    </row>
    <row r="300" spans="1:11" x14ac:dyDescent="0.2">
      <c r="A300" s="1158" t="s">
        <v>49</v>
      </c>
      <c r="B300" s="1159"/>
      <c r="C300" s="1159"/>
      <c r="D300" s="1159"/>
      <c r="E300" s="1159"/>
      <c r="F300" s="1159"/>
      <c r="G300" s="1160"/>
    </row>
    <row r="301" spans="1:11" x14ac:dyDescent="0.2">
      <c r="A301" s="6"/>
      <c r="B301" s="99"/>
      <c r="C301" s="8"/>
      <c r="D301" s="9"/>
      <c r="E301" s="99"/>
      <c r="F301" s="10"/>
      <c r="G301" s="11" t="s">
        <v>20</v>
      </c>
    </row>
    <row r="302" spans="1:11" x14ac:dyDescent="0.2">
      <c r="A302" s="12" t="s">
        <v>1</v>
      </c>
      <c r="B302" s="13"/>
      <c r="C302" s="14" t="s">
        <v>45</v>
      </c>
      <c r="D302" s="13"/>
      <c r="E302" s="343" t="s">
        <v>2684</v>
      </c>
      <c r="F302" s="98"/>
      <c r="G302" s="344" t="s">
        <v>2530</v>
      </c>
      <c r="J302" s="98"/>
      <c r="K302" s="344" t="s">
        <v>1007</v>
      </c>
    </row>
    <row r="303" spans="1:11" x14ac:dyDescent="0.2">
      <c r="A303" s="17" t="s">
        <v>8</v>
      </c>
      <c r="B303" s="100"/>
      <c r="C303" s="19"/>
      <c r="D303" s="4"/>
      <c r="E303" s="1145"/>
      <c r="F303" s="1146"/>
      <c r="G303" s="20"/>
    </row>
    <row r="304" spans="1:11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7" x14ac:dyDescent="0.2">
      <c r="A305" s="6"/>
      <c r="B305" s="99"/>
      <c r="C305" s="8"/>
      <c r="D305" s="8"/>
      <c r="E305" s="1147"/>
      <c r="F305" s="1148"/>
      <c r="G305" s="25"/>
    </row>
    <row r="306" spans="1:7" ht="26.25" thickBot="1" x14ac:dyDescent="0.25">
      <c r="A306" s="210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</row>
    <row r="307" spans="1:7" ht="13.5" thickTop="1" x14ac:dyDescent="0.2">
      <c r="A307" s="29">
        <v>1</v>
      </c>
      <c r="B307" s="101"/>
      <c r="C307" s="352" t="s">
        <v>149</v>
      </c>
      <c r="D307" s="357" t="s">
        <v>401</v>
      </c>
      <c r="E307" s="102">
        <v>422</v>
      </c>
      <c r="F307" s="128">
        <v>200</v>
      </c>
      <c r="G307" s="35">
        <f>F307*E307</f>
        <v>84400</v>
      </c>
    </row>
    <row r="308" spans="1:7" x14ac:dyDescent="0.2">
      <c r="A308" s="29">
        <v>2</v>
      </c>
      <c r="B308" s="101"/>
      <c r="C308" s="352" t="s">
        <v>149</v>
      </c>
      <c r="D308" s="357" t="s">
        <v>1605</v>
      </c>
      <c r="E308" s="102">
        <v>538</v>
      </c>
      <c r="F308" s="128">
        <v>200</v>
      </c>
      <c r="G308" s="35">
        <f>F308*E308</f>
        <v>107600</v>
      </c>
    </row>
    <row r="309" spans="1:7" x14ac:dyDescent="0.2">
      <c r="A309" s="29"/>
      <c r="B309" s="101"/>
      <c r="C309" s="352"/>
      <c r="D309" s="351"/>
      <c r="E309" s="108"/>
      <c r="F309" s="128"/>
      <c r="G309" s="35"/>
    </row>
    <row r="310" spans="1:7" x14ac:dyDescent="0.2">
      <c r="A310" s="29"/>
      <c r="B310" s="105"/>
      <c r="C310" s="41"/>
      <c r="D310" s="430"/>
      <c r="E310" s="102"/>
      <c r="F310" s="128"/>
      <c r="G310" s="35"/>
    </row>
    <row r="311" spans="1:7" x14ac:dyDescent="0.2">
      <c r="A311" s="29"/>
      <c r="B311" s="105"/>
      <c r="C311" s="352"/>
      <c r="D311" s="357"/>
      <c r="E311" s="102"/>
      <c r="F311" s="128"/>
      <c r="G311" s="35"/>
    </row>
    <row r="312" spans="1:7" x14ac:dyDescent="0.2">
      <c r="A312" s="29"/>
      <c r="B312" s="151"/>
      <c r="C312" s="352"/>
      <c r="D312" s="351"/>
      <c r="E312" s="108"/>
      <c r="F312" s="128"/>
      <c r="G312" s="35"/>
    </row>
    <row r="313" spans="1:7" x14ac:dyDescent="0.2">
      <c r="A313" s="29"/>
      <c r="B313" s="151"/>
      <c r="C313" s="352"/>
      <c r="D313" s="351"/>
      <c r="E313" s="108"/>
      <c r="F313" s="128"/>
      <c r="G313" s="35"/>
    </row>
    <row r="314" spans="1:7" x14ac:dyDescent="0.2">
      <c r="A314" s="29"/>
      <c r="B314" s="151"/>
      <c r="C314" s="352"/>
      <c r="D314" s="357"/>
      <c r="E314" s="102"/>
      <c r="F314" s="128"/>
      <c r="G314" s="35"/>
    </row>
    <row r="315" spans="1:7" x14ac:dyDescent="0.2">
      <c r="A315" s="29"/>
      <c r="B315" s="105"/>
      <c r="C315" s="41"/>
      <c r="D315" s="430"/>
      <c r="E315" s="102"/>
      <c r="F315" s="128"/>
      <c r="G315" s="353"/>
    </row>
    <row r="316" spans="1:7" x14ac:dyDescent="0.2">
      <c r="A316" s="29"/>
      <c r="B316" s="107"/>
      <c r="C316" s="352"/>
      <c r="D316" s="351"/>
      <c r="E316" s="108"/>
      <c r="F316" s="128"/>
      <c r="G316" s="35"/>
    </row>
    <row r="317" spans="1:7" x14ac:dyDescent="0.2">
      <c r="A317" s="29"/>
      <c r="B317" s="107"/>
      <c r="C317" s="352"/>
      <c r="D317" s="357"/>
      <c r="E317" s="102"/>
      <c r="F317" s="128"/>
      <c r="G317" s="35"/>
    </row>
    <row r="318" spans="1:7" x14ac:dyDescent="0.2">
      <c r="A318" s="29"/>
      <c r="B318" s="101"/>
      <c r="C318" s="41"/>
      <c r="D318" s="430"/>
      <c r="E318" s="102"/>
      <c r="F318" s="128"/>
      <c r="G318" s="353" t="s">
        <v>483</v>
      </c>
    </row>
    <row r="319" spans="1:7" x14ac:dyDescent="0.2">
      <c r="A319" s="29"/>
      <c r="B319" s="101"/>
      <c r="C319" s="352"/>
      <c r="D319" s="351"/>
      <c r="E319" s="108"/>
      <c r="F319" s="128"/>
      <c r="G319" s="35"/>
    </row>
    <row r="320" spans="1:7" x14ac:dyDescent="0.2">
      <c r="A320" s="29"/>
      <c r="B320" s="106"/>
      <c r="C320" s="352"/>
      <c r="D320" s="357"/>
      <c r="E320" s="102"/>
      <c r="F320" s="128"/>
      <c r="G320" s="35"/>
    </row>
    <row r="321" spans="1:7" x14ac:dyDescent="0.2">
      <c r="A321" s="29"/>
      <c r="B321" s="106"/>
      <c r="C321" s="41"/>
      <c r="D321" s="67"/>
      <c r="E321" s="104"/>
      <c r="F321" s="154"/>
      <c r="G321" s="353"/>
    </row>
    <row r="322" spans="1:7" x14ac:dyDescent="0.2">
      <c r="A322" s="29"/>
      <c r="B322" s="106"/>
      <c r="C322" s="41"/>
      <c r="D322" s="67"/>
      <c r="E322" s="104"/>
      <c r="F322" s="154"/>
      <c r="G322" s="353"/>
    </row>
    <row r="323" spans="1:7" x14ac:dyDescent="0.2">
      <c r="A323" s="29"/>
      <c r="B323" s="106"/>
      <c r="C323" s="41"/>
      <c r="D323" s="67"/>
      <c r="E323" s="104"/>
      <c r="F323" s="154"/>
      <c r="G323" s="353"/>
    </row>
    <row r="324" spans="1:7" x14ac:dyDescent="0.2">
      <c r="A324" s="29"/>
      <c r="B324" s="106"/>
      <c r="C324" s="41"/>
      <c r="D324" s="67"/>
      <c r="E324" s="104"/>
      <c r="F324" s="154"/>
      <c r="G324" s="353"/>
    </row>
    <row r="325" spans="1:7" x14ac:dyDescent="0.2">
      <c r="A325" s="29"/>
      <c r="B325" s="105"/>
      <c r="C325" s="41"/>
      <c r="D325" s="130"/>
      <c r="E325" s="104"/>
      <c r="F325" s="154"/>
      <c r="G325" s="35"/>
    </row>
    <row r="326" spans="1:7" x14ac:dyDescent="0.2">
      <c r="A326" s="29"/>
      <c r="B326" s="105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357" t="s">
        <v>152</v>
      </c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401" t="s">
        <v>8</v>
      </c>
      <c r="E330" s="104"/>
      <c r="F330" s="154"/>
      <c r="G330" s="35"/>
    </row>
    <row r="331" spans="1:7" x14ac:dyDescent="0.2">
      <c r="A331" s="29"/>
      <c r="B331" s="101"/>
      <c r="C331" s="41"/>
      <c r="D331" s="67"/>
      <c r="E331" s="104"/>
      <c r="F331" s="154"/>
      <c r="G331" s="35"/>
    </row>
    <row r="332" spans="1:7" x14ac:dyDescent="0.2">
      <c r="A332" s="29"/>
      <c r="B332" s="101"/>
      <c r="C332" s="41"/>
      <c r="D332" s="159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59"/>
      <c r="E334" s="104"/>
      <c r="F334" s="154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36"/>
      <c r="E336" s="153"/>
      <c r="F336" s="128"/>
      <c r="G336" s="35"/>
    </row>
    <row r="337" spans="1:11" x14ac:dyDescent="0.2">
      <c r="A337" s="29"/>
      <c r="B337" s="101"/>
      <c r="C337" s="41"/>
      <c r="D337" s="136"/>
      <c r="E337" s="102"/>
      <c r="F337" s="128"/>
      <c r="G337" s="35"/>
    </row>
    <row r="338" spans="1:11" x14ac:dyDescent="0.2">
      <c r="A338" s="29"/>
      <c r="B338" s="101"/>
      <c r="C338" s="31"/>
      <c r="D338" s="67"/>
      <c r="E338" s="131"/>
      <c r="F338" s="117"/>
      <c r="G338" s="35"/>
    </row>
    <row r="339" spans="1:11" x14ac:dyDescent="0.2">
      <c r="A339" s="29"/>
      <c r="B339" s="101"/>
      <c r="C339" s="41"/>
      <c r="D339" s="118"/>
      <c r="E339" s="108"/>
      <c r="F339" s="149"/>
      <c r="G339" s="35"/>
    </row>
    <row r="340" spans="1:11" x14ac:dyDescent="0.2">
      <c r="A340" s="29"/>
      <c r="B340" s="101"/>
      <c r="C340" s="41"/>
      <c r="D340" s="144"/>
      <c r="E340" s="108"/>
      <c r="F340" s="149"/>
      <c r="G340" s="35"/>
      <c r="K340" s="411" t="s">
        <v>8</v>
      </c>
    </row>
    <row r="341" spans="1:11" ht="13.5" thickBot="1" x14ac:dyDescent="0.25">
      <c r="A341" s="45"/>
      <c r="B341" s="132"/>
      <c r="C341" s="115"/>
      <c r="D341" s="115"/>
      <c r="E341" s="132"/>
      <c r="F341" s="49" t="s">
        <v>15</v>
      </c>
      <c r="G341" s="50">
        <f>SUM(G307:G340)</f>
        <v>192000</v>
      </c>
    </row>
    <row r="342" spans="1:11" ht="13.5" thickTop="1" x14ac:dyDescent="0.2">
      <c r="A342" s="1149" t="s">
        <v>1810</v>
      </c>
      <c r="B342" s="1150"/>
      <c r="C342" s="1150"/>
      <c r="D342" s="1150"/>
      <c r="E342" s="1150"/>
      <c r="F342" s="1150"/>
      <c r="G342" s="1151"/>
    </row>
    <row r="343" spans="1:11" ht="13.5" thickBot="1" x14ac:dyDescent="0.25">
      <c r="A343" s="359" t="s">
        <v>8</v>
      </c>
      <c r="B343" s="103"/>
      <c r="C343" s="355" t="s">
        <v>2647</v>
      </c>
      <c r="D343" s="54"/>
      <c r="E343" s="103"/>
      <c r="F343" s="55"/>
      <c r="G343" s="56"/>
    </row>
    <row r="344" spans="1:11" ht="13.5" thickTop="1" x14ac:dyDescent="0.2">
      <c r="A344" s="1130"/>
      <c r="B344" s="1131"/>
      <c r="C344" s="1131"/>
      <c r="D344" s="57" t="s">
        <v>11</v>
      </c>
      <c r="E344" s="1132" t="s">
        <v>12</v>
      </c>
      <c r="F344" s="1132"/>
      <c r="G344" s="1133"/>
    </row>
    <row r="345" spans="1:11" x14ac:dyDescent="0.2">
      <c r="A345" s="1134" t="s">
        <v>17</v>
      </c>
      <c r="B345" s="1135"/>
      <c r="C345" s="1135"/>
      <c r="D345" s="39"/>
      <c r="E345" s="1136"/>
      <c r="F345" s="1137"/>
      <c r="G345" s="1138"/>
    </row>
    <row r="346" spans="1:11" x14ac:dyDescent="0.2">
      <c r="A346" s="1134" t="s">
        <v>38</v>
      </c>
      <c r="B346" s="1135"/>
      <c r="C346" s="1135"/>
      <c r="D346" s="58" t="s">
        <v>1422</v>
      </c>
      <c r="E346" s="1139" t="s">
        <v>142</v>
      </c>
      <c r="F346" s="1139"/>
      <c r="G346" s="1140"/>
    </row>
    <row r="347" spans="1:11" ht="13.5" thickBot="1" x14ac:dyDescent="0.25">
      <c r="A347" s="1141" t="s">
        <v>39</v>
      </c>
      <c r="B347" s="1142"/>
      <c r="C347" s="1142"/>
      <c r="D347" s="125" t="s">
        <v>575</v>
      </c>
      <c r="E347" s="1143" t="s">
        <v>0</v>
      </c>
      <c r="F347" s="1143"/>
      <c r="G347" s="1144"/>
    </row>
    <row r="348" spans="1:11" ht="16.5" x14ac:dyDescent="0.25">
      <c r="A348" s="1152" t="s">
        <v>29</v>
      </c>
      <c r="B348" s="1153"/>
      <c r="C348" s="1153"/>
      <c r="D348" s="1153"/>
      <c r="E348" s="1153"/>
      <c r="F348" s="1153"/>
      <c r="G348" s="1154"/>
    </row>
    <row r="349" spans="1:11" x14ac:dyDescent="0.2">
      <c r="A349" s="1155" t="s">
        <v>48</v>
      </c>
      <c r="B349" s="1156"/>
      <c r="C349" s="1156"/>
      <c r="D349" s="1156"/>
      <c r="E349" s="1156"/>
      <c r="F349" s="1156"/>
      <c r="G349" s="1157"/>
    </row>
    <row r="350" spans="1:11" x14ac:dyDescent="0.2">
      <c r="A350" s="1158" t="s">
        <v>49</v>
      </c>
      <c r="B350" s="1159"/>
      <c r="C350" s="1159"/>
      <c r="D350" s="1159"/>
      <c r="E350" s="1159"/>
      <c r="F350" s="1159"/>
      <c r="G350" s="1160"/>
    </row>
    <row r="351" spans="1:11" x14ac:dyDescent="0.2">
      <c r="A351" s="6"/>
      <c r="B351" s="99"/>
      <c r="C351" s="8"/>
      <c r="D351" s="9"/>
      <c r="E351" s="99"/>
      <c r="F351" s="10"/>
      <c r="G351" s="11" t="s">
        <v>20</v>
      </c>
    </row>
    <row r="352" spans="1:11" x14ac:dyDescent="0.2">
      <c r="A352" s="12" t="s">
        <v>1</v>
      </c>
      <c r="B352" s="13"/>
      <c r="C352" s="14" t="s">
        <v>45</v>
      </c>
      <c r="D352" s="13"/>
      <c r="E352" s="343" t="s">
        <v>2169</v>
      </c>
      <c r="F352" s="98"/>
      <c r="G352" s="344" t="s">
        <v>2159</v>
      </c>
    </row>
    <row r="353" spans="1:7" x14ac:dyDescent="0.2">
      <c r="A353" s="17" t="s">
        <v>8</v>
      </c>
      <c r="B353" s="100"/>
      <c r="C353" s="19"/>
      <c r="D353" s="4"/>
      <c r="E353" s="1145"/>
      <c r="F353" s="1146"/>
      <c r="G353" s="20"/>
    </row>
    <row r="354" spans="1:7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7" x14ac:dyDescent="0.2">
      <c r="A355" s="6"/>
      <c r="B355" s="99"/>
      <c r="C355" s="8"/>
      <c r="D355" s="8"/>
      <c r="E355" s="1147"/>
      <c r="F355" s="1148"/>
      <c r="G355" s="25"/>
    </row>
    <row r="356" spans="1:7" ht="26.25" thickBot="1" x14ac:dyDescent="0.25">
      <c r="A356" s="210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</row>
    <row r="357" spans="1:7" ht="13.5" thickTop="1" x14ac:dyDescent="0.2">
      <c r="A357" s="29">
        <v>1</v>
      </c>
      <c r="B357" s="101"/>
      <c r="C357" s="352" t="s">
        <v>300</v>
      </c>
      <c r="D357" s="357" t="s">
        <v>2170</v>
      </c>
      <c r="E357" s="102">
        <v>12</v>
      </c>
      <c r="F357" s="128">
        <v>200</v>
      </c>
      <c r="G357" s="35">
        <f>F357*E357</f>
        <v>2400</v>
      </c>
    </row>
    <row r="358" spans="1:7" x14ac:dyDescent="0.2">
      <c r="A358" s="29"/>
      <c r="B358" s="101"/>
      <c r="C358" s="352"/>
      <c r="D358" s="357"/>
      <c r="E358" s="102"/>
      <c r="F358" s="128"/>
      <c r="G358" s="35"/>
    </row>
    <row r="359" spans="1:7" x14ac:dyDescent="0.2">
      <c r="A359" s="29"/>
      <c r="B359" s="101"/>
      <c r="C359" s="352"/>
      <c r="D359" s="351"/>
      <c r="E359" s="108"/>
      <c r="F359" s="128"/>
      <c r="G359" s="35"/>
    </row>
    <row r="360" spans="1:7" x14ac:dyDescent="0.2">
      <c r="A360" s="29"/>
      <c r="B360" s="105"/>
      <c r="C360" s="41"/>
      <c r="D360" s="430"/>
      <c r="E360" s="102"/>
      <c r="F360" s="128"/>
      <c r="G360" s="35"/>
    </row>
    <row r="361" spans="1:7" x14ac:dyDescent="0.2">
      <c r="A361" s="29"/>
      <c r="B361" s="105"/>
      <c r="C361" s="352"/>
      <c r="D361" s="357"/>
      <c r="E361" s="102"/>
      <c r="F361" s="128"/>
      <c r="G361" s="35"/>
    </row>
    <row r="362" spans="1:7" x14ac:dyDescent="0.2">
      <c r="A362" s="29"/>
      <c r="B362" s="151"/>
      <c r="C362" s="352"/>
      <c r="D362" s="351"/>
      <c r="E362" s="108"/>
      <c r="F362" s="128"/>
      <c r="G362" s="35"/>
    </row>
    <row r="363" spans="1:7" x14ac:dyDescent="0.2">
      <c r="A363" s="29"/>
      <c r="B363" s="151"/>
      <c r="C363" s="352"/>
      <c r="D363" s="351"/>
      <c r="E363" s="108"/>
      <c r="F363" s="128"/>
      <c r="G363" s="35"/>
    </row>
    <row r="364" spans="1:7" x14ac:dyDescent="0.2">
      <c r="A364" s="29"/>
      <c r="B364" s="151"/>
      <c r="C364" s="352"/>
      <c r="D364" s="357"/>
      <c r="E364" s="102"/>
      <c r="F364" s="128"/>
      <c r="G364" s="35"/>
    </row>
    <row r="365" spans="1:7" x14ac:dyDescent="0.2">
      <c r="A365" s="29"/>
      <c r="B365" s="105"/>
      <c r="C365" s="41"/>
      <c r="D365" s="430"/>
      <c r="E365" s="102"/>
      <c r="F365" s="128"/>
      <c r="G365" s="353"/>
    </row>
    <row r="366" spans="1:7" x14ac:dyDescent="0.2">
      <c r="A366" s="29"/>
      <c r="B366" s="107"/>
      <c r="C366" s="352"/>
      <c r="D366" s="351"/>
      <c r="E366" s="108"/>
      <c r="F366" s="128"/>
      <c r="G366" s="35"/>
    </row>
    <row r="367" spans="1:7" x14ac:dyDescent="0.2">
      <c r="A367" s="29"/>
      <c r="B367" s="107"/>
      <c r="C367" s="352"/>
      <c r="D367" s="357"/>
      <c r="E367" s="102"/>
      <c r="F367" s="128"/>
      <c r="G367" s="35"/>
    </row>
    <row r="368" spans="1:7" x14ac:dyDescent="0.2">
      <c r="A368" s="29"/>
      <c r="B368" s="101"/>
      <c r="C368" s="41"/>
      <c r="D368" s="430"/>
      <c r="E368" s="102"/>
      <c r="F368" s="128"/>
      <c r="G368" s="353"/>
    </row>
    <row r="369" spans="1:7" x14ac:dyDescent="0.2">
      <c r="A369" s="29"/>
      <c r="B369" s="101"/>
      <c r="C369" s="352"/>
      <c r="D369" s="351"/>
      <c r="E369" s="108"/>
      <c r="F369" s="128"/>
      <c r="G369" s="35"/>
    </row>
    <row r="370" spans="1:7" x14ac:dyDescent="0.2">
      <c r="A370" s="29"/>
      <c r="B370" s="106"/>
      <c r="C370" s="352"/>
      <c r="D370" s="357"/>
      <c r="E370" s="102"/>
      <c r="F370" s="128"/>
      <c r="G370" s="35"/>
    </row>
    <row r="371" spans="1:7" x14ac:dyDescent="0.2">
      <c r="A371" s="29"/>
      <c r="B371" s="106"/>
      <c r="C371" s="41"/>
      <c r="D371" s="67"/>
      <c r="E371" s="104"/>
      <c r="F371" s="154"/>
      <c r="G371" s="353"/>
    </row>
    <row r="372" spans="1:7" x14ac:dyDescent="0.2">
      <c r="A372" s="29"/>
      <c r="B372" s="106"/>
      <c r="C372" s="41"/>
      <c r="D372" s="67"/>
      <c r="E372" s="104"/>
      <c r="F372" s="154"/>
      <c r="G372" s="353"/>
    </row>
    <row r="373" spans="1:7" x14ac:dyDescent="0.2">
      <c r="A373" s="29"/>
      <c r="B373" s="106"/>
      <c r="C373" s="41"/>
      <c r="D373" s="67"/>
      <c r="E373" s="104"/>
      <c r="F373" s="154"/>
      <c r="G373" s="353"/>
    </row>
    <row r="374" spans="1:7" x14ac:dyDescent="0.2">
      <c r="A374" s="29"/>
      <c r="B374" s="106"/>
      <c r="C374" s="41"/>
      <c r="D374" s="67"/>
      <c r="E374" s="104"/>
      <c r="F374" s="154"/>
      <c r="G374" s="353"/>
    </row>
    <row r="375" spans="1:7" x14ac:dyDescent="0.2">
      <c r="A375" s="29"/>
      <c r="B375" s="105"/>
      <c r="C375" s="41"/>
      <c r="D375" s="130"/>
      <c r="E375" s="104"/>
      <c r="F375" s="154"/>
      <c r="G375" s="35"/>
    </row>
    <row r="376" spans="1:7" x14ac:dyDescent="0.2">
      <c r="A376" s="29"/>
      <c r="B376" s="105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357" t="s">
        <v>152</v>
      </c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401" t="s">
        <v>8</v>
      </c>
      <c r="E380" s="104"/>
      <c r="F380" s="154"/>
      <c r="G380" s="35"/>
    </row>
    <row r="381" spans="1:7" x14ac:dyDescent="0.2">
      <c r="A381" s="29"/>
      <c r="B381" s="101"/>
      <c r="C381" s="41"/>
      <c r="D381" s="67"/>
      <c r="E381" s="104"/>
      <c r="F381" s="154"/>
      <c r="G381" s="35"/>
    </row>
    <row r="382" spans="1:7" x14ac:dyDescent="0.2">
      <c r="A382" s="29"/>
      <c r="B382" s="101"/>
      <c r="C382" s="41"/>
      <c r="D382" s="159"/>
      <c r="E382" s="104"/>
      <c r="F382" s="154"/>
      <c r="G382" s="35"/>
    </row>
    <row r="383" spans="1:7" x14ac:dyDescent="0.2">
      <c r="A383" s="29"/>
      <c r="B383" s="101"/>
      <c r="C383" s="41"/>
      <c r="D383" s="159"/>
      <c r="E383" s="104"/>
      <c r="F383" s="154"/>
      <c r="G383" s="35"/>
    </row>
    <row r="384" spans="1:7" x14ac:dyDescent="0.2">
      <c r="A384" s="29"/>
      <c r="B384" s="101"/>
      <c r="C384" s="41"/>
      <c r="D384" s="159"/>
      <c r="E384" s="104"/>
      <c r="F384" s="154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/>
      <c r="E387" s="102"/>
      <c r="F387" s="128"/>
      <c r="G387" s="35"/>
    </row>
    <row r="388" spans="1:7" x14ac:dyDescent="0.2">
      <c r="A388" s="29"/>
      <c r="B388" s="101"/>
      <c r="C388" s="31"/>
      <c r="D388" s="67"/>
      <c r="E388" s="131"/>
      <c r="F388" s="117"/>
      <c r="G388" s="35"/>
    </row>
    <row r="389" spans="1:7" x14ac:dyDescent="0.2">
      <c r="A389" s="29"/>
      <c r="B389" s="101"/>
      <c r="C389" s="41"/>
      <c r="D389" s="118"/>
      <c r="E389" s="108"/>
      <c r="F389" s="149"/>
      <c r="G389" s="35"/>
    </row>
    <row r="390" spans="1:7" x14ac:dyDescent="0.2">
      <c r="A390" s="29"/>
      <c r="B390" s="101"/>
      <c r="C390" s="41"/>
      <c r="D390" s="144"/>
      <c r="E390" s="108"/>
      <c r="F390" s="149"/>
      <c r="G390" s="35"/>
    </row>
    <row r="391" spans="1:7" ht="13.5" thickBot="1" x14ac:dyDescent="0.25">
      <c r="A391" s="45"/>
      <c r="B391" s="132"/>
      <c r="C391" s="115"/>
      <c r="D391" s="115"/>
      <c r="E391" s="132"/>
      <c r="F391" s="49" t="s">
        <v>15</v>
      </c>
      <c r="G391" s="50">
        <f>SUM(G357:G390)</f>
        <v>2400</v>
      </c>
    </row>
    <row r="392" spans="1:7" ht="13.5" thickTop="1" x14ac:dyDescent="0.2">
      <c r="A392" s="1149" t="s">
        <v>2171</v>
      </c>
      <c r="B392" s="1150"/>
      <c r="C392" s="1150"/>
      <c r="D392" s="1150"/>
      <c r="E392" s="1150"/>
      <c r="F392" s="1150"/>
      <c r="G392" s="1151"/>
    </row>
    <row r="393" spans="1:7" ht="13.5" thickBot="1" x14ac:dyDescent="0.25">
      <c r="A393" s="359" t="s">
        <v>8</v>
      </c>
      <c r="B393" s="103"/>
      <c r="C393" s="355" t="s">
        <v>2172</v>
      </c>
      <c r="D393" s="54"/>
      <c r="E393" s="103"/>
      <c r="F393" s="55"/>
      <c r="G393" s="56"/>
    </row>
    <row r="394" spans="1:7" ht="13.5" thickTop="1" x14ac:dyDescent="0.2">
      <c r="A394" s="1130"/>
      <c r="B394" s="1131"/>
      <c r="C394" s="1131"/>
      <c r="D394" s="57" t="s">
        <v>11</v>
      </c>
      <c r="E394" s="1132" t="s">
        <v>12</v>
      </c>
      <c r="F394" s="1132"/>
      <c r="G394" s="1133"/>
    </row>
    <row r="395" spans="1:7" x14ac:dyDescent="0.2">
      <c r="A395" s="1134" t="s">
        <v>17</v>
      </c>
      <c r="B395" s="1135"/>
      <c r="C395" s="1135"/>
      <c r="D395" s="39"/>
      <c r="E395" s="1136"/>
      <c r="F395" s="1137"/>
      <c r="G395" s="1138"/>
    </row>
    <row r="396" spans="1:7" x14ac:dyDescent="0.2">
      <c r="A396" s="1134" t="s">
        <v>38</v>
      </c>
      <c r="B396" s="1135"/>
      <c r="C396" s="1135"/>
      <c r="D396" s="58" t="s">
        <v>1422</v>
      </c>
      <c r="E396" s="1139" t="s">
        <v>142</v>
      </c>
      <c r="F396" s="1139"/>
      <c r="G396" s="1140"/>
    </row>
    <row r="397" spans="1:7" ht="13.5" thickBot="1" x14ac:dyDescent="0.25">
      <c r="A397" s="1141" t="s">
        <v>39</v>
      </c>
      <c r="B397" s="1142"/>
      <c r="C397" s="1142"/>
      <c r="D397" s="125" t="s">
        <v>575</v>
      </c>
      <c r="E397" s="1143" t="s">
        <v>0</v>
      </c>
      <c r="F397" s="1143"/>
      <c r="G397" s="1144"/>
    </row>
    <row r="398" spans="1:7" ht="16.5" x14ac:dyDescent="0.25">
      <c r="A398" s="1152" t="s">
        <v>29</v>
      </c>
      <c r="B398" s="1153"/>
      <c r="C398" s="1153"/>
      <c r="D398" s="1153"/>
      <c r="E398" s="1153"/>
      <c r="F398" s="1153"/>
      <c r="G398" s="1154"/>
    </row>
    <row r="399" spans="1:7" x14ac:dyDescent="0.2">
      <c r="A399" s="1155" t="s">
        <v>48</v>
      </c>
      <c r="B399" s="1156"/>
      <c r="C399" s="1156"/>
      <c r="D399" s="1156"/>
      <c r="E399" s="1156"/>
      <c r="F399" s="1156"/>
      <c r="G399" s="1157"/>
    </row>
    <row r="400" spans="1:7" x14ac:dyDescent="0.2">
      <c r="A400" s="1158" t="s">
        <v>49</v>
      </c>
      <c r="B400" s="1159"/>
      <c r="C400" s="1159"/>
      <c r="D400" s="1159"/>
      <c r="E400" s="1159"/>
      <c r="F400" s="1159"/>
      <c r="G400" s="1160"/>
    </row>
    <row r="401" spans="1:7" x14ac:dyDescent="0.2">
      <c r="A401" s="6"/>
      <c r="B401" s="99"/>
      <c r="C401" s="8"/>
      <c r="D401" s="9"/>
      <c r="E401" s="99"/>
      <c r="F401" s="10"/>
      <c r="G401" s="11" t="s">
        <v>20</v>
      </c>
    </row>
    <row r="402" spans="1:7" x14ac:dyDescent="0.2">
      <c r="A402" s="12" t="s">
        <v>1</v>
      </c>
      <c r="B402" s="13"/>
      <c r="C402" s="14" t="s">
        <v>45</v>
      </c>
      <c r="D402" s="13"/>
      <c r="E402" s="343" t="s">
        <v>2465</v>
      </c>
      <c r="F402" s="98"/>
      <c r="G402" s="344" t="s">
        <v>2407</v>
      </c>
    </row>
    <row r="403" spans="1:7" x14ac:dyDescent="0.2">
      <c r="A403" s="17" t="s">
        <v>8</v>
      </c>
      <c r="B403" s="100"/>
      <c r="C403" s="19"/>
      <c r="D403" s="4"/>
      <c r="E403" s="1145"/>
      <c r="F403" s="1146"/>
      <c r="G403" s="20"/>
    </row>
    <row r="404" spans="1:7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7" x14ac:dyDescent="0.2">
      <c r="A405" s="6"/>
      <c r="B405" s="99"/>
      <c r="C405" s="8"/>
      <c r="D405" s="8"/>
      <c r="E405" s="1147"/>
      <c r="F405" s="1148"/>
      <c r="G405" s="25"/>
    </row>
    <row r="406" spans="1:7" ht="26.25" thickBot="1" x14ac:dyDescent="0.25">
      <c r="A406" s="210" t="s">
        <v>47</v>
      </c>
      <c r="B406" s="28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</row>
    <row r="407" spans="1:7" ht="13.5" thickTop="1" x14ac:dyDescent="0.2">
      <c r="A407" s="29">
        <v>1</v>
      </c>
      <c r="B407" s="101"/>
      <c r="C407" s="352" t="s">
        <v>2311</v>
      </c>
      <c r="D407" s="357" t="s">
        <v>2310</v>
      </c>
      <c r="E407" s="102">
        <v>80</v>
      </c>
      <c r="F407" s="128">
        <v>40</v>
      </c>
      <c r="G407" s="35">
        <f>F407*E407</f>
        <v>3200</v>
      </c>
    </row>
    <row r="408" spans="1:7" x14ac:dyDescent="0.2">
      <c r="A408" s="29"/>
      <c r="B408" s="101"/>
      <c r="C408" s="352"/>
      <c r="D408" s="357"/>
      <c r="E408" s="102"/>
      <c r="F408" s="128"/>
      <c r="G408" s="35"/>
    </row>
    <row r="409" spans="1:7" x14ac:dyDescent="0.2">
      <c r="A409" s="29"/>
      <c r="B409" s="101"/>
      <c r="C409" s="352"/>
      <c r="D409" s="351"/>
      <c r="E409" s="108"/>
      <c r="F409" s="128"/>
      <c r="G409" s="35"/>
    </row>
    <row r="410" spans="1:7" x14ac:dyDescent="0.2">
      <c r="A410" s="29"/>
      <c r="B410" s="105"/>
      <c r="C410" s="41"/>
      <c r="D410" s="430"/>
      <c r="E410" s="102"/>
      <c r="F410" s="128"/>
      <c r="G410" s="35"/>
    </row>
    <row r="411" spans="1:7" x14ac:dyDescent="0.2">
      <c r="A411" s="29"/>
      <c r="B411" s="105"/>
      <c r="C411" s="352"/>
      <c r="D411" s="357"/>
      <c r="E411" s="102"/>
      <c r="F411" s="128"/>
      <c r="G411" s="35"/>
    </row>
    <row r="412" spans="1:7" x14ac:dyDescent="0.2">
      <c r="A412" s="29"/>
      <c r="B412" s="151"/>
      <c r="C412" s="352"/>
      <c r="D412" s="351"/>
      <c r="E412" s="108"/>
      <c r="F412" s="128"/>
      <c r="G412" s="35"/>
    </row>
    <row r="413" spans="1:7" x14ac:dyDescent="0.2">
      <c r="A413" s="29"/>
      <c r="B413" s="151"/>
      <c r="C413" s="352"/>
      <c r="D413" s="351"/>
      <c r="E413" s="108"/>
      <c r="F413" s="128"/>
      <c r="G413" s="35"/>
    </row>
    <row r="414" spans="1:7" x14ac:dyDescent="0.2">
      <c r="A414" s="29"/>
      <c r="B414" s="151"/>
      <c r="C414" s="352"/>
      <c r="D414" s="357"/>
      <c r="E414" s="102"/>
      <c r="F414" s="128"/>
      <c r="G414" s="35"/>
    </row>
    <row r="415" spans="1:7" x14ac:dyDescent="0.2">
      <c r="A415" s="29"/>
      <c r="B415" s="105"/>
      <c r="C415" s="41"/>
      <c r="D415" s="430"/>
      <c r="E415" s="102"/>
      <c r="F415" s="128"/>
      <c r="G415" s="353"/>
    </row>
    <row r="416" spans="1:7" x14ac:dyDescent="0.2">
      <c r="A416" s="29"/>
      <c r="B416" s="107"/>
      <c r="C416" s="352"/>
      <c r="D416" s="351"/>
      <c r="E416" s="108"/>
      <c r="F416" s="128"/>
      <c r="G416" s="35"/>
    </row>
    <row r="417" spans="1:7" x14ac:dyDescent="0.2">
      <c r="A417" s="29"/>
      <c r="B417" s="107"/>
      <c r="C417" s="352"/>
      <c r="D417" s="357"/>
      <c r="E417" s="102"/>
      <c r="F417" s="128"/>
      <c r="G417" s="35"/>
    </row>
    <row r="418" spans="1:7" x14ac:dyDescent="0.2">
      <c r="A418" s="29"/>
      <c r="B418" s="101"/>
      <c r="C418" s="41"/>
      <c r="D418" s="430"/>
      <c r="E418" s="102"/>
      <c r="F418" s="128"/>
      <c r="G418" s="353"/>
    </row>
    <row r="419" spans="1:7" x14ac:dyDescent="0.2">
      <c r="A419" s="29"/>
      <c r="B419" s="101"/>
      <c r="C419" s="352"/>
      <c r="D419" s="351"/>
      <c r="E419" s="108"/>
      <c r="F419" s="128"/>
      <c r="G419" s="35"/>
    </row>
    <row r="420" spans="1:7" x14ac:dyDescent="0.2">
      <c r="A420" s="29"/>
      <c r="B420" s="106"/>
      <c r="C420" s="352"/>
      <c r="D420" s="357"/>
      <c r="E420" s="102"/>
      <c r="F420" s="128"/>
      <c r="G420" s="35"/>
    </row>
    <row r="421" spans="1:7" x14ac:dyDescent="0.2">
      <c r="A421" s="29"/>
      <c r="B421" s="106"/>
      <c r="C421" s="41"/>
      <c r="D421" s="67"/>
      <c r="E421" s="104"/>
      <c r="F421" s="154"/>
      <c r="G421" s="353"/>
    </row>
    <row r="422" spans="1:7" x14ac:dyDescent="0.2">
      <c r="A422" s="29"/>
      <c r="B422" s="106"/>
      <c r="C422" s="41"/>
      <c r="D422" s="67"/>
      <c r="E422" s="104"/>
      <c r="F422" s="154"/>
      <c r="G422" s="353"/>
    </row>
    <row r="423" spans="1:7" x14ac:dyDescent="0.2">
      <c r="A423" s="29"/>
      <c r="B423" s="106"/>
      <c r="C423" s="41"/>
      <c r="D423" s="67"/>
      <c r="E423" s="104"/>
      <c r="F423" s="154"/>
      <c r="G423" s="353"/>
    </row>
    <row r="424" spans="1:7" x14ac:dyDescent="0.2">
      <c r="A424" s="29"/>
      <c r="B424" s="106"/>
      <c r="C424" s="41"/>
      <c r="D424" s="67"/>
      <c r="E424" s="104"/>
      <c r="F424" s="154"/>
      <c r="G424" s="353"/>
    </row>
    <row r="425" spans="1:7" x14ac:dyDescent="0.2">
      <c r="A425" s="29"/>
      <c r="B425" s="105"/>
      <c r="C425" s="41"/>
      <c r="D425" s="130"/>
      <c r="E425" s="104"/>
      <c r="F425" s="154"/>
      <c r="G425" s="35"/>
    </row>
    <row r="426" spans="1:7" x14ac:dyDescent="0.2">
      <c r="A426" s="29"/>
      <c r="B426" s="105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357" t="s">
        <v>152</v>
      </c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401" t="s">
        <v>8</v>
      </c>
      <c r="E430" s="104"/>
      <c r="F430" s="154"/>
      <c r="G430" s="35"/>
    </row>
    <row r="431" spans="1:7" x14ac:dyDescent="0.2">
      <c r="A431" s="29"/>
      <c r="B431" s="101"/>
      <c r="C431" s="41"/>
      <c r="D431" s="67"/>
      <c r="E431" s="104"/>
      <c r="F431" s="154"/>
      <c r="G431" s="35"/>
    </row>
    <row r="432" spans="1:7" x14ac:dyDescent="0.2">
      <c r="A432" s="29"/>
      <c r="B432" s="101"/>
      <c r="C432" s="41"/>
      <c r="D432" s="159"/>
      <c r="E432" s="104"/>
      <c r="F432" s="154"/>
      <c r="G432" s="35"/>
    </row>
    <row r="433" spans="1:7" x14ac:dyDescent="0.2">
      <c r="A433" s="29"/>
      <c r="B433" s="101"/>
      <c r="C433" s="41"/>
      <c r="D433" s="159"/>
      <c r="E433" s="104"/>
      <c r="F433" s="154"/>
      <c r="G433" s="35"/>
    </row>
    <row r="434" spans="1:7" x14ac:dyDescent="0.2">
      <c r="A434" s="29"/>
      <c r="B434" s="101"/>
      <c r="C434" s="41"/>
      <c r="D434" s="159"/>
      <c r="E434" s="104"/>
      <c r="F434" s="154"/>
      <c r="G434" s="35"/>
    </row>
    <row r="435" spans="1:7" x14ac:dyDescent="0.2">
      <c r="A435" s="29"/>
      <c r="B435" s="101"/>
      <c r="C435" s="41"/>
      <c r="D435" s="160"/>
      <c r="E435" s="108"/>
      <c r="F435" s="128"/>
      <c r="G435" s="35"/>
    </row>
    <row r="436" spans="1:7" x14ac:dyDescent="0.2">
      <c r="A436" s="29"/>
      <c r="B436" s="101"/>
      <c r="C436" s="41"/>
      <c r="D436" s="136"/>
      <c r="E436" s="153"/>
      <c r="F436" s="128"/>
      <c r="G436" s="35"/>
    </row>
    <row r="437" spans="1:7" x14ac:dyDescent="0.2">
      <c r="A437" s="29"/>
      <c r="B437" s="101"/>
      <c r="C437" s="41"/>
      <c r="D437" s="136"/>
      <c r="E437" s="102"/>
      <c r="F437" s="128"/>
      <c r="G437" s="35"/>
    </row>
    <row r="438" spans="1:7" x14ac:dyDescent="0.2">
      <c r="A438" s="29"/>
      <c r="B438" s="101"/>
      <c r="C438" s="31"/>
      <c r="D438" s="67"/>
      <c r="E438" s="131"/>
      <c r="F438" s="117"/>
      <c r="G438" s="35"/>
    </row>
    <row r="439" spans="1:7" x14ac:dyDescent="0.2">
      <c r="A439" s="29"/>
      <c r="B439" s="101"/>
      <c r="C439" s="41"/>
      <c r="D439" s="118"/>
      <c r="E439" s="108"/>
      <c r="F439" s="149"/>
      <c r="G439" s="35"/>
    </row>
    <row r="440" spans="1:7" x14ac:dyDescent="0.2">
      <c r="A440" s="29"/>
      <c r="B440" s="101"/>
      <c r="C440" s="41"/>
      <c r="D440" s="144"/>
      <c r="E440" s="108"/>
      <c r="F440" s="149"/>
      <c r="G440" s="35"/>
    </row>
    <row r="441" spans="1:7" ht="13.5" thickBot="1" x14ac:dyDescent="0.25">
      <c r="A441" s="45"/>
      <c r="B441" s="132"/>
      <c r="C441" s="115"/>
      <c r="D441" s="115"/>
      <c r="E441" s="132"/>
      <c r="F441" s="49" t="s">
        <v>15</v>
      </c>
      <c r="G441" s="50">
        <f>SUM(G407:G440)</f>
        <v>3200</v>
      </c>
    </row>
    <row r="442" spans="1:7" ht="13.5" thickTop="1" x14ac:dyDescent="0.2">
      <c r="A442" s="1149" t="s">
        <v>2312</v>
      </c>
      <c r="B442" s="1150"/>
      <c r="C442" s="1150"/>
      <c r="D442" s="1150"/>
      <c r="E442" s="1150"/>
      <c r="F442" s="1150"/>
      <c r="G442" s="1151"/>
    </row>
    <row r="443" spans="1:7" ht="13.5" thickBot="1" x14ac:dyDescent="0.25">
      <c r="A443" s="359" t="s">
        <v>8</v>
      </c>
      <c r="B443" s="103"/>
      <c r="C443" s="355" t="s">
        <v>8</v>
      </c>
      <c r="D443" s="54"/>
      <c r="E443" s="103"/>
      <c r="F443" s="55"/>
      <c r="G443" s="56"/>
    </row>
    <row r="444" spans="1:7" ht="13.5" thickTop="1" x14ac:dyDescent="0.2">
      <c r="A444" s="1130"/>
      <c r="B444" s="1131"/>
      <c r="C444" s="1131"/>
      <c r="D444" s="57" t="s">
        <v>11</v>
      </c>
      <c r="E444" s="1132" t="s">
        <v>12</v>
      </c>
      <c r="F444" s="1132"/>
      <c r="G444" s="1133"/>
    </row>
    <row r="445" spans="1:7" x14ac:dyDescent="0.2">
      <c r="A445" s="1134" t="s">
        <v>17</v>
      </c>
      <c r="B445" s="1135"/>
      <c r="C445" s="1135"/>
      <c r="D445" s="39"/>
      <c r="E445" s="1136"/>
      <c r="F445" s="1137"/>
      <c r="G445" s="1138"/>
    </row>
    <row r="446" spans="1:7" x14ac:dyDescent="0.2">
      <c r="A446" s="1134" t="s">
        <v>38</v>
      </c>
      <c r="B446" s="1135"/>
      <c r="C446" s="1135"/>
      <c r="D446" s="58" t="s">
        <v>1422</v>
      </c>
      <c r="E446" s="1139" t="s">
        <v>142</v>
      </c>
      <c r="F446" s="1139"/>
      <c r="G446" s="1140"/>
    </row>
    <row r="447" spans="1:7" ht="13.5" thickBot="1" x14ac:dyDescent="0.25">
      <c r="A447" s="1141" t="s">
        <v>39</v>
      </c>
      <c r="B447" s="1142"/>
      <c r="C447" s="1142"/>
      <c r="D447" s="125" t="s">
        <v>575</v>
      </c>
      <c r="E447" s="1143" t="s">
        <v>0</v>
      </c>
      <c r="F447" s="1143"/>
      <c r="G447" s="1144"/>
    </row>
    <row r="448" spans="1:7" ht="16.5" x14ac:dyDescent="0.25">
      <c r="A448" s="1152" t="s">
        <v>29</v>
      </c>
      <c r="B448" s="1153"/>
      <c r="C448" s="1153"/>
      <c r="D448" s="1153"/>
      <c r="E448" s="1153"/>
      <c r="F448" s="1153"/>
      <c r="G448" s="1154"/>
    </row>
    <row r="449" spans="1:7" x14ac:dyDescent="0.2">
      <c r="A449" s="1155" t="s">
        <v>48</v>
      </c>
      <c r="B449" s="1156"/>
      <c r="C449" s="1156"/>
      <c r="D449" s="1156"/>
      <c r="E449" s="1156"/>
      <c r="F449" s="1156"/>
      <c r="G449" s="1157"/>
    </row>
    <row r="450" spans="1:7" x14ac:dyDescent="0.2">
      <c r="A450" s="1158" t="s">
        <v>49</v>
      </c>
      <c r="B450" s="1159"/>
      <c r="C450" s="1159"/>
      <c r="D450" s="1159"/>
      <c r="E450" s="1159"/>
      <c r="F450" s="1159"/>
      <c r="G450" s="1160"/>
    </row>
    <row r="451" spans="1:7" x14ac:dyDescent="0.2">
      <c r="A451" s="6"/>
      <c r="B451" s="99"/>
      <c r="C451" s="8"/>
      <c r="D451" s="9"/>
      <c r="E451" s="99"/>
      <c r="F451" s="10"/>
      <c r="G451" s="11" t="s">
        <v>20</v>
      </c>
    </row>
    <row r="452" spans="1:7" x14ac:dyDescent="0.2">
      <c r="A452" s="12" t="s">
        <v>1</v>
      </c>
      <c r="B452" s="13"/>
      <c r="C452" s="14" t="s">
        <v>45</v>
      </c>
      <c r="D452" s="13"/>
      <c r="E452" s="343" t="s">
        <v>2567</v>
      </c>
      <c r="F452" s="98"/>
      <c r="G452" s="344" t="s">
        <v>2508</v>
      </c>
    </row>
    <row r="453" spans="1:7" x14ac:dyDescent="0.2">
      <c r="A453" s="17" t="s">
        <v>8</v>
      </c>
      <c r="B453" s="100"/>
      <c r="C453" s="19"/>
      <c r="D453" s="4"/>
      <c r="E453" s="1145"/>
      <c r="F453" s="1146"/>
      <c r="G453" s="20"/>
    </row>
    <row r="454" spans="1:7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7" x14ac:dyDescent="0.2">
      <c r="A455" s="6"/>
      <c r="B455" s="99"/>
      <c r="C455" s="8"/>
      <c r="D455" s="8"/>
      <c r="E455" s="1147"/>
      <c r="F455" s="1148"/>
      <c r="G455" s="25"/>
    </row>
    <row r="456" spans="1:7" ht="26.25" thickBot="1" x14ac:dyDescent="0.25">
      <c r="A456" s="210" t="s">
        <v>47</v>
      </c>
      <c r="B456" s="28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</row>
    <row r="457" spans="1:7" ht="13.5" thickTop="1" x14ac:dyDescent="0.2">
      <c r="A457" s="29">
        <v>1</v>
      </c>
      <c r="B457" s="101"/>
      <c r="C457" s="352" t="s">
        <v>153</v>
      </c>
      <c r="D457" s="357" t="s">
        <v>2306</v>
      </c>
      <c r="E457" s="102">
        <v>1</v>
      </c>
      <c r="F457" s="128">
        <v>5000</v>
      </c>
      <c r="G457" s="35">
        <f>F457*E457</f>
        <v>5000</v>
      </c>
    </row>
    <row r="458" spans="1:7" x14ac:dyDescent="0.2">
      <c r="A458" s="29"/>
      <c r="B458" s="101"/>
      <c r="C458" s="352"/>
      <c r="D458" s="351" t="s">
        <v>2409</v>
      </c>
      <c r="E458" s="102"/>
      <c r="F458" s="128"/>
      <c r="G458" s="35"/>
    </row>
    <row r="459" spans="1:7" x14ac:dyDescent="0.2">
      <c r="A459" s="29"/>
      <c r="B459" s="101"/>
      <c r="C459" s="352"/>
      <c r="D459" s="351"/>
      <c r="E459" s="108"/>
      <c r="F459" s="128"/>
      <c r="G459" s="35"/>
    </row>
    <row r="460" spans="1:7" x14ac:dyDescent="0.2">
      <c r="A460" s="29"/>
      <c r="B460" s="105"/>
      <c r="C460" s="41"/>
      <c r="D460" s="430"/>
      <c r="E460" s="102"/>
      <c r="F460" s="128"/>
      <c r="G460" s="35"/>
    </row>
    <row r="461" spans="1:7" x14ac:dyDescent="0.2">
      <c r="A461" s="29"/>
      <c r="B461" s="105"/>
      <c r="C461" s="352"/>
      <c r="D461" s="357"/>
      <c r="E461" s="102"/>
      <c r="F461" s="128"/>
      <c r="G461" s="35"/>
    </row>
    <row r="462" spans="1:7" x14ac:dyDescent="0.2">
      <c r="A462" s="29"/>
      <c r="B462" s="151"/>
      <c r="C462" s="352"/>
      <c r="D462" s="351"/>
      <c r="E462" s="108"/>
      <c r="F462" s="128"/>
      <c r="G462" s="35"/>
    </row>
    <row r="463" spans="1:7" x14ac:dyDescent="0.2">
      <c r="A463" s="29"/>
      <c r="B463" s="151"/>
      <c r="C463" s="352"/>
      <c r="D463" s="351"/>
      <c r="E463" s="108"/>
      <c r="F463" s="128"/>
      <c r="G463" s="35"/>
    </row>
    <row r="464" spans="1:7" x14ac:dyDescent="0.2">
      <c r="A464" s="29"/>
      <c r="B464" s="151"/>
      <c r="C464" s="352"/>
      <c r="D464" s="357"/>
      <c r="E464" s="102"/>
      <c r="F464" s="128"/>
      <c r="G464" s="35"/>
    </row>
    <row r="465" spans="1:7" x14ac:dyDescent="0.2">
      <c r="A465" s="29"/>
      <c r="B465" s="105"/>
      <c r="C465" s="41"/>
      <c r="D465" s="430"/>
      <c r="E465" s="102"/>
      <c r="F465" s="128"/>
      <c r="G465" s="353"/>
    </row>
    <row r="466" spans="1:7" x14ac:dyDescent="0.2">
      <c r="A466" s="29"/>
      <c r="B466" s="107"/>
      <c r="C466" s="352"/>
      <c r="D466" s="351"/>
      <c r="E466" s="108"/>
      <c r="F466" s="128"/>
      <c r="G466" s="35"/>
    </row>
    <row r="467" spans="1:7" x14ac:dyDescent="0.2">
      <c r="A467" s="29"/>
      <c r="B467" s="107"/>
      <c r="C467" s="352"/>
      <c r="D467" s="357"/>
      <c r="E467" s="102"/>
      <c r="F467" s="128"/>
      <c r="G467" s="35"/>
    </row>
    <row r="468" spans="1:7" x14ac:dyDescent="0.2">
      <c r="A468" s="29"/>
      <c r="B468" s="101"/>
      <c r="C468" s="41"/>
      <c r="D468" s="430"/>
      <c r="E468" s="102"/>
      <c r="F468" s="128"/>
      <c r="G468" s="353"/>
    </row>
    <row r="469" spans="1:7" x14ac:dyDescent="0.2">
      <c r="A469" s="29"/>
      <c r="B469" s="101"/>
      <c r="C469" s="352"/>
      <c r="D469" s="351"/>
      <c r="E469" s="108"/>
      <c r="F469" s="128"/>
      <c r="G469" s="35"/>
    </row>
    <row r="470" spans="1:7" x14ac:dyDescent="0.2">
      <c r="A470" s="29"/>
      <c r="B470" s="106"/>
      <c r="C470" s="352"/>
      <c r="D470" s="357"/>
      <c r="E470" s="102"/>
      <c r="F470" s="128"/>
      <c r="G470" s="35"/>
    </row>
    <row r="471" spans="1:7" x14ac:dyDescent="0.2">
      <c r="A471" s="29"/>
      <c r="B471" s="106"/>
      <c r="C471" s="41"/>
      <c r="D471" s="67"/>
      <c r="E471" s="104"/>
      <c r="F471" s="154"/>
      <c r="G471" s="353"/>
    </row>
    <row r="472" spans="1:7" x14ac:dyDescent="0.2">
      <c r="A472" s="29"/>
      <c r="B472" s="106"/>
      <c r="C472" s="41"/>
      <c r="D472" s="67"/>
      <c r="E472" s="104"/>
      <c r="F472" s="154"/>
      <c r="G472" s="353"/>
    </row>
    <row r="473" spans="1:7" x14ac:dyDescent="0.2">
      <c r="A473" s="29"/>
      <c r="B473" s="106"/>
      <c r="C473" s="41"/>
      <c r="D473" s="67"/>
      <c r="E473" s="104"/>
      <c r="F473" s="154"/>
      <c r="G473" s="353"/>
    </row>
    <row r="474" spans="1:7" x14ac:dyDescent="0.2">
      <c r="A474" s="29"/>
      <c r="B474" s="106"/>
      <c r="C474" s="41"/>
      <c r="D474" s="67"/>
      <c r="E474" s="104"/>
      <c r="F474" s="154"/>
      <c r="G474" s="353"/>
    </row>
    <row r="475" spans="1:7" x14ac:dyDescent="0.2">
      <c r="A475" s="29"/>
      <c r="B475" s="105"/>
      <c r="C475" s="41"/>
      <c r="D475" s="130"/>
      <c r="E475" s="104"/>
      <c r="F475" s="154"/>
      <c r="G475" s="35"/>
    </row>
    <row r="476" spans="1:7" x14ac:dyDescent="0.2">
      <c r="A476" s="29"/>
      <c r="B476" s="105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357" t="s">
        <v>152</v>
      </c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401" t="s">
        <v>8</v>
      </c>
      <c r="E480" s="104"/>
      <c r="F480" s="154"/>
      <c r="G480" s="35"/>
    </row>
    <row r="481" spans="1:7" x14ac:dyDescent="0.2">
      <c r="A481" s="29"/>
      <c r="B481" s="101"/>
      <c r="C481" s="41"/>
      <c r="D481" s="67"/>
      <c r="E481" s="104"/>
      <c r="F481" s="154"/>
      <c r="G481" s="35"/>
    </row>
    <row r="482" spans="1:7" x14ac:dyDescent="0.2">
      <c r="A482" s="29"/>
      <c r="B482" s="101"/>
      <c r="C482" s="41"/>
      <c r="D482" s="159"/>
      <c r="E482" s="104"/>
      <c r="F482" s="154"/>
      <c r="G482" s="35"/>
    </row>
    <row r="483" spans="1:7" x14ac:dyDescent="0.2">
      <c r="A483" s="29"/>
      <c r="B483" s="101"/>
      <c r="C483" s="41"/>
      <c r="D483" s="159"/>
      <c r="E483" s="104"/>
      <c r="F483" s="154"/>
      <c r="G483" s="35"/>
    </row>
    <row r="484" spans="1:7" x14ac:dyDescent="0.2">
      <c r="A484" s="29"/>
      <c r="B484" s="101"/>
      <c r="C484" s="41"/>
      <c r="D484" s="159"/>
      <c r="E484" s="104"/>
      <c r="F484" s="154"/>
      <c r="G484" s="35"/>
    </row>
    <row r="485" spans="1:7" x14ac:dyDescent="0.2">
      <c r="A485" s="29"/>
      <c r="B485" s="101"/>
      <c r="C485" s="41"/>
      <c r="D485" s="160"/>
      <c r="E485" s="108"/>
      <c r="F485" s="128"/>
      <c r="G485" s="35"/>
    </row>
    <row r="486" spans="1:7" x14ac:dyDescent="0.2">
      <c r="A486" s="29"/>
      <c r="B486" s="101"/>
      <c r="C486" s="41"/>
      <c r="D486" s="136"/>
      <c r="E486" s="153"/>
      <c r="F486" s="128"/>
      <c r="G486" s="35"/>
    </row>
    <row r="487" spans="1:7" x14ac:dyDescent="0.2">
      <c r="A487" s="29"/>
      <c r="B487" s="101"/>
      <c r="C487" s="41"/>
      <c r="D487" s="136"/>
      <c r="E487" s="102"/>
      <c r="F487" s="128"/>
      <c r="G487" s="35"/>
    </row>
    <row r="488" spans="1:7" x14ac:dyDescent="0.2">
      <c r="A488" s="29"/>
      <c r="B488" s="101"/>
      <c r="C488" s="31"/>
      <c r="D488" s="67"/>
      <c r="E488" s="131"/>
      <c r="F488" s="117"/>
      <c r="G488" s="35"/>
    </row>
    <row r="489" spans="1:7" x14ac:dyDescent="0.2">
      <c r="A489" s="29"/>
      <c r="B489" s="101"/>
      <c r="C489" s="41"/>
      <c r="D489" s="118"/>
      <c r="E489" s="108"/>
      <c r="F489" s="149"/>
      <c r="G489" s="35"/>
    </row>
    <row r="490" spans="1:7" x14ac:dyDescent="0.2">
      <c r="A490" s="29"/>
      <c r="B490" s="101"/>
      <c r="C490" s="41"/>
      <c r="D490" s="144"/>
      <c r="E490" s="108"/>
      <c r="F490" s="149"/>
      <c r="G490" s="35"/>
    </row>
    <row r="491" spans="1:7" ht="13.5" thickBot="1" x14ac:dyDescent="0.25">
      <c r="A491" s="45"/>
      <c r="B491" s="132"/>
      <c r="C491" s="115"/>
      <c r="D491" s="115"/>
      <c r="E491" s="132"/>
      <c r="F491" s="49" t="s">
        <v>15</v>
      </c>
      <c r="G491" s="50">
        <f>SUM(G457:G490)</f>
        <v>5000</v>
      </c>
    </row>
    <row r="492" spans="1:7" ht="13.5" thickTop="1" x14ac:dyDescent="0.2">
      <c r="A492" s="1149" t="s">
        <v>2308</v>
      </c>
      <c r="B492" s="1150"/>
      <c r="C492" s="1150"/>
      <c r="D492" s="1150"/>
      <c r="E492" s="1150"/>
      <c r="F492" s="1150"/>
      <c r="G492" s="1151"/>
    </row>
    <row r="493" spans="1:7" ht="13.5" thickBot="1" x14ac:dyDescent="0.25">
      <c r="A493" s="359" t="s">
        <v>8</v>
      </c>
      <c r="B493" s="103"/>
      <c r="C493" s="355" t="s">
        <v>8</v>
      </c>
      <c r="D493" s="54"/>
      <c r="E493" s="103"/>
      <c r="F493" s="55"/>
      <c r="G493" s="56"/>
    </row>
    <row r="494" spans="1:7" ht="13.5" thickTop="1" x14ac:dyDescent="0.2">
      <c r="A494" s="1130"/>
      <c r="B494" s="1131"/>
      <c r="C494" s="1131"/>
      <c r="D494" s="57" t="s">
        <v>11</v>
      </c>
      <c r="E494" s="1132" t="s">
        <v>12</v>
      </c>
      <c r="F494" s="1132"/>
      <c r="G494" s="1133"/>
    </row>
    <row r="495" spans="1:7" x14ac:dyDescent="0.2">
      <c r="A495" s="1134" t="s">
        <v>17</v>
      </c>
      <c r="B495" s="1135"/>
      <c r="C495" s="1135"/>
      <c r="D495" s="39"/>
      <c r="E495" s="1136"/>
      <c r="F495" s="1137"/>
      <c r="G495" s="1138"/>
    </row>
    <row r="496" spans="1:7" x14ac:dyDescent="0.2">
      <c r="A496" s="1134" t="s">
        <v>38</v>
      </c>
      <c r="B496" s="1135"/>
      <c r="C496" s="1135"/>
      <c r="D496" s="58" t="s">
        <v>1422</v>
      </c>
      <c r="E496" s="1139" t="s">
        <v>142</v>
      </c>
      <c r="F496" s="1139"/>
      <c r="G496" s="1140"/>
    </row>
    <row r="497" spans="1:7" ht="13.5" thickBot="1" x14ac:dyDescent="0.25">
      <c r="A497" s="1141" t="s">
        <v>39</v>
      </c>
      <c r="B497" s="1142"/>
      <c r="C497" s="1142"/>
      <c r="D497" s="125" t="s">
        <v>575</v>
      </c>
      <c r="E497" s="1143" t="s">
        <v>0</v>
      </c>
      <c r="F497" s="1143"/>
      <c r="G497" s="1144"/>
    </row>
    <row r="498" spans="1:7" ht="16.5" x14ac:dyDescent="0.25">
      <c r="A498" s="1205" t="s">
        <v>29</v>
      </c>
      <c r="B498" s="1206"/>
      <c r="C498" s="1206"/>
      <c r="D498" s="1206"/>
      <c r="E498" s="1206"/>
      <c r="F498" s="1206"/>
      <c r="G498" s="1207"/>
    </row>
    <row r="499" spans="1:7" x14ac:dyDescent="0.2">
      <c r="A499" s="1208" t="s">
        <v>48</v>
      </c>
      <c r="B499" s="1209"/>
      <c r="C499" s="1209"/>
      <c r="D499" s="1209"/>
      <c r="E499" s="1209"/>
      <c r="F499" s="1209"/>
      <c r="G499" s="1210"/>
    </row>
    <row r="500" spans="1:7" x14ac:dyDescent="0.2">
      <c r="A500" s="1211" t="s">
        <v>49</v>
      </c>
      <c r="B500" s="1212"/>
      <c r="C500" s="1212"/>
      <c r="D500" s="1212"/>
      <c r="E500" s="1212"/>
      <c r="F500" s="1212"/>
      <c r="G500" s="1213"/>
    </row>
    <row r="501" spans="1:7" x14ac:dyDescent="0.2">
      <c r="A501" s="450"/>
      <c r="B501" s="451"/>
      <c r="C501" s="452"/>
      <c r="D501" s="453"/>
      <c r="E501" s="451"/>
      <c r="F501" s="454"/>
      <c r="G501" s="455" t="s">
        <v>20</v>
      </c>
    </row>
    <row r="502" spans="1:7" x14ac:dyDescent="0.2">
      <c r="A502" s="456" t="s">
        <v>1</v>
      </c>
      <c r="B502" s="457"/>
      <c r="C502" s="458" t="s">
        <v>45</v>
      </c>
      <c r="D502" s="457"/>
      <c r="E502" s="286" t="s">
        <v>4041</v>
      </c>
      <c r="F502" s="287"/>
      <c r="G502" s="288" t="s">
        <v>2940</v>
      </c>
    </row>
    <row r="503" spans="1:7" x14ac:dyDescent="0.2">
      <c r="A503" s="459" t="s">
        <v>8</v>
      </c>
      <c r="B503" s="460"/>
      <c r="C503" s="461"/>
      <c r="D503" s="449"/>
      <c r="E503" s="1214"/>
      <c r="F503" s="1215"/>
      <c r="G503" s="462"/>
    </row>
    <row r="504" spans="1:7" x14ac:dyDescent="0.2">
      <c r="A504" s="463" t="s">
        <v>37</v>
      </c>
      <c r="B504" s="464"/>
      <c r="C504" s="464"/>
      <c r="D504" s="464"/>
      <c r="E504" s="465" t="s">
        <v>46</v>
      </c>
      <c r="F504" s="466"/>
      <c r="G504" s="462" t="s">
        <v>50</v>
      </c>
    </row>
    <row r="505" spans="1:7" x14ac:dyDescent="0.2">
      <c r="A505" s="450"/>
      <c r="B505" s="451"/>
      <c r="C505" s="452"/>
      <c r="D505" s="452"/>
      <c r="E505" s="1216"/>
      <c r="F505" s="1217"/>
      <c r="G505" s="467"/>
    </row>
    <row r="506" spans="1:7" ht="26.25" thickBot="1" x14ac:dyDescent="0.25">
      <c r="A506" s="468" t="s">
        <v>47</v>
      </c>
      <c r="B506" s="469" t="s">
        <v>23</v>
      </c>
      <c r="C506" s="469" t="s">
        <v>34</v>
      </c>
      <c r="D506" s="470" t="s">
        <v>53</v>
      </c>
      <c r="E506" s="471" t="s">
        <v>54</v>
      </c>
      <c r="F506" s="472" t="s">
        <v>55</v>
      </c>
      <c r="G506" s="473" t="s">
        <v>35</v>
      </c>
    </row>
    <row r="507" spans="1:7" ht="13.5" thickTop="1" x14ac:dyDescent="0.2">
      <c r="A507" s="474">
        <v>1</v>
      </c>
      <c r="B507" s="475"/>
      <c r="C507" s="225" t="s">
        <v>300</v>
      </c>
      <c r="D507" s="255" t="s">
        <v>1092</v>
      </c>
      <c r="E507" s="486">
        <v>20</v>
      </c>
      <c r="F507" s="481">
        <v>200</v>
      </c>
      <c r="G507" s="220">
        <f>F507*E507</f>
        <v>4000</v>
      </c>
    </row>
    <row r="508" spans="1:7" x14ac:dyDescent="0.2">
      <c r="A508" s="474"/>
      <c r="B508" s="475"/>
      <c r="C508" s="225"/>
      <c r="D508" s="482" t="s">
        <v>1420</v>
      </c>
      <c r="E508" s="486"/>
      <c r="F508" s="481"/>
      <c r="G508" s="220" t="s">
        <v>8</v>
      </c>
    </row>
    <row r="509" spans="1:7" x14ac:dyDescent="0.2">
      <c r="A509" s="474">
        <v>2</v>
      </c>
      <c r="B509" s="475"/>
      <c r="C509" s="225" t="s">
        <v>300</v>
      </c>
      <c r="D509" s="482" t="s">
        <v>402</v>
      </c>
      <c r="E509" s="480">
        <v>20</v>
      </c>
      <c r="F509" s="481">
        <v>350</v>
      </c>
      <c r="G509" s="220">
        <f t="shared" ref="G509:G510" si="8">F509*E509</f>
        <v>7000</v>
      </c>
    </row>
    <row r="510" spans="1:7" x14ac:dyDescent="0.2">
      <c r="A510" s="474">
        <v>3</v>
      </c>
      <c r="B510" s="485"/>
      <c r="C510" s="225" t="s">
        <v>300</v>
      </c>
      <c r="D510" s="1031" t="s">
        <v>1605</v>
      </c>
      <c r="E510" s="486">
        <v>20</v>
      </c>
      <c r="F510" s="481">
        <v>200</v>
      </c>
      <c r="G510" s="220">
        <f t="shared" si="8"/>
        <v>4000</v>
      </c>
    </row>
    <row r="511" spans="1:7" x14ac:dyDescent="0.2">
      <c r="A511" s="474"/>
      <c r="B511" s="485"/>
      <c r="C511" s="225"/>
      <c r="D511" s="255"/>
      <c r="E511" s="486"/>
      <c r="F511" s="481"/>
      <c r="G511" s="220"/>
    </row>
    <row r="512" spans="1:7" x14ac:dyDescent="0.2">
      <c r="A512" s="474"/>
      <c r="B512" s="487"/>
      <c r="C512" s="225"/>
      <c r="D512" s="482"/>
      <c r="E512" s="480"/>
      <c r="F512" s="481"/>
      <c r="G512" s="220"/>
    </row>
    <row r="513" spans="1:7" x14ac:dyDescent="0.2">
      <c r="A513" s="474"/>
      <c r="B513" s="487"/>
      <c r="C513" s="225"/>
      <c r="D513" s="482"/>
      <c r="E513" s="480"/>
      <c r="F513" s="481"/>
      <c r="G513" s="220"/>
    </row>
    <row r="514" spans="1:7" x14ac:dyDescent="0.2">
      <c r="A514" s="474"/>
      <c r="B514" s="487"/>
      <c r="C514" s="225"/>
      <c r="D514" s="255"/>
      <c r="E514" s="486"/>
      <c r="F514" s="481"/>
      <c r="G514" s="220"/>
    </row>
    <row r="515" spans="1:7" x14ac:dyDescent="0.2">
      <c r="A515" s="474"/>
      <c r="B515" s="485"/>
      <c r="C515" s="225"/>
      <c r="D515" s="1094"/>
      <c r="E515" s="486"/>
      <c r="F515" s="481"/>
      <c r="G515" s="220"/>
    </row>
    <row r="516" spans="1:7" x14ac:dyDescent="0.2">
      <c r="A516" s="474"/>
      <c r="B516" s="495"/>
      <c r="C516" s="225"/>
      <c r="D516" s="482"/>
      <c r="E516" s="480"/>
      <c r="F516" s="481"/>
      <c r="G516" s="220"/>
    </row>
    <row r="517" spans="1:7" x14ac:dyDescent="0.2">
      <c r="A517" s="474"/>
      <c r="B517" s="495"/>
      <c r="C517" s="225"/>
      <c r="D517" s="255"/>
      <c r="E517" s="486"/>
      <c r="F517" s="481"/>
      <c r="G517" s="220"/>
    </row>
    <row r="518" spans="1:7" x14ac:dyDescent="0.2">
      <c r="A518" s="474"/>
      <c r="B518" s="475"/>
      <c r="C518" s="225"/>
      <c r="D518" s="1094"/>
      <c r="E518" s="486"/>
      <c r="F518" s="481"/>
      <c r="G518" s="220"/>
    </row>
    <row r="519" spans="1:7" x14ac:dyDescent="0.2">
      <c r="A519" s="474"/>
      <c r="B519" s="475"/>
      <c r="C519" s="225"/>
      <c r="D519" s="482"/>
      <c r="E519" s="480"/>
      <c r="F519" s="481"/>
      <c r="G519" s="220"/>
    </row>
    <row r="520" spans="1:7" x14ac:dyDescent="0.2">
      <c r="A520" s="474"/>
      <c r="B520" s="492"/>
      <c r="C520" s="225"/>
      <c r="D520" s="255"/>
      <c r="E520" s="486"/>
      <c r="F520" s="481"/>
      <c r="G520" s="220"/>
    </row>
    <row r="521" spans="1:7" x14ac:dyDescent="0.2">
      <c r="A521" s="474"/>
      <c r="B521" s="492"/>
      <c r="C521" s="225"/>
      <c r="D521" s="262"/>
      <c r="E521" s="493"/>
      <c r="F521" s="497"/>
      <c r="G521" s="220"/>
    </row>
    <row r="522" spans="1:7" x14ac:dyDescent="0.2">
      <c r="A522" s="474"/>
      <c r="B522" s="492"/>
      <c r="C522" s="225"/>
      <c r="D522" s="262"/>
      <c r="E522" s="493"/>
      <c r="F522" s="497"/>
      <c r="G522" s="220"/>
    </row>
    <row r="523" spans="1:7" x14ac:dyDescent="0.2">
      <c r="A523" s="474"/>
      <c r="B523" s="492"/>
      <c r="C523" s="225"/>
      <c r="D523" s="262"/>
      <c r="E523" s="493"/>
      <c r="F523" s="497"/>
      <c r="G523" s="220"/>
    </row>
    <row r="524" spans="1:7" x14ac:dyDescent="0.2">
      <c r="A524" s="474"/>
      <c r="B524" s="492"/>
      <c r="C524" s="225"/>
      <c r="D524" s="262"/>
      <c r="E524" s="493"/>
      <c r="F524" s="497"/>
      <c r="G524" s="220"/>
    </row>
    <row r="525" spans="1:7" x14ac:dyDescent="0.2">
      <c r="A525" s="474"/>
      <c r="B525" s="485"/>
      <c r="C525" s="225"/>
      <c r="D525" s="498"/>
      <c r="E525" s="493"/>
      <c r="F525" s="497"/>
      <c r="G525" s="220"/>
    </row>
    <row r="526" spans="1:7" x14ac:dyDescent="0.2">
      <c r="A526" s="474"/>
      <c r="B526" s="485"/>
      <c r="C526" s="225"/>
      <c r="D526" s="262"/>
      <c r="E526" s="493"/>
      <c r="F526" s="497"/>
      <c r="G526" s="220"/>
    </row>
    <row r="527" spans="1:7" x14ac:dyDescent="0.2">
      <c r="A527" s="474"/>
      <c r="B527" s="475"/>
      <c r="C527" s="225"/>
      <c r="D527" s="262"/>
      <c r="E527" s="493"/>
      <c r="F527" s="497"/>
      <c r="G527" s="220"/>
    </row>
    <row r="528" spans="1:7" x14ac:dyDescent="0.2">
      <c r="A528" s="474"/>
      <c r="B528" s="475"/>
      <c r="C528" s="225"/>
      <c r="D528" s="255" t="s">
        <v>152</v>
      </c>
      <c r="E528" s="493"/>
      <c r="F528" s="497"/>
      <c r="G528" s="220"/>
    </row>
    <row r="529" spans="1:7" x14ac:dyDescent="0.2">
      <c r="A529" s="474"/>
      <c r="B529" s="475"/>
      <c r="C529" s="225"/>
      <c r="D529" s="255"/>
      <c r="E529" s="493"/>
      <c r="F529" s="497"/>
      <c r="G529" s="220"/>
    </row>
    <row r="530" spans="1:7" x14ac:dyDescent="0.2">
      <c r="A530" s="474"/>
      <c r="B530" s="475"/>
      <c r="C530" s="225"/>
      <c r="D530" s="499" t="s">
        <v>8</v>
      </c>
      <c r="E530" s="493"/>
      <c r="F530" s="497"/>
      <c r="G530" s="220"/>
    </row>
    <row r="531" spans="1:7" x14ac:dyDescent="0.2">
      <c r="A531" s="474"/>
      <c r="B531" s="475"/>
      <c r="C531" s="225"/>
      <c r="D531" s="262"/>
      <c r="E531" s="493"/>
      <c r="F531" s="497"/>
      <c r="G531" s="220"/>
    </row>
    <row r="532" spans="1:7" x14ac:dyDescent="0.2">
      <c r="A532" s="474"/>
      <c r="B532" s="475"/>
      <c r="C532" s="225"/>
      <c r="D532" s="500"/>
      <c r="E532" s="493"/>
      <c r="F532" s="497"/>
      <c r="G532" s="220"/>
    </row>
    <row r="533" spans="1:7" x14ac:dyDescent="0.2">
      <c r="A533" s="474"/>
      <c r="B533" s="475"/>
      <c r="C533" s="225"/>
      <c r="D533" s="500"/>
      <c r="E533" s="493"/>
      <c r="F533" s="497"/>
      <c r="G533" s="220"/>
    </row>
    <row r="534" spans="1:7" x14ac:dyDescent="0.2">
      <c r="A534" s="474"/>
      <c r="B534" s="475"/>
      <c r="C534" s="225"/>
      <c r="D534" s="500"/>
      <c r="E534" s="493"/>
      <c r="F534" s="497"/>
      <c r="G534" s="220"/>
    </row>
    <row r="535" spans="1:7" x14ac:dyDescent="0.2">
      <c r="A535" s="474"/>
      <c r="B535" s="475"/>
      <c r="C535" s="225"/>
      <c r="D535" s="501"/>
      <c r="E535" s="480"/>
      <c r="F535" s="481"/>
      <c r="G535" s="220"/>
    </row>
    <row r="536" spans="1:7" x14ac:dyDescent="0.2">
      <c r="A536" s="474"/>
      <c r="B536" s="475"/>
      <c r="C536" s="225"/>
      <c r="D536" s="255"/>
      <c r="E536" s="496"/>
      <c r="F536" s="481"/>
      <c r="G536" s="220"/>
    </row>
    <row r="537" spans="1:7" x14ac:dyDescent="0.2">
      <c r="A537" s="474"/>
      <c r="B537" s="475"/>
      <c r="C537" s="225"/>
      <c r="D537" s="255"/>
      <c r="E537" s="486"/>
      <c r="F537" s="481"/>
      <c r="G537" s="220"/>
    </row>
    <row r="538" spans="1:7" x14ac:dyDescent="0.2">
      <c r="A538" s="474"/>
      <c r="B538" s="475"/>
      <c r="C538" s="224"/>
      <c r="D538" s="262"/>
      <c r="E538" s="502"/>
      <c r="F538" s="503"/>
      <c r="G538" s="220"/>
    </row>
    <row r="539" spans="1:7" x14ac:dyDescent="0.2">
      <c r="A539" s="474"/>
      <c r="B539" s="475"/>
      <c r="C539" s="225"/>
      <c r="D539" s="504"/>
      <c r="E539" s="480"/>
      <c r="F539" s="484"/>
      <c r="G539" s="220"/>
    </row>
    <row r="540" spans="1:7" x14ac:dyDescent="0.2">
      <c r="A540" s="474"/>
      <c r="B540" s="475"/>
      <c r="C540" s="225"/>
      <c r="D540" s="490"/>
      <c r="E540" s="480"/>
      <c r="F540" s="484"/>
      <c r="G540" s="220"/>
    </row>
    <row r="541" spans="1:7" ht="13.5" thickBot="1" x14ac:dyDescent="0.25">
      <c r="A541" s="505"/>
      <c r="B541" s="506"/>
      <c r="C541" s="507"/>
      <c r="D541" s="507"/>
      <c r="E541" s="506"/>
      <c r="F541" s="508" t="s">
        <v>15</v>
      </c>
      <c r="G541" s="509">
        <f>SUM(G507:G540)</f>
        <v>15000</v>
      </c>
    </row>
    <row r="542" spans="1:7" ht="13.5" thickTop="1" x14ac:dyDescent="0.2">
      <c r="A542" s="1218" t="s">
        <v>4042</v>
      </c>
      <c r="B542" s="1219"/>
      <c r="C542" s="1219"/>
      <c r="D542" s="1219"/>
      <c r="E542" s="1219"/>
      <c r="F542" s="1219"/>
      <c r="G542" s="1220"/>
    </row>
    <row r="543" spans="1:7" ht="13.5" thickBot="1" x14ac:dyDescent="0.25">
      <c r="A543" s="510" t="s">
        <v>8</v>
      </c>
      <c r="B543" s="511"/>
      <c r="C543" s="511" t="s">
        <v>8</v>
      </c>
      <c r="D543" s="512"/>
      <c r="E543" s="511"/>
      <c r="F543" s="513"/>
      <c r="G543" s="514"/>
    </row>
    <row r="544" spans="1:7" ht="13.5" thickTop="1" x14ac:dyDescent="0.2">
      <c r="A544" s="1221"/>
      <c r="B544" s="1222"/>
      <c r="C544" s="1222"/>
      <c r="D544" s="515" t="s">
        <v>11</v>
      </c>
      <c r="E544" s="1223" t="s">
        <v>12</v>
      </c>
      <c r="F544" s="1223"/>
      <c r="G544" s="1224"/>
    </row>
    <row r="545" spans="1:9" x14ac:dyDescent="0.2">
      <c r="A545" s="1225" t="s">
        <v>17</v>
      </c>
      <c r="B545" s="1226"/>
      <c r="C545" s="1226"/>
      <c r="D545" s="516"/>
      <c r="E545" s="1227"/>
      <c r="F545" s="1228"/>
      <c r="G545" s="1229"/>
    </row>
    <row r="546" spans="1:9" x14ac:dyDescent="0.2">
      <c r="A546" s="1225" t="s">
        <v>38</v>
      </c>
      <c r="B546" s="1226"/>
      <c r="C546" s="1226"/>
      <c r="D546" s="517" t="s">
        <v>1422</v>
      </c>
      <c r="E546" s="1230" t="s">
        <v>142</v>
      </c>
      <c r="F546" s="1230"/>
      <c r="G546" s="1231"/>
    </row>
    <row r="547" spans="1:9" ht="13.5" thickBot="1" x14ac:dyDescent="0.25">
      <c r="A547" s="1276" t="s">
        <v>39</v>
      </c>
      <c r="B547" s="1277"/>
      <c r="C547" s="1277"/>
      <c r="D547" s="1095" t="s">
        <v>575</v>
      </c>
      <c r="E547" s="1279" t="s">
        <v>0</v>
      </c>
      <c r="F547" s="1279"/>
      <c r="G547" s="1280"/>
    </row>
    <row r="548" spans="1:9" ht="16.5" x14ac:dyDescent="0.25">
      <c r="A548" s="1152" t="s">
        <v>29</v>
      </c>
      <c r="B548" s="1153"/>
      <c r="C548" s="1153"/>
      <c r="D548" s="1153"/>
      <c r="E548" s="1153"/>
      <c r="F548" s="1153"/>
      <c r="G548" s="1154"/>
    </row>
    <row r="549" spans="1:9" x14ac:dyDescent="0.2">
      <c r="A549" s="1155" t="s">
        <v>48</v>
      </c>
      <c r="B549" s="1156"/>
      <c r="C549" s="1156"/>
      <c r="D549" s="1156"/>
      <c r="E549" s="1156"/>
      <c r="F549" s="1156"/>
      <c r="G549" s="1157"/>
    </row>
    <row r="550" spans="1:9" x14ac:dyDescent="0.2">
      <c r="A550" s="1158" t="s">
        <v>49</v>
      </c>
      <c r="B550" s="1159"/>
      <c r="C550" s="1159"/>
      <c r="D550" s="1159"/>
      <c r="E550" s="1159"/>
      <c r="F550" s="1159"/>
      <c r="G550" s="1160"/>
    </row>
    <row r="551" spans="1:9" x14ac:dyDescent="0.2">
      <c r="A551" s="6"/>
      <c r="B551" s="99"/>
      <c r="C551" s="8"/>
      <c r="D551" s="9"/>
      <c r="E551" s="99"/>
      <c r="F551" s="10"/>
      <c r="G551" s="11" t="s">
        <v>20</v>
      </c>
    </row>
    <row r="552" spans="1:9" x14ac:dyDescent="0.2">
      <c r="A552" s="12" t="s">
        <v>1</v>
      </c>
      <c r="B552" s="13"/>
      <c r="C552" s="14" t="s">
        <v>45</v>
      </c>
      <c r="D552" s="13"/>
      <c r="E552" s="343" t="s">
        <v>3386</v>
      </c>
      <c r="F552" s="98"/>
      <c r="G552" s="344" t="s">
        <v>3331</v>
      </c>
    </row>
    <row r="553" spans="1:9" x14ac:dyDescent="0.2">
      <c r="A553" s="17" t="s">
        <v>8</v>
      </c>
      <c r="B553" s="100"/>
      <c r="C553" s="19"/>
      <c r="D553" s="4"/>
      <c r="E553" s="1145"/>
      <c r="F553" s="1146"/>
      <c r="G553" s="20"/>
    </row>
    <row r="554" spans="1:9" x14ac:dyDescent="0.2">
      <c r="A554" s="21" t="s">
        <v>37</v>
      </c>
      <c r="B554" s="22"/>
      <c r="C554" s="22"/>
      <c r="D554" s="22"/>
      <c r="E554" s="23" t="s">
        <v>46</v>
      </c>
      <c r="F554" s="24"/>
      <c r="G554" s="20" t="s">
        <v>50</v>
      </c>
    </row>
    <row r="555" spans="1:9" x14ac:dyDescent="0.2">
      <c r="A555" s="6"/>
      <c r="B555" s="99"/>
      <c r="C555" s="8"/>
      <c r="D555" s="8"/>
      <c r="E555" s="1147"/>
      <c r="F555" s="1148"/>
      <c r="G555" s="25"/>
    </row>
    <row r="556" spans="1:9" ht="26.25" thickBot="1" x14ac:dyDescent="0.25">
      <c r="A556" s="210" t="s">
        <v>47</v>
      </c>
      <c r="B556" s="28" t="s">
        <v>23</v>
      </c>
      <c r="C556" s="28" t="s">
        <v>34</v>
      </c>
      <c r="D556" s="110" t="s">
        <v>53</v>
      </c>
      <c r="E556" s="114" t="s">
        <v>54</v>
      </c>
      <c r="F556" s="111" t="s">
        <v>55</v>
      </c>
      <c r="G556" s="112" t="s">
        <v>35</v>
      </c>
    </row>
    <row r="557" spans="1:9" ht="13.5" thickTop="1" x14ac:dyDescent="0.2">
      <c r="A557" s="29"/>
      <c r="B557" s="101"/>
      <c r="C557" s="352"/>
      <c r="D557" s="357" t="s">
        <v>433</v>
      </c>
      <c r="E557" s="102"/>
      <c r="F557" s="128"/>
      <c r="G557" s="353"/>
      <c r="I557" s="1" t="s">
        <v>3334</v>
      </c>
    </row>
    <row r="558" spans="1:9" x14ac:dyDescent="0.2">
      <c r="A558" s="29">
        <v>1</v>
      </c>
      <c r="B558" s="101"/>
      <c r="C558" s="352" t="s">
        <v>300</v>
      </c>
      <c r="D558" s="351" t="s">
        <v>402</v>
      </c>
      <c r="E558" s="108">
        <v>7</v>
      </c>
      <c r="F558" s="128">
        <v>350</v>
      </c>
      <c r="G558" s="353">
        <f t="shared" ref="G558:G571" si="9">F558*E558</f>
        <v>2450</v>
      </c>
      <c r="I558" s="556">
        <f>G557+G561+G565+G569</f>
        <v>52200</v>
      </c>
    </row>
    <row r="559" spans="1:9" x14ac:dyDescent="0.2">
      <c r="A559" s="29">
        <v>2</v>
      </c>
      <c r="B559" s="105"/>
      <c r="C559" s="352" t="s">
        <v>300</v>
      </c>
      <c r="D559" s="351" t="s">
        <v>1605</v>
      </c>
      <c r="E559" s="102">
        <v>87</v>
      </c>
      <c r="F559" s="128">
        <v>200</v>
      </c>
      <c r="G559" s="353">
        <f t="shared" si="9"/>
        <v>17400</v>
      </c>
      <c r="I559" s="556">
        <f>G558+G562+G566+G570</f>
        <v>93800</v>
      </c>
    </row>
    <row r="560" spans="1:9" x14ac:dyDescent="0.2">
      <c r="A560" s="29"/>
      <c r="B560" s="105"/>
      <c r="C560" s="352"/>
      <c r="D560" s="357" t="s">
        <v>435</v>
      </c>
      <c r="E560" s="102"/>
      <c r="F560" s="128"/>
      <c r="G560" s="353" t="s">
        <v>8</v>
      </c>
      <c r="I560" s="556">
        <f>G559+G563+G567+G571</f>
        <v>53800</v>
      </c>
    </row>
    <row r="561" spans="1:9" x14ac:dyDescent="0.2">
      <c r="A561" s="29">
        <v>3</v>
      </c>
      <c r="B561" s="151"/>
      <c r="C561" s="352" t="s">
        <v>300</v>
      </c>
      <c r="D561" s="351" t="s">
        <v>3332</v>
      </c>
      <c r="E561" s="108">
        <v>87</v>
      </c>
      <c r="F561" s="128">
        <v>200</v>
      </c>
      <c r="G561" s="353">
        <f t="shared" si="9"/>
        <v>17400</v>
      </c>
    </row>
    <row r="562" spans="1:9" x14ac:dyDescent="0.2">
      <c r="A562" s="29">
        <v>4</v>
      </c>
      <c r="B562" s="151"/>
      <c r="C562" s="352" t="s">
        <v>300</v>
      </c>
      <c r="D562" s="351" t="s">
        <v>402</v>
      </c>
      <c r="E562" s="108">
        <v>87</v>
      </c>
      <c r="F562" s="128">
        <v>350</v>
      </c>
      <c r="G562" s="353">
        <f t="shared" si="9"/>
        <v>30450</v>
      </c>
      <c r="I562" s="201">
        <f>SUM(I558:I561)</f>
        <v>199800</v>
      </c>
    </row>
    <row r="563" spans="1:9" x14ac:dyDescent="0.2">
      <c r="A563" s="29">
        <v>5</v>
      </c>
      <c r="B563" s="151"/>
      <c r="C563" s="352" t="s">
        <v>300</v>
      </c>
      <c r="D563" s="357" t="s">
        <v>1605</v>
      </c>
      <c r="E563" s="102">
        <v>87</v>
      </c>
      <c r="F563" s="128">
        <v>200</v>
      </c>
      <c r="G563" s="353">
        <f t="shared" si="9"/>
        <v>17400</v>
      </c>
    </row>
    <row r="564" spans="1:9" x14ac:dyDescent="0.2">
      <c r="A564" s="345"/>
      <c r="B564" s="389"/>
      <c r="C564" s="352"/>
      <c r="D564" s="440" t="s">
        <v>436</v>
      </c>
      <c r="E564" s="390"/>
      <c r="F564" s="384"/>
      <c r="G564" s="353" t="s">
        <v>8</v>
      </c>
    </row>
    <row r="565" spans="1:9" x14ac:dyDescent="0.2">
      <c r="A565" s="345">
        <v>6</v>
      </c>
      <c r="B565" s="397"/>
      <c r="C565" s="352" t="s">
        <v>300</v>
      </c>
      <c r="D565" s="351" t="s">
        <v>3332</v>
      </c>
      <c r="E565" s="108">
        <v>87</v>
      </c>
      <c r="F565" s="128">
        <v>200</v>
      </c>
      <c r="G565" s="353">
        <f t="shared" si="9"/>
        <v>17400</v>
      </c>
    </row>
    <row r="566" spans="1:9" x14ac:dyDescent="0.2">
      <c r="A566" s="345">
        <v>7</v>
      </c>
      <c r="B566" s="397"/>
      <c r="C566" s="352" t="s">
        <v>300</v>
      </c>
      <c r="D566" s="351" t="s">
        <v>402</v>
      </c>
      <c r="E566" s="108">
        <v>87</v>
      </c>
      <c r="F566" s="128">
        <v>350</v>
      </c>
      <c r="G566" s="353">
        <f t="shared" si="9"/>
        <v>30450</v>
      </c>
    </row>
    <row r="567" spans="1:9" x14ac:dyDescent="0.2">
      <c r="A567" s="345">
        <v>8</v>
      </c>
      <c r="B567" s="382"/>
      <c r="C567" s="352" t="s">
        <v>300</v>
      </c>
      <c r="D567" s="357" t="s">
        <v>1605</v>
      </c>
      <c r="E567" s="102">
        <v>87</v>
      </c>
      <c r="F567" s="128">
        <v>200</v>
      </c>
      <c r="G567" s="353">
        <f t="shared" si="9"/>
        <v>17400</v>
      </c>
    </row>
    <row r="568" spans="1:9" x14ac:dyDescent="0.2">
      <c r="A568" s="345"/>
      <c r="B568" s="382"/>
      <c r="C568" s="352"/>
      <c r="D568" s="440" t="s">
        <v>860</v>
      </c>
      <c r="E568" s="388"/>
      <c r="F568" s="384"/>
      <c r="G568" s="353" t="s">
        <v>8</v>
      </c>
    </row>
    <row r="569" spans="1:9" x14ac:dyDescent="0.2">
      <c r="A569" s="345">
        <v>9</v>
      </c>
      <c r="B569" s="394"/>
      <c r="C569" s="352" t="s">
        <v>300</v>
      </c>
      <c r="D569" s="351" t="s">
        <v>3332</v>
      </c>
      <c r="E569" s="108">
        <v>87</v>
      </c>
      <c r="F569" s="128">
        <v>200</v>
      </c>
      <c r="G569" s="353">
        <f t="shared" si="9"/>
        <v>17400</v>
      </c>
    </row>
    <row r="570" spans="1:9" x14ac:dyDescent="0.2">
      <c r="A570" s="345">
        <v>10</v>
      </c>
      <c r="B570" s="394"/>
      <c r="C570" s="352" t="s">
        <v>300</v>
      </c>
      <c r="D570" s="351" t="s">
        <v>402</v>
      </c>
      <c r="E570" s="108">
        <v>87</v>
      </c>
      <c r="F570" s="128">
        <v>350</v>
      </c>
      <c r="G570" s="353">
        <f t="shared" si="9"/>
        <v>30450</v>
      </c>
    </row>
    <row r="571" spans="1:9" x14ac:dyDescent="0.2">
      <c r="A571" s="345">
        <v>11</v>
      </c>
      <c r="B571" s="394"/>
      <c r="C571" s="352" t="s">
        <v>300</v>
      </c>
      <c r="D571" s="357" t="s">
        <v>1605</v>
      </c>
      <c r="E571" s="102">
        <v>8</v>
      </c>
      <c r="F571" s="128">
        <v>200</v>
      </c>
      <c r="G571" s="353">
        <f t="shared" si="9"/>
        <v>1600</v>
      </c>
    </row>
    <row r="572" spans="1:9" x14ac:dyDescent="0.2">
      <c r="A572" s="345"/>
      <c r="B572" s="394"/>
      <c r="C572" s="352"/>
      <c r="D572" s="365"/>
      <c r="E572" s="395"/>
      <c r="F572" s="399"/>
      <c r="G572" s="353"/>
    </row>
    <row r="573" spans="1:9" x14ac:dyDescent="0.2">
      <c r="A573" s="345"/>
      <c r="B573" s="394"/>
      <c r="C573" s="352"/>
      <c r="D573" s="365" t="s">
        <v>734</v>
      </c>
      <c r="E573" s="395"/>
      <c r="F573" s="399"/>
      <c r="G573" s="353"/>
      <c r="I573" s="1" t="s">
        <v>8</v>
      </c>
    </row>
    <row r="574" spans="1:9" x14ac:dyDescent="0.2">
      <c r="A574" s="345"/>
      <c r="B574" s="389"/>
      <c r="C574" s="352"/>
      <c r="D574" s="400"/>
      <c r="E574" s="395"/>
      <c r="F574" s="399"/>
      <c r="G574" s="353"/>
    </row>
    <row r="575" spans="1:9" x14ac:dyDescent="0.2">
      <c r="A575" s="345"/>
      <c r="B575" s="389"/>
      <c r="C575" s="352"/>
      <c r="D575" s="365"/>
      <c r="E575" s="395"/>
      <c r="F575" s="399"/>
      <c r="G575" s="353"/>
    </row>
    <row r="576" spans="1:9" x14ac:dyDescent="0.2">
      <c r="A576" s="345"/>
      <c r="B576" s="382"/>
      <c r="C576" s="352"/>
      <c r="D576" s="365"/>
      <c r="E576" s="395"/>
      <c r="F576" s="399"/>
      <c r="G576" s="353"/>
    </row>
    <row r="577" spans="1:7" x14ac:dyDescent="0.2">
      <c r="A577" s="345"/>
      <c r="B577" s="382"/>
      <c r="C577" s="352"/>
      <c r="D577" s="357" t="s">
        <v>152</v>
      </c>
      <c r="E577" s="395"/>
      <c r="F577" s="399"/>
      <c r="G577" s="353"/>
    </row>
    <row r="578" spans="1:7" x14ac:dyDescent="0.2">
      <c r="A578" s="345"/>
      <c r="B578" s="382"/>
      <c r="C578" s="352"/>
      <c r="D578" s="357" t="s">
        <v>483</v>
      </c>
      <c r="E578" s="395"/>
      <c r="F578" s="399"/>
      <c r="G578" s="353"/>
    </row>
    <row r="579" spans="1:7" x14ac:dyDescent="0.2">
      <c r="A579" s="345"/>
      <c r="B579" s="382"/>
      <c r="C579" s="352"/>
      <c r="D579" s="401" t="s">
        <v>8</v>
      </c>
      <c r="E579" s="395"/>
      <c r="F579" s="399"/>
      <c r="G579" s="353"/>
    </row>
    <row r="580" spans="1:7" x14ac:dyDescent="0.2">
      <c r="A580" s="345"/>
      <c r="B580" s="382"/>
      <c r="C580" s="352"/>
      <c r="D580" s="365"/>
      <c r="E580" s="395"/>
      <c r="F580" s="399"/>
      <c r="G580" s="353"/>
    </row>
    <row r="581" spans="1:7" x14ac:dyDescent="0.2">
      <c r="A581" s="345"/>
      <c r="B581" s="382"/>
      <c r="C581" s="352"/>
      <c r="D581" s="402"/>
      <c r="E581" s="395"/>
      <c r="F581" s="399"/>
      <c r="G581" s="353"/>
    </row>
    <row r="582" spans="1:7" x14ac:dyDescent="0.2">
      <c r="A582" s="345"/>
      <c r="B582" s="382"/>
      <c r="C582" s="352"/>
      <c r="D582" s="402"/>
      <c r="E582" s="395"/>
      <c r="F582" s="399"/>
      <c r="G582" s="353"/>
    </row>
    <row r="583" spans="1:7" x14ac:dyDescent="0.2">
      <c r="A583" s="345"/>
      <c r="B583" s="382"/>
      <c r="C583" s="352"/>
      <c r="D583" s="402"/>
      <c r="E583" s="395"/>
      <c r="F583" s="399"/>
      <c r="G583" s="353"/>
    </row>
    <row r="584" spans="1:7" x14ac:dyDescent="0.2">
      <c r="A584" s="345"/>
      <c r="B584" s="382"/>
      <c r="C584" s="352"/>
      <c r="D584" s="160"/>
      <c r="E584" s="388"/>
      <c r="F584" s="384"/>
      <c r="G584" s="353"/>
    </row>
    <row r="585" spans="1:7" x14ac:dyDescent="0.2">
      <c r="A585" s="345"/>
      <c r="B585" s="382"/>
      <c r="C585" s="352"/>
      <c r="D585" s="357"/>
      <c r="E585" s="398"/>
      <c r="F585" s="384"/>
      <c r="G585" s="353"/>
    </row>
    <row r="586" spans="1:7" x14ac:dyDescent="0.2">
      <c r="A586" s="345"/>
      <c r="B586" s="382"/>
      <c r="C586" s="352"/>
      <c r="D586" s="357"/>
      <c r="E586" s="390"/>
      <c r="F586" s="384"/>
      <c r="G586" s="353"/>
    </row>
    <row r="587" spans="1:7" x14ac:dyDescent="0.2">
      <c r="A587" s="345"/>
      <c r="B587" s="668"/>
      <c r="C587" s="656"/>
      <c r="D587" s="669"/>
      <c r="E587" s="871"/>
      <c r="F587" s="671"/>
      <c r="G587" s="353"/>
    </row>
    <row r="588" spans="1:7" x14ac:dyDescent="0.2">
      <c r="A588" s="345"/>
      <c r="B588" s="382"/>
      <c r="C588" s="403"/>
      <c r="D588" s="365"/>
      <c r="E588" s="404"/>
      <c r="F588" s="405"/>
      <c r="G588" s="353"/>
    </row>
    <row r="589" spans="1:7" x14ac:dyDescent="0.2">
      <c r="A589" s="345"/>
      <c r="B589" s="382"/>
      <c r="C589" s="352"/>
      <c r="D589" s="406"/>
      <c r="E589" s="388"/>
      <c r="F589" s="387"/>
      <c r="G589" s="353"/>
    </row>
    <row r="590" spans="1:7" x14ac:dyDescent="0.2">
      <c r="A590" s="345"/>
      <c r="B590" s="382"/>
      <c r="C590" s="352"/>
      <c r="D590" s="364"/>
      <c r="E590" s="388"/>
      <c r="F590" s="387"/>
      <c r="G590" s="353"/>
    </row>
    <row r="591" spans="1:7" ht="13.5" thickBot="1" x14ac:dyDescent="0.25">
      <c r="A591" s="45"/>
      <c r="B591" s="132"/>
      <c r="C591" s="115"/>
      <c r="D591" s="115"/>
      <c r="E591" s="132"/>
      <c r="F591" s="49" t="s">
        <v>15</v>
      </c>
      <c r="G591" s="50">
        <f>SUM(G557:G590)</f>
        <v>199800</v>
      </c>
    </row>
    <row r="592" spans="1:7" ht="13.5" thickTop="1" x14ac:dyDescent="0.2">
      <c r="A592" s="1149" t="s">
        <v>3333</v>
      </c>
      <c r="B592" s="1150"/>
      <c r="C592" s="1150"/>
      <c r="D592" s="1150"/>
      <c r="E592" s="1150"/>
      <c r="F592" s="1150"/>
      <c r="G592" s="1151"/>
    </row>
    <row r="593" spans="1:11" ht="13.5" thickBot="1" x14ac:dyDescent="0.25">
      <c r="A593" s="359" t="s">
        <v>8</v>
      </c>
      <c r="B593" s="103"/>
      <c r="C593" s="355" t="s">
        <v>3960</v>
      </c>
      <c r="D593" s="54"/>
      <c r="E593" s="103"/>
      <c r="F593" s="55"/>
      <c r="G593" s="56"/>
    </row>
    <row r="594" spans="1:11" ht="13.5" thickTop="1" x14ac:dyDescent="0.2">
      <c r="A594" s="1130"/>
      <c r="B594" s="1131"/>
      <c r="C594" s="1131"/>
      <c r="D594" s="57" t="s">
        <v>11</v>
      </c>
      <c r="E594" s="1132" t="s">
        <v>12</v>
      </c>
      <c r="F594" s="1132"/>
      <c r="G594" s="1133"/>
    </row>
    <row r="595" spans="1:11" x14ac:dyDescent="0.2">
      <c r="A595" s="1134" t="s">
        <v>17</v>
      </c>
      <c r="B595" s="1135"/>
      <c r="C595" s="1135"/>
      <c r="D595" s="39"/>
      <c r="E595" s="1136"/>
      <c r="F595" s="1137"/>
      <c r="G595" s="1138"/>
    </row>
    <row r="596" spans="1:11" x14ac:dyDescent="0.2">
      <c r="A596" s="1134" t="s">
        <v>38</v>
      </c>
      <c r="B596" s="1135"/>
      <c r="C596" s="1135"/>
      <c r="D596" s="58" t="s">
        <v>1422</v>
      </c>
      <c r="E596" s="1139" t="s">
        <v>142</v>
      </c>
      <c r="F596" s="1139"/>
      <c r="G596" s="1140"/>
    </row>
    <row r="597" spans="1:11" ht="13.5" thickBot="1" x14ac:dyDescent="0.25">
      <c r="A597" s="1141" t="s">
        <v>39</v>
      </c>
      <c r="B597" s="1142"/>
      <c r="C597" s="1142"/>
      <c r="D597" s="125" t="s">
        <v>575</v>
      </c>
      <c r="E597" s="1143" t="s">
        <v>0</v>
      </c>
      <c r="F597" s="1143"/>
      <c r="G597" s="1144"/>
    </row>
    <row r="598" spans="1:11" ht="16.5" x14ac:dyDescent="0.25">
      <c r="A598" s="1152" t="s">
        <v>29</v>
      </c>
      <c r="B598" s="1153"/>
      <c r="C598" s="1153"/>
      <c r="D598" s="1153"/>
      <c r="E598" s="1153"/>
      <c r="F598" s="1153"/>
      <c r="G598" s="1154"/>
    </row>
    <row r="599" spans="1:11" x14ac:dyDescent="0.2">
      <c r="A599" s="1155" t="s">
        <v>48</v>
      </c>
      <c r="B599" s="1156"/>
      <c r="C599" s="1156"/>
      <c r="D599" s="1156"/>
      <c r="E599" s="1156"/>
      <c r="F599" s="1156"/>
      <c r="G599" s="1157"/>
    </row>
    <row r="600" spans="1:11" x14ac:dyDescent="0.2">
      <c r="A600" s="1158" t="s">
        <v>49</v>
      </c>
      <c r="B600" s="1159"/>
      <c r="C600" s="1159"/>
      <c r="D600" s="1159"/>
      <c r="E600" s="1159"/>
      <c r="F600" s="1159"/>
      <c r="G600" s="1160"/>
    </row>
    <row r="601" spans="1:11" x14ac:dyDescent="0.2">
      <c r="A601" s="6"/>
      <c r="B601" s="99"/>
      <c r="C601" s="8"/>
      <c r="D601" s="9"/>
      <c r="E601" s="99"/>
      <c r="F601" s="10"/>
      <c r="G601" s="11" t="s">
        <v>20</v>
      </c>
    </row>
    <row r="602" spans="1:11" x14ac:dyDescent="0.2">
      <c r="A602" s="12" t="s">
        <v>1</v>
      </c>
      <c r="B602" s="13"/>
      <c r="C602" s="14" t="s">
        <v>45</v>
      </c>
      <c r="D602" s="13"/>
      <c r="E602" s="343" t="s">
        <v>3387</v>
      </c>
      <c r="F602" s="98"/>
      <c r="G602" s="344" t="s">
        <v>3331</v>
      </c>
      <c r="I602" s="1108"/>
      <c r="J602" s="1109"/>
      <c r="K602" s="311"/>
    </row>
    <row r="603" spans="1:11" x14ac:dyDescent="0.2">
      <c r="A603" s="17" t="s">
        <v>8</v>
      </c>
      <c r="B603" s="100"/>
      <c r="C603" s="19"/>
      <c r="D603" s="4"/>
      <c r="E603" s="1145"/>
      <c r="F603" s="1146"/>
      <c r="G603" s="20"/>
    </row>
    <row r="604" spans="1:11" x14ac:dyDescent="0.2">
      <c r="A604" s="21" t="s">
        <v>37</v>
      </c>
      <c r="B604" s="22"/>
      <c r="C604" s="22"/>
      <c r="D604" s="22"/>
      <c r="E604" s="23" t="s">
        <v>46</v>
      </c>
      <c r="F604" s="24"/>
      <c r="G604" s="20" t="s">
        <v>50</v>
      </c>
    </row>
    <row r="605" spans="1:11" x14ac:dyDescent="0.2">
      <c r="A605" s="6"/>
      <c r="B605" s="99"/>
      <c r="C605" s="8"/>
      <c r="D605" s="8"/>
      <c r="E605" s="1147"/>
      <c r="F605" s="1148"/>
      <c r="G605" s="25"/>
    </row>
    <row r="606" spans="1:11" ht="26.25" thickBot="1" x14ac:dyDescent="0.25">
      <c r="A606" s="210" t="s">
        <v>47</v>
      </c>
      <c r="B606" s="28" t="s">
        <v>23</v>
      </c>
      <c r="C606" s="28" t="s">
        <v>34</v>
      </c>
      <c r="D606" s="110" t="s">
        <v>53</v>
      </c>
      <c r="E606" s="114" t="s">
        <v>54</v>
      </c>
      <c r="F606" s="111" t="s">
        <v>55</v>
      </c>
      <c r="G606" s="112" t="s">
        <v>35</v>
      </c>
    </row>
    <row r="607" spans="1:11" ht="13.5" thickTop="1" x14ac:dyDescent="0.2">
      <c r="A607" s="29"/>
      <c r="B607" s="101"/>
      <c r="C607" s="352"/>
      <c r="D607" s="357" t="s">
        <v>433</v>
      </c>
      <c r="E607" s="102"/>
      <c r="F607" s="128"/>
      <c r="G607" s="35"/>
    </row>
    <row r="608" spans="1:11" x14ac:dyDescent="0.2">
      <c r="A608" s="29">
        <v>1</v>
      </c>
      <c r="B608" s="101"/>
      <c r="C608" s="352" t="s">
        <v>300</v>
      </c>
      <c r="D608" s="357" t="s">
        <v>3332</v>
      </c>
      <c r="E608" s="102">
        <v>90</v>
      </c>
      <c r="F608" s="128">
        <v>200</v>
      </c>
      <c r="G608" s="353">
        <f>F608*E608</f>
        <v>18000</v>
      </c>
    </row>
    <row r="609" spans="1:13" x14ac:dyDescent="0.2">
      <c r="A609" s="29">
        <v>2</v>
      </c>
      <c r="B609" s="101"/>
      <c r="C609" s="352" t="s">
        <v>300</v>
      </c>
      <c r="D609" s="351" t="s">
        <v>402</v>
      </c>
      <c r="E609" s="108">
        <v>90</v>
      </c>
      <c r="F609" s="128">
        <v>350</v>
      </c>
      <c r="G609" s="353">
        <f t="shared" ref="G609:G610" si="10">F609*E609</f>
        <v>31500</v>
      </c>
    </row>
    <row r="610" spans="1:13" x14ac:dyDescent="0.2">
      <c r="A610" s="29">
        <v>3</v>
      </c>
      <c r="B610" s="105"/>
      <c r="C610" s="352" t="s">
        <v>300</v>
      </c>
      <c r="D610" s="351" t="s">
        <v>1605</v>
      </c>
      <c r="E610" s="102">
        <v>90</v>
      </c>
      <c r="F610" s="128">
        <v>200</v>
      </c>
      <c r="G610" s="353">
        <f t="shared" si="10"/>
        <v>18000</v>
      </c>
    </row>
    <row r="611" spans="1:13" x14ac:dyDescent="0.2">
      <c r="A611" s="29"/>
      <c r="B611" s="105"/>
      <c r="C611" s="352"/>
      <c r="D611" s="357" t="s">
        <v>435</v>
      </c>
      <c r="E611" s="102"/>
      <c r="F611" s="128"/>
      <c r="G611" s="353" t="s">
        <v>8</v>
      </c>
    </row>
    <row r="612" spans="1:13" x14ac:dyDescent="0.2">
      <c r="A612" s="29">
        <v>4</v>
      </c>
      <c r="B612" s="151"/>
      <c r="C612" s="352" t="s">
        <v>300</v>
      </c>
      <c r="D612" s="351" t="s">
        <v>3332</v>
      </c>
      <c r="E612" s="108">
        <v>90</v>
      </c>
      <c r="F612" s="128">
        <v>200</v>
      </c>
      <c r="G612" s="353">
        <f t="shared" ref="G612:G614" si="11">F612*E612</f>
        <v>18000</v>
      </c>
    </row>
    <row r="613" spans="1:13" x14ac:dyDescent="0.2">
      <c r="A613" s="29">
        <v>5</v>
      </c>
      <c r="B613" s="151"/>
      <c r="C613" s="352" t="s">
        <v>300</v>
      </c>
      <c r="D613" s="351" t="s">
        <v>402</v>
      </c>
      <c r="E613" s="108">
        <v>90</v>
      </c>
      <c r="F613" s="128">
        <v>350</v>
      </c>
      <c r="G613" s="353">
        <f t="shared" si="11"/>
        <v>31500</v>
      </c>
      <c r="M613" s="411"/>
    </row>
    <row r="614" spans="1:13" x14ac:dyDescent="0.2">
      <c r="A614" s="29">
        <v>6</v>
      </c>
      <c r="B614" s="151"/>
      <c r="C614" s="352" t="s">
        <v>300</v>
      </c>
      <c r="D614" s="357" t="s">
        <v>1605</v>
      </c>
      <c r="E614" s="102">
        <v>90</v>
      </c>
      <c r="F614" s="128">
        <v>200</v>
      </c>
      <c r="G614" s="353">
        <f t="shared" si="11"/>
        <v>18000</v>
      </c>
    </row>
    <row r="615" spans="1:13" x14ac:dyDescent="0.2">
      <c r="A615" s="345"/>
      <c r="B615" s="389"/>
      <c r="C615" s="352"/>
      <c r="D615" s="440"/>
      <c r="E615" s="390"/>
      <c r="F615" s="384"/>
      <c r="G615" s="353"/>
    </row>
    <row r="616" spans="1:13" x14ac:dyDescent="0.2">
      <c r="A616" s="345"/>
      <c r="B616" s="397"/>
      <c r="C616" s="352"/>
      <c r="D616" s="365" t="s">
        <v>734</v>
      </c>
      <c r="E616" s="108"/>
      <c r="F616" s="128"/>
      <c r="G616" s="353"/>
    </row>
    <row r="617" spans="1:13" x14ac:dyDescent="0.2">
      <c r="A617" s="345"/>
      <c r="B617" s="397"/>
      <c r="C617" s="352"/>
      <c r="D617" s="351"/>
      <c r="E617" s="108"/>
      <c r="F617" s="128"/>
      <c r="G617" s="353"/>
    </row>
    <row r="618" spans="1:13" x14ac:dyDescent="0.2">
      <c r="A618" s="345"/>
      <c r="B618" s="382"/>
      <c r="C618" s="352"/>
      <c r="D618" s="357"/>
      <c r="E618" s="102"/>
      <c r="F618" s="128"/>
      <c r="G618" s="353"/>
    </row>
    <row r="619" spans="1:13" x14ac:dyDescent="0.2">
      <c r="A619" s="345"/>
      <c r="B619" s="382"/>
      <c r="C619" s="352"/>
      <c r="D619" s="440"/>
      <c r="E619" s="388"/>
      <c r="F619" s="384"/>
      <c r="G619" s="353"/>
    </row>
    <row r="620" spans="1:13" x14ac:dyDescent="0.2">
      <c r="A620" s="345"/>
      <c r="B620" s="394"/>
      <c r="C620" s="352"/>
      <c r="D620" s="351"/>
      <c r="E620" s="108"/>
      <c r="F620" s="128"/>
      <c r="G620" s="353"/>
    </row>
    <row r="621" spans="1:13" x14ac:dyDescent="0.2">
      <c r="A621" s="345"/>
      <c r="B621" s="394"/>
      <c r="C621" s="352"/>
      <c r="D621" s="351"/>
      <c r="E621" s="108"/>
      <c r="F621" s="128"/>
      <c r="G621" s="353"/>
    </row>
    <row r="622" spans="1:13" x14ac:dyDescent="0.2">
      <c r="A622" s="345"/>
      <c r="B622" s="394"/>
      <c r="C622" s="352"/>
      <c r="D622" s="357"/>
      <c r="E622" s="102"/>
      <c r="F622" s="128"/>
      <c r="G622" s="353"/>
    </row>
    <row r="623" spans="1:13" x14ac:dyDescent="0.2">
      <c r="A623" s="345"/>
      <c r="B623" s="394"/>
      <c r="C623" s="352"/>
      <c r="D623" s="365"/>
      <c r="E623" s="395"/>
      <c r="F623" s="399"/>
      <c r="G623" s="353"/>
    </row>
    <row r="624" spans="1:13" x14ac:dyDescent="0.2">
      <c r="A624" s="345"/>
      <c r="B624" s="394"/>
      <c r="C624" s="352"/>
      <c r="D624" s="365" t="s">
        <v>8</v>
      </c>
      <c r="E624" s="395"/>
      <c r="F624" s="399"/>
      <c r="G624" s="353"/>
    </row>
    <row r="625" spans="1:12" x14ac:dyDescent="0.2">
      <c r="A625" s="345"/>
      <c r="B625" s="389"/>
      <c r="C625" s="352"/>
      <c r="D625" s="400"/>
      <c r="E625" s="395"/>
      <c r="F625" s="399"/>
      <c r="G625" s="353"/>
    </row>
    <row r="626" spans="1:12" x14ac:dyDescent="0.2">
      <c r="A626" s="345"/>
      <c r="B626" s="389"/>
      <c r="C626" s="352"/>
      <c r="D626" s="365"/>
      <c r="E626" s="395"/>
      <c r="F626" s="399"/>
      <c r="G626" s="353"/>
    </row>
    <row r="627" spans="1:12" x14ac:dyDescent="0.2">
      <c r="A627" s="345"/>
      <c r="B627" s="382"/>
      <c r="C627" s="352"/>
      <c r="D627" s="365"/>
      <c r="E627" s="395"/>
      <c r="F627" s="399"/>
      <c r="G627" s="353"/>
    </row>
    <row r="628" spans="1:12" x14ac:dyDescent="0.2">
      <c r="A628" s="345"/>
      <c r="B628" s="382"/>
      <c r="C628" s="352"/>
      <c r="D628" s="357" t="s">
        <v>152</v>
      </c>
      <c r="E628" s="395"/>
      <c r="F628" s="399"/>
      <c r="G628" s="353"/>
    </row>
    <row r="629" spans="1:12" x14ac:dyDescent="0.2">
      <c r="A629" s="345"/>
      <c r="B629" s="382"/>
      <c r="C629" s="352"/>
      <c r="D629" s="357"/>
      <c r="E629" s="395"/>
      <c r="F629" s="399"/>
      <c r="G629" s="353"/>
      <c r="L629" s="214"/>
    </row>
    <row r="630" spans="1:12" x14ac:dyDescent="0.2">
      <c r="A630" s="345"/>
      <c r="B630" s="382"/>
      <c r="C630" s="352"/>
      <c r="D630" s="401" t="s">
        <v>8</v>
      </c>
      <c r="E630" s="395"/>
      <c r="F630" s="399"/>
      <c r="G630" s="353"/>
      <c r="L630" s="214"/>
    </row>
    <row r="631" spans="1:12" x14ac:dyDescent="0.2">
      <c r="A631" s="345"/>
      <c r="B631" s="382"/>
      <c r="C631" s="352"/>
      <c r="D631" s="365"/>
      <c r="E631" s="395"/>
      <c r="F631" s="399"/>
      <c r="G631" s="353"/>
      <c r="L631" s="214"/>
    </row>
    <row r="632" spans="1:12" x14ac:dyDescent="0.2">
      <c r="A632" s="345"/>
      <c r="B632" s="382"/>
      <c r="C632" s="352"/>
      <c r="D632" s="402"/>
      <c r="E632" s="395"/>
      <c r="F632" s="399"/>
      <c r="G632" s="353"/>
      <c r="L632" s="418"/>
    </row>
    <row r="633" spans="1:12" x14ac:dyDescent="0.2">
      <c r="A633" s="345"/>
      <c r="B633" s="382"/>
      <c r="C633" s="352"/>
      <c r="D633" s="402"/>
      <c r="E633" s="395"/>
      <c r="F633" s="399"/>
      <c r="G633" s="353"/>
    </row>
    <row r="634" spans="1:12" x14ac:dyDescent="0.2">
      <c r="A634" s="345"/>
      <c r="B634" s="382"/>
      <c r="C634" s="352"/>
      <c r="D634" s="402" t="s">
        <v>151</v>
      </c>
      <c r="E634" s="395"/>
      <c r="F634" s="399"/>
      <c r="G634" s="353"/>
      <c r="L634" s="215"/>
    </row>
    <row r="635" spans="1:12" x14ac:dyDescent="0.2">
      <c r="A635" s="345"/>
      <c r="B635" s="382"/>
      <c r="C635" s="352"/>
      <c r="D635" s="160"/>
      <c r="E635" s="388"/>
      <c r="F635" s="384"/>
      <c r="G635" s="353"/>
    </row>
    <row r="636" spans="1:12" x14ac:dyDescent="0.2">
      <c r="A636" s="345"/>
      <c r="B636" s="382"/>
      <c r="C636" s="352"/>
      <c r="D636" s="357"/>
      <c r="E636" s="398"/>
      <c r="F636" s="384"/>
      <c r="G636" s="353"/>
    </row>
    <row r="637" spans="1:12" x14ac:dyDescent="0.2">
      <c r="A637" s="345"/>
      <c r="B637" s="382"/>
      <c r="C637" s="352"/>
      <c r="D637" s="357"/>
      <c r="E637" s="390"/>
      <c r="F637" s="384"/>
      <c r="G637" s="353"/>
    </row>
    <row r="638" spans="1:12" x14ac:dyDescent="0.2">
      <c r="A638" s="345"/>
      <c r="B638" s="382"/>
      <c r="C638" s="403"/>
      <c r="D638" s="365"/>
      <c r="E638" s="404"/>
      <c r="F638" s="405"/>
      <c r="G638" s="353"/>
    </row>
    <row r="639" spans="1:12" x14ac:dyDescent="0.2">
      <c r="A639" s="345"/>
      <c r="B639" s="382"/>
      <c r="C639" s="352"/>
      <c r="D639" s="406"/>
      <c r="E639" s="388"/>
      <c r="F639" s="387"/>
      <c r="G639" s="353"/>
    </row>
    <row r="640" spans="1:12" x14ac:dyDescent="0.2">
      <c r="A640" s="345"/>
      <c r="B640" s="382"/>
      <c r="C640" s="352"/>
      <c r="D640" s="364"/>
      <c r="E640" s="388"/>
      <c r="F640" s="387"/>
      <c r="G640" s="353"/>
    </row>
    <row r="641" spans="1:7" ht="13.5" thickBot="1" x14ac:dyDescent="0.25">
      <c r="A641" s="45"/>
      <c r="B641" s="132"/>
      <c r="C641" s="115"/>
      <c r="D641" s="115"/>
      <c r="E641" s="132"/>
      <c r="F641" s="49" t="s">
        <v>15</v>
      </c>
      <c r="G641" s="50">
        <f>SUM(G608:G640)</f>
        <v>135000</v>
      </c>
    </row>
    <row r="642" spans="1:7" ht="13.5" thickTop="1" x14ac:dyDescent="0.2">
      <c r="A642" s="1149" t="s">
        <v>3335</v>
      </c>
      <c r="B642" s="1150"/>
      <c r="C642" s="1150"/>
      <c r="D642" s="1150"/>
      <c r="E642" s="1150"/>
      <c r="F642" s="1150"/>
      <c r="G642" s="1151"/>
    </row>
    <row r="643" spans="1:7" ht="13.5" thickBot="1" x14ac:dyDescent="0.25">
      <c r="A643" s="359" t="s">
        <v>8</v>
      </c>
      <c r="B643" s="103"/>
      <c r="C643" s="355" t="s">
        <v>3336</v>
      </c>
      <c r="D643" s="54"/>
      <c r="E643" s="103"/>
      <c r="F643" s="55"/>
      <c r="G643" s="56"/>
    </row>
    <row r="644" spans="1:7" ht="13.5" thickTop="1" x14ac:dyDescent="0.2">
      <c r="A644" s="1130"/>
      <c r="B644" s="1131"/>
      <c r="C644" s="1131"/>
      <c r="D644" s="57" t="s">
        <v>11</v>
      </c>
      <c r="E644" s="1132" t="s">
        <v>12</v>
      </c>
      <c r="F644" s="1132"/>
      <c r="G644" s="1133"/>
    </row>
    <row r="645" spans="1:7" x14ac:dyDescent="0.2">
      <c r="A645" s="1134" t="s">
        <v>17</v>
      </c>
      <c r="B645" s="1135"/>
      <c r="C645" s="1135"/>
      <c r="D645" s="39"/>
      <c r="E645" s="1136"/>
      <c r="F645" s="1137"/>
      <c r="G645" s="1138"/>
    </row>
    <row r="646" spans="1:7" x14ac:dyDescent="0.2">
      <c r="A646" s="1134" t="s">
        <v>38</v>
      </c>
      <c r="B646" s="1135"/>
      <c r="C646" s="1135"/>
      <c r="D646" s="58" t="s">
        <v>1422</v>
      </c>
      <c r="E646" s="1139" t="s">
        <v>142</v>
      </c>
      <c r="F646" s="1139"/>
      <c r="G646" s="1140"/>
    </row>
    <row r="647" spans="1:7" ht="13.5" thickBot="1" x14ac:dyDescent="0.25">
      <c r="A647" s="1141" t="s">
        <v>39</v>
      </c>
      <c r="B647" s="1142"/>
      <c r="C647" s="1142"/>
      <c r="D647" s="125" t="s">
        <v>575</v>
      </c>
      <c r="E647" s="1143" t="s">
        <v>0</v>
      </c>
      <c r="F647" s="1143"/>
      <c r="G647" s="1144"/>
    </row>
    <row r="648" spans="1:7" ht="16.5" x14ac:dyDescent="0.25">
      <c r="A648" s="1152" t="s">
        <v>29</v>
      </c>
      <c r="B648" s="1153"/>
      <c r="C648" s="1153"/>
      <c r="D648" s="1153"/>
      <c r="E648" s="1153"/>
      <c r="F648" s="1153"/>
      <c r="G648" s="1154"/>
    </row>
    <row r="649" spans="1:7" x14ac:dyDescent="0.2">
      <c r="A649" s="1155" t="s">
        <v>48</v>
      </c>
      <c r="B649" s="1156"/>
      <c r="C649" s="1156"/>
      <c r="D649" s="1156"/>
      <c r="E649" s="1156"/>
      <c r="F649" s="1156"/>
      <c r="G649" s="1157"/>
    </row>
    <row r="650" spans="1:7" x14ac:dyDescent="0.2">
      <c r="A650" s="1158" t="s">
        <v>49</v>
      </c>
      <c r="B650" s="1159"/>
      <c r="C650" s="1159"/>
      <c r="D650" s="1159"/>
      <c r="E650" s="1159"/>
      <c r="F650" s="1159"/>
      <c r="G650" s="1160"/>
    </row>
    <row r="651" spans="1:7" x14ac:dyDescent="0.2">
      <c r="A651" s="6"/>
      <c r="B651" s="99"/>
      <c r="C651" s="8"/>
      <c r="D651" s="9"/>
      <c r="E651" s="99"/>
      <c r="F651" s="10"/>
      <c r="G651" s="373" t="s">
        <v>411</v>
      </c>
    </row>
    <row r="652" spans="1:7" x14ac:dyDescent="0.2">
      <c r="A652" s="12" t="s">
        <v>1</v>
      </c>
      <c r="B652" s="13"/>
      <c r="C652" s="14" t="s">
        <v>45</v>
      </c>
      <c r="D652" s="13"/>
      <c r="E652" s="343" t="s">
        <v>3639</v>
      </c>
      <c r="F652" s="98"/>
      <c r="G652" s="344" t="s">
        <v>3638</v>
      </c>
    </row>
    <row r="653" spans="1:7" x14ac:dyDescent="0.2">
      <c r="A653" s="17" t="s">
        <v>8</v>
      </c>
      <c r="B653" s="100"/>
      <c r="C653" s="19"/>
      <c r="D653" s="4"/>
      <c r="E653" s="1145"/>
      <c r="F653" s="1146"/>
      <c r="G653" s="20"/>
    </row>
    <row r="654" spans="1:7" x14ac:dyDescent="0.2">
      <c r="A654" s="21" t="s">
        <v>37</v>
      </c>
      <c r="B654" s="22"/>
      <c r="C654" s="22"/>
      <c r="D654" s="22"/>
      <c r="E654" s="23" t="s">
        <v>46</v>
      </c>
      <c r="F654" s="24"/>
      <c r="G654" s="20" t="s">
        <v>50</v>
      </c>
    </row>
    <row r="655" spans="1:7" x14ac:dyDescent="0.2">
      <c r="A655" s="6"/>
      <c r="B655" s="99"/>
      <c r="C655" s="8"/>
      <c r="D655" s="8"/>
      <c r="E655" s="1147"/>
      <c r="F655" s="1148"/>
      <c r="G655" s="25"/>
    </row>
    <row r="656" spans="1:7" ht="26.25" thickBot="1" x14ac:dyDescent="0.25">
      <c r="A656" s="210" t="s">
        <v>47</v>
      </c>
      <c r="B656" s="28" t="s">
        <v>23</v>
      </c>
      <c r="C656" s="28" t="s">
        <v>34</v>
      </c>
      <c r="D656" s="110" t="s">
        <v>53</v>
      </c>
      <c r="E656" s="114" t="s">
        <v>54</v>
      </c>
      <c r="F656" s="111" t="s">
        <v>55</v>
      </c>
      <c r="G656" s="112" t="s">
        <v>35</v>
      </c>
    </row>
    <row r="657" spans="1:7" ht="13.5" thickTop="1" x14ac:dyDescent="0.2">
      <c r="A657" s="29">
        <v>1</v>
      </c>
      <c r="B657" s="101"/>
      <c r="C657" s="352" t="s">
        <v>300</v>
      </c>
      <c r="D657" s="357" t="s">
        <v>2518</v>
      </c>
      <c r="E657" s="102">
        <v>120</v>
      </c>
      <c r="F657" s="128">
        <v>4500</v>
      </c>
      <c r="G657" s="35">
        <f>F657*E657</f>
        <v>540000</v>
      </c>
    </row>
    <row r="658" spans="1:7" x14ac:dyDescent="0.2">
      <c r="A658" s="29"/>
      <c r="B658" s="101"/>
      <c r="C658" s="352"/>
      <c r="D658" s="351" t="s">
        <v>3531</v>
      </c>
      <c r="E658" s="108"/>
      <c r="F658" s="128"/>
      <c r="G658" s="353"/>
    </row>
    <row r="659" spans="1:7" x14ac:dyDescent="0.2">
      <c r="A659" s="29"/>
      <c r="B659" s="646"/>
      <c r="C659" s="656"/>
      <c r="D659" s="657"/>
      <c r="E659" s="745"/>
      <c r="F659" s="659"/>
      <c r="G659" s="353"/>
    </row>
    <row r="660" spans="1:7" x14ac:dyDescent="0.2">
      <c r="A660" s="29"/>
      <c r="B660" s="105"/>
      <c r="C660" s="352"/>
      <c r="D660" s="351" t="s">
        <v>433</v>
      </c>
      <c r="E660" s="102"/>
      <c r="F660" s="128"/>
      <c r="G660" s="353"/>
    </row>
    <row r="661" spans="1:7" x14ac:dyDescent="0.2">
      <c r="A661" s="29"/>
      <c r="B661" s="105"/>
      <c r="C661" s="352"/>
      <c r="D661" s="357" t="s">
        <v>3567</v>
      </c>
      <c r="E661" s="102"/>
      <c r="F661" s="128"/>
      <c r="G661" s="353"/>
    </row>
    <row r="662" spans="1:7" x14ac:dyDescent="0.2">
      <c r="A662" s="29"/>
      <c r="B662" s="151"/>
      <c r="C662" s="352"/>
      <c r="D662" s="351" t="s">
        <v>3568</v>
      </c>
      <c r="E662" s="108"/>
      <c r="F662" s="128"/>
      <c r="G662" s="353"/>
    </row>
    <row r="663" spans="1:7" x14ac:dyDescent="0.2">
      <c r="A663" s="29"/>
      <c r="B663" s="151"/>
      <c r="C663" s="352"/>
      <c r="D663" s="351" t="s">
        <v>3569</v>
      </c>
      <c r="E663" s="108"/>
      <c r="F663" s="128"/>
      <c r="G663" s="353"/>
    </row>
    <row r="664" spans="1:7" x14ac:dyDescent="0.2">
      <c r="A664" s="29"/>
      <c r="B664" s="151"/>
      <c r="C664" s="352"/>
      <c r="D664" s="357" t="s">
        <v>3702</v>
      </c>
      <c r="E664" s="102"/>
      <c r="F664" s="128"/>
      <c r="G664" s="353"/>
    </row>
    <row r="665" spans="1:7" x14ac:dyDescent="0.2">
      <c r="A665" s="345"/>
      <c r="B665" s="389"/>
      <c r="C665" s="352"/>
      <c r="D665" s="440" t="s">
        <v>3570</v>
      </c>
      <c r="E665" s="390"/>
      <c r="F665" s="384"/>
      <c r="G665" s="353"/>
    </row>
    <row r="666" spans="1:7" x14ac:dyDescent="0.2">
      <c r="A666" s="345"/>
      <c r="B666" s="397"/>
      <c r="C666" s="352"/>
      <c r="D666" s="365" t="s">
        <v>3571</v>
      </c>
      <c r="E666" s="108"/>
      <c r="F666" s="128"/>
      <c r="G666" s="353"/>
    </row>
    <row r="667" spans="1:7" x14ac:dyDescent="0.2">
      <c r="A667" s="345"/>
      <c r="B667" s="397"/>
      <c r="C667" s="352"/>
      <c r="D667" s="351" t="s">
        <v>3572</v>
      </c>
      <c r="E667" s="108"/>
      <c r="F667" s="128"/>
      <c r="G667" s="353"/>
    </row>
    <row r="668" spans="1:7" x14ac:dyDescent="0.2">
      <c r="A668" s="345"/>
      <c r="B668" s="872"/>
      <c r="C668" s="656"/>
      <c r="D668" s="657"/>
      <c r="E668" s="745"/>
      <c r="F668" s="659"/>
      <c r="G668" s="353"/>
    </row>
    <row r="669" spans="1:7" x14ac:dyDescent="0.2">
      <c r="A669" s="345"/>
      <c r="B669" s="382"/>
      <c r="C669" s="352"/>
      <c r="D669" s="357" t="s">
        <v>435</v>
      </c>
      <c r="E669" s="102"/>
      <c r="F669" s="128"/>
      <c r="G669" s="353"/>
    </row>
    <row r="670" spans="1:7" x14ac:dyDescent="0.2">
      <c r="A670" s="345"/>
      <c r="B670" s="382"/>
      <c r="C670" s="352"/>
      <c r="D670" s="440" t="s">
        <v>3573</v>
      </c>
      <c r="E670" s="388"/>
      <c r="F670" s="384"/>
      <c r="G670" s="353"/>
    </row>
    <row r="671" spans="1:7" x14ac:dyDescent="0.2">
      <c r="A671" s="345"/>
      <c r="B671" s="394"/>
      <c r="C671" s="352"/>
      <c r="D671" s="351" t="s">
        <v>3574</v>
      </c>
      <c r="E671" s="108"/>
      <c r="F671" s="128"/>
      <c r="G671" s="353"/>
    </row>
    <row r="672" spans="1:7" x14ac:dyDescent="0.2">
      <c r="A672" s="345"/>
      <c r="B672" s="394"/>
      <c r="C672" s="352"/>
      <c r="D672" s="351" t="s">
        <v>3575</v>
      </c>
      <c r="E672" s="108"/>
      <c r="F672" s="128"/>
      <c r="G672" s="353"/>
    </row>
    <row r="673" spans="1:10" x14ac:dyDescent="0.2">
      <c r="A673" s="345"/>
      <c r="B673" s="394"/>
      <c r="C673" s="352"/>
      <c r="D673" s="357" t="s">
        <v>3576</v>
      </c>
      <c r="E673" s="102"/>
      <c r="F673" s="128"/>
      <c r="G673" s="353"/>
    </row>
    <row r="674" spans="1:10" x14ac:dyDescent="0.2">
      <c r="A674" s="345"/>
      <c r="B674" s="394"/>
      <c r="C674" s="352"/>
      <c r="D674" s="365" t="s">
        <v>3577</v>
      </c>
      <c r="E674" s="395"/>
      <c r="F674" s="399"/>
      <c r="G674" s="353"/>
    </row>
    <row r="675" spans="1:10" x14ac:dyDescent="0.2">
      <c r="A675" s="345"/>
      <c r="B675" s="394"/>
      <c r="C675" s="352"/>
      <c r="D675" s="365" t="s">
        <v>3578</v>
      </c>
      <c r="E675" s="395"/>
      <c r="F675" s="399"/>
      <c r="G675" s="353"/>
    </row>
    <row r="676" spans="1:10" x14ac:dyDescent="0.2">
      <c r="A676" s="345"/>
      <c r="B676" s="389"/>
      <c r="C676" s="352"/>
      <c r="D676" s="400" t="s">
        <v>3579</v>
      </c>
      <c r="E676" s="395"/>
      <c r="F676" s="399"/>
      <c r="G676" s="353"/>
    </row>
    <row r="677" spans="1:10" x14ac:dyDescent="0.2">
      <c r="A677" s="345"/>
      <c r="B677" s="869"/>
      <c r="C677" s="656"/>
      <c r="D677" s="785"/>
      <c r="E677" s="683"/>
      <c r="F677" s="980"/>
      <c r="G677" s="353"/>
    </row>
    <row r="678" spans="1:10" x14ac:dyDescent="0.2">
      <c r="A678" s="345"/>
      <c r="B678" s="389"/>
      <c r="C678" s="352"/>
      <c r="D678" s="365" t="s">
        <v>436</v>
      </c>
      <c r="E678" s="395"/>
      <c r="F678" s="399"/>
      <c r="G678" s="353"/>
    </row>
    <row r="679" spans="1:10" x14ac:dyDescent="0.2">
      <c r="A679" s="345"/>
      <c r="B679" s="382"/>
      <c r="C679" s="352"/>
      <c r="D679" s="365" t="s">
        <v>3580</v>
      </c>
      <c r="E679" s="395"/>
      <c r="F679" s="399"/>
      <c r="G679" s="353"/>
    </row>
    <row r="680" spans="1:10" x14ac:dyDescent="0.2">
      <c r="A680" s="345"/>
      <c r="B680" s="382"/>
      <c r="C680" s="352"/>
      <c r="D680" s="357" t="s">
        <v>3581</v>
      </c>
      <c r="E680" s="395"/>
      <c r="F680" s="399"/>
      <c r="G680" s="353"/>
    </row>
    <row r="681" spans="1:10" x14ac:dyDescent="0.2">
      <c r="A681" s="345"/>
      <c r="B681" s="382"/>
      <c r="C681" s="352"/>
      <c r="D681" s="357" t="s">
        <v>3582</v>
      </c>
      <c r="E681" s="395"/>
      <c r="F681" s="399"/>
      <c r="G681" s="353"/>
      <c r="J681" s="411" t="s">
        <v>475</v>
      </c>
    </row>
    <row r="682" spans="1:10" x14ac:dyDescent="0.2">
      <c r="A682" s="345"/>
      <c r="B682" s="382"/>
      <c r="C682" s="352"/>
      <c r="D682" s="401" t="s">
        <v>3583</v>
      </c>
      <c r="E682" s="395"/>
      <c r="F682" s="399"/>
      <c r="G682" s="353"/>
    </row>
    <row r="683" spans="1:10" x14ac:dyDescent="0.2">
      <c r="A683" s="345"/>
      <c r="B683" s="382"/>
      <c r="C683" s="352"/>
      <c r="D683" s="365" t="s">
        <v>3584</v>
      </c>
      <c r="E683" s="395"/>
      <c r="F683" s="399"/>
      <c r="G683" s="353"/>
    </row>
    <row r="684" spans="1:10" x14ac:dyDescent="0.2">
      <c r="A684" s="345"/>
      <c r="B684" s="382"/>
      <c r="C684" s="352"/>
      <c r="D684" s="364" t="s">
        <v>3585</v>
      </c>
      <c r="E684" s="395"/>
      <c r="F684" s="399"/>
      <c r="G684" s="353"/>
    </row>
    <row r="685" spans="1:10" x14ac:dyDescent="0.2">
      <c r="A685" s="345"/>
      <c r="B685" s="382"/>
      <c r="C685" s="352"/>
      <c r="D685" s="364" t="s">
        <v>8</v>
      </c>
      <c r="E685" s="395"/>
      <c r="F685" s="399"/>
      <c r="G685" s="353"/>
    </row>
    <row r="686" spans="1:10" x14ac:dyDescent="0.2">
      <c r="A686" s="345"/>
      <c r="B686" s="382"/>
      <c r="C686" s="352"/>
      <c r="D686" s="364" t="s">
        <v>2970</v>
      </c>
      <c r="E686" s="395"/>
      <c r="F686" s="399"/>
      <c r="G686" s="353"/>
    </row>
    <row r="687" spans="1:10" x14ac:dyDescent="0.2">
      <c r="A687" s="345"/>
      <c r="B687" s="382"/>
      <c r="C687" s="352"/>
      <c r="D687" s="364"/>
      <c r="E687" s="388"/>
      <c r="F687" s="384"/>
      <c r="G687" s="353"/>
    </row>
    <row r="688" spans="1:10" x14ac:dyDescent="0.2">
      <c r="A688" s="345"/>
      <c r="B688" s="668"/>
      <c r="C688" s="656"/>
      <c r="D688" s="757"/>
      <c r="E688" s="758"/>
      <c r="F688" s="671"/>
      <c r="G688" s="353"/>
    </row>
    <row r="689" spans="1:7" x14ac:dyDescent="0.2">
      <c r="A689" s="345"/>
      <c r="B689" s="382"/>
      <c r="C689" s="352"/>
      <c r="D689" s="364"/>
      <c r="E689" s="390"/>
      <c r="F689" s="384"/>
      <c r="G689" s="353"/>
    </row>
    <row r="690" spans="1:7" x14ac:dyDescent="0.2">
      <c r="A690" s="345"/>
      <c r="B690" s="382"/>
      <c r="C690" s="352"/>
      <c r="D690" s="364"/>
      <c r="E690" s="388"/>
      <c r="F690" s="387"/>
      <c r="G690" s="353"/>
    </row>
    <row r="691" spans="1:7" ht="13.5" thickBot="1" x14ac:dyDescent="0.25">
      <c r="A691" s="45"/>
      <c r="B691" s="132"/>
      <c r="C691" s="115"/>
      <c r="D691" s="115"/>
      <c r="E691" s="132"/>
      <c r="F691" s="49" t="s">
        <v>158</v>
      </c>
      <c r="G691" s="50">
        <f>SUM(G657:G690)</f>
        <v>540000</v>
      </c>
    </row>
    <row r="692" spans="1:7" ht="13.5" thickTop="1" x14ac:dyDescent="0.2">
      <c r="A692" s="1149" t="s">
        <v>3565</v>
      </c>
      <c r="B692" s="1150"/>
      <c r="C692" s="1150"/>
      <c r="D692" s="1150"/>
      <c r="E692" s="1150"/>
      <c r="F692" s="1150"/>
      <c r="G692" s="1151"/>
    </row>
    <row r="693" spans="1:7" ht="13.5" thickBot="1" x14ac:dyDescent="0.25">
      <c r="A693" s="359" t="s">
        <v>8</v>
      </c>
      <c r="B693" s="103"/>
      <c r="C693" s="355" t="s">
        <v>3566</v>
      </c>
      <c r="D693" s="54"/>
      <c r="E693" s="103"/>
      <c r="F693" s="55"/>
      <c r="G693" s="56"/>
    </row>
    <row r="694" spans="1:7" ht="13.5" thickTop="1" x14ac:dyDescent="0.2">
      <c r="A694" s="1130"/>
      <c r="B694" s="1131"/>
      <c r="C694" s="1131"/>
      <c r="D694" s="57" t="s">
        <v>11</v>
      </c>
      <c r="E694" s="1132" t="s">
        <v>12</v>
      </c>
      <c r="F694" s="1132"/>
      <c r="G694" s="1133"/>
    </row>
    <row r="695" spans="1:7" x14ac:dyDescent="0.2">
      <c r="A695" s="1134" t="s">
        <v>17</v>
      </c>
      <c r="B695" s="1135"/>
      <c r="C695" s="1135"/>
      <c r="D695" s="39"/>
      <c r="E695" s="1136"/>
      <c r="F695" s="1137"/>
      <c r="G695" s="1138"/>
    </row>
    <row r="696" spans="1:7" x14ac:dyDescent="0.2">
      <c r="A696" s="1134" t="s">
        <v>38</v>
      </c>
      <c r="B696" s="1135"/>
      <c r="C696" s="1135"/>
      <c r="D696" s="58" t="s">
        <v>1422</v>
      </c>
      <c r="E696" s="1139" t="s">
        <v>142</v>
      </c>
      <c r="F696" s="1139"/>
      <c r="G696" s="1140"/>
    </row>
    <row r="697" spans="1:7" ht="13.5" thickBot="1" x14ac:dyDescent="0.25">
      <c r="A697" s="1141" t="s">
        <v>39</v>
      </c>
      <c r="B697" s="1142"/>
      <c r="C697" s="1142"/>
      <c r="D697" s="125" t="s">
        <v>575</v>
      </c>
      <c r="E697" s="1143" t="s">
        <v>0</v>
      </c>
      <c r="F697" s="1143"/>
      <c r="G697" s="1144"/>
    </row>
    <row r="698" spans="1:7" ht="16.5" x14ac:dyDescent="0.25">
      <c r="A698" s="1152" t="s">
        <v>29</v>
      </c>
      <c r="B698" s="1153"/>
      <c r="C698" s="1153"/>
      <c r="D698" s="1153"/>
      <c r="E698" s="1153"/>
      <c r="F698" s="1153"/>
      <c r="G698" s="1154"/>
    </row>
    <row r="699" spans="1:7" x14ac:dyDescent="0.2">
      <c r="A699" s="1155" t="s">
        <v>48</v>
      </c>
      <c r="B699" s="1156"/>
      <c r="C699" s="1156"/>
      <c r="D699" s="1156"/>
      <c r="E699" s="1156"/>
      <c r="F699" s="1156"/>
      <c r="G699" s="1157"/>
    </row>
    <row r="700" spans="1:7" x14ac:dyDescent="0.2">
      <c r="A700" s="1158" t="s">
        <v>49</v>
      </c>
      <c r="B700" s="1159"/>
      <c r="C700" s="1159"/>
      <c r="D700" s="1159"/>
      <c r="E700" s="1159"/>
      <c r="F700" s="1159"/>
      <c r="G700" s="1160"/>
    </row>
    <row r="701" spans="1:7" x14ac:dyDescent="0.2">
      <c r="A701" s="6"/>
      <c r="B701" s="99"/>
      <c r="C701" s="8"/>
      <c r="D701" s="9"/>
      <c r="E701" s="99"/>
      <c r="F701" s="10"/>
      <c r="G701" s="373" t="s">
        <v>412</v>
      </c>
    </row>
    <row r="702" spans="1:7" x14ac:dyDescent="0.2">
      <c r="A702" s="12" t="s">
        <v>1</v>
      </c>
      <c r="B702" s="13"/>
      <c r="C702" s="14" t="s">
        <v>45</v>
      </c>
      <c r="D702" s="13"/>
      <c r="E702" s="343" t="s">
        <v>3639</v>
      </c>
      <c r="F702" s="98"/>
      <c r="G702" s="344" t="s">
        <v>3638</v>
      </c>
    </row>
    <row r="703" spans="1:7" x14ac:dyDescent="0.2">
      <c r="A703" s="17" t="s">
        <v>8</v>
      </c>
      <c r="B703" s="100"/>
      <c r="C703" s="19"/>
      <c r="D703" s="4"/>
      <c r="E703" s="1145"/>
      <c r="F703" s="1146"/>
      <c r="G703" s="20"/>
    </row>
    <row r="704" spans="1:7" x14ac:dyDescent="0.2">
      <c r="A704" s="21" t="s">
        <v>37</v>
      </c>
      <c r="B704" s="22"/>
      <c r="C704" s="22"/>
      <c r="D704" s="22"/>
      <c r="E704" s="23" t="s">
        <v>46</v>
      </c>
      <c r="F704" s="24"/>
      <c r="G704" s="20" t="s">
        <v>50</v>
      </c>
    </row>
    <row r="705" spans="1:7" x14ac:dyDescent="0.2">
      <c r="A705" s="6"/>
      <c r="B705" s="99"/>
      <c r="C705" s="8"/>
      <c r="D705" s="8"/>
      <c r="E705" s="1147"/>
      <c r="F705" s="1148"/>
      <c r="G705" s="25"/>
    </row>
    <row r="706" spans="1:7" ht="26.25" thickBot="1" x14ac:dyDescent="0.25">
      <c r="A706" s="210" t="s">
        <v>47</v>
      </c>
      <c r="B706" s="28" t="s">
        <v>23</v>
      </c>
      <c r="C706" s="28" t="s">
        <v>34</v>
      </c>
      <c r="D706" s="110" t="s">
        <v>53</v>
      </c>
      <c r="E706" s="114" t="s">
        <v>54</v>
      </c>
      <c r="F706" s="111" t="s">
        <v>55</v>
      </c>
      <c r="G706" s="112" t="s">
        <v>35</v>
      </c>
    </row>
    <row r="707" spans="1:7" ht="13.5" thickTop="1" x14ac:dyDescent="0.2">
      <c r="A707" s="29"/>
      <c r="B707" s="101"/>
      <c r="C707" s="352"/>
      <c r="D707" s="202" t="s">
        <v>160</v>
      </c>
      <c r="E707" s="102"/>
      <c r="F707" s="128"/>
      <c r="G707" s="200">
        <f>G691</f>
        <v>540000</v>
      </c>
    </row>
    <row r="708" spans="1:7" x14ac:dyDescent="0.2">
      <c r="A708" s="29"/>
      <c r="B708" s="101"/>
      <c r="C708" s="352"/>
      <c r="D708" s="357"/>
      <c r="E708" s="102"/>
      <c r="F708" s="128"/>
      <c r="G708" s="353"/>
    </row>
    <row r="709" spans="1:7" x14ac:dyDescent="0.2">
      <c r="A709" s="29"/>
      <c r="B709" s="101"/>
      <c r="C709" s="352"/>
      <c r="D709" s="351" t="s">
        <v>2701</v>
      </c>
      <c r="E709" s="108"/>
      <c r="F709" s="128"/>
      <c r="G709" s="353"/>
    </row>
    <row r="710" spans="1:7" x14ac:dyDescent="0.2">
      <c r="A710" s="29"/>
      <c r="B710" s="646"/>
      <c r="C710" s="656"/>
      <c r="D710" s="657" t="s">
        <v>3586</v>
      </c>
      <c r="E710" s="745"/>
      <c r="F710" s="659"/>
      <c r="G710" s="353"/>
    </row>
    <row r="711" spans="1:7" x14ac:dyDescent="0.2">
      <c r="A711" s="29"/>
      <c r="B711" s="105"/>
      <c r="C711" s="352"/>
      <c r="D711" s="351" t="s">
        <v>3240</v>
      </c>
      <c r="E711" s="102"/>
      <c r="F711" s="128"/>
      <c r="G711" s="353"/>
    </row>
    <row r="712" spans="1:7" x14ac:dyDescent="0.2">
      <c r="A712" s="29"/>
      <c r="B712" s="105"/>
      <c r="C712" s="352"/>
      <c r="D712" s="357" t="s">
        <v>3587</v>
      </c>
      <c r="E712" s="102"/>
      <c r="F712" s="128"/>
      <c r="G712" s="353"/>
    </row>
    <row r="713" spans="1:7" x14ac:dyDescent="0.2">
      <c r="A713" s="29"/>
      <c r="B713" s="151"/>
      <c r="C713" s="352"/>
      <c r="D713" s="351" t="s">
        <v>3588</v>
      </c>
      <c r="E713" s="108"/>
      <c r="F713" s="128"/>
      <c r="G713" s="353"/>
    </row>
    <row r="714" spans="1:7" x14ac:dyDescent="0.2">
      <c r="A714" s="29"/>
      <c r="B714" s="151"/>
      <c r="C714" s="352"/>
      <c r="D714" s="351" t="s">
        <v>3589</v>
      </c>
      <c r="E714" s="108"/>
      <c r="F714" s="128"/>
      <c r="G714" s="353"/>
    </row>
    <row r="715" spans="1:7" x14ac:dyDescent="0.2">
      <c r="A715" s="29"/>
      <c r="B715" s="151"/>
      <c r="C715" s="352"/>
      <c r="D715" s="357" t="s">
        <v>3590</v>
      </c>
      <c r="E715" s="102"/>
      <c r="F715" s="128"/>
      <c r="G715" s="353"/>
    </row>
    <row r="716" spans="1:7" x14ac:dyDescent="0.2">
      <c r="A716" s="345"/>
      <c r="B716" s="389"/>
      <c r="C716" s="352"/>
      <c r="D716" s="440" t="s">
        <v>3591</v>
      </c>
      <c r="E716" s="390"/>
      <c r="F716" s="384"/>
      <c r="G716" s="353"/>
    </row>
    <row r="717" spans="1:7" x14ac:dyDescent="0.2">
      <c r="A717" s="345"/>
      <c r="B717" s="397"/>
      <c r="C717" s="352"/>
      <c r="D717" s="365" t="s">
        <v>3592</v>
      </c>
      <c r="E717" s="108"/>
      <c r="F717" s="128"/>
      <c r="G717" s="353"/>
    </row>
    <row r="718" spans="1:7" x14ac:dyDescent="0.2">
      <c r="A718" s="345"/>
      <c r="B718" s="397"/>
      <c r="C718" s="352"/>
      <c r="D718" s="351" t="s">
        <v>3593</v>
      </c>
      <c r="E718" s="108"/>
      <c r="F718" s="128"/>
      <c r="G718" s="353"/>
    </row>
    <row r="719" spans="1:7" x14ac:dyDescent="0.2">
      <c r="A719" s="345"/>
      <c r="B719" s="382"/>
      <c r="C719" s="352"/>
      <c r="D719" s="357"/>
      <c r="E719" s="102"/>
      <c r="F719" s="128"/>
      <c r="G719" s="353"/>
    </row>
    <row r="720" spans="1:7" x14ac:dyDescent="0.2">
      <c r="A720" s="345"/>
      <c r="B720" s="382"/>
      <c r="C720" s="352"/>
      <c r="D720" s="440"/>
      <c r="E720" s="388"/>
      <c r="F720" s="384"/>
      <c r="G720" s="353"/>
    </row>
    <row r="721" spans="1:7" x14ac:dyDescent="0.2">
      <c r="A721" s="345"/>
      <c r="B721" s="394"/>
      <c r="C721" s="352"/>
      <c r="D721" s="351"/>
      <c r="E721" s="108"/>
      <c r="F721" s="128"/>
      <c r="G721" s="353"/>
    </row>
    <row r="722" spans="1:7" x14ac:dyDescent="0.2">
      <c r="A722" s="345"/>
      <c r="B722" s="394"/>
      <c r="C722" s="352"/>
      <c r="D722" s="351"/>
      <c r="E722" s="108"/>
      <c r="F722" s="128"/>
      <c r="G722" s="353"/>
    </row>
    <row r="723" spans="1:7" x14ac:dyDescent="0.2">
      <c r="A723" s="345"/>
      <c r="B723" s="394"/>
      <c r="C723" s="352"/>
      <c r="D723" s="357"/>
      <c r="E723" s="102"/>
      <c r="F723" s="128"/>
      <c r="G723" s="353"/>
    </row>
    <row r="724" spans="1:7" x14ac:dyDescent="0.2">
      <c r="A724" s="345"/>
      <c r="B724" s="394"/>
      <c r="C724" s="352"/>
      <c r="D724" s="365"/>
      <c r="E724" s="395"/>
      <c r="F724" s="399"/>
      <c r="G724" s="353"/>
    </row>
    <row r="725" spans="1:7" x14ac:dyDescent="0.2">
      <c r="A725" s="345"/>
      <c r="B725" s="394"/>
      <c r="C725" s="352"/>
      <c r="D725" s="365"/>
      <c r="E725" s="395"/>
      <c r="F725" s="399"/>
      <c r="G725" s="353"/>
    </row>
    <row r="726" spans="1:7" x14ac:dyDescent="0.2">
      <c r="A726" s="345"/>
      <c r="B726" s="389"/>
      <c r="C726" s="352"/>
      <c r="D726" s="400"/>
      <c r="E726" s="395"/>
      <c r="F726" s="399"/>
      <c r="G726" s="353"/>
    </row>
    <row r="727" spans="1:7" x14ac:dyDescent="0.2">
      <c r="A727" s="345"/>
      <c r="B727" s="389"/>
      <c r="C727" s="352"/>
      <c r="D727" s="365"/>
      <c r="E727" s="395"/>
      <c r="F727" s="399"/>
      <c r="G727" s="353"/>
    </row>
    <row r="728" spans="1:7" x14ac:dyDescent="0.2">
      <c r="A728" s="345"/>
      <c r="B728" s="382"/>
      <c r="C728" s="352"/>
      <c r="D728" s="365"/>
      <c r="E728" s="395"/>
      <c r="F728" s="399"/>
      <c r="G728" s="353"/>
    </row>
    <row r="729" spans="1:7" x14ac:dyDescent="0.2">
      <c r="A729" s="345"/>
      <c r="B729" s="382"/>
      <c r="C729" s="352"/>
      <c r="D729" s="357"/>
      <c r="E729" s="395"/>
      <c r="F729" s="399"/>
      <c r="G729" s="353"/>
    </row>
    <row r="730" spans="1:7" x14ac:dyDescent="0.2">
      <c r="A730" s="345"/>
      <c r="B730" s="382"/>
      <c r="C730" s="352"/>
      <c r="D730" s="357"/>
      <c r="E730" s="395"/>
      <c r="F730" s="399"/>
      <c r="G730" s="353"/>
    </row>
    <row r="731" spans="1:7" x14ac:dyDescent="0.2">
      <c r="A731" s="345"/>
      <c r="B731" s="382"/>
      <c r="C731" s="352"/>
      <c r="D731" s="401"/>
      <c r="E731" s="395"/>
      <c r="F731" s="399"/>
      <c r="G731" s="353"/>
    </row>
    <row r="732" spans="1:7" x14ac:dyDescent="0.2">
      <c r="A732" s="345"/>
      <c r="B732" s="382"/>
      <c r="C732" s="352"/>
      <c r="D732" s="365"/>
      <c r="E732" s="395"/>
      <c r="F732" s="399"/>
      <c r="G732" s="353"/>
    </row>
    <row r="733" spans="1:7" x14ac:dyDescent="0.2">
      <c r="A733" s="345"/>
      <c r="B733" s="382"/>
      <c r="C733" s="352"/>
      <c r="D733" s="364" t="s">
        <v>2685</v>
      </c>
      <c r="E733" s="395"/>
      <c r="F733" s="399"/>
      <c r="G733" s="353"/>
    </row>
    <row r="734" spans="1:7" x14ac:dyDescent="0.2">
      <c r="A734" s="345"/>
      <c r="B734" s="382"/>
      <c r="C734" s="352"/>
      <c r="D734" s="364"/>
      <c r="E734" s="395"/>
      <c r="F734" s="399"/>
      <c r="G734" s="353"/>
    </row>
    <row r="735" spans="1:7" x14ac:dyDescent="0.2">
      <c r="A735" s="345"/>
      <c r="B735" s="382"/>
      <c r="C735" s="352"/>
      <c r="D735" s="364"/>
      <c r="E735" s="395"/>
      <c r="F735" s="399"/>
      <c r="G735" s="353"/>
    </row>
    <row r="736" spans="1:7" x14ac:dyDescent="0.2">
      <c r="A736" s="345"/>
      <c r="B736" s="382"/>
      <c r="C736" s="352"/>
      <c r="D736" s="364"/>
      <c r="E736" s="388"/>
      <c r="F736" s="384"/>
      <c r="G736" s="353"/>
    </row>
    <row r="737" spans="1:7" x14ac:dyDescent="0.2">
      <c r="A737" s="345"/>
      <c r="B737" s="382"/>
      <c r="C737" s="352"/>
      <c r="D737" s="364"/>
      <c r="E737" s="390"/>
      <c r="F737" s="384"/>
      <c r="G737" s="353"/>
    </row>
    <row r="738" spans="1:7" x14ac:dyDescent="0.2">
      <c r="A738" s="345"/>
      <c r="B738" s="382"/>
      <c r="C738" s="403"/>
      <c r="D738" s="400"/>
      <c r="E738" s="404"/>
      <c r="F738" s="405"/>
      <c r="G738" s="353"/>
    </row>
    <row r="739" spans="1:7" x14ac:dyDescent="0.2">
      <c r="A739" s="345"/>
      <c r="B739" s="382"/>
      <c r="C739" s="352"/>
      <c r="D739" s="406"/>
      <c r="E739" s="388"/>
      <c r="F739" s="387"/>
      <c r="G739" s="353"/>
    </row>
    <row r="740" spans="1:7" x14ac:dyDescent="0.2">
      <c r="A740" s="345"/>
      <c r="B740" s="382"/>
      <c r="C740" s="352"/>
      <c r="D740" s="364"/>
      <c r="E740" s="388"/>
      <c r="F740" s="387"/>
      <c r="G740" s="353"/>
    </row>
    <row r="741" spans="1:7" ht="13.5" thickBot="1" x14ac:dyDescent="0.25">
      <c r="A741" s="45"/>
      <c r="B741" s="132"/>
      <c r="C741" s="115"/>
      <c r="D741" s="115"/>
      <c r="E741" s="132"/>
      <c r="F741" s="49" t="s">
        <v>15</v>
      </c>
      <c r="G741" s="50">
        <f>SUM(G707:G740)</f>
        <v>540000</v>
      </c>
    </row>
    <row r="742" spans="1:7" ht="13.5" thickTop="1" x14ac:dyDescent="0.2">
      <c r="A742" s="1149" t="s">
        <v>3565</v>
      </c>
      <c r="B742" s="1150"/>
      <c r="C742" s="1150"/>
      <c r="D742" s="1150"/>
      <c r="E742" s="1150"/>
      <c r="F742" s="1150"/>
      <c r="G742" s="1151"/>
    </row>
    <row r="743" spans="1:7" ht="13.5" thickBot="1" x14ac:dyDescent="0.25">
      <c r="A743" s="359" t="s">
        <v>8</v>
      </c>
      <c r="B743" s="103"/>
      <c r="C743" s="355" t="s">
        <v>3566</v>
      </c>
      <c r="D743" s="54"/>
      <c r="E743" s="103"/>
      <c r="F743" s="55"/>
      <c r="G743" s="56"/>
    </row>
    <row r="744" spans="1:7" ht="13.5" thickTop="1" x14ac:dyDescent="0.2">
      <c r="A744" s="1130"/>
      <c r="B744" s="1131"/>
      <c r="C744" s="1131"/>
      <c r="D744" s="57" t="s">
        <v>11</v>
      </c>
      <c r="E744" s="1132" t="s">
        <v>12</v>
      </c>
      <c r="F744" s="1132"/>
      <c r="G744" s="1133"/>
    </row>
    <row r="745" spans="1:7" x14ac:dyDescent="0.2">
      <c r="A745" s="1134" t="s">
        <v>17</v>
      </c>
      <c r="B745" s="1135"/>
      <c r="C745" s="1135"/>
      <c r="D745" s="39"/>
      <c r="E745" s="1136"/>
      <c r="F745" s="1137"/>
      <c r="G745" s="1138"/>
    </row>
    <row r="746" spans="1:7" x14ac:dyDescent="0.2">
      <c r="A746" s="1134" t="s">
        <v>38</v>
      </c>
      <c r="B746" s="1135"/>
      <c r="C746" s="1135"/>
      <c r="D746" s="58" t="s">
        <v>1422</v>
      </c>
      <c r="E746" s="1139" t="s">
        <v>142</v>
      </c>
      <c r="F746" s="1139"/>
      <c r="G746" s="1140"/>
    </row>
    <row r="747" spans="1:7" ht="13.5" thickBot="1" x14ac:dyDescent="0.25">
      <c r="A747" s="1141" t="s">
        <v>39</v>
      </c>
      <c r="B747" s="1142"/>
      <c r="C747" s="1142"/>
      <c r="D747" s="125" t="s">
        <v>575</v>
      </c>
      <c r="E747" s="1143" t="s">
        <v>0</v>
      </c>
      <c r="F747" s="1143"/>
      <c r="G747" s="1144"/>
    </row>
    <row r="748" spans="1:7" ht="16.5" x14ac:dyDescent="0.25">
      <c r="A748" s="1152" t="s">
        <v>29</v>
      </c>
      <c r="B748" s="1153"/>
      <c r="C748" s="1153"/>
      <c r="D748" s="1153"/>
      <c r="E748" s="1153"/>
      <c r="F748" s="1153"/>
      <c r="G748" s="1154"/>
    </row>
    <row r="749" spans="1:7" x14ac:dyDescent="0.2">
      <c r="A749" s="1155" t="s">
        <v>48</v>
      </c>
      <c r="B749" s="1156"/>
      <c r="C749" s="1156"/>
      <c r="D749" s="1156"/>
      <c r="E749" s="1156"/>
      <c r="F749" s="1156"/>
      <c r="G749" s="1157"/>
    </row>
    <row r="750" spans="1:7" x14ac:dyDescent="0.2">
      <c r="A750" s="1158" t="s">
        <v>49</v>
      </c>
      <c r="B750" s="1159"/>
      <c r="C750" s="1159"/>
      <c r="D750" s="1159"/>
      <c r="E750" s="1159"/>
      <c r="F750" s="1159"/>
      <c r="G750" s="1160"/>
    </row>
    <row r="751" spans="1:7" x14ac:dyDescent="0.2">
      <c r="A751" s="6"/>
      <c r="B751" s="99"/>
      <c r="C751" s="8"/>
      <c r="D751" s="9"/>
      <c r="E751" s="99"/>
      <c r="F751" s="10"/>
      <c r="G751" s="11" t="s">
        <v>20</v>
      </c>
    </row>
    <row r="752" spans="1:7" x14ac:dyDescent="0.2">
      <c r="A752" s="12" t="s">
        <v>1</v>
      </c>
      <c r="B752" s="13"/>
      <c r="C752" s="14" t="s">
        <v>45</v>
      </c>
      <c r="D752" s="13"/>
      <c r="E752" s="343" t="s">
        <v>3732</v>
      </c>
      <c r="F752" s="98"/>
      <c r="G752" s="344" t="s">
        <v>3704</v>
      </c>
    </row>
    <row r="753" spans="1:7" x14ac:dyDescent="0.2">
      <c r="A753" s="17" t="s">
        <v>8</v>
      </c>
      <c r="B753" s="100"/>
      <c r="C753" s="19"/>
      <c r="D753" s="4"/>
      <c r="E753" s="1145"/>
      <c r="F753" s="1146"/>
      <c r="G753" s="20"/>
    </row>
    <row r="754" spans="1:7" x14ac:dyDescent="0.2">
      <c r="A754" s="21" t="s">
        <v>37</v>
      </c>
      <c r="B754" s="22"/>
      <c r="C754" s="22"/>
      <c r="D754" s="22"/>
      <c r="E754" s="23" t="s">
        <v>46</v>
      </c>
      <c r="F754" s="24"/>
      <c r="G754" s="20" t="s">
        <v>50</v>
      </c>
    </row>
    <row r="755" spans="1:7" x14ac:dyDescent="0.2">
      <c r="A755" s="6"/>
      <c r="B755" s="99"/>
      <c r="C755" s="8"/>
      <c r="D755" s="8"/>
      <c r="E755" s="1147"/>
      <c r="F755" s="1148"/>
      <c r="G755" s="25"/>
    </row>
    <row r="756" spans="1:7" ht="26.25" thickBot="1" x14ac:dyDescent="0.25">
      <c r="A756" s="210" t="s">
        <v>47</v>
      </c>
      <c r="B756" s="28" t="s">
        <v>23</v>
      </c>
      <c r="C756" s="28" t="s">
        <v>34</v>
      </c>
      <c r="D756" s="110" t="s">
        <v>53</v>
      </c>
      <c r="E756" s="114" t="s">
        <v>54</v>
      </c>
      <c r="F756" s="111" t="s">
        <v>55</v>
      </c>
      <c r="G756" s="112" t="s">
        <v>35</v>
      </c>
    </row>
    <row r="757" spans="1:7" ht="13.5" thickTop="1" x14ac:dyDescent="0.2">
      <c r="A757" s="29">
        <v>1</v>
      </c>
      <c r="B757" s="101"/>
      <c r="C757" s="352" t="s">
        <v>2311</v>
      </c>
      <c r="D757" s="357" t="s">
        <v>2310</v>
      </c>
      <c r="E757" s="102">
        <v>80</v>
      </c>
      <c r="F757" s="128">
        <v>40</v>
      </c>
      <c r="G757" s="35">
        <f>F757*E757</f>
        <v>3200</v>
      </c>
    </row>
    <row r="758" spans="1:7" x14ac:dyDescent="0.2">
      <c r="A758" s="29"/>
      <c r="B758" s="101"/>
      <c r="C758" s="352"/>
      <c r="D758" s="357"/>
      <c r="E758" s="102"/>
      <c r="F758" s="128"/>
      <c r="G758" s="35"/>
    </row>
    <row r="759" spans="1:7" x14ac:dyDescent="0.2">
      <c r="A759" s="29"/>
      <c r="B759" s="101"/>
      <c r="C759" s="352"/>
      <c r="D759" s="351"/>
      <c r="E759" s="108"/>
      <c r="F759" s="128"/>
      <c r="G759" s="35"/>
    </row>
    <row r="760" spans="1:7" x14ac:dyDescent="0.2">
      <c r="A760" s="29"/>
      <c r="B760" s="105"/>
      <c r="C760" s="41"/>
      <c r="D760" s="430"/>
      <c r="E760" s="102"/>
      <c r="F760" s="128"/>
      <c r="G760" s="35"/>
    </row>
    <row r="761" spans="1:7" x14ac:dyDescent="0.2">
      <c r="A761" s="29"/>
      <c r="B761" s="105"/>
      <c r="C761" s="352"/>
      <c r="D761" s="357"/>
      <c r="E761" s="102"/>
      <c r="F761" s="128"/>
      <c r="G761" s="35"/>
    </row>
    <row r="762" spans="1:7" x14ac:dyDescent="0.2">
      <c r="A762" s="29"/>
      <c r="B762" s="151"/>
      <c r="C762" s="352"/>
      <c r="D762" s="351"/>
      <c r="E762" s="108"/>
      <c r="F762" s="128"/>
      <c r="G762" s="35"/>
    </row>
    <row r="763" spans="1:7" x14ac:dyDescent="0.2">
      <c r="A763" s="29"/>
      <c r="B763" s="151"/>
      <c r="C763" s="352"/>
      <c r="D763" s="351"/>
      <c r="E763" s="108"/>
      <c r="F763" s="128"/>
      <c r="G763" s="35"/>
    </row>
    <row r="764" spans="1:7" x14ac:dyDescent="0.2">
      <c r="A764" s="29"/>
      <c r="B764" s="151"/>
      <c r="C764" s="352"/>
      <c r="D764" s="357"/>
      <c r="E764" s="102"/>
      <c r="F764" s="128"/>
      <c r="G764" s="35"/>
    </row>
    <row r="765" spans="1:7" x14ac:dyDescent="0.2">
      <c r="A765" s="29"/>
      <c r="B765" s="105"/>
      <c r="C765" s="41"/>
      <c r="D765" s="430"/>
      <c r="E765" s="102"/>
      <c r="F765" s="128"/>
      <c r="G765" s="353"/>
    </row>
    <row r="766" spans="1:7" x14ac:dyDescent="0.2">
      <c r="A766" s="29"/>
      <c r="B766" s="107"/>
      <c r="C766" s="352"/>
      <c r="D766" s="351"/>
      <c r="E766" s="108"/>
      <c r="F766" s="128"/>
      <c r="G766" s="35"/>
    </row>
    <row r="767" spans="1:7" x14ac:dyDescent="0.2">
      <c r="A767" s="29"/>
      <c r="B767" s="107"/>
      <c r="C767" s="352"/>
      <c r="D767" s="357"/>
      <c r="E767" s="102"/>
      <c r="F767" s="128"/>
      <c r="G767" s="35"/>
    </row>
    <row r="768" spans="1:7" x14ac:dyDescent="0.2">
      <c r="A768" s="29"/>
      <c r="B768" s="101"/>
      <c r="C768" s="41"/>
      <c r="D768" s="430"/>
      <c r="E768" s="102"/>
      <c r="F768" s="128"/>
      <c r="G768" s="353"/>
    </row>
    <row r="769" spans="1:7" x14ac:dyDescent="0.2">
      <c r="A769" s="29"/>
      <c r="B769" s="101"/>
      <c r="C769" s="352"/>
      <c r="D769" s="351"/>
      <c r="E769" s="108"/>
      <c r="F769" s="128"/>
      <c r="G769" s="35"/>
    </row>
    <row r="770" spans="1:7" x14ac:dyDescent="0.2">
      <c r="A770" s="29"/>
      <c r="B770" s="106"/>
      <c r="C770" s="352"/>
      <c r="D770" s="357"/>
      <c r="E770" s="102"/>
      <c r="F770" s="128"/>
      <c r="G770" s="35"/>
    </row>
    <row r="771" spans="1:7" x14ac:dyDescent="0.2">
      <c r="A771" s="29"/>
      <c r="B771" s="106"/>
      <c r="C771" s="41"/>
      <c r="D771" s="67"/>
      <c r="E771" s="104"/>
      <c r="F771" s="154"/>
      <c r="G771" s="353"/>
    </row>
    <row r="772" spans="1:7" x14ac:dyDescent="0.2">
      <c r="A772" s="29"/>
      <c r="B772" s="106"/>
      <c r="C772" s="41"/>
      <c r="D772" s="67"/>
      <c r="E772" s="104"/>
      <c r="F772" s="154"/>
      <c r="G772" s="353"/>
    </row>
    <row r="773" spans="1:7" x14ac:dyDescent="0.2">
      <c r="A773" s="29"/>
      <c r="B773" s="106"/>
      <c r="C773" s="41"/>
      <c r="D773" s="67"/>
      <c r="E773" s="104"/>
      <c r="F773" s="154"/>
      <c r="G773" s="353"/>
    </row>
    <row r="774" spans="1:7" x14ac:dyDescent="0.2">
      <c r="A774" s="29"/>
      <c r="B774" s="106"/>
      <c r="C774" s="41"/>
      <c r="D774" s="67"/>
      <c r="E774" s="104"/>
      <c r="F774" s="154"/>
      <c r="G774" s="353"/>
    </row>
    <row r="775" spans="1:7" x14ac:dyDescent="0.2">
      <c r="A775" s="29"/>
      <c r="B775" s="105"/>
      <c r="C775" s="41"/>
      <c r="D775" s="130"/>
      <c r="E775" s="104"/>
      <c r="F775" s="154"/>
      <c r="G775" s="35"/>
    </row>
    <row r="776" spans="1:7" x14ac:dyDescent="0.2">
      <c r="A776" s="29"/>
      <c r="B776" s="105"/>
      <c r="C776" s="41"/>
      <c r="D776" s="67"/>
      <c r="E776" s="104"/>
      <c r="F776" s="154"/>
      <c r="G776" s="35"/>
    </row>
    <row r="777" spans="1:7" x14ac:dyDescent="0.2">
      <c r="A777" s="29"/>
      <c r="B777" s="101"/>
      <c r="C777" s="41"/>
      <c r="D777" s="67"/>
      <c r="E777" s="104"/>
      <c r="F777" s="154"/>
      <c r="G777" s="35"/>
    </row>
    <row r="778" spans="1:7" x14ac:dyDescent="0.2">
      <c r="A778" s="29"/>
      <c r="B778" s="101"/>
      <c r="C778" s="41"/>
      <c r="D778" s="357" t="s">
        <v>152</v>
      </c>
      <c r="E778" s="104"/>
      <c r="F778" s="154"/>
      <c r="G778" s="35"/>
    </row>
    <row r="779" spans="1:7" x14ac:dyDescent="0.2">
      <c r="A779" s="29"/>
      <c r="B779" s="101"/>
      <c r="C779" s="41"/>
      <c r="D779" s="136"/>
      <c r="E779" s="104"/>
      <c r="F779" s="154"/>
      <c r="G779" s="35"/>
    </row>
    <row r="780" spans="1:7" x14ac:dyDescent="0.2">
      <c r="A780" s="29"/>
      <c r="B780" s="101"/>
      <c r="C780" s="41"/>
      <c r="D780" s="401" t="s">
        <v>8</v>
      </c>
      <c r="E780" s="104"/>
      <c r="F780" s="154"/>
      <c r="G780" s="35"/>
    </row>
    <row r="781" spans="1:7" x14ac:dyDescent="0.2">
      <c r="A781" s="29"/>
      <c r="B781" s="101"/>
      <c r="C781" s="41"/>
      <c r="D781" s="67"/>
      <c r="E781" s="104"/>
      <c r="F781" s="154"/>
      <c r="G781" s="35"/>
    </row>
    <row r="782" spans="1:7" x14ac:dyDescent="0.2">
      <c r="A782" s="29"/>
      <c r="B782" s="101"/>
      <c r="C782" s="41"/>
      <c r="D782" s="159"/>
      <c r="E782" s="104"/>
      <c r="F782" s="154"/>
      <c r="G782" s="35"/>
    </row>
    <row r="783" spans="1:7" x14ac:dyDescent="0.2">
      <c r="A783" s="29"/>
      <c r="B783" s="101"/>
      <c r="C783" s="41"/>
      <c r="D783" s="159"/>
      <c r="E783" s="104"/>
      <c r="F783" s="154"/>
      <c r="G783" s="35"/>
    </row>
    <row r="784" spans="1:7" x14ac:dyDescent="0.2">
      <c r="A784" s="29"/>
      <c r="B784" s="101"/>
      <c r="C784" s="41"/>
      <c r="D784" s="159"/>
      <c r="E784" s="104"/>
      <c r="F784" s="154"/>
      <c r="G784" s="35"/>
    </row>
    <row r="785" spans="1:7" x14ac:dyDescent="0.2">
      <c r="A785" s="29"/>
      <c r="B785" s="101"/>
      <c r="C785" s="41"/>
      <c r="D785" s="160"/>
      <c r="E785" s="108"/>
      <c r="F785" s="128"/>
      <c r="G785" s="35"/>
    </row>
    <row r="786" spans="1:7" x14ac:dyDescent="0.2">
      <c r="A786" s="29"/>
      <c r="B786" s="101"/>
      <c r="C786" s="41"/>
      <c r="D786" s="136"/>
      <c r="E786" s="153"/>
      <c r="F786" s="128"/>
      <c r="G786" s="35"/>
    </row>
    <row r="787" spans="1:7" x14ac:dyDescent="0.2">
      <c r="A787" s="29"/>
      <c r="B787" s="101"/>
      <c r="C787" s="41"/>
      <c r="D787" s="136"/>
      <c r="E787" s="102"/>
      <c r="F787" s="128"/>
      <c r="G787" s="35"/>
    </row>
    <row r="788" spans="1:7" x14ac:dyDescent="0.2">
      <c r="A788" s="29"/>
      <c r="B788" s="101"/>
      <c r="C788" s="31"/>
      <c r="D788" s="67"/>
      <c r="E788" s="131"/>
      <c r="F788" s="117"/>
      <c r="G788" s="35"/>
    </row>
    <row r="789" spans="1:7" x14ac:dyDescent="0.2">
      <c r="A789" s="29"/>
      <c r="B789" s="101"/>
      <c r="C789" s="41"/>
      <c r="D789" s="118"/>
      <c r="E789" s="108"/>
      <c r="F789" s="149"/>
      <c r="G789" s="35"/>
    </row>
    <row r="790" spans="1:7" x14ac:dyDescent="0.2">
      <c r="A790" s="29"/>
      <c r="B790" s="101"/>
      <c r="C790" s="41"/>
      <c r="D790" s="144"/>
      <c r="E790" s="108"/>
      <c r="F790" s="149"/>
      <c r="G790" s="35"/>
    </row>
    <row r="791" spans="1:7" ht="13.5" thickBot="1" x14ac:dyDescent="0.25">
      <c r="A791" s="45"/>
      <c r="B791" s="132"/>
      <c r="C791" s="115"/>
      <c r="D791" s="115"/>
      <c r="E791" s="132"/>
      <c r="F791" s="49" t="s">
        <v>15</v>
      </c>
      <c r="G791" s="50">
        <f>SUM(G757:G790)</f>
        <v>3200</v>
      </c>
    </row>
    <row r="792" spans="1:7" ht="13.5" thickTop="1" x14ac:dyDescent="0.2">
      <c r="A792" s="1149" t="s">
        <v>2538</v>
      </c>
      <c r="B792" s="1150"/>
      <c r="C792" s="1150"/>
      <c r="D792" s="1150"/>
      <c r="E792" s="1150"/>
      <c r="F792" s="1150"/>
      <c r="G792" s="1151"/>
    </row>
    <row r="793" spans="1:7" ht="13.5" thickBot="1" x14ac:dyDescent="0.25">
      <c r="A793" s="359" t="s">
        <v>8</v>
      </c>
      <c r="B793" s="103"/>
      <c r="C793" s="355" t="s">
        <v>8</v>
      </c>
      <c r="D793" s="54"/>
      <c r="E793" s="103"/>
      <c r="F793" s="55"/>
      <c r="G793" s="56"/>
    </row>
    <row r="794" spans="1:7" ht="13.5" thickTop="1" x14ac:dyDescent="0.2">
      <c r="A794" s="1130"/>
      <c r="B794" s="1131"/>
      <c r="C794" s="1131"/>
      <c r="D794" s="57" t="s">
        <v>11</v>
      </c>
      <c r="E794" s="1132" t="s">
        <v>12</v>
      </c>
      <c r="F794" s="1132"/>
      <c r="G794" s="1133"/>
    </row>
    <row r="795" spans="1:7" x14ac:dyDescent="0.2">
      <c r="A795" s="1134" t="s">
        <v>17</v>
      </c>
      <c r="B795" s="1135"/>
      <c r="C795" s="1135"/>
      <c r="D795" s="39"/>
      <c r="E795" s="1136"/>
      <c r="F795" s="1137"/>
      <c r="G795" s="1138"/>
    </row>
    <row r="796" spans="1:7" x14ac:dyDescent="0.2">
      <c r="A796" s="1134" t="s">
        <v>38</v>
      </c>
      <c r="B796" s="1135"/>
      <c r="C796" s="1135"/>
      <c r="D796" s="58" t="s">
        <v>1422</v>
      </c>
      <c r="E796" s="1139" t="s">
        <v>142</v>
      </c>
      <c r="F796" s="1139"/>
      <c r="G796" s="1140"/>
    </row>
    <row r="797" spans="1:7" ht="13.5" thickBot="1" x14ac:dyDescent="0.25">
      <c r="A797" s="1141" t="s">
        <v>39</v>
      </c>
      <c r="B797" s="1142"/>
      <c r="C797" s="1142"/>
      <c r="D797" s="125" t="s">
        <v>575</v>
      </c>
      <c r="E797" s="1143" t="s">
        <v>0</v>
      </c>
      <c r="F797" s="1143"/>
      <c r="G797" s="1144"/>
    </row>
    <row r="798" spans="1:7" ht="16.5" x14ac:dyDescent="0.25">
      <c r="A798" s="1152" t="s">
        <v>29</v>
      </c>
      <c r="B798" s="1153"/>
      <c r="C798" s="1153"/>
      <c r="D798" s="1153"/>
      <c r="E798" s="1153"/>
      <c r="F798" s="1153"/>
      <c r="G798" s="1154"/>
    </row>
    <row r="799" spans="1:7" x14ac:dyDescent="0.2">
      <c r="A799" s="1155" t="s">
        <v>48</v>
      </c>
      <c r="B799" s="1156"/>
      <c r="C799" s="1156"/>
      <c r="D799" s="1156"/>
      <c r="E799" s="1156"/>
      <c r="F799" s="1156"/>
      <c r="G799" s="1157"/>
    </row>
    <row r="800" spans="1:7" x14ac:dyDescent="0.2">
      <c r="A800" s="1158" t="s">
        <v>49</v>
      </c>
      <c r="B800" s="1159"/>
      <c r="C800" s="1159"/>
      <c r="D800" s="1159"/>
      <c r="E800" s="1159"/>
      <c r="F800" s="1159"/>
      <c r="G800" s="1160"/>
    </row>
    <row r="801" spans="1:7" x14ac:dyDescent="0.2">
      <c r="A801" s="6"/>
      <c r="B801" s="99"/>
      <c r="C801" s="8"/>
      <c r="D801" s="9"/>
      <c r="E801" s="99"/>
      <c r="F801" s="10"/>
      <c r="G801" s="11" t="s">
        <v>20</v>
      </c>
    </row>
    <row r="802" spans="1:7" x14ac:dyDescent="0.2">
      <c r="A802" s="12" t="s">
        <v>1</v>
      </c>
      <c r="B802" s="13"/>
      <c r="C802" s="14" t="s">
        <v>45</v>
      </c>
      <c r="D802" s="13"/>
      <c r="E802" s="343" t="s">
        <v>4454</v>
      </c>
      <c r="F802" s="98"/>
      <c r="G802" s="344" t="s">
        <v>4353</v>
      </c>
    </row>
    <row r="803" spans="1:7" x14ac:dyDescent="0.2">
      <c r="A803" s="17" t="s">
        <v>8</v>
      </c>
      <c r="B803" s="100"/>
      <c r="C803" s="19"/>
      <c r="D803" s="4"/>
      <c r="E803" s="1145"/>
      <c r="F803" s="1146"/>
      <c r="G803" s="20"/>
    </row>
    <row r="804" spans="1:7" x14ac:dyDescent="0.2">
      <c r="A804" s="21" t="s">
        <v>37</v>
      </c>
      <c r="B804" s="22"/>
      <c r="C804" s="22"/>
      <c r="D804" s="22"/>
      <c r="E804" s="23" t="s">
        <v>46</v>
      </c>
      <c r="F804" s="24"/>
      <c r="G804" s="20" t="s">
        <v>50</v>
      </c>
    </row>
    <row r="805" spans="1:7" x14ac:dyDescent="0.2">
      <c r="A805" s="6"/>
      <c r="B805" s="99"/>
      <c r="C805" s="8"/>
      <c r="D805" s="8"/>
      <c r="E805" s="1147"/>
      <c r="F805" s="1148"/>
      <c r="G805" s="25"/>
    </row>
    <row r="806" spans="1:7" ht="26.25" thickBot="1" x14ac:dyDescent="0.25">
      <c r="A806" s="210" t="s">
        <v>47</v>
      </c>
      <c r="B806" s="28" t="s">
        <v>23</v>
      </c>
      <c r="C806" s="28" t="s">
        <v>34</v>
      </c>
      <c r="D806" s="110" t="s">
        <v>53</v>
      </c>
      <c r="E806" s="114" t="s">
        <v>54</v>
      </c>
      <c r="F806" s="111" t="s">
        <v>55</v>
      </c>
      <c r="G806" s="112" t="s">
        <v>35</v>
      </c>
    </row>
    <row r="807" spans="1:7" ht="13.5" thickTop="1" x14ac:dyDescent="0.2">
      <c r="A807" s="29">
        <v>1</v>
      </c>
      <c r="B807" s="101"/>
      <c r="C807" s="352" t="s">
        <v>2311</v>
      </c>
      <c r="D807" s="357" t="s">
        <v>2310</v>
      </c>
      <c r="E807" s="102">
        <v>70</v>
      </c>
      <c r="F807" s="128">
        <v>40</v>
      </c>
      <c r="G807" s="35">
        <f>F807*E807</f>
        <v>2800</v>
      </c>
    </row>
    <row r="808" spans="1:7" x14ac:dyDescent="0.2">
      <c r="A808" s="29"/>
      <c r="B808" s="101"/>
      <c r="C808" s="352"/>
      <c r="D808" s="357"/>
      <c r="E808" s="102"/>
      <c r="F808" s="128"/>
      <c r="G808" s="35"/>
    </row>
    <row r="809" spans="1:7" x14ac:dyDescent="0.2">
      <c r="A809" s="29"/>
      <c r="B809" s="101"/>
      <c r="C809" s="352"/>
      <c r="D809" s="351"/>
      <c r="E809" s="108"/>
      <c r="F809" s="128"/>
      <c r="G809" s="35"/>
    </row>
    <row r="810" spans="1:7" x14ac:dyDescent="0.2">
      <c r="A810" s="29"/>
      <c r="B810" s="105"/>
      <c r="C810" s="41"/>
      <c r="D810" s="430"/>
      <c r="E810" s="102"/>
      <c r="F810" s="128"/>
      <c r="G810" s="35"/>
    </row>
    <row r="811" spans="1:7" x14ac:dyDescent="0.2">
      <c r="A811" s="29"/>
      <c r="B811" s="105"/>
      <c r="C811" s="352"/>
      <c r="D811" s="357"/>
      <c r="E811" s="102"/>
      <c r="F811" s="128"/>
      <c r="G811" s="35"/>
    </row>
    <row r="812" spans="1:7" x14ac:dyDescent="0.2">
      <c r="A812" s="29"/>
      <c r="B812" s="151"/>
      <c r="C812" s="352"/>
      <c r="D812" s="351"/>
      <c r="E812" s="108"/>
      <c r="F812" s="128"/>
      <c r="G812" s="35"/>
    </row>
    <row r="813" spans="1:7" x14ac:dyDescent="0.2">
      <c r="A813" s="29"/>
      <c r="B813" s="151"/>
      <c r="C813" s="352"/>
      <c r="D813" s="351"/>
      <c r="E813" s="108"/>
      <c r="F813" s="128"/>
      <c r="G813" s="35"/>
    </row>
    <row r="814" spans="1:7" x14ac:dyDescent="0.2">
      <c r="A814" s="29"/>
      <c r="B814" s="151"/>
      <c r="C814" s="352"/>
      <c r="D814" s="357"/>
      <c r="E814" s="102"/>
      <c r="F814" s="128"/>
      <c r="G814" s="35"/>
    </row>
    <row r="815" spans="1:7" x14ac:dyDescent="0.2">
      <c r="A815" s="29"/>
      <c r="B815" s="105"/>
      <c r="C815" s="41"/>
      <c r="D815" s="430"/>
      <c r="E815" s="102"/>
      <c r="F815" s="128"/>
      <c r="G815" s="353"/>
    </row>
    <row r="816" spans="1:7" x14ac:dyDescent="0.2">
      <c r="A816" s="29"/>
      <c r="B816" s="107"/>
      <c r="C816" s="352"/>
      <c r="D816" s="351"/>
      <c r="E816" s="108"/>
      <c r="F816" s="128"/>
      <c r="G816" s="35"/>
    </row>
    <row r="817" spans="1:7" x14ac:dyDescent="0.2">
      <c r="A817" s="29"/>
      <c r="B817" s="107"/>
      <c r="C817" s="352"/>
      <c r="D817" s="357"/>
      <c r="E817" s="102"/>
      <c r="F817" s="128"/>
      <c r="G817" s="35"/>
    </row>
    <row r="818" spans="1:7" x14ac:dyDescent="0.2">
      <c r="A818" s="29"/>
      <c r="B818" s="101"/>
      <c r="C818" s="41"/>
      <c r="D818" s="430"/>
      <c r="E818" s="102"/>
      <c r="F818" s="128"/>
      <c r="G818" s="353"/>
    </row>
    <row r="819" spans="1:7" x14ac:dyDescent="0.2">
      <c r="A819" s="29"/>
      <c r="B819" s="101"/>
      <c r="C819" s="352"/>
      <c r="D819" s="351"/>
      <c r="E819" s="108"/>
      <c r="F819" s="128"/>
      <c r="G819" s="35"/>
    </row>
    <row r="820" spans="1:7" x14ac:dyDescent="0.2">
      <c r="A820" s="29"/>
      <c r="B820" s="106"/>
      <c r="C820" s="352"/>
      <c r="D820" s="357"/>
      <c r="E820" s="102"/>
      <c r="F820" s="128"/>
      <c r="G820" s="35"/>
    </row>
    <row r="821" spans="1:7" x14ac:dyDescent="0.2">
      <c r="A821" s="29"/>
      <c r="B821" s="106"/>
      <c r="C821" s="41"/>
      <c r="D821" s="67"/>
      <c r="E821" s="104"/>
      <c r="F821" s="154"/>
      <c r="G821" s="353"/>
    </row>
    <row r="822" spans="1:7" x14ac:dyDescent="0.2">
      <c r="A822" s="29"/>
      <c r="B822" s="106"/>
      <c r="C822" s="41"/>
      <c r="D822" s="67"/>
      <c r="E822" s="104"/>
      <c r="F822" s="154"/>
      <c r="G822" s="353"/>
    </row>
    <row r="823" spans="1:7" x14ac:dyDescent="0.2">
      <c r="A823" s="29"/>
      <c r="B823" s="106"/>
      <c r="C823" s="41"/>
      <c r="D823" s="67"/>
      <c r="E823" s="104"/>
      <c r="F823" s="154"/>
      <c r="G823" s="353"/>
    </row>
    <row r="824" spans="1:7" x14ac:dyDescent="0.2">
      <c r="A824" s="29"/>
      <c r="B824" s="106"/>
      <c r="C824" s="41"/>
      <c r="D824" s="67"/>
      <c r="E824" s="104"/>
      <c r="F824" s="154"/>
      <c r="G824" s="353"/>
    </row>
    <row r="825" spans="1:7" x14ac:dyDescent="0.2">
      <c r="A825" s="29"/>
      <c r="B825" s="105"/>
      <c r="C825" s="41"/>
      <c r="D825" s="130"/>
      <c r="E825" s="104"/>
      <c r="F825" s="154"/>
      <c r="G825" s="35"/>
    </row>
    <row r="826" spans="1:7" x14ac:dyDescent="0.2">
      <c r="A826" s="29"/>
      <c r="B826" s="105"/>
      <c r="C826" s="41"/>
      <c r="D826" s="67"/>
      <c r="E826" s="104"/>
      <c r="F826" s="154"/>
      <c r="G826" s="35"/>
    </row>
    <row r="827" spans="1:7" x14ac:dyDescent="0.2">
      <c r="A827" s="29"/>
      <c r="B827" s="101"/>
      <c r="C827" s="41"/>
      <c r="D827" s="67"/>
      <c r="E827" s="104"/>
      <c r="F827" s="154"/>
      <c r="G827" s="35"/>
    </row>
    <row r="828" spans="1:7" x14ac:dyDescent="0.2">
      <c r="A828" s="29"/>
      <c r="B828" s="101"/>
      <c r="C828" s="41"/>
      <c r="D828" s="357" t="s">
        <v>152</v>
      </c>
      <c r="E828" s="104"/>
      <c r="F828" s="154"/>
      <c r="G828" s="35"/>
    </row>
    <row r="829" spans="1:7" x14ac:dyDescent="0.2">
      <c r="A829" s="29"/>
      <c r="B829" s="101"/>
      <c r="C829" s="41"/>
      <c r="D829" s="136"/>
      <c r="E829" s="104"/>
      <c r="F829" s="154"/>
      <c r="G829" s="35"/>
    </row>
    <row r="830" spans="1:7" x14ac:dyDescent="0.2">
      <c r="A830" s="29"/>
      <c r="B830" s="101"/>
      <c r="C830" s="41"/>
      <c r="D830" s="401" t="s">
        <v>8</v>
      </c>
      <c r="E830" s="104"/>
      <c r="F830" s="154"/>
      <c r="G830" s="35"/>
    </row>
    <row r="831" spans="1:7" x14ac:dyDescent="0.2">
      <c r="A831" s="29"/>
      <c r="B831" s="101"/>
      <c r="C831" s="41"/>
      <c r="D831" s="67"/>
      <c r="E831" s="104"/>
      <c r="F831" s="154"/>
      <c r="G831" s="35"/>
    </row>
    <row r="832" spans="1:7" x14ac:dyDescent="0.2">
      <c r="A832" s="29"/>
      <c r="B832" s="101"/>
      <c r="C832" s="41"/>
      <c r="D832" s="159"/>
      <c r="E832" s="104"/>
      <c r="F832" s="154"/>
      <c r="G832" s="35"/>
    </row>
    <row r="833" spans="1:14" x14ac:dyDescent="0.2">
      <c r="A833" s="29"/>
      <c r="B833" s="101"/>
      <c r="C833" s="41"/>
      <c r="D833" s="159"/>
      <c r="E833" s="104"/>
      <c r="F833" s="154"/>
      <c r="G833" s="35"/>
      <c r="J833" s="411" t="s">
        <v>152</v>
      </c>
    </row>
    <row r="834" spans="1:14" x14ac:dyDescent="0.2">
      <c r="A834" s="29"/>
      <c r="B834" s="101"/>
      <c r="C834" s="41"/>
      <c r="D834" s="159"/>
      <c r="E834" s="104"/>
      <c r="F834" s="154"/>
      <c r="G834" s="35"/>
    </row>
    <row r="835" spans="1:14" x14ac:dyDescent="0.2">
      <c r="A835" s="29"/>
      <c r="B835" s="101"/>
      <c r="C835" s="41"/>
      <c r="D835" s="160"/>
      <c r="E835" s="108"/>
      <c r="F835" s="128"/>
      <c r="G835" s="35"/>
    </row>
    <row r="836" spans="1:14" x14ac:dyDescent="0.2">
      <c r="A836" s="29"/>
      <c r="B836" s="101"/>
      <c r="C836" s="41"/>
      <c r="D836" s="136"/>
      <c r="E836" s="153"/>
      <c r="F836" s="128"/>
      <c r="G836" s="35"/>
    </row>
    <row r="837" spans="1:14" x14ac:dyDescent="0.2">
      <c r="A837" s="29"/>
      <c r="B837" s="101"/>
      <c r="C837" s="41"/>
      <c r="D837" s="136"/>
      <c r="E837" s="102"/>
      <c r="F837" s="128"/>
      <c r="G837" s="35"/>
      <c r="L837" s="2">
        <v>125</v>
      </c>
      <c r="M837" s="2">
        <v>250</v>
      </c>
      <c r="N837" s="2">
        <f>M837*L837</f>
        <v>31250</v>
      </c>
    </row>
    <row r="838" spans="1:14" x14ac:dyDescent="0.2">
      <c r="A838" s="29"/>
      <c r="B838" s="101"/>
      <c r="C838" s="31"/>
      <c r="D838" s="67"/>
      <c r="E838" s="131"/>
      <c r="F838" s="117"/>
      <c r="G838" s="35"/>
      <c r="L838" s="2">
        <v>125</v>
      </c>
      <c r="M838" s="2">
        <v>450</v>
      </c>
      <c r="N838" s="2">
        <f>M838*L838</f>
        <v>56250</v>
      </c>
    </row>
    <row r="839" spans="1:14" x14ac:dyDescent="0.2">
      <c r="A839" s="29"/>
      <c r="B839" s="101"/>
      <c r="C839" s="41"/>
      <c r="D839" s="118"/>
      <c r="E839" s="108"/>
      <c r="F839" s="149"/>
      <c r="G839" s="35"/>
    </row>
    <row r="840" spans="1:14" x14ac:dyDescent="0.2">
      <c r="A840" s="29"/>
      <c r="B840" s="101"/>
      <c r="C840" s="41"/>
      <c r="D840" s="144"/>
      <c r="E840" s="108"/>
      <c r="F840" s="149"/>
      <c r="G840" s="35"/>
      <c r="N840" s="2">
        <f>SUM(N837:N839)</f>
        <v>87500</v>
      </c>
    </row>
    <row r="841" spans="1:14" ht="13.5" thickBot="1" x14ac:dyDescent="0.25">
      <c r="A841" s="45"/>
      <c r="B841" s="132"/>
      <c r="C841" s="115"/>
      <c r="D841" s="115"/>
      <c r="E841" s="132"/>
      <c r="F841" s="49" t="s">
        <v>15</v>
      </c>
      <c r="G841" s="50">
        <f>SUM(G807:G840)</f>
        <v>2800</v>
      </c>
    </row>
    <row r="842" spans="1:14" ht="13.5" thickTop="1" x14ac:dyDescent="0.2">
      <c r="A842" s="1149" t="s">
        <v>3644</v>
      </c>
      <c r="B842" s="1150"/>
      <c r="C842" s="1150"/>
      <c r="D842" s="1150"/>
      <c r="E842" s="1150"/>
      <c r="F842" s="1150"/>
      <c r="G842" s="1151"/>
    </row>
    <row r="843" spans="1:14" ht="13.5" thickBot="1" x14ac:dyDescent="0.25">
      <c r="A843" s="359" t="s">
        <v>8</v>
      </c>
      <c r="B843" s="103"/>
      <c r="C843" s="355" t="s">
        <v>8</v>
      </c>
      <c r="D843" s="54"/>
      <c r="E843" s="103"/>
      <c r="F843" s="55"/>
      <c r="G843" s="56"/>
    </row>
    <row r="844" spans="1:14" ht="13.5" thickTop="1" x14ac:dyDescent="0.2">
      <c r="A844" s="1130"/>
      <c r="B844" s="1131"/>
      <c r="C844" s="1131"/>
      <c r="D844" s="57" t="s">
        <v>11</v>
      </c>
      <c r="E844" s="1132" t="s">
        <v>12</v>
      </c>
      <c r="F844" s="1132"/>
      <c r="G844" s="1133"/>
    </row>
    <row r="845" spans="1:14" x14ac:dyDescent="0.2">
      <c r="A845" s="1134" t="s">
        <v>17</v>
      </c>
      <c r="B845" s="1135"/>
      <c r="C845" s="1135"/>
      <c r="D845" s="39"/>
      <c r="E845" s="1136"/>
      <c r="F845" s="1137"/>
      <c r="G845" s="1138"/>
    </row>
    <row r="846" spans="1:14" x14ac:dyDescent="0.2">
      <c r="A846" s="1134" t="s">
        <v>38</v>
      </c>
      <c r="B846" s="1135"/>
      <c r="C846" s="1135"/>
      <c r="D846" s="58" t="s">
        <v>1422</v>
      </c>
      <c r="E846" s="1139" t="s">
        <v>142</v>
      </c>
      <c r="F846" s="1139"/>
      <c r="G846" s="1140"/>
    </row>
    <row r="847" spans="1:14" ht="13.5" thickBot="1" x14ac:dyDescent="0.25">
      <c r="A847" s="1141" t="s">
        <v>39</v>
      </c>
      <c r="B847" s="1142"/>
      <c r="C847" s="1142"/>
      <c r="D847" s="125" t="s">
        <v>575</v>
      </c>
      <c r="E847" s="1143" t="s">
        <v>0</v>
      </c>
      <c r="F847" s="1143"/>
      <c r="G847" s="1144"/>
    </row>
    <row r="848" spans="1:14" ht="16.5" x14ac:dyDescent="0.25">
      <c r="A848" s="1152" t="s">
        <v>29</v>
      </c>
      <c r="B848" s="1153"/>
      <c r="C848" s="1153"/>
      <c r="D848" s="1153"/>
      <c r="E848" s="1153"/>
      <c r="F848" s="1153"/>
      <c r="G848" s="1154"/>
    </row>
    <row r="849" spans="1:7" x14ac:dyDescent="0.2">
      <c r="A849" s="1155" t="s">
        <v>48</v>
      </c>
      <c r="B849" s="1156"/>
      <c r="C849" s="1156"/>
      <c r="D849" s="1156"/>
      <c r="E849" s="1156"/>
      <c r="F849" s="1156"/>
      <c r="G849" s="1157"/>
    </row>
    <row r="850" spans="1:7" x14ac:dyDescent="0.2">
      <c r="A850" s="1158" t="s">
        <v>49</v>
      </c>
      <c r="B850" s="1159"/>
      <c r="C850" s="1159"/>
      <c r="D850" s="1159"/>
      <c r="E850" s="1159"/>
      <c r="F850" s="1159"/>
      <c r="G850" s="1160"/>
    </row>
    <row r="851" spans="1:7" x14ac:dyDescent="0.2">
      <c r="A851" s="6"/>
      <c r="B851" s="99"/>
      <c r="C851" s="8"/>
      <c r="D851" s="9"/>
      <c r="E851" s="99"/>
      <c r="F851" s="10"/>
      <c r="G851" s="11" t="s">
        <v>20</v>
      </c>
    </row>
    <row r="852" spans="1:7" x14ac:dyDescent="0.2">
      <c r="A852" s="12" t="s">
        <v>1</v>
      </c>
      <c r="B852" s="13"/>
      <c r="C852" s="14" t="s">
        <v>45</v>
      </c>
      <c r="D852" s="13"/>
      <c r="E852" s="343" t="s">
        <v>4630</v>
      </c>
      <c r="F852" s="98"/>
      <c r="G852" s="344" t="s">
        <v>4628</v>
      </c>
    </row>
    <row r="853" spans="1:7" x14ac:dyDescent="0.2">
      <c r="A853" s="17" t="s">
        <v>8</v>
      </c>
      <c r="B853" s="100"/>
      <c r="C853" s="19"/>
      <c r="D853" s="4"/>
      <c r="E853" s="1145"/>
      <c r="F853" s="1146"/>
      <c r="G853" s="20"/>
    </row>
    <row r="854" spans="1:7" x14ac:dyDescent="0.2">
      <c r="A854" s="21" t="s">
        <v>37</v>
      </c>
      <c r="B854" s="22"/>
      <c r="C854" s="22"/>
      <c r="D854" s="22"/>
      <c r="E854" s="23" t="s">
        <v>46</v>
      </c>
      <c r="F854" s="24"/>
      <c r="G854" s="20" t="s">
        <v>50</v>
      </c>
    </row>
    <row r="855" spans="1:7" x14ac:dyDescent="0.2">
      <c r="A855" s="6"/>
      <c r="B855" s="99"/>
      <c r="C855" s="8"/>
      <c r="D855" s="8"/>
      <c r="E855" s="1147"/>
      <c r="F855" s="1148"/>
      <c r="G855" s="25"/>
    </row>
    <row r="856" spans="1:7" ht="26.25" thickBot="1" x14ac:dyDescent="0.25">
      <c r="A856" s="210" t="s">
        <v>47</v>
      </c>
      <c r="B856" s="28" t="s">
        <v>23</v>
      </c>
      <c r="C856" s="28" t="s">
        <v>34</v>
      </c>
      <c r="D856" s="110" t="s">
        <v>53</v>
      </c>
      <c r="E856" s="114" t="s">
        <v>54</v>
      </c>
      <c r="F856" s="111" t="s">
        <v>55</v>
      </c>
      <c r="G856" s="112" t="s">
        <v>35</v>
      </c>
    </row>
    <row r="857" spans="1:7" ht="13.5" thickTop="1" x14ac:dyDescent="0.2">
      <c r="A857" s="29">
        <v>1</v>
      </c>
      <c r="B857" s="101"/>
      <c r="C857" s="352" t="s">
        <v>300</v>
      </c>
      <c r="D857" s="357" t="s">
        <v>667</v>
      </c>
      <c r="E857" s="102">
        <v>50</v>
      </c>
      <c r="F857" s="128">
        <v>200</v>
      </c>
      <c r="G857" s="35">
        <f>F857*E857</f>
        <v>10000</v>
      </c>
    </row>
    <row r="858" spans="1:7" x14ac:dyDescent="0.2">
      <c r="A858" s="29">
        <v>2</v>
      </c>
      <c r="B858" s="101"/>
      <c r="C858" s="352" t="s">
        <v>300</v>
      </c>
      <c r="D858" s="357" t="s">
        <v>2782</v>
      </c>
      <c r="E858" s="102">
        <v>30</v>
      </c>
      <c r="F858" s="128">
        <v>350</v>
      </c>
      <c r="G858" s="35">
        <f t="shared" ref="G858:G859" si="12">F858*E858</f>
        <v>10500</v>
      </c>
    </row>
    <row r="859" spans="1:7" x14ac:dyDescent="0.2">
      <c r="A859" s="29">
        <v>3</v>
      </c>
      <c r="B859" s="101"/>
      <c r="C859" s="352" t="s">
        <v>300</v>
      </c>
      <c r="D859" s="351" t="s">
        <v>4684</v>
      </c>
      <c r="E859" s="108">
        <v>50</v>
      </c>
      <c r="F859" s="128">
        <v>200</v>
      </c>
      <c r="G859" s="35">
        <f t="shared" si="12"/>
        <v>10000</v>
      </c>
    </row>
    <row r="860" spans="1:7" x14ac:dyDescent="0.2">
      <c r="A860" s="29"/>
      <c r="B860" s="105"/>
      <c r="C860" s="41"/>
      <c r="D860" s="430"/>
      <c r="E860" s="102"/>
      <c r="F860" s="128"/>
      <c r="G860" s="35"/>
    </row>
    <row r="861" spans="1:7" x14ac:dyDescent="0.2">
      <c r="A861" s="29"/>
      <c r="B861" s="105"/>
      <c r="C861" s="352"/>
      <c r="D861" s="357"/>
      <c r="E861" s="102"/>
      <c r="F861" s="128"/>
      <c r="G861" s="35"/>
    </row>
    <row r="862" spans="1:7" x14ac:dyDescent="0.2">
      <c r="A862" s="29"/>
      <c r="B862" s="151"/>
      <c r="C862" s="352"/>
      <c r="D862" s="351"/>
      <c r="E862" s="108"/>
      <c r="F862" s="128"/>
      <c r="G862" s="35"/>
    </row>
    <row r="863" spans="1:7" x14ac:dyDescent="0.2">
      <c r="A863" s="29"/>
      <c r="B863" s="151"/>
      <c r="C863" s="352"/>
      <c r="E863" s="108"/>
      <c r="F863" s="128"/>
      <c r="G863" s="35"/>
    </row>
    <row r="864" spans="1:7" x14ac:dyDescent="0.2">
      <c r="A864" s="29"/>
      <c r="B864" s="151"/>
      <c r="C864" s="352"/>
      <c r="D864" s="357"/>
      <c r="E864" s="102"/>
      <c r="F864" s="128"/>
      <c r="G864" s="35"/>
    </row>
    <row r="865" spans="1:7" x14ac:dyDescent="0.2">
      <c r="A865" s="29"/>
      <c r="B865" s="105"/>
      <c r="C865" s="41"/>
      <c r="D865" s="430"/>
      <c r="E865" s="102"/>
      <c r="F865" s="128"/>
      <c r="G865" s="353"/>
    </row>
    <row r="866" spans="1:7" x14ac:dyDescent="0.2">
      <c r="A866" s="29"/>
      <c r="B866" s="107"/>
      <c r="C866" s="352"/>
      <c r="D866" s="351"/>
      <c r="E866" s="108"/>
      <c r="F866" s="128"/>
      <c r="G866" s="35"/>
    </row>
    <row r="867" spans="1:7" x14ac:dyDescent="0.2">
      <c r="A867" s="29"/>
      <c r="B867" s="107"/>
      <c r="C867" s="352"/>
      <c r="D867" s="357"/>
      <c r="E867" s="102"/>
      <c r="F867" s="128"/>
      <c r="G867" s="35"/>
    </row>
    <row r="868" spans="1:7" x14ac:dyDescent="0.2">
      <c r="A868" s="29"/>
      <c r="B868" s="101"/>
      <c r="C868" s="41"/>
      <c r="D868" s="430"/>
      <c r="E868" s="102"/>
      <c r="F868" s="128"/>
      <c r="G868" s="353"/>
    </row>
    <row r="869" spans="1:7" x14ac:dyDescent="0.2">
      <c r="A869" s="29"/>
      <c r="B869" s="101"/>
      <c r="C869" s="352"/>
      <c r="D869" s="351"/>
      <c r="E869" s="108"/>
      <c r="F869" s="128"/>
      <c r="G869" s="35"/>
    </row>
    <row r="870" spans="1:7" x14ac:dyDescent="0.2">
      <c r="A870" s="29"/>
      <c r="B870" s="106"/>
      <c r="C870" s="352"/>
      <c r="D870" s="357"/>
      <c r="E870" s="102"/>
      <c r="F870" s="128"/>
      <c r="G870" s="35"/>
    </row>
    <row r="871" spans="1:7" x14ac:dyDescent="0.2">
      <c r="A871" s="29"/>
      <c r="B871" s="106"/>
      <c r="C871" s="41"/>
      <c r="D871" s="67"/>
      <c r="E871" s="104"/>
      <c r="F871" s="154"/>
      <c r="G871" s="353"/>
    </row>
    <row r="872" spans="1:7" x14ac:dyDescent="0.2">
      <c r="A872" s="29"/>
      <c r="B872" s="106"/>
      <c r="C872" s="41"/>
      <c r="D872" s="67"/>
      <c r="E872" s="104"/>
      <c r="F872" s="154"/>
      <c r="G872" s="353"/>
    </row>
    <row r="873" spans="1:7" x14ac:dyDescent="0.2">
      <c r="A873" s="29"/>
      <c r="B873" s="106"/>
      <c r="C873" s="41"/>
      <c r="D873" s="67"/>
      <c r="E873" s="104"/>
      <c r="F873" s="154"/>
      <c r="G873" s="353"/>
    </row>
    <row r="874" spans="1:7" x14ac:dyDescent="0.2">
      <c r="A874" s="29"/>
      <c r="B874" s="106"/>
      <c r="C874" s="41"/>
      <c r="D874" s="67"/>
      <c r="E874" s="104"/>
      <c r="F874" s="154"/>
      <c r="G874" s="353"/>
    </row>
    <row r="875" spans="1:7" x14ac:dyDescent="0.2">
      <c r="A875" s="29"/>
      <c r="B875" s="105"/>
      <c r="C875" s="41"/>
      <c r="D875" s="130"/>
      <c r="E875" s="104"/>
      <c r="F875" s="154"/>
      <c r="G875" s="35"/>
    </row>
    <row r="876" spans="1:7" x14ac:dyDescent="0.2">
      <c r="A876" s="29"/>
      <c r="B876" s="105"/>
      <c r="C876" s="41"/>
      <c r="D876" s="67"/>
      <c r="E876" s="104"/>
      <c r="F876" s="154"/>
      <c r="G876" s="35"/>
    </row>
    <row r="877" spans="1:7" x14ac:dyDescent="0.2">
      <c r="A877" s="29"/>
      <c r="B877" s="101"/>
      <c r="C877" s="41"/>
      <c r="D877" s="67"/>
      <c r="E877" s="104"/>
      <c r="F877" s="154"/>
      <c r="G877" s="35"/>
    </row>
    <row r="878" spans="1:7" x14ac:dyDescent="0.2">
      <c r="A878" s="29"/>
      <c r="B878" s="101"/>
      <c r="C878" s="41"/>
      <c r="D878" s="357" t="s">
        <v>152</v>
      </c>
      <c r="E878" s="104"/>
      <c r="F878" s="154"/>
      <c r="G878" s="35"/>
    </row>
    <row r="879" spans="1:7" x14ac:dyDescent="0.2">
      <c r="A879" s="29"/>
      <c r="B879" s="101"/>
      <c r="C879" s="41"/>
      <c r="D879" s="136"/>
      <c r="E879" s="104"/>
      <c r="F879" s="154"/>
      <c r="G879" s="35"/>
    </row>
    <row r="880" spans="1:7" x14ac:dyDescent="0.2">
      <c r="A880" s="29"/>
      <c r="B880" s="101"/>
      <c r="C880" s="41"/>
      <c r="D880" s="401" t="s">
        <v>8</v>
      </c>
      <c r="E880" s="104"/>
      <c r="F880" s="154"/>
      <c r="G880" s="35"/>
    </row>
    <row r="881" spans="1:7" x14ac:dyDescent="0.2">
      <c r="A881" s="29"/>
      <c r="B881" s="101"/>
      <c r="C881" s="41"/>
      <c r="D881" s="67"/>
      <c r="E881" s="104"/>
      <c r="F881" s="154"/>
      <c r="G881" s="35"/>
    </row>
    <row r="882" spans="1:7" x14ac:dyDescent="0.2">
      <c r="A882" s="29"/>
      <c r="B882" s="101"/>
      <c r="C882" s="41"/>
      <c r="D882" s="159"/>
      <c r="E882" s="104"/>
      <c r="F882" s="154"/>
      <c r="G882" s="35"/>
    </row>
    <row r="883" spans="1:7" x14ac:dyDescent="0.2">
      <c r="A883" s="29"/>
      <c r="B883" s="101"/>
      <c r="C883" s="41"/>
      <c r="D883" s="159"/>
      <c r="E883" s="104"/>
      <c r="F883" s="154"/>
      <c r="G883" s="35"/>
    </row>
    <row r="884" spans="1:7" x14ac:dyDescent="0.2">
      <c r="A884" s="29"/>
      <c r="B884" s="101"/>
      <c r="C884" s="41"/>
      <c r="D884" s="159"/>
      <c r="E884" s="104"/>
      <c r="F884" s="154"/>
      <c r="G884" s="35"/>
    </row>
    <row r="885" spans="1:7" x14ac:dyDescent="0.2">
      <c r="A885" s="29"/>
      <c r="B885" s="101"/>
      <c r="C885" s="41"/>
      <c r="D885" s="160"/>
      <c r="E885" s="108"/>
      <c r="F885" s="128"/>
      <c r="G885" s="35"/>
    </row>
    <row r="886" spans="1:7" x14ac:dyDescent="0.2">
      <c r="A886" s="29"/>
      <c r="B886" s="101"/>
      <c r="C886" s="41"/>
      <c r="D886" s="136"/>
      <c r="E886" s="153"/>
      <c r="F886" s="128"/>
      <c r="G886" s="35"/>
    </row>
    <row r="887" spans="1:7" x14ac:dyDescent="0.2">
      <c r="A887" s="29"/>
      <c r="B887" s="101"/>
      <c r="C887" s="41"/>
      <c r="D887" s="136"/>
      <c r="E887" s="102"/>
      <c r="F887" s="128"/>
      <c r="G887" s="35"/>
    </row>
    <row r="888" spans="1:7" x14ac:dyDescent="0.2">
      <c r="A888" s="29"/>
      <c r="B888" s="101"/>
      <c r="C888" s="31"/>
      <c r="D888" s="67"/>
      <c r="E888" s="131"/>
      <c r="F888" s="117"/>
      <c r="G888" s="35"/>
    </row>
    <row r="889" spans="1:7" x14ac:dyDescent="0.2">
      <c r="A889" s="29"/>
      <c r="B889" s="101"/>
      <c r="C889" s="41"/>
      <c r="D889" s="118"/>
      <c r="E889" s="108"/>
      <c r="F889" s="149"/>
      <c r="G889" s="35"/>
    </row>
    <row r="890" spans="1:7" x14ac:dyDescent="0.2">
      <c r="A890" s="29"/>
      <c r="B890" s="101"/>
      <c r="C890" s="41"/>
      <c r="D890" s="144"/>
      <c r="E890" s="108"/>
      <c r="F890" s="149"/>
      <c r="G890" s="35"/>
    </row>
    <row r="891" spans="1:7" ht="13.5" thickBot="1" x14ac:dyDescent="0.25">
      <c r="A891" s="45"/>
      <c r="B891" s="132"/>
      <c r="C891" s="115"/>
      <c r="D891" s="115"/>
      <c r="E891" s="132"/>
      <c r="F891" s="49" t="s">
        <v>15</v>
      </c>
      <c r="G891" s="50">
        <f>SUM(G857:G890)</f>
        <v>30500</v>
      </c>
    </row>
    <row r="892" spans="1:7" ht="13.5" thickTop="1" x14ac:dyDescent="0.2">
      <c r="A892" s="1149" t="s">
        <v>4685</v>
      </c>
      <c r="B892" s="1150"/>
      <c r="C892" s="1150"/>
      <c r="D892" s="1150"/>
      <c r="E892" s="1150"/>
      <c r="F892" s="1150"/>
      <c r="G892" s="1151"/>
    </row>
    <row r="893" spans="1:7" ht="13.5" thickBot="1" x14ac:dyDescent="0.25">
      <c r="A893" s="359" t="s">
        <v>8</v>
      </c>
      <c r="B893" s="103"/>
      <c r="C893" s="355" t="s">
        <v>8</v>
      </c>
      <c r="D893" s="54"/>
      <c r="E893" s="103"/>
      <c r="F893" s="55"/>
      <c r="G893" s="56"/>
    </row>
    <row r="894" spans="1:7" ht="13.5" thickTop="1" x14ac:dyDescent="0.2">
      <c r="A894" s="1130"/>
      <c r="B894" s="1131"/>
      <c r="C894" s="1131"/>
      <c r="D894" s="57" t="s">
        <v>11</v>
      </c>
      <c r="E894" s="1132" t="s">
        <v>12</v>
      </c>
      <c r="F894" s="1132"/>
      <c r="G894" s="1133"/>
    </row>
    <row r="895" spans="1:7" x14ac:dyDescent="0.2">
      <c r="A895" s="1134" t="s">
        <v>17</v>
      </c>
      <c r="B895" s="1135"/>
      <c r="C895" s="1135"/>
      <c r="D895" s="39"/>
      <c r="E895" s="1136"/>
      <c r="F895" s="1137"/>
      <c r="G895" s="1138"/>
    </row>
    <row r="896" spans="1:7" x14ac:dyDescent="0.2">
      <c r="A896" s="1134" t="s">
        <v>38</v>
      </c>
      <c r="B896" s="1135"/>
      <c r="C896" s="1135"/>
      <c r="D896" s="58" t="s">
        <v>1422</v>
      </c>
      <c r="E896" s="1139" t="s">
        <v>142</v>
      </c>
      <c r="F896" s="1139"/>
      <c r="G896" s="1140"/>
    </row>
    <row r="897" spans="1:7" ht="13.5" thickBot="1" x14ac:dyDescent="0.25">
      <c r="A897" s="1141" t="s">
        <v>39</v>
      </c>
      <c r="B897" s="1142"/>
      <c r="C897" s="1142"/>
      <c r="D897" s="125" t="s">
        <v>575</v>
      </c>
      <c r="E897" s="1143" t="s">
        <v>0</v>
      </c>
      <c r="F897" s="1143"/>
      <c r="G897" s="1144"/>
    </row>
    <row r="898" spans="1:7" ht="16.5" x14ac:dyDescent="0.25">
      <c r="A898" s="1152" t="s">
        <v>29</v>
      </c>
      <c r="B898" s="1153"/>
      <c r="C898" s="1153"/>
      <c r="D898" s="1153"/>
      <c r="E898" s="1153"/>
      <c r="F898" s="1153"/>
      <c r="G898" s="1154"/>
    </row>
    <row r="899" spans="1:7" x14ac:dyDescent="0.2">
      <c r="A899" s="1155" t="s">
        <v>48</v>
      </c>
      <c r="B899" s="1156"/>
      <c r="C899" s="1156"/>
      <c r="D899" s="1156"/>
      <c r="E899" s="1156"/>
      <c r="F899" s="1156"/>
      <c r="G899" s="1157"/>
    </row>
    <row r="900" spans="1:7" x14ac:dyDescent="0.2">
      <c r="A900" s="1158" t="s">
        <v>49</v>
      </c>
      <c r="B900" s="1159"/>
      <c r="C900" s="1159"/>
      <c r="D900" s="1159"/>
      <c r="E900" s="1159"/>
      <c r="F900" s="1159"/>
      <c r="G900" s="1160"/>
    </row>
    <row r="901" spans="1:7" x14ac:dyDescent="0.2">
      <c r="A901" s="6"/>
      <c r="B901" s="99"/>
      <c r="C901" s="8"/>
      <c r="D901" s="9"/>
      <c r="E901" s="99"/>
      <c r="F901" s="10"/>
      <c r="G901" s="11" t="s">
        <v>20</v>
      </c>
    </row>
    <row r="902" spans="1:7" x14ac:dyDescent="0.2">
      <c r="A902" s="12" t="s">
        <v>1</v>
      </c>
      <c r="B902" s="13"/>
      <c r="C902" s="14" t="s">
        <v>45</v>
      </c>
      <c r="D902" s="13"/>
      <c r="E902" s="343" t="s">
        <v>4630</v>
      </c>
      <c r="F902" s="98"/>
      <c r="G902" s="344" t="s">
        <v>4834</v>
      </c>
    </row>
    <row r="903" spans="1:7" x14ac:dyDescent="0.2">
      <c r="A903" s="17" t="s">
        <v>8</v>
      </c>
      <c r="B903" s="100"/>
      <c r="C903" s="19"/>
      <c r="D903" s="4"/>
      <c r="E903" s="1145"/>
      <c r="F903" s="1146"/>
      <c r="G903" s="20"/>
    </row>
    <row r="904" spans="1:7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7" x14ac:dyDescent="0.2">
      <c r="A905" s="6"/>
      <c r="B905" s="99"/>
      <c r="C905" s="8"/>
      <c r="D905" s="8"/>
      <c r="E905" s="1147"/>
      <c r="F905" s="1148"/>
      <c r="G905" s="25"/>
    </row>
    <row r="906" spans="1:7" ht="26.25" thickBot="1" x14ac:dyDescent="0.25">
      <c r="A906" s="210" t="s">
        <v>47</v>
      </c>
      <c r="B906" s="28" t="s">
        <v>23</v>
      </c>
      <c r="C906" s="28" t="s">
        <v>34</v>
      </c>
      <c r="D906" s="110" t="s">
        <v>53</v>
      </c>
      <c r="E906" s="114" t="s">
        <v>54</v>
      </c>
      <c r="F906" s="111" t="s">
        <v>55</v>
      </c>
      <c r="G906" s="112" t="s">
        <v>35</v>
      </c>
    </row>
    <row r="907" spans="1:7" ht="13.5" thickTop="1" x14ac:dyDescent="0.2">
      <c r="A907" s="29">
        <v>1</v>
      </c>
      <c r="B907" s="101"/>
      <c r="C907" s="352" t="s">
        <v>2311</v>
      </c>
      <c r="D907" s="357" t="s">
        <v>2310</v>
      </c>
      <c r="E907" s="102">
        <v>60</v>
      </c>
      <c r="F907" s="128">
        <v>40</v>
      </c>
      <c r="G907" s="35">
        <f>F907*E907</f>
        <v>2400</v>
      </c>
    </row>
    <row r="908" spans="1:7" x14ac:dyDescent="0.2">
      <c r="A908" s="29"/>
      <c r="B908" s="101"/>
      <c r="C908" s="352"/>
      <c r="D908" s="357"/>
      <c r="E908" s="102"/>
      <c r="F908" s="128"/>
      <c r="G908" s="35"/>
    </row>
    <row r="909" spans="1:7" x14ac:dyDescent="0.2">
      <c r="A909" s="29"/>
      <c r="B909" s="101"/>
      <c r="C909" s="352"/>
      <c r="D909" s="351"/>
      <c r="E909" s="108"/>
      <c r="F909" s="128"/>
      <c r="G909" s="35"/>
    </row>
    <row r="910" spans="1:7" x14ac:dyDescent="0.2">
      <c r="A910" s="29"/>
      <c r="B910" s="105"/>
      <c r="C910" s="41"/>
      <c r="D910" s="430"/>
      <c r="E910" s="102"/>
      <c r="F910" s="128"/>
      <c r="G910" s="35"/>
    </row>
    <row r="911" spans="1:7" x14ac:dyDescent="0.2">
      <c r="A911" s="29"/>
      <c r="B911" s="105"/>
      <c r="C911" s="352"/>
      <c r="D911" s="357"/>
      <c r="E911" s="102"/>
      <c r="F911" s="128"/>
      <c r="G911" s="35"/>
    </row>
    <row r="912" spans="1:7" x14ac:dyDescent="0.2">
      <c r="A912" s="29"/>
      <c r="B912" s="151"/>
      <c r="C912" s="352"/>
      <c r="D912" s="351"/>
      <c r="E912" s="108"/>
      <c r="F912" s="128"/>
      <c r="G912" s="35"/>
    </row>
    <row r="913" spans="1:7" x14ac:dyDescent="0.2">
      <c r="A913" s="29"/>
      <c r="B913" s="151"/>
      <c r="C913" s="352"/>
      <c r="D913" s="351"/>
      <c r="E913" s="108"/>
      <c r="F913" s="128"/>
      <c r="G913" s="35"/>
    </row>
    <row r="914" spans="1:7" x14ac:dyDescent="0.2">
      <c r="A914" s="29"/>
      <c r="B914" s="151"/>
      <c r="C914" s="352"/>
      <c r="D914" s="357"/>
      <c r="E914" s="102"/>
      <c r="F914" s="128"/>
      <c r="G914" s="35"/>
    </row>
    <row r="915" spans="1:7" x14ac:dyDescent="0.2">
      <c r="A915" s="29"/>
      <c r="B915" s="105"/>
      <c r="C915" s="41"/>
      <c r="D915" s="430"/>
      <c r="E915" s="102"/>
      <c r="F915" s="128"/>
      <c r="G915" s="353"/>
    </row>
    <row r="916" spans="1:7" x14ac:dyDescent="0.2">
      <c r="A916" s="29"/>
      <c r="B916" s="107"/>
      <c r="C916" s="352"/>
      <c r="D916" s="351"/>
      <c r="E916" s="108"/>
      <c r="F916" s="128"/>
      <c r="G916" s="35"/>
    </row>
    <row r="917" spans="1:7" x14ac:dyDescent="0.2">
      <c r="A917" s="29"/>
      <c r="B917" s="107"/>
      <c r="C917" s="352"/>
      <c r="D917" s="357"/>
      <c r="E917" s="102"/>
      <c r="F917" s="128"/>
      <c r="G917" s="35"/>
    </row>
    <row r="918" spans="1:7" x14ac:dyDescent="0.2">
      <c r="A918" s="29"/>
      <c r="B918" s="101"/>
      <c r="C918" s="41"/>
      <c r="D918" s="430"/>
      <c r="E918" s="102"/>
      <c r="F918" s="128"/>
      <c r="G918" s="353"/>
    </row>
    <row r="919" spans="1:7" x14ac:dyDescent="0.2">
      <c r="A919" s="29"/>
      <c r="B919" s="101"/>
      <c r="C919" s="352"/>
      <c r="D919" s="351"/>
      <c r="E919" s="108"/>
      <c r="F919" s="128"/>
      <c r="G919" s="35"/>
    </row>
    <row r="920" spans="1:7" x14ac:dyDescent="0.2">
      <c r="A920" s="29"/>
      <c r="B920" s="106"/>
      <c r="C920" s="352"/>
      <c r="D920" s="357"/>
      <c r="E920" s="102"/>
      <c r="F920" s="128"/>
      <c r="G920" s="35"/>
    </row>
    <row r="921" spans="1:7" x14ac:dyDescent="0.2">
      <c r="A921" s="29"/>
      <c r="B921" s="106"/>
      <c r="C921" s="41"/>
      <c r="D921" s="67"/>
      <c r="E921" s="104"/>
      <c r="F921" s="154"/>
      <c r="G921" s="353"/>
    </row>
    <row r="922" spans="1:7" x14ac:dyDescent="0.2">
      <c r="A922" s="29"/>
      <c r="B922" s="106"/>
      <c r="C922" s="41"/>
      <c r="D922" s="67"/>
      <c r="E922" s="104"/>
      <c r="F922" s="154"/>
      <c r="G922" s="353"/>
    </row>
    <row r="923" spans="1:7" x14ac:dyDescent="0.2">
      <c r="A923" s="29"/>
      <c r="B923" s="106"/>
      <c r="C923" s="41"/>
      <c r="D923" s="67"/>
      <c r="E923" s="104"/>
      <c r="F923" s="154"/>
      <c r="G923" s="353"/>
    </row>
    <row r="924" spans="1:7" x14ac:dyDescent="0.2">
      <c r="A924" s="29"/>
      <c r="B924" s="106"/>
      <c r="C924" s="41"/>
      <c r="D924" s="67"/>
      <c r="E924" s="104"/>
      <c r="F924" s="154"/>
      <c r="G924" s="353"/>
    </row>
    <row r="925" spans="1:7" x14ac:dyDescent="0.2">
      <c r="A925" s="29"/>
      <c r="B925" s="105"/>
      <c r="C925" s="41"/>
      <c r="D925" s="130"/>
      <c r="E925" s="104"/>
      <c r="F925" s="154"/>
      <c r="G925" s="35"/>
    </row>
    <row r="926" spans="1:7" x14ac:dyDescent="0.2">
      <c r="A926" s="29"/>
      <c r="B926" s="105"/>
      <c r="C926" s="41"/>
      <c r="D926" s="67"/>
      <c r="E926" s="104"/>
      <c r="F926" s="154"/>
      <c r="G926" s="35"/>
    </row>
    <row r="927" spans="1:7" x14ac:dyDescent="0.2">
      <c r="A927" s="29"/>
      <c r="B927" s="101"/>
      <c r="C927" s="41"/>
      <c r="D927" s="67"/>
      <c r="E927" s="104"/>
      <c r="F927" s="154"/>
      <c r="G927" s="35"/>
    </row>
    <row r="928" spans="1:7" x14ac:dyDescent="0.2">
      <c r="A928" s="29"/>
      <c r="B928" s="101"/>
      <c r="C928" s="41"/>
      <c r="D928" s="357" t="s">
        <v>152</v>
      </c>
      <c r="E928" s="104"/>
      <c r="F928" s="154"/>
      <c r="G928" s="35"/>
    </row>
    <row r="929" spans="1:7" x14ac:dyDescent="0.2">
      <c r="A929" s="29"/>
      <c r="B929" s="101"/>
      <c r="C929" s="41"/>
      <c r="D929" s="136"/>
      <c r="E929" s="104"/>
      <c r="F929" s="154"/>
      <c r="G929" s="35"/>
    </row>
    <row r="930" spans="1:7" x14ac:dyDescent="0.2">
      <c r="A930" s="29"/>
      <c r="B930" s="101"/>
      <c r="C930" s="41"/>
      <c r="D930" s="401" t="s">
        <v>8</v>
      </c>
      <c r="E930" s="104"/>
      <c r="F930" s="154"/>
      <c r="G930" s="35"/>
    </row>
    <row r="931" spans="1:7" x14ac:dyDescent="0.2">
      <c r="A931" s="29"/>
      <c r="B931" s="101"/>
      <c r="C931" s="41"/>
      <c r="D931" s="67"/>
      <c r="E931" s="104"/>
      <c r="F931" s="154"/>
      <c r="G931" s="35"/>
    </row>
    <row r="932" spans="1:7" x14ac:dyDescent="0.2">
      <c r="A932" s="29"/>
      <c r="B932" s="101"/>
      <c r="C932" s="41"/>
      <c r="D932" s="159"/>
      <c r="E932" s="104"/>
      <c r="F932" s="154"/>
      <c r="G932" s="35"/>
    </row>
    <row r="933" spans="1:7" x14ac:dyDescent="0.2">
      <c r="A933" s="29"/>
      <c r="B933" s="101"/>
      <c r="C933" s="41"/>
      <c r="D933" s="159"/>
      <c r="E933" s="104"/>
      <c r="F933" s="154"/>
      <c r="G933" s="35"/>
    </row>
    <row r="934" spans="1:7" x14ac:dyDescent="0.2">
      <c r="A934" s="29"/>
      <c r="B934" s="101"/>
      <c r="C934" s="41"/>
      <c r="D934" s="159"/>
      <c r="E934" s="104"/>
      <c r="F934" s="154"/>
      <c r="G934" s="35"/>
    </row>
    <row r="935" spans="1:7" x14ac:dyDescent="0.2">
      <c r="A935" s="29"/>
      <c r="B935" s="101"/>
      <c r="C935" s="41"/>
      <c r="D935" s="160"/>
      <c r="E935" s="108"/>
      <c r="F935" s="128"/>
      <c r="G935" s="35"/>
    </row>
    <row r="936" spans="1:7" x14ac:dyDescent="0.2">
      <c r="A936" s="29"/>
      <c r="B936" s="101"/>
      <c r="C936" s="41"/>
      <c r="D936" s="136"/>
      <c r="E936" s="153"/>
      <c r="F936" s="128"/>
      <c r="G936" s="35"/>
    </row>
    <row r="937" spans="1:7" x14ac:dyDescent="0.2">
      <c r="A937" s="29"/>
      <c r="B937" s="101"/>
      <c r="C937" s="41"/>
      <c r="D937" s="136"/>
      <c r="E937" s="102"/>
      <c r="F937" s="128"/>
      <c r="G937" s="35"/>
    </row>
    <row r="938" spans="1:7" x14ac:dyDescent="0.2">
      <c r="A938" s="29"/>
      <c r="B938" s="101"/>
      <c r="C938" s="31"/>
      <c r="D938" s="67"/>
      <c r="E938" s="131"/>
      <c r="F938" s="117"/>
      <c r="G938" s="35"/>
    </row>
    <row r="939" spans="1:7" x14ac:dyDescent="0.2">
      <c r="A939" s="29"/>
      <c r="B939" s="101"/>
      <c r="C939" s="41"/>
      <c r="D939" s="118"/>
      <c r="E939" s="108"/>
      <c r="F939" s="149"/>
      <c r="G939" s="35"/>
    </row>
    <row r="940" spans="1:7" x14ac:dyDescent="0.2">
      <c r="A940" s="29"/>
      <c r="B940" s="101"/>
      <c r="C940" s="41"/>
      <c r="D940" s="144"/>
      <c r="E940" s="108"/>
      <c r="F940" s="149"/>
      <c r="G940" s="35"/>
    </row>
    <row r="941" spans="1:7" ht="13.5" thickBot="1" x14ac:dyDescent="0.25">
      <c r="A941" s="45"/>
      <c r="B941" s="132"/>
      <c r="C941" s="115"/>
      <c r="D941" s="115"/>
      <c r="E941" s="132"/>
      <c r="F941" s="49" t="s">
        <v>15</v>
      </c>
      <c r="G941" s="50">
        <f>SUM(G907:G940)</f>
        <v>2400</v>
      </c>
    </row>
    <row r="942" spans="1:7" ht="13.5" thickTop="1" x14ac:dyDescent="0.2">
      <c r="A942" s="1149" t="s">
        <v>4131</v>
      </c>
      <c r="B942" s="1150"/>
      <c r="C942" s="1150"/>
      <c r="D942" s="1150"/>
      <c r="E942" s="1150"/>
      <c r="F942" s="1150"/>
      <c r="G942" s="1151"/>
    </row>
    <row r="943" spans="1:7" ht="13.5" thickBot="1" x14ac:dyDescent="0.25">
      <c r="A943" s="359" t="s">
        <v>8</v>
      </c>
      <c r="B943" s="103"/>
      <c r="C943" s="355" t="s">
        <v>8</v>
      </c>
      <c r="D943" s="54"/>
      <c r="E943" s="103"/>
      <c r="F943" s="55"/>
      <c r="G943" s="56"/>
    </row>
    <row r="944" spans="1:7" ht="13.5" thickTop="1" x14ac:dyDescent="0.2">
      <c r="A944" s="1130"/>
      <c r="B944" s="1131"/>
      <c r="C944" s="1131"/>
      <c r="D944" s="57" t="s">
        <v>11</v>
      </c>
      <c r="E944" s="1132" t="s">
        <v>12</v>
      </c>
      <c r="F944" s="1132"/>
      <c r="G944" s="1133"/>
    </row>
    <row r="945" spans="1:7" x14ac:dyDescent="0.2">
      <c r="A945" s="1134" t="s">
        <v>17</v>
      </c>
      <c r="B945" s="1135"/>
      <c r="C945" s="1135"/>
      <c r="D945" s="39"/>
      <c r="E945" s="1136"/>
      <c r="F945" s="1137"/>
      <c r="G945" s="1138"/>
    </row>
    <row r="946" spans="1:7" x14ac:dyDescent="0.2">
      <c r="A946" s="1134" t="s">
        <v>38</v>
      </c>
      <c r="B946" s="1135"/>
      <c r="C946" s="1135"/>
      <c r="D946" s="58" t="s">
        <v>1422</v>
      </c>
      <c r="E946" s="1139" t="s">
        <v>142</v>
      </c>
      <c r="F946" s="1139"/>
      <c r="G946" s="1140"/>
    </row>
    <row r="947" spans="1:7" ht="13.5" thickBot="1" x14ac:dyDescent="0.25">
      <c r="A947" s="1141" t="s">
        <v>39</v>
      </c>
      <c r="B947" s="1142"/>
      <c r="C947" s="1142"/>
      <c r="D947" s="125" t="s">
        <v>575</v>
      </c>
      <c r="E947" s="1143" t="s">
        <v>0</v>
      </c>
      <c r="F947" s="1143"/>
      <c r="G947" s="1144"/>
    </row>
  </sheetData>
  <mergeCells count="266">
    <mergeCell ref="A946:C946"/>
    <mergeCell ref="E946:G946"/>
    <mergeCell ref="A947:C947"/>
    <mergeCell ref="E947:G947"/>
    <mergeCell ref="A898:G898"/>
    <mergeCell ref="A899:G899"/>
    <mergeCell ref="A900:G900"/>
    <mergeCell ref="E903:F903"/>
    <mergeCell ref="E905:F905"/>
    <mergeCell ref="A942:G942"/>
    <mergeCell ref="A944:C944"/>
    <mergeCell ref="E944:G944"/>
    <mergeCell ref="A945:C945"/>
    <mergeCell ref="E945:G945"/>
    <mergeCell ref="A796:C796"/>
    <mergeCell ref="E796:G796"/>
    <mergeCell ref="A797:C797"/>
    <mergeCell ref="E797:G797"/>
    <mergeCell ref="A748:G748"/>
    <mergeCell ref="A749:G749"/>
    <mergeCell ref="A750:G750"/>
    <mergeCell ref="E753:F753"/>
    <mergeCell ref="E755:F755"/>
    <mergeCell ref="A792:G792"/>
    <mergeCell ref="A794:C794"/>
    <mergeCell ref="E794:G794"/>
    <mergeCell ref="A795:C795"/>
    <mergeCell ref="E795:G795"/>
    <mergeCell ref="A696:C696"/>
    <mergeCell ref="E696:G696"/>
    <mergeCell ref="A697:C697"/>
    <mergeCell ref="E697:G697"/>
    <mergeCell ref="A648:G648"/>
    <mergeCell ref="A649:G649"/>
    <mergeCell ref="A650:G650"/>
    <mergeCell ref="E653:F653"/>
    <mergeCell ref="E655:F655"/>
    <mergeCell ref="A692:G692"/>
    <mergeCell ref="A694:C694"/>
    <mergeCell ref="E694:G694"/>
    <mergeCell ref="A695:C695"/>
    <mergeCell ref="E695:G695"/>
    <mergeCell ref="A642:G642"/>
    <mergeCell ref="A644:C644"/>
    <mergeCell ref="E644:G644"/>
    <mergeCell ref="A645:C645"/>
    <mergeCell ref="E645:G645"/>
    <mergeCell ref="A646:C646"/>
    <mergeCell ref="E646:G646"/>
    <mergeCell ref="A647:C647"/>
    <mergeCell ref="E647:G647"/>
    <mergeCell ref="A596:C596"/>
    <mergeCell ref="E596:G596"/>
    <mergeCell ref="A597:C597"/>
    <mergeCell ref="E597:G597"/>
    <mergeCell ref="A598:G598"/>
    <mergeCell ref="A599:G599"/>
    <mergeCell ref="A600:G600"/>
    <mergeCell ref="E603:F603"/>
    <mergeCell ref="E605:F605"/>
    <mergeCell ref="A548:G548"/>
    <mergeCell ref="A549:G549"/>
    <mergeCell ref="A550:G550"/>
    <mergeCell ref="E553:F553"/>
    <mergeCell ref="E555:F555"/>
    <mergeCell ref="A592:G592"/>
    <mergeCell ref="A594:C594"/>
    <mergeCell ref="E594:G594"/>
    <mergeCell ref="A595:C595"/>
    <mergeCell ref="E595:G595"/>
    <mergeCell ref="A446:C446"/>
    <mergeCell ref="E446:G446"/>
    <mergeCell ref="A447:C447"/>
    <mergeCell ref="E447:G447"/>
    <mergeCell ref="A398:G398"/>
    <mergeCell ref="A399:G399"/>
    <mergeCell ref="A400:G400"/>
    <mergeCell ref="E403:F403"/>
    <mergeCell ref="E405:F405"/>
    <mergeCell ref="A442:G442"/>
    <mergeCell ref="A444:C444"/>
    <mergeCell ref="E444:G444"/>
    <mergeCell ref="A445:C445"/>
    <mergeCell ref="E445:G445"/>
    <mergeCell ref="A346:C346"/>
    <mergeCell ref="E346:G346"/>
    <mergeCell ref="A347:C347"/>
    <mergeCell ref="E347:G347"/>
    <mergeCell ref="A298:G298"/>
    <mergeCell ref="A299:G299"/>
    <mergeCell ref="A300:G300"/>
    <mergeCell ref="E303:F303"/>
    <mergeCell ref="E305:F305"/>
    <mergeCell ref="A342:G342"/>
    <mergeCell ref="A344:C344"/>
    <mergeCell ref="E344:G344"/>
    <mergeCell ref="A345:C345"/>
    <mergeCell ref="E345:G345"/>
    <mergeCell ref="A292:G292"/>
    <mergeCell ref="A294:C294"/>
    <mergeCell ref="E294:G294"/>
    <mergeCell ref="A295:C295"/>
    <mergeCell ref="E295:G295"/>
    <mergeCell ref="A296:C296"/>
    <mergeCell ref="E296:G296"/>
    <mergeCell ref="A297:C297"/>
    <mergeCell ref="E297:G297"/>
    <mergeCell ref="A1:G1"/>
    <mergeCell ref="A2:G2"/>
    <mergeCell ref="A3:G3"/>
    <mergeCell ref="E6:F6"/>
    <mergeCell ref="E8:F8"/>
    <mergeCell ref="A198:G198"/>
    <mergeCell ref="A199:G199"/>
    <mergeCell ref="A200:G200"/>
    <mergeCell ref="E203:F203"/>
    <mergeCell ref="A50:G50"/>
    <mergeCell ref="A51:G51"/>
    <mergeCell ref="A52:G52"/>
    <mergeCell ref="E55:F55"/>
    <mergeCell ref="E57:F57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9:G99"/>
    <mergeCell ref="A100:G100"/>
    <mergeCell ref="A101:G101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5:C145"/>
    <mergeCell ref="E145:G145"/>
    <mergeCell ref="A146:C146"/>
    <mergeCell ref="E146:G146"/>
    <mergeCell ref="A147:C147"/>
    <mergeCell ref="E147:G147"/>
    <mergeCell ref="E104:F104"/>
    <mergeCell ref="E106:F106"/>
    <mergeCell ref="A142:G142"/>
    <mergeCell ref="A144:C144"/>
    <mergeCell ref="E144:G144"/>
    <mergeCell ref="A192:G192"/>
    <mergeCell ref="A194:C194"/>
    <mergeCell ref="E194:G194"/>
    <mergeCell ref="A195:C195"/>
    <mergeCell ref="E195:G195"/>
    <mergeCell ref="A148:G148"/>
    <mergeCell ref="A149:G149"/>
    <mergeCell ref="A150:G150"/>
    <mergeCell ref="E153:F153"/>
    <mergeCell ref="E155:F155"/>
    <mergeCell ref="A348:G348"/>
    <mergeCell ref="A349:G349"/>
    <mergeCell ref="A350:G350"/>
    <mergeCell ref="E353:F353"/>
    <mergeCell ref="E355:F355"/>
    <mergeCell ref="A196:C196"/>
    <mergeCell ref="E196:G196"/>
    <mergeCell ref="A197:C197"/>
    <mergeCell ref="E197:G197"/>
    <mergeCell ref="E205:F205"/>
    <mergeCell ref="A242:G242"/>
    <mergeCell ref="A244:C244"/>
    <mergeCell ref="E244:G244"/>
    <mergeCell ref="A245:C245"/>
    <mergeCell ref="E245:G245"/>
    <mergeCell ref="A246:C246"/>
    <mergeCell ref="E246:G246"/>
    <mergeCell ref="A247:C247"/>
    <mergeCell ref="E247:G247"/>
    <mergeCell ref="A248:G248"/>
    <mergeCell ref="A249:G249"/>
    <mergeCell ref="A250:G250"/>
    <mergeCell ref="E253:F253"/>
    <mergeCell ref="E255:F255"/>
    <mergeCell ref="A396:C396"/>
    <mergeCell ref="E396:G396"/>
    <mergeCell ref="A397:C397"/>
    <mergeCell ref="E397:G397"/>
    <mergeCell ref="A392:G392"/>
    <mergeCell ref="A394:C394"/>
    <mergeCell ref="E394:G394"/>
    <mergeCell ref="A395:C395"/>
    <mergeCell ref="E395:G395"/>
    <mergeCell ref="A496:C496"/>
    <mergeCell ref="E496:G496"/>
    <mergeCell ref="A497:C497"/>
    <mergeCell ref="E497:G497"/>
    <mergeCell ref="A448:G448"/>
    <mergeCell ref="A449:G449"/>
    <mergeCell ref="A450:G450"/>
    <mergeCell ref="E453:F453"/>
    <mergeCell ref="E455:F455"/>
    <mergeCell ref="A492:G492"/>
    <mergeCell ref="A494:C494"/>
    <mergeCell ref="E494:G494"/>
    <mergeCell ref="A495:C495"/>
    <mergeCell ref="E495:G495"/>
    <mergeCell ref="A546:C546"/>
    <mergeCell ref="E546:G546"/>
    <mergeCell ref="A547:C547"/>
    <mergeCell ref="E547:G547"/>
    <mergeCell ref="A498:G498"/>
    <mergeCell ref="A499:G499"/>
    <mergeCell ref="A500:G500"/>
    <mergeCell ref="E503:F503"/>
    <mergeCell ref="E505:F505"/>
    <mergeCell ref="A542:G542"/>
    <mergeCell ref="A544:C544"/>
    <mergeCell ref="E544:G544"/>
    <mergeCell ref="A545:C545"/>
    <mergeCell ref="E545:G545"/>
    <mergeCell ref="A746:C746"/>
    <mergeCell ref="E746:G746"/>
    <mergeCell ref="A747:C747"/>
    <mergeCell ref="E747:G747"/>
    <mergeCell ref="A698:G698"/>
    <mergeCell ref="A699:G699"/>
    <mergeCell ref="A700:G700"/>
    <mergeCell ref="E703:F703"/>
    <mergeCell ref="E705:F705"/>
    <mergeCell ref="A742:G742"/>
    <mergeCell ref="A744:C744"/>
    <mergeCell ref="E744:G744"/>
    <mergeCell ref="A745:C745"/>
    <mergeCell ref="E745:G745"/>
    <mergeCell ref="A846:C846"/>
    <mergeCell ref="E846:G846"/>
    <mergeCell ref="A847:C847"/>
    <mergeCell ref="E847:G847"/>
    <mergeCell ref="A798:G798"/>
    <mergeCell ref="A799:G799"/>
    <mergeCell ref="A800:G800"/>
    <mergeCell ref="E803:F803"/>
    <mergeCell ref="E805:F805"/>
    <mergeCell ref="A842:G842"/>
    <mergeCell ref="A844:C844"/>
    <mergeCell ref="E844:G844"/>
    <mergeCell ref="A845:C845"/>
    <mergeCell ref="E845:G845"/>
    <mergeCell ref="A896:C896"/>
    <mergeCell ref="E896:G896"/>
    <mergeCell ref="A897:C897"/>
    <mergeCell ref="E897:G897"/>
    <mergeCell ref="A848:G848"/>
    <mergeCell ref="A849:G849"/>
    <mergeCell ref="A850:G850"/>
    <mergeCell ref="E853:F853"/>
    <mergeCell ref="E855:F855"/>
    <mergeCell ref="A892:G892"/>
    <mergeCell ref="A894:C894"/>
    <mergeCell ref="E894:G894"/>
    <mergeCell ref="A895:C895"/>
    <mergeCell ref="E895:G8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8A3CC4"/>
  </sheetPr>
  <dimension ref="A1:H150"/>
  <sheetViews>
    <sheetView topLeftCell="A121" zoomScale="115" zoomScaleNormal="115" workbookViewId="0">
      <selection activeCell="I135" sqref="I13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25</v>
      </c>
      <c r="D5" s="13"/>
      <c r="E5" s="343" t="s">
        <v>2467</v>
      </c>
      <c r="F5" s="98"/>
      <c r="G5" s="344" t="s">
        <v>2408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2311</v>
      </c>
      <c r="D10" s="357" t="s">
        <v>2310</v>
      </c>
      <c r="E10" s="158">
        <v>195</v>
      </c>
      <c r="F10" s="128">
        <v>40</v>
      </c>
      <c r="G10" s="35">
        <f>F10*E10</f>
        <v>7800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646"/>
      <c r="C33" s="647"/>
      <c r="D33" s="681"/>
      <c r="E33" s="649"/>
      <c r="F33" s="650"/>
      <c r="G33" s="35"/>
    </row>
    <row r="34" spans="1:7" x14ac:dyDescent="0.2">
      <c r="A34" s="29"/>
      <c r="B34" s="646"/>
      <c r="C34" s="647"/>
      <c r="D34" s="681"/>
      <c r="E34" s="649"/>
      <c r="F34" s="650"/>
      <c r="G34" s="35"/>
    </row>
    <row r="35" spans="1:7" x14ac:dyDescent="0.2">
      <c r="A35" s="29"/>
      <c r="B35" s="646"/>
      <c r="C35" s="647"/>
      <c r="D35" s="681"/>
      <c r="E35" s="649"/>
      <c r="F35" s="650"/>
      <c r="G35" s="35"/>
    </row>
    <row r="36" spans="1:7" x14ac:dyDescent="0.2">
      <c r="A36" s="29"/>
      <c r="B36" s="646"/>
      <c r="C36" s="647"/>
      <c r="D36" s="681"/>
      <c r="E36" s="649"/>
      <c r="F36" s="650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7800</v>
      </c>
    </row>
    <row r="45" spans="1:7" ht="13.5" thickTop="1" x14ac:dyDescent="0.2">
      <c r="A45" s="1149" t="s">
        <v>2412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403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404</v>
      </c>
      <c r="E50" s="1143" t="s">
        <v>0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25</v>
      </c>
      <c r="D55" s="13"/>
      <c r="E55" s="343" t="s">
        <v>3684</v>
      </c>
      <c r="F55" s="98"/>
      <c r="G55" s="344" t="s">
        <v>3635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2311</v>
      </c>
      <c r="D60" s="357" t="s">
        <v>2310</v>
      </c>
      <c r="E60" s="158">
        <v>80</v>
      </c>
      <c r="F60" s="128">
        <v>40</v>
      </c>
      <c r="G60" s="35">
        <f>F60*E60</f>
        <v>3200</v>
      </c>
    </row>
    <row r="61" spans="1:7" x14ac:dyDescent="0.2">
      <c r="A61" s="29"/>
      <c r="B61" s="101"/>
      <c r="C61" s="41"/>
      <c r="D61" s="129"/>
      <c r="E61" s="156"/>
      <c r="F61" s="128"/>
      <c r="G61" s="35"/>
    </row>
    <row r="62" spans="1:7" x14ac:dyDescent="0.2">
      <c r="A62" s="29"/>
      <c r="B62" s="101"/>
      <c r="C62" s="41"/>
      <c r="D62" s="129"/>
      <c r="E62" s="157"/>
      <c r="F62" s="149"/>
      <c r="G62" s="35"/>
    </row>
    <row r="63" spans="1:7" x14ac:dyDescent="0.2">
      <c r="A63" s="29"/>
      <c r="B63" s="101"/>
      <c r="C63" s="41"/>
      <c r="D63" s="129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646"/>
      <c r="C83" s="647"/>
      <c r="D83" s="681"/>
      <c r="E83" s="649"/>
      <c r="F83" s="650"/>
      <c r="G83" s="35"/>
    </row>
    <row r="84" spans="1:7" x14ac:dyDescent="0.2">
      <c r="A84" s="29"/>
      <c r="B84" s="646"/>
      <c r="C84" s="647"/>
      <c r="D84" s="681"/>
      <c r="E84" s="649"/>
      <c r="F84" s="650"/>
      <c r="G84" s="35"/>
    </row>
    <row r="85" spans="1:7" x14ac:dyDescent="0.2">
      <c r="A85" s="29"/>
      <c r="B85" s="646"/>
      <c r="C85" s="647"/>
      <c r="D85" s="681"/>
      <c r="E85" s="649"/>
      <c r="F85" s="650"/>
      <c r="G85" s="35"/>
    </row>
    <row r="86" spans="1:7" x14ac:dyDescent="0.2">
      <c r="A86" s="29"/>
      <c r="B86" s="646"/>
      <c r="C86" s="647"/>
      <c r="D86" s="681"/>
      <c r="E86" s="649"/>
      <c r="F86" s="650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3200</v>
      </c>
    </row>
    <row r="95" spans="1:7" ht="13.5" thickTop="1" x14ac:dyDescent="0.2">
      <c r="A95" s="1149" t="s">
        <v>2538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103"/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403</v>
      </c>
      <c r="E99" s="1139" t="s">
        <v>142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404</v>
      </c>
      <c r="E100" s="1143" t="s">
        <v>0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25</v>
      </c>
      <c r="D105" s="13"/>
      <c r="E105" s="343" t="s">
        <v>4140</v>
      </c>
      <c r="F105" s="98"/>
      <c r="G105" s="344" t="s">
        <v>4130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2311</v>
      </c>
      <c r="D110" s="357" t="s">
        <v>2310</v>
      </c>
      <c r="E110" s="158">
        <v>75</v>
      </c>
      <c r="F110" s="128">
        <v>40</v>
      </c>
      <c r="G110" s="35">
        <f>F110*E110</f>
        <v>3000</v>
      </c>
    </row>
    <row r="111" spans="1:7" x14ac:dyDescent="0.2">
      <c r="A111" s="29"/>
      <c r="B111" s="101"/>
      <c r="C111" s="41"/>
      <c r="D111" s="129"/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7" x14ac:dyDescent="0.2">
      <c r="A113" s="29"/>
      <c r="B113" s="101"/>
      <c r="C113" s="41"/>
      <c r="D113" s="129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646"/>
      <c r="C133" s="647"/>
      <c r="D133" s="681"/>
      <c r="E133" s="649"/>
      <c r="F133" s="650"/>
      <c r="G133" s="35"/>
    </row>
    <row r="134" spans="1:7" x14ac:dyDescent="0.2">
      <c r="A134" s="29"/>
      <c r="B134" s="646"/>
      <c r="C134" s="647"/>
      <c r="D134" s="681"/>
      <c r="E134" s="649"/>
      <c r="F134" s="650"/>
      <c r="G134" s="35"/>
    </row>
    <row r="135" spans="1:7" x14ac:dyDescent="0.2">
      <c r="A135" s="29"/>
      <c r="B135" s="646"/>
      <c r="C135" s="647"/>
      <c r="D135" s="681"/>
      <c r="E135" s="649"/>
      <c r="F135" s="650"/>
      <c r="G135" s="35"/>
    </row>
    <row r="136" spans="1:7" x14ac:dyDescent="0.2">
      <c r="A136" s="29"/>
      <c r="B136" s="646"/>
      <c r="C136" s="647"/>
      <c r="D136" s="681"/>
      <c r="E136" s="649"/>
      <c r="F136" s="650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3000</v>
      </c>
    </row>
    <row r="145" spans="1:7" ht="13.5" thickTop="1" x14ac:dyDescent="0.2">
      <c r="A145" s="1149" t="s">
        <v>3644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103"/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403</v>
      </c>
      <c r="E149" s="1139" t="s">
        <v>142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404</v>
      </c>
      <c r="E150" s="1143" t="s">
        <v>0</v>
      </c>
      <c r="F150" s="1143"/>
      <c r="G150" s="1144"/>
    </row>
  </sheetData>
  <mergeCells count="42"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1:G1"/>
    <mergeCell ref="A2:G2"/>
    <mergeCell ref="A3:G3"/>
    <mergeCell ref="E6:F6"/>
    <mergeCell ref="E8:F8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8A3CC4"/>
  </sheetPr>
  <dimension ref="A1:K296"/>
  <sheetViews>
    <sheetView topLeftCell="A262" zoomScale="115" zoomScaleNormal="115" workbookViewId="0">
      <selection activeCell="A247" sqref="A247:G29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43</v>
      </c>
      <c r="D5" s="13"/>
      <c r="E5" s="343" t="s">
        <v>2565</v>
      </c>
      <c r="F5" s="98"/>
      <c r="G5" s="344" t="s">
        <v>2537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2311</v>
      </c>
      <c r="D10" s="357" t="s">
        <v>2310</v>
      </c>
      <c r="E10" s="158">
        <v>60</v>
      </c>
      <c r="F10" s="128">
        <v>40</v>
      </c>
      <c r="G10" s="35">
        <f>F10*E10</f>
        <v>2400</v>
      </c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364" t="s">
        <v>483</v>
      </c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365" t="s">
        <v>8</v>
      </c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646"/>
      <c r="C32" s="647"/>
      <c r="D32" s="648"/>
      <c r="E32" s="649"/>
      <c r="F32" s="650"/>
      <c r="G32" s="35"/>
    </row>
    <row r="33" spans="1:7" x14ac:dyDescent="0.2">
      <c r="A33" s="29"/>
      <c r="B33" s="646"/>
      <c r="C33" s="647"/>
      <c r="D33" s="648"/>
      <c r="E33" s="649"/>
      <c r="F33" s="650"/>
      <c r="G33" s="35"/>
    </row>
    <row r="34" spans="1:7" x14ac:dyDescent="0.2">
      <c r="A34" s="29"/>
      <c r="B34" s="646"/>
      <c r="C34" s="647"/>
      <c r="D34" s="648"/>
      <c r="E34" s="649"/>
      <c r="F34" s="650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18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2400</v>
      </c>
    </row>
    <row r="44" spans="1:7" ht="13.5" thickTop="1" x14ac:dyDescent="0.2">
      <c r="A44" s="1149" t="s">
        <v>2312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103"/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126" t="s">
        <v>498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125" t="s">
        <v>499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43</v>
      </c>
      <c r="D54" s="13"/>
      <c r="E54" s="343" t="s">
        <v>2899</v>
      </c>
      <c r="F54" s="98"/>
      <c r="G54" s="344" t="s">
        <v>2870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2733</v>
      </c>
      <c r="D59" s="357" t="s">
        <v>2871</v>
      </c>
      <c r="E59" s="158">
        <v>19</v>
      </c>
      <c r="F59" s="128">
        <v>40</v>
      </c>
      <c r="G59" s="35">
        <f>F59*E59</f>
        <v>760</v>
      </c>
    </row>
    <row r="60" spans="1:7" x14ac:dyDescent="0.2">
      <c r="A60" s="29">
        <v>2</v>
      </c>
      <c r="B60" s="101"/>
      <c r="C60" s="352" t="s">
        <v>2733</v>
      </c>
      <c r="D60" s="351" t="s">
        <v>2872</v>
      </c>
      <c r="E60" s="108">
        <v>19</v>
      </c>
      <c r="F60" s="128">
        <v>35</v>
      </c>
      <c r="G60" s="35">
        <f>F60*E60</f>
        <v>665</v>
      </c>
    </row>
    <row r="61" spans="1:7" x14ac:dyDescent="0.2">
      <c r="A61" s="29"/>
      <c r="B61" s="101"/>
      <c r="C61" s="41"/>
      <c r="D61" s="129"/>
      <c r="E61" s="108"/>
      <c r="F61" s="149"/>
      <c r="G61" s="35"/>
    </row>
    <row r="62" spans="1:7" x14ac:dyDescent="0.2">
      <c r="A62" s="29"/>
      <c r="B62" s="101"/>
      <c r="C62" s="41"/>
      <c r="D62" s="129"/>
      <c r="E62" s="108"/>
      <c r="F62" s="128"/>
      <c r="G62" s="35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364" t="s">
        <v>483</v>
      </c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365" t="s">
        <v>8</v>
      </c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793"/>
      <c r="C76" s="647"/>
      <c r="D76" s="1124"/>
      <c r="E76" s="649"/>
      <c r="F76" s="650"/>
      <c r="G76" s="35"/>
    </row>
    <row r="77" spans="1:7" x14ac:dyDescent="0.2">
      <c r="A77" s="29"/>
      <c r="B77" s="793"/>
      <c r="C77" s="647"/>
      <c r="D77" s="1124"/>
      <c r="E77" s="649"/>
      <c r="F77" s="650"/>
      <c r="G77" s="35"/>
    </row>
    <row r="78" spans="1:7" x14ac:dyDescent="0.2">
      <c r="A78" s="29"/>
      <c r="B78" s="793"/>
      <c r="C78" s="647"/>
      <c r="D78" s="1124"/>
      <c r="E78" s="649"/>
      <c r="F78" s="650"/>
      <c r="G78" s="35"/>
    </row>
    <row r="79" spans="1:7" x14ac:dyDescent="0.2">
      <c r="A79" s="29"/>
      <c r="B79" s="105"/>
      <c r="C79" s="41"/>
      <c r="D79" s="67"/>
      <c r="E79" s="104"/>
      <c r="F79" s="154"/>
      <c r="G79" s="35"/>
    </row>
    <row r="80" spans="1:7" x14ac:dyDescent="0.2">
      <c r="A80" s="29"/>
      <c r="B80" s="101"/>
      <c r="C80" s="41"/>
      <c r="D80" s="67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62"/>
      <c r="E83" s="104"/>
      <c r="F83" s="154"/>
      <c r="G83" s="35"/>
    </row>
    <row r="84" spans="1:7" x14ac:dyDescent="0.2">
      <c r="A84" s="29"/>
      <c r="B84" s="101"/>
      <c r="C84" s="41"/>
      <c r="D84" s="67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1425</v>
      </c>
    </row>
    <row r="93" spans="1:7" ht="13.5" thickTop="1" x14ac:dyDescent="0.2">
      <c r="A93" s="1149" t="s">
        <v>2538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103"/>
      <c r="D94" s="54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126" t="s">
        <v>498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125" t="s">
        <v>499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1</v>
      </c>
      <c r="B103" s="13"/>
      <c r="C103" s="14" t="s">
        <v>43</v>
      </c>
      <c r="D103" s="13"/>
      <c r="E103" s="343" t="s">
        <v>4112</v>
      </c>
      <c r="F103" s="98"/>
      <c r="G103" s="344" t="s">
        <v>4092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52" t="s">
        <v>2733</v>
      </c>
      <c r="D108" s="357" t="s">
        <v>2871</v>
      </c>
      <c r="E108" s="158">
        <v>16</v>
      </c>
      <c r="F108" s="128">
        <v>40</v>
      </c>
      <c r="G108" s="35">
        <f>F108*E108</f>
        <v>640</v>
      </c>
    </row>
    <row r="109" spans="1:7" x14ac:dyDescent="0.2">
      <c r="A109" s="29">
        <v>2</v>
      </c>
      <c r="B109" s="101"/>
      <c r="C109" s="352" t="s">
        <v>2733</v>
      </c>
      <c r="D109" s="351" t="s">
        <v>2872</v>
      </c>
      <c r="E109" s="108">
        <v>16</v>
      </c>
      <c r="F109" s="128">
        <v>40</v>
      </c>
      <c r="G109" s="35">
        <f>F109*E109</f>
        <v>640</v>
      </c>
    </row>
    <row r="110" spans="1:7" x14ac:dyDescent="0.2">
      <c r="A110" s="29"/>
      <c r="B110" s="101"/>
      <c r="C110" s="41"/>
      <c r="D110" s="129"/>
      <c r="E110" s="108"/>
      <c r="F110" s="149"/>
      <c r="G110" s="35"/>
    </row>
    <row r="111" spans="1:7" x14ac:dyDescent="0.2">
      <c r="A111" s="29"/>
      <c r="B111" s="101"/>
      <c r="C111" s="41"/>
      <c r="D111" s="129"/>
      <c r="E111" s="108"/>
      <c r="F111" s="128"/>
      <c r="G111" s="35"/>
    </row>
    <row r="112" spans="1:7" x14ac:dyDescent="0.2">
      <c r="A112" s="29"/>
      <c r="B112" s="105"/>
      <c r="C112" s="41"/>
      <c r="D112" s="136"/>
      <c r="E112" s="102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364" t="s">
        <v>483</v>
      </c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365" t="s">
        <v>8</v>
      </c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793"/>
      <c r="C126" s="647"/>
      <c r="D126" s="681"/>
      <c r="E126" s="649"/>
      <c r="F126" s="650"/>
      <c r="G126" s="35"/>
    </row>
    <row r="127" spans="1:7" x14ac:dyDescent="0.2">
      <c r="A127" s="29"/>
      <c r="B127" s="793"/>
      <c r="C127" s="647"/>
      <c r="D127" s="681"/>
      <c r="E127" s="649"/>
      <c r="F127" s="650"/>
      <c r="G127" s="35"/>
    </row>
    <row r="128" spans="1:7" x14ac:dyDescent="0.2">
      <c r="A128" s="29"/>
      <c r="B128" s="793"/>
      <c r="C128" s="647"/>
      <c r="D128" s="681"/>
      <c r="E128" s="649"/>
      <c r="F128" s="650"/>
      <c r="G128" s="35"/>
    </row>
    <row r="129" spans="1:7" x14ac:dyDescent="0.2">
      <c r="A129" s="29"/>
      <c r="B129" s="101"/>
      <c r="C129" s="41"/>
      <c r="D129" s="67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02"/>
      <c r="F137" s="128"/>
      <c r="G137" s="35"/>
    </row>
    <row r="138" spans="1:7" x14ac:dyDescent="0.2">
      <c r="A138" s="29"/>
      <c r="B138" s="101"/>
      <c r="C138" s="31"/>
      <c r="D138" s="67"/>
      <c r="E138" s="131"/>
      <c r="F138" s="117"/>
      <c r="G138" s="35"/>
    </row>
    <row r="139" spans="1:7" x14ac:dyDescent="0.2">
      <c r="A139" s="29"/>
      <c r="B139" s="101"/>
      <c r="C139" s="41"/>
      <c r="D139" s="118"/>
      <c r="E139" s="108"/>
      <c r="F139" s="149"/>
      <c r="G139" s="35"/>
    </row>
    <row r="140" spans="1:7" x14ac:dyDescent="0.2">
      <c r="A140" s="29"/>
      <c r="B140" s="101"/>
      <c r="C140" s="41"/>
      <c r="D140" s="144"/>
      <c r="E140" s="108"/>
      <c r="F140" s="149"/>
      <c r="G140" s="35"/>
    </row>
    <row r="141" spans="1:7" ht="13.5" thickBot="1" x14ac:dyDescent="0.25">
      <c r="A141" s="45"/>
      <c r="B141" s="132"/>
      <c r="C141" s="115"/>
      <c r="D141" s="115"/>
      <c r="E141" s="132"/>
      <c r="F141" s="49" t="s">
        <v>15</v>
      </c>
      <c r="G141" s="50">
        <f>SUM(G108:G140)</f>
        <v>1280</v>
      </c>
    </row>
    <row r="142" spans="1:7" ht="13.5" thickTop="1" x14ac:dyDescent="0.2">
      <c r="A142" s="1149" t="s">
        <v>3644</v>
      </c>
      <c r="B142" s="1150"/>
      <c r="C142" s="1150"/>
      <c r="D142" s="1150"/>
      <c r="E142" s="1150"/>
      <c r="F142" s="1150"/>
      <c r="G142" s="1151"/>
    </row>
    <row r="143" spans="1:7" ht="13.5" thickBot="1" x14ac:dyDescent="0.25">
      <c r="A143" s="52"/>
      <c r="B143" s="103"/>
      <c r="C143" s="103"/>
      <c r="D143" s="54"/>
      <c r="E143" s="103"/>
      <c r="F143" s="55"/>
      <c r="G143" s="56"/>
    </row>
    <row r="144" spans="1:7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</row>
    <row r="145" spans="1:7" x14ac:dyDescent="0.2">
      <c r="A145" s="1134" t="s">
        <v>17</v>
      </c>
      <c r="B145" s="1135"/>
      <c r="C145" s="1135"/>
      <c r="D145" s="39"/>
      <c r="E145" s="1136"/>
      <c r="F145" s="1137"/>
      <c r="G145" s="1138"/>
    </row>
    <row r="146" spans="1:7" x14ac:dyDescent="0.2">
      <c r="A146" s="1134" t="s">
        <v>38</v>
      </c>
      <c r="B146" s="1135"/>
      <c r="C146" s="1135"/>
      <c r="D146" s="126" t="s">
        <v>498</v>
      </c>
      <c r="E146" s="1139" t="s">
        <v>142</v>
      </c>
      <c r="F146" s="1139"/>
      <c r="G146" s="1140"/>
    </row>
    <row r="147" spans="1:7" ht="13.5" thickBot="1" x14ac:dyDescent="0.25">
      <c r="A147" s="1141" t="s">
        <v>39</v>
      </c>
      <c r="B147" s="1142"/>
      <c r="C147" s="1142"/>
      <c r="D147" s="125" t="s">
        <v>499</v>
      </c>
      <c r="E147" s="1143" t="s">
        <v>0</v>
      </c>
      <c r="F147" s="1143"/>
      <c r="G147" s="1144"/>
    </row>
    <row r="148" spans="1:7" ht="16.5" x14ac:dyDescent="0.25">
      <c r="A148" s="1152" t="s">
        <v>29</v>
      </c>
      <c r="B148" s="1153"/>
      <c r="C148" s="1153"/>
      <c r="D148" s="1153"/>
      <c r="E148" s="1153"/>
      <c r="F148" s="1153"/>
      <c r="G148" s="1154"/>
    </row>
    <row r="149" spans="1:7" x14ac:dyDescent="0.2">
      <c r="A149" s="1155" t="s">
        <v>48</v>
      </c>
      <c r="B149" s="1156"/>
      <c r="C149" s="1156"/>
      <c r="D149" s="1156"/>
      <c r="E149" s="1156"/>
      <c r="F149" s="1156"/>
      <c r="G149" s="1157"/>
    </row>
    <row r="150" spans="1:7" x14ac:dyDescent="0.2">
      <c r="A150" s="1158" t="s">
        <v>49</v>
      </c>
      <c r="B150" s="1159"/>
      <c r="C150" s="1159"/>
      <c r="D150" s="1159"/>
      <c r="E150" s="1159"/>
      <c r="F150" s="1159"/>
      <c r="G150" s="1160"/>
    </row>
    <row r="151" spans="1:7" x14ac:dyDescent="0.2">
      <c r="A151" s="6"/>
      <c r="B151" s="99"/>
      <c r="C151" s="8"/>
      <c r="D151" s="9"/>
      <c r="E151" s="99"/>
      <c r="F151" s="10"/>
      <c r="G151" s="11" t="s">
        <v>20</v>
      </c>
    </row>
    <row r="152" spans="1:7" x14ac:dyDescent="0.2">
      <c r="A152" s="12" t="s">
        <v>1</v>
      </c>
      <c r="B152" s="13"/>
      <c r="C152" s="14" t="s">
        <v>43</v>
      </c>
      <c r="D152" s="13"/>
      <c r="E152" s="343" t="s">
        <v>4614</v>
      </c>
      <c r="F152" s="98"/>
      <c r="G152" s="344" t="s">
        <v>4497</v>
      </c>
    </row>
    <row r="153" spans="1:7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7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7" x14ac:dyDescent="0.2">
      <c r="A155" s="6"/>
      <c r="B155" s="99"/>
      <c r="C155" s="8"/>
      <c r="D155" s="8"/>
      <c r="E155" s="1147"/>
      <c r="F155" s="1148"/>
      <c r="G155" s="25"/>
    </row>
    <row r="156" spans="1:7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</row>
    <row r="157" spans="1:7" ht="13.5" thickTop="1" x14ac:dyDescent="0.2">
      <c r="A157" s="29">
        <v>1</v>
      </c>
      <c r="B157" s="101"/>
      <c r="C157" s="352" t="s">
        <v>2311</v>
      </c>
      <c r="D157" s="357" t="s">
        <v>2310</v>
      </c>
      <c r="E157" s="158">
        <v>60</v>
      </c>
      <c r="F157" s="128">
        <v>40</v>
      </c>
      <c r="G157" s="35">
        <f>F157*E157</f>
        <v>2400</v>
      </c>
    </row>
    <row r="158" spans="1:7" x14ac:dyDescent="0.2">
      <c r="A158" s="29"/>
      <c r="B158" s="101"/>
      <c r="C158" s="41"/>
      <c r="D158" s="129"/>
      <c r="E158" s="108"/>
      <c r="F158" s="128"/>
      <c r="G158" s="35"/>
    </row>
    <row r="159" spans="1:7" x14ac:dyDescent="0.2">
      <c r="A159" s="29"/>
      <c r="B159" s="101"/>
      <c r="C159" s="41"/>
      <c r="D159" s="129"/>
      <c r="E159" s="108"/>
      <c r="F159" s="149"/>
      <c r="G159" s="35"/>
    </row>
    <row r="160" spans="1:7" x14ac:dyDescent="0.2">
      <c r="A160" s="29"/>
      <c r="B160" s="101"/>
      <c r="C160" s="41"/>
      <c r="D160" s="129"/>
      <c r="E160" s="108"/>
      <c r="F160" s="128"/>
      <c r="G160" s="35"/>
    </row>
    <row r="161" spans="1:7" x14ac:dyDescent="0.2">
      <c r="A161" s="29"/>
      <c r="B161" s="105"/>
      <c r="C161" s="41"/>
      <c r="D161" s="136"/>
      <c r="E161" s="102"/>
      <c r="F161" s="128"/>
      <c r="G161" s="35"/>
    </row>
    <row r="162" spans="1:7" x14ac:dyDescent="0.2">
      <c r="A162" s="29"/>
      <c r="B162" s="105"/>
      <c r="C162" s="41"/>
      <c r="D162" s="136"/>
      <c r="E162" s="102"/>
      <c r="F162" s="128"/>
      <c r="G162" s="35"/>
    </row>
    <row r="163" spans="1:7" x14ac:dyDescent="0.2">
      <c r="A163" s="29"/>
      <c r="B163" s="151"/>
      <c r="C163" s="119"/>
      <c r="D163" s="136"/>
      <c r="E163" s="108"/>
      <c r="F163" s="150"/>
      <c r="G163" s="35"/>
    </row>
    <row r="164" spans="1:7" x14ac:dyDescent="0.2">
      <c r="A164" s="29"/>
      <c r="B164" s="151"/>
      <c r="C164" s="119"/>
      <c r="D164" s="144"/>
      <c r="E164" s="108"/>
      <c r="F164" s="150"/>
      <c r="G164" s="35"/>
    </row>
    <row r="165" spans="1:7" x14ac:dyDescent="0.2">
      <c r="A165" s="29"/>
      <c r="B165" s="101"/>
      <c r="C165" s="41"/>
      <c r="D165" s="364" t="s">
        <v>483</v>
      </c>
      <c r="E165" s="155"/>
      <c r="F165" s="128"/>
      <c r="G165" s="35"/>
    </row>
    <row r="166" spans="1:7" x14ac:dyDescent="0.2">
      <c r="A166" s="29"/>
      <c r="B166" s="106"/>
      <c r="C166" s="41"/>
      <c r="D166" s="136"/>
      <c r="E166" s="104"/>
      <c r="F166" s="128"/>
      <c r="G166" s="35"/>
    </row>
    <row r="167" spans="1:7" x14ac:dyDescent="0.2">
      <c r="A167" s="29"/>
      <c r="B167" s="105"/>
      <c r="C167" s="41"/>
      <c r="D167" s="136"/>
      <c r="E167" s="108"/>
      <c r="F167" s="152"/>
      <c r="G167" s="35"/>
    </row>
    <row r="168" spans="1:7" x14ac:dyDescent="0.2">
      <c r="A168" s="29"/>
      <c r="B168" s="107"/>
      <c r="C168" s="41"/>
      <c r="D168" s="136"/>
      <c r="E168" s="153"/>
      <c r="F168" s="128"/>
      <c r="G168" s="35"/>
    </row>
    <row r="169" spans="1:7" x14ac:dyDescent="0.2">
      <c r="A169" s="29"/>
      <c r="B169" s="107"/>
      <c r="C169" s="41"/>
      <c r="D169" s="67"/>
      <c r="E169" s="153"/>
      <c r="F169" s="128"/>
      <c r="G169" s="35"/>
    </row>
    <row r="170" spans="1:7" x14ac:dyDescent="0.2">
      <c r="A170" s="29"/>
      <c r="B170" s="101"/>
      <c r="C170" s="41"/>
      <c r="D170" s="365" t="s">
        <v>8</v>
      </c>
      <c r="E170" s="108"/>
      <c r="F170" s="128"/>
      <c r="G170" s="35"/>
    </row>
    <row r="171" spans="1:7" x14ac:dyDescent="0.2">
      <c r="A171" s="29"/>
      <c r="B171" s="101"/>
      <c r="C171" s="41"/>
      <c r="D171" s="67"/>
      <c r="E171" s="153"/>
      <c r="F171" s="128"/>
      <c r="G171" s="35"/>
    </row>
    <row r="172" spans="1:7" x14ac:dyDescent="0.2">
      <c r="A172" s="29"/>
      <c r="B172" s="106"/>
      <c r="C172" s="41"/>
      <c r="D172" s="67"/>
      <c r="E172" s="104"/>
      <c r="F172" s="154"/>
      <c r="G172" s="35"/>
    </row>
    <row r="173" spans="1:7" x14ac:dyDescent="0.2">
      <c r="A173" s="29"/>
      <c r="B173" s="105"/>
      <c r="C173" s="41"/>
      <c r="D173" s="130"/>
      <c r="E173" s="104"/>
      <c r="F173" s="154"/>
      <c r="G173" s="35"/>
    </row>
    <row r="174" spans="1:7" x14ac:dyDescent="0.2">
      <c r="A174" s="29"/>
      <c r="B174" s="105"/>
      <c r="C174" s="41"/>
      <c r="D174" s="67"/>
      <c r="E174" s="104"/>
      <c r="F174" s="154"/>
      <c r="G174" s="35"/>
    </row>
    <row r="175" spans="1:7" x14ac:dyDescent="0.2">
      <c r="A175" s="29"/>
      <c r="B175" s="101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136"/>
      <c r="E176" s="104"/>
      <c r="F176" s="154"/>
      <c r="G176" s="35"/>
    </row>
    <row r="177" spans="1:7" x14ac:dyDescent="0.2">
      <c r="A177" s="29"/>
      <c r="B177" s="101"/>
      <c r="C177" s="41"/>
      <c r="D177" s="136"/>
      <c r="E177" s="104"/>
      <c r="F177" s="154"/>
      <c r="G177" s="35"/>
    </row>
    <row r="178" spans="1:7" x14ac:dyDescent="0.2">
      <c r="A178" s="29"/>
      <c r="B178" s="646"/>
      <c r="C178" s="647"/>
      <c r="D178" s="786"/>
      <c r="E178" s="649"/>
      <c r="F178" s="650"/>
      <c r="G178" s="35"/>
    </row>
    <row r="179" spans="1:7" x14ac:dyDescent="0.2">
      <c r="A179" s="29"/>
      <c r="B179" s="646"/>
      <c r="C179" s="647"/>
      <c r="D179" s="786"/>
      <c r="E179" s="649"/>
      <c r="F179" s="650"/>
      <c r="G179" s="35"/>
    </row>
    <row r="180" spans="1:7" x14ac:dyDescent="0.2">
      <c r="A180" s="29"/>
      <c r="B180" s="646"/>
      <c r="C180" s="647"/>
      <c r="D180" s="786"/>
      <c r="E180" s="649"/>
      <c r="F180" s="650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60"/>
      <c r="E184" s="108"/>
      <c r="F184" s="128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/>
      <c r="E186" s="102"/>
      <c r="F186" s="128"/>
      <c r="G186" s="35"/>
    </row>
    <row r="187" spans="1:7" x14ac:dyDescent="0.2">
      <c r="A187" s="29"/>
      <c r="B187" s="101"/>
      <c r="C187" s="31"/>
      <c r="D187" s="67"/>
      <c r="E187" s="131"/>
      <c r="F187" s="117"/>
      <c r="G187" s="35"/>
    </row>
    <row r="188" spans="1:7" x14ac:dyDescent="0.2">
      <c r="A188" s="29"/>
      <c r="B188" s="101"/>
      <c r="C188" s="41"/>
      <c r="D188" s="118"/>
      <c r="E188" s="108"/>
      <c r="F188" s="149"/>
      <c r="G188" s="35"/>
    </row>
    <row r="189" spans="1:7" x14ac:dyDescent="0.2">
      <c r="A189" s="29"/>
      <c r="B189" s="101"/>
      <c r="C189" s="41"/>
      <c r="D189" s="144"/>
      <c r="E189" s="108"/>
      <c r="F189" s="149"/>
      <c r="G189" s="35"/>
    </row>
    <row r="190" spans="1:7" ht="13.5" thickBot="1" x14ac:dyDescent="0.25">
      <c r="A190" s="45"/>
      <c r="B190" s="132"/>
      <c r="C190" s="115"/>
      <c r="D190" s="115"/>
      <c r="E190" s="132"/>
      <c r="F190" s="49" t="s">
        <v>15</v>
      </c>
      <c r="G190" s="50">
        <f>SUM(G157:G189)</f>
        <v>2400</v>
      </c>
    </row>
    <row r="191" spans="1:7" ht="13.5" thickTop="1" x14ac:dyDescent="0.2">
      <c r="A191" s="1149" t="s">
        <v>3644</v>
      </c>
      <c r="B191" s="1150"/>
      <c r="C191" s="1150"/>
      <c r="D191" s="1150"/>
      <c r="E191" s="1150"/>
      <c r="F191" s="1150"/>
      <c r="G191" s="1151"/>
    </row>
    <row r="192" spans="1:7" ht="13.5" thickBot="1" x14ac:dyDescent="0.25">
      <c r="A192" s="52"/>
      <c r="B192" s="103"/>
      <c r="C192" s="103"/>
      <c r="D192" s="54"/>
      <c r="E192" s="103"/>
      <c r="F192" s="55"/>
      <c r="G192" s="56"/>
    </row>
    <row r="193" spans="1:7" ht="13.5" thickTop="1" x14ac:dyDescent="0.2">
      <c r="A193" s="1130"/>
      <c r="B193" s="1131"/>
      <c r="C193" s="1131"/>
      <c r="D193" s="57" t="s">
        <v>11</v>
      </c>
      <c r="E193" s="1132" t="s">
        <v>12</v>
      </c>
      <c r="F193" s="1132"/>
      <c r="G193" s="1133"/>
    </row>
    <row r="194" spans="1:7" x14ac:dyDescent="0.2">
      <c r="A194" s="1134" t="s">
        <v>17</v>
      </c>
      <c r="B194" s="1135"/>
      <c r="C194" s="1135"/>
      <c r="D194" s="39"/>
      <c r="E194" s="1136"/>
      <c r="F194" s="1137"/>
      <c r="G194" s="1138"/>
    </row>
    <row r="195" spans="1:7" x14ac:dyDescent="0.2">
      <c r="A195" s="1134" t="s">
        <v>38</v>
      </c>
      <c r="B195" s="1135"/>
      <c r="C195" s="1135"/>
      <c r="D195" s="126" t="s">
        <v>498</v>
      </c>
      <c r="E195" s="1139" t="s">
        <v>142</v>
      </c>
      <c r="F195" s="1139"/>
      <c r="G195" s="1140"/>
    </row>
    <row r="196" spans="1:7" ht="13.5" thickBot="1" x14ac:dyDescent="0.25">
      <c r="A196" s="1141" t="s">
        <v>39</v>
      </c>
      <c r="B196" s="1142"/>
      <c r="C196" s="1142"/>
      <c r="D196" s="125" t="s">
        <v>499</v>
      </c>
      <c r="E196" s="1143" t="s">
        <v>0</v>
      </c>
      <c r="F196" s="1143"/>
      <c r="G196" s="1144"/>
    </row>
    <row r="197" spans="1:7" ht="16.5" x14ac:dyDescent="0.25">
      <c r="A197" s="1152" t="s">
        <v>29</v>
      </c>
      <c r="B197" s="1153"/>
      <c r="C197" s="1153"/>
      <c r="D197" s="1153"/>
      <c r="E197" s="1153"/>
      <c r="F197" s="1153"/>
      <c r="G197" s="1154"/>
    </row>
    <row r="198" spans="1:7" x14ac:dyDescent="0.2">
      <c r="A198" s="1155" t="s">
        <v>48</v>
      </c>
      <c r="B198" s="1156"/>
      <c r="C198" s="1156"/>
      <c r="D198" s="1156"/>
      <c r="E198" s="1156"/>
      <c r="F198" s="1156"/>
      <c r="G198" s="1157"/>
    </row>
    <row r="199" spans="1:7" x14ac:dyDescent="0.2">
      <c r="A199" s="1158" t="s">
        <v>49</v>
      </c>
      <c r="B199" s="1159"/>
      <c r="C199" s="1159"/>
      <c r="D199" s="1159"/>
      <c r="E199" s="1159"/>
      <c r="F199" s="1159"/>
      <c r="G199" s="1160"/>
    </row>
    <row r="200" spans="1:7" x14ac:dyDescent="0.2">
      <c r="A200" s="6"/>
      <c r="B200" s="99"/>
      <c r="C200" s="8"/>
      <c r="D200" s="9"/>
      <c r="E200" s="99"/>
      <c r="F200" s="10"/>
      <c r="G200" s="11" t="s">
        <v>20</v>
      </c>
    </row>
    <row r="201" spans="1:7" x14ac:dyDescent="0.2">
      <c r="A201" s="12" t="s">
        <v>1</v>
      </c>
      <c r="B201" s="13"/>
      <c r="C201" s="14" t="s">
        <v>43</v>
      </c>
      <c r="D201" s="13"/>
      <c r="E201" s="343" t="s">
        <v>4615</v>
      </c>
      <c r="F201" s="98"/>
      <c r="G201" s="344" t="s">
        <v>4497</v>
      </c>
    </row>
    <row r="202" spans="1:7" x14ac:dyDescent="0.2">
      <c r="A202" s="17" t="s">
        <v>8</v>
      </c>
      <c r="B202" s="100"/>
      <c r="C202" s="19"/>
      <c r="D202" s="4"/>
      <c r="E202" s="1145"/>
      <c r="F202" s="1146"/>
      <c r="G202" s="20"/>
    </row>
    <row r="203" spans="1:7" x14ac:dyDescent="0.2">
      <c r="A203" s="21" t="s">
        <v>37</v>
      </c>
      <c r="B203" s="22"/>
      <c r="C203" s="22"/>
      <c r="D203" s="22"/>
      <c r="E203" s="23" t="s">
        <v>46</v>
      </c>
      <c r="F203" s="24"/>
      <c r="G203" s="20" t="s">
        <v>50</v>
      </c>
    </row>
    <row r="204" spans="1:7" x14ac:dyDescent="0.2">
      <c r="A204" s="6"/>
      <c r="B204" s="99"/>
      <c r="C204" s="8"/>
      <c r="D204" s="8"/>
      <c r="E204" s="1147"/>
      <c r="F204" s="1148"/>
      <c r="G204" s="25"/>
    </row>
    <row r="205" spans="1:7" ht="26.25" thickBot="1" x14ac:dyDescent="0.25">
      <c r="A205" s="210" t="s">
        <v>47</v>
      </c>
      <c r="B205" s="28" t="s">
        <v>23</v>
      </c>
      <c r="C205" s="28" t="s">
        <v>34</v>
      </c>
      <c r="D205" s="110" t="s">
        <v>53</v>
      </c>
      <c r="E205" s="114" t="s">
        <v>54</v>
      </c>
      <c r="F205" s="111" t="s">
        <v>55</v>
      </c>
      <c r="G205" s="112" t="s">
        <v>35</v>
      </c>
    </row>
    <row r="206" spans="1:7" ht="13.5" thickTop="1" x14ac:dyDescent="0.2">
      <c r="A206" s="29">
        <v>1</v>
      </c>
      <c r="B206" s="101"/>
      <c r="C206" s="352" t="s">
        <v>2733</v>
      </c>
      <c r="D206" s="357" t="s">
        <v>2871</v>
      </c>
      <c r="E206" s="158">
        <v>15</v>
      </c>
      <c r="F206" s="128">
        <v>40</v>
      </c>
      <c r="G206" s="35">
        <f>F206*E206</f>
        <v>600</v>
      </c>
    </row>
    <row r="207" spans="1:7" x14ac:dyDescent="0.2">
      <c r="A207" s="29">
        <v>2</v>
      </c>
      <c r="B207" s="101"/>
      <c r="C207" s="352" t="s">
        <v>2733</v>
      </c>
      <c r="D207" s="351" t="s">
        <v>2872</v>
      </c>
      <c r="E207" s="108">
        <v>15</v>
      </c>
      <c r="F207" s="128">
        <v>40</v>
      </c>
      <c r="G207" s="35">
        <f>F207*E207</f>
        <v>600</v>
      </c>
    </row>
    <row r="208" spans="1:7" x14ac:dyDescent="0.2">
      <c r="A208" s="29"/>
      <c r="B208" s="101"/>
      <c r="C208" s="41"/>
      <c r="D208" s="129"/>
      <c r="E208" s="108"/>
      <c r="F208" s="149"/>
      <c r="G208" s="35"/>
    </row>
    <row r="209" spans="1:7" x14ac:dyDescent="0.2">
      <c r="A209" s="29"/>
      <c r="B209" s="101"/>
      <c r="C209" s="41"/>
      <c r="D209" s="129"/>
      <c r="E209" s="108"/>
      <c r="F209" s="128"/>
      <c r="G209" s="35"/>
    </row>
    <row r="210" spans="1:7" x14ac:dyDescent="0.2">
      <c r="A210" s="29"/>
      <c r="B210" s="105"/>
      <c r="C210" s="41"/>
      <c r="D210" s="136"/>
      <c r="E210" s="102"/>
      <c r="F210" s="128"/>
      <c r="G210" s="35"/>
    </row>
    <row r="211" spans="1:7" x14ac:dyDescent="0.2">
      <c r="A211" s="29"/>
      <c r="B211" s="105"/>
      <c r="C211" s="41"/>
      <c r="D211" s="136"/>
      <c r="E211" s="102"/>
      <c r="F211" s="128"/>
      <c r="G211" s="35"/>
    </row>
    <row r="212" spans="1:7" x14ac:dyDescent="0.2">
      <c r="A212" s="29"/>
      <c r="B212" s="151"/>
      <c r="C212" s="119"/>
      <c r="D212" s="136"/>
      <c r="E212" s="108"/>
      <c r="F212" s="150"/>
      <c r="G212" s="35"/>
    </row>
    <row r="213" spans="1:7" x14ac:dyDescent="0.2">
      <c r="A213" s="29"/>
      <c r="B213" s="151"/>
      <c r="C213" s="119"/>
      <c r="D213" s="144"/>
      <c r="E213" s="108"/>
      <c r="F213" s="150"/>
      <c r="G213" s="35"/>
    </row>
    <row r="214" spans="1:7" x14ac:dyDescent="0.2">
      <c r="A214" s="29"/>
      <c r="B214" s="101"/>
      <c r="C214" s="41"/>
      <c r="D214" s="364" t="s">
        <v>483</v>
      </c>
      <c r="E214" s="155"/>
      <c r="F214" s="128"/>
      <c r="G214" s="35"/>
    </row>
    <row r="215" spans="1:7" x14ac:dyDescent="0.2">
      <c r="A215" s="29"/>
      <c r="B215" s="106"/>
      <c r="C215" s="41"/>
      <c r="D215" s="136"/>
      <c r="E215" s="104"/>
      <c r="F215" s="128"/>
      <c r="G215" s="35"/>
    </row>
    <row r="216" spans="1:7" x14ac:dyDescent="0.2">
      <c r="A216" s="29"/>
      <c r="B216" s="105"/>
      <c r="C216" s="41"/>
      <c r="D216" s="136"/>
      <c r="E216" s="108"/>
      <c r="F216" s="152"/>
      <c r="G216" s="35"/>
    </row>
    <row r="217" spans="1:7" x14ac:dyDescent="0.2">
      <c r="A217" s="29"/>
      <c r="B217" s="107"/>
      <c r="C217" s="41"/>
      <c r="D217" s="136"/>
      <c r="E217" s="153"/>
      <c r="F217" s="128"/>
      <c r="G217" s="35"/>
    </row>
    <row r="218" spans="1:7" x14ac:dyDescent="0.2">
      <c r="A218" s="29"/>
      <c r="B218" s="107"/>
      <c r="C218" s="41"/>
      <c r="D218" s="67"/>
      <c r="E218" s="153"/>
      <c r="F218" s="128"/>
      <c r="G218" s="35"/>
    </row>
    <row r="219" spans="1:7" x14ac:dyDescent="0.2">
      <c r="A219" s="29"/>
      <c r="B219" s="101"/>
      <c r="C219" s="41"/>
      <c r="D219" s="365" t="s">
        <v>8</v>
      </c>
      <c r="E219" s="108"/>
      <c r="F219" s="128"/>
      <c r="G219" s="35"/>
    </row>
    <row r="220" spans="1:7" x14ac:dyDescent="0.2">
      <c r="A220" s="29"/>
      <c r="B220" s="101"/>
      <c r="C220" s="41"/>
      <c r="D220" s="67"/>
      <c r="E220" s="153"/>
      <c r="F220" s="128"/>
      <c r="G220" s="35"/>
    </row>
    <row r="221" spans="1:7" x14ac:dyDescent="0.2">
      <c r="A221" s="29"/>
      <c r="B221" s="106"/>
      <c r="C221" s="41"/>
      <c r="D221" s="67"/>
      <c r="E221" s="104"/>
      <c r="F221" s="154"/>
      <c r="G221" s="35"/>
    </row>
    <row r="222" spans="1:7" x14ac:dyDescent="0.2">
      <c r="A222" s="29"/>
      <c r="B222" s="105"/>
      <c r="C222" s="41"/>
      <c r="D222" s="130"/>
      <c r="E222" s="104"/>
      <c r="F222" s="154"/>
      <c r="G222" s="35"/>
    </row>
    <row r="223" spans="1:7" x14ac:dyDescent="0.2">
      <c r="A223" s="29"/>
      <c r="B223" s="105"/>
      <c r="C223" s="41"/>
      <c r="D223" s="67"/>
      <c r="E223" s="104"/>
      <c r="F223" s="154"/>
      <c r="G223" s="35"/>
    </row>
    <row r="224" spans="1:7" x14ac:dyDescent="0.2">
      <c r="A224" s="29"/>
      <c r="B224" s="101"/>
      <c r="C224" s="41"/>
      <c r="D224" s="67"/>
      <c r="E224" s="104"/>
      <c r="F224" s="154"/>
      <c r="G224" s="35"/>
    </row>
    <row r="225" spans="1:7" x14ac:dyDescent="0.2">
      <c r="A225" s="29"/>
      <c r="B225" s="101"/>
      <c r="C225" s="41"/>
      <c r="D225" s="136"/>
      <c r="E225" s="104"/>
      <c r="F225" s="154"/>
      <c r="G225" s="35"/>
    </row>
    <row r="226" spans="1:7" x14ac:dyDescent="0.2">
      <c r="A226" s="29"/>
      <c r="B226" s="101"/>
      <c r="C226" s="41"/>
      <c r="D226" s="136"/>
      <c r="E226" s="104"/>
      <c r="F226" s="154"/>
      <c r="G226" s="35"/>
    </row>
    <row r="227" spans="1:7" x14ac:dyDescent="0.2">
      <c r="A227" s="29"/>
      <c r="B227" s="101"/>
      <c r="C227" s="41"/>
      <c r="D227" s="62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646"/>
      <c r="C229" s="647"/>
      <c r="D229" s="681"/>
      <c r="E229" s="649"/>
      <c r="F229" s="650"/>
      <c r="G229" s="35"/>
    </row>
    <row r="230" spans="1:7" x14ac:dyDescent="0.2">
      <c r="A230" s="29"/>
      <c r="B230" s="646"/>
      <c r="C230" s="647"/>
      <c r="D230" s="681"/>
      <c r="E230" s="649"/>
      <c r="F230" s="650"/>
      <c r="G230" s="35"/>
    </row>
    <row r="231" spans="1:7" x14ac:dyDescent="0.2">
      <c r="A231" s="29"/>
      <c r="B231" s="646"/>
      <c r="C231" s="647"/>
      <c r="D231" s="681"/>
      <c r="E231" s="649"/>
      <c r="F231" s="650"/>
      <c r="G231" s="35"/>
    </row>
    <row r="232" spans="1:7" x14ac:dyDescent="0.2">
      <c r="A232" s="29"/>
      <c r="B232" s="646"/>
      <c r="C232" s="647"/>
      <c r="D232" s="681"/>
      <c r="E232" s="649"/>
      <c r="F232" s="650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60"/>
      <c r="E234" s="108"/>
      <c r="F234" s="128"/>
      <c r="G234" s="35"/>
    </row>
    <row r="235" spans="1:7" x14ac:dyDescent="0.2">
      <c r="A235" s="29"/>
      <c r="B235" s="101"/>
      <c r="C235" s="41"/>
      <c r="D235" s="136"/>
      <c r="E235" s="153"/>
      <c r="F235" s="128"/>
      <c r="G235" s="35"/>
    </row>
    <row r="236" spans="1:7" x14ac:dyDescent="0.2">
      <c r="A236" s="29"/>
      <c r="B236" s="101"/>
      <c r="C236" s="41"/>
      <c r="D236" s="136"/>
      <c r="E236" s="102"/>
      <c r="F236" s="128"/>
      <c r="G236" s="35"/>
    </row>
    <row r="237" spans="1:7" x14ac:dyDescent="0.2">
      <c r="A237" s="29"/>
      <c r="B237" s="101"/>
      <c r="C237" s="31"/>
      <c r="D237" s="67"/>
      <c r="E237" s="131"/>
      <c r="F237" s="117"/>
      <c r="G237" s="35"/>
    </row>
    <row r="238" spans="1:7" x14ac:dyDescent="0.2">
      <c r="A238" s="29"/>
      <c r="B238" s="101"/>
      <c r="C238" s="41"/>
      <c r="D238" s="118"/>
      <c r="E238" s="108"/>
      <c r="F238" s="149"/>
      <c r="G238" s="35"/>
    </row>
    <row r="239" spans="1:7" x14ac:dyDescent="0.2">
      <c r="A239" s="29"/>
      <c r="B239" s="101"/>
      <c r="C239" s="41"/>
      <c r="D239" s="144"/>
      <c r="E239" s="108"/>
      <c r="F239" s="149"/>
      <c r="G239" s="35"/>
    </row>
    <row r="240" spans="1:7" ht="13.5" thickBot="1" x14ac:dyDescent="0.25">
      <c r="A240" s="45"/>
      <c r="B240" s="132"/>
      <c r="C240" s="115"/>
      <c r="D240" s="115"/>
      <c r="E240" s="132"/>
      <c r="F240" s="49" t="s">
        <v>15</v>
      </c>
      <c r="G240" s="50">
        <f>SUM(G206:G239)</f>
        <v>1200</v>
      </c>
    </row>
    <row r="241" spans="1:7" ht="13.5" thickTop="1" x14ac:dyDescent="0.2">
      <c r="A241" s="1149" t="s">
        <v>4131</v>
      </c>
      <c r="B241" s="1150"/>
      <c r="C241" s="1150"/>
      <c r="D241" s="1150"/>
      <c r="E241" s="1150"/>
      <c r="F241" s="1150"/>
      <c r="G241" s="1151"/>
    </row>
    <row r="242" spans="1:7" ht="13.5" thickBot="1" x14ac:dyDescent="0.25">
      <c r="A242" s="52"/>
      <c r="B242" s="103"/>
      <c r="C242" s="103"/>
      <c r="D242" s="54"/>
      <c r="E242" s="103"/>
      <c r="F242" s="55"/>
      <c r="G242" s="56"/>
    </row>
    <row r="243" spans="1:7" ht="13.5" thickTop="1" x14ac:dyDescent="0.2">
      <c r="A243" s="1130"/>
      <c r="B243" s="1131"/>
      <c r="C243" s="1131"/>
      <c r="D243" s="57" t="s">
        <v>11</v>
      </c>
      <c r="E243" s="1132" t="s">
        <v>12</v>
      </c>
      <c r="F243" s="1132"/>
      <c r="G243" s="1133"/>
    </row>
    <row r="244" spans="1:7" x14ac:dyDescent="0.2">
      <c r="A244" s="1134" t="s">
        <v>17</v>
      </c>
      <c r="B244" s="1135"/>
      <c r="C244" s="1135"/>
      <c r="D244" s="39"/>
      <c r="E244" s="1136"/>
      <c r="F244" s="1137"/>
      <c r="G244" s="1138"/>
    </row>
    <row r="245" spans="1:7" x14ac:dyDescent="0.2">
      <c r="A245" s="1134" t="s">
        <v>38</v>
      </c>
      <c r="B245" s="1135"/>
      <c r="C245" s="1135"/>
      <c r="D245" s="126" t="s">
        <v>498</v>
      </c>
      <c r="E245" s="1139" t="s">
        <v>142</v>
      </c>
      <c r="F245" s="1139"/>
      <c r="G245" s="1140"/>
    </row>
    <row r="246" spans="1:7" ht="13.5" thickBot="1" x14ac:dyDescent="0.25">
      <c r="A246" s="1141" t="s">
        <v>39</v>
      </c>
      <c r="B246" s="1142"/>
      <c r="C246" s="1142"/>
      <c r="D246" s="125" t="s">
        <v>499</v>
      </c>
      <c r="E246" s="1143" t="s">
        <v>0</v>
      </c>
      <c r="F246" s="1143"/>
      <c r="G246" s="1144"/>
    </row>
    <row r="247" spans="1:7" ht="16.5" x14ac:dyDescent="0.25">
      <c r="A247" s="1152" t="s">
        <v>29</v>
      </c>
      <c r="B247" s="1153"/>
      <c r="C247" s="1153"/>
      <c r="D247" s="1153"/>
      <c r="E247" s="1153"/>
      <c r="F247" s="1153"/>
      <c r="G247" s="1154"/>
    </row>
    <row r="248" spans="1:7" x14ac:dyDescent="0.2">
      <c r="A248" s="1155" t="s">
        <v>48</v>
      </c>
      <c r="B248" s="1156"/>
      <c r="C248" s="1156"/>
      <c r="D248" s="1156"/>
      <c r="E248" s="1156"/>
      <c r="F248" s="1156"/>
      <c r="G248" s="1157"/>
    </row>
    <row r="249" spans="1:7" x14ac:dyDescent="0.2">
      <c r="A249" s="1158" t="s">
        <v>49</v>
      </c>
      <c r="B249" s="1159"/>
      <c r="C249" s="1159"/>
      <c r="D249" s="1159"/>
      <c r="E249" s="1159"/>
      <c r="F249" s="1159"/>
      <c r="G249" s="1160"/>
    </row>
    <row r="250" spans="1:7" x14ac:dyDescent="0.2">
      <c r="A250" s="6"/>
      <c r="B250" s="99"/>
      <c r="C250" s="8"/>
      <c r="D250" s="9"/>
      <c r="E250" s="99"/>
      <c r="F250" s="10"/>
      <c r="G250" s="11" t="s">
        <v>20</v>
      </c>
    </row>
    <row r="251" spans="1:7" x14ac:dyDescent="0.2">
      <c r="A251" s="12" t="s">
        <v>1</v>
      </c>
      <c r="B251" s="13"/>
      <c r="C251" s="14" t="s">
        <v>43</v>
      </c>
      <c r="D251" s="13"/>
      <c r="E251" s="343" t="s">
        <v>4692</v>
      </c>
      <c r="F251" s="98"/>
      <c r="G251" s="344" t="s">
        <v>4497</v>
      </c>
    </row>
    <row r="252" spans="1:7" x14ac:dyDescent="0.2">
      <c r="A252" s="17" t="s">
        <v>8</v>
      </c>
      <c r="B252" s="100"/>
      <c r="C252" s="19"/>
      <c r="D252" s="4"/>
      <c r="E252" s="1145"/>
      <c r="F252" s="1146"/>
      <c r="G252" s="20"/>
    </row>
    <row r="253" spans="1:7" x14ac:dyDescent="0.2">
      <c r="A253" s="21" t="s">
        <v>37</v>
      </c>
      <c r="B253" s="22"/>
      <c r="C253" s="22"/>
      <c r="D253" s="22"/>
      <c r="E253" s="23" t="s">
        <v>46</v>
      </c>
      <c r="F253" s="24"/>
      <c r="G253" s="20" t="s">
        <v>50</v>
      </c>
    </row>
    <row r="254" spans="1:7" x14ac:dyDescent="0.2">
      <c r="A254" s="6"/>
      <c r="B254" s="99"/>
      <c r="C254" s="8"/>
      <c r="D254" s="8"/>
      <c r="E254" s="1147"/>
      <c r="F254" s="1148"/>
      <c r="G254" s="25"/>
    </row>
    <row r="255" spans="1:7" ht="26.25" thickBot="1" x14ac:dyDescent="0.25">
      <c r="A255" s="210" t="s">
        <v>47</v>
      </c>
      <c r="B255" s="28" t="s">
        <v>23</v>
      </c>
      <c r="C255" s="28" t="s">
        <v>34</v>
      </c>
      <c r="D255" s="110" t="s">
        <v>53</v>
      </c>
      <c r="E255" s="114" t="s">
        <v>54</v>
      </c>
      <c r="F255" s="111" t="s">
        <v>55</v>
      </c>
      <c r="G255" s="112" t="s">
        <v>35</v>
      </c>
    </row>
    <row r="256" spans="1:7" ht="13.5" thickTop="1" x14ac:dyDescent="0.2">
      <c r="A256" s="29">
        <v>1</v>
      </c>
      <c r="B256" s="101"/>
      <c r="C256" s="352" t="s">
        <v>153</v>
      </c>
      <c r="D256" s="357" t="s">
        <v>2306</v>
      </c>
      <c r="E256" s="158">
        <v>1</v>
      </c>
      <c r="F256" s="128">
        <v>5000</v>
      </c>
      <c r="G256" s="35">
        <f>F256*E256</f>
        <v>5000</v>
      </c>
    </row>
    <row r="257" spans="1:11" x14ac:dyDescent="0.2">
      <c r="A257" s="345" t="s">
        <v>8</v>
      </c>
      <c r="B257" s="101"/>
      <c r="C257" s="352"/>
      <c r="D257" s="351" t="s">
        <v>4635</v>
      </c>
      <c r="E257" s="108"/>
      <c r="F257" s="128"/>
      <c r="G257" s="353" t="s">
        <v>8</v>
      </c>
      <c r="K257" s="411" t="s">
        <v>150</v>
      </c>
    </row>
    <row r="258" spans="1:11" x14ac:dyDescent="0.2">
      <c r="A258" s="29"/>
      <c r="B258" s="101"/>
      <c r="C258" s="41"/>
      <c r="D258" s="129"/>
      <c r="E258" s="108"/>
      <c r="F258" s="149"/>
      <c r="G258" s="35"/>
    </row>
    <row r="259" spans="1:11" x14ac:dyDescent="0.2">
      <c r="A259" s="29"/>
      <c r="B259" s="101"/>
      <c r="C259" s="41"/>
      <c r="D259" s="129"/>
      <c r="E259" s="108"/>
      <c r="F259" s="128"/>
      <c r="G259" s="35"/>
    </row>
    <row r="260" spans="1:11" x14ac:dyDescent="0.2">
      <c r="A260" s="29"/>
      <c r="B260" s="105"/>
      <c r="C260" s="41"/>
      <c r="D260" s="136"/>
      <c r="E260" s="102"/>
      <c r="F260" s="128"/>
      <c r="G260" s="35"/>
    </row>
    <row r="261" spans="1:11" x14ac:dyDescent="0.2">
      <c r="A261" s="29"/>
      <c r="B261" s="105"/>
      <c r="C261" s="41"/>
      <c r="D261" s="136"/>
      <c r="E261" s="102"/>
      <c r="F261" s="128"/>
      <c r="G261" s="35"/>
    </row>
    <row r="262" spans="1:11" x14ac:dyDescent="0.2">
      <c r="A262" s="29"/>
      <c r="B262" s="151"/>
      <c r="C262" s="119"/>
      <c r="D262" s="136"/>
      <c r="E262" s="108"/>
      <c r="F262" s="150"/>
      <c r="G262" s="35"/>
    </row>
    <row r="263" spans="1:11" x14ac:dyDescent="0.2">
      <c r="A263" s="29"/>
      <c r="B263" s="151"/>
      <c r="C263" s="119"/>
      <c r="D263" s="144"/>
      <c r="E263" s="108"/>
      <c r="F263" s="150"/>
      <c r="G263" s="35"/>
    </row>
    <row r="264" spans="1:11" x14ac:dyDescent="0.2">
      <c r="A264" s="29"/>
      <c r="B264" s="101"/>
      <c r="C264" s="41"/>
      <c r="D264" s="364" t="s">
        <v>483</v>
      </c>
      <c r="E264" s="155"/>
      <c r="F264" s="128"/>
      <c r="G264" s="35"/>
    </row>
    <row r="265" spans="1:11" x14ac:dyDescent="0.2">
      <c r="A265" s="29"/>
      <c r="B265" s="106"/>
      <c r="C265" s="41"/>
      <c r="D265" s="136"/>
      <c r="E265" s="104"/>
      <c r="F265" s="128"/>
      <c r="G265" s="35"/>
    </row>
    <row r="266" spans="1:11" x14ac:dyDescent="0.2">
      <c r="A266" s="29"/>
      <c r="B266" s="105"/>
      <c r="C266" s="41"/>
      <c r="D266" s="136"/>
      <c r="E266" s="108"/>
      <c r="F266" s="152"/>
      <c r="G266" s="35"/>
    </row>
    <row r="267" spans="1:11" x14ac:dyDescent="0.2">
      <c r="A267" s="29"/>
      <c r="B267" s="107"/>
      <c r="C267" s="41"/>
      <c r="D267" s="136"/>
      <c r="E267" s="153"/>
      <c r="F267" s="128"/>
      <c r="G267" s="35"/>
    </row>
    <row r="268" spans="1:11" x14ac:dyDescent="0.2">
      <c r="A268" s="29"/>
      <c r="B268" s="107"/>
      <c r="C268" s="41"/>
      <c r="D268" s="67"/>
      <c r="E268" s="153"/>
      <c r="F268" s="128"/>
      <c r="G268" s="35"/>
    </row>
    <row r="269" spans="1:11" x14ac:dyDescent="0.2">
      <c r="A269" s="29"/>
      <c r="B269" s="101"/>
      <c r="C269" s="41"/>
      <c r="D269" s="365" t="s">
        <v>8</v>
      </c>
      <c r="E269" s="108"/>
      <c r="F269" s="128"/>
      <c r="G269" s="35"/>
    </row>
    <row r="270" spans="1:11" x14ac:dyDescent="0.2">
      <c r="A270" s="29"/>
      <c r="B270" s="101"/>
      <c r="C270" s="41"/>
      <c r="D270" s="67"/>
      <c r="E270" s="153"/>
      <c r="F270" s="128"/>
      <c r="G270" s="35"/>
    </row>
    <row r="271" spans="1:11" x14ac:dyDescent="0.2">
      <c r="A271" s="29"/>
      <c r="B271" s="106"/>
      <c r="C271" s="41"/>
      <c r="D271" s="67"/>
      <c r="E271" s="104"/>
      <c r="F271" s="154"/>
      <c r="G271" s="35"/>
    </row>
    <row r="272" spans="1:11" x14ac:dyDescent="0.2">
      <c r="A272" s="29"/>
      <c r="B272" s="105"/>
      <c r="C272" s="41"/>
      <c r="D272" s="130"/>
      <c r="E272" s="104"/>
      <c r="F272" s="154"/>
      <c r="G272" s="35"/>
    </row>
    <row r="273" spans="1:7" x14ac:dyDescent="0.2">
      <c r="A273" s="29"/>
      <c r="B273" s="105"/>
      <c r="C273" s="41"/>
      <c r="D273" s="67"/>
      <c r="E273" s="104"/>
      <c r="F273" s="154"/>
      <c r="G273" s="35"/>
    </row>
    <row r="274" spans="1:7" x14ac:dyDescent="0.2">
      <c r="A274" s="29"/>
      <c r="B274" s="101"/>
      <c r="C274" s="41"/>
      <c r="D274" s="67"/>
      <c r="E274" s="104"/>
      <c r="F274" s="154"/>
      <c r="G274" s="35"/>
    </row>
    <row r="275" spans="1:7" x14ac:dyDescent="0.2">
      <c r="A275" s="29"/>
      <c r="B275" s="101"/>
      <c r="C275" s="41"/>
      <c r="D275" s="136"/>
      <c r="E275" s="104"/>
      <c r="F275" s="154"/>
      <c r="G275" s="35"/>
    </row>
    <row r="276" spans="1:7" x14ac:dyDescent="0.2">
      <c r="A276" s="29"/>
      <c r="B276" s="101"/>
      <c r="C276" s="41"/>
      <c r="D276" s="136"/>
      <c r="E276" s="104"/>
      <c r="F276" s="154"/>
      <c r="G276" s="35"/>
    </row>
    <row r="277" spans="1:7" x14ac:dyDescent="0.2">
      <c r="A277" s="29"/>
      <c r="B277" s="101"/>
      <c r="C277" s="41"/>
      <c r="D277" s="62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646"/>
      <c r="C279" s="647"/>
      <c r="D279" s="681"/>
      <c r="E279" s="649"/>
      <c r="F279" s="650"/>
      <c r="G279" s="35"/>
    </row>
    <row r="280" spans="1:7" x14ac:dyDescent="0.2">
      <c r="A280" s="29"/>
      <c r="B280" s="646"/>
      <c r="C280" s="647"/>
      <c r="D280" s="681"/>
      <c r="E280" s="649"/>
      <c r="F280" s="650"/>
      <c r="G280" s="35"/>
    </row>
    <row r="281" spans="1:7" x14ac:dyDescent="0.2">
      <c r="A281" s="29"/>
      <c r="B281" s="646"/>
      <c r="C281" s="647"/>
      <c r="D281" s="681"/>
      <c r="E281" s="649"/>
      <c r="F281" s="650"/>
      <c r="G281" s="35"/>
    </row>
    <row r="282" spans="1:7" x14ac:dyDescent="0.2">
      <c r="A282" s="29"/>
      <c r="B282" s="646"/>
      <c r="C282" s="647"/>
      <c r="D282" s="681"/>
      <c r="E282" s="649"/>
      <c r="F282" s="650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60"/>
      <c r="E284" s="108"/>
      <c r="F284" s="128"/>
      <c r="G284" s="35"/>
    </row>
    <row r="285" spans="1:7" x14ac:dyDescent="0.2">
      <c r="A285" s="29"/>
      <c r="B285" s="101"/>
      <c r="C285" s="41"/>
      <c r="D285" s="136"/>
      <c r="E285" s="153"/>
      <c r="F285" s="128"/>
      <c r="G285" s="35"/>
    </row>
    <row r="286" spans="1:7" x14ac:dyDescent="0.2">
      <c r="A286" s="29"/>
      <c r="B286" s="101"/>
      <c r="C286" s="41"/>
      <c r="D286" s="136"/>
      <c r="E286" s="102"/>
      <c r="F286" s="128"/>
      <c r="G286" s="35"/>
    </row>
    <row r="287" spans="1:7" x14ac:dyDescent="0.2">
      <c r="A287" s="29"/>
      <c r="B287" s="101"/>
      <c r="C287" s="31"/>
      <c r="D287" s="67"/>
      <c r="E287" s="131"/>
      <c r="F287" s="117"/>
      <c r="G287" s="35"/>
    </row>
    <row r="288" spans="1:7" x14ac:dyDescent="0.2">
      <c r="A288" s="29"/>
      <c r="B288" s="101"/>
      <c r="C288" s="41"/>
      <c r="D288" s="118"/>
      <c r="E288" s="108"/>
      <c r="F288" s="149"/>
      <c r="G288" s="35"/>
    </row>
    <row r="289" spans="1:7" x14ac:dyDescent="0.2">
      <c r="A289" s="29"/>
      <c r="B289" s="101"/>
      <c r="C289" s="41"/>
      <c r="D289" s="144"/>
      <c r="E289" s="108"/>
      <c r="F289" s="149"/>
      <c r="G289" s="35"/>
    </row>
    <row r="290" spans="1:7" ht="13.5" thickBot="1" x14ac:dyDescent="0.25">
      <c r="A290" s="45"/>
      <c r="B290" s="132"/>
      <c r="C290" s="115"/>
      <c r="D290" s="115"/>
      <c r="E290" s="132"/>
      <c r="F290" s="49" t="s">
        <v>15</v>
      </c>
      <c r="G290" s="50">
        <f>SUM(G256:G289)</f>
        <v>5000</v>
      </c>
    </row>
    <row r="291" spans="1:7" ht="13.5" thickTop="1" x14ac:dyDescent="0.2">
      <c r="A291" s="1149" t="s">
        <v>4636</v>
      </c>
      <c r="B291" s="1186"/>
      <c r="C291" s="1186"/>
      <c r="D291" s="1186"/>
      <c r="E291" s="1186"/>
      <c r="F291" s="1186"/>
      <c r="G291" s="1187"/>
    </row>
    <row r="292" spans="1:7" ht="13.5" thickBot="1" x14ac:dyDescent="0.25">
      <c r="A292" s="359"/>
      <c r="B292" s="355"/>
      <c r="C292" s="355" t="s">
        <v>8</v>
      </c>
      <c r="D292" s="360"/>
      <c r="E292" s="355"/>
      <c r="F292" s="361"/>
      <c r="G292" s="362"/>
    </row>
    <row r="293" spans="1:7" ht="13.5" thickTop="1" x14ac:dyDescent="0.2">
      <c r="A293" s="1130"/>
      <c r="B293" s="1131"/>
      <c r="C293" s="1131"/>
      <c r="D293" s="57" t="s">
        <v>11</v>
      </c>
      <c r="E293" s="1132" t="s">
        <v>12</v>
      </c>
      <c r="F293" s="1132"/>
      <c r="G293" s="1133"/>
    </row>
    <row r="294" spans="1:7" x14ac:dyDescent="0.2">
      <c r="A294" s="1134" t="s">
        <v>17</v>
      </c>
      <c r="B294" s="1135"/>
      <c r="C294" s="1135"/>
      <c r="D294" s="39"/>
      <c r="E294" s="1136"/>
      <c r="F294" s="1137"/>
      <c r="G294" s="1138"/>
    </row>
    <row r="295" spans="1:7" x14ac:dyDescent="0.2">
      <c r="A295" s="1134" t="s">
        <v>38</v>
      </c>
      <c r="B295" s="1135"/>
      <c r="C295" s="1135"/>
      <c r="D295" s="126" t="s">
        <v>498</v>
      </c>
      <c r="E295" s="1139" t="s">
        <v>142</v>
      </c>
      <c r="F295" s="1139"/>
      <c r="G295" s="1140"/>
    </row>
    <row r="296" spans="1:7" ht="13.5" thickBot="1" x14ac:dyDescent="0.25">
      <c r="A296" s="1141" t="s">
        <v>39</v>
      </c>
      <c r="B296" s="1142"/>
      <c r="C296" s="1142"/>
      <c r="D296" s="125" t="s">
        <v>499</v>
      </c>
      <c r="E296" s="1143" t="s">
        <v>0</v>
      </c>
      <c r="F296" s="1143"/>
      <c r="G296" s="1144"/>
    </row>
  </sheetData>
  <mergeCells count="84">
    <mergeCell ref="A246:C246"/>
    <mergeCell ref="E246:G246"/>
    <mergeCell ref="A243:C243"/>
    <mergeCell ref="E243:G243"/>
    <mergeCell ref="A244:C244"/>
    <mergeCell ref="E244:G244"/>
    <mergeCell ref="A245:C245"/>
    <mergeCell ref="E245:G245"/>
    <mergeCell ref="A198:G198"/>
    <mergeCell ref="A199:G199"/>
    <mergeCell ref="E202:F202"/>
    <mergeCell ref="E204:F204"/>
    <mergeCell ref="A241:G241"/>
    <mergeCell ref="A195:C195"/>
    <mergeCell ref="E195:G195"/>
    <mergeCell ref="A196:C196"/>
    <mergeCell ref="E196:G196"/>
    <mergeCell ref="A197:G197"/>
    <mergeCell ref="A191:G191"/>
    <mergeCell ref="A193:C193"/>
    <mergeCell ref="E193:G193"/>
    <mergeCell ref="A194:C194"/>
    <mergeCell ref="E194:G194"/>
    <mergeCell ref="A148:G148"/>
    <mergeCell ref="A149:G149"/>
    <mergeCell ref="A150:G150"/>
    <mergeCell ref="E153:F153"/>
    <mergeCell ref="E155:F155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44:G44"/>
    <mergeCell ref="A1:G1"/>
    <mergeCell ref="A2:G2"/>
    <mergeCell ref="A3:G3"/>
    <mergeCell ref="E6:F6"/>
    <mergeCell ref="E8:F8"/>
    <mergeCell ref="A99:G99"/>
    <mergeCell ref="A100:G100"/>
    <mergeCell ref="A101:G101"/>
    <mergeCell ref="E104:F104"/>
    <mergeCell ref="E106:F106"/>
    <mergeCell ref="A146:C146"/>
    <mergeCell ref="E146:G146"/>
    <mergeCell ref="A147:C147"/>
    <mergeCell ref="E147:G147"/>
    <mergeCell ref="A142:G142"/>
    <mergeCell ref="A144:C144"/>
    <mergeCell ref="E144:G144"/>
    <mergeCell ref="A145:C145"/>
    <mergeCell ref="E145:G145"/>
    <mergeCell ref="A247:G247"/>
    <mergeCell ref="A248:G248"/>
    <mergeCell ref="A249:G249"/>
    <mergeCell ref="E252:F252"/>
    <mergeCell ref="E254:F254"/>
    <mergeCell ref="A295:C295"/>
    <mergeCell ref="E295:G295"/>
    <mergeCell ref="A296:C296"/>
    <mergeCell ref="E296:G296"/>
    <mergeCell ref="A291:G291"/>
    <mergeCell ref="A293:C293"/>
    <mergeCell ref="E293:G293"/>
    <mergeCell ref="A294:C294"/>
    <mergeCell ref="E294:G294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8A3CC4"/>
  </sheetPr>
  <dimension ref="A1:H350"/>
  <sheetViews>
    <sheetView topLeftCell="A317" zoomScale="115" zoomScaleNormal="115" workbookViewId="0">
      <selection activeCell="A301" sqref="A301:G35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</v>
      </c>
      <c r="D5" s="13"/>
      <c r="E5" s="343" t="s">
        <v>1896</v>
      </c>
      <c r="F5" s="98"/>
      <c r="G5" s="344" t="s">
        <v>1874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1875</v>
      </c>
      <c r="E10" s="108">
        <v>20</v>
      </c>
      <c r="F10" s="128">
        <v>200</v>
      </c>
      <c r="G10" s="35">
        <f>F10*E10</f>
        <v>4000</v>
      </c>
    </row>
    <row r="11" spans="1:7" x14ac:dyDescent="0.2">
      <c r="A11" s="29"/>
      <c r="B11" s="101"/>
      <c r="C11" s="41"/>
      <c r="D11" s="129"/>
      <c r="E11" s="108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04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 t="s">
        <v>150</v>
      </c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59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59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4000</v>
      </c>
    </row>
    <row r="45" spans="1:7" ht="13.5" thickTop="1" x14ac:dyDescent="0.2">
      <c r="A45" s="1149" t="s">
        <v>1876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8" x14ac:dyDescent="0.2">
      <c r="A49" s="1134" t="s">
        <v>38</v>
      </c>
      <c r="B49" s="1135"/>
      <c r="C49" s="1135"/>
      <c r="D49" s="58" t="s">
        <v>485</v>
      </c>
      <c r="E49" s="1139" t="s">
        <v>69</v>
      </c>
      <c r="F49" s="1139"/>
      <c r="G49" s="1140"/>
    </row>
    <row r="50" spans="1:8" ht="13.5" thickBot="1" x14ac:dyDescent="0.25">
      <c r="A50" s="1141" t="s">
        <v>39</v>
      </c>
      <c r="B50" s="1142"/>
      <c r="C50" s="1142"/>
      <c r="D50" s="59" t="s">
        <v>486</v>
      </c>
      <c r="E50" s="1198" t="s">
        <v>33</v>
      </c>
      <c r="F50" s="1143"/>
      <c r="G50" s="1144"/>
    </row>
    <row r="51" spans="1:8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8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8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8" x14ac:dyDescent="0.2">
      <c r="A54" s="6"/>
      <c r="B54" s="99"/>
      <c r="C54" s="8"/>
      <c r="D54" s="9"/>
      <c r="E54" s="99"/>
      <c r="F54" s="10"/>
      <c r="G54" s="11" t="s">
        <v>20</v>
      </c>
    </row>
    <row r="55" spans="1:8" x14ac:dyDescent="0.2">
      <c r="A55" s="12" t="s">
        <v>1</v>
      </c>
      <c r="B55" s="13"/>
      <c r="C55" s="14" t="s">
        <v>2</v>
      </c>
      <c r="D55" s="13"/>
      <c r="E55" s="343" t="s">
        <v>2901</v>
      </c>
      <c r="F55" s="98"/>
      <c r="G55" s="344" t="s">
        <v>2884</v>
      </c>
    </row>
    <row r="56" spans="1:8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8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8" x14ac:dyDescent="0.2">
      <c r="A58" s="6"/>
      <c r="B58" s="99"/>
      <c r="C58" s="8"/>
      <c r="D58" s="8"/>
      <c r="E58" s="1147"/>
      <c r="F58" s="1148"/>
      <c r="G58" s="25"/>
    </row>
    <row r="59" spans="1:8" ht="26.25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8" ht="13.5" thickTop="1" x14ac:dyDescent="0.2">
      <c r="A60" s="29">
        <v>1</v>
      </c>
      <c r="B60" s="101"/>
      <c r="C60" s="352" t="s">
        <v>2733</v>
      </c>
      <c r="D60" s="357" t="s">
        <v>2885</v>
      </c>
      <c r="E60" s="108">
        <v>27</v>
      </c>
      <c r="F60" s="128">
        <v>35</v>
      </c>
      <c r="G60" s="35">
        <f>F60*E60</f>
        <v>945</v>
      </c>
      <c r="H60" s="1" t="s">
        <v>150</v>
      </c>
    </row>
    <row r="61" spans="1:8" x14ac:dyDescent="0.2">
      <c r="A61" s="29">
        <v>2</v>
      </c>
      <c r="B61" s="101"/>
      <c r="C61" s="352" t="s">
        <v>2733</v>
      </c>
      <c r="D61" s="351" t="s">
        <v>2886</v>
      </c>
      <c r="E61" s="108">
        <v>19</v>
      </c>
      <c r="F61" s="128">
        <v>40</v>
      </c>
      <c r="G61" s="35">
        <f t="shared" ref="G61:G63" si="0">F61*E61</f>
        <v>760</v>
      </c>
    </row>
    <row r="62" spans="1:8" x14ac:dyDescent="0.2">
      <c r="A62" s="29">
        <v>3</v>
      </c>
      <c r="B62" s="101"/>
      <c r="C62" s="352" t="s">
        <v>2733</v>
      </c>
      <c r="D62" s="351" t="s">
        <v>2875</v>
      </c>
      <c r="E62" s="108">
        <v>19</v>
      </c>
      <c r="F62" s="149">
        <v>35</v>
      </c>
      <c r="G62" s="35">
        <f t="shared" si="0"/>
        <v>665</v>
      </c>
    </row>
    <row r="63" spans="1:8" x14ac:dyDescent="0.2">
      <c r="A63" s="29">
        <v>4</v>
      </c>
      <c r="B63" s="101"/>
      <c r="C63" s="352" t="s">
        <v>2733</v>
      </c>
      <c r="D63" s="351" t="s">
        <v>2887</v>
      </c>
      <c r="E63" s="108">
        <v>1</v>
      </c>
      <c r="F63" s="128">
        <v>110</v>
      </c>
      <c r="G63" s="35">
        <f t="shared" si="0"/>
        <v>110</v>
      </c>
    </row>
    <row r="64" spans="1:8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04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 t="s">
        <v>150</v>
      </c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59"/>
      <c r="E84" s="104"/>
      <c r="F84" s="154"/>
      <c r="G84" s="35"/>
    </row>
    <row r="85" spans="1:7" x14ac:dyDescent="0.2">
      <c r="A85" s="29"/>
      <c r="B85" s="101"/>
      <c r="C85" s="41"/>
      <c r="D85" s="159"/>
      <c r="E85" s="104"/>
      <c r="F85" s="154"/>
      <c r="G85" s="35"/>
    </row>
    <row r="86" spans="1:7" x14ac:dyDescent="0.2">
      <c r="A86" s="29"/>
      <c r="B86" s="101"/>
      <c r="C86" s="41"/>
      <c r="D86" s="159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2480</v>
      </c>
    </row>
    <row r="95" spans="1:7" ht="13.5" thickTop="1" x14ac:dyDescent="0.2">
      <c r="A95" s="1149" t="s">
        <v>2538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103"/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485</v>
      </c>
      <c r="E99" s="1139" t="s">
        <v>69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486</v>
      </c>
      <c r="E100" s="1198" t="s">
        <v>33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2</v>
      </c>
      <c r="D105" s="13"/>
      <c r="E105" s="343" t="s">
        <v>2995</v>
      </c>
      <c r="F105" s="98"/>
      <c r="G105" s="344" t="s">
        <v>2996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2311</v>
      </c>
      <c r="D110" s="357" t="s">
        <v>2310</v>
      </c>
      <c r="E110" s="108">
        <v>50</v>
      </c>
      <c r="F110" s="128">
        <v>40</v>
      </c>
      <c r="G110" s="35">
        <f>F110*E110</f>
        <v>2000</v>
      </c>
    </row>
    <row r="111" spans="1:7" x14ac:dyDescent="0.2">
      <c r="A111" s="29"/>
      <c r="B111" s="101"/>
      <c r="C111" s="352"/>
      <c r="D111" s="351"/>
      <c r="E111" s="108"/>
      <c r="F111" s="128"/>
      <c r="G111" s="35"/>
    </row>
    <row r="112" spans="1:7" x14ac:dyDescent="0.2">
      <c r="A112" s="29"/>
      <c r="B112" s="101"/>
      <c r="C112" s="352"/>
      <c r="D112" s="351"/>
      <c r="E112" s="108"/>
      <c r="F112" s="149"/>
      <c r="G112" s="35"/>
    </row>
    <row r="113" spans="1:7" x14ac:dyDescent="0.2">
      <c r="A113" s="29"/>
      <c r="B113" s="101"/>
      <c r="C113" s="352"/>
      <c r="D113" s="351"/>
      <c r="E113" s="108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04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 t="s">
        <v>150</v>
      </c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59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2000</v>
      </c>
    </row>
    <row r="145" spans="1:7" ht="13.5" thickTop="1" x14ac:dyDescent="0.2">
      <c r="A145" s="1149" t="s">
        <v>2997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103"/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485</v>
      </c>
      <c r="E149" s="1139" t="s">
        <v>69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486</v>
      </c>
      <c r="E150" s="1198" t="s">
        <v>33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2</v>
      </c>
      <c r="D155" s="13"/>
      <c r="E155" s="343" t="s">
        <v>3984</v>
      </c>
      <c r="F155" s="98"/>
      <c r="G155" s="344" t="s">
        <v>3972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52" t="s">
        <v>2311</v>
      </c>
      <c r="D160" s="357" t="s">
        <v>2310</v>
      </c>
      <c r="E160" s="108">
        <v>25</v>
      </c>
      <c r="F160" s="128">
        <v>40</v>
      </c>
      <c r="G160" s="35">
        <f>F160*E160</f>
        <v>1000</v>
      </c>
    </row>
    <row r="161" spans="1:7" x14ac:dyDescent="0.2">
      <c r="A161" s="29"/>
      <c r="B161" s="101"/>
      <c r="C161" s="352"/>
      <c r="D161" s="351"/>
      <c r="E161" s="108"/>
      <c r="F161" s="128"/>
      <c r="G161" s="35"/>
    </row>
    <row r="162" spans="1:7" x14ac:dyDescent="0.2">
      <c r="A162" s="29"/>
      <c r="B162" s="101"/>
      <c r="C162" s="352"/>
      <c r="D162" s="351"/>
      <c r="E162" s="108"/>
      <c r="F162" s="149"/>
      <c r="G162" s="35"/>
    </row>
    <row r="163" spans="1:7" x14ac:dyDescent="0.2">
      <c r="A163" s="29"/>
      <c r="B163" s="101"/>
      <c r="C163" s="352"/>
      <c r="D163" s="351"/>
      <c r="E163" s="108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51"/>
      <c r="C166" s="119"/>
      <c r="D166" s="136"/>
      <c r="E166" s="108"/>
      <c r="F166" s="150"/>
      <c r="G166" s="35"/>
    </row>
    <row r="167" spans="1:7" x14ac:dyDescent="0.2">
      <c r="A167" s="29"/>
      <c r="B167" s="151"/>
      <c r="C167" s="119"/>
      <c r="D167" s="144"/>
      <c r="E167" s="108"/>
      <c r="F167" s="150"/>
      <c r="G167" s="35"/>
    </row>
    <row r="168" spans="1:7" x14ac:dyDescent="0.2">
      <c r="A168" s="29"/>
      <c r="B168" s="101"/>
      <c r="C168" s="41"/>
      <c r="D168" s="144"/>
      <c r="E168" s="104"/>
      <c r="F168" s="128"/>
      <c r="G168" s="35"/>
    </row>
    <row r="169" spans="1:7" x14ac:dyDescent="0.2">
      <c r="A169" s="29"/>
      <c r="B169" s="106"/>
      <c r="C169" s="41"/>
      <c r="D169" s="136"/>
      <c r="E169" s="104"/>
      <c r="F169" s="128"/>
      <c r="G169" s="35"/>
    </row>
    <row r="170" spans="1:7" x14ac:dyDescent="0.2">
      <c r="A170" s="29"/>
      <c r="B170" s="105"/>
      <c r="C170" s="41"/>
      <c r="D170" s="136"/>
      <c r="E170" s="108"/>
      <c r="F170" s="152"/>
      <c r="G170" s="35"/>
    </row>
    <row r="171" spans="1:7" x14ac:dyDescent="0.2">
      <c r="A171" s="29"/>
      <c r="B171" s="107"/>
      <c r="C171" s="41"/>
      <c r="D171" s="136"/>
      <c r="E171" s="153"/>
      <c r="F171" s="128"/>
      <c r="G171" s="35"/>
    </row>
    <row r="172" spans="1:7" x14ac:dyDescent="0.2">
      <c r="A172" s="29"/>
      <c r="B172" s="107"/>
      <c r="C172" s="41"/>
      <c r="D172" s="67"/>
      <c r="E172" s="153"/>
      <c r="F172" s="128"/>
      <c r="G172" s="35"/>
    </row>
    <row r="173" spans="1:7" x14ac:dyDescent="0.2">
      <c r="A173" s="29"/>
      <c r="B173" s="101"/>
      <c r="C173" s="41"/>
      <c r="D173" s="67"/>
      <c r="E173" s="108"/>
      <c r="F173" s="128"/>
      <c r="G173" s="35"/>
    </row>
    <row r="174" spans="1:7" x14ac:dyDescent="0.2">
      <c r="A174" s="29"/>
      <c r="B174" s="101"/>
      <c r="C174" s="41"/>
      <c r="D174" s="67"/>
      <c r="E174" s="153"/>
      <c r="F174" s="128"/>
      <c r="G174" s="35"/>
    </row>
    <row r="175" spans="1:7" x14ac:dyDescent="0.2">
      <c r="A175" s="29"/>
      <c r="B175" s="106"/>
      <c r="C175" s="41"/>
      <c r="D175" s="67"/>
      <c r="E175" s="104"/>
      <c r="F175" s="154"/>
      <c r="G175" s="35"/>
    </row>
    <row r="176" spans="1:7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 t="s">
        <v>150</v>
      </c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59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1000</v>
      </c>
    </row>
    <row r="195" spans="1:7" ht="13.5" thickTop="1" x14ac:dyDescent="0.2">
      <c r="A195" s="1149" t="s">
        <v>3644</v>
      </c>
      <c r="B195" s="1150"/>
      <c r="C195" s="1150"/>
      <c r="D195" s="1150"/>
      <c r="E195" s="1150"/>
      <c r="F195" s="1150"/>
      <c r="G195" s="1151"/>
    </row>
    <row r="196" spans="1:7" ht="13.5" thickBot="1" x14ac:dyDescent="0.25">
      <c r="A196" s="52"/>
      <c r="B196" s="103"/>
      <c r="C196" s="103"/>
      <c r="D196" s="54"/>
      <c r="E196" s="103"/>
      <c r="F196" s="55"/>
      <c r="G196" s="56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58" t="s">
        <v>485</v>
      </c>
      <c r="E199" s="1139" t="s">
        <v>69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59" t="s">
        <v>486</v>
      </c>
      <c r="E200" s="1198" t="s">
        <v>33</v>
      </c>
      <c r="F200" s="1143"/>
      <c r="G200" s="1144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2</v>
      </c>
      <c r="D205" s="13"/>
      <c r="E205" s="343" t="s">
        <v>4056</v>
      </c>
      <c r="F205" s="98"/>
      <c r="G205" s="344" t="s">
        <v>4055</v>
      </c>
    </row>
    <row r="206" spans="1:7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7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52" t="s">
        <v>2733</v>
      </c>
      <c r="D210" s="357" t="s">
        <v>2885</v>
      </c>
      <c r="E210" s="108">
        <v>26</v>
      </c>
      <c r="F210" s="128">
        <v>40</v>
      </c>
      <c r="G210" s="35">
        <f>F210*E210</f>
        <v>1040</v>
      </c>
    </row>
    <row r="211" spans="1:7" x14ac:dyDescent="0.2">
      <c r="A211" s="29">
        <v>2</v>
      </c>
      <c r="B211" s="101"/>
      <c r="C211" s="352" t="s">
        <v>2733</v>
      </c>
      <c r="D211" s="351" t="s">
        <v>2886</v>
      </c>
      <c r="E211" s="108">
        <v>16</v>
      </c>
      <c r="F211" s="128">
        <v>40</v>
      </c>
      <c r="G211" s="35">
        <f t="shared" ref="G211:G213" si="1">F211*E211</f>
        <v>640</v>
      </c>
    </row>
    <row r="212" spans="1:7" x14ac:dyDescent="0.2">
      <c r="A212" s="29">
        <v>3</v>
      </c>
      <c r="B212" s="101"/>
      <c r="C212" s="352" t="s">
        <v>2733</v>
      </c>
      <c r="D212" s="351" t="s">
        <v>2875</v>
      </c>
      <c r="E212" s="108">
        <v>16</v>
      </c>
      <c r="F212" s="149">
        <v>40</v>
      </c>
      <c r="G212" s="35">
        <f t="shared" si="1"/>
        <v>640</v>
      </c>
    </row>
    <row r="213" spans="1:7" x14ac:dyDescent="0.2">
      <c r="A213" s="29">
        <v>4</v>
      </c>
      <c r="B213" s="101"/>
      <c r="C213" s="352" t="s">
        <v>2733</v>
      </c>
      <c r="D213" s="351" t="s">
        <v>2887</v>
      </c>
      <c r="E213" s="108">
        <v>1</v>
      </c>
      <c r="F213" s="128">
        <v>110</v>
      </c>
      <c r="G213" s="35">
        <f t="shared" si="1"/>
        <v>110</v>
      </c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51"/>
      <c r="C216" s="119"/>
      <c r="D216" s="136"/>
      <c r="E216" s="108"/>
      <c r="F216" s="150"/>
      <c r="G216" s="35"/>
    </row>
    <row r="217" spans="1:7" x14ac:dyDescent="0.2">
      <c r="A217" s="29"/>
      <c r="B217" s="151"/>
      <c r="C217" s="119"/>
      <c r="D217" s="144"/>
      <c r="E217" s="108"/>
      <c r="F217" s="150"/>
      <c r="G217" s="35"/>
    </row>
    <row r="218" spans="1:7" x14ac:dyDescent="0.2">
      <c r="A218" s="29"/>
      <c r="B218" s="101"/>
      <c r="C218" s="41"/>
      <c r="D218" s="144"/>
      <c r="E218" s="104"/>
      <c r="F218" s="128"/>
      <c r="G218" s="35"/>
    </row>
    <row r="219" spans="1:7" x14ac:dyDescent="0.2">
      <c r="A219" s="29"/>
      <c r="B219" s="106"/>
      <c r="C219" s="41"/>
      <c r="D219" s="136"/>
      <c r="E219" s="104"/>
      <c r="F219" s="128"/>
      <c r="G219" s="35"/>
    </row>
    <row r="220" spans="1:7" x14ac:dyDescent="0.2">
      <c r="A220" s="29"/>
      <c r="B220" s="105"/>
      <c r="C220" s="41"/>
      <c r="D220" s="136"/>
      <c r="E220" s="10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62" t="s">
        <v>150</v>
      </c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59"/>
      <c r="E236" s="104"/>
      <c r="F236" s="154"/>
      <c r="G236" s="35"/>
    </row>
    <row r="237" spans="1:7" x14ac:dyDescent="0.2">
      <c r="A237" s="29"/>
      <c r="B237" s="101"/>
      <c r="C237" s="41"/>
      <c r="D237" s="159"/>
      <c r="E237" s="104"/>
      <c r="F237" s="154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2430</v>
      </c>
    </row>
    <row r="245" spans="1:7" ht="13.5" thickTop="1" x14ac:dyDescent="0.2">
      <c r="A245" s="1149" t="s">
        <v>3644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03"/>
      <c r="C246" s="103"/>
      <c r="D246" s="54"/>
      <c r="E246" s="103"/>
      <c r="F246" s="55"/>
      <c r="G246" s="5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58" t="s">
        <v>485</v>
      </c>
      <c r="E249" s="1139" t="s">
        <v>69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59" t="s">
        <v>486</v>
      </c>
      <c r="E250" s="1198" t="s">
        <v>33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2</v>
      </c>
      <c r="D255" s="13"/>
      <c r="E255" s="343" t="s">
        <v>4255</v>
      </c>
      <c r="F255" s="98"/>
      <c r="G255" s="344" t="s">
        <v>4250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29">
        <v>1</v>
      </c>
      <c r="B260" s="101"/>
      <c r="C260" s="352" t="s">
        <v>2311</v>
      </c>
      <c r="D260" s="357" t="s">
        <v>2310</v>
      </c>
      <c r="E260" s="108">
        <v>25</v>
      </c>
      <c r="F260" s="128">
        <v>40</v>
      </c>
      <c r="G260" s="35">
        <f>F260*E260</f>
        <v>1000</v>
      </c>
    </row>
    <row r="261" spans="1:7" x14ac:dyDescent="0.2">
      <c r="A261" s="29"/>
      <c r="B261" s="101"/>
      <c r="C261" s="352"/>
      <c r="D261" s="351"/>
      <c r="E261" s="108"/>
      <c r="F261" s="128"/>
      <c r="G261" s="35"/>
    </row>
    <row r="262" spans="1:7" x14ac:dyDescent="0.2">
      <c r="A262" s="29"/>
      <c r="B262" s="101"/>
      <c r="C262" s="352"/>
      <c r="D262" s="351"/>
      <c r="E262" s="108"/>
      <c r="F262" s="149"/>
      <c r="G262" s="35"/>
    </row>
    <row r="263" spans="1:7" x14ac:dyDescent="0.2">
      <c r="A263" s="29"/>
      <c r="B263" s="101"/>
      <c r="C263" s="352"/>
      <c r="D263" s="351"/>
      <c r="E263" s="108"/>
      <c r="F263" s="128"/>
      <c r="G263" s="35"/>
    </row>
    <row r="264" spans="1:7" x14ac:dyDescent="0.2">
      <c r="A264" s="29"/>
      <c r="B264" s="105"/>
      <c r="C264" s="41"/>
      <c r="D264" s="136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51"/>
      <c r="C266" s="119"/>
      <c r="D266" s="136"/>
      <c r="E266" s="108"/>
      <c r="F266" s="150"/>
      <c r="G266" s="35"/>
    </row>
    <row r="267" spans="1:7" x14ac:dyDescent="0.2">
      <c r="A267" s="29"/>
      <c r="B267" s="151"/>
      <c r="C267" s="119"/>
      <c r="D267" s="144"/>
      <c r="E267" s="108"/>
      <c r="F267" s="150"/>
      <c r="G267" s="35"/>
    </row>
    <row r="268" spans="1:7" x14ac:dyDescent="0.2">
      <c r="A268" s="29"/>
      <c r="B268" s="101"/>
      <c r="C268" s="41"/>
      <c r="D268" s="144"/>
      <c r="E268" s="104"/>
      <c r="F268" s="128"/>
      <c r="G268" s="35"/>
    </row>
    <row r="269" spans="1:7" x14ac:dyDescent="0.2">
      <c r="A269" s="29"/>
      <c r="B269" s="106"/>
      <c r="C269" s="41"/>
      <c r="D269" s="136"/>
      <c r="E269" s="104"/>
      <c r="F269" s="128"/>
      <c r="G269" s="35"/>
    </row>
    <row r="270" spans="1:7" x14ac:dyDescent="0.2">
      <c r="A270" s="29"/>
      <c r="B270" s="105"/>
      <c r="C270" s="41"/>
      <c r="D270" s="136"/>
      <c r="E270" s="10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62" t="s">
        <v>150</v>
      </c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59"/>
      <c r="E286" s="104"/>
      <c r="F286" s="154"/>
      <c r="G286" s="35"/>
    </row>
    <row r="287" spans="1:7" x14ac:dyDescent="0.2">
      <c r="A287" s="29"/>
      <c r="B287" s="101"/>
      <c r="C287" s="41"/>
      <c r="D287" s="159"/>
      <c r="E287" s="104"/>
      <c r="F287" s="154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1000</v>
      </c>
    </row>
    <row r="295" spans="1:7" ht="13.5" thickTop="1" x14ac:dyDescent="0.2">
      <c r="A295" s="1149" t="s">
        <v>4131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03"/>
      <c r="C296" s="103"/>
      <c r="D296" s="54"/>
      <c r="E296" s="103"/>
      <c r="F296" s="55"/>
      <c r="G296" s="56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58" t="s">
        <v>485</v>
      </c>
      <c r="E299" s="1139" t="s">
        <v>69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59" t="s">
        <v>486</v>
      </c>
      <c r="E300" s="1198" t="s">
        <v>33</v>
      </c>
      <c r="F300" s="1143"/>
      <c r="G300" s="1144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58" t="s">
        <v>49</v>
      </c>
      <c r="B303" s="1159"/>
      <c r="C303" s="1159"/>
      <c r="D303" s="1159"/>
      <c r="E303" s="1159"/>
      <c r="F303" s="1159"/>
      <c r="G303" s="1160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2</v>
      </c>
      <c r="D305" s="13"/>
      <c r="E305" s="343" t="s">
        <v>4688</v>
      </c>
      <c r="F305" s="98"/>
      <c r="G305" s="344" t="s">
        <v>4631</v>
      </c>
    </row>
    <row r="306" spans="1:7" x14ac:dyDescent="0.2">
      <c r="A306" s="17" t="s">
        <v>8</v>
      </c>
      <c r="B306" s="100"/>
      <c r="C306" s="19"/>
      <c r="D306" s="4"/>
      <c r="E306" s="1145"/>
      <c r="F306" s="1146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1147"/>
      <c r="F308" s="1148"/>
      <c r="G308" s="25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29">
        <v>1</v>
      </c>
      <c r="B310" s="101"/>
      <c r="C310" s="352" t="s">
        <v>2733</v>
      </c>
      <c r="D310" s="357" t="s">
        <v>2885</v>
      </c>
      <c r="E310" s="108">
        <v>26</v>
      </c>
      <c r="F310" s="128">
        <v>40</v>
      </c>
      <c r="G310" s="35">
        <f>F310*E310</f>
        <v>1040</v>
      </c>
    </row>
    <row r="311" spans="1:7" x14ac:dyDescent="0.2">
      <c r="A311" s="29">
        <v>2</v>
      </c>
      <c r="B311" s="101"/>
      <c r="C311" s="352" t="s">
        <v>2733</v>
      </c>
      <c r="D311" s="351" t="s">
        <v>2886</v>
      </c>
      <c r="E311" s="108">
        <v>15</v>
      </c>
      <c r="F311" s="128">
        <v>40</v>
      </c>
      <c r="G311" s="35">
        <f t="shared" ref="G311:G313" si="2">F311*E311</f>
        <v>600</v>
      </c>
    </row>
    <row r="312" spans="1:7" x14ac:dyDescent="0.2">
      <c r="A312" s="29">
        <v>3</v>
      </c>
      <c r="B312" s="101"/>
      <c r="C312" s="352" t="s">
        <v>2733</v>
      </c>
      <c r="D312" s="351" t="s">
        <v>2875</v>
      </c>
      <c r="E312" s="108">
        <v>15</v>
      </c>
      <c r="F312" s="149">
        <v>40</v>
      </c>
      <c r="G312" s="35">
        <f t="shared" si="2"/>
        <v>600</v>
      </c>
    </row>
    <row r="313" spans="1:7" x14ac:dyDescent="0.2">
      <c r="A313" s="29">
        <v>4</v>
      </c>
      <c r="B313" s="101"/>
      <c r="C313" s="352" t="s">
        <v>2733</v>
      </c>
      <c r="D313" s="351" t="s">
        <v>2887</v>
      </c>
      <c r="E313" s="108">
        <v>1</v>
      </c>
      <c r="F313" s="128">
        <v>110</v>
      </c>
      <c r="G313" s="35">
        <f t="shared" si="2"/>
        <v>110</v>
      </c>
    </row>
    <row r="314" spans="1:7" x14ac:dyDescent="0.2">
      <c r="A314" s="29"/>
      <c r="B314" s="105"/>
      <c r="C314" s="41"/>
      <c r="D314" s="136"/>
      <c r="E314" s="102"/>
      <c r="F314" s="128"/>
      <c r="G314" s="35"/>
    </row>
    <row r="315" spans="1:7" x14ac:dyDescent="0.2">
      <c r="A315" s="29"/>
      <c r="B315" s="105"/>
      <c r="C315" s="41"/>
      <c r="D315" s="136"/>
      <c r="E315" s="102"/>
      <c r="F315" s="128"/>
      <c r="G315" s="35"/>
    </row>
    <row r="316" spans="1:7" x14ac:dyDescent="0.2">
      <c r="A316" s="29"/>
      <c r="B316" s="151"/>
      <c r="C316" s="119"/>
      <c r="D316" s="136"/>
      <c r="E316" s="108"/>
      <c r="F316" s="150"/>
      <c r="G316" s="35"/>
    </row>
    <row r="317" spans="1:7" x14ac:dyDescent="0.2">
      <c r="A317" s="29"/>
      <c r="B317" s="151"/>
      <c r="C317" s="119"/>
      <c r="D317" s="144"/>
      <c r="E317" s="108"/>
      <c r="F317" s="150"/>
      <c r="G317" s="35"/>
    </row>
    <row r="318" spans="1:7" x14ac:dyDescent="0.2">
      <c r="A318" s="29"/>
      <c r="B318" s="101"/>
      <c r="C318" s="41"/>
      <c r="D318" s="144"/>
      <c r="E318" s="104"/>
      <c r="F318" s="128"/>
      <c r="G318" s="35"/>
    </row>
    <row r="319" spans="1:7" x14ac:dyDescent="0.2">
      <c r="A319" s="29"/>
      <c r="B319" s="106"/>
      <c r="C319" s="41"/>
      <c r="D319" s="136"/>
      <c r="E319" s="104"/>
      <c r="F319" s="128"/>
      <c r="G319" s="35"/>
    </row>
    <row r="320" spans="1:7" x14ac:dyDescent="0.2">
      <c r="A320" s="29"/>
      <c r="B320" s="105"/>
      <c r="C320" s="41"/>
      <c r="D320" s="136"/>
      <c r="E320" s="108"/>
      <c r="F320" s="152"/>
      <c r="G320" s="35"/>
    </row>
    <row r="321" spans="1:7" x14ac:dyDescent="0.2">
      <c r="A321" s="29"/>
      <c r="B321" s="107"/>
      <c r="C321" s="41"/>
      <c r="D321" s="136"/>
      <c r="E321" s="153"/>
      <c r="F321" s="128"/>
      <c r="G321" s="35"/>
    </row>
    <row r="322" spans="1:7" x14ac:dyDescent="0.2">
      <c r="A322" s="29"/>
      <c r="B322" s="107"/>
      <c r="C322" s="41"/>
      <c r="D322" s="67"/>
      <c r="E322" s="153"/>
      <c r="F322" s="128"/>
      <c r="G322" s="35"/>
    </row>
    <row r="323" spans="1:7" x14ac:dyDescent="0.2">
      <c r="A323" s="29"/>
      <c r="B323" s="101"/>
      <c r="C323" s="41"/>
      <c r="D323" s="67"/>
      <c r="E323" s="108"/>
      <c r="F323" s="128"/>
      <c r="G323" s="35"/>
    </row>
    <row r="324" spans="1:7" x14ac:dyDescent="0.2">
      <c r="A324" s="29"/>
      <c r="B324" s="101"/>
      <c r="C324" s="41"/>
      <c r="D324" s="67"/>
      <c r="E324" s="153"/>
      <c r="F324" s="128"/>
      <c r="G324" s="35"/>
    </row>
    <row r="325" spans="1:7" x14ac:dyDescent="0.2">
      <c r="A325" s="29"/>
      <c r="B325" s="106"/>
      <c r="C325" s="41"/>
      <c r="D325" s="67"/>
      <c r="E325" s="104"/>
      <c r="F325" s="154"/>
      <c r="G325" s="35"/>
    </row>
    <row r="326" spans="1:7" x14ac:dyDescent="0.2">
      <c r="A326" s="29"/>
      <c r="B326" s="105"/>
      <c r="C326" s="41"/>
      <c r="D326" s="130"/>
      <c r="E326" s="104"/>
      <c r="F326" s="154"/>
      <c r="G326" s="35"/>
    </row>
    <row r="327" spans="1:7" x14ac:dyDescent="0.2">
      <c r="A327" s="29"/>
      <c r="B327" s="105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62" t="s">
        <v>150</v>
      </c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59"/>
      <c r="E334" s="104"/>
      <c r="F334" s="154"/>
      <c r="G334" s="35"/>
    </row>
    <row r="335" spans="1:7" x14ac:dyDescent="0.2">
      <c r="A335" s="29"/>
      <c r="B335" s="101"/>
      <c r="C335" s="41"/>
      <c r="D335" s="159"/>
      <c r="E335" s="104"/>
      <c r="F335" s="154"/>
      <c r="G335" s="35"/>
    </row>
    <row r="336" spans="1:7" x14ac:dyDescent="0.2">
      <c r="A336" s="29"/>
      <c r="B336" s="101"/>
      <c r="C336" s="41"/>
      <c r="D336" s="159"/>
      <c r="E336" s="104"/>
      <c r="F336" s="154"/>
      <c r="G336" s="35"/>
    </row>
    <row r="337" spans="1:7" x14ac:dyDescent="0.2">
      <c r="A337" s="29"/>
      <c r="B337" s="101"/>
      <c r="C337" s="41"/>
      <c r="D337" s="159"/>
      <c r="E337" s="104"/>
      <c r="F337" s="154"/>
      <c r="G337" s="35"/>
    </row>
    <row r="338" spans="1:7" x14ac:dyDescent="0.2">
      <c r="A338" s="29"/>
      <c r="B338" s="101"/>
      <c r="C338" s="41"/>
      <c r="D338" s="160"/>
      <c r="E338" s="108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31"/>
      <c r="D341" s="67"/>
      <c r="E341" s="131"/>
      <c r="F341" s="117"/>
      <c r="G341" s="35"/>
    </row>
    <row r="342" spans="1:7" x14ac:dyDescent="0.2">
      <c r="A342" s="29"/>
      <c r="B342" s="101"/>
      <c r="C342" s="41"/>
      <c r="D342" s="118"/>
      <c r="E342" s="108"/>
      <c r="F342" s="149"/>
      <c r="G342" s="35"/>
    </row>
    <row r="343" spans="1:7" x14ac:dyDescent="0.2">
      <c r="A343" s="29"/>
      <c r="B343" s="101"/>
      <c r="C343" s="41"/>
      <c r="D343" s="144"/>
      <c r="E343" s="108"/>
      <c r="F343" s="149"/>
      <c r="G343" s="35"/>
    </row>
    <row r="344" spans="1: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2350</v>
      </c>
    </row>
    <row r="345" spans="1:7" ht="13.5" thickTop="1" x14ac:dyDescent="0.2">
      <c r="A345" s="1149" t="s">
        <v>4131</v>
      </c>
      <c r="B345" s="1150"/>
      <c r="C345" s="1150"/>
      <c r="D345" s="1150"/>
      <c r="E345" s="1150"/>
      <c r="F345" s="1150"/>
      <c r="G345" s="1151"/>
    </row>
    <row r="346" spans="1:7" ht="13.5" thickBot="1" x14ac:dyDescent="0.25">
      <c r="A346" s="52"/>
      <c r="B346" s="103"/>
      <c r="C346" s="103"/>
      <c r="D346" s="54"/>
      <c r="E346" s="103"/>
      <c r="F346" s="55"/>
      <c r="G346" s="56"/>
    </row>
    <row r="347" spans="1:7" ht="13.5" thickTop="1" x14ac:dyDescent="0.2">
      <c r="A347" s="1130"/>
      <c r="B347" s="1131"/>
      <c r="C347" s="1131"/>
      <c r="D347" s="57" t="s">
        <v>11</v>
      </c>
      <c r="E347" s="1132" t="s">
        <v>12</v>
      </c>
      <c r="F347" s="1132"/>
      <c r="G347" s="1133"/>
    </row>
    <row r="348" spans="1:7" x14ac:dyDescent="0.2">
      <c r="A348" s="1134" t="s">
        <v>17</v>
      </c>
      <c r="B348" s="1135"/>
      <c r="C348" s="1135"/>
      <c r="D348" s="39"/>
      <c r="E348" s="1136"/>
      <c r="F348" s="1137"/>
      <c r="G348" s="1138"/>
    </row>
    <row r="349" spans="1:7" x14ac:dyDescent="0.2">
      <c r="A349" s="1134" t="s">
        <v>38</v>
      </c>
      <c r="B349" s="1135"/>
      <c r="C349" s="1135"/>
      <c r="D349" s="58" t="s">
        <v>485</v>
      </c>
      <c r="E349" s="1139" t="s">
        <v>69</v>
      </c>
      <c r="F349" s="1139"/>
      <c r="G349" s="1140"/>
    </row>
    <row r="350" spans="1:7" ht="13.5" thickBot="1" x14ac:dyDescent="0.25">
      <c r="A350" s="1141" t="s">
        <v>39</v>
      </c>
      <c r="B350" s="1142"/>
      <c r="C350" s="1142"/>
      <c r="D350" s="59" t="s">
        <v>486</v>
      </c>
      <c r="E350" s="1198" t="s">
        <v>33</v>
      </c>
      <c r="F350" s="1143"/>
      <c r="G350" s="1144"/>
    </row>
  </sheetData>
  <mergeCells count="98"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201:G201"/>
    <mergeCell ref="A202:G202"/>
    <mergeCell ref="A203:G203"/>
    <mergeCell ref="E206:F206"/>
    <mergeCell ref="E208:F208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  <mergeCell ref="A151:G151"/>
    <mergeCell ref="A152:G152"/>
    <mergeCell ref="A153:G153"/>
    <mergeCell ref="E156:F156"/>
    <mergeCell ref="E158:F15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101:G101"/>
    <mergeCell ref="A102:G102"/>
    <mergeCell ref="A103:G103"/>
    <mergeCell ref="E106:F106"/>
    <mergeCell ref="E108:F10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1:G1"/>
    <mergeCell ref="A2:G2"/>
    <mergeCell ref="A3:G3"/>
    <mergeCell ref="E6:F6"/>
    <mergeCell ref="E8:F8"/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  <mergeCell ref="A251:G251"/>
    <mergeCell ref="A252:G252"/>
    <mergeCell ref="A253:G253"/>
    <mergeCell ref="E256:F256"/>
    <mergeCell ref="E258:F258"/>
    <mergeCell ref="A299:C299"/>
    <mergeCell ref="E299:G299"/>
    <mergeCell ref="A300:C300"/>
    <mergeCell ref="E300:G300"/>
    <mergeCell ref="A295:G295"/>
    <mergeCell ref="A297:C297"/>
    <mergeCell ref="E297:G297"/>
    <mergeCell ref="A298:C298"/>
    <mergeCell ref="E298:G298"/>
    <mergeCell ref="A301:G301"/>
    <mergeCell ref="A302:G302"/>
    <mergeCell ref="A303:G303"/>
    <mergeCell ref="E306:F306"/>
    <mergeCell ref="E308:F308"/>
    <mergeCell ref="A349:C349"/>
    <mergeCell ref="E349:G349"/>
    <mergeCell ref="A350:C350"/>
    <mergeCell ref="E350:G350"/>
    <mergeCell ref="A345:G345"/>
    <mergeCell ref="A347:C347"/>
    <mergeCell ref="E347:G347"/>
    <mergeCell ref="A348:C348"/>
    <mergeCell ref="E348:G34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8A3CC4"/>
  </sheetPr>
  <dimension ref="A1:AS4392"/>
  <sheetViews>
    <sheetView topLeftCell="A4354" zoomScale="110" zoomScaleNormal="110" workbookViewId="0">
      <selection activeCell="A4388" sqref="A4388"/>
    </sheetView>
  </sheetViews>
  <sheetFormatPr defaultRowHeight="12.75" x14ac:dyDescent="0.2"/>
  <cols>
    <col min="1" max="1" width="6.42578125" style="2" customWidth="1"/>
    <col min="2" max="2" width="6.85546875" style="3" customWidth="1"/>
    <col min="3" max="3" width="9.5703125" style="4" customWidth="1"/>
    <col min="4" max="4" width="36.85546875" style="2" customWidth="1"/>
    <col min="5" max="5" width="9.28515625" style="3" customWidth="1"/>
    <col min="6" max="6" width="12.140625" style="5" customWidth="1"/>
    <col min="7" max="13" width="14.5703125" style="2" customWidth="1"/>
    <col min="14" max="14" width="19.42578125" style="2" customWidth="1"/>
    <col min="15" max="19" width="14.5703125" style="2" customWidth="1"/>
    <col min="20" max="20" width="16.140625" style="2" customWidth="1"/>
    <col min="21" max="21" width="14.85546875" style="2" customWidth="1"/>
    <col min="22" max="22" width="17.7109375" style="2" customWidth="1"/>
    <col min="23" max="23" width="16.7109375" style="2" customWidth="1"/>
    <col min="24" max="29" width="14.85546875" style="2" customWidth="1"/>
    <col min="30" max="30" width="25" style="2" customWidth="1"/>
    <col min="31" max="32" width="14.85546875" style="2" customWidth="1"/>
    <col min="33" max="33" width="11.28515625" style="1" bestFit="1" customWidth="1"/>
    <col min="34" max="34" width="11.28515625" style="1" customWidth="1"/>
    <col min="35" max="35" width="12.42578125" style="2" customWidth="1"/>
    <col min="36" max="36" width="12.85546875" style="2" bestFit="1" customWidth="1"/>
    <col min="37" max="37" width="9" style="2" customWidth="1"/>
    <col min="38" max="38" width="14.7109375" style="2" customWidth="1"/>
    <col min="39" max="39" width="27" style="2" customWidth="1"/>
    <col min="40" max="40" width="9.28515625" style="2" bestFit="1" customWidth="1"/>
    <col min="41" max="41" width="14.140625" style="2" customWidth="1"/>
    <col min="42" max="42" width="14.5703125" style="2" customWidth="1"/>
    <col min="43" max="43" width="10.28515625" style="2" bestFit="1" customWidth="1"/>
    <col min="44" max="45" width="9.140625" style="2"/>
    <col min="46" max="47" width="9.28515625" style="2" bestFit="1" customWidth="1"/>
    <col min="48" max="48" width="11.28515625" style="2" customWidth="1"/>
    <col min="49" max="16384" width="9.140625" style="2"/>
  </cols>
  <sheetData>
    <row r="1" spans="1:42" ht="16.5" x14ac:dyDescent="0.25">
      <c r="A1" s="1152" t="s">
        <v>29</v>
      </c>
      <c r="B1" s="1153"/>
      <c r="C1" s="1153"/>
      <c r="D1" s="1153"/>
      <c r="E1" s="1153"/>
      <c r="F1" s="1153"/>
      <c r="G1" s="1154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  <c r="W1" s="251"/>
      <c r="X1" s="251"/>
      <c r="Y1" s="251"/>
      <c r="Z1" s="251"/>
      <c r="AA1" s="251"/>
      <c r="AB1" s="251"/>
      <c r="AC1" s="251"/>
      <c r="AD1" s="251"/>
      <c r="AE1" s="251"/>
      <c r="AF1" s="251"/>
      <c r="AJ1" s="1152"/>
      <c r="AK1" s="1153"/>
      <c r="AL1" s="1153"/>
      <c r="AM1" s="1153"/>
      <c r="AN1" s="1153"/>
      <c r="AO1" s="1153"/>
      <c r="AP1" s="1154"/>
    </row>
    <row r="2" spans="1:42" x14ac:dyDescent="0.2">
      <c r="A2" s="1155" t="s">
        <v>48</v>
      </c>
      <c r="B2" s="1156"/>
      <c r="C2" s="1156"/>
      <c r="D2" s="1156"/>
      <c r="E2" s="1156"/>
      <c r="F2" s="1156"/>
      <c r="G2" s="1157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  <c r="AJ2" s="1155"/>
      <c r="AK2" s="1156"/>
      <c r="AL2" s="1156"/>
      <c r="AM2" s="1156"/>
      <c r="AN2" s="1156"/>
      <c r="AO2" s="1156"/>
      <c r="AP2" s="1157"/>
    </row>
    <row r="3" spans="1:42" x14ac:dyDescent="0.2">
      <c r="A3" s="1158" t="s">
        <v>49</v>
      </c>
      <c r="B3" s="1159"/>
      <c r="C3" s="1159"/>
      <c r="D3" s="1159"/>
      <c r="E3" s="1159"/>
      <c r="F3" s="1159"/>
      <c r="G3" s="116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J3" s="1158"/>
      <c r="AK3" s="1159"/>
      <c r="AL3" s="1159"/>
      <c r="AM3" s="1159"/>
      <c r="AN3" s="1159"/>
      <c r="AO3" s="1159"/>
      <c r="AP3" s="1160"/>
    </row>
    <row r="4" spans="1:42" x14ac:dyDescent="0.2">
      <c r="A4" s="6"/>
      <c r="B4" s="178"/>
      <c r="C4" s="8"/>
      <c r="D4" s="9"/>
      <c r="E4" s="99"/>
      <c r="F4" s="10"/>
      <c r="G4" s="11" t="s">
        <v>8</v>
      </c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  <c r="U4" s="252"/>
      <c r="V4" s="252"/>
      <c r="W4" s="252"/>
      <c r="X4" s="252"/>
      <c r="Y4" s="252"/>
      <c r="Z4" s="252"/>
      <c r="AA4" s="252"/>
      <c r="AB4" s="252"/>
      <c r="AC4" s="252"/>
      <c r="AD4" s="252"/>
      <c r="AE4" s="252"/>
      <c r="AF4" s="252"/>
      <c r="AJ4" s="6"/>
      <c r="AK4" s="178"/>
      <c r="AL4" s="8"/>
      <c r="AM4" s="9"/>
      <c r="AN4" s="99"/>
      <c r="AO4" s="10"/>
      <c r="AP4" s="11"/>
    </row>
    <row r="5" spans="1:42" x14ac:dyDescent="0.2">
      <c r="A5" s="12" t="s">
        <v>1</v>
      </c>
      <c r="B5" s="13"/>
      <c r="C5" s="14" t="s">
        <v>5</v>
      </c>
      <c r="D5" s="13"/>
      <c r="E5" s="343" t="s">
        <v>580</v>
      </c>
      <c r="F5" s="60"/>
      <c r="G5" s="344" t="s">
        <v>581</v>
      </c>
      <c r="H5" s="411"/>
      <c r="I5" s="411"/>
      <c r="J5" s="411"/>
      <c r="K5" s="411"/>
      <c r="L5" s="411"/>
      <c r="M5" s="411"/>
      <c r="N5" s="411"/>
      <c r="O5" s="411"/>
      <c r="P5" s="411"/>
      <c r="AJ5" s="12"/>
      <c r="AK5" s="13"/>
      <c r="AL5" s="14"/>
      <c r="AM5" s="13"/>
      <c r="AN5" s="15"/>
      <c r="AO5" s="60"/>
      <c r="AP5" s="16"/>
    </row>
    <row r="6" spans="1:42" x14ac:dyDescent="0.2">
      <c r="A6" s="17" t="s">
        <v>8</v>
      </c>
      <c r="B6" s="179"/>
      <c r="C6" s="19"/>
      <c r="D6" s="4"/>
      <c r="E6" s="1145"/>
      <c r="F6" s="1146"/>
      <c r="G6" s="20"/>
      <c r="AJ6" s="17"/>
      <c r="AK6" s="179"/>
      <c r="AL6" s="19"/>
      <c r="AM6" s="4"/>
      <c r="AN6" s="1145"/>
      <c r="AO6" s="1146"/>
      <c r="AP6" s="20"/>
    </row>
    <row r="7" spans="1:42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  <c r="AJ7" s="21"/>
      <c r="AK7" s="22"/>
      <c r="AL7" s="22"/>
      <c r="AM7" s="22"/>
      <c r="AN7" s="23"/>
      <c r="AO7" s="24"/>
      <c r="AP7" s="20"/>
    </row>
    <row r="8" spans="1:42" x14ac:dyDescent="0.2">
      <c r="A8" s="6"/>
      <c r="B8" s="178"/>
      <c r="C8" s="8"/>
      <c r="D8" s="8"/>
      <c r="E8" s="1147"/>
      <c r="F8" s="1148"/>
      <c r="G8" s="25"/>
      <c r="AJ8" s="6"/>
      <c r="AK8" s="178"/>
      <c r="AL8" s="8"/>
      <c r="AM8" s="8"/>
      <c r="AN8" s="1147"/>
      <c r="AO8" s="1148"/>
      <c r="AP8" s="25"/>
    </row>
    <row r="9" spans="1:42" ht="26.25" thickBot="1" x14ac:dyDescent="0.25">
      <c r="A9" s="26" t="s">
        <v>47</v>
      </c>
      <c r="B9" s="180" t="s">
        <v>23</v>
      </c>
      <c r="C9" s="28" t="s">
        <v>34</v>
      </c>
      <c r="D9" s="110" t="s">
        <v>53</v>
      </c>
      <c r="E9" s="181" t="s">
        <v>54</v>
      </c>
      <c r="F9" s="111" t="s">
        <v>55</v>
      </c>
      <c r="G9" s="112" t="s">
        <v>35</v>
      </c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  <c r="AA9" s="253"/>
      <c r="AB9" s="253"/>
      <c r="AC9" s="253"/>
      <c r="AD9" s="253"/>
      <c r="AE9" s="253"/>
      <c r="AF9" s="253"/>
      <c r="AJ9" s="26"/>
      <c r="AK9" s="180"/>
      <c r="AL9" s="28"/>
      <c r="AM9" s="110"/>
      <c r="AN9" s="181"/>
      <c r="AO9" s="111"/>
      <c r="AP9" s="112"/>
    </row>
    <row r="10" spans="1:42" ht="13.5" thickTop="1" x14ac:dyDescent="0.2">
      <c r="A10" s="29">
        <v>1</v>
      </c>
      <c r="B10" s="75"/>
      <c r="C10" s="346" t="s">
        <v>300</v>
      </c>
      <c r="D10" s="347" t="s">
        <v>544</v>
      </c>
      <c r="E10" s="77">
        <v>80</v>
      </c>
      <c r="F10" s="185">
        <v>750</v>
      </c>
      <c r="G10" s="35">
        <f>F10*E10</f>
        <v>60000</v>
      </c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J10" s="29"/>
      <c r="AK10" s="182"/>
      <c r="AL10" s="216"/>
      <c r="AM10" s="217"/>
      <c r="AN10" s="218"/>
      <c r="AO10" s="219"/>
      <c r="AP10" s="220"/>
    </row>
    <row r="11" spans="1:42" x14ac:dyDescent="0.2">
      <c r="A11" s="345" t="s">
        <v>8</v>
      </c>
      <c r="B11" s="75"/>
      <c r="C11" s="183"/>
      <c r="D11" s="347" t="s">
        <v>426</v>
      </c>
      <c r="E11" s="77"/>
      <c r="F11" s="185"/>
      <c r="G11" s="35"/>
      <c r="H11" s="215"/>
      <c r="I11" s="215"/>
      <c r="J11" s="215"/>
      <c r="K11" s="215"/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J11" s="29"/>
      <c r="AK11" s="75"/>
      <c r="AL11" s="183"/>
      <c r="AM11" s="184"/>
      <c r="AN11" s="77"/>
      <c r="AO11" s="185"/>
      <c r="AP11" s="35"/>
    </row>
    <row r="12" spans="1:42" x14ac:dyDescent="0.2">
      <c r="A12" s="29"/>
      <c r="B12" s="75"/>
      <c r="C12" s="183"/>
      <c r="D12" s="184"/>
      <c r="E12" s="77"/>
      <c r="F12" s="185"/>
      <c r="G12" s="3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J12" s="29"/>
      <c r="AK12" s="75"/>
      <c r="AL12" s="183"/>
      <c r="AM12" s="184"/>
      <c r="AN12" s="77"/>
      <c r="AO12" s="185"/>
      <c r="AP12" s="35"/>
    </row>
    <row r="13" spans="1:42" x14ac:dyDescent="0.2">
      <c r="A13" s="29"/>
      <c r="B13" s="75"/>
      <c r="C13" s="183"/>
      <c r="D13" s="184"/>
      <c r="E13" s="77"/>
      <c r="F13" s="185"/>
      <c r="G13" s="35"/>
      <c r="H13" s="215"/>
      <c r="I13" s="215"/>
      <c r="J13" s="215"/>
      <c r="K13" s="215"/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J13" s="29"/>
      <c r="AK13" s="75"/>
      <c r="AL13" s="183"/>
      <c r="AM13" s="184"/>
      <c r="AN13" s="77"/>
      <c r="AO13" s="185"/>
      <c r="AP13" s="35"/>
    </row>
    <row r="14" spans="1:42" x14ac:dyDescent="0.2">
      <c r="A14" s="29"/>
      <c r="B14" s="75"/>
      <c r="C14" s="183"/>
      <c r="D14" s="184"/>
      <c r="E14" s="77"/>
      <c r="F14" s="185"/>
      <c r="G14" s="3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J14" s="29"/>
      <c r="AK14" s="75"/>
      <c r="AL14" s="216"/>
      <c r="AM14" s="221"/>
      <c r="AN14" s="222"/>
      <c r="AO14" s="223"/>
      <c r="AP14" s="220"/>
    </row>
    <row r="15" spans="1:42" x14ac:dyDescent="0.2">
      <c r="A15" s="29"/>
      <c r="B15" s="75"/>
      <c r="C15" s="183"/>
      <c r="D15" s="184"/>
      <c r="E15" s="77"/>
      <c r="F15" s="185"/>
      <c r="G15" s="3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J15" s="29"/>
      <c r="AK15" s="75"/>
      <c r="AL15" s="216"/>
      <c r="AM15" s="221"/>
      <c r="AN15" s="222"/>
      <c r="AO15" s="223"/>
      <c r="AP15" s="220"/>
    </row>
    <row r="16" spans="1:42" x14ac:dyDescent="0.2">
      <c r="A16" s="29"/>
      <c r="B16" s="75"/>
      <c r="C16" s="41"/>
      <c r="D16" s="184"/>
      <c r="E16" s="77"/>
      <c r="F16" s="185"/>
      <c r="G16" s="3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J16" s="29"/>
      <c r="AK16" s="75"/>
      <c r="AL16" s="183"/>
      <c r="AM16" s="184"/>
      <c r="AN16" s="77"/>
      <c r="AO16" s="185"/>
      <c r="AP16" s="35"/>
    </row>
    <row r="17" spans="1:45" x14ac:dyDescent="0.2">
      <c r="A17" s="29"/>
      <c r="B17" s="75"/>
      <c r="C17" s="41"/>
      <c r="D17" s="184"/>
      <c r="E17" s="77"/>
      <c r="F17" s="185"/>
      <c r="G17" s="35"/>
      <c r="H17" s="215"/>
      <c r="I17" s="215"/>
      <c r="J17" s="215"/>
      <c r="K17" s="215"/>
      <c r="L17" s="215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J17" s="29"/>
      <c r="AK17" s="75"/>
      <c r="AL17" s="183"/>
      <c r="AM17" s="184"/>
      <c r="AN17" s="77"/>
      <c r="AO17" s="185"/>
      <c r="AP17" s="35"/>
    </row>
    <row r="18" spans="1:45" x14ac:dyDescent="0.2">
      <c r="A18" s="29"/>
      <c r="B18" s="186"/>
      <c r="C18" s="41"/>
      <c r="D18" s="184"/>
      <c r="E18" s="77"/>
      <c r="F18" s="185"/>
      <c r="G18" s="35"/>
      <c r="H18" s="215"/>
      <c r="I18" s="215"/>
      <c r="J18" s="215"/>
      <c r="K18" s="215"/>
      <c r="L18" s="215"/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J18" s="29"/>
      <c r="AK18" s="75"/>
      <c r="AL18" s="183"/>
      <c r="AM18" s="184"/>
      <c r="AN18" s="77"/>
      <c r="AO18" s="185"/>
      <c r="AP18" s="35"/>
    </row>
    <row r="19" spans="1:45" x14ac:dyDescent="0.2">
      <c r="A19" s="29"/>
      <c r="B19" s="74"/>
      <c r="C19" s="31"/>
      <c r="D19" s="184"/>
      <c r="E19" s="77"/>
      <c r="F19" s="185"/>
      <c r="G19" s="3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J19" s="29"/>
      <c r="AK19" s="186"/>
      <c r="AL19" s="41"/>
      <c r="AM19" s="184"/>
      <c r="AN19" s="77"/>
      <c r="AO19" s="185"/>
      <c r="AP19" s="35"/>
    </row>
    <row r="20" spans="1:45" x14ac:dyDescent="0.2">
      <c r="A20" s="29"/>
      <c r="B20" s="74"/>
      <c r="C20" s="41"/>
      <c r="D20" s="187"/>
      <c r="E20" s="84"/>
      <c r="F20" s="163"/>
      <c r="G20" s="35"/>
      <c r="H20" s="215"/>
      <c r="I20" s="215"/>
      <c r="J20" s="215"/>
      <c r="K20" s="215"/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J20" s="29"/>
      <c r="AK20" s="74"/>
      <c r="AL20" s="41"/>
      <c r="AM20" s="184"/>
      <c r="AN20" s="77"/>
      <c r="AO20" s="185"/>
      <c r="AP20" s="35"/>
    </row>
    <row r="21" spans="1:45" x14ac:dyDescent="0.2">
      <c r="A21" s="29"/>
      <c r="B21" s="74"/>
      <c r="C21" s="41"/>
      <c r="D21" s="187"/>
      <c r="E21" s="84"/>
      <c r="F21" s="163"/>
      <c r="G21" s="35"/>
      <c r="H21" s="215"/>
      <c r="I21" s="215"/>
      <c r="J21" s="215"/>
      <c r="K21" s="215"/>
      <c r="L21" s="215"/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J21" s="29"/>
      <c r="AK21" s="74"/>
      <c r="AL21" s="41"/>
      <c r="AM21" s="184"/>
      <c r="AN21" s="77"/>
      <c r="AO21" s="185"/>
      <c r="AP21" s="35"/>
    </row>
    <row r="22" spans="1:45" x14ac:dyDescent="0.2">
      <c r="A22" s="29"/>
      <c r="B22" s="75"/>
      <c r="C22" s="41"/>
      <c r="D22" s="187"/>
      <c r="E22" s="84"/>
      <c r="F22" s="172"/>
      <c r="G22" s="35"/>
      <c r="H22" s="215"/>
      <c r="I22" s="215"/>
      <c r="J22" s="215"/>
      <c r="K22" s="215"/>
      <c r="L22" s="215"/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J22" s="29"/>
      <c r="AK22" s="74"/>
      <c r="AL22" s="224"/>
      <c r="AM22" s="221"/>
      <c r="AN22" s="222"/>
      <c r="AO22" s="223"/>
      <c r="AP22" s="220"/>
    </row>
    <row r="23" spans="1:45" x14ac:dyDescent="0.2">
      <c r="A23" s="29"/>
      <c r="B23" s="75"/>
      <c r="C23" s="41"/>
      <c r="D23" s="187"/>
      <c r="E23" s="84"/>
      <c r="F23" s="173"/>
      <c r="G23" s="35"/>
      <c r="H23" s="215"/>
      <c r="I23" s="215"/>
      <c r="J23" s="215"/>
      <c r="K23" s="215"/>
      <c r="L23" s="215"/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J23" s="29"/>
      <c r="AK23" s="75"/>
      <c r="AL23" s="225"/>
      <c r="AM23" s="221"/>
      <c r="AN23" s="222"/>
      <c r="AO23" s="223"/>
      <c r="AP23" s="226"/>
    </row>
    <row r="24" spans="1:45" x14ac:dyDescent="0.2">
      <c r="A24" s="29"/>
      <c r="B24" s="75"/>
      <c r="C24" s="183"/>
      <c r="D24" s="187"/>
      <c r="E24" s="77"/>
      <c r="F24" s="185"/>
      <c r="G24" s="35"/>
      <c r="H24" s="215"/>
      <c r="I24" s="215"/>
      <c r="J24" s="215"/>
      <c r="K24" s="215"/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J24" s="29"/>
      <c r="AK24" s="75"/>
      <c r="AL24" s="225"/>
      <c r="AM24" s="227"/>
      <c r="AN24" s="222"/>
      <c r="AO24" s="223"/>
      <c r="AP24" s="220"/>
    </row>
    <row r="25" spans="1:45" x14ac:dyDescent="0.2">
      <c r="A25" s="29"/>
      <c r="B25" s="75"/>
      <c r="C25" s="183"/>
      <c r="D25" s="187"/>
      <c r="E25" s="77"/>
      <c r="F25" s="185"/>
      <c r="G25" s="35"/>
      <c r="H25" s="215"/>
      <c r="I25" s="215"/>
      <c r="J25" s="215"/>
      <c r="K25" s="215"/>
      <c r="L25" s="215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J25" s="29"/>
      <c r="AK25" s="75"/>
      <c r="AL25" s="225"/>
      <c r="AM25" s="221"/>
      <c r="AN25" s="222"/>
      <c r="AO25" s="223"/>
      <c r="AP25" s="220"/>
      <c r="AS25" s="164">
        <f>AP10+AP14+AP15+AP22+AP23+AP24+AP25+AP26+AP28+AP29+AP30+AP31+AP33+AP34+AP35+AP36</f>
        <v>0</v>
      </c>
    </row>
    <row r="26" spans="1:45" x14ac:dyDescent="0.2">
      <c r="A26" s="29"/>
      <c r="B26" s="75"/>
      <c r="C26" s="183"/>
      <c r="D26" s="184"/>
      <c r="E26" s="77"/>
      <c r="F26" s="185"/>
      <c r="G26" s="35"/>
      <c r="H26" s="215"/>
      <c r="I26" s="215"/>
      <c r="J26" s="215"/>
      <c r="K26" s="215"/>
      <c r="L26" s="215"/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J26" s="29"/>
      <c r="AK26" s="75"/>
      <c r="AL26" s="225"/>
      <c r="AM26" s="221"/>
      <c r="AN26" s="228"/>
      <c r="AO26" s="229"/>
      <c r="AP26" s="220"/>
    </row>
    <row r="27" spans="1:45" x14ac:dyDescent="0.2">
      <c r="A27" s="29"/>
      <c r="B27" s="75"/>
      <c r="C27" s="183"/>
      <c r="D27" s="184"/>
      <c r="E27" s="77"/>
      <c r="F27" s="185"/>
      <c r="G27" s="35"/>
      <c r="H27" s="215"/>
      <c r="I27" s="215"/>
      <c r="J27" s="215"/>
      <c r="K27" s="215"/>
      <c r="L27" s="215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J27" s="29"/>
      <c r="AK27" s="75"/>
      <c r="AL27" s="31"/>
      <c r="AM27" s="184"/>
      <c r="AN27" s="77"/>
      <c r="AO27" s="185"/>
      <c r="AP27" s="35"/>
    </row>
    <row r="28" spans="1:45" x14ac:dyDescent="0.2">
      <c r="A28" s="29"/>
      <c r="B28" s="75"/>
      <c r="C28" s="183"/>
      <c r="D28" s="184"/>
      <c r="E28" s="77"/>
      <c r="F28" s="185"/>
      <c r="G28" s="3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J28" s="29"/>
      <c r="AK28" s="75"/>
      <c r="AL28" s="225"/>
      <c r="AM28" s="230"/>
      <c r="AN28" s="222"/>
      <c r="AO28" s="223"/>
      <c r="AP28" s="220"/>
    </row>
    <row r="29" spans="1:45" x14ac:dyDescent="0.2">
      <c r="A29" s="29"/>
      <c r="B29" s="75"/>
      <c r="C29" s="41"/>
      <c r="D29" s="184"/>
      <c r="E29" s="84"/>
      <c r="F29" s="163"/>
      <c r="G29" s="3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J29" s="29"/>
      <c r="AK29" s="75"/>
      <c r="AL29" s="225"/>
      <c r="AM29" s="221"/>
      <c r="AN29" s="228"/>
      <c r="AO29" s="229"/>
      <c r="AP29" s="220"/>
    </row>
    <row r="30" spans="1:45" x14ac:dyDescent="0.2">
      <c r="A30" s="29"/>
      <c r="B30" s="75"/>
      <c r="C30" s="41"/>
      <c r="D30" s="184"/>
      <c r="E30" s="84"/>
      <c r="F30" s="163"/>
      <c r="G30" s="35"/>
      <c r="H30" s="215"/>
      <c r="I30" s="215"/>
      <c r="J30" s="215"/>
      <c r="K30" s="215"/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J30" s="29"/>
      <c r="AK30" s="75"/>
      <c r="AL30" s="225"/>
      <c r="AM30" s="221"/>
      <c r="AN30" s="228"/>
      <c r="AO30" s="229"/>
      <c r="AP30" s="220"/>
    </row>
    <row r="31" spans="1:45" x14ac:dyDescent="0.2">
      <c r="A31" s="29"/>
      <c r="B31" s="75"/>
      <c r="C31" s="41"/>
      <c r="D31" s="187"/>
      <c r="E31" s="84"/>
      <c r="F31" s="163"/>
      <c r="G31" s="35"/>
      <c r="H31" s="215"/>
      <c r="I31" s="215"/>
      <c r="J31" s="215"/>
      <c r="K31" s="215"/>
      <c r="L31" s="215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5"/>
      <c r="AJ31" s="29"/>
      <c r="AK31" s="75"/>
      <c r="AL31" s="225"/>
      <c r="AM31" s="221"/>
      <c r="AN31" s="228"/>
      <c r="AO31" s="229"/>
      <c r="AP31" s="220"/>
    </row>
    <row r="32" spans="1:45" x14ac:dyDescent="0.2">
      <c r="A32" s="29"/>
      <c r="B32" s="75"/>
      <c r="C32" s="41"/>
      <c r="D32" s="187"/>
      <c r="E32" s="84"/>
      <c r="F32" s="163"/>
      <c r="G32" s="35"/>
      <c r="H32" s="215"/>
      <c r="I32" s="215"/>
      <c r="J32" s="215"/>
      <c r="K32" s="215"/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J32" s="29"/>
      <c r="AK32" s="75"/>
      <c r="AL32" s="225"/>
      <c r="AM32" s="350"/>
      <c r="AN32" s="228"/>
      <c r="AO32" s="229"/>
      <c r="AP32" s="220"/>
    </row>
    <row r="33" spans="1:45" x14ac:dyDescent="0.2">
      <c r="A33" s="29"/>
      <c r="B33" s="75"/>
      <c r="C33" s="41"/>
      <c r="D33" s="187"/>
      <c r="E33" s="84"/>
      <c r="F33" s="163"/>
      <c r="G33" s="35"/>
      <c r="H33" s="215"/>
      <c r="I33" s="215"/>
      <c r="J33" s="215"/>
      <c r="K33" s="215"/>
      <c r="L33" s="215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J33" s="29"/>
      <c r="AK33" s="75"/>
      <c r="AL33" s="225"/>
      <c r="AM33" s="231"/>
      <c r="AN33" s="228"/>
      <c r="AO33" s="229"/>
      <c r="AP33" s="220"/>
    </row>
    <row r="34" spans="1:45" x14ac:dyDescent="0.2">
      <c r="A34" s="29"/>
      <c r="B34" s="75"/>
      <c r="C34" s="41"/>
      <c r="D34" s="187"/>
      <c r="E34" s="84"/>
      <c r="F34" s="163"/>
      <c r="G34" s="35"/>
      <c r="H34" s="215"/>
      <c r="I34" s="215"/>
      <c r="J34" s="215"/>
      <c r="K34" s="215"/>
      <c r="L34" s="215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J34" s="29"/>
      <c r="AK34" s="75"/>
      <c r="AL34" s="225"/>
      <c r="AM34" s="231"/>
      <c r="AN34" s="228"/>
      <c r="AO34" s="229"/>
      <c r="AP34" s="220"/>
    </row>
    <row r="35" spans="1:45" x14ac:dyDescent="0.2">
      <c r="A35" s="29"/>
      <c r="B35" s="75"/>
      <c r="C35" s="41"/>
      <c r="D35" s="187"/>
      <c r="E35" s="84"/>
      <c r="F35" s="163"/>
      <c r="G35" s="3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5"/>
      <c r="AE35" s="215"/>
      <c r="AF35" s="215"/>
      <c r="AJ35" s="29"/>
      <c r="AK35" s="75"/>
      <c r="AL35" s="225"/>
      <c r="AM35" s="231"/>
      <c r="AN35" s="228"/>
      <c r="AO35" s="229"/>
      <c r="AP35" s="220"/>
    </row>
    <row r="36" spans="1:45" x14ac:dyDescent="0.2">
      <c r="A36" s="29"/>
      <c r="B36" s="75"/>
      <c r="C36" s="41"/>
      <c r="D36" s="187"/>
      <c r="E36" s="84"/>
      <c r="F36" s="163"/>
      <c r="G36" s="35"/>
      <c r="H36" s="215"/>
      <c r="I36" s="215"/>
      <c r="J36" s="215"/>
      <c r="K36" s="215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5"/>
      <c r="AE36" s="215"/>
      <c r="AF36" s="215"/>
      <c r="AJ36" s="29"/>
      <c r="AK36" s="75"/>
      <c r="AL36" s="225"/>
      <c r="AM36" s="231"/>
      <c r="AN36" s="228"/>
      <c r="AO36" s="229"/>
      <c r="AP36" s="220"/>
    </row>
    <row r="37" spans="1:45" x14ac:dyDescent="0.2">
      <c r="A37" s="29"/>
      <c r="B37" s="75"/>
      <c r="C37" s="41"/>
      <c r="D37" s="187"/>
      <c r="E37" s="84"/>
      <c r="F37" s="163"/>
      <c r="G37" s="3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5"/>
      <c r="AE37" s="215"/>
      <c r="AF37" s="215"/>
      <c r="AJ37" s="29"/>
      <c r="AK37" s="75"/>
      <c r="AL37" s="225"/>
      <c r="AM37" s="231"/>
      <c r="AN37" s="228"/>
      <c r="AO37" s="229"/>
      <c r="AP37" s="220"/>
    </row>
    <row r="38" spans="1:45" x14ac:dyDescent="0.2">
      <c r="A38" s="29"/>
      <c r="B38" s="75"/>
      <c r="C38" s="41"/>
      <c r="D38" s="187"/>
      <c r="E38" s="84"/>
      <c r="F38" s="163"/>
      <c r="G38" s="3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J38" s="29"/>
      <c r="AK38" s="75"/>
      <c r="AL38" s="41"/>
      <c r="AM38" s="187"/>
      <c r="AN38" s="84"/>
      <c r="AO38" s="163"/>
      <c r="AP38" s="35"/>
    </row>
    <row r="39" spans="1:45" x14ac:dyDescent="0.2">
      <c r="A39" s="29"/>
      <c r="B39" s="75"/>
      <c r="C39" s="41"/>
      <c r="D39" s="187"/>
      <c r="E39" s="84"/>
      <c r="F39" s="163"/>
      <c r="G39" s="3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5"/>
      <c r="AE39" s="215"/>
      <c r="AF39" s="215"/>
      <c r="AJ39" s="29"/>
      <c r="AK39" s="75"/>
      <c r="AL39" s="41"/>
      <c r="AM39" s="187"/>
      <c r="AN39" s="84"/>
      <c r="AO39" s="163"/>
      <c r="AP39" s="35"/>
      <c r="AS39" s="164">
        <f>G43+AS25</f>
        <v>60000</v>
      </c>
    </row>
    <row r="40" spans="1:45" x14ac:dyDescent="0.2">
      <c r="A40" s="29"/>
      <c r="B40" s="75"/>
      <c r="C40" s="41"/>
      <c r="D40" s="187"/>
      <c r="E40" s="84"/>
      <c r="F40" s="172"/>
      <c r="G40" s="3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5"/>
      <c r="AE40" s="215"/>
      <c r="AF40" s="215"/>
      <c r="AJ40" s="29"/>
      <c r="AK40" s="75"/>
      <c r="AL40" s="41"/>
      <c r="AM40" s="187"/>
      <c r="AN40" s="84"/>
      <c r="AO40" s="172"/>
      <c r="AP40" s="35"/>
    </row>
    <row r="41" spans="1:45" x14ac:dyDescent="0.2">
      <c r="A41" s="29"/>
      <c r="B41" s="75"/>
      <c r="C41" s="41"/>
      <c r="D41" s="187"/>
      <c r="E41" s="84"/>
      <c r="F41" s="173"/>
      <c r="G41" s="3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J41" s="29"/>
      <c r="AK41" s="75"/>
      <c r="AL41" s="41"/>
      <c r="AM41" s="187"/>
      <c r="AN41" s="84"/>
      <c r="AO41" s="173"/>
      <c r="AP41" s="35"/>
    </row>
    <row r="42" spans="1:45" x14ac:dyDescent="0.2">
      <c r="A42" s="29" t="s">
        <v>8</v>
      </c>
      <c r="B42" s="75"/>
      <c r="C42" s="41"/>
      <c r="D42" s="187"/>
      <c r="E42" s="84"/>
      <c r="F42" s="173"/>
      <c r="G42" s="35" t="s">
        <v>8</v>
      </c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J42" s="29"/>
      <c r="AK42" s="75"/>
      <c r="AL42" s="41"/>
      <c r="AM42" s="187"/>
      <c r="AN42" s="84"/>
      <c r="AO42" s="173"/>
      <c r="AP42" s="35"/>
    </row>
    <row r="43" spans="1:45" ht="13.5" thickBot="1" x14ac:dyDescent="0.25">
      <c r="A43" s="45"/>
      <c r="B43" s="188"/>
      <c r="C43" s="47" t="s">
        <v>8</v>
      </c>
      <c r="D43" s="66" t="s">
        <v>8</v>
      </c>
      <c r="E43" s="188"/>
      <c r="F43" s="49" t="s">
        <v>15</v>
      </c>
      <c r="G43" s="50">
        <f>SUM(G10:G42)</f>
        <v>60000</v>
      </c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J43" s="45"/>
      <c r="AK43" s="188"/>
      <c r="AL43" s="47"/>
      <c r="AM43" s="66"/>
      <c r="AN43" s="188"/>
      <c r="AO43" s="49"/>
      <c r="AP43" s="50"/>
    </row>
    <row r="44" spans="1:45" ht="13.5" thickTop="1" x14ac:dyDescent="0.2">
      <c r="A44" s="348" t="s">
        <v>1258</v>
      </c>
      <c r="B44" s="190"/>
      <c r="C44" s="191"/>
      <c r="D44" s="192"/>
      <c r="E44" s="190"/>
      <c r="F44" s="193"/>
      <c r="G44" s="19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4"/>
      <c r="X44" s="254"/>
      <c r="Y44" s="254"/>
      <c r="Z44" s="254"/>
      <c r="AA44" s="254"/>
      <c r="AB44" s="254"/>
      <c r="AC44" s="254"/>
      <c r="AD44" s="254"/>
      <c r="AE44" s="254"/>
      <c r="AF44" s="254"/>
      <c r="AJ44" s="189"/>
      <c r="AK44" s="190"/>
      <c r="AL44" s="191"/>
      <c r="AM44" s="192"/>
      <c r="AN44" s="190"/>
      <c r="AO44" s="193"/>
      <c r="AP44" s="194"/>
    </row>
    <row r="45" spans="1:45" ht="13.5" thickBot="1" x14ac:dyDescent="0.25">
      <c r="A45" s="195" t="s">
        <v>159</v>
      </c>
      <c r="B45" s="196"/>
      <c r="C45" s="349" t="s">
        <v>1259</v>
      </c>
      <c r="D45" s="196"/>
      <c r="E45" s="197"/>
      <c r="F45" s="198"/>
      <c r="G45" s="199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4"/>
      <c r="X45" s="254"/>
      <c r="Y45" s="254"/>
      <c r="Z45" s="254"/>
      <c r="AA45" s="254"/>
      <c r="AB45" s="254"/>
      <c r="AC45" s="254"/>
      <c r="AD45" s="254"/>
      <c r="AE45" s="254"/>
      <c r="AF45" s="254"/>
      <c r="AJ45" s="195"/>
      <c r="AK45" s="196"/>
      <c r="AL45" s="196"/>
      <c r="AM45" s="196"/>
      <c r="AN45" s="197"/>
      <c r="AO45" s="198"/>
      <c r="AP45" s="199"/>
    </row>
    <row r="46" spans="1:45" ht="13.5" thickTop="1" x14ac:dyDescent="0.2">
      <c r="A46" s="1130" t="s">
        <v>8</v>
      </c>
      <c r="B46" s="1131"/>
      <c r="C46" s="1131"/>
      <c r="D46" s="57" t="s">
        <v>11</v>
      </c>
      <c r="E46" s="1132" t="s">
        <v>12</v>
      </c>
      <c r="F46" s="1132"/>
      <c r="G46" s="113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J46" s="1130"/>
      <c r="AK46" s="1131"/>
      <c r="AL46" s="1131"/>
      <c r="AM46" s="57"/>
      <c r="AN46" s="1132"/>
      <c r="AO46" s="1132"/>
      <c r="AP46" s="1133"/>
    </row>
    <row r="47" spans="1:45" x14ac:dyDescent="0.2">
      <c r="A47" s="1191" t="s">
        <v>17</v>
      </c>
      <c r="B47" s="1192"/>
      <c r="C47" s="1193"/>
      <c r="D47" s="39"/>
      <c r="E47" s="1136"/>
      <c r="F47" s="1137"/>
      <c r="G47" s="1138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J47" s="1191"/>
      <c r="AK47" s="1192"/>
      <c r="AL47" s="1193"/>
      <c r="AM47" s="39"/>
      <c r="AN47" s="1136"/>
      <c r="AO47" s="1137"/>
      <c r="AP47" s="1138"/>
    </row>
    <row r="48" spans="1:45" x14ac:dyDescent="0.2">
      <c r="A48" s="1191" t="s">
        <v>38</v>
      </c>
      <c r="B48" s="1192"/>
      <c r="C48" s="1193"/>
      <c r="D48" s="58" t="s">
        <v>380</v>
      </c>
      <c r="E48" s="1194" t="s">
        <v>142</v>
      </c>
      <c r="F48" s="1139"/>
      <c r="G48" s="114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J48" s="1191"/>
      <c r="AK48" s="1192"/>
      <c r="AL48" s="1193"/>
      <c r="AM48" s="58"/>
      <c r="AN48" s="1194"/>
      <c r="AO48" s="1139"/>
      <c r="AP48" s="1140"/>
    </row>
    <row r="49" spans="1:42" ht="13.5" thickBot="1" x14ac:dyDescent="0.25">
      <c r="A49" s="1195" t="s">
        <v>39</v>
      </c>
      <c r="B49" s="1196"/>
      <c r="C49" s="1197"/>
      <c r="D49" s="356" t="s">
        <v>589</v>
      </c>
      <c r="E49" s="1143" t="s">
        <v>0</v>
      </c>
      <c r="F49" s="1143"/>
      <c r="G49" s="114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J49" s="1195"/>
      <c r="AK49" s="1196"/>
      <c r="AL49" s="1197"/>
      <c r="AM49" s="59"/>
      <c r="AN49" s="1143"/>
      <c r="AO49" s="1143"/>
      <c r="AP49" s="1144"/>
    </row>
    <row r="50" spans="1:42" ht="16.5" x14ac:dyDescent="0.25">
      <c r="A50" s="1152" t="s">
        <v>29</v>
      </c>
      <c r="B50" s="1153"/>
      <c r="C50" s="1153"/>
      <c r="D50" s="1153"/>
      <c r="E50" s="1153"/>
      <c r="F50" s="1153"/>
      <c r="G50" s="1154"/>
      <c r="H50" s="251"/>
      <c r="I50" s="251"/>
      <c r="J50" s="251"/>
      <c r="K50" s="251"/>
      <c r="L50" s="251"/>
      <c r="M50" s="251"/>
      <c r="N50" s="251"/>
      <c r="O50" s="251"/>
      <c r="P50" s="251"/>
    </row>
    <row r="51" spans="1:42" x14ac:dyDescent="0.2">
      <c r="A51" s="1155" t="s">
        <v>48</v>
      </c>
      <c r="B51" s="1156"/>
      <c r="C51" s="1156"/>
      <c r="D51" s="1156"/>
      <c r="E51" s="1156"/>
      <c r="F51" s="1156"/>
      <c r="G51" s="1157"/>
      <c r="H51" s="250"/>
      <c r="I51" s="250"/>
      <c r="J51" s="250"/>
      <c r="K51" s="250"/>
      <c r="L51" s="250"/>
      <c r="M51" s="250"/>
      <c r="N51" s="250"/>
      <c r="O51" s="250"/>
      <c r="P51" s="250"/>
    </row>
    <row r="52" spans="1:42" x14ac:dyDescent="0.2">
      <c r="A52" s="1158" t="s">
        <v>49</v>
      </c>
      <c r="B52" s="1159"/>
      <c r="C52" s="1159"/>
      <c r="D52" s="1159"/>
      <c r="E52" s="1159"/>
      <c r="F52" s="1159"/>
      <c r="G52" s="1160"/>
      <c r="H52" s="4"/>
      <c r="I52" s="4"/>
      <c r="J52" s="4"/>
      <c r="K52" s="4"/>
      <c r="L52" s="4"/>
      <c r="M52" s="4"/>
      <c r="N52" s="4"/>
      <c r="O52" s="4"/>
      <c r="P52" s="4"/>
    </row>
    <row r="53" spans="1:42" x14ac:dyDescent="0.2">
      <c r="A53" s="6"/>
      <c r="B53" s="178"/>
      <c r="C53" s="8"/>
      <c r="D53" s="9"/>
      <c r="E53" s="99"/>
      <c r="F53" s="10"/>
      <c r="G53" s="11" t="s">
        <v>8</v>
      </c>
      <c r="H53" s="252"/>
      <c r="I53" s="252"/>
      <c r="J53" s="252"/>
      <c r="K53" s="252"/>
      <c r="L53" s="252"/>
      <c r="M53" s="252"/>
      <c r="N53" s="252"/>
      <c r="O53" s="252"/>
      <c r="P53" s="252"/>
    </row>
    <row r="54" spans="1:42" x14ac:dyDescent="0.2">
      <c r="A54" s="12" t="s">
        <v>1</v>
      </c>
      <c r="B54" s="13"/>
      <c r="C54" s="14" t="s">
        <v>5</v>
      </c>
      <c r="D54" s="13"/>
      <c r="E54" s="343" t="s">
        <v>582</v>
      </c>
      <c r="F54" s="60"/>
      <c r="G54" s="344" t="s">
        <v>581</v>
      </c>
      <c r="H54" s="411"/>
      <c r="I54" s="411"/>
      <c r="J54" s="411"/>
      <c r="K54" s="411"/>
      <c r="L54" s="411"/>
      <c r="M54" s="411"/>
      <c r="N54" s="411"/>
      <c r="O54" s="411"/>
      <c r="P54" s="411"/>
    </row>
    <row r="55" spans="1:42" x14ac:dyDescent="0.2">
      <c r="A55" s="17" t="s">
        <v>8</v>
      </c>
      <c r="B55" s="179"/>
      <c r="C55" s="19"/>
      <c r="D55" s="4"/>
      <c r="E55" s="1145"/>
      <c r="F55" s="1146"/>
      <c r="G55" s="20"/>
    </row>
    <row r="56" spans="1:42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42" x14ac:dyDescent="0.2">
      <c r="A57" s="6"/>
      <c r="B57" s="178"/>
      <c r="C57" s="8"/>
      <c r="D57" s="8"/>
      <c r="E57" s="1147"/>
      <c r="F57" s="1148"/>
      <c r="G57" s="25"/>
    </row>
    <row r="58" spans="1:42" ht="26.25" thickBot="1" x14ac:dyDescent="0.25">
      <c r="A58" s="26" t="s">
        <v>47</v>
      </c>
      <c r="B58" s="180" t="s">
        <v>23</v>
      </c>
      <c r="C58" s="28" t="s">
        <v>34</v>
      </c>
      <c r="D58" s="110" t="s">
        <v>53</v>
      </c>
      <c r="E58" s="181" t="s">
        <v>54</v>
      </c>
      <c r="F58" s="111" t="s">
        <v>55</v>
      </c>
      <c r="G58" s="112" t="s">
        <v>35</v>
      </c>
      <c r="H58" s="253"/>
      <c r="I58" s="253"/>
      <c r="J58" s="253"/>
      <c r="K58" s="253"/>
      <c r="L58" s="253"/>
      <c r="M58" s="253"/>
      <c r="N58" s="253"/>
      <c r="O58" s="253"/>
      <c r="P58" s="253"/>
    </row>
    <row r="59" spans="1:42" ht="13.5" thickTop="1" x14ac:dyDescent="0.2">
      <c r="A59" s="29">
        <v>1</v>
      </c>
      <c r="B59" s="75"/>
      <c r="C59" s="346" t="s">
        <v>300</v>
      </c>
      <c r="D59" s="347" t="s">
        <v>544</v>
      </c>
      <c r="E59" s="77">
        <v>100</v>
      </c>
      <c r="F59" s="185">
        <v>600</v>
      </c>
      <c r="G59" s="35">
        <f>F59*E59</f>
        <v>60000</v>
      </c>
      <c r="H59" s="215"/>
      <c r="I59" s="215"/>
      <c r="J59" s="215"/>
      <c r="K59" s="215"/>
      <c r="L59" s="215"/>
      <c r="M59" s="215"/>
      <c r="N59" s="215"/>
      <c r="O59" s="215"/>
      <c r="P59" s="215"/>
    </row>
    <row r="60" spans="1:42" x14ac:dyDescent="0.2">
      <c r="A60" s="345" t="s">
        <v>8</v>
      </c>
      <c r="B60" s="75"/>
      <c r="C60" s="183"/>
      <c r="D60" s="347" t="s">
        <v>426</v>
      </c>
      <c r="E60" s="77"/>
      <c r="F60" s="185"/>
      <c r="G60" s="35"/>
      <c r="H60" s="215"/>
      <c r="I60" s="215"/>
      <c r="J60" s="215"/>
      <c r="K60" s="215"/>
      <c r="L60" s="215"/>
      <c r="M60" s="215"/>
      <c r="N60" s="215"/>
      <c r="O60" s="215"/>
      <c r="P60" s="215"/>
    </row>
    <row r="61" spans="1:42" x14ac:dyDescent="0.2">
      <c r="A61" s="29">
        <v>2</v>
      </c>
      <c r="B61" s="75"/>
      <c r="C61" s="346" t="s">
        <v>300</v>
      </c>
      <c r="D61" s="347" t="s">
        <v>577</v>
      </c>
      <c r="E61" s="77">
        <v>100</v>
      </c>
      <c r="F61" s="185">
        <v>250</v>
      </c>
      <c r="G61" s="35">
        <f>F61*E61</f>
        <v>25000</v>
      </c>
      <c r="H61" s="215"/>
      <c r="I61" s="215"/>
      <c r="J61" s="215"/>
      <c r="K61" s="215"/>
      <c r="L61" s="215"/>
      <c r="M61" s="215"/>
      <c r="N61" s="215"/>
      <c r="O61" s="215"/>
      <c r="P61" s="215"/>
    </row>
    <row r="62" spans="1:42" x14ac:dyDescent="0.2">
      <c r="A62" s="29"/>
      <c r="B62" s="75"/>
      <c r="C62" s="183"/>
      <c r="D62" s="347" t="s">
        <v>578</v>
      </c>
      <c r="E62" s="77"/>
      <c r="F62" s="185"/>
      <c r="G62" s="35"/>
      <c r="H62" s="215"/>
      <c r="I62" s="215"/>
      <c r="J62" s="215"/>
      <c r="K62" s="215"/>
      <c r="L62" s="215"/>
      <c r="M62" s="215"/>
      <c r="N62" s="215"/>
      <c r="O62" s="215"/>
      <c r="P62" s="215"/>
    </row>
    <row r="63" spans="1:42" x14ac:dyDescent="0.2">
      <c r="A63" s="29"/>
      <c r="B63" s="75"/>
      <c r="C63" s="183"/>
      <c r="D63" s="184"/>
      <c r="E63" s="77"/>
      <c r="F63" s="185"/>
      <c r="G63" s="35"/>
      <c r="H63" s="215"/>
      <c r="I63" s="215"/>
      <c r="J63" s="215"/>
      <c r="K63" s="215"/>
      <c r="L63" s="215"/>
      <c r="M63" s="215"/>
      <c r="N63" s="215"/>
      <c r="O63" s="215"/>
      <c r="P63" s="215"/>
    </row>
    <row r="64" spans="1:42" x14ac:dyDescent="0.2">
      <c r="A64" s="29"/>
      <c r="B64" s="75"/>
      <c r="C64" s="183"/>
      <c r="D64" s="184"/>
      <c r="E64" s="77"/>
      <c r="F64" s="185"/>
      <c r="G64" s="35"/>
      <c r="H64" s="215"/>
      <c r="I64" s="215"/>
      <c r="J64" s="215"/>
      <c r="K64" s="215"/>
      <c r="L64" s="215"/>
      <c r="M64" s="215"/>
      <c r="N64" s="215"/>
      <c r="O64" s="215"/>
      <c r="P64" s="215"/>
    </row>
    <row r="65" spans="1:16" x14ac:dyDescent="0.2">
      <c r="A65" s="29"/>
      <c r="B65" s="75"/>
      <c r="C65" s="41"/>
      <c r="D65" s="184"/>
      <c r="E65" s="77"/>
      <c r="F65" s="185"/>
      <c r="G65" s="35"/>
      <c r="H65" s="215"/>
      <c r="I65" s="215"/>
      <c r="J65" s="215"/>
      <c r="K65" s="215"/>
      <c r="L65" s="215"/>
      <c r="M65" s="215"/>
      <c r="N65" s="215"/>
      <c r="O65" s="215"/>
      <c r="P65" s="215"/>
    </row>
    <row r="66" spans="1:16" x14ac:dyDescent="0.2">
      <c r="A66" s="29"/>
      <c r="B66" s="75"/>
      <c r="C66" s="41"/>
      <c r="D66" s="184"/>
      <c r="E66" s="77"/>
      <c r="F66" s="185"/>
      <c r="G66" s="35"/>
      <c r="H66" s="215"/>
      <c r="I66" s="215"/>
      <c r="J66" s="215"/>
      <c r="K66" s="215"/>
      <c r="L66" s="215"/>
      <c r="M66" s="215"/>
      <c r="N66" s="215"/>
      <c r="O66" s="215"/>
      <c r="P66" s="215"/>
    </row>
    <row r="67" spans="1:16" x14ac:dyDescent="0.2">
      <c r="A67" s="29"/>
      <c r="B67" s="186"/>
      <c r="C67" s="41"/>
      <c r="D67" s="184"/>
      <c r="E67" s="77"/>
      <c r="F67" s="185"/>
      <c r="G67" s="35"/>
      <c r="H67" s="215"/>
      <c r="I67" s="215"/>
      <c r="J67" s="215"/>
      <c r="K67" s="215"/>
      <c r="L67" s="215"/>
      <c r="M67" s="215"/>
      <c r="N67" s="215"/>
      <c r="O67" s="215"/>
      <c r="P67" s="215"/>
    </row>
    <row r="68" spans="1:16" x14ac:dyDescent="0.2">
      <c r="A68" s="29"/>
      <c r="B68" s="74"/>
      <c r="C68" s="31"/>
      <c r="D68" s="184"/>
      <c r="E68" s="77"/>
      <c r="F68" s="185"/>
      <c r="G68" s="35"/>
      <c r="H68" s="215"/>
      <c r="I68" s="215"/>
      <c r="J68" s="215"/>
      <c r="K68" s="215"/>
      <c r="L68" s="215"/>
      <c r="M68" s="215"/>
      <c r="N68" s="215"/>
      <c r="O68" s="215"/>
      <c r="P68" s="215"/>
    </row>
    <row r="69" spans="1:16" x14ac:dyDescent="0.2">
      <c r="A69" s="29"/>
      <c r="B69" s="74"/>
      <c r="C69" s="41"/>
      <c r="D69" s="187"/>
      <c r="E69" s="84"/>
      <c r="F69" s="163"/>
      <c r="G69" s="35"/>
      <c r="H69" s="215"/>
      <c r="I69" s="215"/>
      <c r="J69" s="215"/>
      <c r="K69" s="215"/>
      <c r="L69" s="215"/>
      <c r="M69" s="215"/>
      <c r="N69" s="215"/>
      <c r="O69" s="215"/>
      <c r="P69" s="215"/>
    </row>
    <row r="70" spans="1:16" x14ac:dyDescent="0.2">
      <c r="A70" s="29"/>
      <c r="B70" s="74"/>
      <c r="C70" s="41"/>
      <c r="D70" s="187"/>
      <c r="E70" s="84"/>
      <c r="F70" s="163"/>
      <c r="G70" s="35"/>
      <c r="H70" s="215"/>
      <c r="I70" s="215"/>
      <c r="J70" s="215"/>
      <c r="K70" s="215"/>
      <c r="L70" s="215"/>
      <c r="M70" s="215"/>
      <c r="N70" s="215"/>
      <c r="O70" s="215"/>
      <c r="P70" s="215"/>
    </row>
    <row r="71" spans="1:16" x14ac:dyDescent="0.2">
      <c r="A71" s="29"/>
      <c r="B71" s="75"/>
      <c r="C71" s="41"/>
      <c r="D71" s="187"/>
      <c r="E71" s="84"/>
      <c r="F71" s="172"/>
      <c r="G71" s="35"/>
      <c r="H71" s="215"/>
      <c r="I71" s="215"/>
      <c r="J71" s="215"/>
      <c r="K71" s="215"/>
      <c r="L71" s="215"/>
      <c r="M71" s="215"/>
      <c r="N71" s="215"/>
      <c r="O71" s="215"/>
      <c r="P71" s="215"/>
    </row>
    <row r="72" spans="1:16" x14ac:dyDescent="0.2">
      <c r="A72" s="29"/>
      <c r="B72" s="75"/>
      <c r="C72" s="41"/>
      <c r="D72" s="187"/>
      <c r="E72" s="84"/>
      <c r="F72" s="173"/>
      <c r="G72" s="35"/>
      <c r="H72" s="215"/>
      <c r="I72" s="215"/>
      <c r="J72" s="215"/>
      <c r="K72" s="215"/>
      <c r="L72" s="215"/>
      <c r="M72" s="215"/>
      <c r="N72" s="215"/>
      <c r="O72" s="215"/>
      <c r="P72" s="215"/>
    </row>
    <row r="73" spans="1:16" x14ac:dyDescent="0.2">
      <c r="A73" s="29"/>
      <c r="B73" s="75"/>
      <c r="C73" s="183"/>
      <c r="D73" s="187"/>
      <c r="E73" s="77"/>
      <c r="F73" s="185"/>
      <c r="G73" s="35"/>
      <c r="H73" s="215"/>
      <c r="I73" s="215"/>
      <c r="J73" s="215"/>
      <c r="K73" s="215"/>
      <c r="L73" s="215"/>
      <c r="M73" s="215"/>
      <c r="N73" s="215"/>
      <c r="O73" s="215"/>
      <c r="P73" s="215"/>
    </row>
    <row r="74" spans="1:16" x14ac:dyDescent="0.2">
      <c r="A74" s="29"/>
      <c r="B74" s="75"/>
      <c r="C74" s="183"/>
      <c r="D74" s="187"/>
      <c r="E74" s="77"/>
      <c r="F74" s="185"/>
      <c r="G74" s="35"/>
      <c r="H74" s="215"/>
      <c r="I74" s="215"/>
      <c r="J74" s="215"/>
      <c r="K74" s="215"/>
      <c r="L74" s="215"/>
      <c r="M74" s="215"/>
      <c r="N74" s="215"/>
      <c r="O74" s="215"/>
      <c r="P74" s="215"/>
    </row>
    <row r="75" spans="1:16" x14ac:dyDescent="0.2">
      <c r="A75" s="29"/>
      <c r="B75" s="75"/>
      <c r="C75" s="183"/>
      <c r="D75" s="184"/>
      <c r="E75" s="77"/>
      <c r="F75" s="185"/>
      <c r="G75" s="35"/>
      <c r="H75" s="215"/>
      <c r="I75" s="215"/>
      <c r="J75" s="215"/>
      <c r="K75" s="215"/>
      <c r="L75" s="215"/>
      <c r="M75" s="215"/>
      <c r="N75" s="215"/>
      <c r="O75" s="215"/>
      <c r="P75" s="215"/>
    </row>
    <row r="76" spans="1:16" x14ac:dyDescent="0.2">
      <c r="A76" s="29"/>
      <c r="B76" s="75"/>
      <c r="C76" s="183"/>
      <c r="D76" s="184"/>
      <c r="E76" s="77"/>
      <c r="F76" s="185"/>
      <c r="G76" s="35"/>
      <c r="H76" s="215"/>
      <c r="I76" s="215"/>
      <c r="J76" s="215"/>
      <c r="K76" s="215"/>
      <c r="L76" s="215"/>
      <c r="M76" s="215"/>
      <c r="N76" s="215"/>
      <c r="O76" s="215"/>
      <c r="P76" s="215"/>
    </row>
    <row r="77" spans="1:16" x14ac:dyDescent="0.2">
      <c r="A77" s="29"/>
      <c r="B77" s="75"/>
      <c r="C77" s="183"/>
      <c r="D77" s="184"/>
      <c r="E77" s="77"/>
      <c r="F77" s="185"/>
      <c r="G77" s="35"/>
      <c r="H77" s="215"/>
      <c r="I77" s="215"/>
      <c r="J77" s="215"/>
      <c r="K77" s="215"/>
      <c r="L77" s="215"/>
      <c r="M77" s="215"/>
      <c r="N77" s="215"/>
      <c r="O77" s="215"/>
      <c r="P77" s="215"/>
    </row>
    <row r="78" spans="1:16" x14ac:dyDescent="0.2">
      <c r="A78" s="29"/>
      <c r="B78" s="75"/>
      <c r="C78" s="41"/>
      <c r="D78" s="184"/>
      <c r="E78" s="84"/>
      <c r="F78" s="163"/>
      <c r="G78" s="35"/>
      <c r="H78" s="215"/>
      <c r="I78" s="215"/>
      <c r="J78" s="215"/>
      <c r="K78" s="215"/>
      <c r="L78" s="215"/>
      <c r="M78" s="215"/>
      <c r="N78" s="215"/>
      <c r="O78" s="215"/>
      <c r="P78" s="215"/>
    </row>
    <row r="79" spans="1:16" x14ac:dyDescent="0.2">
      <c r="A79" s="29"/>
      <c r="B79" s="75"/>
      <c r="C79" s="41"/>
      <c r="D79" s="184"/>
      <c r="E79" s="84"/>
      <c r="F79" s="163"/>
      <c r="G79" s="35"/>
      <c r="H79" s="215"/>
      <c r="I79" s="215"/>
      <c r="J79" s="215"/>
      <c r="K79" s="215"/>
      <c r="L79" s="215"/>
      <c r="M79" s="215"/>
      <c r="N79" s="215"/>
      <c r="O79" s="215"/>
      <c r="P79" s="215"/>
    </row>
    <row r="80" spans="1:16" x14ac:dyDescent="0.2">
      <c r="A80" s="29"/>
      <c r="B80" s="75"/>
      <c r="C80" s="41"/>
      <c r="D80" s="187"/>
      <c r="E80" s="84"/>
      <c r="F80" s="163"/>
      <c r="G80" s="35"/>
      <c r="H80" s="215"/>
      <c r="I80" s="215"/>
      <c r="J80" s="215"/>
      <c r="K80" s="215"/>
      <c r="L80" s="215"/>
      <c r="M80" s="215"/>
      <c r="N80" s="215"/>
      <c r="O80" s="215"/>
      <c r="P80" s="215"/>
    </row>
    <row r="81" spans="1:16" x14ac:dyDescent="0.2">
      <c r="A81" s="29"/>
      <c r="B81" s="75"/>
      <c r="C81" s="41"/>
      <c r="D81" s="187"/>
      <c r="E81" s="84"/>
      <c r="F81" s="163"/>
      <c r="G81" s="35"/>
      <c r="H81" s="215"/>
      <c r="I81" s="215"/>
      <c r="J81" s="215"/>
      <c r="K81" s="215"/>
      <c r="L81" s="215"/>
      <c r="M81" s="215"/>
      <c r="N81" s="215"/>
      <c r="O81" s="215"/>
      <c r="P81" s="215"/>
    </row>
    <row r="82" spans="1:16" x14ac:dyDescent="0.2">
      <c r="A82" s="29"/>
      <c r="B82" s="75"/>
      <c r="C82" s="41"/>
      <c r="D82" s="187"/>
      <c r="E82" s="84"/>
      <c r="F82" s="163"/>
      <c r="G82" s="35"/>
      <c r="H82" s="215"/>
      <c r="I82" s="215"/>
      <c r="J82" s="215"/>
      <c r="K82" s="215"/>
      <c r="L82" s="215"/>
      <c r="M82" s="215"/>
      <c r="N82" s="215"/>
      <c r="O82" s="215"/>
      <c r="P82" s="215"/>
    </row>
    <row r="83" spans="1:16" x14ac:dyDescent="0.2">
      <c r="A83" s="29"/>
      <c r="B83" s="75"/>
      <c r="C83" s="41"/>
      <c r="D83" s="187"/>
      <c r="E83" s="84"/>
      <c r="F83" s="163"/>
      <c r="G83" s="35"/>
      <c r="H83" s="215"/>
      <c r="I83" s="215"/>
      <c r="J83" s="215"/>
      <c r="K83" s="215"/>
      <c r="L83" s="215"/>
      <c r="M83" s="215"/>
      <c r="N83" s="215"/>
      <c r="O83" s="215"/>
      <c r="P83" s="215"/>
    </row>
    <row r="84" spans="1:16" x14ac:dyDescent="0.2">
      <c r="A84" s="29"/>
      <c r="B84" s="75"/>
      <c r="C84" s="41"/>
      <c r="D84" s="187"/>
      <c r="E84" s="84"/>
      <c r="F84" s="163"/>
      <c r="G84" s="35"/>
      <c r="H84" s="215"/>
      <c r="I84" s="215"/>
      <c r="J84" s="215"/>
      <c r="K84" s="215"/>
      <c r="L84" s="215"/>
      <c r="M84" s="215"/>
      <c r="N84" s="215"/>
      <c r="O84" s="215"/>
      <c r="P84" s="215"/>
    </row>
    <row r="85" spans="1:16" x14ac:dyDescent="0.2">
      <c r="A85" s="29"/>
      <c r="B85" s="75"/>
      <c r="C85" s="41"/>
      <c r="D85" s="187"/>
      <c r="E85" s="84"/>
      <c r="F85" s="163"/>
      <c r="G85" s="35"/>
      <c r="H85" s="215"/>
      <c r="I85" s="215"/>
      <c r="J85" s="215"/>
      <c r="K85" s="215"/>
      <c r="L85" s="215"/>
      <c r="M85" s="215"/>
      <c r="N85" s="215"/>
      <c r="O85" s="215"/>
      <c r="P85" s="215"/>
    </row>
    <row r="86" spans="1:16" x14ac:dyDescent="0.2">
      <c r="A86" s="29"/>
      <c r="B86" s="75"/>
      <c r="C86" s="41"/>
      <c r="D86" s="187"/>
      <c r="E86" s="84"/>
      <c r="F86" s="163"/>
      <c r="G86" s="35"/>
      <c r="H86" s="215"/>
      <c r="I86" s="215"/>
      <c r="J86" s="215"/>
      <c r="K86" s="215"/>
      <c r="L86" s="215"/>
      <c r="M86" s="215"/>
      <c r="N86" s="215"/>
      <c r="O86" s="215"/>
      <c r="P86" s="215"/>
    </row>
    <row r="87" spans="1:16" x14ac:dyDescent="0.2">
      <c r="A87" s="29"/>
      <c r="B87" s="75"/>
      <c r="C87" s="41"/>
      <c r="D87" s="187"/>
      <c r="E87" s="84"/>
      <c r="F87" s="163"/>
      <c r="G87" s="35"/>
      <c r="H87" s="215"/>
      <c r="I87" s="215"/>
      <c r="J87" s="215"/>
      <c r="K87" s="215"/>
      <c r="L87" s="215"/>
      <c r="M87" s="215"/>
      <c r="N87" s="215"/>
      <c r="O87" s="215"/>
      <c r="P87" s="215"/>
    </row>
    <row r="88" spans="1:16" x14ac:dyDescent="0.2">
      <c r="A88" s="29"/>
      <c r="B88" s="75"/>
      <c r="C88" s="41"/>
      <c r="D88" s="187"/>
      <c r="E88" s="84"/>
      <c r="F88" s="163"/>
      <c r="G88" s="35"/>
      <c r="H88" s="215"/>
      <c r="I88" s="215"/>
      <c r="J88" s="215"/>
      <c r="K88" s="215"/>
      <c r="L88" s="215"/>
      <c r="M88" s="215"/>
      <c r="N88" s="215"/>
      <c r="O88" s="215"/>
      <c r="P88" s="215"/>
    </row>
    <row r="89" spans="1:16" x14ac:dyDescent="0.2">
      <c r="A89" s="29"/>
      <c r="B89" s="75"/>
      <c r="C89" s="41"/>
      <c r="D89" s="187"/>
      <c r="E89" s="84"/>
      <c r="F89" s="172"/>
      <c r="G89" s="35"/>
      <c r="H89" s="215"/>
      <c r="I89" s="215"/>
      <c r="J89" s="215"/>
      <c r="K89" s="215"/>
      <c r="L89" s="215"/>
      <c r="M89" s="215"/>
      <c r="N89" s="215"/>
      <c r="O89" s="215"/>
      <c r="P89" s="215"/>
    </row>
    <row r="90" spans="1:16" x14ac:dyDescent="0.2">
      <c r="A90" s="29"/>
      <c r="B90" s="75"/>
      <c r="C90" s="41"/>
      <c r="D90" s="187"/>
      <c r="E90" s="84"/>
      <c r="F90" s="173"/>
      <c r="G90" s="35"/>
      <c r="H90" s="215"/>
      <c r="I90" s="215"/>
      <c r="J90" s="215"/>
      <c r="K90" s="215"/>
      <c r="L90" s="215"/>
      <c r="M90" s="215"/>
      <c r="N90" s="215"/>
      <c r="O90" s="215"/>
      <c r="P90" s="215"/>
    </row>
    <row r="91" spans="1:16" x14ac:dyDescent="0.2">
      <c r="A91" s="29" t="s">
        <v>8</v>
      </c>
      <c r="B91" s="75"/>
      <c r="C91" s="41"/>
      <c r="D91" s="187"/>
      <c r="E91" s="84"/>
      <c r="F91" s="173"/>
      <c r="G91" s="35" t="s">
        <v>8</v>
      </c>
      <c r="H91" s="215"/>
      <c r="I91" s="215"/>
      <c r="J91" s="215"/>
      <c r="K91" s="215"/>
      <c r="L91" s="215"/>
      <c r="M91" s="215"/>
      <c r="N91" s="215"/>
      <c r="O91" s="215"/>
      <c r="P91" s="215"/>
    </row>
    <row r="92" spans="1:16" ht="13.5" thickBot="1" x14ac:dyDescent="0.25">
      <c r="A92" s="45"/>
      <c r="B92" s="188"/>
      <c r="C92" s="47" t="s">
        <v>8</v>
      </c>
      <c r="D92" s="66" t="s">
        <v>8</v>
      </c>
      <c r="E92" s="188"/>
      <c r="F92" s="49" t="s">
        <v>15</v>
      </c>
      <c r="G92" s="50">
        <f>SUM(G59:G91)</f>
        <v>85000</v>
      </c>
      <c r="H92" s="246"/>
      <c r="I92" s="246"/>
      <c r="J92" s="246"/>
      <c r="K92" s="246"/>
      <c r="L92" s="246"/>
      <c r="M92" s="246"/>
      <c r="N92" s="246"/>
      <c r="O92" s="246"/>
      <c r="P92" s="246"/>
    </row>
    <row r="93" spans="1:16" ht="13.5" thickTop="1" x14ac:dyDescent="0.2">
      <c r="A93" s="348" t="s">
        <v>1256</v>
      </c>
      <c r="B93" s="190"/>
      <c r="C93" s="191"/>
      <c r="D93" s="192"/>
      <c r="E93" s="190"/>
      <c r="F93" s="193"/>
      <c r="G93" s="194"/>
      <c r="H93" s="254"/>
      <c r="I93" s="254"/>
      <c r="J93" s="254"/>
      <c r="K93" s="254"/>
      <c r="L93" s="254"/>
      <c r="M93" s="254"/>
      <c r="N93" s="254"/>
      <c r="O93" s="254"/>
      <c r="P93" s="254"/>
    </row>
    <row r="94" spans="1:16" ht="13.5" thickBot="1" x14ac:dyDescent="0.25">
      <c r="A94" s="195" t="s">
        <v>159</v>
      </c>
      <c r="B94" s="196"/>
      <c r="C94" s="349" t="s">
        <v>1257</v>
      </c>
      <c r="D94" s="196"/>
      <c r="E94" s="197"/>
      <c r="F94" s="198"/>
      <c r="G94" s="199"/>
      <c r="H94" s="254"/>
      <c r="I94" s="254"/>
      <c r="J94" s="254"/>
      <c r="K94" s="254"/>
      <c r="L94" s="254"/>
      <c r="M94" s="254"/>
      <c r="N94" s="254"/>
      <c r="O94" s="254"/>
      <c r="P94" s="254"/>
    </row>
    <row r="95" spans="1:16" ht="13.5" thickTop="1" x14ac:dyDescent="0.2">
      <c r="A95" s="1130" t="s">
        <v>8</v>
      </c>
      <c r="B95" s="1131"/>
      <c r="C95" s="1131"/>
      <c r="D95" s="57" t="s">
        <v>11</v>
      </c>
      <c r="E95" s="1132" t="s">
        <v>12</v>
      </c>
      <c r="F95" s="1132"/>
      <c r="G95" s="1133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">
      <c r="A96" s="1191" t="s">
        <v>17</v>
      </c>
      <c r="B96" s="1192"/>
      <c r="C96" s="1193"/>
      <c r="D96" s="39"/>
      <c r="E96" s="1136"/>
      <c r="F96" s="1137"/>
      <c r="G96" s="1138"/>
      <c r="H96" s="176"/>
      <c r="I96" s="176"/>
      <c r="J96" s="176"/>
      <c r="K96" s="176"/>
      <c r="L96" s="176"/>
      <c r="M96" s="176"/>
      <c r="N96" s="176"/>
      <c r="O96" s="176"/>
      <c r="P96" s="176"/>
    </row>
    <row r="97" spans="1:26" x14ac:dyDescent="0.2">
      <c r="A97" s="1191" t="s">
        <v>38</v>
      </c>
      <c r="B97" s="1192"/>
      <c r="C97" s="1193"/>
      <c r="D97" s="58" t="s">
        <v>380</v>
      </c>
      <c r="E97" s="1194" t="s">
        <v>142</v>
      </c>
      <c r="F97" s="1139"/>
      <c r="G97" s="1140"/>
      <c r="H97" s="1"/>
      <c r="I97" s="1"/>
      <c r="J97" s="1"/>
      <c r="K97" s="1"/>
      <c r="L97" s="1"/>
      <c r="M97" s="1"/>
      <c r="N97" s="1"/>
      <c r="O97" s="1"/>
      <c r="P97" s="1"/>
    </row>
    <row r="98" spans="1:26" ht="13.5" thickBot="1" x14ac:dyDescent="0.25">
      <c r="A98" s="1195" t="s">
        <v>39</v>
      </c>
      <c r="B98" s="1196"/>
      <c r="C98" s="1197"/>
      <c r="D98" s="356" t="s">
        <v>589</v>
      </c>
      <c r="E98" s="1143" t="s">
        <v>0</v>
      </c>
      <c r="F98" s="1143"/>
      <c r="G98" s="1144"/>
      <c r="H98" s="4"/>
      <c r="I98" s="4"/>
      <c r="J98" s="4"/>
      <c r="K98" s="4"/>
      <c r="L98" s="4"/>
      <c r="M98" s="4"/>
      <c r="N98" s="4"/>
      <c r="O98" s="4"/>
      <c r="P98" s="4"/>
    </row>
    <row r="99" spans="1:26" ht="16.5" x14ac:dyDescent="0.25">
      <c r="A99" s="1152" t="s">
        <v>29</v>
      </c>
      <c r="B99" s="1153"/>
      <c r="C99" s="1153"/>
      <c r="D99" s="1153"/>
      <c r="E99" s="1153"/>
      <c r="F99" s="1153"/>
      <c r="G99" s="1154"/>
      <c r="H99" s="251"/>
      <c r="I99" s="251"/>
      <c r="J99" s="251"/>
      <c r="K99" s="251"/>
      <c r="L99" s="251"/>
      <c r="M99" s="251"/>
      <c r="N99" s="251"/>
      <c r="O99" s="251"/>
      <c r="P99" s="251"/>
    </row>
    <row r="100" spans="1:26" x14ac:dyDescent="0.2">
      <c r="A100" s="1155" t="s">
        <v>48</v>
      </c>
      <c r="B100" s="1156"/>
      <c r="C100" s="1156"/>
      <c r="D100" s="1156"/>
      <c r="E100" s="1156"/>
      <c r="F100" s="1156"/>
      <c r="G100" s="1157"/>
      <c r="H100" s="250"/>
      <c r="I100" s="250"/>
      <c r="J100" s="250"/>
      <c r="K100" s="250"/>
      <c r="L100" s="250"/>
      <c r="M100" s="250"/>
      <c r="N100" s="250"/>
      <c r="O100" s="250"/>
      <c r="P100" s="250"/>
    </row>
    <row r="101" spans="1:26" x14ac:dyDescent="0.2">
      <c r="A101" s="1158" t="s">
        <v>49</v>
      </c>
      <c r="B101" s="1159"/>
      <c r="C101" s="1159"/>
      <c r="D101" s="1159"/>
      <c r="E101" s="1159"/>
      <c r="F101" s="1159"/>
      <c r="G101" s="1160"/>
      <c r="H101" s="4"/>
      <c r="I101" s="4"/>
      <c r="J101" s="4"/>
      <c r="K101" s="4"/>
      <c r="L101" s="4"/>
      <c r="M101" s="4"/>
      <c r="N101" s="4"/>
      <c r="O101" s="4"/>
      <c r="P101" s="4"/>
    </row>
    <row r="102" spans="1:26" x14ac:dyDescent="0.2">
      <c r="A102" s="6"/>
      <c r="B102" s="178"/>
      <c r="C102" s="8"/>
      <c r="D102" s="9"/>
      <c r="E102" s="99"/>
      <c r="F102" s="10"/>
      <c r="G102" s="11" t="s">
        <v>8</v>
      </c>
      <c r="H102" s="252"/>
      <c r="I102" s="252"/>
      <c r="J102" s="252"/>
      <c r="K102" s="252"/>
      <c r="L102" s="252"/>
      <c r="M102" s="252"/>
      <c r="N102" s="252"/>
      <c r="O102" s="252"/>
      <c r="P102" s="252"/>
    </row>
    <row r="103" spans="1:26" x14ac:dyDescent="0.2">
      <c r="A103" s="12" t="s">
        <v>1</v>
      </c>
      <c r="B103" s="13"/>
      <c r="C103" s="14" t="s">
        <v>5</v>
      </c>
      <c r="D103" s="13"/>
      <c r="E103" s="343" t="s">
        <v>584</v>
      </c>
      <c r="F103" s="60"/>
      <c r="G103" s="344" t="s">
        <v>583</v>
      </c>
      <c r="H103" s="411"/>
      <c r="I103" s="411"/>
      <c r="J103" s="411"/>
      <c r="K103" s="411"/>
      <c r="L103" s="411"/>
      <c r="M103" s="411"/>
      <c r="N103" s="411"/>
      <c r="O103" s="411"/>
      <c r="P103" s="411"/>
    </row>
    <row r="104" spans="1:26" x14ac:dyDescent="0.2">
      <c r="A104" s="17" t="s">
        <v>8</v>
      </c>
      <c r="B104" s="179"/>
      <c r="C104" s="19"/>
      <c r="D104" s="4"/>
      <c r="E104" s="1145"/>
      <c r="F104" s="1146"/>
      <c r="G104" s="20"/>
    </row>
    <row r="105" spans="1:26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26" x14ac:dyDescent="0.2">
      <c r="A106" s="6"/>
      <c r="B106" s="178"/>
      <c r="C106" s="8"/>
      <c r="D106" s="8"/>
      <c r="E106" s="1147"/>
      <c r="F106" s="1148"/>
      <c r="G106" s="25"/>
    </row>
    <row r="107" spans="1:26" ht="26.25" thickBot="1" x14ac:dyDescent="0.25">
      <c r="A107" s="26" t="s">
        <v>47</v>
      </c>
      <c r="B107" s="180" t="s">
        <v>23</v>
      </c>
      <c r="C107" s="28" t="s">
        <v>34</v>
      </c>
      <c r="D107" s="110" t="s">
        <v>53</v>
      </c>
      <c r="E107" s="181" t="s">
        <v>54</v>
      </c>
      <c r="F107" s="111" t="s">
        <v>55</v>
      </c>
      <c r="G107" s="112" t="s">
        <v>35</v>
      </c>
      <c r="H107" s="253"/>
      <c r="I107" s="253"/>
      <c r="J107" s="253"/>
      <c r="K107" s="253"/>
      <c r="L107" s="253"/>
      <c r="M107" s="253"/>
      <c r="N107" s="253"/>
      <c r="O107" s="253"/>
      <c r="P107" s="253"/>
    </row>
    <row r="108" spans="1:26" ht="13.5" thickTop="1" x14ac:dyDescent="0.2">
      <c r="A108" s="29">
        <v>1</v>
      </c>
      <c r="B108" s="75"/>
      <c r="C108" s="346" t="s">
        <v>149</v>
      </c>
      <c r="D108" s="347" t="s">
        <v>579</v>
      </c>
      <c r="E108" s="77">
        <v>100</v>
      </c>
      <c r="F108" s="185">
        <v>250</v>
      </c>
      <c r="G108" s="35">
        <f>F108*E108</f>
        <v>25000</v>
      </c>
      <c r="H108" s="215"/>
      <c r="I108" s="215"/>
      <c r="J108" s="215"/>
      <c r="K108" s="215"/>
      <c r="L108" s="215"/>
      <c r="M108" s="215"/>
      <c r="N108" s="215"/>
      <c r="O108" s="215"/>
      <c r="P108" s="215"/>
    </row>
    <row r="109" spans="1:26" x14ac:dyDescent="0.2">
      <c r="A109" s="345" t="s">
        <v>8</v>
      </c>
      <c r="B109" s="75"/>
      <c r="C109" s="183"/>
      <c r="D109" s="347" t="s">
        <v>467</v>
      </c>
      <c r="E109" s="77"/>
      <c r="F109" s="185"/>
      <c r="G109" s="35"/>
      <c r="H109" s="215"/>
      <c r="I109" s="215"/>
      <c r="J109" s="215"/>
      <c r="K109" s="215"/>
      <c r="L109" s="215"/>
      <c r="M109" s="215"/>
      <c r="N109" s="215"/>
      <c r="O109" s="215"/>
      <c r="P109" s="215"/>
    </row>
    <row r="110" spans="1:26" x14ac:dyDescent="0.2">
      <c r="A110" s="29"/>
      <c r="B110" s="75"/>
      <c r="C110" s="346"/>
      <c r="D110" s="347"/>
      <c r="E110" s="77"/>
      <c r="F110" s="185"/>
      <c r="G110" s="35"/>
      <c r="H110" s="215"/>
      <c r="I110" s="215"/>
      <c r="J110" s="215"/>
      <c r="K110" s="215"/>
      <c r="L110" s="215"/>
      <c r="M110" s="215"/>
      <c r="N110" s="215"/>
      <c r="O110" s="215"/>
      <c r="P110" s="215"/>
      <c r="T110" s="29"/>
      <c r="U110" s="75"/>
      <c r="V110" s="346"/>
      <c r="W110" s="347"/>
      <c r="X110" s="77"/>
      <c r="Y110" s="185"/>
      <c r="Z110" s="35">
        <f>Y110*X110</f>
        <v>0</v>
      </c>
    </row>
    <row r="111" spans="1:26" x14ac:dyDescent="0.2">
      <c r="A111" s="29"/>
      <c r="B111" s="75"/>
      <c r="C111" s="183"/>
      <c r="D111" s="347"/>
      <c r="E111" s="77"/>
      <c r="F111" s="185"/>
      <c r="G111" s="35"/>
      <c r="H111" s="215"/>
      <c r="I111" s="215"/>
      <c r="J111" s="215"/>
      <c r="K111" s="215"/>
      <c r="L111" s="215"/>
      <c r="M111" s="215"/>
      <c r="N111" s="215"/>
      <c r="O111" s="215"/>
      <c r="P111" s="215"/>
      <c r="T111" s="29"/>
      <c r="U111" s="75"/>
      <c r="V111" s="183"/>
      <c r="W111" s="347"/>
      <c r="X111" s="77"/>
      <c r="Y111" s="185"/>
      <c r="Z111" s="35"/>
    </row>
    <row r="112" spans="1:26" x14ac:dyDescent="0.2">
      <c r="A112" s="29"/>
      <c r="B112" s="75"/>
      <c r="C112" s="183"/>
      <c r="D112" s="184"/>
      <c r="E112" s="77"/>
      <c r="F112" s="185"/>
      <c r="G112" s="35"/>
      <c r="H112" s="215"/>
      <c r="I112" s="215"/>
      <c r="J112" s="215"/>
      <c r="K112" s="215"/>
      <c r="L112" s="215"/>
      <c r="M112" s="215"/>
      <c r="N112" s="215"/>
      <c r="O112" s="215"/>
      <c r="P112" s="215"/>
    </row>
    <row r="113" spans="1:16" x14ac:dyDescent="0.2">
      <c r="A113" s="29"/>
      <c r="B113" s="75"/>
      <c r="C113" s="183"/>
      <c r="D113" s="184"/>
      <c r="E113" s="77"/>
      <c r="F113" s="185"/>
      <c r="G113" s="35"/>
      <c r="H113" s="215"/>
      <c r="I113" s="215"/>
      <c r="J113" s="215"/>
      <c r="K113" s="215"/>
      <c r="L113" s="215"/>
      <c r="M113" s="215"/>
      <c r="N113" s="215"/>
      <c r="O113" s="215"/>
      <c r="P113" s="215"/>
    </row>
    <row r="114" spans="1:16" x14ac:dyDescent="0.2">
      <c r="A114" s="29"/>
      <c r="B114" s="75"/>
      <c r="C114" s="41"/>
      <c r="D114" s="184"/>
      <c r="E114" s="77"/>
      <c r="F114" s="185"/>
      <c r="G114" s="35"/>
      <c r="H114" s="215"/>
      <c r="I114" s="215"/>
      <c r="J114" s="215"/>
      <c r="K114" s="215"/>
      <c r="L114" s="215"/>
      <c r="M114" s="215"/>
      <c r="N114" s="215"/>
      <c r="O114" s="215"/>
      <c r="P114" s="215"/>
    </row>
    <row r="115" spans="1:16" x14ac:dyDescent="0.2">
      <c r="A115" s="29"/>
      <c r="B115" s="75"/>
      <c r="C115" s="41"/>
      <c r="D115" s="184"/>
      <c r="E115" s="77"/>
      <c r="F115" s="185"/>
      <c r="G115" s="35"/>
      <c r="H115" s="215"/>
      <c r="I115" s="215"/>
      <c r="J115" s="215"/>
      <c r="K115" s="215"/>
      <c r="L115" s="215"/>
      <c r="M115" s="215"/>
      <c r="N115" s="215"/>
      <c r="O115" s="215"/>
      <c r="P115" s="215"/>
    </row>
    <row r="116" spans="1:16" x14ac:dyDescent="0.2">
      <c r="A116" s="29"/>
      <c r="B116" s="186"/>
      <c r="C116" s="41"/>
      <c r="D116" s="184"/>
      <c r="E116" s="77"/>
      <c r="F116" s="185"/>
      <c r="G116" s="35"/>
      <c r="H116" s="215"/>
      <c r="I116" s="215"/>
      <c r="J116" s="215"/>
      <c r="K116" s="215"/>
      <c r="L116" s="215"/>
      <c r="M116" s="215"/>
      <c r="N116" s="215"/>
      <c r="O116" s="215"/>
      <c r="P116" s="215"/>
    </row>
    <row r="117" spans="1:16" x14ac:dyDescent="0.2">
      <c r="A117" s="29"/>
      <c r="B117" s="74"/>
      <c r="C117" s="31"/>
      <c r="D117" s="184"/>
      <c r="E117" s="77"/>
      <c r="F117" s="185"/>
      <c r="G117" s="35"/>
      <c r="H117" s="215"/>
      <c r="I117" s="215"/>
      <c r="J117" s="215"/>
      <c r="K117" s="215"/>
      <c r="L117" s="215"/>
      <c r="M117" s="215"/>
      <c r="N117" s="215"/>
      <c r="O117" s="215"/>
      <c r="P117" s="215"/>
    </row>
    <row r="118" spans="1:16" x14ac:dyDescent="0.2">
      <c r="A118" s="29"/>
      <c r="B118" s="74"/>
      <c r="C118" s="41"/>
      <c r="D118" s="187"/>
      <c r="E118" s="84"/>
      <c r="F118" s="163"/>
      <c r="G118" s="35"/>
      <c r="H118" s="215"/>
      <c r="I118" s="215"/>
      <c r="J118" s="215"/>
      <c r="K118" s="215"/>
      <c r="L118" s="215"/>
      <c r="M118" s="215"/>
      <c r="N118" s="215"/>
      <c r="O118" s="215"/>
      <c r="P118" s="215"/>
    </row>
    <row r="119" spans="1:16" x14ac:dyDescent="0.2">
      <c r="A119" s="29"/>
      <c r="B119" s="74"/>
      <c r="C119" s="41"/>
      <c r="D119" s="187"/>
      <c r="E119" s="84"/>
      <c r="F119" s="163"/>
      <c r="G119" s="35"/>
      <c r="H119" s="215"/>
      <c r="I119" s="215"/>
      <c r="J119" s="215"/>
      <c r="K119" s="215"/>
      <c r="L119" s="215"/>
      <c r="M119" s="215"/>
      <c r="N119" s="215"/>
      <c r="O119" s="215"/>
      <c r="P119" s="215"/>
    </row>
    <row r="120" spans="1:16" x14ac:dyDescent="0.2">
      <c r="A120" s="29"/>
      <c r="B120" s="75"/>
      <c r="C120" s="41"/>
      <c r="D120" s="187"/>
      <c r="E120" s="84"/>
      <c r="F120" s="172"/>
      <c r="G120" s="35"/>
      <c r="H120" s="215"/>
      <c r="I120" s="215"/>
      <c r="J120" s="215"/>
      <c r="K120" s="215"/>
      <c r="L120" s="215"/>
      <c r="M120" s="215"/>
      <c r="N120" s="215"/>
      <c r="O120" s="215"/>
      <c r="P120" s="215"/>
    </row>
    <row r="121" spans="1:16" x14ac:dyDescent="0.2">
      <c r="A121" s="29"/>
      <c r="B121" s="75"/>
      <c r="C121" s="41"/>
      <c r="D121" s="187"/>
      <c r="E121" s="84"/>
      <c r="F121" s="173"/>
      <c r="G121" s="35"/>
      <c r="H121" s="215"/>
      <c r="I121" s="215"/>
      <c r="J121" s="215"/>
      <c r="K121" s="215"/>
      <c r="L121" s="215"/>
      <c r="M121" s="215"/>
      <c r="N121" s="215"/>
      <c r="O121" s="215"/>
      <c r="P121" s="215"/>
    </row>
    <row r="122" spans="1:16" x14ac:dyDescent="0.2">
      <c r="A122" s="29"/>
      <c r="B122" s="75"/>
      <c r="C122" s="183"/>
      <c r="D122" s="187"/>
      <c r="E122" s="77"/>
      <c r="F122" s="185"/>
      <c r="G122" s="35"/>
      <c r="H122" s="215"/>
      <c r="I122" s="215"/>
      <c r="J122" s="215"/>
      <c r="K122" s="215"/>
      <c r="L122" s="215"/>
      <c r="M122" s="215"/>
      <c r="N122" s="215"/>
      <c r="O122" s="215"/>
      <c r="P122" s="215"/>
    </row>
    <row r="123" spans="1:16" x14ac:dyDescent="0.2">
      <c r="A123" s="29"/>
      <c r="B123" s="75"/>
      <c r="C123" s="183"/>
      <c r="D123" s="187"/>
      <c r="E123" s="77"/>
      <c r="F123" s="185"/>
      <c r="G123" s="35"/>
      <c r="H123" s="215"/>
      <c r="I123" s="215"/>
      <c r="J123" s="215"/>
      <c r="K123" s="215"/>
      <c r="L123" s="215"/>
      <c r="M123" s="215"/>
      <c r="N123" s="215"/>
      <c r="O123" s="215"/>
      <c r="P123" s="215"/>
    </row>
    <row r="124" spans="1:16" x14ac:dyDescent="0.2">
      <c r="A124" s="29"/>
      <c r="B124" s="75"/>
      <c r="C124" s="183"/>
      <c r="D124" s="184"/>
      <c r="E124" s="77"/>
      <c r="F124" s="185"/>
      <c r="G124" s="35"/>
      <c r="H124" s="215"/>
      <c r="I124" s="215"/>
      <c r="J124" s="215"/>
      <c r="K124" s="215"/>
      <c r="L124" s="215"/>
      <c r="M124" s="215"/>
      <c r="N124" s="215"/>
      <c r="O124" s="215"/>
      <c r="P124" s="215"/>
    </row>
    <row r="125" spans="1:16" x14ac:dyDescent="0.2">
      <c r="A125" s="29"/>
      <c r="B125" s="75"/>
      <c r="C125" s="183"/>
      <c r="D125" s="184"/>
      <c r="E125" s="77"/>
      <c r="F125" s="185"/>
      <c r="G125" s="35"/>
      <c r="H125" s="215"/>
      <c r="I125" s="215"/>
      <c r="J125" s="215"/>
      <c r="K125" s="215"/>
      <c r="L125" s="215"/>
      <c r="M125" s="215"/>
      <c r="N125" s="215"/>
      <c r="O125" s="215"/>
      <c r="P125" s="215"/>
    </row>
    <row r="126" spans="1:16" x14ac:dyDescent="0.2">
      <c r="A126" s="29"/>
      <c r="B126" s="75"/>
      <c r="C126" s="183"/>
      <c r="D126" s="184"/>
      <c r="E126" s="77"/>
      <c r="F126" s="185"/>
      <c r="G126" s="35"/>
      <c r="H126" s="215"/>
      <c r="I126" s="215"/>
      <c r="J126" s="215"/>
      <c r="K126" s="215"/>
      <c r="L126" s="215"/>
      <c r="M126" s="215"/>
      <c r="N126" s="215"/>
      <c r="O126" s="215"/>
      <c r="P126" s="215"/>
    </row>
    <row r="127" spans="1:16" x14ac:dyDescent="0.2">
      <c r="A127" s="29"/>
      <c r="B127" s="75"/>
      <c r="C127" s="41"/>
      <c r="D127" s="184"/>
      <c r="E127" s="84"/>
      <c r="F127" s="163"/>
      <c r="G127" s="35"/>
      <c r="H127" s="215"/>
      <c r="I127" s="215"/>
      <c r="J127" s="215"/>
      <c r="K127" s="215"/>
      <c r="L127" s="215"/>
      <c r="M127" s="215"/>
      <c r="N127" s="215"/>
      <c r="O127" s="215"/>
      <c r="P127" s="215"/>
    </row>
    <row r="128" spans="1:16" x14ac:dyDescent="0.2">
      <c r="A128" s="29"/>
      <c r="B128" s="75"/>
      <c r="C128" s="41"/>
      <c r="D128" s="184"/>
      <c r="E128" s="84"/>
      <c r="F128" s="163"/>
      <c r="G128" s="35"/>
      <c r="H128" s="215"/>
      <c r="I128" s="215"/>
      <c r="J128" s="215"/>
      <c r="K128" s="215"/>
      <c r="L128" s="215"/>
      <c r="M128" s="215"/>
      <c r="N128" s="215"/>
      <c r="O128" s="215"/>
      <c r="P128" s="215"/>
    </row>
    <row r="129" spans="1:16" x14ac:dyDescent="0.2">
      <c r="A129" s="29"/>
      <c r="B129" s="75"/>
      <c r="C129" s="41"/>
      <c r="D129" s="187"/>
      <c r="E129" s="84"/>
      <c r="F129" s="163"/>
      <c r="G129" s="35"/>
      <c r="H129" s="215"/>
      <c r="I129" s="215"/>
      <c r="J129" s="215"/>
      <c r="K129" s="215"/>
      <c r="L129" s="215"/>
      <c r="M129" s="215"/>
      <c r="N129" s="215"/>
      <c r="O129" s="215"/>
      <c r="P129" s="215"/>
    </row>
    <row r="130" spans="1:16" x14ac:dyDescent="0.2">
      <c r="A130" s="29"/>
      <c r="B130" s="75"/>
      <c r="C130" s="41"/>
      <c r="D130" s="187"/>
      <c r="E130" s="84"/>
      <c r="F130" s="163"/>
      <c r="G130" s="35"/>
      <c r="H130" s="215"/>
      <c r="I130" s="215"/>
      <c r="J130" s="215"/>
      <c r="K130" s="215"/>
      <c r="L130" s="215"/>
      <c r="M130" s="215"/>
      <c r="N130" s="215"/>
      <c r="O130" s="215"/>
      <c r="P130" s="215"/>
    </row>
    <row r="131" spans="1:16" x14ac:dyDescent="0.2">
      <c r="A131" s="29"/>
      <c r="B131" s="75"/>
      <c r="C131" s="41"/>
      <c r="D131" s="187"/>
      <c r="E131" s="84"/>
      <c r="F131" s="163"/>
      <c r="G131" s="35"/>
      <c r="H131" s="215"/>
      <c r="I131" s="215"/>
      <c r="J131" s="215"/>
      <c r="K131" s="215"/>
      <c r="L131" s="215"/>
      <c r="M131" s="215"/>
      <c r="N131" s="215"/>
      <c r="O131" s="215"/>
      <c r="P131" s="215"/>
    </row>
    <row r="132" spans="1:16" x14ac:dyDescent="0.2">
      <c r="A132" s="29"/>
      <c r="B132" s="75"/>
      <c r="C132" s="41"/>
      <c r="D132" s="187"/>
      <c r="E132" s="84"/>
      <c r="F132" s="163"/>
      <c r="G132" s="35"/>
      <c r="H132" s="215"/>
      <c r="I132" s="215"/>
      <c r="J132" s="215"/>
      <c r="K132" s="215"/>
      <c r="L132" s="215"/>
      <c r="M132" s="215"/>
      <c r="N132" s="215"/>
      <c r="O132" s="215"/>
      <c r="P132" s="215"/>
    </row>
    <row r="133" spans="1:16" x14ac:dyDescent="0.2">
      <c r="A133" s="29"/>
      <c r="B133" s="75"/>
      <c r="C133" s="41"/>
      <c r="D133" s="187"/>
      <c r="E133" s="84"/>
      <c r="F133" s="163"/>
      <c r="G133" s="35"/>
      <c r="H133" s="215"/>
      <c r="I133" s="215"/>
      <c r="J133" s="215"/>
      <c r="K133" s="215"/>
      <c r="L133" s="215"/>
      <c r="M133" s="215"/>
      <c r="N133" s="215"/>
      <c r="O133" s="215"/>
      <c r="P133" s="215"/>
    </row>
    <row r="134" spans="1:16" x14ac:dyDescent="0.2">
      <c r="A134" s="29"/>
      <c r="B134" s="75"/>
      <c r="C134" s="41"/>
      <c r="D134" s="187"/>
      <c r="E134" s="84"/>
      <c r="F134" s="163"/>
      <c r="G134" s="35"/>
      <c r="H134" s="215"/>
      <c r="I134" s="215"/>
      <c r="J134" s="215"/>
      <c r="K134" s="215"/>
      <c r="L134" s="215"/>
      <c r="M134" s="215"/>
      <c r="N134" s="215"/>
      <c r="O134" s="215"/>
      <c r="P134" s="215"/>
    </row>
    <row r="135" spans="1:16" x14ac:dyDescent="0.2">
      <c r="A135" s="29"/>
      <c r="B135" s="75"/>
      <c r="C135" s="41"/>
      <c r="D135" s="187"/>
      <c r="E135" s="84"/>
      <c r="F135" s="163"/>
      <c r="G135" s="35"/>
      <c r="H135" s="215"/>
      <c r="I135" s="215"/>
      <c r="J135" s="215"/>
      <c r="K135" s="215"/>
      <c r="L135" s="215"/>
      <c r="M135" s="215"/>
      <c r="N135" s="215"/>
      <c r="O135" s="215"/>
      <c r="P135" s="215"/>
    </row>
    <row r="136" spans="1:16" x14ac:dyDescent="0.2">
      <c r="A136" s="29"/>
      <c r="B136" s="75"/>
      <c r="C136" s="41"/>
      <c r="D136" s="187"/>
      <c r="E136" s="84"/>
      <c r="F136" s="163"/>
      <c r="G136" s="35"/>
      <c r="H136" s="215"/>
      <c r="I136" s="215"/>
      <c r="J136" s="215"/>
      <c r="K136" s="215"/>
      <c r="L136" s="215"/>
      <c r="M136" s="215"/>
      <c r="N136" s="215"/>
      <c r="O136" s="215"/>
      <c r="P136" s="215"/>
    </row>
    <row r="137" spans="1:16" x14ac:dyDescent="0.2">
      <c r="A137" s="29"/>
      <c r="B137" s="75"/>
      <c r="C137" s="41"/>
      <c r="D137" s="187"/>
      <c r="E137" s="84"/>
      <c r="F137" s="163"/>
      <c r="G137" s="35"/>
      <c r="H137" s="215"/>
      <c r="I137" s="215"/>
      <c r="J137" s="215"/>
      <c r="K137" s="215"/>
      <c r="L137" s="215"/>
      <c r="M137" s="215"/>
      <c r="N137" s="215"/>
      <c r="O137" s="215"/>
      <c r="P137" s="215"/>
    </row>
    <row r="138" spans="1:16" x14ac:dyDescent="0.2">
      <c r="A138" s="29"/>
      <c r="B138" s="75"/>
      <c r="C138" s="41"/>
      <c r="D138" s="187"/>
      <c r="E138" s="84"/>
      <c r="F138" s="172"/>
      <c r="G138" s="35"/>
      <c r="H138" s="215"/>
      <c r="I138" s="215"/>
      <c r="J138" s="215"/>
      <c r="K138" s="215"/>
      <c r="L138" s="215"/>
      <c r="M138" s="215"/>
      <c r="N138" s="215"/>
      <c r="O138" s="215"/>
      <c r="P138" s="215"/>
    </row>
    <row r="139" spans="1:16" x14ac:dyDescent="0.2">
      <c r="A139" s="29"/>
      <c r="B139" s="75"/>
      <c r="C139" s="41"/>
      <c r="D139" s="187"/>
      <c r="E139" s="84"/>
      <c r="F139" s="173"/>
      <c r="G139" s="35"/>
      <c r="H139" s="215"/>
      <c r="I139" s="215"/>
      <c r="J139" s="215"/>
      <c r="K139" s="215"/>
      <c r="L139" s="215"/>
      <c r="M139" s="215"/>
      <c r="N139" s="215"/>
      <c r="O139" s="215"/>
      <c r="P139" s="215"/>
    </row>
    <row r="140" spans="1:16" x14ac:dyDescent="0.2">
      <c r="A140" s="29" t="s">
        <v>8</v>
      </c>
      <c r="B140" s="75"/>
      <c r="C140" s="41"/>
      <c r="D140" s="187"/>
      <c r="E140" s="84"/>
      <c r="F140" s="173"/>
      <c r="G140" s="35" t="s">
        <v>8</v>
      </c>
      <c r="H140" s="215"/>
      <c r="I140" s="215"/>
      <c r="J140" s="215"/>
      <c r="K140" s="215"/>
      <c r="L140" s="215"/>
      <c r="M140" s="215"/>
      <c r="N140" s="215"/>
      <c r="O140" s="215"/>
      <c r="P140" s="215"/>
    </row>
    <row r="141" spans="1:16" ht="13.5" thickBot="1" x14ac:dyDescent="0.25">
      <c r="A141" s="45"/>
      <c r="B141" s="188"/>
      <c r="C141" s="47" t="s">
        <v>8</v>
      </c>
      <c r="D141" s="66" t="s">
        <v>8</v>
      </c>
      <c r="E141" s="188"/>
      <c r="F141" s="49" t="s">
        <v>15</v>
      </c>
      <c r="G141" s="50">
        <f>SUM(G108:G140)</f>
        <v>25000</v>
      </c>
      <c r="H141" s="246"/>
      <c r="I141" s="246"/>
      <c r="J141" s="246"/>
      <c r="K141" s="246"/>
      <c r="L141" s="246"/>
      <c r="M141" s="246"/>
      <c r="N141" s="246"/>
      <c r="O141" s="246"/>
      <c r="P141" s="246"/>
    </row>
    <row r="142" spans="1:16" ht="13.5" thickTop="1" x14ac:dyDescent="0.2">
      <c r="A142" s="348" t="s">
        <v>1261</v>
      </c>
      <c r="B142" s="190"/>
      <c r="C142" s="191"/>
      <c r="D142" s="192"/>
      <c r="E142" s="190"/>
      <c r="F142" s="193"/>
      <c r="G142" s="194"/>
      <c r="H142" s="254"/>
      <c r="I142" s="254"/>
      <c r="J142" s="254"/>
      <c r="K142" s="254"/>
      <c r="L142" s="254"/>
      <c r="M142" s="254"/>
      <c r="N142" s="254"/>
      <c r="O142" s="254"/>
      <c r="P142" s="254"/>
    </row>
    <row r="143" spans="1:16" ht="13.5" thickBot="1" x14ac:dyDescent="0.25">
      <c r="A143" s="195" t="s">
        <v>159</v>
      </c>
      <c r="B143" s="196"/>
      <c r="C143" s="349" t="s">
        <v>1262</v>
      </c>
      <c r="D143" s="196"/>
      <c r="E143" s="197"/>
      <c r="F143" s="198"/>
      <c r="G143" s="199"/>
      <c r="H143" s="254"/>
      <c r="I143" s="254"/>
      <c r="J143" s="254"/>
      <c r="K143" s="254"/>
      <c r="L143" s="254"/>
      <c r="M143" s="254"/>
      <c r="N143" s="254"/>
      <c r="O143" s="254"/>
      <c r="P143" s="254"/>
    </row>
    <row r="144" spans="1:16" ht="13.5" thickTop="1" x14ac:dyDescent="0.2">
      <c r="A144" s="1130" t="s">
        <v>8</v>
      </c>
      <c r="B144" s="1131"/>
      <c r="C144" s="1131"/>
      <c r="D144" s="57" t="s">
        <v>11</v>
      </c>
      <c r="E144" s="1132" t="s">
        <v>12</v>
      </c>
      <c r="F144" s="1132"/>
      <c r="G144" s="1133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">
      <c r="A145" s="1191" t="s">
        <v>17</v>
      </c>
      <c r="B145" s="1192"/>
      <c r="C145" s="1193"/>
      <c r="D145" s="39"/>
      <c r="E145" s="1136"/>
      <c r="F145" s="1137"/>
      <c r="G145" s="1138"/>
      <c r="H145" s="176"/>
      <c r="I145" s="176"/>
      <c r="J145" s="176"/>
      <c r="K145" s="176"/>
      <c r="L145" s="176"/>
      <c r="M145" s="176"/>
      <c r="N145" s="176"/>
      <c r="O145" s="176"/>
      <c r="P145" s="176"/>
    </row>
    <row r="146" spans="1:16" x14ac:dyDescent="0.2">
      <c r="A146" s="1191" t="s">
        <v>38</v>
      </c>
      <c r="B146" s="1192"/>
      <c r="C146" s="1193"/>
      <c r="D146" s="58" t="s">
        <v>380</v>
      </c>
      <c r="E146" s="1194" t="s">
        <v>142</v>
      </c>
      <c r="F146" s="1139"/>
      <c r="G146" s="1140"/>
      <c r="H146" s="1"/>
      <c r="I146" s="1"/>
      <c r="J146" s="1"/>
      <c r="K146" s="1"/>
      <c r="L146" s="1"/>
      <c r="M146" s="1"/>
      <c r="N146" s="1"/>
      <c r="O146" s="1"/>
      <c r="P146" s="1"/>
    </row>
    <row r="147" spans="1:16" ht="13.5" thickBot="1" x14ac:dyDescent="0.25">
      <c r="A147" s="1195" t="s">
        <v>39</v>
      </c>
      <c r="B147" s="1196"/>
      <c r="C147" s="1197"/>
      <c r="D147" s="356" t="s">
        <v>589</v>
      </c>
      <c r="E147" s="1143" t="s">
        <v>0</v>
      </c>
      <c r="F147" s="1143"/>
      <c r="G147" s="114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ht="16.5" x14ac:dyDescent="0.25">
      <c r="A148" s="1152" t="s">
        <v>29</v>
      </c>
      <c r="B148" s="1153"/>
      <c r="C148" s="1153"/>
      <c r="D148" s="1153"/>
      <c r="E148" s="1153"/>
      <c r="F148" s="1153"/>
      <c r="G148" s="1154"/>
      <c r="H148" s="251"/>
      <c r="I148" s="251"/>
      <c r="J148" s="251"/>
      <c r="K148" s="251"/>
      <c r="L148" s="251"/>
      <c r="M148" s="251"/>
      <c r="N148" s="251"/>
      <c r="O148" s="251"/>
      <c r="P148" s="251"/>
    </row>
    <row r="149" spans="1:16" x14ac:dyDescent="0.2">
      <c r="A149" s="1155" t="s">
        <v>48</v>
      </c>
      <c r="B149" s="1156"/>
      <c r="C149" s="1156"/>
      <c r="D149" s="1156"/>
      <c r="E149" s="1156"/>
      <c r="F149" s="1156"/>
      <c r="G149" s="1157"/>
      <c r="H149" s="250"/>
      <c r="I149" s="250"/>
      <c r="J149" s="250"/>
      <c r="K149" s="250"/>
      <c r="L149" s="250"/>
      <c r="M149" s="250"/>
      <c r="N149" s="250"/>
      <c r="O149" s="250"/>
      <c r="P149" s="250"/>
    </row>
    <row r="150" spans="1:16" x14ac:dyDescent="0.2">
      <c r="A150" s="1158" t="s">
        <v>49</v>
      </c>
      <c r="B150" s="1159"/>
      <c r="C150" s="1159"/>
      <c r="D150" s="1159"/>
      <c r="E150" s="1159"/>
      <c r="F150" s="1159"/>
      <c r="G150" s="1160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">
      <c r="A151" s="6"/>
      <c r="B151" s="178"/>
      <c r="C151" s="8"/>
      <c r="D151" s="9"/>
      <c r="E151" s="99"/>
      <c r="F151" s="10"/>
      <c r="G151" s="11" t="s">
        <v>8</v>
      </c>
      <c r="H151" s="252"/>
      <c r="I151" s="252"/>
      <c r="J151" s="252"/>
      <c r="K151" s="252"/>
      <c r="L151" s="252"/>
      <c r="M151" s="252"/>
      <c r="N151" s="252"/>
      <c r="O151" s="252"/>
      <c r="P151" s="252"/>
    </row>
    <row r="152" spans="1:16" x14ac:dyDescent="0.2">
      <c r="A152" s="12" t="s">
        <v>1</v>
      </c>
      <c r="B152" s="13"/>
      <c r="C152" s="14" t="s">
        <v>5</v>
      </c>
      <c r="D152" s="13"/>
      <c r="E152" s="343" t="s">
        <v>1385</v>
      </c>
      <c r="F152" s="60"/>
      <c r="G152" s="344" t="s">
        <v>1386</v>
      </c>
      <c r="H152" s="411"/>
      <c r="I152" s="411"/>
      <c r="J152" s="411"/>
      <c r="K152" s="411"/>
      <c r="L152" s="411"/>
      <c r="M152" s="411"/>
      <c r="N152" s="411"/>
      <c r="O152" s="411"/>
      <c r="P152" s="411"/>
    </row>
    <row r="153" spans="1:16" x14ac:dyDescent="0.2">
      <c r="A153" s="17" t="s">
        <v>8</v>
      </c>
      <c r="B153" s="179"/>
      <c r="C153" s="19"/>
      <c r="D153" s="4"/>
      <c r="E153" s="1145"/>
      <c r="F153" s="1146"/>
      <c r="G153" s="20"/>
    </row>
    <row r="154" spans="1:16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16" x14ac:dyDescent="0.2">
      <c r="A155" s="6"/>
      <c r="B155" s="178"/>
      <c r="C155" s="8"/>
      <c r="D155" s="8"/>
      <c r="E155" s="1147"/>
      <c r="F155" s="1148"/>
      <c r="G155" s="25"/>
    </row>
    <row r="156" spans="1:16" ht="26.25" thickBot="1" x14ac:dyDescent="0.25">
      <c r="A156" s="26" t="s">
        <v>47</v>
      </c>
      <c r="B156" s="180" t="s">
        <v>23</v>
      </c>
      <c r="C156" s="28" t="s">
        <v>34</v>
      </c>
      <c r="D156" s="110" t="s">
        <v>53</v>
      </c>
      <c r="E156" s="181" t="s">
        <v>54</v>
      </c>
      <c r="F156" s="111" t="s">
        <v>55</v>
      </c>
      <c r="G156" s="112" t="s">
        <v>35</v>
      </c>
      <c r="H156" s="253"/>
      <c r="I156" s="253"/>
      <c r="J156" s="253"/>
      <c r="K156" s="253"/>
      <c r="L156" s="253"/>
      <c r="M156" s="253"/>
      <c r="N156" s="253"/>
      <c r="O156" s="253"/>
      <c r="P156" s="253"/>
    </row>
    <row r="157" spans="1:16" ht="13.5" thickTop="1" x14ac:dyDescent="0.2">
      <c r="A157" s="29">
        <v>1</v>
      </c>
      <c r="B157" s="75"/>
      <c r="C157" s="346" t="s">
        <v>300</v>
      </c>
      <c r="D157" s="347" t="s">
        <v>544</v>
      </c>
      <c r="E157" s="77">
        <v>60</v>
      </c>
      <c r="F157" s="185">
        <v>600</v>
      </c>
      <c r="G157" s="35">
        <f>F157*E157</f>
        <v>36000</v>
      </c>
      <c r="H157" s="215"/>
      <c r="I157" s="215"/>
      <c r="J157" s="215"/>
      <c r="K157" s="215"/>
      <c r="L157" s="215"/>
      <c r="M157" s="215"/>
      <c r="N157" s="215"/>
      <c r="O157" s="215"/>
      <c r="P157" s="215"/>
    </row>
    <row r="158" spans="1:16" x14ac:dyDescent="0.2">
      <c r="A158" s="345"/>
      <c r="B158" s="75"/>
      <c r="C158" s="183"/>
      <c r="D158" s="347" t="s">
        <v>426</v>
      </c>
      <c r="E158" s="77"/>
      <c r="F158" s="185"/>
      <c r="G158" s="35"/>
      <c r="H158" s="215"/>
      <c r="I158" s="215"/>
      <c r="J158" s="215"/>
      <c r="K158" s="215"/>
      <c r="L158" s="215"/>
      <c r="M158" s="215"/>
      <c r="N158" s="215"/>
      <c r="O158" s="215"/>
      <c r="P158" s="215"/>
    </row>
    <row r="159" spans="1:16" x14ac:dyDescent="0.2">
      <c r="A159" s="29"/>
      <c r="B159" s="75"/>
      <c r="C159" s="346"/>
      <c r="D159" s="347"/>
      <c r="E159" s="77"/>
      <c r="F159" s="185"/>
      <c r="G159" s="35"/>
      <c r="H159" s="215"/>
      <c r="I159" s="215"/>
      <c r="J159" s="215"/>
      <c r="K159" s="215"/>
      <c r="L159" s="215"/>
      <c r="M159" s="215"/>
      <c r="N159" s="215"/>
      <c r="O159" s="215"/>
      <c r="P159" s="215"/>
    </row>
    <row r="160" spans="1:16" x14ac:dyDescent="0.2">
      <c r="A160" s="29"/>
      <c r="B160" s="75"/>
      <c r="C160" s="183"/>
      <c r="D160" s="347"/>
      <c r="E160" s="77"/>
      <c r="F160" s="185"/>
      <c r="G160" s="35"/>
      <c r="H160" s="215"/>
      <c r="I160" s="215"/>
      <c r="J160" s="215"/>
      <c r="K160" s="215"/>
      <c r="L160" s="215"/>
      <c r="M160" s="215"/>
      <c r="N160" s="215"/>
      <c r="O160" s="215"/>
      <c r="P160" s="215"/>
    </row>
    <row r="161" spans="1:16" x14ac:dyDescent="0.2">
      <c r="A161" s="29"/>
      <c r="B161" s="75"/>
      <c r="C161" s="183"/>
      <c r="D161" s="184"/>
      <c r="E161" s="77"/>
      <c r="F161" s="185"/>
      <c r="G161" s="35"/>
      <c r="H161" s="215"/>
      <c r="I161" s="215"/>
      <c r="J161" s="215"/>
      <c r="K161" s="215"/>
      <c r="L161" s="215"/>
      <c r="M161" s="215"/>
      <c r="N161" s="215"/>
      <c r="O161" s="215"/>
      <c r="P161" s="215"/>
    </row>
    <row r="162" spans="1:16" x14ac:dyDescent="0.2">
      <c r="A162" s="29"/>
      <c r="B162" s="75"/>
      <c r="C162" s="183"/>
      <c r="D162" s="184"/>
      <c r="E162" s="77"/>
      <c r="F162" s="185"/>
      <c r="G162" s="35"/>
      <c r="H162" s="215"/>
      <c r="I162" s="215"/>
      <c r="J162" s="215"/>
      <c r="K162" s="215"/>
      <c r="L162" s="215"/>
      <c r="M162" s="215"/>
      <c r="N162" s="215"/>
      <c r="O162" s="215"/>
      <c r="P162" s="215"/>
    </row>
    <row r="163" spans="1:16" x14ac:dyDescent="0.2">
      <c r="A163" s="29"/>
      <c r="B163" s="75"/>
      <c r="C163" s="41"/>
      <c r="D163" s="184"/>
      <c r="E163" s="77"/>
      <c r="F163" s="185"/>
      <c r="G163" s="35"/>
      <c r="H163" s="215"/>
      <c r="I163" s="215"/>
      <c r="J163" s="215"/>
      <c r="K163" s="215"/>
      <c r="L163" s="215"/>
      <c r="M163" s="215"/>
      <c r="N163" s="215"/>
      <c r="O163" s="215"/>
      <c r="P163" s="215"/>
    </row>
    <row r="164" spans="1:16" x14ac:dyDescent="0.2">
      <c r="A164" s="29"/>
      <c r="B164" s="75"/>
      <c r="C164" s="41"/>
      <c r="D164" s="184"/>
      <c r="E164" s="77"/>
      <c r="F164" s="185"/>
      <c r="G164" s="35"/>
      <c r="H164" s="215"/>
      <c r="I164" s="215"/>
      <c r="J164" s="215"/>
      <c r="K164" s="215"/>
      <c r="L164" s="215"/>
      <c r="M164" s="215"/>
      <c r="N164" s="215"/>
      <c r="O164" s="215"/>
      <c r="P164" s="215"/>
    </row>
    <row r="165" spans="1:16" x14ac:dyDescent="0.2">
      <c r="A165" s="29"/>
      <c r="B165" s="186"/>
      <c r="C165" s="41"/>
      <c r="D165" s="184"/>
      <c r="E165" s="77"/>
      <c r="F165" s="185"/>
      <c r="G165" s="35"/>
      <c r="H165" s="215"/>
      <c r="I165" s="215"/>
      <c r="J165" s="215"/>
      <c r="K165" s="215"/>
      <c r="L165" s="215"/>
      <c r="M165" s="215"/>
      <c r="N165" s="215"/>
      <c r="O165" s="215"/>
      <c r="P165" s="215"/>
    </row>
    <row r="166" spans="1:16" x14ac:dyDescent="0.2">
      <c r="A166" s="29"/>
      <c r="B166" s="74"/>
      <c r="C166" s="31"/>
      <c r="D166" s="184"/>
      <c r="E166" s="77"/>
      <c r="F166" s="185"/>
      <c r="G166" s="35"/>
      <c r="H166" s="215"/>
      <c r="I166" s="215"/>
      <c r="J166" s="215"/>
      <c r="K166" s="215"/>
      <c r="L166" s="215"/>
      <c r="M166" s="215"/>
      <c r="N166" s="215"/>
      <c r="O166" s="215"/>
      <c r="P166" s="215"/>
    </row>
    <row r="167" spans="1:16" x14ac:dyDescent="0.2">
      <c r="A167" s="29"/>
      <c r="B167" s="74"/>
      <c r="C167" s="41"/>
      <c r="D167" s="187"/>
      <c r="E167" s="84"/>
      <c r="F167" s="163"/>
      <c r="G167" s="35"/>
      <c r="H167" s="215"/>
      <c r="I167" s="215"/>
      <c r="J167" s="215"/>
      <c r="K167" s="215"/>
      <c r="L167" s="215"/>
      <c r="M167" s="215"/>
      <c r="N167" s="215"/>
      <c r="O167" s="215"/>
      <c r="P167" s="215"/>
    </row>
    <row r="168" spans="1:16" x14ac:dyDescent="0.2">
      <c r="A168" s="29"/>
      <c r="B168" s="74"/>
      <c r="C168" s="41"/>
      <c r="D168" s="187"/>
      <c r="E168" s="84"/>
      <c r="F168" s="163"/>
      <c r="G168" s="35"/>
      <c r="H168" s="215"/>
      <c r="I168" s="215"/>
      <c r="J168" s="215"/>
      <c r="K168" s="215"/>
      <c r="L168" s="215"/>
      <c r="M168" s="215"/>
      <c r="N168" s="215"/>
      <c r="O168" s="215"/>
      <c r="P168" s="215"/>
    </row>
    <row r="169" spans="1:16" x14ac:dyDescent="0.2">
      <c r="A169" s="29"/>
      <c r="B169" s="75"/>
      <c r="C169" s="41"/>
      <c r="D169" s="187"/>
      <c r="E169" s="519" t="s">
        <v>152</v>
      </c>
      <c r="F169" s="172"/>
      <c r="G169" s="35"/>
      <c r="H169" s="215"/>
      <c r="I169" s="215"/>
      <c r="J169" s="215"/>
      <c r="K169" s="215"/>
      <c r="L169" s="215"/>
      <c r="M169" s="215"/>
      <c r="N169" s="215"/>
      <c r="O169" s="215"/>
      <c r="P169" s="215"/>
    </row>
    <row r="170" spans="1:16" x14ac:dyDescent="0.2">
      <c r="A170" s="29"/>
      <c r="B170" s="75"/>
      <c r="C170" s="41"/>
      <c r="D170" s="187"/>
      <c r="E170" s="84"/>
      <c r="F170" s="173"/>
      <c r="G170" s="35"/>
      <c r="H170" s="215"/>
      <c r="I170" s="215"/>
      <c r="J170" s="215"/>
      <c r="K170" s="215"/>
      <c r="L170" s="215"/>
      <c r="M170" s="215"/>
      <c r="N170" s="215"/>
      <c r="O170" s="215"/>
      <c r="P170" s="215"/>
    </row>
    <row r="171" spans="1:16" x14ac:dyDescent="0.2">
      <c r="A171" s="29"/>
      <c r="B171" s="75"/>
      <c r="C171" s="183"/>
      <c r="D171" s="187"/>
      <c r="E171" s="77"/>
      <c r="F171" s="185"/>
      <c r="G171" s="35"/>
      <c r="H171" s="215"/>
      <c r="I171" s="215"/>
      <c r="J171" s="215"/>
      <c r="K171" s="215"/>
      <c r="L171" s="215"/>
      <c r="M171" s="215"/>
      <c r="N171" s="215"/>
      <c r="O171" s="215"/>
      <c r="P171" s="215"/>
    </row>
    <row r="172" spans="1:16" x14ac:dyDescent="0.2">
      <c r="A172" s="29"/>
      <c r="B172" s="75"/>
      <c r="C172" s="183"/>
      <c r="D172" s="187"/>
      <c r="E172" s="77"/>
      <c r="F172" s="185"/>
      <c r="G172" s="35"/>
      <c r="H172" s="215"/>
      <c r="I172" s="215"/>
      <c r="J172" s="215"/>
      <c r="K172" s="215"/>
      <c r="L172" s="215"/>
      <c r="M172" s="215"/>
      <c r="N172" s="215"/>
      <c r="O172" s="215"/>
      <c r="P172" s="215"/>
    </row>
    <row r="173" spans="1:16" x14ac:dyDescent="0.2">
      <c r="A173" s="29"/>
      <c r="B173" s="75"/>
      <c r="C173" s="183"/>
      <c r="D173" s="184"/>
      <c r="E173" s="77"/>
      <c r="F173" s="185"/>
      <c r="G173" s="35"/>
      <c r="H173" s="215"/>
      <c r="I173" s="215"/>
      <c r="J173" s="215"/>
      <c r="K173" s="215"/>
      <c r="L173" s="215"/>
      <c r="M173" s="215"/>
      <c r="N173" s="215"/>
      <c r="O173" s="215"/>
      <c r="P173" s="215"/>
    </row>
    <row r="174" spans="1:16" x14ac:dyDescent="0.2">
      <c r="A174" s="29"/>
      <c r="B174" s="75"/>
      <c r="C174" s="183"/>
      <c r="D174" s="184"/>
      <c r="E174" s="77"/>
      <c r="F174" s="185"/>
      <c r="G174" s="35"/>
      <c r="H174" s="215"/>
      <c r="I174" s="215"/>
      <c r="J174" s="215"/>
      <c r="K174" s="215"/>
      <c r="L174" s="215"/>
      <c r="M174" s="215"/>
      <c r="N174" s="215"/>
      <c r="O174" s="215"/>
      <c r="P174" s="215"/>
    </row>
    <row r="175" spans="1:16" x14ac:dyDescent="0.2">
      <c r="A175" s="29"/>
      <c r="B175" s="75"/>
      <c r="C175" s="183"/>
      <c r="D175" s="347" t="s">
        <v>150</v>
      </c>
      <c r="E175" s="77"/>
      <c r="F175" s="185"/>
      <c r="G175" s="35"/>
      <c r="H175" s="215"/>
      <c r="I175" s="215"/>
      <c r="J175" s="215"/>
      <c r="K175" s="215"/>
      <c r="L175" s="215"/>
      <c r="M175" s="215"/>
      <c r="N175" s="215"/>
      <c r="O175" s="215"/>
      <c r="P175" s="215"/>
    </row>
    <row r="176" spans="1:16" x14ac:dyDescent="0.2">
      <c r="A176" s="29"/>
      <c r="B176" s="75"/>
      <c r="C176" s="41"/>
      <c r="D176" s="184"/>
      <c r="E176" s="84"/>
      <c r="F176" s="163"/>
      <c r="G176" s="35"/>
      <c r="H176" s="215"/>
      <c r="I176" s="215"/>
      <c r="J176" s="215"/>
      <c r="K176" s="215"/>
      <c r="L176" s="215"/>
      <c r="M176" s="215"/>
      <c r="N176" s="215"/>
      <c r="O176" s="215"/>
      <c r="P176" s="215"/>
    </row>
    <row r="177" spans="1:16" x14ac:dyDescent="0.2">
      <c r="A177" s="29"/>
      <c r="B177" s="75"/>
      <c r="C177" s="41"/>
      <c r="D177" s="184"/>
      <c r="E177" s="84"/>
      <c r="F177" s="163"/>
      <c r="G177" s="35"/>
      <c r="H177" s="215"/>
      <c r="I177" s="215"/>
      <c r="J177" s="215"/>
      <c r="K177" s="215"/>
      <c r="L177" s="215"/>
      <c r="M177" s="215"/>
      <c r="N177" s="215"/>
      <c r="O177" s="215"/>
      <c r="P177" s="215"/>
    </row>
    <row r="178" spans="1:16" x14ac:dyDescent="0.2">
      <c r="A178" s="29"/>
      <c r="B178" s="75"/>
      <c r="C178" s="41"/>
      <c r="D178" s="187"/>
      <c r="E178" s="84"/>
      <c r="F178" s="163"/>
      <c r="G178" s="35"/>
      <c r="H178" s="215"/>
      <c r="I178" s="215"/>
      <c r="J178" s="215"/>
      <c r="K178" s="215"/>
      <c r="L178" s="215"/>
      <c r="M178" s="215"/>
      <c r="N178" s="215"/>
      <c r="O178" s="215"/>
      <c r="P178" s="215"/>
    </row>
    <row r="179" spans="1:16" x14ac:dyDescent="0.2">
      <c r="A179" s="29"/>
      <c r="B179" s="75"/>
      <c r="C179" s="41"/>
      <c r="D179" s="187"/>
      <c r="E179" s="84"/>
      <c r="F179" s="163"/>
      <c r="G179" s="35"/>
      <c r="H179" s="215"/>
      <c r="I179" s="215"/>
      <c r="J179" s="215"/>
      <c r="K179" s="215"/>
      <c r="L179" s="215"/>
      <c r="M179" s="215"/>
      <c r="N179" s="215"/>
      <c r="O179" s="215"/>
      <c r="P179" s="215"/>
    </row>
    <row r="180" spans="1:16" x14ac:dyDescent="0.2">
      <c r="A180" s="29"/>
      <c r="B180" s="75"/>
      <c r="C180" s="41"/>
      <c r="D180" s="187"/>
      <c r="E180" s="84"/>
      <c r="F180" s="163"/>
      <c r="G180" s="35"/>
      <c r="H180" s="215"/>
      <c r="I180" s="215"/>
      <c r="J180" s="215"/>
      <c r="K180" s="215"/>
      <c r="L180" s="215"/>
      <c r="M180" s="215"/>
      <c r="N180" s="215"/>
      <c r="O180" s="215"/>
      <c r="P180" s="215"/>
    </row>
    <row r="181" spans="1:16" x14ac:dyDescent="0.2">
      <c r="A181" s="29"/>
      <c r="B181" s="75"/>
      <c r="C181" s="41"/>
      <c r="D181" s="187"/>
      <c r="E181" s="84"/>
      <c r="F181" s="163"/>
      <c r="G181" s="35"/>
      <c r="H181" s="215"/>
      <c r="I181" s="215"/>
      <c r="J181" s="215"/>
      <c r="K181" s="215"/>
      <c r="L181" s="215"/>
      <c r="M181" s="215"/>
      <c r="N181" s="215"/>
      <c r="O181" s="215"/>
      <c r="P181" s="215"/>
    </row>
    <row r="182" spans="1:16" x14ac:dyDescent="0.2">
      <c r="A182" s="29"/>
      <c r="B182" s="75"/>
      <c r="C182" s="41"/>
      <c r="D182" s="187"/>
      <c r="E182" s="84"/>
      <c r="F182" s="163"/>
      <c r="G182" s="35"/>
      <c r="H182" s="215"/>
      <c r="I182" s="215"/>
      <c r="J182" s="215"/>
      <c r="K182" s="215"/>
      <c r="L182" s="215"/>
      <c r="M182" s="215"/>
      <c r="N182" s="215"/>
      <c r="O182" s="215"/>
      <c r="P182" s="215"/>
    </row>
    <row r="183" spans="1:16" x14ac:dyDescent="0.2">
      <c r="A183" s="29"/>
      <c r="B183" s="75"/>
      <c r="C183" s="41"/>
      <c r="D183" s="187"/>
      <c r="E183" s="84"/>
      <c r="F183" s="163"/>
      <c r="G183" s="35"/>
      <c r="H183" s="215"/>
      <c r="I183" s="215"/>
      <c r="J183" s="215"/>
      <c r="K183" s="215"/>
      <c r="L183" s="215"/>
      <c r="M183" s="215"/>
      <c r="N183" s="215"/>
      <c r="O183" s="215"/>
      <c r="P183" s="215"/>
    </row>
    <row r="184" spans="1:16" x14ac:dyDescent="0.2">
      <c r="A184" s="29"/>
      <c r="B184" s="75"/>
      <c r="C184" s="41"/>
      <c r="D184" s="187"/>
      <c r="E184" s="84"/>
      <c r="F184" s="163"/>
      <c r="G184" s="35"/>
      <c r="H184" s="215"/>
      <c r="I184" s="215"/>
      <c r="J184" s="215"/>
      <c r="K184" s="215"/>
      <c r="L184" s="215"/>
      <c r="M184" s="215"/>
      <c r="N184" s="215"/>
      <c r="O184" s="215"/>
      <c r="P184" s="215"/>
    </row>
    <row r="185" spans="1:16" x14ac:dyDescent="0.2">
      <c r="A185" s="29"/>
      <c r="B185" s="75"/>
      <c r="C185" s="41"/>
      <c r="D185" s="187"/>
      <c r="E185" s="84"/>
      <c r="F185" s="163"/>
      <c r="G185" s="35"/>
      <c r="H185" s="215"/>
      <c r="I185" s="215"/>
      <c r="J185" s="215"/>
      <c r="K185" s="215"/>
      <c r="L185" s="215"/>
      <c r="M185" s="215"/>
      <c r="N185" s="215"/>
      <c r="O185" s="215"/>
      <c r="P185" s="215"/>
    </row>
    <row r="186" spans="1:16" x14ac:dyDescent="0.2">
      <c r="A186" s="29"/>
      <c r="B186" s="75"/>
      <c r="C186" s="41"/>
      <c r="D186" s="187"/>
      <c r="E186" s="84"/>
      <c r="F186" s="163"/>
      <c r="G186" s="35"/>
      <c r="H186" s="215"/>
      <c r="I186" s="215"/>
      <c r="J186" s="215"/>
      <c r="K186" s="215"/>
      <c r="L186" s="215"/>
      <c r="M186" s="215"/>
      <c r="N186" s="215"/>
      <c r="O186" s="215"/>
      <c r="P186" s="215"/>
    </row>
    <row r="187" spans="1:16" x14ac:dyDescent="0.2">
      <c r="A187" s="29"/>
      <c r="B187" s="75"/>
      <c r="C187" s="41"/>
      <c r="D187" s="187"/>
      <c r="E187" s="84"/>
      <c r="F187" s="163"/>
      <c r="G187" s="35"/>
      <c r="H187" s="215"/>
      <c r="I187" s="215"/>
      <c r="J187" s="215"/>
      <c r="K187" s="215"/>
      <c r="L187" s="215"/>
      <c r="M187" s="215"/>
      <c r="N187" s="215"/>
      <c r="O187" s="215"/>
      <c r="P187" s="215"/>
    </row>
    <row r="188" spans="1:16" x14ac:dyDescent="0.2">
      <c r="A188" s="29"/>
      <c r="B188" s="75"/>
      <c r="C188" s="41"/>
      <c r="D188" s="187"/>
      <c r="E188" s="84"/>
      <c r="F188" s="172"/>
      <c r="G188" s="35"/>
      <c r="H188" s="215"/>
      <c r="I188" s="215"/>
      <c r="J188" s="215"/>
      <c r="K188" s="215"/>
      <c r="L188" s="215"/>
      <c r="M188" s="215"/>
      <c r="N188" s="215"/>
      <c r="O188" s="215"/>
      <c r="P188" s="215"/>
    </row>
    <row r="189" spans="1:16" x14ac:dyDescent="0.2">
      <c r="A189" s="29"/>
      <c r="B189" s="75"/>
      <c r="C189" s="41"/>
      <c r="D189" s="187"/>
      <c r="E189" s="84"/>
      <c r="F189" s="173"/>
      <c r="G189" s="35"/>
      <c r="H189" s="215"/>
      <c r="I189" s="215"/>
      <c r="J189" s="215"/>
      <c r="K189" s="215"/>
      <c r="L189" s="215"/>
      <c r="M189" s="215"/>
      <c r="N189" s="215"/>
      <c r="O189" s="215"/>
      <c r="P189" s="215"/>
    </row>
    <row r="190" spans="1:16" x14ac:dyDescent="0.2">
      <c r="A190" s="29" t="s">
        <v>8</v>
      </c>
      <c r="B190" s="75"/>
      <c r="C190" s="41"/>
      <c r="D190" s="187"/>
      <c r="E190" s="84"/>
      <c r="F190" s="173"/>
      <c r="G190" s="35" t="s">
        <v>8</v>
      </c>
      <c r="H190" s="215"/>
      <c r="I190" s="215"/>
      <c r="J190" s="215"/>
      <c r="K190" s="215"/>
      <c r="L190" s="215"/>
      <c r="M190" s="215"/>
      <c r="N190" s="215"/>
      <c r="O190" s="215"/>
      <c r="P190" s="215"/>
    </row>
    <row r="191" spans="1:16" ht="13.5" thickBot="1" x14ac:dyDescent="0.25">
      <c r="A191" s="45"/>
      <c r="B191" s="188"/>
      <c r="C191" s="47" t="s">
        <v>8</v>
      </c>
      <c r="D191" s="66" t="s">
        <v>8</v>
      </c>
      <c r="E191" s="188"/>
      <c r="F191" s="49" t="s">
        <v>15</v>
      </c>
      <c r="G191" s="50">
        <f>SUM(G157:G190)</f>
        <v>36000</v>
      </c>
      <c r="H191" s="246"/>
      <c r="I191" s="246"/>
      <c r="J191" s="246"/>
      <c r="K191" s="246"/>
      <c r="L191" s="246"/>
      <c r="M191" s="246"/>
      <c r="N191" s="246"/>
      <c r="O191" s="246"/>
      <c r="P191" s="246"/>
    </row>
    <row r="192" spans="1:16" ht="13.5" thickTop="1" x14ac:dyDescent="0.2">
      <c r="A192" s="348" t="s">
        <v>1263</v>
      </c>
      <c r="B192" s="190"/>
      <c r="C192" s="191"/>
      <c r="D192" s="192"/>
      <c r="E192" s="190"/>
      <c r="F192" s="193"/>
      <c r="G192" s="194"/>
      <c r="H192" s="254"/>
      <c r="I192" s="254"/>
      <c r="J192" s="254"/>
      <c r="K192" s="254"/>
      <c r="L192" s="254"/>
      <c r="M192" s="254"/>
      <c r="N192" s="254"/>
      <c r="O192" s="254"/>
      <c r="P192" s="254"/>
    </row>
    <row r="193" spans="1:16" ht="13.5" thickBot="1" x14ac:dyDescent="0.25">
      <c r="A193" s="195" t="s">
        <v>159</v>
      </c>
      <c r="B193" s="196"/>
      <c r="C193" s="349" t="s">
        <v>8</v>
      </c>
      <c r="D193" s="196"/>
      <c r="E193" s="197"/>
      <c r="F193" s="198"/>
      <c r="G193" s="199"/>
      <c r="H193" s="254"/>
      <c r="I193" s="254"/>
      <c r="J193" s="254"/>
      <c r="K193" s="254"/>
      <c r="L193" s="254"/>
      <c r="M193" s="254"/>
      <c r="N193" s="254"/>
      <c r="O193" s="254"/>
      <c r="P193" s="254"/>
    </row>
    <row r="194" spans="1:16" ht="13.5" thickTop="1" x14ac:dyDescent="0.2">
      <c r="A194" s="1130" t="s">
        <v>8</v>
      </c>
      <c r="B194" s="1131"/>
      <c r="C194" s="1131"/>
      <c r="D194" s="57" t="s">
        <v>11</v>
      </c>
      <c r="E194" s="1132" t="s">
        <v>12</v>
      </c>
      <c r="F194" s="1132"/>
      <c r="G194" s="1133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">
      <c r="A195" s="1191" t="s">
        <v>17</v>
      </c>
      <c r="B195" s="1192"/>
      <c r="C195" s="1193"/>
      <c r="D195" s="39"/>
      <c r="E195" s="1136"/>
      <c r="F195" s="1137"/>
      <c r="G195" s="1138"/>
      <c r="H195" s="176"/>
      <c r="I195" s="176"/>
      <c r="J195" s="176"/>
      <c r="K195" s="176"/>
      <c r="L195" s="176"/>
      <c r="M195" s="176"/>
      <c r="N195" s="176"/>
      <c r="O195" s="176"/>
      <c r="P195" s="176"/>
    </row>
    <row r="196" spans="1:16" x14ac:dyDescent="0.2">
      <c r="A196" s="1191" t="s">
        <v>38</v>
      </c>
      <c r="B196" s="1192"/>
      <c r="C196" s="1193"/>
      <c r="D196" s="58" t="s">
        <v>380</v>
      </c>
      <c r="E196" s="1194" t="s">
        <v>142</v>
      </c>
      <c r="F196" s="1139"/>
      <c r="G196" s="1140"/>
      <c r="H196" s="1"/>
      <c r="I196" s="1"/>
      <c r="J196" s="1"/>
      <c r="K196" s="1"/>
      <c r="L196" s="1"/>
      <c r="M196" s="1"/>
      <c r="N196" s="1"/>
      <c r="O196" s="1"/>
      <c r="P196" s="1"/>
    </row>
    <row r="197" spans="1:16" ht="13.5" thickBot="1" x14ac:dyDescent="0.25">
      <c r="A197" s="1195" t="s">
        <v>39</v>
      </c>
      <c r="B197" s="1196"/>
      <c r="C197" s="1197"/>
      <c r="D197" s="356" t="s">
        <v>589</v>
      </c>
      <c r="E197" s="1143" t="s">
        <v>0</v>
      </c>
      <c r="F197" s="1143"/>
      <c r="G197" s="114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ht="16.5" x14ac:dyDescent="0.25">
      <c r="A198" s="1152" t="s">
        <v>29</v>
      </c>
      <c r="B198" s="1153"/>
      <c r="C198" s="1153"/>
      <c r="D198" s="1153"/>
      <c r="E198" s="1153"/>
      <c r="F198" s="1153"/>
      <c r="G198" s="1154"/>
      <c r="H198" s="251"/>
      <c r="I198" s="251"/>
      <c r="J198" s="251"/>
      <c r="K198" s="251"/>
      <c r="L198" s="251"/>
      <c r="M198" s="251"/>
      <c r="N198" s="251"/>
      <c r="O198" s="251"/>
      <c r="P198" s="251"/>
    </row>
    <row r="199" spans="1:16" x14ac:dyDescent="0.2">
      <c r="A199" s="1155" t="s">
        <v>48</v>
      </c>
      <c r="B199" s="1156"/>
      <c r="C199" s="1156"/>
      <c r="D199" s="1156"/>
      <c r="E199" s="1156"/>
      <c r="F199" s="1156"/>
      <c r="G199" s="1157"/>
      <c r="H199" s="250"/>
      <c r="I199" s="250"/>
      <c r="J199" s="250"/>
      <c r="K199" s="250"/>
      <c r="L199" s="250"/>
      <c r="M199" s="250"/>
      <c r="N199" s="250"/>
      <c r="O199" s="250"/>
      <c r="P199" s="250"/>
    </row>
    <row r="200" spans="1:16" x14ac:dyDescent="0.2">
      <c r="A200" s="1158" t="s">
        <v>49</v>
      </c>
      <c r="B200" s="1159"/>
      <c r="C200" s="1159"/>
      <c r="D200" s="1159"/>
      <c r="E200" s="1159"/>
      <c r="F200" s="1159"/>
      <c r="G200" s="1160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">
      <c r="A201" s="6"/>
      <c r="B201" s="178"/>
      <c r="C201" s="8"/>
      <c r="D201" s="9"/>
      <c r="E201" s="99"/>
      <c r="F201" s="10"/>
      <c r="G201" s="11" t="s">
        <v>8</v>
      </c>
      <c r="H201" s="252"/>
      <c r="I201" s="252"/>
      <c r="J201" s="252"/>
      <c r="K201" s="252"/>
      <c r="L201" s="252"/>
      <c r="M201" s="252"/>
      <c r="N201" s="252"/>
      <c r="O201" s="252"/>
      <c r="P201" s="252"/>
    </row>
    <row r="202" spans="1:16" x14ac:dyDescent="0.2">
      <c r="A202" s="12" t="s">
        <v>1</v>
      </c>
      <c r="B202" s="13"/>
      <c r="C202" s="14" t="s">
        <v>5</v>
      </c>
      <c r="D202" s="13"/>
      <c r="E202" s="343" t="s">
        <v>599</v>
      </c>
      <c r="F202" s="60"/>
      <c r="G202" s="344" t="s">
        <v>598</v>
      </c>
      <c r="H202" s="411"/>
      <c r="I202" s="411"/>
      <c r="J202" s="411"/>
      <c r="K202" s="411"/>
      <c r="L202" s="411"/>
      <c r="M202" s="411"/>
      <c r="N202" s="411"/>
      <c r="O202" s="411"/>
      <c r="P202" s="411"/>
    </row>
    <row r="203" spans="1:16" x14ac:dyDescent="0.2">
      <c r="A203" s="17" t="s">
        <v>8</v>
      </c>
      <c r="B203" s="179"/>
      <c r="C203" s="19"/>
      <c r="D203" s="4"/>
      <c r="E203" s="1145"/>
      <c r="F203" s="1146"/>
      <c r="G203" s="20"/>
    </row>
    <row r="204" spans="1:16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16" x14ac:dyDescent="0.2">
      <c r="A205" s="6"/>
      <c r="B205" s="178"/>
      <c r="C205" s="8"/>
      <c r="D205" s="8"/>
      <c r="E205" s="1147"/>
      <c r="F205" s="1148"/>
      <c r="G205" s="25"/>
    </row>
    <row r="206" spans="1:16" ht="26.25" thickBot="1" x14ac:dyDescent="0.25">
      <c r="A206" s="26" t="s">
        <v>47</v>
      </c>
      <c r="B206" s="180" t="s">
        <v>23</v>
      </c>
      <c r="C206" s="28" t="s">
        <v>34</v>
      </c>
      <c r="D206" s="110" t="s">
        <v>53</v>
      </c>
      <c r="E206" s="181" t="s">
        <v>54</v>
      </c>
      <c r="F206" s="111" t="s">
        <v>55</v>
      </c>
      <c r="G206" s="112" t="s">
        <v>35</v>
      </c>
      <c r="H206" s="253"/>
      <c r="I206" s="253"/>
      <c r="J206" s="253"/>
      <c r="K206" s="253"/>
      <c r="L206" s="253"/>
      <c r="M206" s="253"/>
      <c r="N206" s="253"/>
      <c r="O206" s="253"/>
      <c r="P206" s="253"/>
    </row>
    <row r="207" spans="1:16" ht="13.5" thickTop="1" x14ac:dyDescent="0.2">
      <c r="A207" s="29">
        <v>1</v>
      </c>
      <c r="B207" s="75"/>
      <c r="C207" s="346" t="s">
        <v>300</v>
      </c>
      <c r="D207" s="347" t="s">
        <v>1269</v>
      </c>
      <c r="E207" s="77">
        <v>100</v>
      </c>
      <c r="F207" s="185">
        <v>250</v>
      </c>
      <c r="G207" s="35">
        <f>F207*E207</f>
        <v>25000</v>
      </c>
      <c r="H207" s="215"/>
      <c r="I207" s="215"/>
      <c r="J207" s="215"/>
      <c r="K207" s="215"/>
      <c r="L207" s="215"/>
      <c r="M207" s="215"/>
      <c r="N207" s="215"/>
      <c r="O207" s="215"/>
      <c r="P207" s="215"/>
    </row>
    <row r="208" spans="1:16" x14ac:dyDescent="0.2">
      <c r="A208" s="345"/>
      <c r="B208" s="75"/>
      <c r="C208" s="183"/>
      <c r="D208" s="347" t="s">
        <v>1268</v>
      </c>
      <c r="E208" s="77"/>
      <c r="F208" s="185"/>
      <c r="G208" s="35"/>
      <c r="H208" s="215"/>
      <c r="I208" s="215"/>
      <c r="J208" s="215"/>
      <c r="K208" s="215"/>
      <c r="L208" s="215"/>
      <c r="M208" s="215"/>
      <c r="N208" s="215"/>
      <c r="O208" s="215"/>
      <c r="P208" s="215"/>
    </row>
    <row r="209" spans="1:16" x14ac:dyDescent="0.2">
      <c r="A209" s="29"/>
      <c r="B209" s="75"/>
      <c r="C209" s="346"/>
      <c r="D209" s="347"/>
      <c r="E209" s="77"/>
      <c r="F209" s="185"/>
      <c r="G209" s="35"/>
      <c r="H209" s="215"/>
      <c r="I209" s="215"/>
      <c r="J209" s="215"/>
      <c r="K209" s="215"/>
      <c r="L209" s="215"/>
      <c r="M209" s="215"/>
      <c r="N209" s="215"/>
      <c r="O209" s="215"/>
      <c r="P209" s="215"/>
    </row>
    <row r="210" spans="1:16" x14ac:dyDescent="0.2">
      <c r="A210" s="29"/>
      <c r="B210" s="75"/>
      <c r="C210" s="183"/>
      <c r="D210" s="347"/>
      <c r="E210" s="77"/>
      <c r="F210" s="185"/>
      <c r="G210" s="35"/>
      <c r="H210" s="215"/>
      <c r="I210" s="215"/>
      <c r="J210" s="215"/>
      <c r="K210" s="215"/>
      <c r="L210" s="215"/>
      <c r="M210" s="215"/>
      <c r="N210" s="215"/>
      <c r="O210" s="215"/>
      <c r="P210" s="215"/>
    </row>
    <row r="211" spans="1:16" x14ac:dyDescent="0.2">
      <c r="A211" s="29"/>
      <c r="B211" s="75"/>
      <c r="C211" s="183"/>
      <c r="D211" s="184"/>
      <c r="E211" s="77"/>
      <c r="F211" s="185"/>
      <c r="G211" s="35"/>
      <c r="H211" s="215"/>
      <c r="I211" s="215"/>
      <c r="J211" s="215"/>
      <c r="K211" s="215"/>
      <c r="L211" s="215"/>
      <c r="M211" s="215"/>
      <c r="N211" s="215"/>
      <c r="O211" s="215"/>
      <c r="P211" s="215"/>
    </row>
    <row r="212" spans="1:16" x14ac:dyDescent="0.2">
      <c r="A212" s="29"/>
      <c r="B212" s="75"/>
      <c r="C212" s="183"/>
      <c r="D212" s="184"/>
      <c r="E212" s="77"/>
      <c r="F212" s="185"/>
      <c r="G212" s="35"/>
      <c r="H212" s="215"/>
      <c r="I212" s="215"/>
      <c r="J212" s="215"/>
      <c r="K212" s="215"/>
      <c r="L212" s="215"/>
      <c r="M212" s="215"/>
      <c r="N212" s="215"/>
      <c r="O212" s="215"/>
      <c r="P212" s="215"/>
    </row>
    <row r="213" spans="1:16" x14ac:dyDescent="0.2">
      <c r="A213" s="29"/>
      <c r="B213" s="75"/>
      <c r="C213" s="41"/>
      <c r="D213" s="184"/>
      <c r="E213" s="77"/>
      <c r="F213" s="185"/>
      <c r="G213" s="35"/>
      <c r="H213" s="215"/>
      <c r="I213" s="215"/>
      <c r="J213" s="215"/>
      <c r="K213" s="215"/>
      <c r="L213" s="215"/>
      <c r="M213" s="215"/>
      <c r="N213" s="215"/>
      <c r="O213" s="215"/>
      <c r="P213" s="215"/>
    </row>
    <row r="214" spans="1:16" x14ac:dyDescent="0.2">
      <c r="A214" s="29"/>
      <c r="B214" s="75"/>
      <c r="C214" s="41"/>
      <c r="D214" s="184"/>
      <c r="E214" s="77"/>
      <c r="F214" s="185"/>
      <c r="G214" s="35"/>
      <c r="H214" s="215"/>
      <c r="I214" s="215"/>
      <c r="J214" s="215"/>
      <c r="K214" s="215"/>
      <c r="L214" s="215"/>
      <c r="M214" s="215"/>
      <c r="N214" s="215"/>
      <c r="O214" s="215"/>
      <c r="P214" s="215"/>
    </row>
    <row r="215" spans="1:16" x14ac:dyDescent="0.2">
      <c r="A215" s="29"/>
      <c r="B215" s="186"/>
      <c r="C215" s="41"/>
      <c r="D215" s="184"/>
      <c r="E215" s="77"/>
      <c r="F215" s="185"/>
      <c r="G215" s="35"/>
      <c r="H215" s="215"/>
      <c r="I215" s="215"/>
      <c r="J215" s="215"/>
      <c r="K215" s="215"/>
      <c r="L215" s="215"/>
      <c r="M215" s="215"/>
      <c r="N215" s="215"/>
      <c r="O215" s="215"/>
      <c r="P215" s="215"/>
    </row>
    <row r="216" spans="1:16" x14ac:dyDescent="0.2">
      <c r="A216" s="29"/>
      <c r="B216" s="74"/>
      <c r="C216" s="31"/>
      <c r="D216" s="184"/>
      <c r="E216" s="77"/>
      <c r="F216" s="185"/>
      <c r="G216" s="35"/>
      <c r="H216" s="215"/>
      <c r="I216" s="215"/>
      <c r="J216" s="215"/>
      <c r="K216" s="215"/>
      <c r="L216" s="215"/>
      <c r="M216" s="215"/>
      <c r="N216" s="215"/>
      <c r="O216" s="215"/>
      <c r="P216" s="215"/>
    </row>
    <row r="217" spans="1:16" x14ac:dyDescent="0.2">
      <c r="A217" s="29"/>
      <c r="B217" s="74"/>
      <c r="C217" s="41"/>
      <c r="D217" s="187"/>
      <c r="E217" s="84"/>
      <c r="F217" s="163"/>
      <c r="G217" s="35"/>
      <c r="H217" s="215"/>
      <c r="I217" s="215"/>
      <c r="J217" s="215"/>
      <c r="K217" s="215"/>
      <c r="L217" s="215"/>
      <c r="M217" s="215"/>
      <c r="N217" s="215"/>
      <c r="O217" s="215"/>
      <c r="P217" s="215"/>
    </row>
    <row r="218" spans="1:16" x14ac:dyDescent="0.2">
      <c r="A218" s="29"/>
      <c r="B218" s="74"/>
      <c r="C218" s="41"/>
      <c r="D218" s="187"/>
      <c r="E218" s="84"/>
      <c r="F218" s="163"/>
      <c r="G218" s="35"/>
      <c r="H218" s="215"/>
      <c r="I218" s="215"/>
      <c r="J218" s="215"/>
      <c r="K218" s="215"/>
      <c r="L218" s="215"/>
      <c r="M218" s="215"/>
      <c r="N218" s="215"/>
      <c r="O218" s="215"/>
      <c r="P218" s="215"/>
    </row>
    <row r="219" spans="1:16" x14ac:dyDescent="0.2">
      <c r="A219" s="29"/>
      <c r="B219" s="75"/>
      <c r="C219" s="41"/>
      <c r="D219" s="187"/>
      <c r="E219" s="84"/>
      <c r="F219" s="172"/>
      <c r="G219" s="35"/>
      <c r="H219" s="215"/>
      <c r="I219" s="215"/>
      <c r="J219" s="215"/>
      <c r="K219" s="215"/>
      <c r="L219" s="215"/>
      <c r="M219" s="215"/>
      <c r="N219" s="215"/>
      <c r="O219" s="215"/>
      <c r="P219" s="215"/>
    </row>
    <row r="220" spans="1:16" x14ac:dyDescent="0.2">
      <c r="A220" s="29"/>
      <c r="B220" s="75"/>
      <c r="C220" s="41"/>
      <c r="D220" s="187"/>
      <c r="E220" s="84"/>
      <c r="F220" s="173"/>
      <c r="G220" s="35"/>
      <c r="H220" s="215"/>
      <c r="I220" s="215"/>
      <c r="J220" s="215"/>
      <c r="K220" s="215"/>
      <c r="L220" s="215"/>
      <c r="M220" s="215"/>
      <c r="N220" s="215"/>
      <c r="O220" s="215"/>
      <c r="P220" s="215"/>
    </row>
    <row r="221" spans="1:16" x14ac:dyDescent="0.2">
      <c r="A221" s="29"/>
      <c r="B221" s="75"/>
      <c r="C221" s="183"/>
      <c r="D221" s="187"/>
      <c r="E221" s="77"/>
      <c r="F221" s="185"/>
      <c r="G221" s="35"/>
      <c r="H221" s="215"/>
      <c r="I221" s="215"/>
      <c r="J221" s="215"/>
      <c r="K221" s="215"/>
      <c r="L221" s="215"/>
      <c r="M221" s="215"/>
      <c r="N221" s="215"/>
      <c r="O221" s="215"/>
      <c r="P221" s="215"/>
    </row>
    <row r="222" spans="1:16" x14ac:dyDescent="0.2">
      <c r="A222" s="29"/>
      <c r="B222" s="75"/>
      <c r="C222" s="183"/>
      <c r="D222" s="187"/>
      <c r="E222" s="77"/>
      <c r="F222" s="185"/>
      <c r="G222" s="35"/>
      <c r="H222" s="215"/>
      <c r="I222" s="215"/>
      <c r="J222" s="215"/>
      <c r="K222" s="215"/>
      <c r="L222" s="215"/>
      <c r="M222" s="215"/>
      <c r="N222" s="215"/>
      <c r="O222" s="215"/>
      <c r="P222" s="215"/>
    </row>
    <row r="223" spans="1:16" x14ac:dyDescent="0.2">
      <c r="A223" s="29"/>
      <c r="B223" s="75"/>
      <c r="C223" s="183"/>
      <c r="D223" s="184"/>
      <c r="E223" s="77"/>
      <c r="F223" s="185"/>
      <c r="G223" s="35"/>
      <c r="H223" s="215"/>
      <c r="I223" s="215"/>
      <c r="J223" s="215"/>
      <c r="K223" s="215"/>
      <c r="L223" s="215"/>
      <c r="M223" s="215"/>
      <c r="N223" s="215"/>
      <c r="O223" s="215"/>
      <c r="P223" s="215"/>
    </row>
    <row r="224" spans="1:16" x14ac:dyDescent="0.2">
      <c r="A224" s="29"/>
      <c r="B224" s="75"/>
      <c r="C224" s="183"/>
      <c r="D224" s="184"/>
      <c r="E224" s="77"/>
      <c r="F224" s="185"/>
      <c r="G224" s="35"/>
      <c r="H224" s="215"/>
      <c r="I224" s="215"/>
      <c r="J224" s="215"/>
      <c r="K224" s="215"/>
      <c r="L224" s="215"/>
      <c r="M224" s="215"/>
      <c r="N224" s="215"/>
      <c r="O224" s="215"/>
      <c r="P224" s="215"/>
    </row>
    <row r="225" spans="1:21" x14ac:dyDescent="0.2">
      <c r="A225" s="29"/>
      <c r="B225" s="75"/>
      <c r="C225" s="183"/>
      <c r="D225" s="184"/>
      <c r="E225" s="77"/>
      <c r="F225" s="185"/>
      <c r="G225" s="35"/>
      <c r="H225" s="215"/>
      <c r="I225" s="215"/>
      <c r="J225" s="215"/>
      <c r="K225" s="215"/>
      <c r="L225" s="215"/>
      <c r="M225" s="215"/>
      <c r="N225" s="215"/>
      <c r="O225" s="215"/>
      <c r="P225" s="215"/>
    </row>
    <row r="226" spans="1:21" x14ac:dyDescent="0.2">
      <c r="A226" s="29"/>
      <c r="B226" s="75"/>
      <c r="C226" s="41"/>
      <c r="D226" s="184"/>
      <c r="E226" s="84"/>
      <c r="F226" s="163"/>
      <c r="G226" s="35"/>
      <c r="H226" s="215"/>
      <c r="I226" s="215"/>
      <c r="J226" s="215"/>
      <c r="K226" s="215"/>
      <c r="L226" s="215"/>
      <c r="M226" s="215"/>
      <c r="N226" s="215"/>
      <c r="O226" s="215"/>
      <c r="P226" s="215"/>
    </row>
    <row r="227" spans="1:21" x14ac:dyDescent="0.2">
      <c r="A227" s="29"/>
      <c r="B227" s="75"/>
      <c r="C227" s="41"/>
      <c r="D227" s="184"/>
      <c r="E227" s="84"/>
      <c r="F227" s="163"/>
      <c r="G227" s="35"/>
      <c r="H227" s="215"/>
      <c r="I227" s="215"/>
      <c r="J227" s="215"/>
      <c r="K227" s="215"/>
      <c r="L227" s="215"/>
      <c r="M227" s="215"/>
      <c r="N227" s="215"/>
      <c r="O227" s="215"/>
      <c r="P227" s="215"/>
    </row>
    <row r="228" spans="1:21" x14ac:dyDescent="0.2">
      <c r="A228" s="29"/>
      <c r="B228" s="75"/>
      <c r="C228" s="41"/>
      <c r="D228" s="187"/>
      <c r="E228" s="84"/>
      <c r="F228" s="163"/>
      <c r="G228" s="35"/>
      <c r="H228" s="215"/>
      <c r="I228" s="215"/>
      <c r="J228" s="215"/>
      <c r="K228" s="215"/>
      <c r="L228" s="215"/>
      <c r="M228" s="215"/>
      <c r="N228" s="215"/>
      <c r="O228" s="215"/>
      <c r="P228" s="215"/>
      <c r="U228" s="411" t="s">
        <v>8</v>
      </c>
    </row>
    <row r="229" spans="1:21" x14ac:dyDescent="0.2">
      <c r="A229" s="29"/>
      <c r="B229" s="75"/>
      <c r="C229" s="41"/>
      <c r="D229" s="187"/>
      <c r="E229" s="84"/>
      <c r="F229" s="163"/>
      <c r="G229" s="35"/>
      <c r="H229" s="215"/>
      <c r="I229" s="215"/>
      <c r="J229" s="215"/>
      <c r="K229" s="215"/>
      <c r="L229" s="215"/>
      <c r="M229" s="215"/>
      <c r="N229" s="215"/>
      <c r="O229" s="215"/>
      <c r="P229" s="215"/>
    </row>
    <row r="230" spans="1:21" x14ac:dyDescent="0.2">
      <c r="A230" s="29"/>
      <c r="B230" s="75"/>
      <c r="C230" s="41"/>
      <c r="D230" s="187"/>
      <c r="E230" s="84"/>
      <c r="F230" s="163"/>
      <c r="G230" s="35"/>
      <c r="H230" s="215"/>
      <c r="I230" s="215"/>
      <c r="J230" s="215"/>
      <c r="K230" s="215"/>
      <c r="L230" s="215"/>
      <c r="M230" s="215"/>
      <c r="N230" s="215"/>
      <c r="O230" s="215"/>
      <c r="P230" s="215"/>
    </row>
    <row r="231" spans="1:21" x14ac:dyDescent="0.2">
      <c r="A231" s="29"/>
      <c r="B231" s="75"/>
      <c r="C231" s="41"/>
      <c r="D231" s="187"/>
      <c r="E231" s="84"/>
      <c r="F231" s="163"/>
      <c r="G231" s="35"/>
      <c r="H231" s="215"/>
      <c r="I231" s="215"/>
      <c r="J231" s="215"/>
      <c r="K231" s="215"/>
      <c r="L231" s="215"/>
      <c r="M231" s="215"/>
      <c r="N231" s="215"/>
      <c r="O231" s="215"/>
      <c r="P231" s="215"/>
    </row>
    <row r="232" spans="1:21" x14ac:dyDescent="0.2">
      <c r="A232" s="29"/>
      <c r="B232" s="75"/>
      <c r="C232" s="41"/>
      <c r="D232" s="187"/>
      <c r="E232" s="84"/>
      <c r="F232" s="163"/>
      <c r="G232" s="35"/>
      <c r="H232" s="215"/>
      <c r="I232" s="215"/>
      <c r="J232" s="215"/>
      <c r="K232" s="215"/>
      <c r="L232" s="215"/>
      <c r="M232" s="215"/>
      <c r="N232" s="215"/>
      <c r="O232" s="215"/>
      <c r="P232" s="215"/>
    </row>
    <row r="233" spans="1:21" x14ac:dyDescent="0.2">
      <c r="A233" s="29"/>
      <c r="B233" s="75"/>
      <c r="C233" s="41"/>
      <c r="D233" s="187"/>
      <c r="E233" s="84"/>
      <c r="F233" s="163"/>
      <c r="G233" s="35"/>
      <c r="H233" s="215"/>
      <c r="I233" s="215"/>
      <c r="J233" s="215"/>
      <c r="K233" s="215"/>
      <c r="L233" s="215"/>
      <c r="M233" s="215"/>
      <c r="N233" s="215"/>
      <c r="O233" s="215"/>
      <c r="P233" s="215"/>
    </row>
    <row r="234" spans="1:21" x14ac:dyDescent="0.2">
      <c r="A234" s="29"/>
      <c r="B234" s="75"/>
      <c r="C234" s="41"/>
      <c r="D234" s="187"/>
      <c r="E234" s="84"/>
      <c r="F234" s="163"/>
      <c r="G234" s="35"/>
      <c r="H234" s="215"/>
      <c r="I234" s="215"/>
      <c r="J234" s="215"/>
      <c r="K234" s="215"/>
      <c r="L234" s="215"/>
      <c r="M234" s="215"/>
      <c r="N234" s="215"/>
      <c r="O234" s="215"/>
      <c r="P234" s="215"/>
    </row>
    <row r="235" spans="1:21" x14ac:dyDescent="0.2">
      <c r="A235" s="29"/>
      <c r="B235" s="75"/>
      <c r="C235" s="41"/>
      <c r="D235" s="187"/>
      <c r="E235" s="84"/>
      <c r="F235" s="163"/>
      <c r="G235" s="35"/>
      <c r="H235" s="215"/>
      <c r="I235" s="215"/>
      <c r="J235" s="215"/>
      <c r="K235" s="215"/>
      <c r="L235" s="215"/>
      <c r="M235" s="215"/>
      <c r="N235" s="215"/>
      <c r="O235" s="215"/>
      <c r="P235" s="215"/>
    </row>
    <row r="236" spans="1:21" x14ac:dyDescent="0.2">
      <c r="A236" s="29"/>
      <c r="B236" s="75"/>
      <c r="C236" s="41"/>
      <c r="D236" s="187"/>
      <c r="E236" s="84"/>
      <c r="F236" s="163"/>
      <c r="G236" s="35"/>
      <c r="H236" s="215"/>
      <c r="I236" s="215"/>
      <c r="J236" s="215"/>
      <c r="K236" s="215"/>
      <c r="L236" s="215"/>
      <c r="M236" s="215"/>
      <c r="N236" s="215"/>
      <c r="O236" s="215"/>
      <c r="P236" s="215"/>
    </row>
    <row r="237" spans="1:21" x14ac:dyDescent="0.2">
      <c r="A237" s="29"/>
      <c r="B237" s="75"/>
      <c r="C237" s="41"/>
      <c r="D237" s="187"/>
      <c r="E237" s="84"/>
      <c r="F237" s="163"/>
      <c r="G237" s="35"/>
      <c r="H237" s="215"/>
      <c r="I237" s="215"/>
      <c r="J237" s="215"/>
      <c r="K237" s="215"/>
      <c r="L237" s="215"/>
      <c r="M237" s="215"/>
      <c r="N237" s="215"/>
      <c r="O237" s="215"/>
      <c r="P237" s="215"/>
    </row>
    <row r="238" spans="1:21" x14ac:dyDescent="0.2">
      <c r="A238" s="29"/>
      <c r="B238" s="75"/>
      <c r="C238" s="41"/>
      <c r="D238" s="187"/>
      <c r="E238" s="84"/>
      <c r="F238" s="172"/>
      <c r="G238" s="35"/>
      <c r="H238" s="215"/>
      <c r="I238" s="215"/>
      <c r="J238" s="215"/>
      <c r="K238" s="215"/>
      <c r="L238" s="215"/>
      <c r="M238" s="215"/>
      <c r="N238" s="215"/>
      <c r="O238" s="215"/>
      <c r="P238" s="215"/>
    </row>
    <row r="239" spans="1:21" x14ac:dyDescent="0.2">
      <c r="A239" s="29"/>
      <c r="B239" s="75"/>
      <c r="C239" s="41"/>
      <c r="D239" s="187"/>
      <c r="E239" s="84"/>
      <c r="F239" s="173"/>
      <c r="G239" s="35"/>
      <c r="H239" s="215"/>
      <c r="I239" s="215"/>
      <c r="J239" s="215"/>
      <c r="K239" s="215"/>
      <c r="L239" s="215"/>
      <c r="M239" s="215"/>
      <c r="N239" s="215"/>
      <c r="O239" s="215"/>
      <c r="P239" s="215"/>
    </row>
    <row r="240" spans="1:21" x14ac:dyDescent="0.2">
      <c r="A240" s="29" t="s">
        <v>8</v>
      </c>
      <c r="B240" s="75"/>
      <c r="C240" s="41"/>
      <c r="D240" s="187"/>
      <c r="E240" s="84"/>
      <c r="F240" s="173"/>
      <c r="G240" s="35" t="s">
        <v>8</v>
      </c>
      <c r="H240" s="215"/>
      <c r="I240" s="215"/>
      <c r="J240" s="215"/>
      <c r="K240" s="215"/>
      <c r="L240" s="215"/>
      <c r="M240" s="215"/>
      <c r="N240" s="215"/>
      <c r="O240" s="215"/>
      <c r="P240" s="215"/>
    </row>
    <row r="241" spans="1:16" ht="13.5" thickBot="1" x14ac:dyDescent="0.25">
      <c r="A241" s="45"/>
      <c r="B241" s="188"/>
      <c r="C241" s="47" t="s">
        <v>8</v>
      </c>
      <c r="D241" s="66" t="s">
        <v>8</v>
      </c>
      <c r="E241" s="188"/>
      <c r="F241" s="49" t="s">
        <v>15</v>
      </c>
      <c r="G241" s="50">
        <f>SUM(G207:G240)</f>
        <v>25000</v>
      </c>
      <c r="H241" s="246"/>
      <c r="I241" s="246"/>
      <c r="J241" s="246"/>
      <c r="K241" s="246"/>
      <c r="L241" s="246"/>
      <c r="M241" s="246"/>
      <c r="N241" s="246"/>
      <c r="O241" s="246"/>
      <c r="P241" s="246"/>
    </row>
    <row r="242" spans="1:16" ht="13.5" thickTop="1" x14ac:dyDescent="0.2">
      <c r="A242" s="348" t="s">
        <v>1260</v>
      </c>
      <c r="B242" s="190"/>
      <c r="C242" s="191"/>
      <c r="D242" s="192"/>
      <c r="E242" s="190"/>
      <c r="F242" s="193"/>
      <c r="G242" s="194"/>
      <c r="H242" s="254"/>
      <c r="I242" s="254"/>
      <c r="J242" s="254"/>
      <c r="K242" s="254"/>
      <c r="L242" s="254"/>
      <c r="M242" s="254"/>
      <c r="N242" s="254"/>
      <c r="O242" s="254"/>
      <c r="P242" s="254"/>
    </row>
    <row r="243" spans="1:16" ht="13.5" thickBot="1" x14ac:dyDescent="0.25">
      <c r="A243" s="195" t="s">
        <v>159</v>
      </c>
      <c r="B243" s="196"/>
      <c r="C243" s="349" t="s">
        <v>8</v>
      </c>
      <c r="D243" s="196"/>
      <c r="E243" s="197"/>
      <c r="F243" s="198"/>
      <c r="G243" s="199"/>
      <c r="H243" s="254"/>
      <c r="I243" s="254"/>
      <c r="J243" s="254"/>
      <c r="K243" s="254"/>
      <c r="L243" s="254"/>
      <c r="M243" s="254"/>
      <c r="N243" s="254"/>
      <c r="O243" s="254"/>
      <c r="P243" s="254"/>
    </row>
    <row r="244" spans="1:16" ht="13.5" thickTop="1" x14ac:dyDescent="0.2">
      <c r="A244" s="1130" t="s">
        <v>8</v>
      </c>
      <c r="B244" s="1131"/>
      <c r="C244" s="1131"/>
      <c r="D244" s="57" t="s">
        <v>11</v>
      </c>
      <c r="E244" s="1132" t="s">
        <v>12</v>
      </c>
      <c r="F244" s="1132"/>
      <c r="G244" s="1133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">
      <c r="A245" s="1191" t="s">
        <v>17</v>
      </c>
      <c r="B245" s="1192"/>
      <c r="C245" s="1193"/>
      <c r="D245" s="39"/>
      <c r="E245" s="1136"/>
      <c r="F245" s="1137"/>
      <c r="G245" s="1138"/>
      <c r="H245" s="176"/>
      <c r="I245" s="176"/>
      <c r="J245" s="176"/>
      <c r="K245" s="176"/>
      <c r="L245" s="176"/>
      <c r="M245" s="176"/>
      <c r="N245" s="176"/>
      <c r="O245" s="176"/>
      <c r="P245" s="176"/>
    </row>
    <row r="246" spans="1:16" x14ac:dyDescent="0.2">
      <c r="A246" s="1191" t="s">
        <v>38</v>
      </c>
      <c r="B246" s="1192"/>
      <c r="C246" s="1193"/>
      <c r="D246" s="58" t="s">
        <v>380</v>
      </c>
      <c r="E246" s="1194" t="s">
        <v>142</v>
      </c>
      <c r="F246" s="1139"/>
      <c r="G246" s="1140"/>
      <c r="H246" s="1"/>
      <c r="I246" s="1"/>
      <c r="J246" s="1"/>
      <c r="K246" s="1"/>
      <c r="L246" s="1"/>
      <c r="M246" s="1"/>
      <c r="N246" s="1"/>
      <c r="O246" s="1"/>
      <c r="P246" s="1"/>
    </row>
    <row r="247" spans="1:16" ht="13.5" thickBot="1" x14ac:dyDescent="0.25">
      <c r="A247" s="1195" t="s">
        <v>39</v>
      </c>
      <c r="B247" s="1196"/>
      <c r="C247" s="1197"/>
      <c r="D247" s="356" t="s">
        <v>589</v>
      </c>
      <c r="E247" s="1143" t="s">
        <v>0</v>
      </c>
      <c r="F247" s="1143"/>
      <c r="G247" s="114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ht="16.5" x14ac:dyDescent="0.25">
      <c r="A248" s="1152" t="s">
        <v>29</v>
      </c>
      <c r="B248" s="1153"/>
      <c r="C248" s="1153"/>
      <c r="D248" s="1153"/>
      <c r="E248" s="1153"/>
      <c r="F248" s="1153"/>
      <c r="G248" s="1154"/>
      <c r="H248" s="251"/>
      <c r="I248" s="251"/>
      <c r="J248" s="251"/>
      <c r="K248" s="251"/>
      <c r="L248" s="251"/>
      <c r="M248" s="251"/>
      <c r="N248" s="251"/>
      <c r="O248" s="251"/>
      <c r="P248" s="251"/>
    </row>
    <row r="249" spans="1:16" x14ac:dyDescent="0.2">
      <c r="A249" s="1155" t="s">
        <v>48</v>
      </c>
      <c r="B249" s="1156"/>
      <c r="C249" s="1156"/>
      <c r="D249" s="1156"/>
      <c r="E249" s="1156"/>
      <c r="F249" s="1156"/>
      <c r="G249" s="1157"/>
      <c r="H249" s="250"/>
      <c r="I249" s="250"/>
      <c r="J249" s="250"/>
      <c r="K249" s="250"/>
      <c r="L249" s="250"/>
      <c r="M249" s="250"/>
      <c r="N249" s="250"/>
      <c r="O249" s="250"/>
      <c r="P249" s="250"/>
    </row>
    <row r="250" spans="1:16" x14ac:dyDescent="0.2">
      <c r="A250" s="1158" t="s">
        <v>49</v>
      </c>
      <c r="B250" s="1159"/>
      <c r="C250" s="1159"/>
      <c r="D250" s="1159"/>
      <c r="E250" s="1159"/>
      <c r="F250" s="1159"/>
      <c r="G250" s="1160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">
      <c r="A251" s="6"/>
      <c r="B251" s="178"/>
      <c r="C251" s="8"/>
      <c r="D251" s="9"/>
      <c r="E251" s="99"/>
      <c r="F251" s="10"/>
      <c r="G251" s="11" t="s">
        <v>8</v>
      </c>
      <c r="H251" s="252"/>
      <c r="I251" s="252"/>
      <c r="J251" s="252"/>
      <c r="K251" s="252"/>
      <c r="L251" s="252"/>
      <c r="M251" s="252"/>
      <c r="N251" s="252"/>
      <c r="O251" s="252"/>
      <c r="P251" s="252"/>
    </row>
    <row r="252" spans="1:16" x14ac:dyDescent="0.2">
      <c r="A252" s="12" t="s">
        <v>1</v>
      </c>
      <c r="B252" s="13"/>
      <c r="C252" s="14" t="s">
        <v>5</v>
      </c>
      <c r="D252" s="13"/>
      <c r="E252" s="343" t="s">
        <v>793</v>
      </c>
      <c r="F252" s="60"/>
      <c r="G252" s="344" t="s">
        <v>743</v>
      </c>
      <c r="H252" s="411"/>
      <c r="I252" s="411"/>
      <c r="J252" s="411"/>
      <c r="K252" s="411"/>
      <c r="L252" s="411"/>
      <c r="M252" s="411"/>
      <c r="N252" s="411"/>
      <c r="O252" s="411"/>
      <c r="P252" s="411"/>
    </row>
    <row r="253" spans="1:16" x14ac:dyDescent="0.2">
      <c r="A253" s="17" t="s">
        <v>8</v>
      </c>
      <c r="B253" s="179"/>
      <c r="C253" s="19"/>
      <c r="D253" s="4"/>
      <c r="E253" s="1145"/>
      <c r="F253" s="1146"/>
      <c r="G253" s="20"/>
    </row>
    <row r="254" spans="1:16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16" x14ac:dyDescent="0.2">
      <c r="A255" s="6"/>
      <c r="B255" s="178"/>
      <c r="C255" s="8"/>
      <c r="D255" s="8"/>
      <c r="E255" s="1147"/>
      <c r="F255" s="1148"/>
      <c r="G255" s="25"/>
    </row>
    <row r="256" spans="1:16" ht="26.25" thickBot="1" x14ac:dyDescent="0.25">
      <c r="A256" s="26" t="s">
        <v>47</v>
      </c>
      <c r="B256" s="180" t="s">
        <v>23</v>
      </c>
      <c r="C256" s="28" t="s">
        <v>34</v>
      </c>
      <c r="D256" s="110" t="s">
        <v>53</v>
      </c>
      <c r="E256" s="181" t="s">
        <v>54</v>
      </c>
      <c r="F256" s="111" t="s">
        <v>55</v>
      </c>
      <c r="G256" s="112" t="s">
        <v>35</v>
      </c>
      <c r="H256" s="253"/>
      <c r="I256" s="253"/>
      <c r="J256" s="253"/>
      <c r="K256" s="253"/>
      <c r="L256" s="253"/>
      <c r="M256" s="253"/>
      <c r="N256" s="253"/>
      <c r="O256" s="253"/>
      <c r="P256" s="253"/>
    </row>
    <row r="257" spans="1:16" ht="13.5" thickTop="1" x14ac:dyDescent="0.2">
      <c r="A257" s="29">
        <v>1</v>
      </c>
      <c r="B257" s="75"/>
      <c r="C257" s="346" t="s">
        <v>300</v>
      </c>
      <c r="D257" s="347" t="s">
        <v>1272</v>
      </c>
      <c r="E257" s="77">
        <v>150</v>
      </c>
      <c r="F257" s="185">
        <v>1100</v>
      </c>
      <c r="G257" s="35">
        <f>F257*E257</f>
        <v>165000</v>
      </c>
      <c r="H257" s="215"/>
      <c r="I257" s="215"/>
      <c r="J257" s="215"/>
      <c r="K257" s="215"/>
      <c r="L257" s="215"/>
      <c r="M257" s="215"/>
      <c r="N257" s="215"/>
      <c r="O257" s="215"/>
      <c r="P257" s="215"/>
    </row>
    <row r="258" spans="1:16" x14ac:dyDescent="0.2">
      <c r="A258" s="345"/>
      <c r="B258" s="75"/>
      <c r="C258" s="183"/>
      <c r="D258" s="347" t="s">
        <v>1273</v>
      </c>
      <c r="E258" s="77"/>
      <c r="F258" s="185"/>
      <c r="G258" s="35"/>
      <c r="H258" s="215"/>
      <c r="I258" s="215"/>
      <c r="J258" s="215"/>
      <c r="K258" s="215"/>
      <c r="L258" s="215"/>
      <c r="M258" s="215"/>
      <c r="N258" s="215"/>
      <c r="O258" s="215"/>
      <c r="P258" s="215"/>
    </row>
    <row r="259" spans="1:16" x14ac:dyDescent="0.2">
      <c r="A259" s="29"/>
      <c r="B259" s="75"/>
      <c r="C259" s="346"/>
      <c r="D259" s="347"/>
      <c r="E259" s="77"/>
      <c r="F259" s="185"/>
      <c r="G259" s="35"/>
      <c r="H259" s="215"/>
      <c r="I259" s="215"/>
      <c r="J259" s="215"/>
      <c r="K259" s="215"/>
      <c r="L259" s="215"/>
      <c r="M259" s="215"/>
      <c r="N259" s="215"/>
      <c r="O259" s="215"/>
      <c r="P259" s="215"/>
    </row>
    <row r="260" spans="1:16" x14ac:dyDescent="0.2">
      <c r="A260" s="29"/>
      <c r="B260" s="75"/>
      <c r="C260" s="183"/>
      <c r="D260" s="347"/>
      <c r="E260" s="77"/>
      <c r="F260" s="185"/>
      <c r="G260" s="35"/>
      <c r="H260" s="215"/>
      <c r="I260" s="215"/>
      <c r="J260" s="215"/>
      <c r="K260" s="215"/>
      <c r="L260" s="215"/>
      <c r="M260" s="215"/>
      <c r="N260" s="215"/>
      <c r="O260" s="215"/>
      <c r="P260" s="215"/>
    </row>
    <row r="261" spans="1:16" x14ac:dyDescent="0.2">
      <c r="A261" s="29"/>
      <c r="B261" s="75"/>
      <c r="C261" s="183"/>
      <c r="D261" s="184"/>
      <c r="E261" s="77"/>
      <c r="F261" s="185"/>
      <c r="G261" s="35"/>
      <c r="H261" s="215"/>
      <c r="I261" s="215"/>
      <c r="J261" s="215"/>
      <c r="K261" s="215"/>
      <c r="L261" s="215"/>
      <c r="M261" s="215"/>
      <c r="N261" s="215"/>
      <c r="O261" s="215"/>
      <c r="P261" s="215"/>
    </row>
    <row r="262" spans="1:16" x14ac:dyDescent="0.2">
      <c r="A262" s="29"/>
      <c r="B262" s="75"/>
      <c r="C262" s="183"/>
      <c r="D262" s="184"/>
      <c r="E262" s="77"/>
      <c r="F262" s="185"/>
      <c r="G262" s="35"/>
      <c r="H262" s="215"/>
      <c r="I262" s="215"/>
      <c r="J262" s="215"/>
      <c r="K262" s="215"/>
      <c r="L262" s="215"/>
      <c r="M262" s="215"/>
      <c r="N262" s="215"/>
      <c r="O262" s="215"/>
      <c r="P262" s="215"/>
    </row>
    <row r="263" spans="1:16" x14ac:dyDescent="0.2">
      <c r="A263" s="29"/>
      <c r="B263" s="75"/>
      <c r="C263" s="41"/>
      <c r="D263" s="184"/>
      <c r="E263" s="77"/>
      <c r="F263" s="185"/>
      <c r="G263" s="35"/>
      <c r="H263" s="215"/>
      <c r="I263" s="215"/>
      <c r="J263" s="215"/>
      <c r="K263" s="215"/>
      <c r="L263" s="215"/>
      <c r="M263" s="215"/>
      <c r="N263" s="215"/>
      <c r="O263" s="215"/>
      <c r="P263" s="215"/>
    </row>
    <row r="264" spans="1:16" x14ac:dyDescent="0.2">
      <c r="A264" s="29"/>
      <c r="B264" s="75"/>
      <c r="C264" s="41"/>
      <c r="D264" s="184"/>
      <c r="E264" s="77"/>
      <c r="F264" s="185"/>
      <c r="G264" s="35"/>
      <c r="H264" s="215"/>
      <c r="I264" s="215"/>
      <c r="J264" s="215"/>
      <c r="K264" s="215"/>
      <c r="L264" s="215"/>
      <c r="M264" s="215"/>
      <c r="N264" s="215"/>
      <c r="O264" s="215"/>
      <c r="P264" s="215"/>
    </row>
    <row r="265" spans="1:16" x14ac:dyDescent="0.2">
      <c r="A265" s="29"/>
      <c r="B265" s="186"/>
      <c r="C265" s="41"/>
      <c r="D265" s="184"/>
      <c r="E265" s="77"/>
      <c r="F265" s="185"/>
      <c r="G265" s="35"/>
      <c r="H265" s="215"/>
      <c r="I265" s="215"/>
      <c r="J265" s="215"/>
      <c r="K265" s="215"/>
      <c r="L265" s="215"/>
      <c r="M265" s="215"/>
      <c r="N265" s="215"/>
      <c r="O265" s="215"/>
      <c r="P265" s="215"/>
    </row>
    <row r="266" spans="1:16" x14ac:dyDescent="0.2">
      <c r="A266" s="29"/>
      <c r="B266" s="74"/>
      <c r="C266" s="31"/>
      <c r="D266" s="184"/>
      <c r="E266" s="77"/>
      <c r="F266" s="185"/>
      <c r="G266" s="35"/>
      <c r="H266" s="215"/>
      <c r="I266" s="215"/>
      <c r="J266" s="215"/>
      <c r="K266" s="215"/>
      <c r="L266" s="215"/>
      <c r="M266" s="215"/>
      <c r="N266" s="215"/>
      <c r="O266" s="215"/>
      <c r="P266" s="215"/>
    </row>
    <row r="267" spans="1:16" x14ac:dyDescent="0.2">
      <c r="A267" s="29"/>
      <c r="B267" s="74"/>
      <c r="C267" s="41"/>
      <c r="D267" s="187"/>
      <c r="E267" s="84"/>
      <c r="F267" s="163"/>
      <c r="G267" s="35"/>
      <c r="H267" s="215"/>
      <c r="I267" s="215"/>
      <c r="J267" s="215"/>
      <c r="K267" s="215"/>
      <c r="L267" s="215"/>
      <c r="M267" s="215"/>
      <c r="N267" s="215"/>
      <c r="O267" s="215"/>
      <c r="P267" s="215"/>
    </row>
    <row r="268" spans="1:16" x14ac:dyDescent="0.2">
      <c r="A268" s="29"/>
      <c r="B268" s="74"/>
      <c r="C268" s="41"/>
      <c r="D268" s="187"/>
      <c r="E268" s="84"/>
      <c r="F268" s="163"/>
      <c r="G268" s="35"/>
      <c r="H268" s="215"/>
      <c r="I268" s="215"/>
      <c r="J268" s="215"/>
      <c r="K268" s="215"/>
      <c r="L268" s="215"/>
      <c r="M268" s="215"/>
      <c r="N268" s="215"/>
      <c r="O268" s="215"/>
      <c r="P268" s="215"/>
    </row>
    <row r="269" spans="1:16" x14ac:dyDescent="0.2">
      <c r="A269" s="29"/>
      <c r="B269" s="75"/>
      <c r="C269" s="41"/>
      <c r="D269" s="187"/>
      <c r="E269" s="84"/>
      <c r="F269" s="172"/>
      <c r="G269" s="35"/>
      <c r="H269" s="215"/>
      <c r="I269" s="215"/>
      <c r="J269" s="215"/>
      <c r="K269" s="215"/>
      <c r="L269" s="215"/>
      <c r="M269" s="215"/>
      <c r="N269" s="215"/>
      <c r="O269" s="215"/>
      <c r="P269" s="215"/>
    </row>
    <row r="270" spans="1:16" x14ac:dyDescent="0.2">
      <c r="A270" s="29"/>
      <c r="B270" s="75"/>
      <c r="C270" s="41"/>
      <c r="D270" s="187"/>
      <c r="E270" s="84"/>
      <c r="F270" s="173"/>
      <c r="G270" s="35"/>
      <c r="H270" s="215"/>
      <c r="I270" s="215"/>
      <c r="J270" s="215"/>
      <c r="K270" s="215"/>
      <c r="L270" s="215"/>
      <c r="M270" s="215"/>
      <c r="N270" s="215"/>
      <c r="O270" s="215"/>
      <c r="P270" s="215"/>
    </row>
    <row r="271" spans="1:16" x14ac:dyDescent="0.2">
      <c r="A271" s="29"/>
      <c r="B271" s="75"/>
      <c r="C271" s="183"/>
      <c r="D271" s="187"/>
      <c r="E271" s="77"/>
      <c r="F271" s="185"/>
      <c r="G271" s="35"/>
      <c r="H271" s="215"/>
      <c r="I271" s="215"/>
      <c r="J271" s="215"/>
      <c r="K271" s="215"/>
      <c r="L271" s="215"/>
      <c r="M271" s="215"/>
      <c r="N271" s="215"/>
      <c r="O271" s="215"/>
      <c r="P271" s="215"/>
    </row>
    <row r="272" spans="1:16" x14ac:dyDescent="0.2">
      <c r="A272" s="29"/>
      <c r="B272" s="75"/>
      <c r="C272" s="183"/>
      <c r="D272" s="187"/>
      <c r="E272" s="77"/>
      <c r="F272" s="185"/>
      <c r="G272" s="35"/>
      <c r="H272" s="215"/>
      <c r="I272" s="215"/>
      <c r="J272" s="215"/>
      <c r="K272" s="215"/>
      <c r="L272" s="215"/>
      <c r="M272" s="215"/>
      <c r="N272" s="215"/>
      <c r="O272" s="215"/>
      <c r="P272" s="215"/>
    </row>
    <row r="273" spans="1:21" x14ac:dyDescent="0.2">
      <c r="A273" s="29"/>
      <c r="B273" s="75"/>
      <c r="C273" s="183"/>
      <c r="D273" s="184"/>
      <c r="E273" s="77"/>
      <c r="F273" s="185"/>
      <c r="G273" s="35"/>
      <c r="H273" s="215"/>
      <c r="I273" s="215"/>
      <c r="J273" s="215"/>
      <c r="K273" s="215"/>
      <c r="L273" s="215"/>
      <c r="M273" s="215"/>
      <c r="N273" s="215"/>
      <c r="O273" s="215"/>
      <c r="P273" s="215"/>
    </row>
    <row r="274" spans="1:21" x14ac:dyDescent="0.2">
      <c r="A274" s="29"/>
      <c r="B274" s="75"/>
      <c r="C274" s="183"/>
      <c r="D274" s="184"/>
      <c r="E274" s="77"/>
      <c r="F274" s="185"/>
      <c r="G274" s="35"/>
      <c r="H274" s="215"/>
      <c r="I274" s="215"/>
      <c r="J274" s="215"/>
      <c r="K274" s="215"/>
      <c r="L274" s="215"/>
      <c r="M274" s="215"/>
      <c r="N274" s="215"/>
      <c r="O274" s="215"/>
      <c r="P274" s="215"/>
    </row>
    <row r="275" spans="1:21" x14ac:dyDescent="0.2">
      <c r="A275" s="29"/>
      <c r="B275" s="75"/>
      <c r="C275" s="183"/>
      <c r="D275" s="184"/>
      <c r="E275" s="77"/>
      <c r="F275" s="185"/>
      <c r="G275" s="35"/>
      <c r="H275" s="215"/>
      <c r="I275" s="215"/>
      <c r="J275" s="215"/>
      <c r="K275" s="215"/>
      <c r="L275" s="215"/>
      <c r="M275" s="215"/>
      <c r="N275" s="215"/>
      <c r="O275" s="215"/>
      <c r="P275" s="215"/>
    </row>
    <row r="276" spans="1:21" x14ac:dyDescent="0.2">
      <c r="A276" s="29"/>
      <c r="B276" s="75"/>
      <c r="C276" s="41"/>
      <c r="D276" s="184"/>
      <c r="E276" s="84"/>
      <c r="F276" s="163"/>
      <c r="G276" s="35"/>
      <c r="H276" s="215"/>
      <c r="I276" s="215"/>
      <c r="J276" s="215"/>
      <c r="K276" s="215"/>
      <c r="L276" s="215"/>
      <c r="M276" s="215"/>
      <c r="N276" s="215"/>
      <c r="O276" s="215"/>
      <c r="P276" s="215"/>
    </row>
    <row r="277" spans="1:21" x14ac:dyDescent="0.2">
      <c r="A277" s="29"/>
      <c r="B277" s="75"/>
      <c r="C277" s="41"/>
      <c r="D277" s="184"/>
      <c r="E277" s="84"/>
      <c r="F277" s="163"/>
      <c r="G277" s="35"/>
      <c r="H277" s="215"/>
      <c r="I277" s="215"/>
      <c r="J277" s="215"/>
      <c r="K277" s="215"/>
      <c r="L277" s="215"/>
      <c r="M277" s="215"/>
      <c r="N277" s="215"/>
      <c r="O277" s="215"/>
      <c r="P277" s="215"/>
    </row>
    <row r="278" spans="1:21" x14ac:dyDescent="0.2">
      <c r="A278" s="29"/>
      <c r="B278" s="75"/>
      <c r="C278" s="41"/>
      <c r="D278" s="187"/>
      <c r="E278" s="84"/>
      <c r="F278" s="163"/>
      <c r="G278" s="35"/>
      <c r="H278" s="215"/>
      <c r="I278" s="215"/>
      <c r="J278" s="215"/>
      <c r="K278" s="215"/>
      <c r="L278" s="215"/>
      <c r="M278" s="215"/>
      <c r="N278" s="215"/>
      <c r="O278" s="215"/>
      <c r="P278" s="215"/>
    </row>
    <row r="279" spans="1:21" x14ac:dyDescent="0.2">
      <c r="A279" s="29"/>
      <c r="B279" s="75"/>
      <c r="C279" s="41"/>
      <c r="D279" s="187"/>
      <c r="E279" s="84"/>
      <c r="F279" s="163"/>
      <c r="G279" s="35"/>
      <c r="H279" s="215"/>
      <c r="I279" s="215"/>
      <c r="J279" s="215"/>
      <c r="K279" s="215"/>
      <c r="L279" s="215"/>
      <c r="M279" s="215"/>
      <c r="N279" s="215"/>
      <c r="O279" s="215"/>
      <c r="P279" s="215"/>
    </row>
    <row r="280" spans="1:21" x14ac:dyDescent="0.2">
      <c r="A280" s="29"/>
      <c r="B280" s="75"/>
      <c r="C280" s="41"/>
      <c r="D280" s="187"/>
      <c r="E280" s="84"/>
      <c r="F280" s="163"/>
      <c r="G280" s="35"/>
      <c r="H280" s="215"/>
      <c r="I280" s="215"/>
      <c r="J280" s="215"/>
      <c r="K280" s="215"/>
      <c r="L280" s="215"/>
      <c r="M280" s="215"/>
      <c r="N280" s="215"/>
      <c r="O280" s="215"/>
      <c r="P280" s="215"/>
    </row>
    <row r="281" spans="1:21" x14ac:dyDescent="0.2">
      <c r="A281" s="29"/>
      <c r="B281" s="75"/>
      <c r="C281" s="41"/>
      <c r="D281" s="435" t="s">
        <v>483</v>
      </c>
      <c r="E281" s="84"/>
      <c r="F281" s="163"/>
      <c r="G281" s="35"/>
      <c r="H281" s="215"/>
      <c r="I281" s="215"/>
      <c r="J281" s="215"/>
      <c r="K281" s="215"/>
      <c r="L281" s="215"/>
      <c r="M281" s="215"/>
      <c r="N281" s="215"/>
      <c r="O281" s="215"/>
      <c r="P281" s="215"/>
    </row>
    <row r="282" spans="1:21" x14ac:dyDescent="0.2">
      <c r="A282" s="29"/>
      <c r="B282" s="75"/>
      <c r="C282" s="41"/>
      <c r="D282" s="187"/>
      <c r="E282" s="84"/>
      <c r="F282" s="163"/>
      <c r="G282" s="35"/>
      <c r="H282" s="215"/>
      <c r="I282" s="215"/>
      <c r="J282" s="215"/>
      <c r="K282" s="215"/>
      <c r="L282" s="215"/>
      <c r="M282" s="215"/>
      <c r="N282" s="215"/>
      <c r="O282" s="215"/>
      <c r="P282" s="215"/>
    </row>
    <row r="283" spans="1:21" x14ac:dyDescent="0.2">
      <c r="A283" s="29"/>
      <c r="B283" s="75"/>
      <c r="C283" s="41"/>
      <c r="D283" s="187"/>
      <c r="E283" s="84"/>
      <c r="F283" s="163"/>
      <c r="G283" s="35"/>
      <c r="H283" s="215"/>
      <c r="I283" s="215"/>
      <c r="J283" s="215"/>
      <c r="K283" s="215"/>
      <c r="L283" s="215"/>
      <c r="M283" s="215"/>
      <c r="N283" s="215"/>
      <c r="O283" s="215"/>
      <c r="P283" s="215"/>
      <c r="U283" s="2">
        <f>40*200</f>
        <v>8000</v>
      </c>
    </row>
    <row r="284" spans="1:21" x14ac:dyDescent="0.2">
      <c r="A284" s="29"/>
      <c r="B284" s="75"/>
      <c r="C284" s="41"/>
      <c r="D284" s="187"/>
      <c r="E284" s="84"/>
      <c r="F284" s="163"/>
      <c r="G284" s="35"/>
      <c r="H284" s="215"/>
      <c r="I284" s="215"/>
      <c r="J284" s="215"/>
      <c r="K284" s="215"/>
      <c r="L284" s="215"/>
      <c r="M284" s="215"/>
      <c r="N284" s="215"/>
      <c r="O284" s="215"/>
      <c r="P284" s="215"/>
    </row>
    <row r="285" spans="1:21" x14ac:dyDescent="0.2">
      <c r="A285" s="29"/>
      <c r="B285" s="75"/>
      <c r="C285" s="41"/>
      <c r="D285" s="187"/>
      <c r="E285" s="84"/>
      <c r="F285" s="163"/>
      <c r="G285" s="35"/>
      <c r="H285" s="215"/>
      <c r="I285" s="215"/>
      <c r="J285" s="215"/>
      <c r="K285" s="215"/>
      <c r="L285" s="215"/>
      <c r="M285" s="215"/>
      <c r="N285" s="215"/>
      <c r="O285" s="215"/>
      <c r="P285" s="215"/>
    </row>
    <row r="286" spans="1:21" x14ac:dyDescent="0.2">
      <c r="A286" s="29"/>
      <c r="B286" s="75"/>
      <c r="C286" s="41"/>
      <c r="D286" s="187"/>
      <c r="E286" s="84"/>
      <c r="F286" s="163"/>
      <c r="G286" s="35"/>
      <c r="H286" s="215"/>
      <c r="I286" s="215"/>
      <c r="J286" s="215"/>
      <c r="K286" s="215"/>
      <c r="L286" s="215"/>
      <c r="M286" s="215"/>
      <c r="N286" s="215"/>
      <c r="O286" s="215"/>
      <c r="P286" s="215"/>
    </row>
    <row r="287" spans="1:21" x14ac:dyDescent="0.2">
      <c r="A287" s="29"/>
      <c r="B287" s="75"/>
      <c r="C287" s="41"/>
      <c r="D287" s="187"/>
      <c r="E287" s="84"/>
      <c r="F287" s="172"/>
      <c r="G287" s="35"/>
      <c r="H287" s="215"/>
      <c r="I287" s="215"/>
      <c r="J287" s="215"/>
      <c r="K287" s="215"/>
      <c r="L287" s="215"/>
      <c r="M287" s="215"/>
      <c r="N287" s="215"/>
      <c r="O287" s="215"/>
      <c r="P287" s="215"/>
    </row>
    <row r="288" spans="1:21" x14ac:dyDescent="0.2">
      <c r="A288" s="29"/>
      <c r="B288" s="75"/>
      <c r="C288" s="41"/>
      <c r="D288" s="187"/>
      <c r="E288" s="84"/>
      <c r="F288" s="173"/>
      <c r="G288" s="35"/>
      <c r="H288" s="215"/>
      <c r="I288" s="215"/>
      <c r="J288" s="215"/>
      <c r="K288" s="215"/>
      <c r="L288" s="215"/>
      <c r="M288" s="215"/>
      <c r="N288" s="215"/>
      <c r="O288" s="215"/>
      <c r="P288" s="215"/>
    </row>
    <row r="289" spans="1:16" x14ac:dyDescent="0.2">
      <c r="A289" s="29" t="s">
        <v>8</v>
      </c>
      <c r="B289" s="75"/>
      <c r="C289" s="41"/>
      <c r="D289" s="187"/>
      <c r="E289" s="84"/>
      <c r="F289" s="173"/>
      <c r="G289" s="35" t="s">
        <v>8</v>
      </c>
      <c r="H289" s="215"/>
      <c r="I289" s="215"/>
      <c r="J289" s="215"/>
      <c r="K289" s="215"/>
      <c r="L289" s="215"/>
      <c r="M289" s="215"/>
      <c r="N289" s="215"/>
      <c r="O289" s="215"/>
      <c r="P289" s="215"/>
    </row>
    <row r="290" spans="1:16" ht="13.5" thickBot="1" x14ac:dyDescent="0.25">
      <c r="A290" s="45"/>
      <c r="B290" s="188"/>
      <c r="C290" s="47" t="s">
        <v>8</v>
      </c>
      <c r="D290" s="66" t="s">
        <v>8</v>
      </c>
      <c r="E290" s="188"/>
      <c r="F290" s="49" t="s">
        <v>15</v>
      </c>
      <c r="G290" s="50">
        <f>SUM(G257:G289)</f>
        <v>165000</v>
      </c>
      <c r="H290" s="246"/>
      <c r="I290" s="246"/>
      <c r="J290" s="246"/>
      <c r="K290" s="246"/>
      <c r="L290" s="246"/>
      <c r="M290" s="246"/>
      <c r="N290" s="246"/>
      <c r="O290" s="246"/>
      <c r="P290" s="246"/>
    </row>
    <row r="291" spans="1:16" ht="13.5" thickTop="1" x14ac:dyDescent="0.2">
      <c r="A291" s="348" t="s">
        <v>1264</v>
      </c>
      <c r="B291" s="190"/>
      <c r="C291" s="191"/>
      <c r="D291" s="192"/>
      <c r="E291" s="190"/>
      <c r="F291" s="193"/>
      <c r="G291" s="194"/>
      <c r="H291" s="254"/>
      <c r="I291" s="254"/>
      <c r="J291" s="254"/>
      <c r="K291" s="254"/>
      <c r="L291" s="254"/>
      <c r="M291" s="254"/>
      <c r="N291" s="254"/>
      <c r="O291" s="254"/>
      <c r="P291" s="254"/>
    </row>
    <row r="292" spans="1:16" x14ac:dyDescent="0.2">
      <c r="A292" s="1294" t="s">
        <v>1265</v>
      </c>
      <c r="B292" s="1295"/>
      <c r="C292" s="1295"/>
      <c r="D292" s="1295"/>
      <c r="E292" s="1295"/>
      <c r="F292" s="1295"/>
      <c r="G292" s="1296"/>
      <c r="H292" s="858"/>
      <c r="I292" s="858"/>
      <c r="J292" s="858"/>
      <c r="K292" s="858"/>
      <c r="L292" s="858"/>
      <c r="M292" s="858"/>
      <c r="N292" s="858"/>
      <c r="O292" s="858"/>
      <c r="P292" s="858"/>
    </row>
    <row r="293" spans="1:16" ht="13.5" thickBot="1" x14ac:dyDescent="0.25">
      <c r="A293" s="1297" t="s">
        <v>1266</v>
      </c>
      <c r="B293" s="1298"/>
      <c r="C293" s="1298"/>
      <c r="D293" s="1298"/>
      <c r="E293" s="1298"/>
      <c r="F293" s="1298"/>
      <c r="G293" s="1299"/>
      <c r="H293" s="861"/>
      <c r="I293" s="861"/>
      <c r="J293" s="861"/>
      <c r="K293" s="861"/>
      <c r="L293" s="861"/>
      <c r="M293" s="861"/>
      <c r="N293" s="861"/>
      <c r="O293" s="861"/>
      <c r="P293" s="861"/>
    </row>
    <row r="294" spans="1:16" ht="13.5" thickTop="1" x14ac:dyDescent="0.2">
      <c r="A294" s="1130" t="s">
        <v>8</v>
      </c>
      <c r="B294" s="1131"/>
      <c r="C294" s="1131"/>
      <c r="D294" s="57" t="s">
        <v>11</v>
      </c>
      <c r="E294" s="1132" t="s">
        <v>12</v>
      </c>
      <c r="F294" s="1132"/>
      <c r="G294" s="1133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">
      <c r="A295" s="1191" t="s">
        <v>17</v>
      </c>
      <c r="B295" s="1192"/>
      <c r="C295" s="1193"/>
      <c r="D295" s="39"/>
      <c r="E295" s="1136"/>
      <c r="F295" s="1137"/>
      <c r="G295" s="1138"/>
      <c r="H295" s="176"/>
      <c r="I295" s="176"/>
      <c r="J295" s="176"/>
      <c r="K295" s="176"/>
      <c r="L295" s="176"/>
      <c r="M295" s="176"/>
      <c r="N295" s="176"/>
      <c r="O295" s="176"/>
      <c r="P295" s="176"/>
    </row>
    <row r="296" spans="1:16" x14ac:dyDescent="0.2">
      <c r="A296" s="1191" t="s">
        <v>38</v>
      </c>
      <c r="B296" s="1192"/>
      <c r="C296" s="1193"/>
      <c r="D296" s="58" t="s">
        <v>380</v>
      </c>
      <c r="E296" s="1194" t="s">
        <v>142</v>
      </c>
      <c r="F296" s="1139"/>
      <c r="G296" s="1140"/>
      <c r="H296" s="1"/>
      <c r="I296" s="1"/>
      <c r="J296" s="1"/>
      <c r="K296" s="1"/>
      <c r="L296" s="1"/>
      <c r="M296" s="1"/>
      <c r="N296" s="1"/>
      <c r="O296" s="1"/>
      <c r="P296" s="1"/>
    </row>
    <row r="297" spans="1:16" ht="13.5" thickBot="1" x14ac:dyDescent="0.25">
      <c r="A297" s="1195" t="s">
        <v>39</v>
      </c>
      <c r="B297" s="1196"/>
      <c r="C297" s="1197"/>
      <c r="D297" s="356" t="s">
        <v>589</v>
      </c>
      <c r="E297" s="1143" t="s">
        <v>0</v>
      </c>
      <c r="F297" s="1143"/>
      <c r="G297" s="114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ht="16.5" x14ac:dyDescent="0.25">
      <c r="A298" s="1205" t="s">
        <v>29</v>
      </c>
      <c r="B298" s="1206"/>
      <c r="C298" s="1206"/>
      <c r="D298" s="1206"/>
      <c r="E298" s="1206"/>
      <c r="F298" s="1206"/>
      <c r="G298" s="1207"/>
      <c r="H298" s="251"/>
      <c r="I298" s="251"/>
      <c r="J298" s="251"/>
      <c r="K298" s="251"/>
      <c r="L298" s="251"/>
      <c r="M298" s="251"/>
      <c r="N298" s="251"/>
      <c r="O298" s="251"/>
      <c r="P298" s="251"/>
    </row>
    <row r="299" spans="1:16" x14ac:dyDescent="0.2">
      <c r="A299" s="1208" t="s">
        <v>48</v>
      </c>
      <c r="B299" s="1209"/>
      <c r="C299" s="1209"/>
      <c r="D299" s="1209"/>
      <c r="E299" s="1209"/>
      <c r="F299" s="1209"/>
      <c r="G299" s="1210"/>
      <c r="H299" s="250"/>
      <c r="I299" s="250"/>
      <c r="J299" s="250"/>
      <c r="K299" s="250"/>
      <c r="L299" s="250"/>
      <c r="M299" s="250"/>
      <c r="N299" s="250"/>
      <c r="O299" s="250"/>
      <c r="P299" s="250"/>
    </row>
    <row r="300" spans="1:16" x14ac:dyDescent="0.2">
      <c r="A300" s="1211" t="s">
        <v>49</v>
      </c>
      <c r="B300" s="1212"/>
      <c r="C300" s="1212"/>
      <c r="D300" s="1212"/>
      <c r="E300" s="1212"/>
      <c r="F300" s="1212"/>
      <c r="G300" s="1213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">
      <c r="A301" s="450"/>
      <c r="B301" s="1074"/>
      <c r="C301" s="452"/>
      <c r="D301" s="453"/>
      <c r="E301" s="451"/>
      <c r="F301" s="454"/>
      <c r="G301" s="455" t="s">
        <v>8</v>
      </c>
      <c r="H301" s="252"/>
      <c r="I301" s="252"/>
      <c r="J301" s="252"/>
      <c r="K301" s="252"/>
      <c r="L301" s="252"/>
      <c r="M301" s="252"/>
      <c r="N301" s="252"/>
      <c r="O301" s="252"/>
      <c r="P301" s="252"/>
    </row>
    <row r="302" spans="1:16" x14ac:dyDescent="0.2">
      <c r="A302" s="456" t="s">
        <v>1</v>
      </c>
      <c r="B302" s="457"/>
      <c r="C302" s="458" t="s">
        <v>5</v>
      </c>
      <c r="D302" s="457"/>
      <c r="E302" s="286" t="s">
        <v>4036</v>
      </c>
      <c r="F302" s="883"/>
      <c r="G302" s="288" t="s">
        <v>4037</v>
      </c>
      <c r="H302" s="411"/>
      <c r="I302" s="411"/>
      <c r="J302" s="411"/>
      <c r="K302" s="411"/>
      <c r="L302" s="411"/>
      <c r="M302" s="411"/>
      <c r="N302" s="411"/>
      <c r="O302" s="411"/>
      <c r="P302" s="411"/>
    </row>
    <row r="303" spans="1:16" x14ac:dyDescent="0.2">
      <c r="A303" s="459" t="s">
        <v>8</v>
      </c>
      <c r="B303" s="1075"/>
      <c r="C303" s="461"/>
      <c r="D303" s="449"/>
      <c r="E303" s="1214"/>
      <c r="F303" s="1215"/>
      <c r="G303" s="462"/>
    </row>
    <row r="304" spans="1:16" x14ac:dyDescent="0.2">
      <c r="A304" s="463" t="s">
        <v>37</v>
      </c>
      <c r="B304" s="464"/>
      <c r="C304" s="464"/>
      <c r="D304" s="464"/>
      <c r="E304" s="465" t="s">
        <v>46</v>
      </c>
      <c r="F304" s="466"/>
      <c r="G304" s="462" t="s">
        <v>50</v>
      </c>
    </row>
    <row r="305" spans="1:16" x14ac:dyDescent="0.2">
      <c r="A305" s="450"/>
      <c r="B305" s="1074"/>
      <c r="C305" s="452"/>
      <c r="D305" s="452"/>
      <c r="E305" s="1216"/>
      <c r="F305" s="1217"/>
      <c r="G305" s="467"/>
    </row>
    <row r="306" spans="1:16" ht="26.25" thickBot="1" x14ac:dyDescent="0.25">
      <c r="A306" s="884" t="s">
        <v>47</v>
      </c>
      <c r="B306" s="1076" t="s">
        <v>23</v>
      </c>
      <c r="C306" s="469" t="s">
        <v>34</v>
      </c>
      <c r="D306" s="470" t="s">
        <v>53</v>
      </c>
      <c r="E306" s="1077" t="s">
        <v>54</v>
      </c>
      <c r="F306" s="472" t="s">
        <v>55</v>
      </c>
      <c r="G306" s="473" t="s">
        <v>35</v>
      </c>
      <c r="H306" s="253"/>
      <c r="I306" s="253"/>
      <c r="J306" s="253"/>
      <c r="K306" s="253"/>
      <c r="L306" s="253"/>
      <c r="M306" s="253"/>
      <c r="N306" s="253"/>
      <c r="O306" s="253"/>
      <c r="P306" s="253"/>
    </row>
    <row r="307" spans="1:16" ht="13.5" thickTop="1" x14ac:dyDescent="0.2">
      <c r="A307" s="474">
        <v>1</v>
      </c>
      <c r="B307" s="1078"/>
      <c r="C307" s="216" t="s">
        <v>300</v>
      </c>
      <c r="D307" s="221" t="s">
        <v>544</v>
      </c>
      <c r="E307" s="222">
        <v>100</v>
      </c>
      <c r="F307" s="223">
        <v>750</v>
      </c>
      <c r="G307" s="220">
        <f>F307*E307</f>
        <v>75000</v>
      </c>
      <c r="H307" s="215"/>
      <c r="I307" s="215"/>
      <c r="J307" s="215"/>
      <c r="K307" s="215"/>
      <c r="L307" s="215"/>
      <c r="M307" s="215"/>
      <c r="N307" s="215"/>
      <c r="O307" s="215"/>
      <c r="P307" s="215"/>
    </row>
    <row r="308" spans="1:16" x14ac:dyDescent="0.2">
      <c r="A308" s="474"/>
      <c r="B308" s="1078"/>
      <c r="C308" s="216"/>
      <c r="D308" s="221" t="s">
        <v>597</v>
      </c>
      <c r="E308" s="222"/>
      <c r="F308" s="223"/>
      <c r="G308" s="220"/>
      <c r="H308" s="215"/>
      <c r="I308" s="215"/>
      <c r="J308" s="215"/>
      <c r="K308" s="215"/>
      <c r="L308" s="215"/>
      <c r="M308" s="215"/>
      <c r="N308" s="215"/>
      <c r="O308" s="215"/>
      <c r="P308" s="215"/>
    </row>
    <row r="309" spans="1:16" x14ac:dyDescent="0.2">
      <c r="A309" s="474"/>
      <c r="B309" s="1078"/>
      <c r="C309" s="216"/>
      <c r="D309" s="221"/>
      <c r="E309" s="222"/>
      <c r="F309" s="223"/>
      <c r="G309" s="220"/>
      <c r="H309" s="215"/>
      <c r="I309" s="215"/>
      <c r="J309" s="215"/>
      <c r="K309" s="215"/>
      <c r="L309" s="215"/>
      <c r="M309" s="215"/>
      <c r="N309" s="215"/>
      <c r="O309" s="215"/>
      <c r="P309" s="215"/>
    </row>
    <row r="310" spans="1:16" x14ac:dyDescent="0.2">
      <c r="A310" s="474"/>
      <c r="B310" s="1078"/>
      <c r="C310" s="216"/>
      <c r="D310" s="221"/>
      <c r="E310" s="222"/>
      <c r="F310" s="223"/>
      <c r="G310" s="220"/>
      <c r="H310" s="215"/>
      <c r="I310" s="215"/>
      <c r="J310" s="215"/>
      <c r="K310" s="215"/>
      <c r="L310" s="215"/>
      <c r="M310" s="215"/>
      <c r="N310" s="215"/>
      <c r="O310" s="215"/>
      <c r="P310" s="215"/>
    </row>
    <row r="311" spans="1:16" x14ac:dyDescent="0.2">
      <c r="A311" s="474"/>
      <c r="B311" s="1078"/>
      <c r="C311" s="216"/>
      <c r="D311" s="221"/>
      <c r="E311" s="222"/>
      <c r="F311" s="223"/>
      <c r="G311" s="220"/>
      <c r="H311" s="215"/>
      <c r="I311" s="215"/>
      <c r="J311" s="215"/>
      <c r="K311" s="215"/>
      <c r="L311" s="215"/>
      <c r="M311" s="215"/>
      <c r="N311" s="215"/>
      <c r="O311" s="215"/>
      <c r="P311" s="215"/>
    </row>
    <row r="312" spans="1:16" x14ac:dyDescent="0.2">
      <c r="A312" s="474"/>
      <c r="B312" s="1078"/>
      <c r="C312" s="216"/>
      <c r="D312" s="221"/>
      <c r="E312" s="222"/>
      <c r="F312" s="223"/>
      <c r="G312" s="220"/>
      <c r="H312" s="215"/>
      <c r="I312" s="215"/>
      <c r="J312" s="215"/>
      <c r="K312" s="215"/>
      <c r="L312" s="215"/>
      <c r="M312" s="215"/>
      <c r="N312" s="215"/>
      <c r="O312" s="215"/>
      <c r="P312" s="215"/>
    </row>
    <row r="313" spans="1:16" x14ac:dyDescent="0.2">
      <c r="A313" s="474"/>
      <c r="B313" s="1078"/>
      <c r="C313" s="225"/>
      <c r="D313" s="221"/>
      <c r="E313" s="222"/>
      <c r="F313" s="223"/>
      <c r="G313" s="220"/>
      <c r="H313" s="215"/>
      <c r="I313" s="215"/>
      <c r="J313" s="215"/>
      <c r="K313" s="215"/>
      <c r="L313" s="215"/>
      <c r="M313" s="215"/>
      <c r="N313" s="215"/>
      <c r="O313" s="215"/>
      <c r="P313" s="215"/>
    </row>
    <row r="314" spans="1:16" x14ac:dyDescent="0.2">
      <c r="A314" s="474"/>
      <c r="B314" s="1078"/>
      <c r="C314" s="225"/>
      <c r="D314" s="221"/>
      <c r="E314" s="222"/>
      <c r="F314" s="223"/>
      <c r="G314" s="220"/>
      <c r="H314" s="215"/>
      <c r="I314" s="215"/>
      <c r="J314" s="215"/>
      <c r="K314" s="215"/>
      <c r="L314" s="215"/>
      <c r="M314" s="215"/>
      <c r="N314" s="215"/>
      <c r="O314" s="215"/>
      <c r="P314" s="215"/>
    </row>
    <row r="315" spans="1:16" x14ac:dyDescent="0.2">
      <c r="A315" s="474"/>
      <c r="B315" s="1079"/>
      <c r="C315" s="225"/>
      <c r="D315" s="221"/>
      <c r="E315" s="222"/>
      <c r="F315" s="223"/>
      <c r="G315" s="220"/>
      <c r="H315" s="215"/>
      <c r="I315" s="215"/>
      <c r="J315" s="215"/>
      <c r="K315" s="215"/>
      <c r="L315" s="215"/>
      <c r="M315" s="215"/>
      <c r="N315" s="215"/>
      <c r="O315" s="215"/>
      <c r="P315" s="215"/>
    </row>
    <row r="316" spans="1:16" x14ac:dyDescent="0.2">
      <c r="A316" s="474"/>
      <c r="B316" s="1080"/>
      <c r="C316" s="224"/>
      <c r="D316" s="221"/>
      <c r="E316" s="222"/>
      <c r="F316" s="223"/>
      <c r="G316" s="220"/>
      <c r="H316" s="215"/>
      <c r="I316" s="215"/>
      <c r="J316" s="215"/>
      <c r="K316" s="215"/>
      <c r="L316" s="215"/>
      <c r="M316" s="215"/>
      <c r="N316" s="215"/>
      <c r="O316" s="215"/>
      <c r="P316" s="215"/>
    </row>
    <row r="317" spans="1:16" x14ac:dyDescent="0.2">
      <c r="A317" s="474"/>
      <c r="B317" s="1080"/>
      <c r="C317" s="225"/>
      <c r="D317" s="231"/>
      <c r="E317" s="228"/>
      <c r="F317" s="229"/>
      <c r="G317" s="220"/>
      <c r="H317" s="215"/>
      <c r="I317" s="215"/>
      <c r="J317" s="215"/>
      <c r="K317" s="215"/>
      <c r="L317" s="215"/>
      <c r="M317" s="215"/>
      <c r="N317" s="215"/>
      <c r="O317" s="215"/>
      <c r="P317" s="215"/>
    </row>
    <row r="318" spans="1:16" x14ac:dyDescent="0.2">
      <c r="A318" s="474"/>
      <c r="B318" s="1080"/>
      <c r="C318" s="225"/>
      <c r="D318" s="231"/>
      <c r="E318" s="228"/>
      <c r="F318" s="229"/>
      <c r="G318" s="220"/>
      <c r="H318" s="215"/>
      <c r="I318" s="215"/>
      <c r="J318" s="215"/>
      <c r="K318" s="215"/>
      <c r="L318" s="215"/>
      <c r="M318" s="215"/>
      <c r="N318" s="215"/>
      <c r="O318" s="215"/>
      <c r="P318" s="215"/>
    </row>
    <row r="319" spans="1:16" x14ac:dyDescent="0.2">
      <c r="A319" s="474"/>
      <c r="B319" s="1078"/>
      <c r="C319" s="225"/>
      <c r="D319" s="231"/>
      <c r="E319" s="228"/>
      <c r="F319" s="895"/>
      <c r="G319" s="220"/>
      <c r="H319" s="215"/>
      <c r="I319" s="215"/>
      <c r="J319" s="215"/>
      <c r="K319" s="215"/>
      <c r="L319" s="215"/>
      <c r="M319" s="215"/>
      <c r="N319" s="215"/>
      <c r="O319" s="215"/>
      <c r="P319" s="215"/>
    </row>
    <row r="320" spans="1:16" x14ac:dyDescent="0.2">
      <c r="A320" s="474"/>
      <c r="B320" s="1078"/>
      <c r="C320" s="225"/>
      <c r="D320" s="231"/>
      <c r="E320" s="228"/>
      <c r="F320" s="896"/>
      <c r="G320" s="220"/>
      <c r="H320" s="215"/>
      <c r="I320" s="215"/>
      <c r="J320" s="215"/>
      <c r="K320" s="215"/>
      <c r="L320" s="215"/>
      <c r="M320" s="215"/>
      <c r="N320" s="215"/>
      <c r="O320" s="215"/>
      <c r="P320" s="215"/>
    </row>
    <row r="321" spans="1:16" x14ac:dyDescent="0.2">
      <c r="A321" s="474"/>
      <c r="B321" s="1078"/>
      <c r="C321" s="216"/>
      <c r="D321" s="231"/>
      <c r="E321" s="222"/>
      <c r="F321" s="223"/>
      <c r="G321" s="220"/>
      <c r="H321" s="215"/>
      <c r="I321" s="215"/>
      <c r="J321" s="215"/>
      <c r="K321" s="215"/>
      <c r="L321" s="215"/>
      <c r="M321" s="215"/>
      <c r="N321" s="215"/>
      <c r="O321" s="215"/>
      <c r="P321" s="215"/>
    </row>
    <row r="322" spans="1:16" x14ac:dyDescent="0.2">
      <c r="A322" s="474"/>
      <c r="B322" s="1078"/>
      <c r="C322" s="216"/>
      <c r="D322" s="231"/>
      <c r="E322" s="222"/>
      <c r="F322" s="223"/>
      <c r="G322" s="220"/>
      <c r="H322" s="215"/>
      <c r="I322" s="215"/>
      <c r="J322" s="215"/>
      <c r="K322" s="215"/>
      <c r="L322" s="215"/>
      <c r="M322" s="215"/>
      <c r="N322" s="215"/>
      <c r="O322" s="215"/>
      <c r="P322" s="215"/>
    </row>
    <row r="323" spans="1:16" x14ac:dyDescent="0.2">
      <c r="A323" s="474"/>
      <c r="B323" s="1078"/>
      <c r="C323" s="216"/>
      <c r="D323" s="221"/>
      <c r="E323" s="222"/>
      <c r="F323" s="223"/>
      <c r="G323" s="220"/>
      <c r="H323" s="215"/>
      <c r="I323" s="215"/>
      <c r="J323" s="215"/>
      <c r="K323" s="215"/>
      <c r="L323" s="215"/>
      <c r="M323" s="215"/>
      <c r="N323" s="215"/>
      <c r="O323" s="215"/>
      <c r="P323" s="215"/>
    </row>
    <row r="324" spans="1:16" x14ac:dyDescent="0.2">
      <c r="A324" s="474"/>
      <c r="B324" s="1078"/>
      <c r="C324" s="216"/>
      <c r="D324" s="221"/>
      <c r="E324" s="222"/>
      <c r="F324" s="223"/>
      <c r="G324" s="220"/>
      <c r="H324" s="215"/>
      <c r="I324" s="215"/>
      <c r="J324" s="215"/>
      <c r="K324" s="215"/>
      <c r="L324" s="215"/>
      <c r="M324" s="215"/>
      <c r="N324" s="215"/>
      <c r="O324" s="215"/>
      <c r="P324" s="215"/>
    </row>
    <row r="325" spans="1:16" x14ac:dyDescent="0.2">
      <c r="A325" s="474"/>
      <c r="B325" s="1078"/>
      <c r="C325" s="216"/>
      <c r="D325" s="221"/>
      <c r="E325" s="222"/>
      <c r="F325" s="223"/>
      <c r="G325" s="220"/>
      <c r="H325" s="215"/>
      <c r="I325" s="215"/>
      <c r="J325" s="215"/>
      <c r="K325" s="215"/>
      <c r="L325" s="215"/>
      <c r="M325" s="215"/>
      <c r="N325" s="215"/>
      <c r="O325" s="215"/>
      <c r="P325" s="215"/>
    </row>
    <row r="326" spans="1:16" x14ac:dyDescent="0.2">
      <c r="A326" s="474"/>
      <c r="B326" s="1078"/>
      <c r="C326" s="225"/>
      <c r="D326" s="221"/>
      <c r="E326" s="228"/>
      <c r="F326" s="229"/>
      <c r="G326" s="220"/>
      <c r="H326" s="215"/>
      <c r="I326" s="215"/>
      <c r="J326" s="215"/>
      <c r="K326" s="215"/>
      <c r="L326" s="215"/>
      <c r="M326" s="215"/>
      <c r="N326" s="215"/>
      <c r="O326" s="215"/>
      <c r="P326" s="215"/>
    </row>
    <row r="327" spans="1:16" x14ac:dyDescent="0.2">
      <c r="A327" s="474"/>
      <c r="B327" s="1078"/>
      <c r="C327" s="225"/>
      <c r="D327" s="221"/>
      <c r="E327" s="228"/>
      <c r="F327" s="229"/>
      <c r="G327" s="220"/>
      <c r="H327" s="215"/>
      <c r="I327" s="215"/>
      <c r="J327" s="215"/>
      <c r="K327" s="215"/>
      <c r="L327" s="215"/>
      <c r="M327" s="215"/>
      <c r="N327" s="215"/>
      <c r="O327" s="215"/>
      <c r="P327" s="215"/>
    </row>
    <row r="328" spans="1:16" x14ac:dyDescent="0.2">
      <c r="A328" s="474"/>
      <c r="B328" s="1078"/>
      <c r="C328" s="225"/>
      <c r="D328" s="231"/>
      <c r="E328" s="228"/>
      <c r="F328" s="229"/>
      <c r="G328" s="220"/>
      <c r="H328" s="215"/>
      <c r="I328" s="215"/>
      <c r="J328" s="215"/>
      <c r="K328" s="215"/>
      <c r="L328" s="215"/>
      <c r="M328" s="215"/>
      <c r="N328" s="215"/>
      <c r="O328" s="215"/>
      <c r="P328" s="215"/>
    </row>
    <row r="329" spans="1:16" x14ac:dyDescent="0.2">
      <c r="A329" s="474"/>
      <c r="B329" s="1078"/>
      <c r="C329" s="225"/>
      <c r="D329" s="231"/>
      <c r="E329" s="228"/>
      <c r="F329" s="229"/>
      <c r="G329" s="220"/>
      <c r="H329" s="215"/>
      <c r="I329" s="215"/>
      <c r="J329" s="215"/>
      <c r="K329" s="215"/>
      <c r="L329" s="215"/>
      <c r="M329" s="215"/>
      <c r="N329" s="215"/>
      <c r="O329" s="215"/>
      <c r="P329" s="215"/>
    </row>
    <row r="330" spans="1:16" x14ac:dyDescent="0.2">
      <c r="A330" s="474"/>
      <c r="B330" s="1078"/>
      <c r="C330" s="225"/>
      <c r="D330" s="231"/>
      <c r="E330" s="228"/>
      <c r="F330" s="229"/>
      <c r="G330" s="220"/>
      <c r="H330" s="215"/>
      <c r="I330" s="215"/>
      <c r="J330" s="215"/>
      <c r="K330" s="215"/>
      <c r="L330" s="215"/>
      <c r="M330" s="215"/>
      <c r="N330" s="215"/>
      <c r="O330" s="215"/>
      <c r="P330" s="215"/>
    </row>
    <row r="331" spans="1:16" x14ac:dyDescent="0.2">
      <c r="A331" s="474"/>
      <c r="B331" s="1078"/>
      <c r="C331" s="225"/>
      <c r="D331" s="231"/>
      <c r="E331" s="228"/>
      <c r="F331" s="229"/>
      <c r="G331" s="220"/>
      <c r="H331" s="215"/>
      <c r="I331" s="215"/>
      <c r="J331" s="215"/>
      <c r="K331" s="215"/>
      <c r="L331" s="215"/>
      <c r="M331" s="215"/>
      <c r="N331" s="215"/>
      <c r="O331" s="215"/>
      <c r="P331" s="215"/>
    </row>
    <row r="332" spans="1:16" x14ac:dyDescent="0.2">
      <c r="A332" s="474"/>
      <c r="B332" s="1078"/>
      <c r="C332" s="225"/>
      <c r="D332" s="231"/>
      <c r="E332" s="228"/>
      <c r="F332" s="229"/>
      <c r="G332" s="220"/>
      <c r="H332" s="215"/>
      <c r="I332" s="215"/>
      <c r="J332" s="215"/>
      <c r="K332" s="215"/>
      <c r="L332" s="215"/>
      <c r="M332" s="215"/>
      <c r="N332" s="215"/>
      <c r="O332" s="215"/>
      <c r="P332" s="215"/>
    </row>
    <row r="333" spans="1:16" x14ac:dyDescent="0.2">
      <c r="A333" s="474"/>
      <c r="B333" s="1078"/>
      <c r="C333" s="225"/>
      <c r="D333" s="231"/>
      <c r="E333" s="228"/>
      <c r="F333" s="229"/>
      <c r="G333" s="220"/>
      <c r="H333" s="215"/>
      <c r="I333" s="215"/>
      <c r="J333" s="215"/>
      <c r="K333" s="215"/>
      <c r="L333" s="215"/>
      <c r="M333" s="215"/>
      <c r="N333" s="215"/>
      <c r="O333" s="215"/>
      <c r="P333" s="215"/>
    </row>
    <row r="334" spans="1:16" x14ac:dyDescent="0.2">
      <c r="A334" s="474"/>
      <c r="B334" s="1078"/>
      <c r="C334" s="225"/>
      <c r="D334" s="231"/>
      <c r="E334" s="228"/>
      <c r="F334" s="229"/>
      <c r="G334" s="220"/>
      <c r="H334" s="215"/>
      <c r="I334" s="215"/>
      <c r="J334" s="215"/>
      <c r="K334" s="215"/>
      <c r="L334" s="215"/>
      <c r="M334" s="215"/>
      <c r="N334" s="215"/>
      <c r="O334" s="215"/>
      <c r="P334" s="215"/>
    </row>
    <row r="335" spans="1:16" x14ac:dyDescent="0.2">
      <c r="A335" s="474"/>
      <c r="B335" s="1078"/>
      <c r="C335" s="225"/>
      <c r="D335" s="231"/>
      <c r="E335" s="228"/>
      <c r="F335" s="229"/>
      <c r="G335" s="220"/>
      <c r="H335" s="215"/>
      <c r="I335" s="215"/>
      <c r="J335" s="215"/>
      <c r="K335" s="215"/>
      <c r="L335" s="215"/>
      <c r="M335" s="215"/>
      <c r="N335" s="215"/>
      <c r="O335" s="215"/>
      <c r="P335" s="215"/>
    </row>
    <row r="336" spans="1:16" x14ac:dyDescent="0.2">
      <c r="A336" s="474"/>
      <c r="B336" s="1078"/>
      <c r="C336" s="225"/>
      <c r="D336" s="231"/>
      <c r="E336" s="228"/>
      <c r="F336" s="229"/>
      <c r="G336" s="220"/>
      <c r="H336" s="215"/>
      <c r="I336" s="215"/>
      <c r="J336" s="215"/>
      <c r="K336" s="215"/>
      <c r="L336" s="215"/>
      <c r="M336" s="215"/>
      <c r="N336" s="215"/>
      <c r="O336" s="215"/>
      <c r="P336" s="215"/>
    </row>
    <row r="337" spans="1:16" x14ac:dyDescent="0.2">
      <c r="A337" s="474"/>
      <c r="B337" s="1078"/>
      <c r="C337" s="225"/>
      <c r="D337" s="231"/>
      <c r="E337" s="228"/>
      <c r="F337" s="229"/>
      <c r="G337" s="220"/>
      <c r="H337" s="215"/>
      <c r="I337" s="215"/>
      <c r="J337" s="215"/>
      <c r="K337" s="215"/>
      <c r="L337" s="215"/>
      <c r="M337" s="215"/>
      <c r="N337" s="215"/>
      <c r="O337" s="215"/>
      <c r="P337" s="215"/>
    </row>
    <row r="338" spans="1:16" x14ac:dyDescent="0.2">
      <c r="A338" s="474"/>
      <c r="B338" s="1078"/>
      <c r="C338" s="225"/>
      <c r="D338" s="231"/>
      <c r="E338" s="228"/>
      <c r="F338" s="895"/>
      <c r="G338" s="220"/>
      <c r="H338" s="215"/>
      <c r="I338" s="215"/>
      <c r="J338" s="215"/>
      <c r="K338" s="215"/>
      <c r="L338" s="215"/>
      <c r="M338" s="215"/>
      <c r="N338" s="215"/>
      <c r="O338" s="215"/>
      <c r="P338" s="215"/>
    </row>
    <row r="339" spans="1:16" x14ac:dyDescent="0.2">
      <c r="A339" s="474"/>
      <c r="B339" s="1078"/>
      <c r="C339" s="225"/>
      <c r="D339" s="231"/>
      <c r="E339" s="228"/>
      <c r="F339" s="896"/>
      <c r="G339" s="220"/>
      <c r="H339" s="215"/>
      <c r="I339" s="215"/>
      <c r="J339" s="215"/>
      <c r="K339" s="215"/>
      <c r="L339" s="215"/>
      <c r="M339" s="215"/>
      <c r="N339" s="215"/>
      <c r="O339" s="215"/>
      <c r="P339" s="215"/>
    </row>
    <row r="340" spans="1:16" x14ac:dyDescent="0.2">
      <c r="A340" s="474" t="s">
        <v>8</v>
      </c>
      <c r="B340" s="1078"/>
      <c r="C340" s="225"/>
      <c r="D340" s="231"/>
      <c r="E340" s="228"/>
      <c r="F340" s="896"/>
      <c r="G340" s="220" t="s">
        <v>8</v>
      </c>
      <c r="H340" s="215"/>
      <c r="I340" s="215"/>
      <c r="J340" s="215"/>
      <c r="K340" s="215"/>
      <c r="L340" s="215"/>
      <c r="M340" s="215"/>
      <c r="N340" s="215"/>
      <c r="O340" s="215"/>
      <c r="P340" s="215"/>
    </row>
    <row r="341" spans="1:16" ht="13.5" thickBot="1" x14ac:dyDescent="0.25">
      <c r="A341" s="505"/>
      <c r="B341" s="1081"/>
      <c r="C341" s="898" t="s">
        <v>8</v>
      </c>
      <c r="D341" s="1082" t="s">
        <v>8</v>
      </c>
      <c r="E341" s="1081"/>
      <c r="F341" s="508" t="s">
        <v>15</v>
      </c>
      <c r="G341" s="509">
        <f>SUM(G307:G340)</f>
        <v>75000</v>
      </c>
      <c r="H341" s="246"/>
      <c r="I341" s="246"/>
      <c r="J341" s="246"/>
      <c r="K341" s="246"/>
      <c r="L341" s="246"/>
      <c r="M341" s="246"/>
      <c r="N341" s="246"/>
      <c r="O341" s="246"/>
      <c r="P341" s="246"/>
    </row>
    <row r="342" spans="1:16" ht="13.5" thickTop="1" x14ac:dyDescent="0.2">
      <c r="A342" s="1083" t="s">
        <v>4038</v>
      </c>
      <c r="B342" s="1084"/>
      <c r="C342" s="1085"/>
      <c r="D342" s="1086"/>
      <c r="E342" s="1084"/>
      <c r="F342" s="1087"/>
      <c r="G342" s="1088"/>
      <c r="H342" s="254"/>
      <c r="I342" s="254"/>
      <c r="J342" s="254"/>
      <c r="K342" s="254"/>
      <c r="L342" s="254"/>
      <c r="M342" s="254"/>
      <c r="N342" s="254"/>
      <c r="O342" s="254"/>
      <c r="P342" s="254"/>
    </row>
    <row r="343" spans="1:16" ht="13.5" thickBot="1" x14ac:dyDescent="0.25">
      <c r="A343" s="1089" t="s">
        <v>159</v>
      </c>
      <c r="B343" s="1090"/>
      <c r="C343" s="1090" t="s">
        <v>792</v>
      </c>
      <c r="D343" s="1090"/>
      <c r="E343" s="1091"/>
      <c r="F343" s="1092"/>
      <c r="G343" s="1093"/>
      <c r="H343" s="254"/>
      <c r="I343" s="254"/>
      <c r="J343" s="254"/>
      <c r="K343" s="254"/>
      <c r="L343" s="254"/>
      <c r="M343" s="254"/>
      <c r="N343" s="254"/>
      <c r="O343" s="254"/>
      <c r="P343" s="254"/>
    </row>
    <row r="344" spans="1:16" ht="13.5" thickTop="1" x14ac:dyDescent="0.2">
      <c r="A344" s="1221" t="s">
        <v>8</v>
      </c>
      <c r="B344" s="1222"/>
      <c r="C344" s="1222"/>
      <c r="D344" s="515" t="s">
        <v>11</v>
      </c>
      <c r="E344" s="1223" t="s">
        <v>12</v>
      </c>
      <c r="F344" s="1223"/>
      <c r="G344" s="122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">
      <c r="A345" s="1300" t="s">
        <v>17</v>
      </c>
      <c r="B345" s="1301"/>
      <c r="C345" s="1302"/>
      <c r="D345" s="516"/>
      <c r="E345" s="1227"/>
      <c r="F345" s="1228"/>
      <c r="G345" s="1229"/>
      <c r="H345" s="176"/>
      <c r="I345" s="176"/>
      <c r="J345" s="176"/>
      <c r="K345" s="176"/>
      <c r="L345" s="176"/>
      <c r="M345" s="176"/>
      <c r="N345" s="176"/>
      <c r="O345" s="176"/>
      <c r="P345" s="176"/>
    </row>
    <row r="346" spans="1:16" x14ac:dyDescent="0.2">
      <c r="A346" s="1300" t="s">
        <v>38</v>
      </c>
      <c r="B346" s="1301"/>
      <c r="C346" s="1302"/>
      <c r="D346" s="517" t="s">
        <v>380</v>
      </c>
      <c r="E346" s="1303" t="s">
        <v>142</v>
      </c>
      <c r="F346" s="1230"/>
      <c r="G346" s="1231"/>
      <c r="H346" s="1"/>
      <c r="I346" s="1"/>
      <c r="J346" s="1"/>
      <c r="K346" s="1"/>
      <c r="L346" s="1"/>
      <c r="M346" s="1"/>
      <c r="N346" s="1"/>
      <c r="O346" s="1"/>
      <c r="P346" s="1"/>
    </row>
    <row r="347" spans="1:16" ht="13.5" thickBot="1" x14ac:dyDescent="0.25">
      <c r="A347" s="1304" t="s">
        <v>39</v>
      </c>
      <c r="B347" s="1305"/>
      <c r="C347" s="1306"/>
      <c r="D347" s="518" t="s">
        <v>589</v>
      </c>
      <c r="E347" s="1279" t="s">
        <v>0</v>
      </c>
      <c r="F347" s="1279"/>
      <c r="G347" s="1280"/>
      <c r="H347" s="4"/>
      <c r="I347" s="4"/>
      <c r="J347" s="4"/>
      <c r="K347" s="4"/>
      <c r="L347" s="4"/>
      <c r="M347" s="4"/>
      <c r="N347" s="4"/>
      <c r="O347" s="4"/>
      <c r="P347" s="4"/>
    </row>
    <row r="348" spans="1:16" ht="16.5" x14ac:dyDescent="0.25">
      <c r="A348" s="1152" t="s">
        <v>29</v>
      </c>
      <c r="B348" s="1153"/>
      <c r="C348" s="1153"/>
      <c r="D348" s="1153"/>
      <c r="E348" s="1153"/>
      <c r="F348" s="1153"/>
      <c r="G348" s="1154"/>
      <c r="H348" s="251"/>
      <c r="I348" s="251"/>
      <c r="J348" s="251"/>
      <c r="K348" s="251"/>
      <c r="L348" s="251"/>
      <c r="M348" s="251"/>
      <c r="N348" s="251"/>
      <c r="O348" s="251"/>
      <c r="P348" s="251"/>
    </row>
    <row r="349" spans="1:16" x14ac:dyDescent="0.2">
      <c r="A349" s="1155" t="s">
        <v>48</v>
      </c>
      <c r="B349" s="1156"/>
      <c r="C349" s="1156"/>
      <c r="D349" s="1156"/>
      <c r="E349" s="1156"/>
      <c r="F349" s="1156"/>
      <c r="G349" s="1157"/>
      <c r="H349" s="250"/>
      <c r="I349" s="250"/>
      <c r="J349" s="250"/>
      <c r="K349" s="250"/>
      <c r="L349" s="250"/>
      <c r="M349" s="250"/>
      <c r="N349" s="250"/>
      <c r="O349" s="250"/>
      <c r="P349" s="250"/>
    </row>
    <row r="350" spans="1:16" x14ac:dyDescent="0.2">
      <c r="A350" s="1158" t="s">
        <v>49</v>
      </c>
      <c r="B350" s="1159"/>
      <c r="C350" s="1159"/>
      <c r="D350" s="1159"/>
      <c r="E350" s="1159"/>
      <c r="F350" s="1159"/>
      <c r="G350" s="1160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">
      <c r="A351" s="6"/>
      <c r="B351" s="178"/>
      <c r="C351" s="8"/>
      <c r="D351" s="9"/>
      <c r="E351" s="99"/>
      <c r="F351" s="10"/>
      <c r="G351" s="373" t="s">
        <v>411</v>
      </c>
      <c r="H351" s="559"/>
      <c r="I351" s="559"/>
      <c r="J351" s="559"/>
      <c r="K351" s="559"/>
      <c r="L351" s="559"/>
      <c r="M351" s="559"/>
      <c r="N351" s="559"/>
      <c r="O351" s="559"/>
      <c r="P351" s="559"/>
    </row>
    <row r="352" spans="1:16" x14ac:dyDescent="0.2">
      <c r="A352" s="12" t="s">
        <v>1</v>
      </c>
      <c r="B352" s="13"/>
      <c r="C352" s="14" t="s">
        <v>5</v>
      </c>
      <c r="D352" s="13"/>
      <c r="E352" s="343" t="s">
        <v>1062</v>
      </c>
      <c r="F352" s="60"/>
      <c r="G352" s="344" t="s">
        <v>1007</v>
      </c>
      <c r="H352" s="411"/>
      <c r="I352" s="411"/>
      <c r="J352" s="411"/>
      <c r="K352" s="411"/>
      <c r="L352" s="411"/>
      <c r="M352" s="411"/>
      <c r="N352" s="411"/>
      <c r="O352" s="411"/>
      <c r="P352" s="411"/>
    </row>
    <row r="353" spans="1:22" x14ac:dyDescent="0.2">
      <c r="A353" s="17" t="s">
        <v>8</v>
      </c>
      <c r="B353" s="179"/>
      <c r="C353" s="19"/>
      <c r="D353" s="4"/>
      <c r="E353" s="1145"/>
      <c r="F353" s="1146"/>
      <c r="G353" s="20"/>
    </row>
    <row r="354" spans="1:22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22" x14ac:dyDescent="0.2">
      <c r="A355" s="6"/>
      <c r="B355" s="178"/>
      <c r="C355" s="8"/>
      <c r="D355" s="8"/>
      <c r="E355" s="1147"/>
      <c r="F355" s="1148"/>
      <c r="G355" s="25"/>
    </row>
    <row r="356" spans="1:22" ht="26.25" thickBot="1" x14ac:dyDescent="0.25">
      <c r="A356" s="26" t="s">
        <v>47</v>
      </c>
      <c r="B356" s="180" t="s">
        <v>23</v>
      </c>
      <c r="C356" s="28" t="s">
        <v>34</v>
      </c>
      <c r="D356" s="110" t="s">
        <v>53</v>
      </c>
      <c r="E356" s="181" t="s">
        <v>54</v>
      </c>
      <c r="F356" s="111" t="s">
        <v>55</v>
      </c>
      <c r="G356" s="112" t="s">
        <v>35</v>
      </c>
      <c r="H356" s="253"/>
      <c r="I356" s="253"/>
      <c r="J356" s="253"/>
      <c r="K356" s="253"/>
      <c r="L356" s="253"/>
      <c r="M356" s="253"/>
      <c r="N356" s="253"/>
      <c r="O356" s="253"/>
      <c r="P356" s="253"/>
    </row>
    <row r="357" spans="1:22" ht="13.5" thickTop="1" x14ac:dyDescent="0.2">
      <c r="A357" s="29">
        <v>1</v>
      </c>
      <c r="B357" s="75"/>
      <c r="C357" s="346" t="s">
        <v>246</v>
      </c>
      <c r="D357" s="347" t="s">
        <v>1008</v>
      </c>
      <c r="E357" s="77">
        <v>1</v>
      </c>
      <c r="F357" s="185">
        <v>304.5</v>
      </c>
      <c r="G357" s="35">
        <f>F357*E357</f>
        <v>304.5</v>
      </c>
      <c r="H357" s="215"/>
      <c r="I357" s="215"/>
      <c r="J357" s="215"/>
      <c r="K357" s="215"/>
      <c r="L357" s="215"/>
      <c r="M357" s="215"/>
      <c r="N357" s="215"/>
      <c r="O357" s="215"/>
      <c r="P357" s="215"/>
      <c r="Q357" s="411" t="s">
        <v>1046</v>
      </c>
      <c r="R357" s="411"/>
      <c r="S357" s="411"/>
      <c r="T357" s="411"/>
    </row>
    <row r="358" spans="1:22" x14ac:dyDescent="0.2">
      <c r="A358" s="345">
        <f>A357+1</f>
        <v>2</v>
      </c>
      <c r="B358" s="75"/>
      <c r="C358" s="346" t="s">
        <v>246</v>
      </c>
      <c r="D358" s="347" t="s">
        <v>1009</v>
      </c>
      <c r="E358" s="77">
        <v>1</v>
      </c>
      <c r="F358" s="185">
        <v>249.5</v>
      </c>
      <c r="G358" s="35">
        <f t="shared" ref="G358:G389" si="0">F358*E358</f>
        <v>249.5</v>
      </c>
      <c r="H358" s="215"/>
      <c r="I358" s="215"/>
      <c r="J358" s="215"/>
      <c r="K358" s="215"/>
      <c r="L358" s="215"/>
      <c r="M358" s="215"/>
      <c r="N358" s="215"/>
      <c r="O358" s="215"/>
      <c r="P358" s="215"/>
    </row>
    <row r="359" spans="1:22" x14ac:dyDescent="0.2">
      <c r="A359" s="345">
        <f t="shared" ref="A359:A389" si="1">A358+1</f>
        <v>3</v>
      </c>
      <c r="B359" s="75"/>
      <c r="C359" s="346" t="s">
        <v>149</v>
      </c>
      <c r="D359" s="347" t="s">
        <v>1010</v>
      </c>
      <c r="E359" s="77">
        <v>1</v>
      </c>
      <c r="F359" s="437">
        <v>112.5</v>
      </c>
      <c r="G359" s="35">
        <f t="shared" si="0"/>
        <v>112.5</v>
      </c>
      <c r="H359" s="215"/>
      <c r="I359" s="215"/>
      <c r="J359" s="215"/>
      <c r="K359" s="215"/>
      <c r="L359" s="215"/>
      <c r="M359" s="215"/>
      <c r="N359" s="215"/>
      <c r="O359" s="215"/>
      <c r="P359" s="215"/>
      <c r="Q359" s="411" t="s">
        <v>1047</v>
      </c>
      <c r="R359" s="411"/>
      <c r="S359" s="411"/>
      <c r="T359" s="411"/>
    </row>
    <row r="360" spans="1:22" x14ac:dyDescent="0.2">
      <c r="A360" s="345">
        <f t="shared" si="1"/>
        <v>4</v>
      </c>
      <c r="B360" s="75"/>
      <c r="C360" s="346" t="s">
        <v>149</v>
      </c>
      <c r="D360" s="347" t="s">
        <v>1011</v>
      </c>
      <c r="E360" s="77">
        <v>2</v>
      </c>
      <c r="F360" s="185">
        <v>59.95</v>
      </c>
      <c r="G360" s="35">
        <f t="shared" si="0"/>
        <v>119.9</v>
      </c>
      <c r="H360" s="215"/>
      <c r="I360" s="215"/>
      <c r="J360" s="215"/>
      <c r="K360" s="215"/>
      <c r="L360" s="215"/>
      <c r="M360" s="215"/>
      <c r="N360" s="215"/>
      <c r="O360" s="215"/>
      <c r="P360" s="215"/>
      <c r="Q360" s="411" t="s">
        <v>1043</v>
      </c>
      <c r="R360" s="411"/>
      <c r="S360" s="411"/>
      <c r="T360" s="411"/>
    </row>
    <row r="361" spans="1:22" x14ac:dyDescent="0.2">
      <c r="A361" s="345">
        <f t="shared" si="1"/>
        <v>5</v>
      </c>
      <c r="B361" s="75"/>
      <c r="C361" s="346" t="s">
        <v>149</v>
      </c>
      <c r="D361" s="347" t="s">
        <v>1063</v>
      </c>
      <c r="E361" s="77">
        <v>1</v>
      </c>
      <c r="F361" s="185">
        <v>121.2</v>
      </c>
      <c r="G361" s="35">
        <f t="shared" si="0"/>
        <v>121.2</v>
      </c>
      <c r="H361" s="215"/>
      <c r="I361" s="215"/>
      <c r="J361" s="215"/>
      <c r="K361" s="215"/>
      <c r="L361" s="215"/>
      <c r="M361" s="215"/>
      <c r="N361" s="215"/>
      <c r="O361" s="215"/>
      <c r="P361" s="215"/>
    </row>
    <row r="362" spans="1:22" x14ac:dyDescent="0.2">
      <c r="A362" s="345">
        <f t="shared" si="1"/>
        <v>6</v>
      </c>
      <c r="B362" s="75"/>
      <c r="C362" s="346" t="s">
        <v>178</v>
      </c>
      <c r="D362" s="347" t="s">
        <v>1012</v>
      </c>
      <c r="E362" s="77">
        <v>1</v>
      </c>
      <c r="F362" s="185">
        <v>67.5</v>
      </c>
      <c r="G362" s="35">
        <f t="shared" si="0"/>
        <v>67.5</v>
      </c>
      <c r="H362" s="215"/>
      <c r="I362" s="215"/>
      <c r="J362" s="215"/>
      <c r="K362" s="215"/>
      <c r="L362" s="215"/>
      <c r="M362" s="215"/>
      <c r="N362" s="215"/>
      <c r="O362" s="215"/>
      <c r="P362" s="215"/>
      <c r="Q362" s="411" t="s">
        <v>1046</v>
      </c>
      <c r="R362" s="411"/>
      <c r="S362" s="411"/>
      <c r="T362" s="411"/>
    </row>
    <row r="363" spans="1:22" x14ac:dyDescent="0.2">
      <c r="A363" s="345">
        <f t="shared" si="1"/>
        <v>7</v>
      </c>
      <c r="B363" s="75"/>
      <c r="C363" s="352" t="s">
        <v>246</v>
      </c>
      <c r="D363" s="347" t="s">
        <v>1013</v>
      </c>
      <c r="E363" s="77">
        <v>1</v>
      </c>
      <c r="F363" s="185">
        <v>184</v>
      </c>
      <c r="G363" s="35">
        <f t="shared" si="0"/>
        <v>184</v>
      </c>
      <c r="H363" s="215"/>
      <c r="I363" s="215"/>
      <c r="J363" s="215"/>
      <c r="K363" s="215"/>
      <c r="L363" s="215"/>
      <c r="M363" s="215"/>
      <c r="N363" s="215"/>
      <c r="O363" s="215"/>
      <c r="P363" s="215"/>
      <c r="Q363" s="411" t="s">
        <v>1048</v>
      </c>
      <c r="R363" s="411"/>
      <c r="S363" s="411"/>
      <c r="T363" s="411"/>
    </row>
    <row r="364" spans="1:22" x14ac:dyDescent="0.2">
      <c r="A364" s="345">
        <f t="shared" si="1"/>
        <v>8</v>
      </c>
      <c r="B364" s="75"/>
      <c r="C364" s="352" t="s">
        <v>149</v>
      </c>
      <c r="D364" s="347" t="s">
        <v>1014</v>
      </c>
      <c r="E364" s="77">
        <v>3</v>
      </c>
      <c r="F364" s="185">
        <v>136.05000000000001</v>
      </c>
      <c r="G364" s="35">
        <f t="shared" si="0"/>
        <v>408.15000000000003</v>
      </c>
      <c r="H364" s="215"/>
      <c r="I364" s="215"/>
      <c r="J364" s="215"/>
      <c r="K364" s="215"/>
      <c r="L364" s="215"/>
      <c r="M364" s="215"/>
      <c r="N364" s="215"/>
      <c r="O364" s="215"/>
      <c r="P364" s="215"/>
      <c r="Q364" s="411" t="s">
        <v>1042</v>
      </c>
      <c r="R364" s="411"/>
      <c r="S364" s="411"/>
      <c r="T364" s="411"/>
      <c r="V364" s="411"/>
    </row>
    <row r="365" spans="1:22" x14ac:dyDescent="0.2">
      <c r="A365" s="345">
        <f t="shared" si="1"/>
        <v>9</v>
      </c>
      <c r="B365" s="186"/>
      <c r="C365" s="352" t="s">
        <v>149</v>
      </c>
      <c r="D365" s="439" t="s">
        <v>1058</v>
      </c>
      <c r="E365" s="77">
        <v>3</v>
      </c>
      <c r="F365" s="185">
        <v>63.2</v>
      </c>
      <c r="G365" s="35">
        <f t="shared" si="0"/>
        <v>189.60000000000002</v>
      </c>
      <c r="H365" s="215"/>
      <c r="I365" s="215"/>
      <c r="J365" s="215"/>
      <c r="K365" s="215"/>
      <c r="L365" s="215"/>
      <c r="M365" s="215"/>
      <c r="N365" s="215"/>
      <c r="O365" s="215"/>
      <c r="P365" s="215"/>
      <c r="Q365" s="411" t="s">
        <v>1044</v>
      </c>
      <c r="R365" s="411"/>
      <c r="S365" s="411"/>
      <c r="T365" s="411"/>
      <c r="V365" s="411"/>
    </row>
    <row r="366" spans="1:22" x14ac:dyDescent="0.2">
      <c r="A366" s="345">
        <f t="shared" si="1"/>
        <v>10</v>
      </c>
      <c r="B366" s="74"/>
      <c r="C366" s="352" t="s">
        <v>149</v>
      </c>
      <c r="D366" s="347" t="s">
        <v>1015</v>
      </c>
      <c r="E366" s="77">
        <v>3</v>
      </c>
      <c r="F366" s="185">
        <v>58.8</v>
      </c>
      <c r="G366" s="35">
        <f t="shared" si="0"/>
        <v>176.39999999999998</v>
      </c>
      <c r="H366" s="215"/>
      <c r="I366" s="215"/>
      <c r="J366" s="215"/>
      <c r="K366" s="215"/>
      <c r="L366" s="215"/>
      <c r="M366" s="215"/>
      <c r="N366" s="215"/>
      <c r="O366" s="215"/>
      <c r="P366" s="215"/>
      <c r="Q366" s="411" t="s">
        <v>1045</v>
      </c>
      <c r="R366" s="411"/>
      <c r="S366" s="411"/>
      <c r="T366" s="411"/>
    </row>
    <row r="367" spans="1:22" x14ac:dyDescent="0.2">
      <c r="A367" s="345">
        <f t="shared" si="1"/>
        <v>11</v>
      </c>
      <c r="B367" s="74"/>
      <c r="C367" s="352" t="s">
        <v>149</v>
      </c>
      <c r="D367" s="435" t="s">
        <v>1016</v>
      </c>
      <c r="E367" s="84">
        <v>4</v>
      </c>
      <c r="F367" s="163">
        <v>73</v>
      </c>
      <c r="G367" s="35">
        <f t="shared" si="0"/>
        <v>292</v>
      </c>
      <c r="H367" s="215"/>
      <c r="I367" s="215"/>
      <c r="J367" s="215"/>
      <c r="K367" s="215"/>
      <c r="L367" s="215"/>
      <c r="M367" s="215"/>
      <c r="N367" s="215"/>
      <c r="O367" s="215"/>
      <c r="P367" s="215"/>
      <c r="Q367" s="411" t="s">
        <v>1049</v>
      </c>
      <c r="R367" s="411"/>
      <c r="S367" s="411"/>
      <c r="T367" s="411"/>
    </row>
    <row r="368" spans="1:22" x14ac:dyDescent="0.2">
      <c r="A368" s="345">
        <f t="shared" si="1"/>
        <v>12</v>
      </c>
      <c r="B368" s="74"/>
      <c r="C368" s="352" t="s">
        <v>149</v>
      </c>
      <c r="D368" s="435" t="s">
        <v>1017</v>
      </c>
      <c r="E368" s="84">
        <v>3</v>
      </c>
      <c r="F368" s="163">
        <v>124.5</v>
      </c>
      <c r="G368" s="35">
        <f t="shared" si="0"/>
        <v>373.5</v>
      </c>
      <c r="H368" s="215"/>
      <c r="I368" s="215"/>
      <c r="J368" s="215"/>
      <c r="K368" s="215"/>
      <c r="L368" s="215"/>
      <c r="M368" s="215"/>
      <c r="N368" s="215"/>
      <c r="O368" s="215"/>
      <c r="P368" s="215"/>
      <c r="Q368" s="411" t="s">
        <v>1050</v>
      </c>
      <c r="R368" s="411"/>
      <c r="S368" s="411"/>
      <c r="T368" s="411"/>
      <c r="V368" s="411"/>
    </row>
    <row r="369" spans="1:26" x14ac:dyDescent="0.2">
      <c r="A369" s="345">
        <f t="shared" si="1"/>
        <v>13</v>
      </c>
      <c r="B369" s="75"/>
      <c r="C369" s="352" t="s">
        <v>149</v>
      </c>
      <c r="D369" s="435" t="s">
        <v>1018</v>
      </c>
      <c r="E369" s="84">
        <v>2</v>
      </c>
      <c r="F369" s="172">
        <v>124.5</v>
      </c>
      <c r="G369" s="35">
        <f t="shared" si="0"/>
        <v>249</v>
      </c>
      <c r="H369" s="215"/>
      <c r="I369" s="215"/>
      <c r="J369" s="215"/>
      <c r="K369" s="215"/>
      <c r="L369" s="215"/>
      <c r="M369" s="215"/>
      <c r="N369" s="215"/>
      <c r="O369" s="215"/>
      <c r="P369" s="215"/>
      <c r="Q369" s="411" t="s">
        <v>1050</v>
      </c>
      <c r="R369" s="411"/>
      <c r="S369" s="411"/>
      <c r="T369" s="411"/>
      <c r="V369" s="411"/>
    </row>
    <row r="370" spans="1:26" x14ac:dyDescent="0.2">
      <c r="A370" s="345">
        <f t="shared" si="1"/>
        <v>14</v>
      </c>
      <c r="B370" s="75"/>
      <c r="C370" s="352" t="s">
        <v>149</v>
      </c>
      <c r="D370" s="435" t="s">
        <v>1019</v>
      </c>
      <c r="E370" s="84">
        <v>4</v>
      </c>
      <c r="F370" s="173">
        <v>34.35</v>
      </c>
      <c r="G370" s="35">
        <f t="shared" si="0"/>
        <v>137.4</v>
      </c>
      <c r="H370" s="215"/>
      <c r="I370" s="215"/>
      <c r="J370" s="215"/>
      <c r="K370" s="215"/>
      <c r="L370" s="215"/>
      <c r="M370" s="215"/>
      <c r="N370" s="215"/>
      <c r="O370" s="215"/>
      <c r="P370" s="215"/>
    </row>
    <row r="371" spans="1:26" x14ac:dyDescent="0.2">
      <c r="A371" s="345">
        <f t="shared" si="1"/>
        <v>15</v>
      </c>
      <c r="B371" s="75"/>
      <c r="C371" s="352" t="s">
        <v>149</v>
      </c>
      <c r="D371" s="435" t="s">
        <v>1020</v>
      </c>
      <c r="E371" s="77">
        <v>1</v>
      </c>
      <c r="F371" s="185">
        <v>35.25</v>
      </c>
      <c r="G371" s="35">
        <f t="shared" si="0"/>
        <v>35.25</v>
      </c>
      <c r="H371" s="215"/>
      <c r="I371" s="215"/>
      <c r="J371" s="215"/>
      <c r="K371" s="215"/>
      <c r="L371" s="215"/>
      <c r="M371" s="215"/>
      <c r="N371" s="215"/>
      <c r="O371" s="215"/>
      <c r="P371" s="215"/>
      <c r="Q371" s="411" t="s">
        <v>152</v>
      </c>
      <c r="R371" s="411"/>
      <c r="S371" s="411"/>
      <c r="T371" s="411"/>
    </row>
    <row r="372" spans="1:26" x14ac:dyDescent="0.2">
      <c r="A372" s="345">
        <f t="shared" si="1"/>
        <v>16</v>
      </c>
      <c r="B372" s="75"/>
      <c r="C372" s="352" t="s">
        <v>149</v>
      </c>
      <c r="D372" s="435" t="s">
        <v>1021</v>
      </c>
      <c r="E372" s="77">
        <v>1</v>
      </c>
      <c r="F372" s="185">
        <v>37.25</v>
      </c>
      <c r="G372" s="35">
        <f t="shared" si="0"/>
        <v>37.25</v>
      </c>
      <c r="H372" s="215"/>
      <c r="I372" s="215"/>
      <c r="J372" s="215"/>
      <c r="K372" s="215"/>
      <c r="L372" s="215"/>
      <c r="M372" s="215"/>
      <c r="N372" s="215"/>
      <c r="O372" s="215"/>
      <c r="P372" s="215"/>
      <c r="Q372" s="411" t="s">
        <v>8</v>
      </c>
      <c r="R372" s="411"/>
      <c r="S372" s="411"/>
      <c r="T372" s="411"/>
    </row>
    <row r="373" spans="1:26" x14ac:dyDescent="0.2">
      <c r="A373" s="345">
        <f t="shared" si="1"/>
        <v>17</v>
      </c>
      <c r="B373" s="75"/>
      <c r="C373" s="352" t="s">
        <v>149</v>
      </c>
      <c r="D373" s="347" t="s">
        <v>1022</v>
      </c>
      <c r="E373" s="77">
        <v>1</v>
      </c>
      <c r="F373" s="185">
        <v>96.8</v>
      </c>
      <c r="G373" s="35">
        <f t="shared" si="0"/>
        <v>96.8</v>
      </c>
      <c r="H373" s="215"/>
      <c r="I373" s="215"/>
      <c r="J373" s="215"/>
      <c r="K373" s="215"/>
      <c r="L373" s="215"/>
      <c r="M373" s="215"/>
      <c r="N373" s="215"/>
      <c r="O373" s="215"/>
      <c r="P373" s="215"/>
      <c r="Q373" s="411" t="s">
        <v>1052</v>
      </c>
      <c r="R373" s="411"/>
      <c r="S373" s="411"/>
      <c r="T373" s="411"/>
    </row>
    <row r="374" spans="1:26" x14ac:dyDescent="0.2">
      <c r="A374" s="345">
        <f t="shared" si="1"/>
        <v>18</v>
      </c>
      <c r="B374" s="75"/>
      <c r="C374" s="352" t="s">
        <v>149</v>
      </c>
      <c r="D374" s="347" t="s">
        <v>1024</v>
      </c>
      <c r="E374" s="77">
        <v>2</v>
      </c>
      <c r="F374" s="185">
        <v>42.95</v>
      </c>
      <c r="G374" s="35">
        <f t="shared" si="0"/>
        <v>85.9</v>
      </c>
      <c r="H374" s="215"/>
      <c r="I374" s="215"/>
      <c r="J374" s="215"/>
      <c r="K374" s="215"/>
      <c r="L374" s="215"/>
      <c r="M374" s="215"/>
      <c r="N374" s="215"/>
      <c r="O374" s="215"/>
      <c r="P374" s="215"/>
      <c r="Q374" s="411" t="s">
        <v>1039</v>
      </c>
      <c r="R374" s="411"/>
      <c r="S374" s="411"/>
      <c r="T374" s="411"/>
      <c r="V374" s="411"/>
    </row>
    <row r="375" spans="1:26" x14ac:dyDescent="0.2">
      <c r="A375" s="345">
        <f t="shared" si="1"/>
        <v>19</v>
      </c>
      <c r="B375" s="75"/>
      <c r="C375" s="352" t="s">
        <v>149</v>
      </c>
      <c r="D375" s="347" t="s">
        <v>1023</v>
      </c>
      <c r="E375" s="77">
        <v>1</v>
      </c>
      <c r="F375" s="185">
        <v>42.95</v>
      </c>
      <c r="G375" s="35">
        <f t="shared" si="0"/>
        <v>42.95</v>
      </c>
      <c r="H375" s="215"/>
      <c r="I375" s="215"/>
      <c r="J375" s="215"/>
      <c r="K375" s="215"/>
      <c r="L375" s="215"/>
      <c r="M375" s="215"/>
      <c r="N375" s="215"/>
      <c r="O375" s="215"/>
      <c r="P375" s="215"/>
      <c r="Q375" s="411" t="s">
        <v>1039</v>
      </c>
      <c r="R375" s="411"/>
      <c r="S375" s="411"/>
      <c r="T375" s="411"/>
    </row>
    <row r="376" spans="1:26" x14ac:dyDescent="0.2">
      <c r="A376" s="345">
        <f t="shared" si="1"/>
        <v>20</v>
      </c>
      <c r="B376" s="75"/>
      <c r="C376" s="352" t="s">
        <v>149</v>
      </c>
      <c r="D376" s="347" t="s">
        <v>1025</v>
      </c>
      <c r="E376" s="84">
        <v>2</v>
      </c>
      <c r="F376" s="163">
        <v>42.75</v>
      </c>
      <c r="G376" s="35">
        <f t="shared" si="0"/>
        <v>85.5</v>
      </c>
      <c r="H376" s="215"/>
      <c r="I376" s="215"/>
      <c r="J376" s="215"/>
      <c r="K376" s="215"/>
      <c r="L376" s="215"/>
      <c r="M376" s="215"/>
      <c r="N376" s="215"/>
      <c r="O376" s="215"/>
      <c r="P376" s="215"/>
      <c r="Q376" s="411" t="s">
        <v>1051</v>
      </c>
      <c r="R376" s="411"/>
      <c r="S376" s="411"/>
      <c r="T376" s="411"/>
    </row>
    <row r="377" spans="1:26" x14ac:dyDescent="0.2">
      <c r="A377" s="345">
        <f t="shared" si="1"/>
        <v>21</v>
      </c>
      <c r="B377" s="75"/>
      <c r="C377" s="352" t="s">
        <v>149</v>
      </c>
      <c r="D377" s="347" t="s">
        <v>1026</v>
      </c>
      <c r="E377" s="84">
        <v>2</v>
      </c>
      <c r="F377" s="163">
        <v>42.75</v>
      </c>
      <c r="G377" s="35">
        <f t="shared" si="0"/>
        <v>85.5</v>
      </c>
      <c r="H377" s="215"/>
      <c r="I377" s="215"/>
      <c r="J377" s="215"/>
      <c r="K377" s="215"/>
      <c r="L377" s="215"/>
      <c r="M377" s="215"/>
      <c r="N377" s="215"/>
      <c r="O377" s="215"/>
      <c r="P377" s="215"/>
      <c r="Q377" s="411" t="s">
        <v>1051</v>
      </c>
      <c r="R377" s="411"/>
      <c r="S377" s="411"/>
      <c r="T377" s="411"/>
    </row>
    <row r="378" spans="1:26" x14ac:dyDescent="0.2">
      <c r="A378" s="345">
        <f t="shared" si="1"/>
        <v>22</v>
      </c>
      <c r="B378" s="75"/>
      <c r="C378" s="352" t="s">
        <v>149</v>
      </c>
      <c r="D378" s="435" t="s">
        <v>1027</v>
      </c>
      <c r="E378" s="84">
        <v>1</v>
      </c>
      <c r="F378" s="163">
        <v>41.5</v>
      </c>
      <c r="G378" s="35">
        <f t="shared" si="0"/>
        <v>41.5</v>
      </c>
      <c r="H378" s="215"/>
      <c r="I378" s="215"/>
      <c r="J378" s="215"/>
      <c r="K378" s="215"/>
      <c r="L378" s="215"/>
      <c r="M378" s="215"/>
      <c r="N378" s="215"/>
      <c r="O378" s="215"/>
      <c r="P378" s="215"/>
      <c r="Q378" s="411" t="s">
        <v>1051</v>
      </c>
      <c r="R378" s="411"/>
      <c r="S378" s="411"/>
      <c r="T378" s="411"/>
      <c r="Z378" s="214"/>
    </row>
    <row r="379" spans="1:26" x14ac:dyDescent="0.2">
      <c r="A379" s="345">
        <f t="shared" si="1"/>
        <v>23</v>
      </c>
      <c r="B379" s="75"/>
      <c r="C379" s="352" t="s">
        <v>149</v>
      </c>
      <c r="D379" s="435" t="s">
        <v>1028</v>
      </c>
      <c r="E379" s="84">
        <v>2</v>
      </c>
      <c r="F379" s="163">
        <v>41.9</v>
      </c>
      <c r="G379" s="35">
        <f t="shared" si="0"/>
        <v>83.8</v>
      </c>
      <c r="H379" s="215"/>
      <c r="I379" s="215"/>
      <c r="J379" s="215"/>
      <c r="K379" s="215"/>
      <c r="L379" s="215"/>
      <c r="M379" s="215"/>
      <c r="N379" s="215"/>
      <c r="O379" s="215"/>
      <c r="P379" s="215"/>
      <c r="Q379" s="411" t="s">
        <v>1053</v>
      </c>
      <c r="R379" s="411"/>
      <c r="S379" s="411"/>
      <c r="T379" s="411"/>
      <c r="U379" s="215"/>
      <c r="Z379" s="214"/>
    </row>
    <row r="380" spans="1:26" x14ac:dyDescent="0.2">
      <c r="A380" s="345">
        <f t="shared" si="1"/>
        <v>24</v>
      </c>
      <c r="B380" s="75"/>
      <c r="C380" s="352" t="s">
        <v>149</v>
      </c>
      <c r="D380" s="435" t="s">
        <v>1029</v>
      </c>
      <c r="E380" s="84">
        <v>2</v>
      </c>
      <c r="F380" s="163">
        <v>248</v>
      </c>
      <c r="G380" s="35">
        <f t="shared" si="0"/>
        <v>496</v>
      </c>
      <c r="H380" s="215"/>
      <c r="I380" s="215"/>
      <c r="J380" s="215"/>
      <c r="K380" s="215"/>
      <c r="L380" s="215"/>
      <c r="M380" s="215"/>
      <c r="N380" s="215"/>
      <c r="O380" s="215"/>
      <c r="P380" s="215"/>
      <c r="Q380" s="411" t="s">
        <v>1055</v>
      </c>
      <c r="R380" s="411"/>
      <c r="S380" s="411"/>
      <c r="T380" s="411"/>
    </row>
    <row r="381" spans="1:26" x14ac:dyDescent="0.2">
      <c r="A381" s="345">
        <f t="shared" si="1"/>
        <v>25</v>
      </c>
      <c r="B381" s="75"/>
      <c r="C381" s="352" t="s">
        <v>149</v>
      </c>
      <c r="D381" s="435" t="s">
        <v>1017</v>
      </c>
      <c r="E381" s="84">
        <v>4</v>
      </c>
      <c r="F381" s="163">
        <v>124.5</v>
      </c>
      <c r="G381" s="35">
        <f t="shared" si="0"/>
        <v>498</v>
      </c>
      <c r="H381" s="215"/>
      <c r="I381" s="215"/>
      <c r="J381" s="215"/>
      <c r="K381" s="215"/>
      <c r="L381" s="215"/>
      <c r="M381" s="215"/>
      <c r="N381" s="215"/>
      <c r="O381" s="215"/>
      <c r="P381" s="215"/>
      <c r="Q381" s="411"/>
      <c r="R381" s="411"/>
      <c r="S381" s="411"/>
      <c r="T381" s="411"/>
      <c r="Z381" s="215"/>
    </row>
    <row r="382" spans="1:26" x14ac:dyDescent="0.2">
      <c r="A382" s="345">
        <f t="shared" si="1"/>
        <v>26</v>
      </c>
      <c r="B382" s="75"/>
      <c r="C382" s="352" t="s">
        <v>149</v>
      </c>
      <c r="D382" s="435" t="s">
        <v>1030</v>
      </c>
      <c r="E382" s="84">
        <v>2</v>
      </c>
      <c r="F382" s="163">
        <v>334</v>
      </c>
      <c r="G382" s="35">
        <f t="shared" si="0"/>
        <v>668</v>
      </c>
      <c r="H382" s="215"/>
      <c r="I382" s="215"/>
      <c r="J382" s="215"/>
      <c r="K382" s="215"/>
      <c r="L382" s="215"/>
      <c r="M382" s="215"/>
      <c r="N382" s="215"/>
      <c r="O382" s="215"/>
      <c r="P382" s="215"/>
      <c r="Q382" s="411" t="s">
        <v>1055</v>
      </c>
      <c r="R382" s="411"/>
      <c r="S382" s="411"/>
      <c r="T382" s="411"/>
      <c r="V382" s="214"/>
    </row>
    <row r="383" spans="1:26" x14ac:dyDescent="0.2">
      <c r="A383" s="345">
        <f t="shared" si="1"/>
        <v>27</v>
      </c>
      <c r="B383" s="75"/>
      <c r="C383" s="352" t="s">
        <v>149</v>
      </c>
      <c r="D383" s="435" t="s">
        <v>1018</v>
      </c>
      <c r="E383" s="84">
        <v>4</v>
      </c>
      <c r="F383" s="172">
        <v>124.5</v>
      </c>
      <c r="G383" s="35">
        <f t="shared" si="0"/>
        <v>498</v>
      </c>
      <c r="H383" s="215"/>
      <c r="I383" s="215"/>
      <c r="J383" s="215"/>
      <c r="K383" s="215"/>
      <c r="L383" s="215"/>
      <c r="M383" s="215"/>
      <c r="N383" s="215"/>
      <c r="O383" s="215"/>
      <c r="P383" s="215"/>
      <c r="Q383" s="411"/>
      <c r="R383" s="411"/>
      <c r="S383" s="411"/>
      <c r="T383" s="411"/>
      <c r="V383" s="435"/>
      <c r="W383" s="84"/>
      <c r="X383" s="163"/>
    </row>
    <row r="384" spans="1:26" x14ac:dyDescent="0.2">
      <c r="A384" s="345">
        <f t="shared" si="1"/>
        <v>28</v>
      </c>
      <c r="B384" s="75"/>
      <c r="C384" s="352" t="s">
        <v>149</v>
      </c>
      <c r="D384" s="435" t="s">
        <v>1031</v>
      </c>
      <c r="E384" s="84">
        <v>1</v>
      </c>
      <c r="F384" s="163">
        <v>108.25</v>
      </c>
      <c r="G384" s="35">
        <f t="shared" si="0"/>
        <v>108.25</v>
      </c>
      <c r="H384" s="215"/>
      <c r="I384" s="215"/>
      <c r="J384" s="215"/>
      <c r="K384" s="215"/>
      <c r="L384" s="215"/>
      <c r="M384" s="215"/>
      <c r="N384" s="215"/>
      <c r="O384" s="215"/>
      <c r="P384" s="215"/>
      <c r="Q384" s="411" t="s">
        <v>1054</v>
      </c>
      <c r="R384" s="411"/>
      <c r="S384" s="411"/>
      <c r="T384" s="411"/>
      <c r="V384" s="435"/>
      <c r="W384" s="84"/>
      <c r="X384" s="163"/>
    </row>
    <row r="385" spans="1:24" x14ac:dyDescent="0.2">
      <c r="A385" s="345">
        <f t="shared" si="1"/>
        <v>29</v>
      </c>
      <c r="B385" s="75"/>
      <c r="C385" s="352" t="s">
        <v>149</v>
      </c>
      <c r="D385" s="435" t="s">
        <v>1032</v>
      </c>
      <c r="E385" s="84">
        <v>1</v>
      </c>
      <c r="F385" s="163">
        <v>209.5</v>
      </c>
      <c r="G385" s="35">
        <f t="shared" si="0"/>
        <v>209.5</v>
      </c>
      <c r="H385" s="215"/>
      <c r="I385" s="215"/>
      <c r="J385" s="215"/>
      <c r="K385" s="215"/>
      <c r="L385" s="215"/>
      <c r="M385" s="215"/>
      <c r="N385" s="215"/>
      <c r="O385" s="215"/>
      <c r="P385" s="215"/>
      <c r="Q385" s="411" t="s">
        <v>1050</v>
      </c>
      <c r="R385" s="411"/>
      <c r="S385" s="411"/>
      <c r="T385" s="411"/>
      <c r="V385" s="435"/>
      <c r="W385" s="84"/>
      <c r="X385" s="163"/>
    </row>
    <row r="386" spans="1:24" x14ac:dyDescent="0.2">
      <c r="A386" s="345">
        <f t="shared" si="1"/>
        <v>30</v>
      </c>
      <c r="B386" s="75"/>
      <c r="C386" s="352" t="s">
        <v>149</v>
      </c>
      <c r="D386" s="435" t="s">
        <v>1033</v>
      </c>
      <c r="E386" s="84">
        <v>7</v>
      </c>
      <c r="F386" s="163">
        <v>59.3</v>
      </c>
      <c r="G386" s="35">
        <f t="shared" si="0"/>
        <v>415.09999999999997</v>
      </c>
      <c r="H386" s="215"/>
      <c r="I386" s="215"/>
      <c r="J386" s="215"/>
      <c r="K386" s="215"/>
      <c r="L386" s="215"/>
      <c r="M386" s="215"/>
      <c r="N386" s="215"/>
      <c r="O386" s="215"/>
      <c r="P386" s="215"/>
      <c r="Q386" s="411" t="s">
        <v>1043</v>
      </c>
      <c r="R386" s="411"/>
      <c r="S386" s="411"/>
      <c r="T386" s="411"/>
      <c r="V386" s="435"/>
      <c r="W386" s="84"/>
      <c r="X386" s="163"/>
    </row>
    <row r="387" spans="1:24" x14ac:dyDescent="0.2">
      <c r="A387" s="345">
        <f t="shared" si="1"/>
        <v>31</v>
      </c>
      <c r="B387" s="75"/>
      <c r="C387" s="352" t="s">
        <v>149</v>
      </c>
      <c r="D387" s="435" t="s">
        <v>1034</v>
      </c>
      <c r="E387" s="84">
        <v>7</v>
      </c>
      <c r="F387" s="163">
        <v>136.05000000000001</v>
      </c>
      <c r="G387" s="35">
        <f t="shared" si="0"/>
        <v>952.35000000000014</v>
      </c>
      <c r="H387" s="215"/>
      <c r="I387" s="215"/>
      <c r="J387" s="215"/>
      <c r="K387" s="215"/>
      <c r="L387" s="215"/>
      <c r="M387" s="215"/>
      <c r="N387" s="215"/>
      <c r="O387" s="215"/>
      <c r="P387" s="215"/>
      <c r="Q387" s="411" t="s">
        <v>1042</v>
      </c>
      <c r="R387" s="411"/>
      <c r="S387" s="411"/>
      <c r="T387" s="411"/>
      <c r="V387" s="435"/>
      <c r="W387" s="84"/>
      <c r="X387" s="163"/>
    </row>
    <row r="388" spans="1:24" x14ac:dyDescent="0.2">
      <c r="A388" s="345">
        <f t="shared" si="1"/>
        <v>32</v>
      </c>
      <c r="B388" s="75"/>
      <c r="C388" s="352" t="s">
        <v>149</v>
      </c>
      <c r="D388" s="347" t="s">
        <v>1015</v>
      </c>
      <c r="E388" s="77">
        <v>7</v>
      </c>
      <c r="F388" s="185">
        <v>58.8</v>
      </c>
      <c r="G388" s="35">
        <f t="shared" si="0"/>
        <v>411.59999999999997</v>
      </c>
      <c r="H388" s="215"/>
      <c r="I388" s="215"/>
      <c r="J388" s="215"/>
      <c r="K388" s="215"/>
      <c r="L388" s="215"/>
      <c r="M388" s="215"/>
      <c r="N388" s="215"/>
      <c r="O388" s="215"/>
      <c r="P388" s="215"/>
      <c r="V388" s="435"/>
      <c r="W388" s="84"/>
      <c r="X388" s="163"/>
    </row>
    <row r="389" spans="1:24" x14ac:dyDescent="0.2">
      <c r="A389" s="345">
        <f t="shared" si="1"/>
        <v>33</v>
      </c>
      <c r="B389" s="75"/>
      <c r="C389" s="352" t="s">
        <v>149</v>
      </c>
      <c r="D389" s="435" t="s">
        <v>1057</v>
      </c>
      <c r="E389" s="84">
        <v>7</v>
      </c>
      <c r="F389" s="163">
        <v>63.2</v>
      </c>
      <c r="G389" s="35">
        <f t="shared" si="0"/>
        <v>442.40000000000003</v>
      </c>
      <c r="H389" s="215"/>
      <c r="I389" s="215"/>
      <c r="J389" s="215"/>
      <c r="K389" s="215"/>
      <c r="L389" s="215"/>
      <c r="M389" s="215"/>
      <c r="N389" s="215"/>
      <c r="O389" s="215"/>
      <c r="P389" s="215"/>
      <c r="Q389" s="411" t="s">
        <v>1040</v>
      </c>
      <c r="R389" s="411"/>
      <c r="S389" s="411"/>
      <c r="T389" s="411"/>
      <c r="V389" s="435"/>
      <c r="W389" s="84"/>
      <c r="X389" s="163"/>
    </row>
    <row r="390" spans="1:24" x14ac:dyDescent="0.2">
      <c r="A390" s="345" t="s">
        <v>8</v>
      </c>
      <c r="B390" s="75"/>
      <c r="C390" s="41"/>
      <c r="D390" s="221" t="s">
        <v>8</v>
      </c>
      <c r="E390" s="438" t="s">
        <v>8</v>
      </c>
      <c r="F390" s="437" t="s">
        <v>8</v>
      </c>
      <c r="G390" s="353" t="s">
        <v>8</v>
      </c>
      <c r="H390" s="419"/>
      <c r="I390" s="419"/>
      <c r="J390" s="419"/>
      <c r="K390" s="419"/>
      <c r="L390" s="419"/>
      <c r="M390" s="419"/>
      <c r="N390" s="419"/>
      <c r="O390" s="419"/>
      <c r="P390" s="419"/>
      <c r="Q390" s="411" t="s">
        <v>1040</v>
      </c>
      <c r="R390" s="411"/>
      <c r="S390" s="411"/>
      <c r="T390" s="419"/>
      <c r="V390" s="435"/>
      <c r="W390" s="84"/>
      <c r="X390" s="172"/>
    </row>
    <row r="391" spans="1:24" ht="13.5" thickBot="1" x14ac:dyDescent="0.25">
      <c r="A391" s="45"/>
      <c r="B391" s="188"/>
      <c r="C391" s="47" t="s">
        <v>8</v>
      </c>
      <c r="D391" s="66"/>
      <c r="E391" s="188"/>
      <c r="F391" s="49" t="s">
        <v>158</v>
      </c>
      <c r="G391" s="50">
        <f>SUM(G357:G390)</f>
        <v>8278.8000000000011</v>
      </c>
      <c r="H391" s="246"/>
      <c r="I391" s="246"/>
      <c r="J391" s="246"/>
      <c r="K391" s="246"/>
      <c r="L391" s="246"/>
      <c r="M391" s="246"/>
      <c r="N391" s="246"/>
      <c r="O391" s="246"/>
      <c r="P391" s="246"/>
      <c r="Q391" s="411"/>
      <c r="R391" s="411"/>
      <c r="S391" s="411"/>
      <c r="T391" s="411"/>
      <c r="V391" s="435"/>
      <c r="W391" s="84"/>
      <c r="X391" s="173"/>
    </row>
    <row r="392" spans="1:24" ht="13.5" thickTop="1" x14ac:dyDescent="0.2">
      <c r="A392" s="1188" t="s">
        <v>1059</v>
      </c>
      <c r="B392" s="1189"/>
      <c r="C392" s="1189"/>
      <c r="D392" s="1189"/>
      <c r="E392" s="1189"/>
      <c r="F392" s="1189"/>
      <c r="G392" s="1190"/>
      <c r="H392" s="358"/>
      <c r="I392" s="358"/>
      <c r="J392" s="358"/>
      <c r="K392" s="358"/>
      <c r="L392" s="358"/>
      <c r="M392" s="358"/>
      <c r="N392" s="358"/>
      <c r="O392" s="358"/>
      <c r="P392" s="358"/>
      <c r="Q392" s="411"/>
      <c r="R392" s="411"/>
      <c r="S392" s="411"/>
      <c r="T392" s="411"/>
      <c r="V392" s="435"/>
      <c r="W392" s="84"/>
      <c r="X392" s="173"/>
    </row>
    <row r="393" spans="1:24" ht="13.5" thickBot="1" x14ac:dyDescent="0.25">
      <c r="A393" s="359"/>
      <c r="B393" s="355"/>
      <c r="C393" s="355"/>
      <c r="D393" s="360"/>
      <c r="E393" s="355"/>
      <c r="F393" s="361"/>
      <c r="G393" s="362"/>
      <c r="H393" s="411"/>
      <c r="I393" s="411"/>
      <c r="J393" s="411"/>
      <c r="K393" s="411"/>
      <c r="L393" s="411"/>
      <c r="M393" s="411"/>
      <c r="N393" s="411"/>
      <c r="O393" s="411"/>
      <c r="P393" s="411"/>
      <c r="V393" s="347"/>
      <c r="W393" s="77"/>
      <c r="X393" s="185"/>
    </row>
    <row r="394" spans="1:24" ht="13.5" thickTop="1" x14ac:dyDescent="0.2">
      <c r="A394" s="1130" t="s">
        <v>8</v>
      </c>
      <c r="B394" s="1131"/>
      <c r="C394" s="1131"/>
      <c r="D394" s="57" t="s">
        <v>11</v>
      </c>
      <c r="E394" s="1132" t="s">
        <v>12</v>
      </c>
      <c r="F394" s="1132"/>
      <c r="G394" s="1133"/>
      <c r="H394" s="4"/>
      <c r="I394" s="4"/>
      <c r="J394" s="4"/>
      <c r="K394" s="4"/>
      <c r="L394" s="4"/>
      <c r="M394" s="4"/>
      <c r="N394" s="4"/>
      <c r="O394" s="4"/>
      <c r="P394" s="4"/>
      <c r="V394" s="347"/>
      <c r="W394" s="77"/>
      <c r="X394" s="185"/>
    </row>
    <row r="395" spans="1:24" x14ac:dyDescent="0.2">
      <c r="A395" s="1191" t="s">
        <v>17</v>
      </c>
      <c r="B395" s="1192"/>
      <c r="C395" s="1193"/>
      <c r="D395" s="39"/>
      <c r="E395" s="1136"/>
      <c r="F395" s="1137"/>
      <c r="G395" s="1138"/>
      <c r="H395" s="176"/>
      <c r="I395" s="176"/>
      <c r="J395" s="176"/>
      <c r="K395" s="176"/>
      <c r="L395" s="176"/>
      <c r="M395" s="176"/>
      <c r="N395" s="176"/>
      <c r="O395" s="176"/>
      <c r="P395" s="176"/>
    </row>
    <row r="396" spans="1:24" x14ac:dyDescent="0.2">
      <c r="A396" s="1191" t="s">
        <v>38</v>
      </c>
      <c r="B396" s="1192"/>
      <c r="C396" s="1193"/>
      <c r="D396" s="58" t="s">
        <v>380</v>
      </c>
      <c r="E396" s="1194" t="s">
        <v>142</v>
      </c>
      <c r="F396" s="1139"/>
      <c r="G396" s="1140"/>
      <c r="H396" s="1"/>
      <c r="I396" s="1"/>
      <c r="J396" s="1"/>
      <c r="K396" s="1"/>
      <c r="L396" s="1"/>
      <c r="M396" s="1"/>
      <c r="N396" s="1"/>
      <c r="O396" s="1"/>
      <c r="P396" s="1"/>
    </row>
    <row r="397" spans="1:24" ht="13.5" thickBot="1" x14ac:dyDescent="0.25">
      <c r="A397" s="1195" t="s">
        <v>39</v>
      </c>
      <c r="B397" s="1196"/>
      <c r="C397" s="1197"/>
      <c r="D397" s="356" t="s">
        <v>589</v>
      </c>
      <c r="E397" s="1143" t="s">
        <v>0</v>
      </c>
      <c r="F397" s="1143"/>
      <c r="G397" s="1144"/>
      <c r="H397" s="4"/>
      <c r="I397" s="4"/>
      <c r="J397" s="4"/>
      <c r="K397" s="4"/>
      <c r="L397" s="4"/>
      <c r="M397" s="4"/>
      <c r="N397" s="4"/>
      <c r="O397" s="4"/>
      <c r="P397" s="4"/>
    </row>
    <row r="398" spans="1:24" ht="16.5" x14ac:dyDescent="0.25">
      <c r="A398" s="1152" t="s">
        <v>29</v>
      </c>
      <c r="B398" s="1153"/>
      <c r="C398" s="1153"/>
      <c r="D398" s="1153"/>
      <c r="E398" s="1153"/>
      <c r="F398" s="1153"/>
      <c r="G398" s="1154"/>
      <c r="H398" s="251"/>
      <c r="I398" s="251"/>
      <c r="J398" s="251"/>
      <c r="K398" s="251"/>
      <c r="L398" s="251"/>
      <c r="M398" s="251"/>
      <c r="N398" s="251"/>
      <c r="O398" s="251"/>
      <c r="P398" s="251"/>
    </row>
    <row r="399" spans="1:24" x14ac:dyDescent="0.2">
      <c r="A399" s="1155" t="s">
        <v>48</v>
      </c>
      <c r="B399" s="1156"/>
      <c r="C399" s="1156"/>
      <c r="D399" s="1156"/>
      <c r="E399" s="1156"/>
      <c r="F399" s="1156"/>
      <c r="G399" s="1157"/>
      <c r="H399" s="250"/>
      <c r="I399" s="250"/>
      <c r="J399" s="250"/>
      <c r="K399" s="250"/>
      <c r="L399" s="250"/>
      <c r="M399" s="250"/>
      <c r="N399" s="250"/>
      <c r="O399" s="250"/>
      <c r="P399" s="250"/>
    </row>
    <row r="400" spans="1:24" x14ac:dyDescent="0.2">
      <c r="A400" s="1158" t="s">
        <v>49</v>
      </c>
      <c r="B400" s="1159"/>
      <c r="C400" s="1159"/>
      <c r="D400" s="1159"/>
      <c r="E400" s="1159"/>
      <c r="F400" s="1159"/>
      <c r="G400" s="1160"/>
      <c r="H400" s="4"/>
      <c r="I400" s="4"/>
      <c r="J400" s="4"/>
      <c r="K400" s="4"/>
      <c r="L400" s="4"/>
      <c r="M400" s="4"/>
      <c r="N400" s="4"/>
      <c r="O400" s="4"/>
      <c r="P400" s="4"/>
    </row>
    <row r="401" spans="1:21" x14ac:dyDescent="0.2">
      <c r="A401" s="6"/>
      <c r="B401" s="178"/>
      <c r="C401" s="8"/>
      <c r="D401" s="9"/>
      <c r="E401" s="99"/>
      <c r="F401" s="10"/>
      <c r="G401" s="373" t="s">
        <v>412</v>
      </c>
      <c r="H401" s="559"/>
      <c r="I401" s="559"/>
      <c r="J401" s="559"/>
      <c r="K401" s="559"/>
      <c r="L401" s="559"/>
      <c r="M401" s="559"/>
      <c r="N401" s="559"/>
      <c r="O401" s="559"/>
      <c r="P401" s="559"/>
    </row>
    <row r="402" spans="1:21" x14ac:dyDescent="0.2">
      <c r="A402" s="12" t="s">
        <v>1</v>
      </c>
      <c r="B402" s="13"/>
      <c r="C402" s="14" t="s">
        <v>5</v>
      </c>
      <c r="D402" s="13"/>
      <c r="E402" s="343" t="s">
        <v>1062</v>
      </c>
      <c r="F402" s="60"/>
      <c r="G402" s="344" t="s">
        <v>1007</v>
      </c>
      <c r="H402" s="411"/>
      <c r="I402" s="411"/>
      <c r="J402" s="411"/>
      <c r="K402" s="411"/>
      <c r="L402" s="411"/>
      <c r="M402" s="411"/>
      <c r="N402" s="411"/>
      <c r="O402" s="411"/>
      <c r="P402" s="411"/>
    </row>
    <row r="403" spans="1:21" x14ac:dyDescent="0.2">
      <c r="A403" s="17" t="s">
        <v>8</v>
      </c>
      <c r="B403" s="179"/>
      <c r="C403" s="19"/>
      <c r="D403" s="4"/>
      <c r="E403" s="1145"/>
      <c r="F403" s="1146"/>
      <c r="G403" s="20"/>
    </row>
    <row r="404" spans="1:21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21" x14ac:dyDescent="0.2">
      <c r="A405" s="6"/>
      <c r="B405" s="178"/>
      <c r="C405" s="8"/>
      <c r="D405" s="8"/>
      <c r="E405" s="1147"/>
      <c r="F405" s="1148"/>
      <c r="G405" s="25"/>
    </row>
    <row r="406" spans="1:21" ht="26.25" thickBot="1" x14ac:dyDescent="0.25">
      <c r="A406" s="26" t="s">
        <v>47</v>
      </c>
      <c r="B406" s="180" t="s">
        <v>23</v>
      </c>
      <c r="C406" s="28" t="s">
        <v>34</v>
      </c>
      <c r="D406" s="110" t="s">
        <v>53</v>
      </c>
      <c r="E406" s="181" t="s">
        <v>54</v>
      </c>
      <c r="F406" s="111" t="s">
        <v>55</v>
      </c>
      <c r="G406" s="112" t="s">
        <v>35</v>
      </c>
      <c r="H406" s="253"/>
      <c r="I406" s="253"/>
      <c r="J406" s="253"/>
      <c r="K406" s="253"/>
      <c r="L406" s="253"/>
      <c r="M406" s="253"/>
      <c r="N406" s="253"/>
      <c r="O406" s="253"/>
      <c r="P406" s="253"/>
    </row>
    <row r="407" spans="1:21" ht="13.5" thickTop="1" x14ac:dyDescent="0.2">
      <c r="A407" s="29"/>
      <c r="B407" s="75"/>
      <c r="C407" s="346"/>
      <c r="D407" s="436" t="s">
        <v>160</v>
      </c>
      <c r="E407" s="77"/>
      <c r="F407" s="185"/>
      <c r="G407" s="200">
        <f>G391</f>
        <v>8278.8000000000011</v>
      </c>
      <c r="H407" s="246"/>
      <c r="I407" s="246"/>
      <c r="J407" s="246"/>
      <c r="K407" s="246"/>
      <c r="L407" s="246"/>
      <c r="M407" s="246"/>
      <c r="N407" s="246"/>
      <c r="O407" s="246"/>
      <c r="P407" s="246"/>
    </row>
    <row r="408" spans="1:21" x14ac:dyDescent="0.2">
      <c r="A408" s="345">
        <v>34</v>
      </c>
      <c r="B408" s="75"/>
      <c r="C408" s="352" t="s">
        <v>149</v>
      </c>
      <c r="D408" s="435" t="s">
        <v>1035</v>
      </c>
      <c r="E408" s="84">
        <v>3</v>
      </c>
      <c r="F408" s="163">
        <v>41.9</v>
      </c>
      <c r="G408" s="35">
        <f t="shared" ref="G408:G414" si="2">F408*E408</f>
        <v>125.69999999999999</v>
      </c>
      <c r="H408" s="215"/>
      <c r="I408" s="215"/>
      <c r="J408" s="215"/>
      <c r="K408" s="215"/>
      <c r="L408" s="215"/>
      <c r="M408" s="215"/>
      <c r="N408" s="215"/>
      <c r="O408" s="215"/>
      <c r="P408" s="215"/>
      <c r="Q408" s="411" t="s">
        <v>1040</v>
      </c>
      <c r="R408" s="411"/>
      <c r="S408" s="411"/>
      <c r="T408" s="411"/>
    </row>
    <row r="409" spans="1:21" x14ac:dyDescent="0.2">
      <c r="A409" s="345">
        <f>A408+1</f>
        <v>35</v>
      </c>
      <c r="B409" s="75"/>
      <c r="C409" s="352" t="s">
        <v>149</v>
      </c>
      <c r="D409" s="435" t="s">
        <v>1036</v>
      </c>
      <c r="E409" s="84">
        <v>3</v>
      </c>
      <c r="F409" s="172">
        <v>41.9</v>
      </c>
      <c r="G409" s="35">
        <f t="shared" si="2"/>
        <v>125.69999999999999</v>
      </c>
      <c r="H409" s="215"/>
      <c r="I409" s="215"/>
      <c r="J409" s="215"/>
      <c r="K409" s="215"/>
      <c r="L409" s="215"/>
      <c r="M409" s="215"/>
      <c r="N409" s="215"/>
      <c r="O409" s="215"/>
      <c r="P409" s="215"/>
      <c r="Q409" s="411" t="s">
        <v>1041</v>
      </c>
      <c r="R409" s="411"/>
      <c r="S409" s="411"/>
      <c r="T409" s="411"/>
    </row>
    <row r="410" spans="1:21" x14ac:dyDescent="0.2">
      <c r="A410" s="345">
        <f t="shared" ref="A410:A414" si="3">A409+1</f>
        <v>36</v>
      </c>
      <c r="B410" s="75"/>
      <c r="C410" s="352" t="s">
        <v>149</v>
      </c>
      <c r="D410" s="435" t="s">
        <v>1037</v>
      </c>
      <c r="E410" s="84">
        <v>3</v>
      </c>
      <c r="F410" s="173">
        <v>41.9</v>
      </c>
      <c r="G410" s="35">
        <f t="shared" si="2"/>
        <v>125.69999999999999</v>
      </c>
      <c r="H410" s="215"/>
      <c r="I410" s="215"/>
      <c r="J410" s="215"/>
      <c r="K410" s="215"/>
      <c r="L410" s="215"/>
      <c r="M410" s="215"/>
      <c r="N410" s="215"/>
      <c r="O410" s="215"/>
      <c r="P410" s="215"/>
    </row>
    <row r="411" spans="1:21" x14ac:dyDescent="0.2">
      <c r="A411" s="345">
        <f t="shared" si="3"/>
        <v>37</v>
      </c>
      <c r="B411" s="75"/>
      <c r="C411" s="352" t="s">
        <v>149</v>
      </c>
      <c r="D411" s="347" t="s">
        <v>1024</v>
      </c>
      <c r="E411" s="77">
        <v>4</v>
      </c>
      <c r="F411" s="185">
        <v>42.95</v>
      </c>
      <c r="G411" s="35">
        <f t="shared" si="2"/>
        <v>171.8</v>
      </c>
      <c r="H411" s="215"/>
      <c r="I411" s="215"/>
      <c r="J411" s="215"/>
      <c r="K411" s="215"/>
      <c r="L411" s="215"/>
      <c r="M411" s="215"/>
      <c r="N411" s="215"/>
      <c r="O411" s="215"/>
      <c r="P411" s="215"/>
    </row>
    <row r="412" spans="1:21" x14ac:dyDescent="0.2">
      <c r="A412" s="345">
        <f t="shared" si="3"/>
        <v>38</v>
      </c>
      <c r="B412" s="75"/>
      <c r="C412" s="352" t="s">
        <v>149</v>
      </c>
      <c r="D412" s="435" t="s">
        <v>1038</v>
      </c>
      <c r="E412" s="84">
        <v>4</v>
      </c>
      <c r="F412" s="173">
        <v>36.5</v>
      </c>
      <c r="G412" s="35">
        <f t="shared" si="2"/>
        <v>146</v>
      </c>
      <c r="H412" s="215"/>
      <c r="I412" s="215"/>
      <c r="J412" s="215"/>
      <c r="K412" s="215"/>
      <c r="L412" s="215"/>
      <c r="M412" s="215"/>
      <c r="N412" s="215"/>
      <c r="O412" s="215"/>
      <c r="P412" s="215"/>
    </row>
    <row r="413" spans="1:21" x14ac:dyDescent="0.2">
      <c r="A413" s="345">
        <f t="shared" si="3"/>
        <v>39</v>
      </c>
      <c r="B413" s="75"/>
      <c r="C413" s="352" t="s">
        <v>149</v>
      </c>
      <c r="D413" s="347" t="s">
        <v>1016</v>
      </c>
      <c r="E413" s="77">
        <v>2</v>
      </c>
      <c r="F413" s="185">
        <v>80</v>
      </c>
      <c r="G413" s="35">
        <f t="shared" si="2"/>
        <v>160</v>
      </c>
      <c r="H413" s="215"/>
      <c r="I413" s="215"/>
      <c r="J413" s="215"/>
      <c r="K413" s="215"/>
      <c r="L413" s="215"/>
      <c r="M413" s="215"/>
      <c r="N413" s="215"/>
      <c r="O413" s="215"/>
      <c r="P413" s="215"/>
    </row>
    <row r="414" spans="1:21" x14ac:dyDescent="0.2">
      <c r="A414" s="345">
        <f t="shared" si="3"/>
        <v>40</v>
      </c>
      <c r="B414" s="186"/>
      <c r="C414" s="352" t="s">
        <v>149</v>
      </c>
      <c r="D414" s="347" t="s">
        <v>1056</v>
      </c>
      <c r="E414" s="77">
        <v>1</v>
      </c>
      <c r="F414" s="185">
        <v>320</v>
      </c>
      <c r="G414" s="35">
        <f t="shared" si="2"/>
        <v>320</v>
      </c>
      <c r="H414" s="215"/>
      <c r="I414" s="215"/>
      <c r="J414" s="215"/>
      <c r="K414" s="215"/>
      <c r="L414" s="215"/>
      <c r="M414" s="215"/>
      <c r="N414" s="215"/>
      <c r="O414" s="215"/>
      <c r="P414" s="215"/>
      <c r="T414" s="215"/>
      <c r="U414" s="164"/>
    </row>
    <row r="415" spans="1:21" x14ac:dyDescent="0.2">
      <c r="A415" s="345"/>
      <c r="B415" s="74"/>
      <c r="C415" s="31"/>
      <c r="D415" s="347"/>
      <c r="E415" s="77"/>
      <c r="F415" s="185"/>
      <c r="G415" s="35"/>
      <c r="H415" s="215"/>
      <c r="I415" s="215"/>
      <c r="J415" s="215"/>
      <c r="K415" s="215"/>
      <c r="L415" s="215"/>
      <c r="M415" s="215"/>
      <c r="N415" s="215"/>
      <c r="O415" s="215"/>
      <c r="P415" s="215"/>
    </row>
    <row r="416" spans="1:21" x14ac:dyDescent="0.2">
      <c r="A416" s="345"/>
      <c r="B416" s="74"/>
      <c r="C416" s="41"/>
      <c r="D416" s="435"/>
      <c r="E416" s="84"/>
      <c r="F416" s="163"/>
      <c r="G416" s="35"/>
      <c r="H416" s="215"/>
      <c r="I416" s="215"/>
      <c r="J416" s="215"/>
      <c r="K416" s="215"/>
      <c r="L416" s="215"/>
      <c r="M416" s="215"/>
      <c r="N416" s="215"/>
      <c r="O416" s="215"/>
      <c r="P416" s="215"/>
    </row>
    <row r="417" spans="1:16" x14ac:dyDescent="0.2">
      <c r="A417" s="345"/>
      <c r="B417" s="74"/>
      <c r="C417" s="41"/>
      <c r="D417" s="435"/>
      <c r="E417" s="84"/>
      <c r="F417" s="163"/>
      <c r="G417" s="35"/>
      <c r="H417" s="215"/>
      <c r="I417" s="215"/>
      <c r="J417" s="215"/>
      <c r="K417" s="215"/>
      <c r="L417" s="215"/>
      <c r="M417" s="215"/>
      <c r="N417" s="215"/>
      <c r="O417" s="215"/>
      <c r="P417" s="215"/>
    </row>
    <row r="418" spans="1:16" x14ac:dyDescent="0.2">
      <c r="A418" s="345"/>
      <c r="B418" s="74"/>
      <c r="C418" s="41"/>
      <c r="D418" s="435"/>
      <c r="E418" s="84"/>
      <c r="F418" s="163"/>
      <c r="G418" s="35"/>
      <c r="H418" s="215"/>
      <c r="I418" s="215"/>
      <c r="J418" s="215"/>
      <c r="K418" s="215"/>
      <c r="L418" s="215"/>
      <c r="M418" s="215"/>
      <c r="N418" s="215"/>
      <c r="O418" s="215"/>
      <c r="P418" s="215"/>
    </row>
    <row r="419" spans="1:16" x14ac:dyDescent="0.2">
      <c r="A419" s="345"/>
      <c r="B419" s="75"/>
      <c r="C419" s="41"/>
      <c r="D419" s="435"/>
      <c r="E419" s="84"/>
      <c r="F419" s="172"/>
      <c r="G419" s="35"/>
      <c r="H419" s="215"/>
      <c r="I419" s="215"/>
      <c r="J419" s="215"/>
      <c r="K419" s="215"/>
      <c r="L419" s="215"/>
      <c r="M419" s="215"/>
      <c r="N419" s="215"/>
      <c r="O419" s="215"/>
      <c r="P419" s="215"/>
    </row>
    <row r="420" spans="1:16" x14ac:dyDescent="0.2">
      <c r="A420" s="345"/>
      <c r="B420" s="75"/>
      <c r="C420" s="41"/>
      <c r="D420" s="435"/>
      <c r="E420" s="84"/>
      <c r="F420" s="173"/>
      <c r="G420" s="35"/>
      <c r="H420" s="215"/>
      <c r="I420" s="215"/>
      <c r="J420" s="215"/>
      <c r="K420" s="215"/>
      <c r="L420" s="215"/>
      <c r="M420" s="215"/>
      <c r="N420" s="215"/>
      <c r="O420" s="215"/>
      <c r="P420" s="215"/>
    </row>
    <row r="421" spans="1:16" x14ac:dyDescent="0.2">
      <c r="A421" s="345"/>
      <c r="B421" s="75"/>
      <c r="C421" s="183"/>
      <c r="D421" s="435"/>
      <c r="E421" s="77"/>
      <c r="F421" s="185"/>
      <c r="G421" s="35"/>
      <c r="H421" s="215"/>
      <c r="I421" s="215"/>
      <c r="J421" s="215"/>
      <c r="K421" s="215"/>
      <c r="L421" s="215"/>
      <c r="M421" s="215"/>
      <c r="N421" s="215"/>
      <c r="O421" s="215"/>
      <c r="P421" s="215"/>
    </row>
    <row r="422" spans="1:16" x14ac:dyDescent="0.2">
      <c r="A422" s="345"/>
      <c r="B422" s="75"/>
      <c r="C422" s="183"/>
      <c r="D422" s="435"/>
      <c r="E422" s="77"/>
      <c r="F422" s="185"/>
      <c r="G422" s="35"/>
      <c r="H422" s="215"/>
      <c r="I422" s="215"/>
      <c r="J422" s="215"/>
      <c r="K422" s="215"/>
      <c r="L422" s="215"/>
      <c r="M422" s="215"/>
      <c r="N422" s="215"/>
      <c r="O422" s="215"/>
      <c r="P422" s="215"/>
    </row>
    <row r="423" spans="1:16" x14ac:dyDescent="0.2">
      <c r="A423" s="345"/>
      <c r="B423" s="75"/>
      <c r="C423" s="183"/>
      <c r="D423" s="347"/>
      <c r="E423" s="77"/>
      <c r="F423" s="185"/>
      <c r="G423" s="35"/>
      <c r="H423" s="215"/>
      <c r="I423" s="215"/>
      <c r="J423" s="215"/>
      <c r="K423" s="215"/>
      <c r="L423" s="215"/>
      <c r="M423" s="215"/>
      <c r="N423" s="215"/>
      <c r="O423" s="215"/>
      <c r="P423" s="215"/>
    </row>
    <row r="424" spans="1:16" x14ac:dyDescent="0.2">
      <c r="A424" s="345"/>
      <c r="B424" s="75"/>
      <c r="C424" s="183"/>
      <c r="D424" s="347"/>
      <c r="E424" s="77"/>
      <c r="F424" s="185"/>
      <c r="G424" s="35"/>
      <c r="H424" s="215"/>
      <c r="I424" s="215"/>
      <c r="J424" s="215"/>
      <c r="K424" s="215"/>
      <c r="L424" s="215"/>
      <c r="M424" s="215"/>
      <c r="N424" s="215"/>
      <c r="O424" s="215"/>
      <c r="P424" s="215"/>
    </row>
    <row r="425" spans="1:16" x14ac:dyDescent="0.2">
      <c r="A425" s="345"/>
      <c r="B425" s="75"/>
      <c r="C425" s="183"/>
      <c r="D425" s="347"/>
      <c r="E425" s="77"/>
      <c r="F425" s="185"/>
      <c r="G425" s="35"/>
      <c r="H425" s="215"/>
      <c r="I425" s="215"/>
      <c r="J425" s="215"/>
      <c r="K425" s="215"/>
      <c r="L425" s="215"/>
      <c r="M425" s="215"/>
      <c r="N425" s="215"/>
      <c r="O425" s="215"/>
      <c r="P425" s="215"/>
    </row>
    <row r="426" spans="1:16" x14ac:dyDescent="0.2">
      <c r="A426" s="345"/>
      <c r="B426" s="75"/>
      <c r="C426" s="41"/>
      <c r="D426" s="347"/>
      <c r="E426" s="84"/>
      <c r="F426" s="163"/>
      <c r="G426" s="35"/>
      <c r="H426" s="215"/>
      <c r="I426" s="215"/>
      <c r="J426" s="215"/>
      <c r="K426" s="215"/>
      <c r="L426" s="215"/>
      <c r="M426" s="215"/>
      <c r="N426" s="215"/>
      <c r="O426" s="215"/>
      <c r="P426" s="215"/>
    </row>
    <row r="427" spans="1:16" x14ac:dyDescent="0.2">
      <c r="A427" s="345"/>
      <c r="B427" s="75"/>
      <c r="C427" s="41"/>
      <c r="D427" s="347"/>
      <c r="E427" s="84"/>
      <c r="F427" s="163"/>
      <c r="G427" s="35"/>
      <c r="H427" s="215"/>
      <c r="I427" s="215"/>
      <c r="J427" s="215"/>
      <c r="K427" s="215"/>
      <c r="L427" s="215"/>
      <c r="M427" s="215"/>
      <c r="N427" s="215"/>
      <c r="O427" s="215"/>
      <c r="P427" s="215"/>
    </row>
    <row r="428" spans="1:16" x14ac:dyDescent="0.2">
      <c r="A428" s="345"/>
      <c r="B428" s="75"/>
      <c r="C428" s="41"/>
      <c r="D428" s="435"/>
      <c r="E428" s="84"/>
      <c r="F428" s="163"/>
      <c r="G428" s="35"/>
      <c r="H428" s="215"/>
      <c r="I428" s="215"/>
      <c r="J428" s="215"/>
      <c r="K428" s="215"/>
      <c r="L428" s="215"/>
      <c r="M428" s="215"/>
      <c r="N428" s="215"/>
      <c r="O428" s="215"/>
      <c r="P428" s="215"/>
    </row>
    <row r="429" spans="1:16" x14ac:dyDescent="0.2">
      <c r="A429" s="345"/>
      <c r="B429" s="75"/>
      <c r="C429" s="41"/>
      <c r="D429" s="435"/>
      <c r="E429" s="84"/>
      <c r="F429" s="163"/>
      <c r="G429" s="35"/>
      <c r="H429" s="215"/>
      <c r="I429" s="215"/>
      <c r="J429" s="215"/>
      <c r="K429" s="215"/>
      <c r="L429" s="215"/>
      <c r="M429" s="215"/>
      <c r="N429" s="215"/>
      <c r="O429" s="215"/>
      <c r="P429" s="215"/>
    </row>
    <row r="430" spans="1:16" x14ac:dyDescent="0.2">
      <c r="A430" s="29"/>
      <c r="B430" s="75"/>
      <c r="C430" s="41"/>
      <c r="D430" s="435"/>
      <c r="E430" s="84"/>
      <c r="F430" s="163"/>
      <c r="G430" s="35"/>
      <c r="H430" s="215"/>
      <c r="I430" s="215"/>
      <c r="J430" s="215"/>
      <c r="K430" s="215"/>
      <c r="L430" s="215"/>
      <c r="M430" s="215"/>
      <c r="N430" s="215"/>
      <c r="O430" s="215"/>
      <c r="P430" s="215"/>
    </row>
    <row r="431" spans="1:16" x14ac:dyDescent="0.2">
      <c r="A431" s="29"/>
      <c r="B431" s="75"/>
      <c r="C431" s="41"/>
      <c r="D431" s="435"/>
      <c r="E431" s="84"/>
      <c r="F431" s="163"/>
      <c r="G431" s="35"/>
      <c r="H431" s="215"/>
      <c r="I431" s="215"/>
      <c r="J431" s="215"/>
      <c r="K431" s="215"/>
      <c r="L431" s="215"/>
      <c r="M431" s="215"/>
      <c r="N431" s="215"/>
      <c r="O431" s="215"/>
      <c r="P431" s="215"/>
    </row>
    <row r="432" spans="1:16" x14ac:dyDescent="0.2">
      <c r="A432" s="29"/>
      <c r="B432" s="75"/>
      <c r="C432" s="41"/>
      <c r="D432" s="435"/>
      <c r="E432" s="84"/>
      <c r="F432" s="163"/>
      <c r="G432" s="35"/>
      <c r="H432" s="215"/>
      <c r="I432" s="215"/>
      <c r="J432" s="215"/>
      <c r="K432" s="215"/>
      <c r="L432" s="215"/>
      <c r="M432" s="215"/>
      <c r="N432" s="215"/>
      <c r="O432" s="215"/>
      <c r="P432" s="215"/>
    </row>
    <row r="433" spans="1:16" x14ac:dyDescent="0.2">
      <c r="A433" s="29"/>
      <c r="B433" s="75"/>
      <c r="C433" s="41"/>
      <c r="D433" s="435"/>
      <c r="E433" s="84"/>
      <c r="F433" s="163"/>
      <c r="G433" s="35"/>
      <c r="H433" s="215"/>
      <c r="I433" s="215"/>
      <c r="J433" s="215"/>
      <c r="K433" s="215"/>
      <c r="L433" s="215"/>
      <c r="M433" s="215"/>
      <c r="N433" s="215"/>
      <c r="O433" s="215"/>
      <c r="P433" s="215"/>
    </row>
    <row r="434" spans="1:16" x14ac:dyDescent="0.2">
      <c r="A434" s="29"/>
      <c r="B434" s="75"/>
      <c r="C434" s="41"/>
      <c r="D434" s="435"/>
      <c r="E434" s="84"/>
      <c r="F434" s="163"/>
      <c r="G434" s="35"/>
      <c r="H434" s="215"/>
      <c r="I434" s="215"/>
      <c r="J434" s="215"/>
      <c r="K434" s="215"/>
      <c r="L434" s="215"/>
      <c r="M434" s="215"/>
      <c r="N434" s="215"/>
      <c r="O434" s="215"/>
      <c r="P434" s="215"/>
    </row>
    <row r="435" spans="1:16" x14ac:dyDescent="0.2">
      <c r="A435" s="29"/>
      <c r="B435" s="75"/>
      <c r="C435" s="41"/>
      <c r="D435" s="435"/>
      <c r="E435" s="84"/>
      <c r="F435" s="163"/>
      <c r="G435" s="35"/>
      <c r="H435" s="215"/>
      <c r="I435" s="215"/>
      <c r="J435" s="215"/>
      <c r="K435" s="215"/>
      <c r="L435" s="215"/>
      <c r="M435" s="215"/>
      <c r="N435" s="215"/>
      <c r="O435" s="215"/>
      <c r="P435" s="215"/>
    </row>
    <row r="436" spans="1:16" x14ac:dyDescent="0.2">
      <c r="A436" s="29"/>
      <c r="B436" s="75"/>
      <c r="C436" s="41"/>
      <c r="D436" s="435"/>
      <c r="E436" s="84"/>
      <c r="F436" s="163"/>
      <c r="G436" s="35"/>
      <c r="H436" s="215"/>
      <c r="I436" s="215"/>
      <c r="J436" s="215"/>
      <c r="K436" s="215"/>
      <c r="L436" s="215"/>
      <c r="M436" s="215"/>
      <c r="N436" s="215"/>
      <c r="O436" s="215"/>
      <c r="P436" s="215"/>
    </row>
    <row r="437" spans="1:16" x14ac:dyDescent="0.2">
      <c r="A437" s="29"/>
      <c r="B437" s="75"/>
      <c r="C437" s="41"/>
      <c r="D437" s="435"/>
      <c r="E437" s="84"/>
      <c r="F437" s="163"/>
      <c r="G437" s="35"/>
      <c r="H437" s="215"/>
      <c r="I437" s="215"/>
      <c r="J437" s="215"/>
      <c r="K437" s="215"/>
      <c r="L437" s="215"/>
      <c r="M437" s="215"/>
      <c r="N437" s="215"/>
      <c r="O437" s="215"/>
      <c r="P437" s="215"/>
    </row>
    <row r="438" spans="1:16" x14ac:dyDescent="0.2">
      <c r="A438" s="29"/>
      <c r="B438" s="75"/>
      <c r="C438" s="41"/>
      <c r="D438" s="435"/>
      <c r="E438" s="84"/>
      <c r="F438" s="172"/>
      <c r="G438" s="35"/>
      <c r="H438" s="215"/>
      <c r="I438" s="215"/>
      <c r="J438" s="215"/>
      <c r="K438" s="215"/>
      <c r="L438" s="215"/>
      <c r="M438" s="215"/>
      <c r="N438" s="215"/>
      <c r="O438" s="215"/>
      <c r="P438" s="215"/>
    </row>
    <row r="439" spans="1:16" x14ac:dyDescent="0.2">
      <c r="A439" s="29"/>
      <c r="B439" s="75"/>
      <c r="C439" s="41"/>
      <c r="D439" s="435"/>
      <c r="E439" s="84"/>
      <c r="F439" s="173"/>
      <c r="G439" s="35"/>
      <c r="H439" s="215"/>
      <c r="I439" s="215"/>
      <c r="J439" s="215"/>
      <c r="K439" s="215"/>
      <c r="L439" s="215"/>
      <c r="M439" s="215"/>
      <c r="N439" s="215"/>
      <c r="O439" s="215"/>
      <c r="P439" s="215"/>
    </row>
    <row r="440" spans="1:16" x14ac:dyDescent="0.2">
      <c r="A440" s="29"/>
      <c r="B440" s="75"/>
      <c r="C440" s="41"/>
      <c r="D440" s="435"/>
      <c r="E440" s="84"/>
      <c r="F440" s="173"/>
      <c r="G440" s="35" t="s">
        <v>8</v>
      </c>
      <c r="H440" s="215"/>
      <c r="I440" s="215"/>
      <c r="J440" s="215"/>
      <c r="K440" s="215"/>
      <c r="L440" s="215"/>
      <c r="M440" s="215"/>
      <c r="N440" s="215"/>
      <c r="O440" s="215"/>
      <c r="P440" s="215"/>
    </row>
    <row r="441" spans="1:16" ht="13.5" thickBot="1" x14ac:dyDescent="0.25">
      <c r="A441" s="45"/>
      <c r="B441" s="188"/>
      <c r="C441" s="47" t="s">
        <v>8</v>
      </c>
      <c r="D441" s="66"/>
      <c r="E441" s="188"/>
      <c r="F441" s="49" t="s">
        <v>15</v>
      </c>
      <c r="G441" s="50">
        <f>SUM(G407:G440)</f>
        <v>9453.7000000000025</v>
      </c>
      <c r="H441" s="246"/>
      <c r="I441" s="246"/>
      <c r="J441" s="246"/>
      <c r="K441" s="246"/>
      <c r="L441" s="246"/>
      <c r="M441" s="246"/>
      <c r="N441" s="246"/>
      <c r="O441" s="246"/>
      <c r="P441" s="246"/>
    </row>
    <row r="442" spans="1:16" ht="13.5" thickTop="1" x14ac:dyDescent="0.2">
      <c r="A442" s="1188" t="s">
        <v>1059</v>
      </c>
      <c r="B442" s="1189"/>
      <c r="C442" s="1189"/>
      <c r="D442" s="1189"/>
      <c r="E442" s="1189"/>
      <c r="F442" s="1189"/>
      <c r="G442" s="1190"/>
      <c r="H442" s="358"/>
      <c r="I442" s="358"/>
      <c r="J442" s="358"/>
      <c r="K442" s="358"/>
      <c r="L442" s="358"/>
      <c r="M442" s="358"/>
      <c r="N442" s="358"/>
      <c r="O442" s="358"/>
      <c r="P442" s="358"/>
    </row>
    <row r="443" spans="1:16" ht="13.5" thickBot="1" x14ac:dyDescent="0.25">
      <c r="A443" s="359"/>
      <c r="B443" s="355"/>
      <c r="C443" s="355"/>
      <c r="D443" s="360"/>
      <c r="E443" s="355"/>
      <c r="F443" s="361"/>
      <c r="G443" s="362"/>
      <c r="H443" s="411"/>
      <c r="I443" s="411"/>
      <c r="J443" s="411"/>
      <c r="K443" s="411"/>
      <c r="L443" s="411"/>
      <c r="M443" s="411"/>
      <c r="N443" s="411"/>
      <c r="O443" s="411"/>
      <c r="P443" s="411"/>
    </row>
    <row r="444" spans="1:16" ht="13.5" thickTop="1" x14ac:dyDescent="0.2">
      <c r="A444" s="1130" t="s">
        <v>8</v>
      </c>
      <c r="B444" s="1131"/>
      <c r="C444" s="1131"/>
      <c r="D444" s="57" t="s">
        <v>11</v>
      </c>
      <c r="E444" s="1132" t="s">
        <v>12</v>
      </c>
      <c r="F444" s="1132"/>
      <c r="G444" s="1133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">
      <c r="A445" s="1191" t="s">
        <v>17</v>
      </c>
      <c r="B445" s="1192"/>
      <c r="C445" s="1193"/>
      <c r="D445" s="39"/>
      <c r="E445" s="1136"/>
      <c r="F445" s="1137"/>
      <c r="G445" s="1138"/>
      <c r="H445" s="176"/>
      <c r="I445" s="176"/>
      <c r="J445" s="176"/>
      <c r="K445" s="176"/>
      <c r="L445" s="176"/>
      <c r="M445" s="176"/>
      <c r="N445" s="176"/>
      <c r="O445" s="176"/>
      <c r="P445" s="176"/>
    </row>
    <row r="446" spans="1:16" x14ac:dyDescent="0.2">
      <c r="A446" s="1191" t="s">
        <v>38</v>
      </c>
      <c r="B446" s="1192"/>
      <c r="C446" s="1193"/>
      <c r="D446" s="58" t="s">
        <v>380</v>
      </c>
      <c r="E446" s="1194" t="s">
        <v>142</v>
      </c>
      <c r="F446" s="1139"/>
      <c r="G446" s="1140"/>
      <c r="H446" s="1"/>
      <c r="I446" s="1"/>
      <c r="J446" s="1"/>
      <c r="K446" s="1"/>
      <c r="L446" s="1"/>
      <c r="M446" s="1"/>
      <c r="N446" s="1"/>
      <c r="O446" s="1"/>
      <c r="P446" s="1"/>
    </row>
    <row r="447" spans="1:16" ht="13.5" thickBot="1" x14ac:dyDescent="0.25">
      <c r="A447" s="1195" t="s">
        <v>39</v>
      </c>
      <c r="B447" s="1196"/>
      <c r="C447" s="1197"/>
      <c r="D447" s="356" t="s">
        <v>589</v>
      </c>
      <c r="E447" s="1143" t="s">
        <v>0</v>
      </c>
      <c r="F447" s="1143"/>
      <c r="G447" s="114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ht="16.5" x14ac:dyDescent="0.25">
      <c r="A448" s="1152" t="s">
        <v>29</v>
      </c>
      <c r="B448" s="1153"/>
      <c r="C448" s="1153"/>
      <c r="D448" s="1153"/>
      <c r="E448" s="1153"/>
      <c r="F448" s="1153"/>
      <c r="G448" s="1154"/>
      <c r="H448" s="251"/>
      <c r="I448" s="251"/>
      <c r="J448" s="251"/>
      <c r="K448" s="251"/>
      <c r="L448" s="251"/>
      <c r="M448" s="251"/>
      <c r="N448" s="251"/>
      <c r="O448" s="251"/>
      <c r="P448" s="251"/>
    </row>
    <row r="449" spans="1:16" x14ac:dyDescent="0.2">
      <c r="A449" s="1155" t="s">
        <v>48</v>
      </c>
      <c r="B449" s="1156"/>
      <c r="C449" s="1156"/>
      <c r="D449" s="1156"/>
      <c r="E449" s="1156"/>
      <c r="F449" s="1156"/>
      <c r="G449" s="1157"/>
      <c r="H449" s="250"/>
      <c r="I449" s="250"/>
      <c r="J449" s="250"/>
      <c r="K449" s="250"/>
      <c r="L449" s="250"/>
      <c r="M449" s="250"/>
      <c r="N449" s="250"/>
      <c r="O449" s="250"/>
      <c r="P449" s="250"/>
    </row>
    <row r="450" spans="1:16" x14ac:dyDescent="0.2">
      <c r="A450" s="1158" t="s">
        <v>49</v>
      </c>
      <c r="B450" s="1159"/>
      <c r="C450" s="1159"/>
      <c r="D450" s="1159"/>
      <c r="E450" s="1159"/>
      <c r="F450" s="1159"/>
      <c r="G450" s="1160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">
      <c r="A451" s="6"/>
      <c r="B451" s="178"/>
      <c r="C451" s="8"/>
      <c r="D451" s="9"/>
      <c r="E451" s="99"/>
      <c r="F451" s="10"/>
      <c r="G451" s="11" t="s">
        <v>8</v>
      </c>
      <c r="H451" s="252"/>
      <c r="I451" s="252"/>
      <c r="J451" s="252"/>
      <c r="K451" s="252"/>
      <c r="L451" s="252"/>
      <c r="M451" s="252"/>
      <c r="N451" s="252"/>
      <c r="O451" s="252"/>
      <c r="P451" s="252"/>
    </row>
    <row r="452" spans="1:16" x14ac:dyDescent="0.2">
      <c r="A452" s="12" t="s">
        <v>1</v>
      </c>
      <c r="B452" s="13"/>
      <c r="C452" s="14" t="s">
        <v>5</v>
      </c>
      <c r="D452" s="13"/>
      <c r="E452" s="343" t="s">
        <v>1280</v>
      </c>
      <c r="F452" s="60"/>
      <c r="G452" s="344" t="s">
        <v>1281</v>
      </c>
      <c r="H452" s="411"/>
      <c r="I452" s="411"/>
      <c r="J452" s="411"/>
      <c r="K452" s="411"/>
      <c r="L452" s="411"/>
      <c r="M452" s="411"/>
      <c r="N452" s="411"/>
      <c r="O452" s="411"/>
      <c r="P452" s="411"/>
    </row>
    <row r="453" spans="1:16" x14ac:dyDescent="0.2">
      <c r="A453" s="17" t="s">
        <v>8</v>
      </c>
      <c r="B453" s="179"/>
      <c r="C453" s="19"/>
      <c r="D453" s="4"/>
      <c r="E453" s="1145"/>
      <c r="F453" s="1146"/>
      <c r="G453" s="20"/>
    </row>
    <row r="454" spans="1:16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16" x14ac:dyDescent="0.2">
      <c r="A455" s="6"/>
      <c r="B455" s="178"/>
      <c r="C455" s="8"/>
      <c r="D455" s="8"/>
      <c r="E455" s="1147"/>
      <c r="F455" s="1148"/>
      <c r="G455" s="25"/>
    </row>
    <row r="456" spans="1:16" ht="26.25" thickBot="1" x14ac:dyDescent="0.25">
      <c r="A456" s="26" t="s">
        <v>47</v>
      </c>
      <c r="B456" s="180" t="s">
        <v>23</v>
      </c>
      <c r="C456" s="28" t="s">
        <v>34</v>
      </c>
      <c r="D456" s="110" t="s">
        <v>53</v>
      </c>
      <c r="E456" s="181" t="s">
        <v>54</v>
      </c>
      <c r="F456" s="111" t="s">
        <v>55</v>
      </c>
      <c r="G456" s="112" t="s">
        <v>35</v>
      </c>
      <c r="H456" s="253"/>
      <c r="I456" s="253"/>
      <c r="J456" s="253"/>
      <c r="K456" s="253"/>
      <c r="L456" s="253"/>
      <c r="M456" s="253"/>
      <c r="N456" s="253"/>
      <c r="O456" s="253"/>
      <c r="P456" s="253"/>
    </row>
    <row r="457" spans="1:16" ht="13.5" thickTop="1" x14ac:dyDescent="0.2">
      <c r="A457" s="29">
        <v>1</v>
      </c>
      <c r="B457" s="75"/>
      <c r="C457" s="346" t="s">
        <v>300</v>
      </c>
      <c r="D457" s="347" t="s">
        <v>1277</v>
      </c>
      <c r="E457" s="77">
        <v>80</v>
      </c>
      <c r="F457" s="185">
        <v>250</v>
      </c>
      <c r="G457" s="35">
        <f>F457*E457</f>
        <v>20000</v>
      </c>
      <c r="H457" s="215"/>
      <c r="I457" s="215"/>
      <c r="J457" s="215"/>
      <c r="K457" s="215"/>
      <c r="L457" s="215"/>
      <c r="M457" s="215"/>
      <c r="N457" s="215"/>
      <c r="O457" s="215"/>
      <c r="P457" s="215"/>
    </row>
    <row r="458" spans="1:16" x14ac:dyDescent="0.2">
      <c r="A458" s="345"/>
      <c r="B458" s="75"/>
      <c r="C458" s="183"/>
      <c r="D458" s="347" t="s">
        <v>662</v>
      </c>
      <c r="E458" s="77"/>
      <c r="F458" s="185"/>
      <c r="G458" s="35"/>
      <c r="H458" s="215"/>
      <c r="I458" s="215"/>
      <c r="J458" s="215"/>
      <c r="K458" s="215"/>
      <c r="L458" s="215"/>
      <c r="M458" s="215"/>
      <c r="N458" s="215"/>
      <c r="O458" s="215"/>
      <c r="P458" s="215"/>
    </row>
    <row r="459" spans="1:16" x14ac:dyDescent="0.2">
      <c r="A459" s="29"/>
      <c r="B459" s="75"/>
      <c r="C459" s="346"/>
      <c r="D459" s="347"/>
      <c r="E459" s="77"/>
      <c r="F459" s="185"/>
      <c r="G459" s="35"/>
      <c r="H459" s="215"/>
      <c r="I459" s="215"/>
      <c r="J459" s="215"/>
      <c r="K459" s="215"/>
      <c r="L459" s="215"/>
      <c r="M459" s="215"/>
      <c r="N459" s="215"/>
      <c r="O459" s="215"/>
      <c r="P459" s="215"/>
    </row>
    <row r="460" spans="1:16" x14ac:dyDescent="0.2">
      <c r="A460" s="29"/>
      <c r="B460" s="75"/>
      <c r="C460" s="183"/>
      <c r="D460" s="347"/>
      <c r="E460" s="77"/>
      <c r="F460" s="185"/>
      <c r="G460" s="35"/>
      <c r="H460" s="215"/>
      <c r="I460" s="215"/>
      <c r="J460" s="215"/>
      <c r="K460" s="215"/>
      <c r="L460" s="215"/>
      <c r="M460" s="215"/>
      <c r="N460" s="215"/>
      <c r="O460" s="215"/>
      <c r="P460" s="215"/>
    </row>
    <row r="461" spans="1:16" x14ac:dyDescent="0.2">
      <c r="A461" s="29"/>
      <c r="B461" s="75"/>
      <c r="C461" s="183"/>
      <c r="D461" s="184"/>
      <c r="E461" s="77"/>
      <c r="F461" s="185"/>
      <c r="G461" s="35"/>
      <c r="H461" s="215"/>
      <c r="I461" s="215"/>
      <c r="J461" s="215"/>
      <c r="K461" s="215"/>
      <c r="L461" s="215"/>
      <c r="M461" s="215"/>
      <c r="N461" s="215"/>
      <c r="O461" s="215"/>
      <c r="P461" s="215"/>
    </row>
    <row r="462" spans="1:16" x14ac:dyDescent="0.2">
      <c r="A462" s="29"/>
      <c r="B462" s="75"/>
      <c r="C462" s="183"/>
      <c r="D462" s="184"/>
      <c r="E462" s="77"/>
      <c r="F462" s="185"/>
      <c r="G462" s="35"/>
      <c r="H462" s="215"/>
      <c r="I462" s="215"/>
      <c r="J462" s="215"/>
      <c r="K462" s="215"/>
      <c r="L462" s="215"/>
      <c r="M462" s="215"/>
      <c r="N462" s="215"/>
      <c r="O462" s="215"/>
      <c r="P462" s="215"/>
    </row>
    <row r="463" spans="1:16" x14ac:dyDescent="0.2">
      <c r="A463" s="29"/>
      <c r="B463" s="75"/>
      <c r="C463" s="41"/>
      <c r="D463" s="184"/>
      <c r="E463" s="77"/>
      <c r="F463" s="185"/>
      <c r="G463" s="35"/>
      <c r="H463" s="215"/>
      <c r="I463" s="215"/>
      <c r="J463" s="215"/>
      <c r="K463" s="215"/>
      <c r="L463" s="215"/>
      <c r="M463" s="215"/>
      <c r="N463" s="215"/>
      <c r="O463" s="215"/>
      <c r="P463" s="215"/>
    </row>
    <row r="464" spans="1:16" x14ac:dyDescent="0.2">
      <c r="A464" s="29"/>
      <c r="B464" s="75"/>
      <c r="C464" s="41"/>
      <c r="D464" s="184"/>
      <c r="E464" s="77"/>
      <c r="F464" s="185"/>
      <c r="G464" s="35"/>
      <c r="H464" s="215"/>
      <c r="I464" s="215"/>
      <c r="J464" s="215"/>
      <c r="K464" s="215"/>
      <c r="L464" s="215"/>
      <c r="M464" s="215"/>
      <c r="N464" s="215"/>
      <c r="O464" s="215"/>
      <c r="P464" s="215"/>
    </row>
    <row r="465" spans="1:16" x14ac:dyDescent="0.2">
      <c r="A465" s="29"/>
      <c r="B465" s="186"/>
      <c r="C465" s="41"/>
      <c r="D465" s="184"/>
      <c r="E465" s="77"/>
      <c r="F465" s="185"/>
      <c r="G465" s="35"/>
      <c r="H465" s="215"/>
      <c r="I465" s="215"/>
      <c r="J465" s="215"/>
      <c r="K465" s="215"/>
      <c r="L465" s="215"/>
      <c r="M465" s="215"/>
      <c r="N465" s="215"/>
      <c r="O465" s="215"/>
      <c r="P465" s="215"/>
    </row>
    <row r="466" spans="1:16" x14ac:dyDescent="0.2">
      <c r="A466" s="29"/>
      <c r="B466" s="74"/>
      <c r="C466" s="31"/>
      <c r="D466" s="184"/>
      <c r="E466" s="77"/>
      <c r="F466" s="185"/>
      <c r="G466" s="35"/>
      <c r="H466" s="215"/>
      <c r="I466" s="215"/>
      <c r="J466" s="215"/>
      <c r="K466" s="215"/>
      <c r="L466" s="215"/>
      <c r="M466" s="215"/>
      <c r="N466" s="215"/>
      <c r="O466" s="215"/>
      <c r="P466" s="215"/>
    </row>
    <row r="467" spans="1:16" x14ac:dyDescent="0.2">
      <c r="A467" s="29"/>
      <c r="B467" s="74"/>
      <c r="C467" s="41"/>
      <c r="D467" s="187"/>
      <c r="E467" s="84"/>
      <c r="F467" s="163"/>
      <c r="G467" s="35"/>
      <c r="H467" s="215"/>
      <c r="I467" s="215"/>
      <c r="J467" s="215"/>
      <c r="K467" s="215"/>
      <c r="L467" s="215"/>
      <c r="M467" s="215"/>
      <c r="N467" s="215"/>
      <c r="O467" s="215"/>
      <c r="P467" s="215"/>
    </row>
    <row r="468" spans="1:16" x14ac:dyDescent="0.2">
      <c r="A468" s="29"/>
      <c r="B468" s="74"/>
      <c r="C468" s="41"/>
      <c r="D468" s="187"/>
      <c r="E468" s="84"/>
      <c r="F468" s="163"/>
      <c r="G468" s="35"/>
      <c r="H468" s="215"/>
      <c r="I468" s="215"/>
      <c r="J468" s="215"/>
      <c r="K468" s="215"/>
      <c r="L468" s="215"/>
      <c r="M468" s="215"/>
      <c r="N468" s="215"/>
      <c r="O468" s="215"/>
      <c r="P468" s="215"/>
    </row>
    <row r="469" spans="1:16" x14ac:dyDescent="0.2">
      <c r="A469" s="29"/>
      <c r="B469" s="75"/>
      <c r="C469" s="41"/>
      <c r="D469" s="187"/>
      <c r="E469" s="84"/>
      <c r="F469" s="172"/>
      <c r="G469" s="35"/>
      <c r="H469" s="215"/>
      <c r="I469" s="215"/>
      <c r="J469" s="215"/>
      <c r="K469" s="215"/>
      <c r="L469" s="215"/>
      <c r="M469" s="215"/>
      <c r="N469" s="215"/>
      <c r="O469" s="215"/>
      <c r="P469" s="215"/>
    </row>
    <row r="470" spans="1:16" x14ac:dyDescent="0.2">
      <c r="A470" s="29"/>
      <c r="B470" s="75"/>
      <c r="C470" s="41"/>
      <c r="D470" s="187"/>
      <c r="E470" s="84"/>
      <c r="F470" s="173"/>
      <c r="G470" s="35"/>
      <c r="H470" s="215"/>
      <c r="I470" s="215"/>
      <c r="J470" s="215"/>
      <c r="K470" s="215"/>
      <c r="L470" s="215"/>
      <c r="M470" s="215"/>
      <c r="N470" s="215"/>
      <c r="O470" s="215"/>
      <c r="P470" s="215"/>
    </row>
    <row r="471" spans="1:16" x14ac:dyDescent="0.2">
      <c r="A471" s="29"/>
      <c r="B471" s="75"/>
      <c r="C471" s="183"/>
      <c r="D471" s="187"/>
      <c r="E471" s="77"/>
      <c r="F471" s="185"/>
      <c r="G471" s="35"/>
      <c r="H471" s="215"/>
      <c r="I471" s="215"/>
      <c r="J471" s="215"/>
      <c r="K471" s="215"/>
      <c r="L471" s="215"/>
      <c r="M471" s="215"/>
      <c r="N471" s="215"/>
      <c r="O471" s="215"/>
      <c r="P471" s="215"/>
    </row>
    <row r="472" spans="1:16" x14ac:dyDescent="0.2">
      <c r="A472" s="29"/>
      <c r="B472" s="75"/>
      <c r="C472" s="183"/>
      <c r="D472" s="187"/>
      <c r="E472" s="77"/>
      <c r="F472" s="185"/>
      <c r="G472" s="35"/>
      <c r="H472" s="215"/>
      <c r="I472" s="215"/>
      <c r="J472" s="215"/>
      <c r="K472" s="215"/>
      <c r="L472" s="215"/>
      <c r="M472" s="215"/>
      <c r="N472" s="215"/>
      <c r="O472" s="215"/>
      <c r="P472" s="215"/>
    </row>
    <row r="473" spans="1:16" x14ac:dyDescent="0.2">
      <c r="A473" s="29"/>
      <c r="B473" s="75"/>
      <c r="C473" s="183"/>
      <c r="D473" s="184"/>
      <c r="E473" s="77"/>
      <c r="F473" s="185"/>
      <c r="G473" s="35"/>
      <c r="H473" s="215"/>
      <c r="I473" s="215"/>
      <c r="J473" s="215"/>
      <c r="K473" s="215"/>
      <c r="L473" s="215"/>
      <c r="M473" s="215"/>
      <c r="N473" s="215"/>
      <c r="O473" s="215"/>
      <c r="P473" s="215"/>
    </row>
    <row r="474" spans="1:16" x14ac:dyDescent="0.2">
      <c r="A474" s="29"/>
      <c r="B474" s="75"/>
      <c r="C474" s="183"/>
      <c r="D474" s="184"/>
      <c r="E474" s="77"/>
      <c r="F474" s="185"/>
      <c r="G474" s="35"/>
      <c r="H474" s="215"/>
      <c r="I474" s="215"/>
      <c r="J474" s="215"/>
      <c r="K474" s="215"/>
      <c r="L474" s="215"/>
      <c r="M474" s="215"/>
      <c r="N474" s="215"/>
      <c r="O474" s="215"/>
      <c r="P474" s="215"/>
    </row>
    <row r="475" spans="1:16" x14ac:dyDescent="0.2">
      <c r="A475" s="29"/>
      <c r="B475" s="75"/>
      <c r="C475" s="183"/>
      <c r="D475" s="184"/>
      <c r="E475" s="77"/>
      <c r="F475" s="185"/>
      <c r="G475" s="35"/>
      <c r="H475" s="215"/>
      <c r="I475" s="215"/>
      <c r="J475" s="215"/>
      <c r="K475" s="215"/>
      <c r="L475" s="215"/>
      <c r="M475" s="215"/>
      <c r="N475" s="215"/>
      <c r="O475" s="215"/>
      <c r="P475" s="215"/>
    </row>
    <row r="476" spans="1:16" x14ac:dyDescent="0.2">
      <c r="A476" s="29"/>
      <c r="B476" s="75"/>
      <c r="C476" s="41"/>
      <c r="D476" s="184"/>
      <c r="E476" s="84"/>
      <c r="F476" s="163"/>
      <c r="G476" s="35"/>
      <c r="H476" s="215"/>
      <c r="I476" s="215"/>
      <c r="J476" s="215"/>
      <c r="K476" s="215"/>
      <c r="L476" s="215"/>
      <c r="M476" s="215"/>
      <c r="N476" s="215"/>
      <c r="O476" s="215"/>
      <c r="P476" s="215"/>
    </row>
    <row r="477" spans="1:16" x14ac:dyDescent="0.2">
      <c r="A477" s="29"/>
      <c r="B477" s="75"/>
      <c r="C477" s="41"/>
      <c r="D477" s="184"/>
      <c r="E477" s="84"/>
      <c r="F477" s="163"/>
      <c r="G477" s="35"/>
      <c r="H477" s="215"/>
      <c r="I477" s="215"/>
      <c r="J477" s="215"/>
      <c r="K477" s="215"/>
      <c r="L477" s="215"/>
      <c r="M477" s="215"/>
      <c r="N477" s="215"/>
      <c r="O477" s="215"/>
      <c r="P477" s="215"/>
    </row>
    <row r="478" spans="1:16" x14ac:dyDescent="0.2">
      <c r="A478" s="29"/>
      <c r="B478" s="75"/>
      <c r="C478" s="41"/>
      <c r="D478" s="187"/>
      <c r="E478" s="84"/>
      <c r="F478" s="163"/>
      <c r="G478" s="35"/>
      <c r="H478" s="215"/>
      <c r="I478" s="215"/>
      <c r="J478" s="215"/>
      <c r="K478" s="215"/>
      <c r="L478" s="215"/>
      <c r="M478" s="215"/>
      <c r="N478" s="215"/>
      <c r="O478" s="215"/>
      <c r="P478" s="215"/>
    </row>
    <row r="479" spans="1:16" x14ac:dyDescent="0.2">
      <c r="A479" s="29"/>
      <c r="B479" s="75"/>
      <c r="C479" s="41"/>
      <c r="D479" s="187"/>
      <c r="E479" s="84"/>
      <c r="F479" s="163"/>
      <c r="G479" s="35"/>
      <c r="H479" s="215"/>
      <c r="I479" s="215"/>
      <c r="J479" s="215"/>
      <c r="K479" s="215"/>
      <c r="L479" s="215"/>
      <c r="M479" s="215"/>
      <c r="N479" s="215"/>
      <c r="O479" s="215"/>
      <c r="P479" s="215"/>
    </row>
    <row r="480" spans="1:16" x14ac:dyDescent="0.2">
      <c r="A480" s="29"/>
      <c r="B480" s="75"/>
      <c r="C480" s="41"/>
      <c r="D480" s="187"/>
      <c r="E480" s="84"/>
      <c r="F480" s="163"/>
      <c r="G480" s="35"/>
      <c r="H480" s="215"/>
      <c r="I480" s="215"/>
      <c r="J480" s="215"/>
      <c r="K480" s="215"/>
      <c r="L480" s="215"/>
      <c r="M480" s="215"/>
      <c r="N480" s="215"/>
      <c r="O480" s="215"/>
      <c r="P480" s="215"/>
    </row>
    <row r="481" spans="1:16" x14ac:dyDescent="0.2">
      <c r="A481" s="29"/>
      <c r="B481" s="75"/>
      <c r="C481" s="41"/>
      <c r="D481" s="187"/>
      <c r="E481" s="84"/>
      <c r="F481" s="163"/>
      <c r="G481" s="35"/>
      <c r="H481" s="215"/>
      <c r="I481" s="215"/>
      <c r="J481" s="215"/>
      <c r="K481" s="215"/>
      <c r="L481" s="215"/>
      <c r="M481" s="215"/>
      <c r="N481" s="215"/>
      <c r="O481" s="215"/>
      <c r="P481" s="215"/>
    </row>
    <row r="482" spans="1:16" x14ac:dyDescent="0.2">
      <c r="A482" s="29"/>
      <c r="B482" s="75"/>
      <c r="C482" s="41"/>
      <c r="D482" s="187"/>
      <c r="E482" s="84"/>
      <c r="F482" s="163"/>
      <c r="G482" s="35"/>
      <c r="H482" s="215"/>
      <c r="I482" s="215"/>
      <c r="J482" s="215"/>
      <c r="K482" s="215"/>
      <c r="L482" s="215"/>
      <c r="M482" s="215"/>
      <c r="N482" s="215"/>
      <c r="O482" s="215"/>
      <c r="P482" s="215"/>
    </row>
    <row r="483" spans="1:16" x14ac:dyDescent="0.2">
      <c r="A483" s="29"/>
      <c r="B483" s="75"/>
      <c r="C483" s="41"/>
      <c r="D483" s="187"/>
      <c r="E483" s="84"/>
      <c r="F483" s="163"/>
      <c r="G483" s="35"/>
      <c r="H483" s="215"/>
      <c r="I483" s="215"/>
      <c r="J483" s="215"/>
      <c r="K483" s="215"/>
      <c r="L483" s="215"/>
      <c r="M483" s="215"/>
      <c r="N483" s="215"/>
      <c r="O483" s="215"/>
      <c r="P483" s="215"/>
    </row>
    <row r="484" spans="1:16" x14ac:dyDescent="0.2">
      <c r="A484" s="29"/>
      <c r="B484" s="75"/>
      <c r="C484" s="41"/>
      <c r="D484" s="187"/>
      <c r="E484" s="84"/>
      <c r="F484" s="163"/>
      <c r="G484" s="35"/>
      <c r="H484" s="215"/>
      <c r="I484" s="215"/>
      <c r="J484" s="215"/>
      <c r="K484" s="215"/>
      <c r="L484" s="215"/>
      <c r="M484" s="215"/>
      <c r="N484" s="215"/>
      <c r="O484" s="215"/>
      <c r="P484" s="215"/>
    </row>
    <row r="485" spans="1:16" x14ac:dyDescent="0.2">
      <c r="A485" s="29"/>
      <c r="B485" s="75"/>
      <c r="C485" s="41"/>
      <c r="D485" s="187"/>
      <c r="E485" s="84"/>
      <c r="F485" s="163"/>
      <c r="G485" s="35"/>
      <c r="H485" s="215"/>
      <c r="I485" s="215"/>
      <c r="J485" s="215"/>
      <c r="K485" s="215"/>
      <c r="L485" s="215"/>
      <c r="M485" s="215"/>
      <c r="N485" s="215"/>
      <c r="O485" s="215"/>
      <c r="P485" s="215"/>
    </row>
    <row r="486" spans="1:16" x14ac:dyDescent="0.2">
      <c r="A486" s="29"/>
      <c r="B486" s="75"/>
      <c r="C486" s="41"/>
      <c r="D486" s="187"/>
      <c r="E486" s="84"/>
      <c r="F486" s="163"/>
      <c r="G486" s="35"/>
      <c r="H486" s="215"/>
      <c r="I486" s="215"/>
      <c r="J486" s="215"/>
      <c r="K486" s="215"/>
      <c r="L486" s="215"/>
      <c r="M486" s="215"/>
      <c r="N486" s="215"/>
      <c r="O486" s="215"/>
      <c r="P486" s="215"/>
    </row>
    <row r="487" spans="1:16" x14ac:dyDescent="0.2">
      <c r="A487" s="29"/>
      <c r="B487" s="75"/>
      <c r="C487" s="41"/>
      <c r="D487" s="187"/>
      <c r="E487" s="84"/>
      <c r="F487" s="163"/>
      <c r="G487" s="35"/>
      <c r="H487" s="215"/>
      <c r="I487" s="215"/>
      <c r="J487" s="215"/>
      <c r="K487" s="215"/>
      <c r="L487" s="215"/>
      <c r="M487" s="215"/>
      <c r="N487" s="215"/>
      <c r="O487" s="215"/>
      <c r="P487" s="215"/>
    </row>
    <row r="488" spans="1:16" x14ac:dyDescent="0.2">
      <c r="A488" s="29"/>
      <c r="B488" s="75"/>
      <c r="C488" s="41"/>
      <c r="D488" s="187"/>
      <c r="E488" s="84"/>
      <c r="F488" s="172"/>
      <c r="G488" s="35"/>
      <c r="H488" s="215"/>
      <c r="I488" s="215"/>
      <c r="J488" s="215"/>
      <c r="K488" s="215"/>
      <c r="L488" s="215"/>
      <c r="M488" s="215"/>
      <c r="N488" s="215"/>
      <c r="O488" s="215"/>
      <c r="P488" s="215"/>
    </row>
    <row r="489" spans="1:16" x14ac:dyDescent="0.2">
      <c r="A489" s="29"/>
      <c r="B489" s="75"/>
      <c r="C489" s="41"/>
      <c r="D489" s="187"/>
      <c r="E489" s="84"/>
      <c r="F489" s="173"/>
      <c r="G489" s="35"/>
      <c r="H489" s="215"/>
      <c r="I489" s="215"/>
      <c r="J489" s="215"/>
      <c r="K489" s="215"/>
      <c r="L489" s="215"/>
      <c r="M489" s="215"/>
      <c r="N489" s="215"/>
      <c r="O489" s="215"/>
      <c r="P489" s="215"/>
    </row>
    <row r="490" spans="1:16" x14ac:dyDescent="0.2">
      <c r="A490" s="29" t="s">
        <v>8</v>
      </c>
      <c r="B490" s="75"/>
      <c r="C490" s="41"/>
      <c r="D490" s="187"/>
      <c r="E490" s="84"/>
      <c r="F490" s="173"/>
      <c r="G490" s="35" t="s">
        <v>8</v>
      </c>
      <c r="H490" s="215"/>
      <c r="I490" s="215"/>
      <c r="J490" s="215"/>
      <c r="K490" s="215"/>
      <c r="L490" s="215"/>
      <c r="M490" s="215"/>
      <c r="N490" s="215"/>
      <c r="O490" s="215"/>
      <c r="P490" s="215"/>
    </row>
    <row r="491" spans="1:16" ht="13.5" thickBot="1" x14ac:dyDescent="0.25">
      <c r="A491" s="45"/>
      <c r="B491" s="188"/>
      <c r="C491" s="47" t="s">
        <v>8</v>
      </c>
      <c r="D491" s="66" t="s">
        <v>8</v>
      </c>
      <c r="E491" s="188"/>
      <c r="F491" s="49" t="s">
        <v>15</v>
      </c>
      <c r="G491" s="50">
        <f>SUM(G457:G490)</f>
        <v>20000</v>
      </c>
      <c r="H491" s="246"/>
      <c r="I491" s="246"/>
      <c r="J491" s="246"/>
      <c r="K491" s="246"/>
      <c r="L491" s="246"/>
      <c r="M491" s="246"/>
      <c r="N491" s="246"/>
      <c r="O491" s="246"/>
      <c r="P491" s="246"/>
    </row>
    <row r="492" spans="1:16" ht="13.5" thickTop="1" x14ac:dyDescent="0.2">
      <c r="A492" s="348" t="s">
        <v>1278</v>
      </c>
      <c r="B492" s="190"/>
      <c r="C492" s="191"/>
      <c r="D492" s="192"/>
      <c r="E492" s="190"/>
      <c r="F492" s="193"/>
      <c r="G492" s="194"/>
      <c r="H492" s="254"/>
      <c r="I492" s="254"/>
      <c r="J492" s="254"/>
      <c r="K492" s="254"/>
      <c r="L492" s="254"/>
      <c r="M492" s="254"/>
      <c r="N492" s="254"/>
      <c r="O492" s="254"/>
      <c r="P492" s="254"/>
    </row>
    <row r="493" spans="1:16" ht="13.5" thickBot="1" x14ac:dyDescent="0.25">
      <c r="A493" s="195" t="s">
        <v>159</v>
      </c>
      <c r="B493" s="196"/>
      <c r="C493" s="349" t="s">
        <v>1279</v>
      </c>
      <c r="D493" s="196"/>
      <c r="E493" s="197"/>
      <c r="F493" s="198"/>
      <c r="G493" s="199"/>
      <c r="H493" s="254"/>
      <c r="I493" s="254"/>
      <c r="J493" s="254"/>
      <c r="K493" s="254"/>
      <c r="L493" s="254"/>
      <c r="M493" s="254"/>
      <c r="N493" s="254"/>
      <c r="O493" s="254"/>
      <c r="P493" s="254"/>
    </row>
    <row r="494" spans="1:16" ht="13.5" thickTop="1" x14ac:dyDescent="0.2">
      <c r="A494" s="1130" t="s">
        <v>8</v>
      </c>
      <c r="B494" s="1131"/>
      <c r="C494" s="1131"/>
      <c r="D494" s="57" t="s">
        <v>11</v>
      </c>
      <c r="E494" s="1132" t="s">
        <v>12</v>
      </c>
      <c r="F494" s="1132"/>
      <c r="G494" s="1133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">
      <c r="A495" s="1191" t="s">
        <v>17</v>
      </c>
      <c r="B495" s="1192"/>
      <c r="C495" s="1193"/>
      <c r="D495" s="39"/>
      <c r="E495" s="1136"/>
      <c r="F495" s="1137"/>
      <c r="G495" s="1138"/>
      <c r="H495" s="176"/>
      <c r="I495" s="176"/>
      <c r="J495" s="176"/>
      <c r="K495" s="176"/>
      <c r="L495" s="176"/>
      <c r="M495" s="176"/>
      <c r="N495" s="176"/>
      <c r="O495" s="176"/>
      <c r="P495" s="176"/>
    </row>
    <row r="496" spans="1:16" x14ac:dyDescent="0.2">
      <c r="A496" s="1191" t="s">
        <v>38</v>
      </c>
      <c r="B496" s="1192"/>
      <c r="C496" s="1193"/>
      <c r="D496" s="58" t="s">
        <v>380</v>
      </c>
      <c r="E496" s="1194" t="s">
        <v>142</v>
      </c>
      <c r="F496" s="1139"/>
      <c r="G496" s="1140"/>
      <c r="H496" s="1"/>
      <c r="I496" s="1"/>
      <c r="J496" s="1"/>
      <c r="K496" s="1"/>
      <c r="L496" s="1"/>
      <c r="M496" s="1"/>
      <c r="N496" s="1"/>
      <c r="O496" s="1"/>
      <c r="P496" s="1"/>
    </row>
    <row r="497" spans="1:16" ht="13.5" thickBot="1" x14ac:dyDescent="0.25">
      <c r="A497" s="1195" t="s">
        <v>39</v>
      </c>
      <c r="B497" s="1196"/>
      <c r="C497" s="1197"/>
      <c r="D497" s="356" t="s">
        <v>589</v>
      </c>
      <c r="E497" s="1143" t="s">
        <v>0</v>
      </c>
      <c r="F497" s="1143"/>
      <c r="G497" s="114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ht="16.5" x14ac:dyDescent="0.25">
      <c r="A498" s="1152" t="s">
        <v>29</v>
      </c>
      <c r="B498" s="1153"/>
      <c r="C498" s="1153"/>
      <c r="D498" s="1153"/>
      <c r="E498" s="1153"/>
      <c r="F498" s="1153"/>
      <c r="G498" s="1154"/>
      <c r="H498" s="251"/>
      <c r="I498" s="251"/>
      <c r="J498" s="251"/>
      <c r="K498" s="251"/>
      <c r="L498" s="251"/>
      <c r="M498" s="251"/>
      <c r="N498" s="251"/>
      <c r="O498" s="251"/>
      <c r="P498" s="251"/>
    </row>
    <row r="499" spans="1:16" x14ac:dyDescent="0.2">
      <c r="A499" s="1155" t="s">
        <v>48</v>
      </c>
      <c r="B499" s="1156"/>
      <c r="C499" s="1156"/>
      <c r="D499" s="1156"/>
      <c r="E499" s="1156"/>
      <c r="F499" s="1156"/>
      <c r="G499" s="1157"/>
      <c r="H499" s="250"/>
      <c r="I499" s="250"/>
      <c r="J499" s="250"/>
      <c r="K499" s="250"/>
      <c r="L499" s="250"/>
      <c r="M499" s="250"/>
      <c r="N499" s="250"/>
      <c r="O499" s="250"/>
      <c r="P499" s="250"/>
    </row>
    <row r="500" spans="1:16" x14ac:dyDescent="0.2">
      <c r="A500" s="1158" t="s">
        <v>49</v>
      </c>
      <c r="B500" s="1159"/>
      <c r="C500" s="1159"/>
      <c r="D500" s="1159"/>
      <c r="E500" s="1159"/>
      <c r="F500" s="1159"/>
      <c r="G500" s="1160"/>
      <c r="H500" s="4"/>
      <c r="I500" s="4"/>
      <c r="J500" s="4"/>
      <c r="K500" s="4"/>
      <c r="L500" s="4"/>
      <c r="M500" s="4"/>
      <c r="N500" s="4"/>
      <c r="O500" s="4"/>
      <c r="P500" s="4"/>
    </row>
    <row r="501" spans="1:16" x14ac:dyDescent="0.2">
      <c r="A501" s="6"/>
      <c r="B501" s="178"/>
      <c r="C501" s="8"/>
      <c r="D501" s="9"/>
      <c r="E501" s="99"/>
      <c r="F501" s="10"/>
      <c r="G501" s="11" t="s">
        <v>8</v>
      </c>
      <c r="H501" s="252"/>
      <c r="I501" s="252"/>
      <c r="J501" s="252"/>
      <c r="K501" s="252"/>
      <c r="L501" s="252"/>
      <c r="M501" s="252"/>
      <c r="N501" s="252"/>
      <c r="O501" s="252"/>
      <c r="P501" s="252"/>
    </row>
    <row r="502" spans="1:16" x14ac:dyDescent="0.2">
      <c r="A502" s="12" t="s">
        <v>1</v>
      </c>
      <c r="B502" s="13"/>
      <c r="C502" s="14" t="s">
        <v>5</v>
      </c>
      <c r="D502" s="13"/>
      <c r="E502" s="343" t="s">
        <v>1282</v>
      </c>
      <c r="F502" s="60"/>
      <c r="G502" s="344" t="s">
        <v>583</v>
      </c>
      <c r="H502" s="411"/>
      <c r="I502" s="411"/>
      <c r="J502" s="411"/>
      <c r="K502" s="411"/>
      <c r="L502" s="411"/>
      <c r="M502" s="411"/>
      <c r="N502" s="411"/>
      <c r="O502" s="411"/>
      <c r="P502" s="411"/>
    </row>
    <row r="503" spans="1:16" x14ac:dyDescent="0.2">
      <c r="A503" s="17" t="s">
        <v>8</v>
      </c>
      <c r="B503" s="179"/>
      <c r="C503" s="19"/>
      <c r="D503" s="4"/>
      <c r="E503" s="1145"/>
      <c r="F503" s="1146"/>
      <c r="G503" s="20"/>
    </row>
    <row r="504" spans="1:16" x14ac:dyDescent="0.2">
      <c r="A504" s="21" t="s">
        <v>37</v>
      </c>
      <c r="B504" s="22"/>
      <c r="C504" s="22"/>
      <c r="D504" s="22"/>
      <c r="E504" s="23" t="s">
        <v>46</v>
      </c>
      <c r="F504" s="24"/>
      <c r="G504" s="20" t="s">
        <v>50</v>
      </c>
    </row>
    <row r="505" spans="1:16" x14ac:dyDescent="0.2">
      <c r="A505" s="6"/>
      <c r="B505" s="178"/>
      <c r="C505" s="8"/>
      <c r="D505" s="8"/>
      <c r="E505" s="1147"/>
      <c r="F505" s="1148"/>
      <c r="G505" s="25"/>
    </row>
    <row r="506" spans="1:16" ht="26.25" thickBot="1" x14ac:dyDescent="0.25">
      <c r="A506" s="26" t="s">
        <v>47</v>
      </c>
      <c r="B506" s="180" t="s">
        <v>23</v>
      </c>
      <c r="C506" s="28" t="s">
        <v>34</v>
      </c>
      <c r="D506" s="110" t="s">
        <v>53</v>
      </c>
      <c r="E506" s="181" t="s">
        <v>54</v>
      </c>
      <c r="F506" s="111" t="s">
        <v>55</v>
      </c>
      <c r="G506" s="112" t="s">
        <v>35</v>
      </c>
      <c r="H506" s="253"/>
      <c r="I506" s="253"/>
      <c r="J506" s="253"/>
      <c r="K506" s="253"/>
      <c r="L506" s="253"/>
      <c r="M506" s="253"/>
      <c r="N506" s="253"/>
      <c r="O506" s="253"/>
      <c r="P506" s="253"/>
    </row>
    <row r="507" spans="1:16" ht="13.5" thickTop="1" x14ac:dyDescent="0.2">
      <c r="A507" s="29">
        <v>1</v>
      </c>
      <c r="B507" s="75"/>
      <c r="C507" s="346" t="s">
        <v>300</v>
      </c>
      <c r="D507" s="347" t="s">
        <v>544</v>
      </c>
      <c r="E507" s="77">
        <v>100</v>
      </c>
      <c r="F507" s="185">
        <v>750</v>
      </c>
      <c r="G507" s="35">
        <f>F507*E507</f>
        <v>75000</v>
      </c>
      <c r="H507" s="215"/>
      <c r="I507" s="215"/>
      <c r="J507" s="215"/>
      <c r="K507" s="215"/>
      <c r="L507" s="215"/>
      <c r="M507" s="215"/>
      <c r="N507" s="215"/>
      <c r="O507" s="215"/>
      <c r="P507" s="215"/>
    </row>
    <row r="508" spans="1:16" x14ac:dyDescent="0.2">
      <c r="A508" s="345"/>
      <c r="B508" s="75"/>
      <c r="C508" s="183"/>
      <c r="D508" s="347" t="s">
        <v>426</v>
      </c>
      <c r="E508" s="77"/>
      <c r="F508" s="185"/>
      <c r="G508" s="35"/>
      <c r="H508" s="215"/>
      <c r="I508" s="215"/>
      <c r="J508" s="215"/>
      <c r="K508" s="215"/>
      <c r="L508" s="215"/>
      <c r="M508" s="215"/>
      <c r="N508" s="215"/>
      <c r="O508" s="215"/>
      <c r="P508" s="215"/>
    </row>
    <row r="509" spans="1:16" x14ac:dyDescent="0.2">
      <c r="A509" s="345" t="s">
        <v>8</v>
      </c>
      <c r="B509" s="75"/>
      <c r="C509" s="346"/>
      <c r="D509" s="347"/>
      <c r="E509" s="77"/>
      <c r="F509" s="185"/>
      <c r="G509" s="353" t="s">
        <v>8</v>
      </c>
      <c r="H509" s="419"/>
      <c r="I509" s="419"/>
      <c r="J509" s="419"/>
      <c r="K509" s="419"/>
      <c r="L509" s="419"/>
      <c r="M509" s="419"/>
      <c r="N509" s="419"/>
      <c r="O509" s="419"/>
      <c r="P509" s="419"/>
    </row>
    <row r="510" spans="1:16" x14ac:dyDescent="0.2">
      <c r="A510" s="29"/>
      <c r="B510" s="75"/>
      <c r="C510" s="183"/>
      <c r="D510" s="347"/>
      <c r="E510" s="77"/>
      <c r="F510" s="185"/>
      <c r="G510" s="35"/>
      <c r="H510" s="215"/>
      <c r="I510" s="215"/>
      <c r="J510" s="215"/>
      <c r="K510" s="215"/>
      <c r="L510" s="215"/>
      <c r="M510" s="215"/>
      <c r="N510" s="215"/>
      <c r="O510" s="215"/>
      <c r="P510" s="215"/>
    </row>
    <row r="511" spans="1:16" x14ac:dyDescent="0.2">
      <c r="A511" s="29"/>
      <c r="B511" s="75"/>
      <c r="C511" s="183"/>
      <c r="D511" s="184"/>
      <c r="E511" s="77"/>
      <c r="F511" s="185"/>
      <c r="G511" s="35"/>
      <c r="H511" s="215"/>
      <c r="I511" s="215"/>
      <c r="J511" s="215"/>
      <c r="K511" s="215"/>
      <c r="L511" s="215"/>
      <c r="M511" s="215"/>
      <c r="N511" s="215"/>
      <c r="O511" s="215"/>
      <c r="P511" s="215"/>
    </row>
    <row r="512" spans="1:16" x14ac:dyDescent="0.2">
      <c r="A512" s="29"/>
      <c r="B512" s="75"/>
      <c r="C512" s="183"/>
      <c r="D512" s="184"/>
      <c r="E512" s="77"/>
      <c r="F512" s="185"/>
      <c r="G512" s="35"/>
      <c r="H512" s="215"/>
      <c r="I512" s="215"/>
      <c r="J512" s="215"/>
      <c r="K512" s="215"/>
      <c r="L512" s="215"/>
      <c r="M512" s="215"/>
      <c r="N512" s="215"/>
      <c r="O512" s="215"/>
      <c r="P512" s="215"/>
    </row>
    <row r="513" spans="1:16" x14ac:dyDescent="0.2">
      <c r="A513" s="29"/>
      <c r="B513" s="75"/>
      <c r="C513" s="41"/>
      <c r="D513" s="184"/>
      <c r="E513" s="77"/>
      <c r="F513" s="185"/>
      <c r="G513" s="35"/>
      <c r="H513" s="215"/>
      <c r="I513" s="215"/>
      <c r="J513" s="215"/>
      <c r="K513" s="215"/>
      <c r="L513" s="215"/>
      <c r="M513" s="215"/>
      <c r="N513" s="215"/>
      <c r="O513" s="215"/>
      <c r="P513" s="215"/>
    </row>
    <row r="514" spans="1:16" x14ac:dyDescent="0.2">
      <c r="A514" s="29"/>
      <c r="B514" s="75"/>
      <c r="C514" s="41"/>
      <c r="D514" s="184"/>
      <c r="E514" s="77"/>
      <c r="F514" s="185"/>
      <c r="G514" s="35"/>
      <c r="H514" s="215"/>
      <c r="I514" s="215"/>
      <c r="J514" s="215"/>
      <c r="K514" s="215"/>
      <c r="L514" s="215"/>
      <c r="M514" s="215"/>
      <c r="N514" s="215"/>
      <c r="O514" s="215"/>
      <c r="P514" s="215"/>
    </row>
    <row r="515" spans="1:16" x14ac:dyDescent="0.2">
      <c r="A515" s="29"/>
      <c r="B515" s="186"/>
      <c r="C515" s="41"/>
      <c r="D515" s="184"/>
      <c r="E515" s="77"/>
      <c r="F515" s="185"/>
      <c r="G515" s="35"/>
      <c r="H515" s="215"/>
      <c r="I515" s="215"/>
      <c r="J515" s="215"/>
      <c r="K515" s="215"/>
      <c r="L515" s="215"/>
      <c r="M515" s="215"/>
      <c r="N515" s="215"/>
      <c r="O515" s="215"/>
      <c r="P515" s="215"/>
    </row>
    <row r="516" spans="1:16" x14ac:dyDescent="0.2">
      <c r="A516" s="29"/>
      <c r="B516" s="74"/>
      <c r="C516" s="31"/>
      <c r="D516" s="184"/>
      <c r="E516" s="77"/>
      <c r="F516" s="185"/>
      <c r="G516" s="35"/>
      <c r="H516" s="215"/>
      <c r="I516" s="215"/>
      <c r="J516" s="215"/>
      <c r="K516" s="215"/>
      <c r="L516" s="215"/>
      <c r="M516" s="215"/>
      <c r="N516" s="215"/>
      <c r="O516" s="215"/>
      <c r="P516" s="215"/>
    </row>
    <row r="517" spans="1:16" x14ac:dyDescent="0.2">
      <c r="A517" s="29"/>
      <c r="B517" s="74"/>
      <c r="C517" s="41"/>
      <c r="D517" s="187"/>
      <c r="E517" s="84"/>
      <c r="F517" s="163"/>
      <c r="G517" s="35"/>
      <c r="H517" s="215"/>
      <c r="I517" s="215"/>
      <c r="J517" s="215"/>
      <c r="K517" s="215"/>
      <c r="L517" s="215"/>
      <c r="M517" s="215"/>
      <c r="N517" s="215"/>
      <c r="O517" s="215"/>
      <c r="P517" s="215"/>
    </row>
    <row r="518" spans="1:16" x14ac:dyDescent="0.2">
      <c r="A518" s="29"/>
      <c r="B518" s="74"/>
      <c r="C518" s="41"/>
      <c r="D518" s="187"/>
      <c r="E518" s="84"/>
      <c r="F518" s="163"/>
      <c r="G518" s="35"/>
      <c r="H518" s="215"/>
      <c r="I518" s="215"/>
      <c r="J518" s="215"/>
      <c r="K518" s="215"/>
      <c r="L518" s="215"/>
      <c r="M518" s="215"/>
      <c r="N518" s="215"/>
      <c r="O518" s="215"/>
      <c r="P518" s="215"/>
    </row>
    <row r="519" spans="1:16" x14ac:dyDescent="0.2">
      <c r="A519" s="29"/>
      <c r="B519" s="75"/>
      <c r="C519" s="41"/>
      <c r="D519" s="187"/>
      <c r="E519" s="84"/>
      <c r="F519" s="172"/>
      <c r="G519" s="35"/>
      <c r="H519" s="215"/>
      <c r="I519" s="215"/>
      <c r="J519" s="215"/>
      <c r="K519" s="215"/>
      <c r="L519" s="215"/>
      <c r="M519" s="215"/>
      <c r="N519" s="215"/>
      <c r="O519" s="215"/>
      <c r="P519" s="215"/>
    </row>
    <row r="520" spans="1:16" x14ac:dyDescent="0.2">
      <c r="A520" s="29"/>
      <c r="B520" s="75"/>
      <c r="C520" s="41"/>
      <c r="D520" s="187"/>
      <c r="E520" s="84"/>
      <c r="F520" s="173"/>
      <c r="G520" s="35"/>
      <c r="H520" s="215"/>
      <c r="I520" s="215"/>
      <c r="J520" s="215"/>
      <c r="K520" s="215"/>
      <c r="L520" s="215"/>
      <c r="M520" s="215"/>
      <c r="N520" s="215"/>
      <c r="O520" s="215"/>
      <c r="P520" s="215"/>
    </row>
    <row r="521" spans="1:16" x14ac:dyDescent="0.2">
      <c r="A521" s="29"/>
      <c r="B521" s="75"/>
      <c r="C521" s="183"/>
      <c r="D521" s="187"/>
      <c r="E521" s="77"/>
      <c r="F521" s="185"/>
      <c r="G521" s="35"/>
      <c r="H521" s="215"/>
      <c r="I521" s="215"/>
      <c r="J521" s="215"/>
      <c r="K521" s="215"/>
      <c r="L521" s="215"/>
      <c r="M521" s="215"/>
      <c r="N521" s="215"/>
      <c r="O521" s="215"/>
      <c r="P521" s="215"/>
    </row>
    <row r="522" spans="1:16" x14ac:dyDescent="0.2">
      <c r="A522" s="29"/>
      <c r="B522" s="75"/>
      <c r="C522" s="183"/>
      <c r="D522" s="187"/>
      <c r="E522" s="77"/>
      <c r="F522" s="185"/>
      <c r="G522" s="35"/>
      <c r="H522" s="215"/>
      <c r="I522" s="215"/>
      <c r="J522" s="215"/>
      <c r="K522" s="215"/>
      <c r="L522" s="215"/>
      <c r="M522" s="215"/>
      <c r="N522" s="215"/>
      <c r="O522" s="215"/>
      <c r="P522" s="215"/>
    </row>
    <row r="523" spans="1:16" x14ac:dyDescent="0.2">
      <c r="A523" s="29"/>
      <c r="B523" s="75"/>
      <c r="C523" s="183"/>
      <c r="D523" s="184"/>
      <c r="E523" s="77"/>
      <c r="F523" s="185"/>
      <c r="G523" s="35"/>
      <c r="H523" s="215"/>
      <c r="I523" s="215"/>
      <c r="J523" s="215"/>
      <c r="K523" s="215"/>
      <c r="L523" s="215"/>
      <c r="M523" s="215"/>
      <c r="N523" s="215"/>
      <c r="O523" s="215"/>
      <c r="P523" s="215"/>
    </row>
    <row r="524" spans="1:16" x14ac:dyDescent="0.2">
      <c r="A524" s="29"/>
      <c r="B524" s="75"/>
      <c r="C524" s="183"/>
      <c r="D524" s="184"/>
      <c r="E524" s="77"/>
      <c r="F524" s="185"/>
      <c r="G524" s="35"/>
      <c r="H524" s="215"/>
      <c r="I524" s="215"/>
      <c r="J524" s="215"/>
      <c r="K524" s="215"/>
      <c r="L524" s="215"/>
      <c r="M524" s="215"/>
      <c r="N524" s="215"/>
      <c r="O524" s="215"/>
      <c r="P524" s="215"/>
    </row>
    <row r="525" spans="1:16" x14ac:dyDescent="0.2">
      <c r="A525" s="29"/>
      <c r="B525" s="75"/>
      <c r="C525" s="183"/>
      <c r="D525" s="184"/>
      <c r="E525" s="77"/>
      <c r="F525" s="185"/>
      <c r="G525" s="35"/>
      <c r="H525" s="215"/>
      <c r="I525" s="215"/>
      <c r="J525" s="215"/>
      <c r="K525" s="215"/>
      <c r="L525" s="215"/>
      <c r="M525" s="215"/>
      <c r="N525" s="215"/>
      <c r="O525" s="215"/>
      <c r="P525" s="215"/>
    </row>
    <row r="526" spans="1:16" x14ac:dyDescent="0.2">
      <c r="A526" s="29"/>
      <c r="B526" s="75"/>
      <c r="C526" s="41"/>
      <c r="D526" s="184"/>
      <c r="E526" s="84"/>
      <c r="F526" s="163"/>
      <c r="G526" s="35"/>
      <c r="H526" s="215"/>
      <c r="I526" s="215"/>
      <c r="J526" s="215"/>
      <c r="K526" s="215"/>
      <c r="L526" s="215"/>
      <c r="M526" s="215"/>
      <c r="N526" s="215"/>
      <c r="O526" s="215"/>
      <c r="P526" s="215"/>
    </row>
    <row r="527" spans="1:16" x14ac:dyDescent="0.2">
      <c r="A527" s="29"/>
      <c r="B527" s="75"/>
      <c r="C527" s="41"/>
      <c r="D527" s="184"/>
      <c r="E527" s="84"/>
      <c r="F527" s="163"/>
      <c r="G527" s="35"/>
      <c r="H527" s="215"/>
      <c r="I527" s="215"/>
      <c r="J527" s="215"/>
      <c r="K527" s="215"/>
      <c r="L527" s="215"/>
      <c r="M527" s="215"/>
      <c r="N527" s="215"/>
      <c r="O527" s="215"/>
      <c r="P527" s="215"/>
    </row>
    <row r="528" spans="1:16" x14ac:dyDescent="0.2">
      <c r="A528" s="29"/>
      <c r="B528" s="75"/>
      <c r="C528" s="41"/>
      <c r="D528" s="187"/>
      <c r="E528" s="84"/>
      <c r="F528" s="163"/>
      <c r="G528" s="35"/>
      <c r="H528" s="215"/>
      <c r="I528" s="215"/>
      <c r="J528" s="215"/>
      <c r="K528" s="215"/>
      <c r="L528" s="215"/>
      <c r="M528" s="215"/>
      <c r="N528" s="215"/>
      <c r="O528" s="215"/>
      <c r="P528" s="215"/>
    </row>
    <row r="529" spans="1:16" x14ac:dyDescent="0.2">
      <c r="A529" s="29"/>
      <c r="B529" s="75"/>
      <c r="C529" s="41"/>
      <c r="D529" s="187"/>
      <c r="E529" s="84"/>
      <c r="F529" s="163"/>
      <c r="G529" s="35"/>
      <c r="H529" s="215"/>
      <c r="I529" s="215"/>
      <c r="J529" s="215"/>
      <c r="K529" s="215"/>
      <c r="L529" s="215"/>
      <c r="M529" s="215"/>
      <c r="N529" s="215"/>
      <c r="O529" s="215"/>
      <c r="P529" s="215"/>
    </row>
    <row r="530" spans="1:16" x14ac:dyDescent="0.2">
      <c r="A530" s="29"/>
      <c r="B530" s="75"/>
      <c r="C530" s="41"/>
      <c r="D530" s="187"/>
      <c r="E530" s="84"/>
      <c r="F530" s="163"/>
      <c r="G530" s="35"/>
      <c r="H530" s="215"/>
      <c r="I530" s="215"/>
      <c r="J530" s="215"/>
      <c r="K530" s="215"/>
      <c r="L530" s="215"/>
      <c r="M530" s="215"/>
      <c r="N530" s="215"/>
      <c r="O530" s="215"/>
      <c r="P530" s="215"/>
    </row>
    <row r="531" spans="1:16" x14ac:dyDescent="0.2">
      <c r="A531" s="29"/>
      <c r="B531" s="75"/>
      <c r="C531" s="41"/>
      <c r="D531" s="187"/>
      <c r="E531" s="84"/>
      <c r="F531" s="163"/>
      <c r="G531" s="35"/>
      <c r="H531" s="215"/>
      <c r="I531" s="215"/>
      <c r="J531" s="215"/>
      <c r="K531" s="215"/>
      <c r="L531" s="215"/>
      <c r="M531" s="215"/>
      <c r="N531" s="215"/>
      <c r="O531" s="215"/>
      <c r="P531" s="215"/>
    </row>
    <row r="532" spans="1:16" x14ac:dyDescent="0.2">
      <c r="A532" s="29"/>
      <c r="B532" s="75"/>
      <c r="C532" s="41"/>
      <c r="D532" s="187"/>
      <c r="E532" s="84"/>
      <c r="F532" s="163"/>
      <c r="G532" s="35"/>
      <c r="H532" s="215"/>
      <c r="I532" s="215"/>
      <c r="J532" s="215"/>
      <c r="K532" s="215"/>
      <c r="L532" s="215"/>
      <c r="M532" s="215"/>
      <c r="N532" s="215"/>
      <c r="O532" s="215"/>
      <c r="P532" s="215"/>
    </row>
    <row r="533" spans="1:16" x14ac:dyDescent="0.2">
      <c r="A533" s="29"/>
      <c r="B533" s="75"/>
      <c r="C533" s="41"/>
      <c r="D533" s="187"/>
      <c r="E533" s="84"/>
      <c r="F533" s="163"/>
      <c r="G533" s="35"/>
      <c r="H533" s="215"/>
      <c r="I533" s="215"/>
      <c r="J533" s="215"/>
      <c r="K533" s="215"/>
      <c r="L533" s="215"/>
      <c r="M533" s="215"/>
      <c r="N533" s="215"/>
      <c r="O533" s="215"/>
      <c r="P533" s="215"/>
    </row>
    <row r="534" spans="1:16" x14ac:dyDescent="0.2">
      <c r="A534" s="29"/>
      <c r="B534" s="75"/>
      <c r="C534" s="41"/>
      <c r="D534" s="187"/>
      <c r="E534" s="84"/>
      <c r="F534" s="163"/>
      <c r="G534" s="35"/>
      <c r="H534" s="215"/>
      <c r="I534" s="215"/>
      <c r="J534" s="215"/>
      <c r="K534" s="215"/>
      <c r="L534" s="215"/>
      <c r="M534" s="215"/>
      <c r="N534" s="215"/>
      <c r="O534" s="215"/>
      <c r="P534" s="215"/>
    </row>
    <row r="535" spans="1:16" x14ac:dyDescent="0.2">
      <c r="A535" s="29"/>
      <c r="B535" s="75"/>
      <c r="C535" s="41"/>
      <c r="D535" s="187"/>
      <c r="E535" s="84"/>
      <c r="F535" s="163"/>
      <c r="G535" s="35"/>
      <c r="H535" s="215"/>
      <c r="I535" s="215"/>
      <c r="J535" s="215"/>
      <c r="K535" s="215"/>
      <c r="L535" s="215"/>
      <c r="M535" s="215"/>
      <c r="N535" s="215"/>
      <c r="O535" s="215"/>
      <c r="P535" s="215"/>
    </row>
    <row r="536" spans="1:16" x14ac:dyDescent="0.2">
      <c r="A536" s="29"/>
      <c r="B536" s="75"/>
      <c r="C536" s="41"/>
      <c r="D536" s="187"/>
      <c r="E536" s="84"/>
      <c r="F536" s="163"/>
      <c r="G536" s="35"/>
      <c r="H536" s="215"/>
      <c r="I536" s="215"/>
      <c r="J536" s="215"/>
      <c r="K536" s="215"/>
      <c r="L536" s="215"/>
      <c r="M536" s="215"/>
      <c r="N536" s="215"/>
      <c r="O536" s="215"/>
      <c r="P536" s="215"/>
    </row>
    <row r="537" spans="1:16" x14ac:dyDescent="0.2">
      <c r="A537" s="29"/>
      <c r="B537" s="75"/>
      <c r="C537" s="41"/>
      <c r="D537" s="187"/>
      <c r="E537" s="84"/>
      <c r="F537" s="163"/>
      <c r="G537" s="35"/>
      <c r="H537" s="215"/>
      <c r="I537" s="215"/>
      <c r="J537" s="215"/>
      <c r="K537" s="215"/>
      <c r="L537" s="215"/>
      <c r="M537" s="215"/>
      <c r="N537" s="215"/>
      <c r="O537" s="215"/>
      <c r="P537" s="215"/>
    </row>
    <row r="538" spans="1:16" x14ac:dyDescent="0.2">
      <c r="A538" s="29"/>
      <c r="B538" s="75"/>
      <c r="C538" s="41"/>
      <c r="D538" s="187"/>
      <c r="E538" s="84"/>
      <c r="F538" s="172"/>
      <c r="G538" s="35"/>
      <c r="H538" s="215"/>
      <c r="I538" s="215"/>
      <c r="J538" s="215"/>
      <c r="K538" s="215"/>
      <c r="L538" s="215"/>
      <c r="M538" s="215"/>
      <c r="N538" s="215"/>
      <c r="O538" s="215"/>
      <c r="P538" s="215"/>
    </row>
    <row r="539" spans="1:16" x14ac:dyDescent="0.2">
      <c r="A539" s="29"/>
      <c r="B539" s="75"/>
      <c r="C539" s="41"/>
      <c r="D539" s="187"/>
      <c r="E539" s="84"/>
      <c r="F539" s="173"/>
      <c r="G539" s="35"/>
      <c r="H539" s="215"/>
      <c r="I539" s="215"/>
      <c r="J539" s="215"/>
      <c r="K539" s="215"/>
      <c r="L539" s="215"/>
      <c r="M539" s="215"/>
      <c r="N539" s="215"/>
      <c r="O539" s="215"/>
      <c r="P539" s="215"/>
    </row>
    <row r="540" spans="1:16" x14ac:dyDescent="0.2">
      <c r="A540" s="29" t="s">
        <v>8</v>
      </c>
      <c r="B540" s="75"/>
      <c r="C540" s="41"/>
      <c r="D540" s="187"/>
      <c r="E540" s="84"/>
      <c r="F540" s="173"/>
      <c r="G540" s="35" t="s">
        <v>8</v>
      </c>
      <c r="H540" s="215"/>
      <c r="I540" s="215"/>
      <c r="J540" s="215"/>
      <c r="K540" s="215"/>
      <c r="L540" s="215"/>
      <c r="M540" s="215"/>
      <c r="N540" s="215"/>
      <c r="O540" s="215"/>
      <c r="P540" s="215"/>
    </row>
    <row r="541" spans="1:16" ht="13.5" thickBot="1" x14ac:dyDescent="0.25">
      <c r="A541" s="45"/>
      <c r="B541" s="188"/>
      <c r="C541" s="47" t="s">
        <v>8</v>
      </c>
      <c r="D541" s="66" t="s">
        <v>8</v>
      </c>
      <c r="E541" s="188"/>
      <c r="F541" s="49" t="s">
        <v>15</v>
      </c>
      <c r="G541" s="50">
        <f>SUM(G507:G540)</f>
        <v>75000</v>
      </c>
      <c r="H541" s="246"/>
      <c r="I541" s="246"/>
      <c r="J541" s="246"/>
      <c r="K541" s="246"/>
      <c r="L541" s="246"/>
      <c r="M541" s="246"/>
      <c r="N541" s="246"/>
      <c r="O541" s="246"/>
      <c r="P541" s="246"/>
    </row>
    <row r="542" spans="1:16" ht="13.5" thickTop="1" x14ac:dyDescent="0.2">
      <c r="A542" s="348" t="s">
        <v>1283</v>
      </c>
      <c r="B542" s="190"/>
      <c r="C542" s="191"/>
      <c r="D542" s="192"/>
      <c r="E542" s="190"/>
      <c r="F542" s="193"/>
      <c r="G542" s="194"/>
      <c r="H542" s="254"/>
      <c r="I542" s="254"/>
      <c r="J542" s="254"/>
      <c r="K542" s="254"/>
      <c r="L542" s="254"/>
      <c r="M542" s="254"/>
      <c r="N542" s="254"/>
      <c r="O542" s="254"/>
      <c r="P542" s="254"/>
    </row>
    <row r="543" spans="1:16" ht="13.5" thickBot="1" x14ac:dyDescent="0.25">
      <c r="A543" s="195" t="s">
        <v>159</v>
      </c>
      <c r="B543" s="196"/>
      <c r="C543" s="349" t="s">
        <v>1284</v>
      </c>
      <c r="D543" s="196"/>
      <c r="E543" s="197"/>
      <c r="F543" s="198"/>
      <c r="G543" s="199"/>
      <c r="H543" s="254"/>
      <c r="I543" s="254"/>
      <c r="J543" s="254"/>
      <c r="K543" s="254"/>
      <c r="L543" s="254"/>
      <c r="M543" s="254"/>
      <c r="N543" s="254"/>
      <c r="O543" s="254"/>
      <c r="P543" s="254"/>
    </row>
    <row r="544" spans="1:16" ht="13.5" thickTop="1" x14ac:dyDescent="0.2">
      <c r="A544" s="1130" t="s">
        <v>8</v>
      </c>
      <c r="B544" s="1131"/>
      <c r="C544" s="1131"/>
      <c r="D544" s="57" t="s">
        <v>11</v>
      </c>
      <c r="E544" s="1132" t="s">
        <v>12</v>
      </c>
      <c r="F544" s="1132"/>
      <c r="G544" s="1133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2">
      <c r="A545" s="1191" t="s">
        <v>17</v>
      </c>
      <c r="B545" s="1192"/>
      <c r="C545" s="1193"/>
      <c r="D545" s="39"/>
      <c r="E545" s="1136"/>
      <c r="F545" s="1137"/>
      <c r="G545" s="1138"/>
      <c r="H545" s="176"/>
      <c r="I545" s="176"/>
      <c r="J545" s="176"/>
      <c r="K545" s="176"/>
      <c r="L545" s="176"/>
      <c r="M545" s="176"/>
      <c r="N545" s="176"/>
      <c r="O545" s="176"/>
      <c r="P545" s="176"/>
    </row>
    <row r="546" spans="1:16" x14ac:dyDescent="0.2">
      <c r="A546" s="1191" t="s">
        <v>38</v>
      </c>
      <c r="B546" s="1192"/>
      <c r="C546" s="1193"/>
      <c r="D546" s="58" t="s">
        <v>380</v>
      </c>
      <c r="E546" s="1194" t="s">
        <v>142</v>
      </c>
      <c r="F546" s="1139"/>
      <c r="G546" s="1140"/>
      <c r="H546" s="1"/>
      <c r="I546" s="1"/>
      <c r="J546" s="1"/>
      <c r="K546" s="1"/>
      <c r="L546" s="1"/>
      <c r="M546" s="1"/>
      <c r="N546" s="1"/>
      <c r="O546" s="1"/>
      <c r="P546" s="1"/>
    </row>
    <row r="547" spans="1:16" ht="13.5" thickBot="1" x14ac:dyDescent="0.25">
      <c r="A547" s="1195" t="s">
        <v>39</v>
      </c>
      <c r="B547" s="1196"/>
      <c r="C547" s="1197"/>
      <c r="D547" s="356" t="s">
        <v>589</v>
      </c>
      <c r="E547" s="1143" t="s">
        <v>0</v>
      </c>
      <c r="F547" s="1143"/>
      <c r="G547" s="114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ht="16.5" x14ac:dyDescent="0.25">
      <c r="A548" s="1152" t="s">
        <v>29</v>
      </c>
      <c r="B548" s="1153"/>
      <c r="C548" s="1153"/>
      <c r="D548" s="1153"/>
      <c r="E548" s="1153"/>
      <c r="F548" s="1153"/>
      <c r="G548" s="1154"/>
      <c r="H548" s="251"/>
      <c r="I548" s="251"/>
      <c r="J548" s="251"/>
      <c r="K548" s="251"/>
      <c r="L548" s="251"/>
      <c r="M548" s="251"/>
      <c r="N548" s="251"/>
      <c r="O548" s="251"/>
      <c r="P548" s="251"/>
    </row>
    <row r="549" spans="1:16" x14ac:dyDescent="0.2">
      <c r="A549" s="1155" t="s">
        <v>48</v>
      </c>
      <c r="B549" s="1156"/>
      <c r="C549" s="1156"/>
      <c r="D549" s="1156"/>
      <c r="E549" s="1156"/>
      <c r="F549" s="1156"/>
      <c r="G549" s="1157"/>
      <c r="H549" s="250"/>
      <c r="I549" s="250"/>
      <c r="J549" s="250"/>
      <c r="K549" s="250"/>
      <c r="L549" s="250"/>
      <c r="M549" s="250"/>
      <c r="N549" s="250"/>
      <c r="O549" s="250"/>
      <c r="P549" s="250"/>
    </row>
    <row r="550" spans="1:16" x14ac:dyDescent="0.2">
      <c r="A550" s="1158" t="s">
        <v>49</v>
      </c>
      <c r="B550" s="1159"/>
      <c r="C550" s="1159"/>
      <c r="D550" s="1159"/>
      <c r="E550" s="1159"/>
      <c r="F550" s="1159"/>
      <c r="G550" s="1160"/>
      <c r="H550" s="4"/>
      <c r="I550" s="4"/>
      <c r="J550" s="4"/>
      <c r="K550" s="4"/>
      <c r="L550" s="4"/>
      <c r="M550" s="4"/>
      <c r="N550" s="4"/>
      <c r="O550" s="4"/>
      <c r="P550" s="4"/>
    </row>
    <row r="551" spans="1:16" x14ac:dyDescent="0.2">
      <c r="A551" s="6"/>
      <c r="B551" s="178"/>
      <c r="C551" s="8"/>
      <c r="D551" s="9"/>
      <c r="E551" s="99"/>
      <c r="F551" s="10"/>
      <c r="G551" s="11" t="s">
        <v>8</v>
      </c>
      <c r="H551" s="252"/>
      <c r="I551" s="252"/>
      <c r="J551" s="252"/>
      <c r="K551" s="252"/>
      <c r="L551" s="252"/>
      <c r="M551" s="252"/>
      <c r="N551" s="252"/>
      <c r="O551" s="252"/>
      <c r="P551" s="252"/>
    </row>
    <row r="552" spans="1:16" x14ac:dyDescent="0.2">
      <c r="A552" s="12" t="s">
        <v>1</v>
      </c>
      <c r="B552" s="13"/>
      <c r="C552" s="14" t="s">
        <v>5</v>
      </c>
      <c r="D552" s="13"/>
      <c r="E552" s="343" t="s">
        <v>1285</v>
      </c>
      <c r="F552" s="60"/>
      <c r="G552" s="344" t="s">
        <v>585</v>
      </c>
      <c r="H552" s="411"/>
      <c r="I552" s="411"/>
      <c r="J552" s="411"/>
      <c r="K552" s="411"/>
      <c r="L552" s="411"/>
      <c r="M552" s="411"/>
      <c r="N552" s="411"/>
      <c r="O552" s="411"/>
      <c r="P552" s="411"/>
    </row>
    <row r="553" spans="1:16" x14ac:dyDescent="0.2">
      <c r="A553" s="17" t="s">
        <v>8</v>
      </c>
      <c r="B553" s="179"/>
      <c r="C553" s="19"/>
      <c r="D553" s="4"/>
      <c r="E553" s="1145"/>
      <c r="F553" s="1146"/>
      <c r="G553" s="20"/>
    </row>
    <row r="554" spans="1:16" x14ac:dyDescent="0.2">
      <c r="A554" s="21" t="s">
        <v>37</v>
      </c>
      <c r="B554" s="22"/>
      <c r="C554" s="22"/>
      <c r="D554" s="22"/>
      <c r="E554" s="23" t="s">
        <v>46</v>
      </c>
      <c r="F554" s="24"/>
      <c r="G554" s="20" t="s">
        <v>50</v>
      </c>
    </row>
    <row r="555" spans="1:16" x14ac:dyDescent="0.2">
      <c r="A555" s="6"/>
      <c r="B555" s="178"/>
      <c r="C555" s="8"/>
      <c r="D555" s="8"/>
      <c r="E555" s="1147"/>
      <c r="F555" s="1148"/>
      <c r="G555" s="25"/>
    </row>
    <row r="556" spans="1:16" ht="26.25" thickBot="1" x14ac:dyDescent="0.25">
      <c r="A556" s="26" t="s">
        <v>47</v>
      </c>
      <c r="B556" s="180" t="s">
        <v>23</v>
      </c>
      <c r="C556" s="28" t="s">
        <v>34</v>
      </c>
      <c r="D556" s="110" t="s">
        <v>53</v>
      </c>
      <c r="E556" s="181" t="s">
        <v>54</v>
      </c>
      <c r="F556" s="111" t="s">
        <v>55</v>
      </c>
      <c r="G556" s="112" t="s">
        <v>35</v>
      </c>
      <c r="H556" s="253"/>
      <c r="I556" s="253"/>
      <c r="J556" s="253"/>
      <c r="K556" s="253"/>
      <c r="L556" s="253"/>
      <c r="M556" s="253"/>
      <c r="N556" s="253"/>
      <c r="O556" s="253"/>
      <c r="P556" s="253"/>
    </row>
    <row r="557" spans="1:16" ht="13.5" thickTop="1" x14ac:dyDescent="0.2">
      <c r="A557" s="29">
        <v>1</v>
      </c>
      <c r="B557" s="75"/>
      <c r="C557" s="346" t="s">
        <v>300</v>
      </c>
      <c r="D557" s="347" t="s">
        <v>544</v>
      </c>
      <c r="E557" s="77">
        <v>80</v>
      </c>
      <c r="F557" s="185">
        <v>750</v>
      </c>
      <c r="G557" s="35">
        <f>F557*E557</f>
        <v>60000</v>
      </c>
      <c r="H557" s="215"/>
      <c r="I557" s="215"/>
      <c r="J557" s="215"/>
      <c r="K557" s="215"/>
      <c r="L557" s="215"/>
      <c r="M557" s="215"/>
      <c r="N557" s="215"/>
      <c r="O557" s="215"/>
      <c r="P557" s="215"/>
    </row>
    <row r="558" spans="1:16" x14ac:dyDescent="0.2">
      <c r="A558" s="345"/>
      <c r="B558" s="75"/>
      <c r="C558" s="183"/>
      <c r="D558" s="347" t="s">
        <v>597</v>
      </c>
      <c r="E558" s="77"/>
      <c r="F558" s="185"/>
      <c r="G558" s="35"/>
      <c r="H558" s="215"/>
      <c r="I558" s="215"/>
      <c r="J558" s="215"/>
      <c r="K558" s="215"/>
      <c r="L558" s="215"/>
      <c r="M558" s="215"/>
      <c r="N558" s="215"/>
      <c r="O558" s="215"/>
      <c r="P558" s="215"/>
    </row>
    <row r="559" spans="1:16" x14ac:dyDescent="0.2">
      <c r="A559" s="345" t="s">
        <v>8</v>
      </c>
      <c r="B559" s="75"/>
      <c r="C559" s="346"/>
      <c r="D559" s="347"/>
      <c r="E559" s="77"/>
      <c r="F559" s="185"/>
      <c r="G559" s="353" t="s">
        <v>8</v>
      </c>
      <c r="H559" s="419"/>
      <c r="I559" s="419"/>
      <c r="J559" s="419"/>
      <c r="K559" s="419"/>
      <c r="L559" s="419"/>
      <c r="M559" s="419"/>
      <c r="N559" s="419"/>
      <c r="O559" s="419"/>
      <c r="P559" s="419"/>
    </row>
    <row r="560" spans="1:16" x14ac:dyDescent="0.2">
      <c r="A560" s="29"/>
      <c r="B560" s="75"/>
      <c r="C560" s="183"/>
      <c r="D560" s="347"/>
      <c r="E560" s="77"/>
      <c r="F560" s="185"/>
      <c r="G560" s="35"/>
      <c r="H560" s="215"/>
      <c r="I560" s="215"/>
      <c r="J560" s="215"/>
      <c r="K560" s="215"/>
      <c r="L560" s="215"/>
      <c r="M560" s="215"/>
      <c r="N560" s="215"/>
      <c r="O560" s="215"/>
      <c r="P560" s="215"/>
    </row>
    <row r="561" spans="1:16" x14ac:dyDescent="0.2">
      <c r="A561" s="29"/>
      <c r="B561" s="75"/>
      <c r="C561" s="183"/>
      <c r="D561" s="184"/>
      <c r="E561" s="77"/>
      <c r="F561" s="185"/>
      <c r="G561" s="35"/>
      <c r="H561" s="215"/>
      <c r="I561" s="215"/>
      <c r="J561" s="215"/>
      <c r="K561" s="215"/>
      <c r="L561" s="215"/>
      <c r="M561" s="215"/>
      <c r="N561" s="215"/>
      <c r="O561" s="215"/>
      <c r="P561" s="215"/>
    </row>
    <row r="562" spans="1:16" x14ac:dyDescent="0.2">
      <c r="A562" s="29"/>
      <c r="B562" s="75"/>
      <c r="C562" s="183"/>
      <c r="D562" s="184"/>
      <c r="E562" s="77"/>
      <c r="F562" s="185"/>
      <c r="G562" s="35"/>
      <c r="H562" s="215"/>
      <c r="I562" s="215"/>
      <c r="J562" s="215"/>
      <c r="K562" s="215"/>
      <c r="L562" s="215"/>
      <c r="M562" s="215"/>
      <c r="N562" s="215"/>
      <c r="O562" s="215"/>
      <c r="P562" s="215"/>
    </row>
    <row r="563" spans="1:16" x14ac:dyDescent="0.2">
      <c r="A563" s="29"/>
      <c r="B563" s="75"/>
      <c r="C563" s="41"/>
      <c r="D563" s="184"/>
      <c r="E563" s="77"/>
      <c r="F563" s="185"/>
      <c r="G563" s="35"/>
      <c r="H563" s="215"/>
      <c r="I563" s="215"/>
      <c r="J563" s="215"/>
      <c r="K563" s="215"/>
      <c r="L563" s="215"/>
      <c r="M563" s="215"/>
      <c r="N563" s="215"/>
      <c r="O563" s="215"/>
      <c r="P563" s="215"/>
    </row>
    <row r="564" spans="1:16" x14ac:dyDescent="0.2">
      <c r="A564" s="29"/>
      <c r="B564" s="75"/>
      <c r="C564" s="41"/>
      <c r="D564" s="184"/>
      <c r="E564" s="77"/>
      <c r="F564" s="185"/>
      <c r="G564" s="35"/>
      <c r="H564" s="215"/>
      <c r="I564" s="215"/>
      <c r="J564" s="215"/>
      <c r="K564" s="215"/>
      <c r="L564" s="215"/>
      <c r="M564" s="215"/>
      <c r="N564" s="215"/>
      <c r="O564" s="215"/>
      <c r="P564" s="215"/>
    </row>
    <row r="565" spans="1:16" x14ac:dyDescent="0.2">
      <c r="A565" s="29"/>
      <c r="B565" s="186"/>
      <c r="C565" s="41"/>
      <c r="D565" s="184"/>
      <c r="E565" s="77"/>
      <c r="F565" s="185"/>
      <c r="G565" s="35"/>
      <c r="H565" s="215"/>
      <c r="I565" s="215"/>
      <c r="J565" s="215"/>
      <c r="K565" s="215"/>
      <c r="L565" s="215"/>
      <c r="M565" s="215"/>
      <c r="N565" s="215"/>
      <c r="O565" s="215"/>
      <c r="P565" s="215"/>
    </row>
    <row r="566" spans="1:16" x14ac:dyDescent="0.2">
      <c r="A566" s="29"/>
      <c r="B566" s="74"/>
      <c r="C566" s="31"/>
      <c r="D566" s="184"/>
      <c r="E566" s="77"/>
      <c r="F566" s="185"/>
      <c r="G566" s="35"/>
      <c r="H566" s="215"/>
      <c r="I566" s="215"/>
      <c r="J566" s="215"/>
      <c r="K566" s="215"/>
      <c r="L566" s="215"/>
      <c r="M566" s="215"/>
      <c r="N566" s="215"/>
      <c r="O566" s="215"/>
      <c r="P566" s="215"/>
    </row>
    <row r="567" spans="1:16" x14ac:dyDescent="0.2">
      <c r="A567" s="29"/>
      <c r="B567" s="74"/>
      <c r="C567" s="41"/>
      <c r="D567" s="187"/>
      <c r="E567" s="84"/>
      <c r="F567" s="163"/>
      <c r="G567" s="35"/>
      <c r="H567" s="215"/>
      <c r="I567" s="215"/>
      <c r="J567" s="215"/>
      <c r="K567" s="215"/>
      <c r="L567" s="215"/>
      <c r="M567" s="215"/>
      <c r="N567" s="215"/>
      <c r="O567" s="215"/>
      <c r="P567" s="215"/>
    </row>
    <row r="568" spans="1:16" x14ac:dyDescent="0.2">
      <c r="A568" s="29"/>
      <c r="B568" s="74"/>
      <c r="C568" s="41"/>
      <c r="D568" s="187"/>
      <c r="E568" s="84"/>
      <c r="F568" s="163"/>
      <c r="G568" s="35"/>
      <c r="H568" s="215"/>
      <c r="I568" s="215"/>
      <c r="J568" s="215"/>
      <c r="K568" s="215"/>
      <c r="L568" s="215"/>
      <c r="M568" s="215"/>
      <c r="N568" s="215"/>
      <c r="O568" s="215"/>
      <c r="P568" s="215"/>
    </row>
    <row r="569" spans="1:16" x14ac:dyDescent="0.2">
      <c r="A569" s="29"/>
      <c r="B569" s="75"/>
      <c r="C569" s="41"/>
      <c r="D569" s="187"/>
      <c r="E569" s="84"/>
      <c r="F569" s="172"/>
      <c r="G569" s="35"/>
      <c r="H569" s="215"/>
      <c r="I569" s="215"/>
      <c r="J569" s="215"/>
      <c r="K569" s="215"/>
      <c r="L569" s="215"/>
      <c r="M569" s="215"/>
      <c r="N569" s="215"/>
      <c r="O569" s="215"/>
      <c r="P569" s="215"/>
    </row>
    <row r="570" spans="1:16" x14ac:dyDescent="0.2">
      <c r="A570" s="29"/>
      <c r="B570" s="75"/>
      <c r="C570" s="41"/>
      <c r="D570" s="187"/>
      <c r="E570" s="84"/>
      <c r="F570" s="173"/>
      <c r="G570" s="35"/>
      <c r="H570" s="215"/>
      <c r="I570" s="215"/>
      <c r="J570" s="215"/>
      <c r="K570" s="215"/>
      <c r="L570" s="215"/>
      <c r="M570" s="215"/>
      <c r="N570" s="215"/>
      <c r="O570" s="215"/>
      <c r="P570" s="215"/>
    </row>
    <row r="571" spans="1:16" x14ac:dyDescent="0.2">
      <c r="A571" s="29"/>
      <c r="B571" s="75"/>
      <c r="C571" s="183"/>
      <c r="D571" s="187"/>
      <c r="E571" s="77"/>
      <c r="F571" s="185"/>
      <c r="G571" s="35"/>
      <c r="H571" s="215"/>
      <c r="I571" s="215"/>
      <c r="J571" s="215"/>
      <c r="K571" s="215"/>
      <c r="L571" s="215"/>
      <c r="M571" s="215"/>
      <c r="N571" s="215"/>
      <c r="O571" s="215"/>
      <c r="P571" s="215"/>
    </row>
    <row r="572" spans="1:16" x14ac:dyDescent="0.2">
      <c r="A572" s="29"/>
      <c r="B572" s="75"/>
      <c r="C572" s="183"/>
      <c r="D572" s="187"/>
      <c r="E572" s="77"/>
      <c r="F572" s="185"/>
      <c r="G572" s="35"/>
      <c r="H572" s="215"/>
      <c r="I572" s="215"/>
      <c r="J572" s="215"/>
      <c r="K572" s="215"/>
      <c r="L572" s="215"/>
      <c r="M572" s="215"/>
      <c r="N572" s="215"/>
      <c r="O572" s="215"/>
      <c r="P572" s="215"/>
    </row>
    <row r="573" spans="1:16" x14ac:dyDescent="0.2">
      <c r="A573" s="29"/>
      <c r="B573" s="75"/>
      <c r="C573" s="183"/>
      <c r="D573" s="184"/>
      <c r="E573" s="77"/>
      <c r="F573" s="185"/>
      <c r="G573" s="35"/>
      <c r="H573" s="215"/>
      <c r="I573" s="215"/>
      <c r="J573" s="215"/>
      <c r="K573" s="215"/>
      <c r="L573" s="215"/>
      <c r="M573" s="215"/>
      <c r="N573" s="215"/>
      <c r="O573" s="215"/>
      <c r="P573" s="215"/>
    </row>
    <row r="574" spans="1:16" x14ac:dyDescent="0.2">
      <c r="A574" s="29"/>
      <c r="B574" s="75"/>
      <c r="C574" s="183"/>
      <c r="D574" s="184"/>
      <c r="E574" s="77"/>
      <c r="F574" s="185"/>
      <c r="G574" s="35"/>
      <c r="H574" s="215"/>
      <c r="I574" s="215"/>
      <c r="J574" s="215"/>
      <c r="K574" s="215"/>
      <c r="L574" s="215"/>
      <c r="M574" s="215"/>
      <c r="N574" s="215"/>
      <c r="O574" s="215"/>
      <c r="P574" s="215"/>
    </row>
    <row r="575" spans="1:16" x14ac:dyDescent="0.2">
      <c r="A575" s="29"/>
      <c r="B575" s="75"/>
      <c r="C575" s="183"/>
      <c r="D575" s="184"/>
      <c r="E575" s="77"/>
      <c r="F575" s="185"/>
      <c r="G575" s="35"/>
      <c r="H575" s="215"/>
      <c r="I575" s="215"/>
      <c r="J575" s="215"/>
      <c r="K575" s="215"/>
      <c r="L575" s="215"/>
      <c r="M575" s="215"/>
      <c r="N575" s="215"/>
      <c r="O575" s="215"/>
      <c r="P575" s="215"/>
    </row>
    <row r="576" spans="1:16" x14ac:dyDescent="0.2">
      <c r="A576" s="29"/>
      <c r="B576" s="75"/>
      <c r="C576" s="41"/>
      <c r="D576" s="184"/>
      <c r="E576" s="84"/>
      <c r="F576" s="163"/>
      <c r="G576" s="35"/>
      <c r="H576" s="215"/>
      <c r="I576" s="215"/>
      <c r="J576" s="215"/>
      <c r="K576" s="215"/>
      <c r="L576" s="215"/>
      <c r="M576" s="215"/>
      <c r="N576" s="215"/>
      <c r="O576" s="215"/>
      <c r="P576" s="215"/>
    </row>
    <row r="577" spans="1:16" x14ac:dyDescent="0.2">
      <c r="A577" s="29"/>
      <c r="B577" s="75"/>
      <c r="C577" s="41"/>
      <c r="D577" s="184"/>
      <c r="E577" s="84"/>
      <c r="F577" s="163"/>
      <c r="G577" s="35"/>
      <c r="H577" s="215"/>
      <c r="I577" s="215"/>
      <c r="J577" s="215"/>
      <c r="K577" s="215"/>
      <c r="L577" s="215"/>
      <c r="M577" s="215"/>
      <c r="N577" s="215"/>
      <c r="O577" s="215"/>
      <c r="P577" s="215"/>
    </row>
    <row r="578" spans="1:16" x14ac:dyDescent="0.2">
      <c r="A578" s="29"/>
      <c r="B578" s="75"/>
      <c r="C578" s="41"/>
      <c r="D578" s="187"/>
      <c r="E578" s="84"/>
      <c r="F578" s="163"/>
      <c r="G578" s="35"/>
      <c r="H578" s="215"/>
      <c r="I578" s="215"/>
      <c r="J578" s="215"/>
      <c r="K578" s="215"/>
      <c r="L578" s="215"/>
      <c r="M578" s="215"/>
      <c r="N578" s="215"/>
      <c r="O578" s="215"/>
      <c r="P578" s="215"/>
    </row>
    <row r="579" spans="1:16" x14ac:dyDescent="0.2">
      <c r="A579" s="29"/>
      <c r="B579" s="75"/>
      <c r="C579" s="41"/>
      <c r="D579" s="187"/>
      <c r="E579" s="84"/>
      <c r="F579" s="163"/>
      <c r="G579" s="35"/>
      <c r="H579" s="215"/>
      <c r="I579" s="215"/>
      <c r="J579" s="215"/>
      <c r="K579" s="215"/>
      <c r="L579" s="215"/>
      <c r="M579" s="215"/>
      <c r="N579" s="215"/>
      <c r="O579" s="215"/>
      <c r="P579" s="215"/>
    </row>
    <row r="580" spans="1:16" x14ac:dyDescent="0.2">
      <c r="A580" s="29"/>
      <c r="B580" s="75"/>
      <c r="C580" s="41"/>
      <c r="D580" s="187"/>
      <c r="E580" s="84"/>
      <c r="F580" s="163"/>
      <c r="G580" s="35"/>
      <c r="H580" s="215"/>
      <c r="I580" s="215"/>
      <c r="J580" s="215"/>
      <c r="K580" s="215"/>
      <c r="L580" s="215"/>
      <c r="M580" s="215"/>
      <c r="N580" s="215"/>
      <c r="O580" s="215"/>
      <c r="P580" s="215"/>
    </row>
    <row r="581" spans="1:16" x14ac:dyDescent="0.2">
      <c r="A581" s="29"/>
      <c r="B581" s="75"/>
      <c r="C581" s="41"/>
      <c r="D581" s="187"/>
      <c r="E581" s="84"/>
      <c r="F581" s="163"/>
      <c r="G581" s="35"/>
      <c r="H581" s="215"/>
      <c r="I581" s="215"/>
      <c r="J581" s="215"/>
      <c r="K581" s="215"/>
      <c r="L581" s="215"/>
      <c r="M581" s="215"/>
      <c r="N581" s="215"/>
      <c r="O581" s="215"/>
      <c r="P581" s="215"/>
    </row>
    <row r="582" spans="1:16" x14ac:dyDescent="0.2">
      <c r="A582" s="29"/>
      <c r="B582" s="75"/>
      <c r="C582" s="41"/>
      <c r="D582" s="187"/>
      <c r="E582" s="84"/>
      <c r="F582" s="163"/>
      <c r="G582" s="35"/>
      <c r="H582" s="215"/>
      <c r="I582" s="215"/>
      <c r="J582" s="215"/>
      <c r="K582" s="215"/>
      <c r="L582" s="215"/>
      <c r="M582" s="215"/>
      <c r="N582" s="215"/>
      <c r="O582" s="215"/>
      <c r="P582" s="215"/>
    </row>
    <row r="583" spans="1:16" x14ac:dyDescent="0.2">
      <c r="A583" s="29"/>
      <c r="B583" s="75"/>
      <c r="C583" s="41"/>
      <c r="D583" s="187"/>
      <c r="E583" s="84"/>
      <c r="F583" s="163"/>
      <c r="G583" s="35"/>
      <c r="H583" s="215"/>
      <c r="I583" s="215"/>
      <c r="J583" s="215"/>
      <c r="K583" s="215"/>
      <c r="L583" s="215"/>
      <c r="M583" s="215"/>
      <c r="N583" s="215"/>
      <c r="O583" s="215"/>
      <c r="P583" s="215"/>
    </row>
    <row r="584" spans="1:16" x14ac:dyDescent="0.2">
      <c r="A584" s="29"/>
      <c r="B584" s="75"/>
      <c r="C584" s="41"/>
      <c r="D584" s="187"/>
      <c r="E584" s="84"/>
      <c r="F584" s="163"/>
      <c r="G584" s="35"/>
      <c r="H584" s="215"/>
      <c r="I584" s="215"/>
      <c r="J584" s="215"/>
      <c r="K584" s="215"/>
      <c r="L584" s="215"/>
      <c r="M584" s="215"/>
      <c r="N584" s="215"/>
      <c r="O584" s="215"/>
      <c r="P584" s="215"/>
    </row>
    <row r="585" spans="1:16" x14ac:dyDescent="0.2">
      <c r="A585" s="29"/>
      <c r="B585" s="75"/>
      <c r="C585" s="41"/>
      <c r="D585" s="187"/>
      <c r="E585" s="84"/>
      <c r="F585" s="163"/>
      <c r="G585" s="35"/>
      <c r="H585" s="215"/>
      <c r="I585" s="215"/>
      <c r="J585" s="215"/>
      <c r="K585" s="215"/>
      <c r="L585" s="215"/>
      <c r="M585" s="215"/>
      <c r="N585" s="215"/>
      <c r="O585" s="215"/>
      <c r="P585" s="215"/>
    </row>
    <row r="586" spans="1:16" x14ac:dyDescent="0.2">
      <c r="A586" s="29"/>
      <c r="B586" s="75"/>
      <c r="C586" s="41"/>
      <c r="D586" s="187"/>
      <c r="E586" s="84"/>
      <c r="F586" s="163"/>
      <c r="G586" s="35"/>
      <c r="H586" s="215"/>
      <c r="I586" s="215"/>
      <c r="J586" s="215"/>
      <c r="K586" s="215"/>
      <c r="L586" s="215"/>
      <c r="M586" s="215"/>
      <c r="N586" s="215"/>
      <c r="O586" s="215"/>
      <c r="P586" s="215"/>
    </row>
    <row r="587" spans="1:16" x14ac:dyDescent="0.2">
      <c r="A587" s="29"/>
      <c r="B587" s="75"/>
      <c r="C587" s="41"/>
      <c r="D587" s="187"/>
      <c r="E587" s="84"/>
      <c r="F587" s="163"/>
      <c r="G587" s="35"/>
      <c r="H587" s="215"/>
      <c r="I587" s="215"/>
      <c r="J587" s="215"/>
      <c r="K587" s="215"/>
      <c r="L587" s="215"/>
      <c r="M587" s="215"/>
      <c r="N587" s="215"/>
      <c r="O587" s="215"/>
      <c r="P587" s="215"/>
    </row>
    <row r="588" spans="1:16" x14ac:dyDescent="0.2">
      <c r="A588" s="29"/>
      <c r="B588" s="75"/>
      <c r="C588" s="41"/>
      <c r="D588" s="187"/>
      <c r="E588" s="84"/>
      <c r="F588" s="172"/>
      <c r="G588" s="35"/>
      <c r="H588" s="215"/>
      <c r="I588" s="215"/>
      <c r="J588" s="215"/>
      <c r="K588" s="215"/>
      <c r="L588" s="215"/>
      <c r="M588" s="215"/>
      <c r="N588" s="215"/>
      <c r="O588" s="215"/>
      <c r="P588" s="215"/>
    </row>
    <row r="589" spans="1:16" x14ac:dyDescent="0.2">
      <c r="A589" s="29"/>
      <c r="B589" s="75"/>
      <c r="C589" s="41"/>
      <c r="D589" s="187"/>
      <c r="E589" s="84"/>
      <c r="F589" s="173"/>
      <c r="G589" s="35"/>
      <c r="H589" s="215"/>
      <c r="I589" s="215"/>
      <c r="J589" s="215"/>
      <c r="K589" s="215"/>
      <c r="L589" s="215"/>
      <c r="M589" s="215"/>
      <c r="N589" s="215"/>
      <c r="O589" s="215"/>
      <c r="P589" s="215"/>
    </row>
    <row r="590" spans="1:16" x14ac:dyDescent="0.2">
      <c r="A590" s="29" t="s">
        <v>8</v>
      </c>
      <c r="B590" s="75"/>
      <c r="C590" s="41"/>
      <c r="D590" s="187"/>
      <c r="E590" s="84"/>
      <c r="F590" s="173"/>
      <c r="G590" s="35" t="s">
        <v>8</v>
      </c>
      <c r="H590" s="215"/>
      <c r="I590" s="215"/>
      <c r="J590" s="215"/>
      <c r="K590" s="215"/>
      <c r="L590" s="215"/>
      <c r="M590" s="215"/>
      <c r="N590" s="215"/>
      <c r="O590" s="215"/>
      <c r="P590" s="215"/>
    </row>
    <row r="591" spans="1:16" ht="13.5" thickBot="1" x14ac:dyDescent="0.25">
      <c r="A591" s="45"/>
      <c r="B591" s="188"/>
      <c r="C591" s="47" t="s">
        <v>8</v>
      </c>
      <c r="D591" s="66" t="s">
        <v>8</v>
      </c>
      <c r="E591" s="188"/>
      <c r="F591" s="49" t="s">
        <v>15</v>
      </c>
      <c r="G591" s="50">
        <f>SUM(G557:G590)</f>
        <v>60000</v>
      </c>
      <c r="H591" s="246"/>
      <c r="I591" s="246"/>
      <c r="J591" s="246"/>
      <c r="K591" s="246"/>
      <c r="L591" s="246"/>
      <c r="M591" s="246"/>
      <c r="N591" s="246"/>
      <c r="O591" s="246"/>
      <c r="P591" s="246"/>
    </row>
    <row r="592" spans="1:16" ht="13.5" thickTop="1" x14ac:dyDescent="0.2">
      <c r="A592" s="348" t="s">
        <v>1307</v>
      </c>
      <c r="B592" s="190"/>
      <c r="C592" s="191"/>
      <c r="D592" s="192"/>
      <c r="E592" s="190"/>
      <c r="F592" s="193"/>
      <c r="G592" s="194"/>
      <c r="H592" s="254"/>
      <c r="I592" s="254"/>
      <c r="J592" s="254"/>
      <c r="K592" s="254"/>
      <c r="L592" s="254"/>
      <c r="M592" s="254"/>
      <c r="N592" s="254"/>
      <c r="O592" s="254"/>
      <c r="P592" s="254"/>
    </row>
    <row r="593" spans="1:20" ht="13.5" thickBot="1" x14ac:dyDescent="0.25">
      <c r="A593" s="195" t="s">
        <v>159</v>
      </c>
      <c r="B593" s="196"/>
      <c r="C593" s="349" t="s">
        <v>1287</v>
      </c>
      <c r="D593" s="196"/>
      <c r="E593" s="197"/>
      <c r="F593" s="198"/>
      <c r="G593" s="199"/>
      <c r="H593" s="254"/>
      <c r="I593" s="254"/>
      <c r="J593" s="254"/>
      <c r="K593" s="254"/>
      <c r="L593" s="254"/>
      <c r="M593" s="254"/>
      <c r="N593" s="254"/>
      <c r="O593" s="254"/>
      <c r="P593" s="254"/>
    </row>
    <row r="594" spans="1:20" ht="13.5" thickTop="1" x14ac:dyDescent="0.2">
      <c r="A594" s="1130" t="s">
        <v>8</v>
      </c>
      <c r="B594" s="1131"/>
      <c r="C594" s="1131"/>
      <c r="D594" s="57" t="s">
        <v>11</v>
      </c>
      <c r="E594" s="1132" t="s">
        <v>12</v>
      </c>
      <c r="F594" s="1132"/>
      <c r="G594" s="1133"/>
      <c r="H594" s="4"/>
      <c r="I594" s="4"/>
      <c r="J594" s="4"/>
      <c r="K594" s="4"/>
      <c r="L594" s="4"/>
      <c r="M594" s="4"/>
      <c r="N594" s="4"/>
      <c r="O594" s="4"/>
      <c r="P594" s="4"/>
    </row>
    <row r="595" spans="1:20" x14ac:dyDescent="0.2">
      <c r="A595" s="1191" t="s">
        <v>17</v>
      </c>
      <c r="B595" s="1192"/>
      <c r="C595" s="1193"/>
      <c r="D595" s="39"/>
      <c r="E595" s="1136"/>
      <c r="F595" s="1137"/>
      <c r="G595" s="1138"/>
      <c r="H595" s="176"/>
      <c r="I595" s="176"/>
      <c r="J595" s="176"/>
      <c r="K595" s="176"/>
      <c r="L595" s="176"/>
      <c r="M595" s="176"/>
      <c r="N595" s="176"/>
      <c r="O595" s="176"/>
      <c r="P595" s="176"/>
      <c r="T595" s="411" t="s">
        <v>8</v>
      </c>
    </row>
    <row r="596" spans="1:20" x14ac:dyDescent="0.2">
      <c r="A596" s="1191" t="s">
        <v>38</v>
      </c>
      <c r="B596" s="1192"/>
      <c r="C596" s="1193"/>
      <c r="D596" s="58" t="s">
        <v>380</v>
      </c>
      <c r="E596" s="1194" t="s">
        <v>142</v>
      </c>
      <c r="F596" s="1139"/>
      <c r="G596" s="1140"/>
      <c r="H596" s="1"/>
      <c r="I596" s="1"/>
      <c r="J596" s="1"/>
      <c r="K596" s="1"/>
      <c r="L596" s="1"/>
      <c r="M596" s="1"/>
      <c r="N596" s="1"/>
      <c r="O596" s="1"/>
      <c r="P596" s="1"/>
    </row>
    <row r="597" spans="1:20" ht="13.5" thickBot="1" x14ac:dyDescent="0.25">
      <c r="A597" s="1195" t="s">
        <v>39</v>
      </c>
      <c r="B597" s="1196"/>
      <c r="C597" s="1197"/>
      <c r="D597" s="356" t="s">
        <v>589</v>
      </c>
      <c r="E597" s="1143" t="s">
        <v>0</v>
      </c>
      <c r="F597" s="1143"/>
      <c r="G597" s="1144"/>
      <c r="H597" s="4"/>
      <c r="I597" s="4"/>
      <c r="J597" s="4"/>
      <c r="K597" s="4"/>
      <c r="L597" s="4"/>
      <c r="M597" s="4"/>
      <c r="N597" s="4"/>
      <c r="O597" s="4"/>
      <c r="P597" s="4"/>
    </row>
    <row r="598" spans="1:20" ht="16.5" x14ac:dyDescent="0.25">
      <c r="A598" s="1152" t="s">
        <v>29</v>
      </c>
      <c r="B598" s="1153"/>
      <c r="C598" s="1153"/>
      <c r="D598" s="1153"/>
      <c r="E598" s="1153"/>
      <c r="F598" s="1153"/>
      <c r="G598" s="1154"/>
      <c r="H598" s="251"/>
      <c r="I598" s="251"/>
      <c r="J598" s="251"/>
      <c r="K598" s="251"/>
      <c r="L598" s="251"/>
      <c r="M598" s="251"/>
      <c r="N598" s="251"/>
      <c r="O598" s="251"/>
      <c r="P598" s="251"/>
    </row>
    <row r="599" spans="1:20" x14ac:dyDescent="0.2">
      <c r="A599" s="1155" t="s">
        <v>48</v>
      </c>
      <c r="B599" s="1156"/>
      <c r="C599" s="1156"/>
      <c r="D599" s="1156"/>
      <c r="E599" s="1156"/>
      <c r="F599" s="1156"/>
      <c r="G599" s="1157"/>
      <c r="H599" s="250"/>
      <c r="I599" s="250"/>
      <c r="J599" s="250"/>
      <c r="K599" s="250"/>
      <c r="L599" s="250"/>
      <c r="M599" s="250"/>
      <c r="N599" s="250"/>
      <c r="O599" s="250"/>
      <c r="P599" s="250"/>
    </row>
    <row r="600" spans="1:20" x14ac:dyDescent="0.2">
      <c r="A600" s="1158" t="s">
        <v>49</v>
      </c>
      <c r="B600" s="1159"/>
      <c r="C600" s="1159"/>
      <c r="D600" s="1159"/>
      <c r="E600" s="1159"/>
      <c r="F600" s="1159"/>
      <c r="G600" s="1160"/>
      <c r="H600" s="4"/>
      <c r="I600" s="4"/>
      <c r="J600" s="4"/>
      <c r="K600" s="4"/>
      <c r="L600" s="4"/>
      <c r="M600" s="4"/>
      <c r="N600" s="4"/>
      <c r="O600" s="4"/>
      <c r="P600" s="4"/>
    </row>
    <row r="601" spans="1:20" x14ac:dyDescent="0.2">
      <c r="A601" s="6"/>
      <c r="B601" s="178"/>
      <c r="C601" s="8"/>
      <c r="D601" s="9"/>
      <c r="E601" s="99"/>
      <c r="F601" s="10"/>
      <c r="G601" s="11" t="s">
        <v>8</v>
      </c>
      <c r="H601" s="252"/>
      <c r="I601" s="252"/>
      <c r="J601" s="252"/>
      <c r="K601" s="252"/>
      <c r="L601" s="252"/>
      <c r="M601" s="252"/>
      <c r="N601" s="252"/>
      <c r="O601" s="252"/>
      <c r="P601" s="252"/>
    </row>
    <row r="602" spans="1:20" x14ac:dyDescent="0.2">
      <c r="A602" s="12" t="s">
        <v>1</v>
      </c>
      <c r="B602" s="13"/>
      <c r="C602" s="14" t="s">
        <v>5</v>
      </c>
      <c r="D602" s="13"/>
      <c r="E602" s="343" t="s">
        <v>1285</v>
      </c>
      <c r="F602" s="60"/>
      <c r="G602" s="344" t="s">
        <v>585</v>
      </c>
      <c r="H602" s="411"/>
      <c r="I602" s="411"/>
      <c r="J602" s="411"/>
      <c r="K602" s="411"/>
      <c r="L602" s="411"/>
      <c r="M602" s="411"/>
      <c r="N602" s="411"/>
      <c r="O602" s="411"/>
      <c r="P602" s="411"/>
    </row>
    <row r="603" spans="1:20" x14ac:dyDescent="0.2">
      <c r="A603" s="17" t="s">
        <v>8</v>
      </c>
      <c r="B603" s="179"/>
      <c r="C603" s="19"/>
      <c r="D603" s="4"/>
      <c r="E603" s="1145"/>
      <c r="F603" s="1146"/>
      <c r="G603" s="20"/>
    </row>
    <row r="604" spans="1:20" x14ac:dyDescent="0.2">
      <c r="A604" s="21" t="s">
        <v>37</v>
      </c>
      <c r="B604" s="22"/>
      <c r="C604" s="22"/>
      <c r="D604" s="22"/>
      <c r="E604" s="23" t="s">
        <v>46</v>
      </c>
      <c r="F604" s="24"/>
      <c r="G604" s="20" t="s">
        <v>50</v>
      </c>
    </row>
    <row r="605" spans="1:20" x14ac:dyDescent="0.2">
      <c r="A605" s="6"/>
      <c r="B605" s="178"/>
      <c r="C605" s="8"/>
      <c r="D605" s="8"/>
      <c r="E605" s="1147"/>
      <c r="F605" s="1148"/>
      <c r="G605" s="25"/>
    </row>
    <row r="606" spans="1:20" ht="26.25" thickBot="1" x14ac:dyDescent="0.25">
      <c r="A606" s="26" t="s">
        <v>47</v>
      </c>
      <c r="B606" s="180" t="s">
        <v>23</v>
      </c>
      <c r="C606" s="28" t="s">
        <v>34</v>
      </c>
      <c r="D606" s="110" t="s">
        <v>53</v>
      </c>
      <c r="E606" s="181" t="s">
        <v>54</v>
      </c>
      <c r="F606" s="111" t="s">
        <v>55</v>
      </c>
      <c r="G606" s="112" t="s">
        <v>35</v>
      </c>
      <c r="H606" s="253"/>
      <c r="I606" s="253"/>
      <c r="J606" s="253"/>
      <c r="K606" s="253"/>
      <c r="L606" s="253"/>
      <c r="M606" s="253"/>
      <c r="N606" s="253"/>
      <c r="O606" s="253"/>
      <c r="P606" s="253"/>
    </row>
    <row r="607" spans="1:20" ht="13.5" thickTop="1" x14ac:dyDescent="0.2">
      <c r="A607" s="29">
        <v>1</v>
      </c>
      <c r="B607" s="75"/>
      <c r="C607" s="346" t="s">
        <v>300</v>
      </c>
      <c r="D607" s="347" t="s">
        <v>544</v>
      </c>
      <c r="E607" s="77">
        <v>80</v>
      </c>
      <c r="F607" s="185">
        <v>750</v>
      </c>
      <c r="G607" s="35">
        <f>F607*E607</f>
        <v>60000</v>
      </c>
      <c r="H607" s="215"/>
      <c r="I607" s="215"/>
      <c r="J607" s="215"/>
      <c r="K607" s="215"/>
      <c r="L607" s="215"/>
      <c r="M607" s="215"/>
      <c r="N607" s="215"/>
      <c r="O607" s="215"/>
      <c r="P607" s="215"/>
    </row>
    <row r="608" spans="1:20" x14ac:dyDescent="0.2">
      <c r="A608" s="345"/>
      <c r="B608" s="75"/>
      <c r="C608" s="183"/>
      <c r="D608" s="347" t="s">
        <v>597</v>
      </c>
      <c r="E608" s="77"/>
      <c r="F608" s="185"/>
      <c r="G608" s="35"/>
      <c r="H608" s="215"/>
      <c r="I608" s="215"/>
      <c r="J608" s="215"/>
      <c r="K608" s="215"/>
      <c r="L608" s="215"/>
      <c r="M608" s="215"/>
      <c r="N608" s="215"/>
      <c r="O608" s="215"/>
      <c r="P608" s="215"/>
    </row>
    <row r="609" spans="1:16" x14ac:dyDescent="0.2">
      <c r="A609" s="345" t="s">
        <v>8</v>
      </c>
      <c r="B609" s="75"/>
      <c r="C609" s="346"/>
      <c r="D609" s="347"/>
      <c r="E609" s="77"/>
      <c r="F609" s="185"/>
      <c r="G609" s="353" t="s">
        <v>8</v>
      </c>
      <c r="H609" s="419"/>
      <c r="I609" s="419"/>
      <c r="J609" s="419"/>
      <c r="K609" s="419"/>
      <c r="L609" s="419"/>
      <c r="M609" s="419"/>
      <c r="N609" s="419"/>
      <c r="O609" s="419"/>
      <c r="P609" s="419"/>
    </row>
    <row r="610" spans="1:16" x14ac:dyDescent="0.2">
      <c r="A610" s="29"/>
      <c r="B610" s="75"/>
      <c r="C610" s="183"/>
      <c r="D610" s="347"/>
      <c r="E610" s="77"/>
      <c r="F610" s="185"/>
      <c r="G610" s="35"/>
      <c r="H610" s="215"/>
      <c r="I610" s="215"/>
      <c r="J610" s="215"/>
      <c r="K610" s="215"/>
      <c r="L610" s="215"/>
      <c r="M610" s="215"/>
      <c r="N610" s="215"/>
      <c r="O610" s="215"/>
      <c r="P610" s="215"/>
    </row>
    <row r="611" spans="1:16" x14ac:dyDescent="0.2">
      <c r="A611" s="29"/>
      <c r="B611" s="75"/>
      <c r="C611" s="183"/>
      <c r="D611" s="184"/>
      <c r="E611" s="77"/>
      <c r="F611" s="185"/>
      <c r="G611" s="35"/>
      <c r="H611" s="215"/>
      <c r="I611" s="215"/>
      <c r="J611" s="215"/>
      <c r="K611" s="215"/>
      <c r="L611" s="215"/>
      <c r="M611" s="215"/>
      <c r="N611" s="215"/>
      <c r="O611" s="215"/>
      <c r="P611" s="215"/>
    </row>
    <row r="612" spans="1:16" x14ac:dyDescent="0.2">
      <c r="A612" s="29"/>
      <c r="B612" s="75"/>
      <c r="C612" s="183"/>
      <c r="D612" s="184"/>
      <c r="E612" s="77"/>
      <c r="F612" s="185"/>
      <c r="G612" s="35"/>
      <c r="H612" s="215"/>
      <c r="I612" s="215"/>
      <c r="J612" s="215"/>
      <c r="K612" s="215"/>
      <c r="L612" s="215"/>
      <c r="M612" s="215"/>
      <c r="N612" s="215"/>
      <c r="O612" s="215"/>
      <c r="P612" s="215"/>
    </row>
    <row r="613" spans="1:16" x14ac:dyDescent="0.2">
      <c r="A613" s="29"/>
      <c r="B613" s="75"/>
      <c r="C613" s="41"/>
      <c r="D613" s="184"/>
      <c r="E613" s="77"/>
      <c r="F613" s="185"/>
      <c r="G613" s="35"/>
      <c r="H613" s="215"/>
      <c r="I613" s="215"/>
      <c r="J613" s="215"/>
      <c r="K613" s="215"/>
      <c r="L613" s="215"/>
      <c r="M613" s="215"/>
      <c r="N613" s="215"/>
      <c r="O613" s="215"/>
      <c r="P613" s="215"/>
    </row>
    <row r="614" spans="1:16" x14ac:dyDescent="0.2">
      <c r="A614" s="29"/>
      <c r="B614" s="75"/>
      <c r="C614" s="41"/>
      <c r="D614" s="184"/>
      <c r="E614" s="77"/>
      <c r="F614" s="185"/>
      <c r="G614" s="35"/>
      <c r="H614" s="215"/>
      <c r="I614" s="215"/>
      <c r="J614" s="215"/>
      <c r="K614" s="215"/>
      <c r="L614" s="215"/>
      <c r="M614" s="215"/>
      <c r="N614" s="215"/>
      <c r="O614" s="215"/>
      <c r="P614" s="215"/>
    </row>
    <row r="615" spans="1:16" x14ac:dyDescent="0.2">
      <c r="A615" s="29"/>
      <c r="B615" s="186"/>
      <c r="C615" s="41"/>
      <c r="D615" s="184"/>
      <c r="E615" s="77"/>
      <c r="F615" s="185"/>
      <c r="G615" s="35"/>
      <c r="H615" s="215"/>
      <c r="I615" s="215"/>
      <c r="J615" s="215"/>
      <c r="K615" s="215"/>
      <c r="L615" s="215"/>
      <c r="M615" s="215"/>
      <c r="N615" s="215"/>
      <c r="O615" s="215"/>
      <c r="P615" s="215"/>
    </row>
    <row r="616" spans="1:16" x14ac:dyDescent="0.2">
      <c r="A616" s="29"/>
      <c r="B616" s="74"/>
      <c r="C616" s="31"/>
      <c r="D616" s="184"/>
      <c r="E616" s="77"/>
      <c r="F616" s="185"/>
      <c r="G616" s="35"/>
      <c r="H616" s="215"/>
      <c r="I616" s="215"/>
      <c r="J616" s="215"/>
      <c r="K616" s="215"/>
      <c r="L616" s="215"/>
      <c r="M616" s="215"/>
      <c r="N616" s="215"/>
      <c r="O616" s="215"/>
      <c r="P616" s="215"/>
    </row>
    <row r="617" spans="1:16" x14ac:dyDescent="0.2">
      <c r="A617" s="29"/>
      <c r="B617" s="74"/>
      <c r="C617" s="41"/>
      <c r="D617" s="187"/>
      <c r="E617" s="84"/>
      <c r="F617" s="163"/>
      <c r="G617" s="35"/>
      <c r="H617" s="215"/>
      <c r="I617" s="215"/>
      <c r="J617" s="215"/>
      <c r="K617" s="215"/>
      <c r="L617" s="215"/>
      <c r="M617" s="215"/>
      <c r="N617" s="215"/>
      <c r="O617" s="215"/>
      <c r="P617" s="215"/>
    </row>
    <row r="618" spans="1:16" x14ac:dyDescent="0.2">
      <c r="A618" s="29"/>
      <c r="B618" s="74"/>
      <c r="C618" s="41"/>
      <c r="D618" s="187"/>
      <c r="E618" s="84"/>
      <c r="F618" s="163"/>
      <c r="G618" s="35"/>
      <c r="H618" s="215"/>
      <c r="I618" s="215"/>
      <c r="J618" s="215"/>
      <c r="K618" s="215"/>
      <c r="L618" s="215"/>
      <c r="M618" s="215"/>
      <c r="N618" s="215"/>
      <c r="O618" s="215"/>
      <c r="P618" s="215"/>
    </row>
    <row r="619" spans="1:16" x14ac:dyDescent="0.2">
      <c r="A619" s="29"/>
      <c r="B619" s="75"/>
      <c r="C619" s="41"/>
      <c r="D619" s="187"/>
      <c r="E619" s="84"/>
      <c r="F619" s="172"/>
      <c r="G619" s="35"/>
      <c r="H619" s="215"/>
      <c r="I619" s="215"/>
      <c r="J619" s="215"/>
      <c r="K619" s="215"/>
      <c r="L619" s="215"/>
      <c r="M619" s="215"/>
      <c r="N619" s="215"/>
      <c r="O619" s="215"/>
      <c r="P619" s="215"/>
    </row>
    <row r="620" spans="1:16" x14ac:dyDescent="0.2">
      <c r="A620" s="29"/>
      <c r="B620" s="75"/>
      <c r="C620" s="41"/>
      <c r="D620" s="187"/>
      <c r="E620" s="84"/>
      <c r="F620" s="173"/>
      <c r="G620" s="35"/>
      <c r="H620" s="215"/>
      <c r="I620" s="215"/>
      <c r="J620" s="215"/>
      <c r="K620" s="215"/>
      <c r="L620" s="215"/>
      <c r="M620" s="215"/>
      <c r="N620" s="215"/>
      <c r="O620" s="215"/>
      <c r="P620" s="215"/>
    </row>
    <row r="621" spans="1:16" x14ac:dyDescent="0.2">
      <c r="A621" s="29"/>
      <c r="B621" s="75"/>
      <c r="C621" s="183"/>
      <c r="D621" s="187"/>
      <c r="E621" s="77"/>
      <c r="F621" s="185"/>
      <c r="G621" s="35"/>
      <c r="H621" s="215"/>
      <c r="I621" s="215"/>
      <c r="J621" s="215"/>
      <c r="K621" s="215"/>
      <c r="L621" s="215"/>
      <c r="M621" s="215"/>
      <c r="N621" s="215"/>
      <c r="O621" s="215"/>
      <c r="P621" s="215"/>
    </row>
    <row r="622" spans="1:16" x14ac:dyDescent="0.2">
      <c r="A622" s="29"/>
      <c r="B622" s="75"/>
      <c r="C622" s="183"/>
      <c r="D622" s="187"/>
      <c r="E622" s="77"/>
      <c r="F622" s="185"/>
      <c r="G622" s="35"/>
      <c r="H622" s="215"/>
      <c r="I622" s="215"/>
      <c r="J622" s="215"/>
      <c r="K622" s="215"/>
      <c r="L622" s="215"/>
      <c r="M622" s="215"/>
      <c r="N622" s="215"/>
      <c r="O622" s="215"/>
      <c r="P622" s="215"/>
    </row>
    <row r="623" spans="1:16" x14ac:dyDescent="0.2">
      <c r="A623" s="29"/>
      <c r="B623" s="75"/>
      <c r="C623" s="183"/>
      <c r="D623" s="184"/>
      <c r="E623" s="77"/>
      <c r="F623" s="185"/>
      <c r="G623" s="35"/>
      <c r="H623" s="215"/>
      <c r="I623" s="215"/>
      <c r="J623" s="215"/>
      <c r="K623" s="215"/>
      <c r="L623" s="215"/>
      <c r="M623" s="215"/>
      <c r="N623" s="215"/>
      <c r="O623" s="215"/>
      <c r="P623" s="215"/>
    </row>
    <row r="624" spans="1:16" x14ac:dyDescent="0.2">
      <c r="A624" s="29"/>
      <c r="B624" s="75"/>
      <c r="C624" s="183"/>
      <c r="D624" s="184"/>
      <c r="E624" s="77"/>
      <c r="F624" s="185"/>
      <c r="G624" s="35"/>
      <c r="H624" s="215"/>
      <c r="I624" s="215"/>
      <c r="J624" s="215"/>
      <c r="K624" s="215"/>
      <c r="L624" s="215"/>
      <c r="M624" s="215"/>
      <c r="N624" s="215"/>
      <c r="O624" s="215"/>
      <c r="P624" s="215"/>
    </row>
    <row r="625" spans="1:16" x14ac:dyDescent="0.2">
      <c r="A625" s="29"/>
      <c r="B625" s="75"/>
      <c r="C625" s="183"/>
      <c r="D625" s="184"/>
      <c r="E625" s="77"/>
      <c r="F625" s="185"/>
      <c r="G625" s="35"/>
      <c r="H625" s="215"/>
      <c r="I625" s="215"/>
      <c r="J625" s="215"/>
      <c r="K625" s="215"/>
      <c r="L625" s="215"/>
      <c r="M625" s="215"/>
      <c r="N625" s="215"/>
      <c r="O625" s="215"/>
      <c r="P625" s="215"/>
    </row>
    <row r="626" spans="1:16" x14ac:dyDescent="0.2">
      <c r="A626" s="29"/>
      <c r="B626" s="75"/>
      <c r="C626" s="41"/>
      <c r="D626" s="184"/>
      <c r="E626" s="84"/>
      <c r="F626" s="163"/>
      <c r="G626" s="35"/>
      <c r="H626" s="215"/>
      <c r="I626" s="215"/>
      <c r="J626" s="215"/>
      <c r="K626" s="215"/>
      <c r="L626" s="215"/>
      <c r="M626" s="215"/>
      <c r="N626" s="215"/>
      <c r="O626" s="215"/>
      <c r="P626" s="215"/>
    </row>
    <row r="627" spans="1:16" x14ac:dyDescent="0.2">
      <c r="A627" s="29"/>
      <c r="B627" s="75"/>
      <c r="C627" s="41"/>
      <c r="D627" s="184"/>
      <c r="E627" s="84"/>
      <c r="F627" s="163"/>
      <c r="G627" s="35"/>
      <c r="H627" s="215"/>
      <c r="I627" s="215"/>
      <c r="J627" s="215"/>
      <c r="K627" s="215"/>
      <c r="L627" s="215"/>
      <c r="M627" s="215"/>
      <c r="N627" s="215"/>
      <c r="O627" s="215"/>
      <c r="P627" s="215"/>
    </row>
    <row r="628" spans="1:16" x14ac:dyDescent="0.2">
      <c r="A628" s="29"/>
      <c r="B628" s="75"/>
      <c r="C628" s="41"/>
      <c r="D628" s="187"/>
      <c r="E628" s="84"/>
      <c r="F628" s="163"/>
      <c r="G628" s="35"/>
      <c r="H628" s="215"/>
      <c r="I628" s="215"/>
      <c r="J628" s="215"/>
      <c r="K628" s="215"/>
      <c r="L628" s="215"/>
      <c r="M628" s="215"/>
      <c r="N628" s="215"/>
      <c r="O628" s="215"/>
      <c r="P628" s="215"/>
    </row>
    <row r="629" spans="1:16" x14ac:dyDescent="0.2">
      <c r="A629" s="29"/>
      <c r="B629" s="75"/>
      <c r="C629" s="41"/>
      <c r="D629" s="187"/>
      <c r="E629" s="84"/>
      <c r="F629" s="163"/>
      <c r="G629" s="35"/>
      <c r="H629" s="215"/>
      <c r="I629" s="215"/>
      <c r="J629" s="215"/>
      <c r="K629" s="215"/>
      <c r="L629" s="215"/>
      <c r="M629" s="215"/>
      <c r="N629" s="215"/>
      <c r="O629" s="215"/>
      <c r="P629" s="215"/>
    </row>
    <row r="630" spans="1:16" x14ac:dyDescent="0.2">
      <c r="A630" s="29"/>
      <c r="B630" s="75"/>
      <c r="C630" s="41"/>
      <c r="D630" s="187"/>
      <c r="E630" s="84"/>
      <c r="F630" s="163"/>
      <c r="G630" s="35"/>
      <c r="H630" s="215"/>
      <c r="I630" s="215"/>
      <c r="J630" s="215"/>
      <c r="K630" s="215"/>
      <c r="L630" s="215"/>
      <c r="M630" s="215"/>
      <c r="N630" s="215"/>
      <c r="O630" s="215"/>
      <c r="P630" s="215"/>
    </row>
    <row r="631" spans="1:16" x14ac:dyDescent="0.2">
      <c r="A631" s="29"/>
      <c r="B631" s="75"/>
      <c r="C631" s="41"/>
      <c r="D631" s="187"/>
      <c r="E631" s="84"/>
      <c r="F631" s="163"/>
      <c r="G631" s="35"/>
      <c r="H631" s="215"/>
      <c r="I631" s="215"/>
      <c r="J631" s="215"/>
      <c r="K631" s="215"/>
      <c r="L631" s="215"/>
      <c r="M631" s="215"/>
      <c r="N631" s="215"/>
      <c r="O631" s="215"/>
      <c r="P631" s="215"/>
    </row>
    <row r="632" spans="1:16" x14ac:dyDescent="0.2">
      <c r="A632" s="29"/>
      <c r="B632" s="75"/>
      <c r="C632" s="41"/>
      <c r="D632" s="187"/>
      <c r="E632" s="84"/>
      <c r="F632" s="163"/>
      <c r="G632" s="35"/>
      <c r="H632" s="215"/>
      <c r="I632" s="215"/>
      <c r="J632" s="215"/>
      <c r="K632" s="215"/>
      <c r="L632" s="215"/>
      <c r="M632" s="215"/>
      <c r="N632" s="215"/>
      <c r="O632" s="215"/>
      <c r="P632" s="215"/>
    </row>
    <row r="633" spans="1:16" x14ac:dyDescent="0.2">
      <c r="A633" s="29"/>
      <c r="B633" s="75"/>
      <c r="C633" s="41"/>
      <c r="D633" s="187"/>
      <c r="E633" s="84"/>
      <c r="F633" s="163"/>
      <c r="G633" s="35"/>
      <c r="H633" s="215"/>
      <c r="I633" s="215"/>
      <c r="J633" s="215"/>
      <c r="K633" s="215"/>
      <c r="L633" s="215"/>
      <c r="M633" s="215"/>
      <c r="N633" s="215"/>
      <c r="O633" s="215"/>
      <c r="P633" s="215"/>
    </row>
    <row r="634" spans="1:16" x14ac:dyDescent="0.2">
      <c r="A634" s="29"/>
      <c r="B634" s="75"/>
      <c r="C634" s="41"/>
      <c r="D634" s="187"/>
      <c r="E634" s="84"/>
      <c r="F634" s="163"/>
      <c r="G634" s="35"/>
      <c r="H634" s="215"/>
      <c r="I634" s="215"/>
      <c r="J634" s="215"/>
      <c r="K634" s="215"/>
      <c r="L634" s="215"/>
      <c r="M634" s="215"/>
      <c r="N634" s="215"/>
      <c r="O634" s="215"/>
      <c r="P634" s="215"/>
    </row>
    <row r="635" spans="1:16" x14ac:dyDescent="0.2">
      <c r="A635" s="29"/>
      <c r="B635" s="75"/>
      <c r="C635" s="41"/>
      <c r="D635" s="187"/>
      <c r="E635" s="84"/>
      <c r="F635" s="163"/>
      <c r="G635" s="35"/>
      <c r="H635" s="215"/>
      <c r="I635" s="215"/>
      <c r="J635" s="215"/>
      <c r="K635" s="215"/>
      <c r="L635" s="215"/>
      <c r="M635" s="215"/>
      <c r="N635" s="215"/>
      <c r="O635" s="215"/>
      <c r="P635" s="215"/>
    </row>
    <row r="636" spans="1:16" x14ac:dyDescent="0.2">
      <c r="A636" s="29"/>
      <c r="B636" s="75"/>
      <c r="C636" s="41"/>
      <c r="D636" s="187"/>
      <c r="E636" s="84"/>
      <c r="F636" s="163"/>
      <c r="G636" s="35"/>
      <c r="H636" s="215"/>
      <c r="I636" s="215"/>
      <c r="J636" s="215"/>
      <c r="K636" s="215"/>
      <c r="L636" s="215"/>
      <c r="M636" s="215"/>
      <c r="N636" s="215"/>
      <c r="O636" s="215"/>
      <c r="P636" s="215"/>
    </row>
    <row r="637" spans="1:16" x14ac:dyDescent="0.2">
      <c r="A637" s="29"/>
      <c r="B637" s="75"/>
      <c r="C637" s="41"/>
      <c r="D637" s="187"/>
      <c r="E637" s="84"/>
      <c r="F637" s="163"/>
      <c r="G637" s="35"/>
      <c r="H637" s="215"/>
      <c r="I637" s="215"/>
      <c r="J637" s="215"/>
      <c r="K637" s="215"/>
      <c r="L637" s="215"/>
      <c r="M637" s="215"/>
      <c r="N637" s="215"/>
      <c r="O637" s="215"/>
      <c r="P637" s="215"/>
    </row>
    <row r="638" spans="1:16" x14ac:dyDescent="0.2">
      <c r="A638" s="29"/>
      <c r="B638" s="75"/>
      <c r="C638" s="41"/>
      <c r="D638" s="187"/>
      <c r="E638" s="84"/>
      <c r="F638" s="172"/>
      <c r="G638" s="35"/>
      <c r="H638" s="215"/>
      <c r="I638" s="215"/>
      <c r="J638" s="215"/>
      <c r="K638" s="215"/>
      <c r="L638" s="215"/>
      <c r="M638" s="215"/>
      <c r="N638" s="215"/>
      <c r="O638" s="215"/>
      <c r="P638" s="215"/>
    </row>
    <row r="639" spans="1:16" x14ac:dyDescent="0.2">
      <c r="A639" s="29"/>
      <c r="B639" s="75"/>
      <c r="C639" s="41"/>
      <c r="D639" s="187"/>
      <c r="E639" s="84"/>
      <c r="F639" s="173"/>
      <c r="G639" s="35"/>
      <c r="H639" s="215"/>
      <c r="I639" s="215"/>
      <c r="J639" s="215"/>
      <c r="K639" s="215"/>
      <c r="L639" s="215"/>
      <c r="M639" s="215"/>
      <c r="N639" s="215"/>
      <c r="O639" s="215"/>
      <c r="P639" s="215"/>
    </row>
    <row r="640" spans="1:16" x14ac:dyDescent="0.2">
      <c r="A640" s="29" t="s">
        <v>8</v>
      </c>
      <c r="B640" s="75"/>
      <c r="C640" s="41"/>
      <c r="D640" s="187"/>
      <c r="E640" s="84"/>
      <c r="F640" s="173"/>
      <c r="G640" s="35" t="s">
        <v>8</v>
      </c>
      <c r="H640" s="215"/>
      <c r="I640" s="215"/>
      <c r="J640" s="215"/>
      <c r="K640" s="215"/>
      <c r="L640" s="215"/>
      <c r="M640" s="215"/>
      <c r="N640" s="215"/>
      <c r="O640" s="215"/>
      <c r="P640" s="215"/>
    </row>
    <row r="641" spans="1:20" ht="13.5" thickBot="1" x14ac:dyDescent="0.25">
      <c r="A641" s="45"/>
      <c r="B641" s="188"/>
      <c r="C641" s="47" t="s">
        <v>8</v>
      </c>
      <c r="D641" s="66" t="s">
        <v>8</v>
      </c>
      <c r="E641" s="188"/>
      <c r="F641" s="49" t="s">
        <v>15</v>
      </c>
      <c r="G641" s="50">
        <f>SUM(G607:G640)</f>
        <v>60000</v>
      </c>
      <c r="H641" s="246"/>
      <c r="I641" s="246"/>
      <c r="J641" s="246"/>
      <c r="K641" s="246"/>
      <c r="L641" s="246"/>
      <c r="M641" s="246"/>
      <c r="N641" s="246"/>
      <c r="O641" s="246"/>
      <c r="P641" s="246"/>
    </row>
    <row r="642" spans="1:20" ht="13.5" thickTop="1" x14ac:dyDescent="0.2">
      <c r="A642" s="348" t="s">
        <v>1286</v>
      </c>
      <c r="B642" s="190"/>
      <c r="C642" s="191"/>
      <c r="D642" s="192"/>
      <c r="E642" s="190"/>
      <c r="F642" s="193"/>
      <c r="G642" s="194"/>
      <c r="H642" s="254"/>
      <c r="I642" s="254"/>
      <c r="J642" s="254"/>
      <c r="K642" s="254"/>
      <c r="L642" s="254"/>
      <c r="M642" s="254"/>
      <c r="N642" s="254"/>
      <c r="O642" s="254"/>
      <c r="P642" s="254"/>
      <c r="T642" s="411" t="s">
        <v>8</v>
      </c>
    </row>
    <row r="643" spans="1:20" ht="13.5" thickBot="1" x14ac:dyDescent="0.25">
      <c r="A643" s="195" t="s">
        <v>159</v>
      </c>
      <c r="B643" s="196"/>
      <c r="C643" s="349" t="s">
        <v>1287</v>
      </c>
      <c r="D643" s="196"/>
      <c r="E643" s="197"/>
      <c r="F643" s="198"/>
      <c r="G643" s="199"/>
      <c r="H643" s="254"/>
      <c r="I643" s="254"/>
      <c r="J643" s="254"/>
      <c r="K643" s="254"/>
      <c r="L643" s="254"/>
      <c r="M643" s="254"/>
      <c r="N643" s="254"/>
      <c r="O643" s="254"/>
      <c r="P643" s="254"/>
      <c r="T643" s="411" t="s">
        <v>151</v>
      </c>
    </row>
    <row r="644" spans="1:20" ht="13.5" thickTop="1" x14ac:dyDescent="0.2">
      <c r="A644" s="1130" t="s">
        <v>8</v>
      </c>
      <c r="B644" s="1131"/>
      <c r="C644" s="1131"/>
      <c r="D644" s="57" t="s">
        <v>11</v>
      </c>
      <c r="E644" s="1132" t="s">
        <v>12</v>
      </c>
      <c r="F644" s="1132"/>
      <c r="G644" s="1133"/>
      <c r="H644" s="4"/>
      <c r="I644" s="4"/>
      <c r="J644" s="4"/>
      <c r="K644" s="4"/>
      <c r="L644" s="4"/>
      <c r="M644" s="4"/>
      <c r="N644" s="4"/>
      <c r="O644" s="4"/>
      <c r="P644" s="4"/>
    </row>
    <row r="645" spans="1:20" x14ac:dyDescent="0.2">
      <c r="A645" s="1191" t="s">
        <v>17</v>
      </c>
      <c r="B645" s="1192"/>
      <c r="C645" s="1193"/>
      <c r="D645" s="39"/>
      <c r="E645" s="1136"/>
      <c r="F645" s="1137"/>
      <c r="G645" s="1138"/>
      <c r="H645" s="176"/>
      <c r="I645" s="176"/>
      <c r="J645" s="176"/>
      <c r="K645" s="176"/>
      <c r="L645" s="176"/>
      <c r="M645" s="176"/>
      <c r="N645" s="176"/>
      <c r="O645" s="176"/>
      <c r="P645" s="176"/>
    </row>
    <row r="646" spans="1:20" x14ac:dyDescent="0.2">
      <c r="A646" s="1191" t="s">
        <v>38</v>
      </c>
      <c r="B646" s="1192"/>
      <c r="C646" s="1193"/>
      <c r="D646" s="58" t="s">
        <v>380</v>
      </c>
      <c r="E646" s="1194" t="s">
        <v>142</v>
      </c>
      <c r="F646" s="1139"/>
      <c r="G646" s="1140"/>
      <c r="H646" s="1"/>
      <c r="I646" s="1"/>
      <c r="J646" s="1"/>
      <c r="K646" s="1"/>
      <c r="L646" s="1"/>
      <c r="M646" s="1"/>
      <c r="N646" s="1"/>
      <c r="O646" s="1"/>
      <c r="P646" s="1"/>
    </row>
    <row r="647" spans="1:20" ht="13.5" thickBot="1" x14ac:dyDescent="0.25">
      <c r="A647" s="1195" t="s">
        <v>39</v>
      </c>
      <c r="B647" s="1196"/>
      <c r="C647" s="1197"/>
      <c r="D647" s="356" t="s">
        <v>589</v>
      </c>
      <c r="E647" s="1143" t="s">
        <v>0</v>
      </c>
      <c r="F647" s="1143"/>
      <c r="G647" s="1144"/>
      <c r="H647" s="4"/>
      <c r="I647" s="4"/>
      <c r="J647" s="4"/>
      <c r="K647" s="4"/>
      <c r="L647" s="4"/>
      <c r="M647" s="4"/>
      <c r="N647" s="4"/>
      <c r="O647" s="4"/>
      <c r="P647" s="4"/>
    </row>
    <row r="648" spans="1:20" ht="16.5" x14ac:dyDescent="0.25">
      <c r="A648" s="1152" t="s">
        <v>29</v>
      </c>
      <c r="B648" s="1153"/>
      <c r="C648" s="1153"/>
      <c r="D648" s="1153"/>
      <c r="E648" s="1153"/>
      <c r="F648" s="1153"/>
      <c r="G648" s="1154"/>
      <c r="H648" s="251"/>
      <c r="I648" s="251"/>
      <c r="J648" s="251"/>
      <c r="K648" s="251"/>
      <c r="L648" s="251"/>
      <c r="M648" s="251"/>
      <c r="N648" s="251"/>
      <c r="O648" s="251"/>
      <c r="P648" s="251"/>
    </row>
    <row r="649" spans="1:20" x14ac:dyDescent="0.2">
      <c r="A649" s="1155" t="s">
        <v>48</v>
      </c>
      <c r="B649" s="1156"/>
      <c r="C649" s="1156"/>
      <c r="D649" s="1156"/>
      <c r="E649" s="1156"/>
      <c r="F649" s="1156"/>
      <c r="G649" s="1157"/>
      <c r="H649" s="250"/>
      <c r="I649" s="250"/>
      <c r="J649" s="250"/>
      <c r="K649" s="250"/>
      <c r="L649" s="250"/>
      <c r="M649" s="250"/>
      <c r="N649" s="250"/>
      <c r="O649" s="250"/>
      <c r="P649" s="250"/>
    </row>
    <row r="650" spans="1:20" x14ac:dyDescent="0.2">
      <c r="A650" s="1158" t="s">
        <v>49</v>
      </c>
      <c r="B650" s="1159"/>
      <c r="C650" s="1159"/>
      <c r="D650" s="1159"/>
      <c r="E650" s="1159"/>
      <c r="F650" s="1159"/>
      <c r="G650" s="1160"/>
      <c r="H650" s="4"/>
      <c r="I650" s="4"/>
      <c r="J650" s="4"/>
      <c r="K650" s="4"/>
      <c r="L650" s="4"/>
      <c r="M650" s="4"/>
      <c r="N650" s="4"/>
      <c r="O650" s="4"/>
      <c r="P650" s="4"/>
    </row>
    <row r="651" spans="1:20" x14ac:dyDescent="0.2">
      <c r="A651" s="6"/>
      <c r="B651" s="178"/>
      <c r="C651" s="8"/>
      <c r="D651" s="9"/>
      <c r="E651" s="99"/>
      <c r="F651" s="10"/>
      <c r="G651" s="11" t="s">
        <v>8</v>
      </c>
      <c r="H651" s="252"/>
      <c r="I651" s="252"/>
      <c r="J651" s="252"/>
      <c r="K651" s="252"/>
      <c r="L651" s="252"/>
      <c r="M651" s="252"/>
      <c r="N651" s="252"/>
      <c r="O651" s="252"/>
      <c r="P651" s="252"/>
    </row>
    <row r="652" spans="1:20" x14ac:dyDescent="0.2">
      <c r="A652" s="12" t="s">
        <v>1</v>
      </c>
      <c r="B652" s="13"/>
      <c r="C652" s="14" t="s">
        <v>5</v>
      </c>
      <c r="D652" s="13"/>
      <c r="E652" s="343" t="s">
        <v>1285</v>
      </c>
      <c r="F652" s="60"/>
      <c r="G652" s="344" t="s">
        <v>585</v>
      </c>
      <c r="H652" s="411"/>
      <c r="I652" s="411"/>
      <c r="J652" s="411"/>
      <c r="K652" s="411"/>
      <c r="L652" s="411"/>
      <c r="M652" s="411"/>
      <c r="N652" s="411"/>
      <c r="O652" s="411"/>
      <c r="P652" s="411"/>
    </row>
    <row r="653" spans="1:20" x14ac:dyDescent="0.2">
      <c r="A653" s="17" t="s">
        <v>8</v>
      </c>
      <c r="B653" s="179"/>
      <c r="C653" s="19"/>
      <c r="D653" s="4"/>
      <c r="E653" s="1145"/>
      <c r="F653" s="1146"/>
      <c r="G653" s="20"/>
    </row>
    <row r="654" spans="1:20" x14ac:dyDescent="0.2">
      <c r="A654" s="21" t="s">
        <v>37</v>
      </c>
      <c r="B654" s="22"/>
      <c r="C654" s="22"/>
      <c r="D654" s="22"/>
      <c r="E654" s="23" t="s">
        <v>46</v>
      </c>
      <c r="F654" s="24"/>
      <c r="G654" s="20" t="s">
        <v>50</v>
      </c>
    </row>
    <row r="655" spans="1:20" x14ac:dyDescent="0.2">
      <c r="A655" s="6"/>
      <c r="B655" s="178"/>
      <c r="C655" s="8"/>
      <c r="D655" s="8"/>
      <c r="E655" s="1147"/>
      <c r="F655" s="1148"/>
      <c r="G655" s="25"/>
    </row>
    <row r="656" spans="1:20" ht="26.25" thickBot="1" x14ac:dyDescent="0.25">
      <c r="A656" s="26" t="s">
        <v>47</v>
      </c>
      <c r="B656" s="180" t="s">
        <v>23</v>
      </c>
      <c r="C656" s="28" t="s">
        <v>34</v>
      </c>
      <c r="D656" s="110" t="s">
        <v>53</v>
      </c>
      <c r="E656" s="181" t="s">
        <v>54</v>
      </c>
      <c r="F656" s="111" t="s">
        <v>55</v>
      </c>
      <c r="G656" s="112" t="s">
        <v>35</v>
      </c>
      <c r="H656" s="253"/>
      <c r="I656" s="253"/>
      <c r="J656" s="253"/>
      <c r="K656" s="253"/>
      <c r="L656" s="253"/>
      <c r="M656" s="253"/>
      <c r="N656" s="253"/>
      <c r="O656" s="253"/>
      <c r="P656" s="253"/>
    </row>
    <row r="657" spans="1:16" ht="13.5" thickTop="1" x14ac:dyDescent="0.2">
      <c r="A657" s="29">
        <v>1</v>
      </c>
      <c r="B657" s="75"/>
      <c r="C657" s="346" t="s">
        <v>300</v>
      </c>
      <c r="D657" s="347" t="s">
        <v>544</v>
      </c>
      <c r="E657" s="77">
        <v>80</v>
      </c>
      <c r="F657" s="185">
        <v>750</v>
      </c>
      <c r="G657" s="35">
        <f>F657*E657</f>
        <v>60000</v>
      </c>
      <c r="H657" s="215"/>
      <c r="I657" s="215"/>
      <c r="J657" s="215"/>
      <c r="K657" s="215"/>
      <c r="L657" s="215"/>
      <c r="M657" s="215"/>
      <c r="N657" s="215"/>
      <c r="O657" s="215"/>
      <c r="P657" s="215"/>
    </row>
    <row r="658" spans="1:16" x14ac:dyDescent="0.2">
      <c r="A658" s="345"/>
      <c r="B658" s="75"/>
      <c r="C658" s="183"/>
      <c r="D658" s="347" t="s">
        <v>597</v>
      </c>
      <c r="E658" s="77"/>
      <c r="F658" s="185"/>
      <c r="G658" s="35"/>
      <c r="H658" s="215"/>
      <c r="I658" s="215"/>
      <c r="J658" s="215"/>
      <c r="K658" s="215"/>
      <c r="L658" s="215"/>
      <c r="M658" s="215"/>
      <c r="N658" s="215"/>
      <c r="O658" s="215"/>
      <c r="P658" s="215"/>
    </row>
    <row r="659" spans="1:16" x14ac:dyDescent="0.2">
      <c r="A659" s="345" t="s">
        <v>8</v>
      </c>
      <c r="B659" s="75"/>
      <c r="C659" s="346"/>
      <c r="D659" s="347"/>
      <c r="E659" s="77"/>
      <c r="F659" s="185"/>
      <c r="G659" s="353" t="s">
        <v>8</v>
      </c>
      <c r="H659" s="419"/>
      <c r="I659" s="419"/>
      <c r="J659" s="419"/>
      <c r="K659" s="419"/>
      <c r="L659" s="419"/>
      <c r="M659" s="419"/>
      <c r="N659" s="419"/>
      <c r="O659" s="419"/>
      <c r="P659" s="419"/>
    </row>
    <row r="660" spans="1:16" x14ac:dyDescent="0.2">
      <c r="A660" s="29"/>
      <c r="B660" s="75"/>
      <c r="C660" s="183"/>
      <c r="D660" s="347"/>
      <c r="E660" s="77"/>
      <c r="F660" s="185"/>
      <c r="G660" s="35"/>
      <c r="H660" s="215"/>
      <c r="I660" s="215"/>
      <c r="J660" s="215"/>
      <c r="K660" s="215"/>
      <c r="L660" s="215"/>
      <c r="M660" s="215"/>
      <c r="N660" s="215"/>
      <c r="O660" s="215"/>
      <c r="P660" s="215"/>
    </row>
    <row r="661" spans="1:16" x14ac:dyDescent="0.2">
      <c r="A661" s="29"/>
      <c r="B661" s="75"/>
      <c r="C661" s="183"/>
      <c r="D661" s="184"/>
      <c r="E661" s="77"/>
      <c r="F661" s="185"/>
      <c r="G661" s="35"/>
      <c r="H661" s="215"/>
      <c r="I661" s="215"/>
      <c r="J661" s="215"/>
      <c r="K661" s="215"/>
      <c r="L661" s="215"/>
      <c r="M661" s="215"/>
      <c r="N661" s="215"/>
      <c r="O661" s="215"/>
      <c r="P661" s="215"/>
    </row>
    <row r="662" spans="1:16" x14ac:dyDescent="0.2">
      <c r="A662" s="29"/>
      <c r="B662" s="75"/>
      <c r="C662" s="183"/>
      <c r="D662" s="184"/>
      <c r="E662" s="77"/>
      <c r="F662" s="185"/>
      <c r="G662" s="35"/>
      <c r="H662" s="215"/>
      <c r="I662" s="215"/>
      <c r="J662" s="215"/>
      <c r="K662" s="215"/>
      <c r="L662" s="215"/>
      <c r="M662" s="215"/>
      <c r="N662" s="215"/>
      <c r="O662" s="215"/>
      <c r="P662" s="215"/>
    </row>
    <row r="663" spans="1:16" x14ac:dyDescent="0.2">
      <c r="A663" s="29"/>
      <c r="B663" s="75"/>
      <c r="C663" s="41"/>
      <c r="D663" s="184"/>
      <c r="E663" s="77"/>
      <c r="F663" s="185"/>
      <c r="G663" s="35"/>
      <c r="H663" s="215"/>
      <c r="I663" s="215"/>
      <c r="J663" s="215"/>
      <c r="K663" s="215"/>
      <c r="L663" s="215"/>
      <c r="M663" s="215"/>
      <c r="N663" s="215"/>
      <c r="O663" s="215"/>
      <c r="P663" s="215"/>
    </row>
    <row r="664" spans="1:16" x14ac:dyDescent="0.2">
      <c r="A664" s="29"/>
      <c r="B664" s="75"/>
      <c r="C664" s="41"/>
      <c r="D664" s="184"/>
      <c r="E664" s="77"/>
      <c r="F664" s="185"/>
      <c r="G664" s="35"/>
      <c r="H664" s="215"/>
      <c r="I664" s="215"/>
      <c r="J664" s="215"/>
      <c r="K664" s="215"/>
      <c r="L664" s="215"/>
      <c r="M664" s="215"/>
      <c r="N664" s="215"/>
      <c r="O664" s="215"/>
      <c r="P664" s="215"/>
    </row>
    <row r="665" spans="1:16" x14ac:dyDescent="0.2">
      <c r="A665" s="29"/>
      <c r="B665" s="186"/>
      <c r="C665" s="41"/>
      <c r="D665" s="184"/>
      <c r="E665" s="77"/>
      <c r="F665" s="185"/>
      <c r="G665" s="35"/>
      <c r="H665" s="215"/>
      <c r="I665" s="215"/>
      <c r="J665" s="215"/>
      <c r="K665" s="215"/>
      <c r="L665" s="215"/>
      <c r="M665" s="215"/>
      <c r="N665" s="215"/>
      <c r="O665" s="215"/>
      <c r="P665" s="215"/>
    </row>
    <row r="666" spans="1:16" x14ac:dyDescent="0.2">
      <c r="A666" s="29"/>
      <c r="B666" s="74"/>
      <c r="C666" s="31"/>
      <c r="D666" s="184"/>
      <c r="E666" s="77"/>
      <c r="F666" s="185"/>
      <c r="G666" s="35"/>
      <c r="H666" s="215"/>
      <c r="I666" s="215"/>
      <c r="J666" s="215"/>
      <c r="K666" s="215"/>
      <c r="L666" s="215"/>
      <c r="M666" s="215"/>
      <c r="N666" s="215"/>
      <c r="O666" s="215"/>
      <c r="P666" s="215"/>
    </row>
    <row r="667" spans="1:16" x14ac:dyDescent="0.2">
      <c r="A667" s="29"/>
      <c r="B667" s="74"/>
      <c r="C667" s="41"/>
      <c r="D667" s="187"/>
      <c r="E667" s="84"/>
      <c r="F667" s="163"/>
      <c r="G667" s="35"/>
      <c r="H667" s="215"/>
      <c r="I667" s="215"/>
      <c r="J667" s="215"/>
      <c r="K667" s="215"/>
      <c r="L667" s="215"/>
      <c r="M667" s="215"/>
      <c r="N667" s="215"/>
      <c r="O667" s="215"/>
      <c r="P667" s="215"/>
    </row>
    <row r="668" spans="1:16" x14ac:dyDescent="0.2">
      <c r="A668" s="29"/>
      <c r="B668" s="74"/>
      <c r="C668" s="41"/>
      <c r="D668" s="187"/>
      <c r="E668" s="84"/>
      <c r="F668" s="163"/>
      <c r="G668" s="35"/>
      <c r="H668" s="215"/>
      <c r="I668" s="215"/>
      <c r="J668" s="215"/>
      <c r="K668" s="215"/>
      <c r="L668" s="215"/>
      <c r="M668" s="215"/>
      <c r="N668" s="215"/>
      <c r="O668" s="215"/>
      <c r="P668" s="215"/>
    </row>
    <row r="669" spans="1:16" x14ac:dyDescent="0.2">
      <c r="A669" s="29"/>
      <c r="B669" s="75"/>
      <c r="C669" s="41"/>
      <c r="D669" s="187"/>
      <c r="E669" s="84"/>
      <c r="F669" s="172"/>
      <c r="G669" s="35"/>
      <c r="H669" s="215"/>
      <c r="I669" s="215"/>
      <c r="J669" s="215"/>
      <c r="K669" s="215"/>
      <c r="L669" s="215"/>
      <c r="M669" s="215"/>
      <c r="N669" s="215"/>
      <c r="O669" s="215"/>
      <c r="P669" s="215"/>
    </row>
    <row r="670" spans="1:16" x14ac:dyDescent="0.2">
      <c r="A670" s="29"/>
      <c r="B670" s="75"/>
      <c r="C670" s="41"/>
      <c r="D670" s="187"/>
      <c r="E670" s="84"/>
      <c r="F670" s="173"/>
      <c r="G670" s="35"/>
      <c r="H670" s="215"/>
      <c r="I670" s="215"/>
      <c r="J670" s="215"/>
      <c r="K670" s="215"/>
      <c r="L670" s="215"/>
      <c r="M670" s="215"/>
      <c r="N670" s="215"/>
      <c r="O670" s="215"/>
      <c r="P670" s="215"/>
    </row>
    <row r="671" spans="1:16" x14ac:dyDescent="0.2">
      <c r="A671" s="29"/>
      <c r="B671" s="75"/>
      <c r="C671" s="183"/>
      <c r="D671" s="187"/>
      <c r="E671" s="77"/>
      <c r="F671" s="185"/>
      <c r="G671" s="35"/>
      <c r="H671" s="215"/>
      <c r="I671" s="215"/>
      <c r="J671" s="215"/>
      <c r="K671" s="215"/>
      <c r="L671" s="215"/>
      <c r="M671" s="215"/>
      <c r="N671" s="215"/>
      <c r="O671" s="215"/>
      <c r="P671" s="215"/>
    </row>
    <row r="672" spans="1:16" x14ac:dyDescent="0.2">
      <c r="A672" s="29"/>
      <c r="B672" s="75"/>
      <c r="C672" s="183"/>
      <c r="D672" s="187"/>
      <c r="E672" s="77"/>
      <c r="F672" s="185"/>
      <c r="G672" s="35"/>
      <c r="H672" s="215"/>
      <c r="I672" s="215"/>
      <c r="J672" s="215"/>
      <c r="K672" s="215"/>
      <c r="L672" s="215"/>
      <c r="M672" s="215"/>
      <c r="N672" s="215"/>
      <c r="O672" s="215"/>
      <c r="P672" s="215"/>
    </row>
    <row r="673" spans="1:16" x14ac:dyDescent="0.2">
      <c r="A673" s="29"/>
      <c r="B673" s="75"/>
      <c r="C673" s="183"/>
      <c r="D673" s="184"/>
      <c r="E673" s="77"/>
      <c r="F673" s="185"/>
      <c r="G673" s="35"/>
      <c r="H673" s="215"/>
      <c r="I673" s="215"/>
      <c r="J673" s="215"/>
      <c r="K673" s="215"/>
      <c r="L673" s="215"/>
      <c r="M673" s="215"/>
      <c r="N673" s="215"/>
      <c r="O673" s="215"/>
      <c r="P673" s="215"/>
    </row>
    <row r="674" spans="1:16" x14ac:dyDescent="0.2">
      <c r="A674" s="29"/>
      <c r="B674" s="75"/>
      <c r="C674" s="183"/>
      <c r="D674" s="184"/>
      <c r="E674" s="77"/>
      <c r="F674" s="185"/>
      <c r="G674" s="35"/>
      <c r="H674" s="215"/>
      <c r="I674" s="215"/>
      <c r="J674" s="215"/>
      <c r="K674" s="215"/>
      <c r="L674" s="215"/>
      <c r="M674" s="215"/>
      <c r="N674" s="215"/>
      <c r="O674" s="215"/>
      <c r="P674" s="215"/>
    </row>
    <row r="675" spans="1:16" x14ac:dyDescent="0.2">
      <c r="A675" s="29"/>
      <c r="B675" s="75"/>
      <c r="C675" s="183"/>
      <c r="D675" s="184"/>
      <c r="E675" s="77"/>
      <c r="F675" s="185"/>
      <c r="G675" s="35"/>
      <c r="H675" s="215"/>
      <c r="I675" s="215"/>
      <c r="J675" s="215"/>
      <c r="K675" s="215"/>
      <c r="L675" s="215"/>
      <c r="M675" s="215"/>
      <c r="N675" s="215"/>
      <c r="O675" s="215"/>
      <c r="P675" s="215"/>
    </row>
    <row r="676" spans="1:16" x14ac:dyDescent="0.2">
      <c r="A676" s="29"/>
      <c r="B676" s="75"/>
      <c r="C676" s="41"/>
      <c r="D676" s="184"/>
      <c r="E676" s="84"/>
      <c r="F676" s="163"/>
      <c r="G676" s="35"/>
      <c r="H676" s="215"/>
      <c r="I676" s="215"/>
      <c r="J676" s="215"/>
      <c r="K676" s="215"/>
      <c r="L676" s="215"/>
      <c r="M676" s="215"/>
      <c r="N676" s="215"/>
      <c r="O676" s="215"/>
      <c r="P676" s="215"/>
    </row>
    <row r="677" spans="1:16" x14ac:dyDescent="0.2">
      <c r="A677" s="29"/>
      <c r="B677" s="75"/>
      <c r="C677" s="41"/>
      <c r="D677" s="184"/>
      <c r="E677" s="84"/>
      <c r="F677" s="163"/>
      <c r="G677" s="35"/>
      <c r="H677" s="215"/>
      <c r="I677" s="215"/>
      <c r="J677" s="215"/>
      <c r="K677" s="215"/>
      <c r="L677" s="215"/>
      <c r="M677" s="215"/>
      <c r="N677" s="215"/>
      <c r="O677" s="215"/>
      <c r="P677" s="215"/>
    </row>
    <row r="678" spans="1:16" x14ac:dyDescent="0.2">
      <c r="A678" s="29"/>
      <c r="B678" s="75"/>
      <c r="C678" s="41"/>
      <c r="D678" s="187"/>
      <c r="E678" s="84"/>
      <c r="F678" s="163"/>
      <c r="G678" s="35"/>
      <c r="H678" s="215"/>
      <c r="I678" s="215"/>
      <c r="J678" s="215"/>
      <c r="K678" s="215"/>
      <c r="L678" s="215"/>
      <c r="M678" s="215"/>
      <c r="N678" s="215"/>
      <c r="O678" s="215"/>
      <c r="P678" s="215"/>
    </row>
    <row r="679" spans="1:16" x14ac:dyDescent="0.2">
      <c r="A679" s="29"/>
      <c r="B679" s="75"/>
      <c r="C679" s="41"/>
      <c r="D679" s="187"/>
      <c r="E679" s="84"/>
      <c r="F679" s="163"/>
      <c r="G679" s="35"/>
      <c r="H679" s="215"/>
      <c r="I679" s="215"/>
      <c r="J679" s="215"/>
      <c r="K679" s="215"/>
      <c r="L679" s="215"/>
      <c r="M679" s="215"/>
      <c r="N679" s="215"/>
      <c r="O679" s="215"/>
      <c r="P679" s="215"/>
    </row>
    <row r="680" spans="1:16" x14ac:dyDescent="0.2">
      <c r="A680" s="29"/>
      <c r="B680" s="75"/>
      <c r="C680" s="41"/>
      <c r="D680" s="187"/>
      <c r="E680" s="84"/>
      <c r="F680" s="163"/>
      <c r="G680" s="35"/>
      <c r="H680" s="215"/>
      <c r="I680" s="215"/>
      <c r="J680" s="215"/>
      <c r="K680" s="215"/>
      <c r="L680" s="215"/>
      <c r="M680" s="215"/>
      <c r="N680" s="215"/>
      <c r="O680" s="215"/>
      <c r="P680" s="215"/>
    </row>
    <row r="681" spans="1:16" x14ac:dyDescent="0.2">
      <c r="A681" s="29"/>
      <c r="B681" s="75"/>
      <c r="C681" s="41"/>
      <c r="D681" s="187"/>
      <c r="E681" s="84"/>
      <c r="F681" s="163"/>
      <c r="G681" s="35"/>
      <c r="H681" s="215"/>
      <c r="I681" s="215"/>
      <c r="J681" s="215"/>
      <c r="K681" s="215"/>
      <c r="L681" s="215"/>
      <c r="M681" s="215"/>
      <c r="N681" s="215"/>
      <c r="O681" s="215"/>
      <c r="P681" s="215"/>
    </row>
    <row r="682" spans="1:16" x14ac:dyDescent="0.2">
      <c r="A682" s="29"/>
      <c r="B682" s="75"/>
      <c r="C682" s="41"/>
      <c r="D682" s="187"/>
      <c r="E682" s="84"/>
      <c r="F682" s="163"/>
      <c r="G682" s="35"/>
      <c r="H682" s="215"/>
      <c r="I682" s="215"/>
      <c r="J682" s="215"/>
      <c r="K682" s="215"/>
      <c r="L682" s="215"/>
      <c r="M682" s="215"/>
      <c r="N682" s="215"/>
      <c r="O682" s="215"/>
      <c r="P682" s="215"/>
    </row>
    <row r="683" spans="1:16" x14ac:dyDescent="0.2">
      <c r="A683" s="29"/>
      <c r="B683" s="75"/>
      <c r="C683" s="41"/>
      <c r="D683" s="187"/>
      <c r="E683" s="84"/>
      <c r="F683" s="163"/>
      <c r="G683" s="35"/>
      <c r="H683" s="215"/>
      <c r="I683" s="215"/>
      <c r="J683" s="215"/>
      <c r="K683" s="215"/>
      <c r="L683" s="215"/>
      <c r="M683" s="215"/>
      <c r="N683" s="215"/>
      <c r="O683" s="215"/>
      <c r="P683" s="215"/>
    </row>
    <row r="684" spans="1:16" x14ac:dyDescent="0.2">
      <c r="A684" s="29"/>
      <c r="B684" s="75"/>
      <c r="C684" s="41"/>
      <c r="D684" s="187"/>
      <c r="E684" s="84"/>
      <c r="F684" s="163"/>
      <c r="G684" s="35"/>
      <c r="H684" s="215"/>
      <c r="I684" s="215"/>
      <c r="J684" s="215"/>
      <c r="K684" s="215"/>
      <c r="L684" s="215"/>
      <c r="M684" s="215"/>
      <c r="N684" s="215"/>
      <c r="O684" s="215"/>
      <c r="P684" s="215"/>
    </row>
    <row r="685" spans="1:16" x14ac:dyDescent="0.2">
      <c r="A685" s="29"/>
      <c r="B685" s="75"/>
      <c r="C685" s="41"/>
      <c r="D685" s="187"/>
      <c r="E685" s="84"/>
      <c r="F685" s="163"/>
      <c r="G685" s="35"/>
      <c r="H685" s="215"/>
      <c r="I685" s="215"/>
      <c r="J685" s="215"/>
      <c r="K685" s="215"/>
      <c r="L685" s="215"/>
      <c r="M685" s="215"/>
      <c r="N685" s="215"/>
      <c r="O685" s="215"/>
      <c r="P685" s="215"/>
    </row>
    <row r="686" spans="1:16" x14ac:dyDescent="0.2">
      <c r="A686" s="29"/>
      <c r="B686" s="75"/>
      <c r="C686" s="41"/>
      <c r="D686" s="187"/>
      <c r="E686" s="84"/>
      <c r="F686" s="163"/>
      <c r="G686" s="35"/>
      <c r="H686" s="215"/>
      <c r="I686" s="215"/>
      <c r="J686" s="215"/>
      <c r="K686" s="215"/>
      <c r="L686" s="215"/>
      <c r="M686" s="215"/>
      <c r="N686" s="215"/>
      <c r="O686" s="215"/>
      <c r="P686" s="215"/>
    </row>
    <row r="687" spans="1:16" x14ac:dyDescent="0.2">
      <c r="A687" s="29"/>
      <c r="B687" s="75"/>
      <c r="C687" s="41"/>
      <c r="D687" s="187"/>
      <c r="E687" s="84"/>
      <c r="F687" s="163"/>
      <c r="G687" s="35"/>
      <c r="H687" s="215"/>
      <c r="I687" s="215"/>
      <c r="J687" s="215"/>
      <c r="K687" s="215"/>
      <c r="L687" s="215"/>
      <c r="M687" s="215"/>
      <c r="N687" s="215"/>
      <c r="O687" s="215"/>
      <c r="P687" s="215"/>
    </row>
    <row r="688" spans="1:16" x14ac:dyDescent="0.2">
      <c r="A688" s="29"/>
      <c r="B688" s="75"/>
      <c r="C688" s="41"/>
      <c r="D688" s="187"/>
      <c r="E688" s="84"/>
      <c r="F688" s="172"/>
      <c r="G688" s="35"/>
      <c r="H688" s="215"/>
      <c r="I688" s="215"/>
      <c r="J688" s="215"/>
      <c r="K688" s="215"/>
      <c r="L688" s="215"/>
      <c r="M688" s="215"/>
      <c r="N688" s="215"/>
      <c r="O688" s="215"/>
      <c r="P688" s="215"/>
    </row>
    <row r="689" spans="1:16" x14ac:dyDescent="0.2">
      <c r="A689" s="29"/>
      <c r="B689" s="75"/>
      <c r="C689" s="41"/>
      <c r="D689" s="187"/>
      <c r="E689" s="84"/>
      <c r="F689" s="173"/>
      <c r="G689" s="35"/>
      <c r="H689" s="215"/>
      <c r="I689" s="215"/>
      <c r="J689" s="215"/>
      <c r="K689" s="215"/>
      <c r="L689" s="215"/>
      <c r="M689" s="215"/>
      <c r="N689" s="215"/>
      <c r="O689" s="215"/>
      <c r="P689" s="215"/>
    </row>
    <row r="690" spans="1:16" x14ac:dyDescent="0.2">
      <c r="A690" s="29" t="s">
        <v>8</v>
      </c>
      <c r="B690" s="75"/>
      <c r="C690" s="41"/>
      <c r="D690" s="187"/>
      <c r="E690" s="84"/>
      <c r="F690" s="173"/>
      <c r="G690" s="35" t="s">
        <v>8</v>
      </c>
      <c r="H690" s="215"/>
      <c r="I690" s="215"/>
      <c r="J690" s="215"/>
      <c r="K690" s="215"/>
      <c r="L690" s="215"/>
      <c r="M690" s="215"/>
      <c r="N690" s="215"/>
      <c r="O690" s="215"/>
      <c r="P690" s="215"/>
    </row>
    <row r="691" spans="1:16" ht="13.5" thickBot="1" x14ac:dyDescent="0.25">
      <c r="A691" s="45"/>
      <c r="B691" s="188"/>
      <c r="C691" s="47" t="s">
        <v>8</v>
      </c>
      <c r="D691" s="66" t="s">
        <v>8</v>
      </c>
      <c r="E691" s="188"/>
      <c r="F691" s="49" t="s">
        <v>15</v>
      </c>
      <c r="G691" s="50">
        <f>SUM(G657:G690)</f>
        <v>60000</v>
      </c>
      <c r="H691" s="246"/>
      <c r="I691" s="246"/>
      <c r="J691" s="246"/>
      <c r="K691" s="246"/>
      <c r="L691" s="246"/>
      <c r="M691" s="246"/>
      <c r="N691" s="246"/>
      <c r="O691" s="246"/>
      <c r="P691" s="246"/>
    </row>
    <row r="692" spans="1:16" ht="13.5" thickTop="1" x14ac:dyDescent="0.2">
      <c r="A692" s="348" t="s">
        <v>1286</v>
      </c>
      <c r="B692" s="190"/>
      <c r="C692" s="191"/>
      <c r="D692" s="192"/>
      <c r="E692" s="190"/>
      <c r="F692" s="193"/>
      <c r="G692" s="194"/>
      <c r="H692" s="254"/>
      <c r="I692" s="254"/>
      <c r="J692" s="254"/>
      <c r="K692" s="254"/>
      <c r="L692" s="254"/>
      <c r="M692" s="254"/>
      <c r="N692" s="254"/>
      <c r="O692" s="254"/>
      <c r="P692" s="254"/>
    </row>
    <row r="693" spans="1:16" ht="13.5" thickBot="1" x14ac:dyDescent="0.25">
      <c r="A693" s="195" t="s">
        <v>159</v>
      </c>
      <c r="B693" s="196"/>
      <c r="C693" s="349" t="s">
        <v>1287</v>
      </c>
      <c r="D693" s="196"/>
      <c r="E693" s="197"/>
      <c r="F693" s="198"/>
      <c r="G693" s="199"/>
      <c r="H693" s="254"/>
      <c r="I693" s="254"/>
      <c r="J693" s="254"/>
      <c r="K693" s="254"/>
      <c r="L693" s="254"/>
      <c r="M693" s="254"/>
      <c r="N693" s="254"/>
      <c r="O693" s="254"/>
      <c r="P693" s="254"/>
    </row>
    <row r="694" spans="1:16" ht="13.5" thickTop="1" x14ac:dyDescent="0.2">
      <c r="A694" s="1130" t="s">
        <v>8</v>
      </c>
      <c r="B694" s="1131"/>
      <c r="C694" s="1131"/>
      <c r="D694" s="57" t="s">
        <v>11</v>
      </c>
      <c r="E694" s="1132" t="s">
        <v>12</v>
      </c>
      <c r="F694" s="1132"/>
      <c r="G694" s="1133"/>
      <c r="H694" s="4"/>
      <c r="I694" s="4"/>
      <c r="J694" s="4"/>
      <c r="K694" s="4"/>
      <c r="L694" s="4"/>
      <c r="M694" s="4"/>
      <c r="N694" s="4"/>
      <c r="O694" s="4"/>
      <c r="P694" s="4"/>
    </row>
    <row r="695" spans="1:16" x14ac:dyDescent="0.2">
      <c r="A695" s="1191" t="s">
        <v>17</v>
      </c>
      <c r="B695" s="1192"/>
      <c r="C695" s="1193"/>
      <c r="D695" s="39"/>
      <c r="E695" s="1136"/>
      <c r="F695" s="1137"/>
      <c r="G695" s="1138"/>
      <c r="H695" s="176"/>
      <c r="I695" s="176"/>
      <c r="J695" s="176"/>
      <c r="K695" s="176"/>
      <c r="L695" s="176"/>
      <c r="M695" s="176"/>
      <c r="N695" s="176"/>
      <c r="O695" s="176"/>
      <c r="P695" s="176"/>
    </row>
    <row r="696" spans="1:16" x14ac:dyDescent="0.2">
      <c r="A696" s="1191" t="s">
        <v>38</v>
      </c>
      <c r="B696" s="1192"/>
      <c r="C696" s="1193"/>
      <c r="D696" s="58" t="s">
        <v>380</v>
      </c>
      <c r="E696" s="1194" t="s">
        <v>142</v>
      </c>
      <c r="F696" s="1139"/>
      <c r="G696" s="1140"/>
      <c r="H696" s="1"/>
      <c r="I696" s="1"/>
      <c r="J696" s="1"/>
      <c r="K696" s="1"/>
      <c r="L696" s="1"/>
      <c r="M696" s="1"/>
      <c r="N696" s="1"/>
      <c r="O696" s="1"/>
      <c r="P696" s="1"/>
    </row>
    <row r="697" spans="1:16" ht="13.5" thickBot="1" x14ac:dyDescent="0.25">
      <c r="A697" s="1195" t="s">
        <v>39</v>
      </c>
      <c r="B697" s="1196"/>
      <c r="C697" s="1197"/>
      <c r="D697" s="356" t="s">
        <v>589</v>
      </c>
      <c r="E697" s="1143" t="s">
        <v>0</v>
      </c>
      <c r="F697" s="1143"/>
      <c r="G697" s="114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ht="16.5" x14ac:dyDescent="0.25">
      <c r="A698" s="1152" t="s">
        <v>29</v>
      </c>
      <c r="B698" s="1153"/>
      <c r="C698" s="1153"/>
      <c r="D698" s="1153"/>
      <c r="E698" s="1153"/>
      <c r="F698" s="1153"/>
      <c r="G698" s="1154"/>
      <c r="H698" s="251"/>
      <c r="I698" s="251"/>
      <c r="J698" s="251"/>
      <c r="K698" s="251"/>
      <c r="L698" s="251"/>
      <c r="M698" s="251"/>
      <c r="N698" s="251"/>
      <c r="O698" s="251"/>
      <c r="P698" s="251"/>
    </row>
    <row r="699" spans="1:16" x14ac:dyDescent="0.2">
      <c r="A699" s="1155" t="s">
        <v>48</v>
      </c>
      <c r="B699" s="1156"/>
      <c r="C699" s="1156"/>
      <c r="D699" s="1156"/>
      <c r="E699" s="1156"/>
      <c r="F699" s="1156"/>
      <c r="G699" s="1157"/>
      <c r="H699" s="250"/>
      <c r="I699" s="250"/>
      <c r="J699" s="250"/>
      <c r="K699" s="250"/>
      <c r="L699" s="250"/>
      <c r="M699" s="250"/>
      <c r="N699" s="250"/>
      <c r="O699" s="250"/>
      <c r="P699" s="250"/>
    </row>
    <row r="700" spans="1:16" x14ac:dyDescent="0.2">
      <c r="A700" s="1158" t="s">
        <v>49</v>
      </c>
      <c r="B700" s="1159"/>
      <c r="C700" s="1159"/>
      <c r="D700" s="1159"/>
      <c r="E700" s="1159"/>
      <c r="F700" s="1159"/>
      <c r="G700" s="1160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">
      <c r="A701" s="6"/>
      <c r="B701" s="178"/>
      <c r="C701" s="8"/>
      <c r="D701" s="9"/>
      <c r="E701" s="99"/>
      <c r="F701" s="10"/>
      <c r="G701" s="11" t="s">
        <v>8</v>
      </c>
      <c r="H701" s="252"/>
      <c r="I701" s="252"/>
      <c r="J701" s="252"/>
      <c r="K701" s="252"/>
      <c r="L701" s="252"/>
      <c r="M701" s="252"/>
      <c r="N701" s="252"/>
      <c r="O701" s="252"/>
      <c r="P701" s="252"/>
    </row>
    <row r="702" spans="1:16" x14ac:dyDescent="0.2">
      <c r="A702" s="12" t="s">
        <v>1</v>
      </c>
      <c r="B702" s="13"/>
      <c r="C702" s="14" t="s">
        <v>5</v>
      </c>
      <c r="D702" s="13"/>
      <c r="E702" s="343" t="s">
        <v>1288</v>
      </c>
      <c r="F702" s="60"/>
      <c r="G702" s="344" t="s">
        <v>743</v>
      </c>
      <c r="H702" s="411"/>
      <c r="I702" s="411"/>
      <c r="J702" s="411"/>
      <c r="K702" s="411"/>
      <c r="L702" s="411"/>
      <c r="M702" s="411"/>
      <c r="N702" s="411"/>
      <c r="O702" s="411"/>
      <c r="P702" s="411"/>
    </row>
    <row r="703" spans="1:16" x14ac:dyDescent="0.2">
      <c r="A703" s="17" t="s">
        <v>8</v>
      </c>
      <c r="B703" s="179"/>
      <c r="C703" s="19"/>
      <c r="D703" s="4"/>
      <c r="E703" s="1145"/>
      <c r="F703" s="1146"/>
      <c r="G703" s="20"/>
    </row>
    <row r="704" spans="1:16" x14ac:dyDescent="0.2">
      <c r="A704" s="21" t="s">
        <v>37</v>
      </c>
      <c r="B704" s="22"/>
      <c r="C704" s="22"/>
      <c r="D704" s="22"/>
      <c r="E704" s="23" t="s">
        <v>46</v>
      </c>
      <c r="F704" s="24"/>
      <c r="G704" s="20" t="s">
        <v>50</v>
      </c>
    </row>
    <row r="705" spans="1:16" x14ac:dyDescent="0.2">
      <c r="A705" s="6"/>
      <c r="B705" s="178"/>
      <c r="C705" s="8"/>
      <c r="D705" s="8"/>
      <c r="E705" s="1147"/>
      <c r="F705" s="1148"/>
      <c r="G705" s="25"/>
    </row>
    <row r="706" spans="1:16" ht="26.25" thickBot="1" x14ac:dyDescent="0.25">
      <c r="A706" s="26" t="s">
        <v>47</v>
      </c>
      <c r="B706" s="180" t="s">
        <v>23</v>
      </c>
      <c r="C706" s="28" t="s">
        <v>34</v>
      </c>
      <c r="D706" s="110" t="s">
        <v>53</v>
      </c>
      <c r="E706" s="181" t="s">
        <v>54</v>
      </c>
      <c r="F706" s="111" t="s">
        <v>55</v>
      </c>
      <c r="G706" s="112" t="s">
        <v>35</v>
      </c>
      <c r="H706" s="253"/>
      <c r="I706" s="253"/>
      <c r="J706" s="253"/>
      <c r="K706" s="253"/>
      <c r="L706" s="253"/>
      <c r="M706" s="253"/>
      <c r="N706" s="253"/>
      <c r="O706" s="253"/>
      <c r="P706" s="253"/>
    </row>
    <row r="707" spans="1:16" ht="13.5" thickTop="1" x14ac:dyDescent="0.2">
      <c r="A707" s="29">
        <v>1</v>
      </c>
      <c r="B707" s="75"/>
      <c r="C707" s="346" t="s">
        <v>1291</v>
      </c>
      <c r="D707" s="347" t="s">
        <v>1289</v>
      </c>
      <c r="E707" s="77">
        <v>250</v>
      </c>
      <c r="F707" s="185">
        <v>250</v>
      </c>
      <c r="G707" s="35">
        <f>F707*E707</f>
        <v>62500</v>
      </c>
      <c r="H707" s="215"/>
      <c r="I707" s="215"/>
      <c r="J707" s="215"/>
      <c r="K707" s="215"/>
      <c r="L707" s="215"/>
      <c r="M707" s="215"/>
      <c r="N707" s="215"/>
      <c r="O707" s="215"/>
      <c r="P707" s="215"/>
    </row>
    <row r="708" spans="1:16" x14ac:dyDescent="0.2">
      <c r="A708" s="345"/>
      <c r="B708" s="75"/>
      <c r="C708" s="183"/>
      <c r="D708" s="347" t="s">
        <v>1290</v>
      </c>
      <c r="E708" s="77"/>
      <c r="F708" s="185"/>
      <c r="G708" s="35"/>
      <c r="H708" s="215"/>
      <c r="I708" s="215"/>
      <c r="J708" s="215"/>
      <c r="K708" s="215"/>
      <c r="L708" s="215"/>
      <c r="M708" s="215"/>
      <c r="N708" s="215"/>
      <c r="O708" s="215"/>
      <c r="P708" s="215"/>
    </row>
    <row r="709" spans="1:16" x14ac:dyDescent="0.2">
      <c r="A709" s="345" t="s">
        <v>8</v>
      </c>
      <c r="B709" s="75"/>
      <c r="C709" s="346"/>
      <c r="D709" s="347"/>
      <c r="E709" s="77"/>
      <c r="F709" s="185"/>
      <c r="G709" s="353" t="s">
        <v>8</v>
      </c>
      <c r="H709" s="419"/>
      <c r="I709" s="419"/>
      <c r="J709" s="419"/>
      <c r="K709" s="419"/>
      <c r="L709" s="419"/>
      <c r="M709" s="419"/>
      <c r="N709" s="419"/>
      <c r="O709" s="419"/>
      <c r="P709" s="419"/>
    </row>
    <row r="710" spans="1:16" x14ac:dyDescent="0.2">
      <c r="A710" s="29"/>
      <c r="B710" s="75"/>
      <c r="C710" s="183"/>
      <c r="D710" s="347"/>
      <c r="E710" s="77"/>
      <c r="F710" s="185"/>
      <c r="G710" s="35"/>
      <c r="H710" s="215"/>
      <c r="I710" s="215"/>
      <c r="J710" s="215"/>
      <c r="K710" s="215"/>
      <c r="L710" s="215"/>
      <c r="M710" s="215"/>
      <c r="N710" s="215"/>
      <c r="O710" s="215"/>
      <c r="P710" s="215"/>
    </row>
    <row r="711" spans="1:16" x14ac:dyDescent="0.2">
      <c r="A711" s="29"/>
      <c r="B711" s="75"/>
      <c r="C711" s="183"/>
      <c r="D711" s="184"/>
      <c r="E711" s="77"/>
      <c r="F711" s="185"/>
      <c r="G711" s="35"/>
      <c r="H711" s="215"/>
      <c r="I711" s="215"/>
      <c r="J711" s="215"/>
      <c r="K711" s="215"/>
      <c r="L711" s="215"/>
      <c r="M711" s="215"/>
      <c r="N711" s="215"/>
      <c r="O711" s="215"/>
      <c r="P711" s="215"/>
    </row>
    <row r="712" spans="1:16" x14ac:dyDescent="0.2">
      <c r="A712" s="29"/>
      <c r="B712" s="75"/>
      <c r="C712" s="183"/>
      <c r="D712" s="184"/>
      <c r="E712" s="77"/>
      <c r="F712" s="185"/>
      <c r="G712" s="35"/>
      <c r="H712" s="215"/>
      <c r="I712" s="215"/>
      <c r="J712" s="215"/>
      <c r="K712" s="215"/>
      <c r="L712" s="215"/>
      <c r="M712" s="215"/>
      <c r="N712" s="215"/>
      <c r="O712" s="215"/>
      <c r="P712" s="215"/>
    </row>
    <row r="713" spans="1:16" x14ac:dyDescent="0.2">
      <c r="A713" s="29"/>
      <c r="B713" s="75"/>
      <c r="C713" s="41"/>
      <c r="D713" s="184"/>
      <c r="E713" s="77"/>
      <c r="F713" s="185"/>
      <c r="G713" s="35"/>
      <c r="H713" s="215"/>
      <c r="I713" s="215"/>
      <c r="J713" s="215"/>
      <c r="K713" s="215"/>
      <c r="L713" s="215"/>
      <c r="M713" s="215"/>
      <c r="N713" s="215"/>
      <c r="O713" s="215"/>
      <c r="P713" s="215"/>
    </row>
    <row r="714" spans="1:16" x14ac:dyDescent="0.2">
      <c r="A714" s="29"/>
      <c r="B714" s="75"/>
      <c r="C714" s="41"/>
      <c r="D714" s="184"/>
      <c r="E714" s="77"/>
      <c r="F714" s="185"/>
      <c r="G714" s="35"/>
      <c r="H714" s="215"/>
      <c r="I714" s="215"/>
      <c r="J714" s="215"/>
      <c r="K714" s="215"/>
      <c r="L714" s="215"/>
      <c r="M714" s="215"/>
      <c r="N714" s="215"/>
      <c r="O714" s="215"/>
      <c r="P714" s="215"/>
    </row>
    <row r="715" spans="1:16" x14ac:dyDescent="0.2">
      <c r="A715" s="29"/>
      <c r="B715" s="186"/>
      <c r="C715" s="41"/>
      <c r="D715" s="184"/>
      <c r="E715" s="77"/>
      <c r="F715" s="185"/>
      <c r="G715" s="35"/>
      <c r="H715" s="215"/>
      <c r="I715" s="215"/>
      <c r="J715" s="215"/>
      <c r="K715" s="215"/>
      <c r="L715" s="215"/>
      <c r="M715" s="215"/>
      <c r="N715" s="215"/>
      <c r="O715" s="215"/>
      <c r="P715" s="215"/>
    </row>
    <row r="716" spans="1:16" x14ac:dyDescent="0.2">
      <c r="A716" s="29"/>
      <c r="B716" s="74"/>
      <c r="C716" s="31"/>
      <c r="D716" s="184"/>
      <c r="E716" s="77"/>
      <c r="F716" s="185"/>
      <c r="G716" s="35"/>
      <c r="H716" s="215"/>
      <c r="I716" s="215"/>
      <c r="J716" s="215"/>
      <c r="K716" s="215"/>
      <c r="L716" s="215"/>
      <c r="M716" s="215"/>
      <c r="N716" s="215"/>
      <c r="O716" s="215"/>
      <c r="P716" s="215"/>
    </row>
    <row r="717" spans="1:16" x14ac:dyDescent="0.2">
      <c r="A717" s="29"/>
      <c r="B717" s="74"/>
      <c r="C717" s="41"/>
      <c r="D717" s="187"/>
      <c r="E717" s="84"/>
      <c r="F717" s="163"/>
      <c r="G717" s="35"/>
      <c r="H717" s="215"/>
      <c r="I717" s="215"/>
      <c r="J717" s="215"/>
      <c r="K717" s="215"/>
      <c r="L717" s="215"/>
      <c r="M717" s="215"/>
      <c r="N717" s="215"/>
      <c r="O717" s="215"/>
      <c r="P717" s="215"/>
    </row>
    <row r="718" spans="1:16" x14ac:dyDescent="0.2">
      <c r="A718" s="29"/>
      <c r="B718" s="74"/>
      <c r="C718" s="41"/>
      <c r="D718" s="187"/>
      <c r="E718" s="84"/>
      <c r="F718" s="163"/>
      <c r="G718" s="35"/>
      <c r="H718" s="215"/>
      <c r="I718" s="215"/>
      <c r="J718" s="215"/>
      <c r="K718" s="215"/>
      <c r="L718" s="215"/>
      <c r="M718" s="215"/>
      <c r="N718" s="215"/>
      <c r="O718" s="215"/>
      <c r="P718" s="215"/>
    </row>
    <row r="719" spans="1:16" x14ac:dyDescent="0.2">
      <c r="A719" s="29"/>
      <c r="B719" s="75"/>
      <c r="C719" s="41"/>
      <c r="D719" s="187"/>
      <c r="E719" s="84"/>
      <c r="F719" s="172"/>
      <c r="G719" s="35"/>
      <c r="H719" s="215"/>
      <c r="I719" s="215"/>
      <c r="J719" s="215"/>
      <c r="K719" s="215"/>
      <c r="L719" s="215"/>
      <c r="M719" s="215"/>
      <c r="N719" s="215"/>
      <c r="O719" s="215"/>
      <c r="P719" s="215"/>
    </row>
    <row r="720" spans="1:16" x14ac:dyDescent="0.2">
      <c r="A720" s="29"/>
      <c r="B720" s="75"/>
      <c r="C720" s="41"/>
      <c r="D720" s="187"/>
      <c r="E720" s="84"/>
      <c r="F720" s="173"/>
      <c r="G720" s="35"/>
      <c r="H720" s="215"/>
      <c r="I720" s="215"/>
      <c r="J720" s="215"/>
      <c r="K720" s="215"/>
      <c r="L720" s="215"/>
      <c r="M720" s="215"/>
      <c r="N720" s="215"/>
      <c r="O720" s="215"/>
      <c r="P720" s="215"/>
    </row>
    <row r="721" spans="1:16" x14ac:dyDescent="0.2">
      <c r="A721" s="29"/>
      <c r="B721" s="75"/>
      <c r="C721" s="183"/>
      <c r="D721" s="187"/>
      <c r="E721" s="77"/>
      <c r="F721" s="185"/>
      <c r="G721" s="35"/>
      <c r="H721" s="215"/>
      <c r="I721" s="215"/>
      <c r="J721" s="215"/>
      <c r="K721" s="215"/>
      <c r="L721" s="215"/>
      <c r="M721" s="215"/>
      <c r="N721" s="215"/>
      <c r="O721" s="215"/>
      <c r="P721" s="215"/>
    </row>
    <row r="722" spans="1:16" x14ac:dyDescent="0.2">
      <c r="A722" s="29"/>
      <c r="B722" s="75"/>
      <c r="C722" s="183"/>
      <c r="D722" s="187"/>
      <c r="E722" s="77"/>
      <c r="F722" s="185"/>
      <c r="G722" s="35"/>
      <c r="H722" s="215"/>
      <c r="I722" s="215"/>
      <c r="J722" s="215"/>
      <c r="K722" s="215"/>
      <c r="L722" s="215"/>
      <c r="M722" s="215"/>
      <c r="N722" s="215"/>
      <c r="O722" s="215"/>
      <c r="P722" s="215"/>
    </row>
    <row r="723" spans="1:16" x14ac:dyDescent="0.2">
      <c r="A723" s="29"/>
      <c r="B723" s="75"/>
      <c r="C723" s="183"/>
      <c r="D723" s="184"/>
      <c r="E723" s="77"/>
      <c r="F723" s="185"/>
      <c r="G723" s="35"/>
      <c r="H723" s="215"/>
      <c r="I723" s="215"/>
      <c r="J723" s="215"/>
      <c r="K723" s="215"/>
      <c r="L723" s="215"/>
      <c r="M723" s="215"/>
      <c r="N723" s="215"/>
      <c r="O723" s="215"/>
      <c r="P723" s="215"/>
    </row>
    <row r="724" spans="1:16" x14ac:dyDescent="0.2">
      <c r="A724" s="29"/>
      <c r="B724" s="75"/>
      <c r="C724" s="183"/>
      <c r="D724" s="184"/>
      <c r="E724" s="77"/>
      <c r="F724" s="185"/>
      <c r="G724" s="35"/>
      <c r="H724" s="215"/>
      <c r="I724" s="215"/>
      <c r="J724" s="215"/>
      <c r="K724" s="215"/>
      <c r="L724" s="215"/>
      <c r="M724" s="215"/>
      <c r="N724" s="215"/>
      <c r="O724" s="215"/>
      <c r="P724" s="215"/>
    </row>
    <row r="725" spans="1:16" x14ac:dyDescent="0.2">
      <c r="A725" s="29"/>
      <c r="B725" s="75"/>
      <c r="C725" s="183"/>
      <c r="D725" s="184"/>
      <c r="E725" s="77"/>
      <c r="F725" s="185"/>
      <c r="G725" s="35"/>
      <c r="H725" s="215"/>
      <c r="I725" s="215"/>
      <c r="J725" s="215"/>
      <c r="K725" s="215"/>
      <c r="L725" s="215"/>
      <c r="M725" s="215"/>
      <c r="N725" s="215"/>
      <c r="O725" s="215"/>
      <c r="P725" s="215"/>
    </row>
    <row r="726" spans="1:16" x14ac:dyDescent="0.2">
      <c r="A726" s="29"/>
      <c r="B726" s="75"/>
      <c r="C726" s="41"/>
      <c r="D726" s="184"/>
      <c r="E726" s="84"/>
      <c r="F726" s="163"/>
      <c r="G726" s="35"/>
      <c r="H726" s="215"/>
      <c r="I726" s="215"/>
      <c r="J726" s="215"/>
      <c r="K726" s="215"/>
      <c r="L726" s="215"/>
      <c r="M726" s="215"/>
      <c r="N726" s="215"/>
      <c r="O726" s="215"/>
      <c r="P726" s="215"/>
    </row>
    <row r="727" spans="1:16" x14ac:dyDescent="0.2">
      <c r="A727" s="29"/>
      <c r="B727" s="75"/>
      <c r="C727" s="41"/>
      <c r="D727" s="184"/>
      <c r="E727" s="84"/>
      <c r="F727" s="163"/>
      <c r="G727" s="35"/>
      <c r="H727" s="215"/>
      <c r="I727" s="215"/>
      <c r="J727" s="215"/>
      <c r="K727" s="215"/>
      <c r="L727" s="215"/>
      <c r="M727" s="215"/>
      <c r="N727" s="215"/>
      <c r="O727" s="215"/>
      <c r="P727" s="215"/>
    </row>
    <row r="728" spans="1:16" x14ac:dyDescent="0.2">
      <c r="A728" s="29"/>
      <c r="B728" s="75"/>
      <c r="C728" s="41"/>
      <c r="D728" s="187"/>
      <c r="E728" s="84"/>
      <c r="F728" s="163"/>
      <c r="G728" s="35"/>
      <c r="H728" s="215"/>
      <c r="I728" s="215"/>
      <c r="J728" s="215"/>
      <c r="K728" s="215"/>
      <c r="L728" s="215"/>
      <c r="M728" s="215"/>
      <c r="N728" s="215"/>
      <c r="O728" s="215"/>
      <c r="P728" s="215"/>
    </row>
    <row r="729" spans="1:16" x14ac:dyDescent="0.2">
      <c r="A729" s="29"/>
      <c r="B729" s="75"/>
      <c r="C729" s="41"/>
      <c r="D729" s="187"/>
      <c r="E729" s="84"/>
      <c r="F729" s="163"/>
      <c r="G729" s="35"/>
      <c r="H729" s="215"/>
      <c r="I729" s="215"/>
      <c r="J729" s="215"/>
      <c r="K729" s="215"/>
      <c r="L729" s="215"/>
      <c r="M729" s="215"/>
      <c r="N729" s="215"/>
      <c r="O729" s="215"/>
      <c r="P729" s="215"/>
    </row>
    <row r="730" spans="1:16" x14ac:dyDescent="0.2">
      <c r="A730" s="29"/>
      <c r="B730" s="75"/>
      <c r="C730" s="41"/>
      <c r="D730" s="187"/>
      <c r="E730" s="84"/>
      <c r="F730" s="163"/>
      <c r="G730" s="35"/>
      <c r="H730" s="215"/>
      <c r="I730" s="215"/>
      <c r="J730" s="215"/>
      <c r="K730" s="215"/>
      <c r="L730" s="215"/>
      <c r="M730" s="215"/>
      <c r="N730" s="215"/>
      <c r="O730" s="215"/>
      <c r="P730" s="215"/>
    </row>
    <row r="731" spans="1:16" x14ac:dyDescent="0.2">
      <c r="A731" s="29"/>
      <c r="B731" s="75"/>
      <c r="C731" s="41"/>
      <c r="D731" s="187"/>
      <c r="E731" s="84"/>
      <c r="F731" s="163"/>
      <c r="G731" s="35"/>
      <c r="H731" s="215"/>
      <c r="I731" s="215"/>
      <c r="J731" s="215"/>
      <c r="K731" s="215"/>
      <c r="L731" s="215"/>
      <c r="M731" s="215"/>
      <c r="N731" s="215"/>
      <c r="O731" s="215"/>
      <c r="P731" s="215"/>
    </row>
    <row r="732" spans="1:16" x14ac:dyDescent="0.2">
      <c r="A732" s="29"/>
      <c r="B732" s="75"/>
      <c r="C732" s="41"/>
      <c r="D732" s="187"/>
      <c r="E732" s="84"/>
      <c r="F732" s="163"/>
      <c r="G732" s="35"/>
      <c r="H732" s="215"/>
      <c r="I732" s="215"/>
      <c r="J732" s="215"/>
      <c r="K732" s="215"/>
      <c r="L732" s="215"/>
      <c r="M732" s="215"/>
      <c r="N732" s="215"/>
      <c r="O732" s="215"/>
      <c r="P732" s="215"/>
    </row>
    <row r="733" spans="1:16" x14ac:dyDescent="0.2">
      <c r="A733" s="29"/>
      <c r="B733" s="75"/>
      <c r="C733" s="41"/>
      <c r="D733" s="187"/>
      <c r="E733" s="84"/>
      <c r="F733" s="163"/>
      <c r="G733" s="35"/>
      <c r="H733" s="215"/>
      <c r="I733" s="215"/>
      <c r="J733" s="215"/>
      <c r="K733" s="215"/>
      <c r="L733" s="215"/>
      <c r="M733" s="215"/>
      <c r="N733" s="215"/>
      <c r="O733" s="215"/>
      <c r="P733" s="215"/>
    </row>
    <row r="734" spans="1:16" x14ac:dyDescent="0.2">
      <c r="A734" s="29"/>
      <c r="B734" s="75"/>
      <c r="C734" s="41"/>
      <c r="D734" s="187"/>
      <c r="E734" s="84"/>
      <c r="F734" s="163"/>
      <c r="G734" s="35"/>
      <c r="H734" s="215"/>
      <c r="I734" s="215"/>
      <c r="J734" s="215"/>
      <c r="K734" s="215"/>
      <c r="L734" s="215"/>
      <c r="M734" s="215"/>
      <c r="N734" s="215"/>
      <c r="O734" s="215"/>
      <c r="P734" s="215"/>
    </row>
    <row r="735" spans="1:16" x14ac:dyDescent="0.2">
      <c r="A735" s="29"/>
      <c r="B735" s="75"/>
      <c r="C735" s="41"/>
      <c r="D735" s="187"/>
      <c r="E735" s="84"/>
      <c r="F735" s="163"/>
      <c r="G735" s="35"/>
      <c r="H735" s="215"/>
      <c r="I735" s="215"/>
      <c r="J735" s="215"/>
      <c r="K735" s="215"/>
      <c r="L735" s="215"/>
      <c r="M735" s="215"/>
      <c r="N735" s="215"/>
      <c r="O735" s="215"/>
      <c r="P735" s="215"/>
    </row>
    <row r="736" spans="1:16" x14ac:dyDescent="0.2">
      <c r="A736" s="29"/>
      <c r="B736" s="75"/>
      <c r="C736" s="41"/>
      <c r="D736" s="187"/>
      <c r="E736" s="84"/>
      <c r="F736" s="163"/>
      <c r="G736" s="35"/>
      <c r="H736" s="215"/>
      <c r="I736" s="215"/>
      <c r="J736" s="215"/>
      <c r="K736" s="215"/>
      <c r="L736" s="215"/>
      <c r="M736" s="215"/>
      <c r="N736" s="215"/>
      <c r="O736" s="215"/>
      <c r="P736" s="215"/>
    </row>
    <row r="737" spans="1:16" x14ac:dyDescent="0.2">
      <c r="A737" s="29"/>
      <c r="B737" s="75"/>
      <c r="C737" s="41"/>
      <c r="D737" s="187"/>
      <c r="E737" s="84"/>
      <c r="F737" s="163"/>
      <c r="G737" s="35"/>
      <c r="H737" s="215"/>
      <c r="I737" s="215"/>
      <c r="J737" s="215"/>
      <c r="K737" s="215"/>
      <c r="L737" s="215"/>
      <c r="M737" s="215"/>
      <c r="N737" s="215"/>
      <c r="O737" s="215"/>
      <c r="P737" s="215"/>
    </row>
    <row r="738" spans="1:16" x14ac:dyDescent="0.2">
      <c r="A738" s="29"/>
      <c r="B738" s="75"/>
      <c r="C738" s="41"/>
      <c r="D738" s="187"/>
      <c r="E738" s="84"/>
      <c r="F738" s="172"/>
      <c r="G738" s="35"/>
      <c r="H738" s="215"/>
      <c r="I738" s="215"/>
      <c r="J738" s="215"/>
      <c r="K738" s="215"/>
      <c r="L738" s="215"/>
      <c r="M738" s="215"/>
      <c r="N738" s="215"/>
      <c r="O738" s="215"/>
      <c r="P738" s="215"/>
    </row>
    <row r="739" spans="1:16" x14ac:dyDescent="0.2">
      <c r="A739" s="29"/>
      <c r="B739" s="75"/>
      <c r="C739" s="41"/>
      <c r="D739" s="187"/>
      <c r="E739" s="84"/>
      <c r="F739" s="173"/>
      <c r="G739" s="35"/>
      <c r="H739" s="215"/>
      <c r="I739" s="215"/>
      <c r="J739" s="215"/>
      <c r="K739" s="215"/>
      <c r="L739" s="215"/>
      <c r="M739" s="215"/>
      <c r="N739" s="215"/>
      <c r="O739" s="215"/>
      <c r="P739" s="215"/>
    </row>
    <row r="740" spans="1:16" x14ac:dyDescent="0.2">
      <c r="A740" s="29" t="s">
        <v>8</v>
      </c>
      <c r="B740" s="75"/>
      <c r="C740" s="41"/>
      <c r="D740" s="187"/>
      <c r="E740" s="84"/>
      <c r="F740" s="173"/>
      <c r="G740" s="35" t="s">
        <v>8</v>
      </c>
      <c r="H740" s="215"/>
      <c r="I740" s="215"/>
      <c r="J740" s="215"/>
      <c r="K740" s="215"/>
      <c r="L740" s="215"/>
      <c r="M740" s="215"/>
      <c r="N740" s="215"/>
      <c r="O740" s="215"/>
      <c r="P740" s="215"/>
    </row>
    <row r="741" spans="1:16" ht="13.5" thickBot="1" x14ac:dyDescent="0.25">
      <c r="A741" s="45"/>
      <c r="B741" s="188"/>
      <c r="C741" s="47" t="s">
        <v>8</v>
      </c>
      <c r="D741" s="66" t="s">
        <v>8</v>
      </c>
      <c r="E741" s="188"/>
      <c r="F741" s="49" t="s">
        <v>15</v>
      </c>
      <c r="G741" s="50">
        <f>SUM(G707:G740)</f>
        <v>62500</v>
      </c>
      <c r="H741" s="246"/>
      <c r="I741" s="246"/>
      <c r="J741" s="246"/>
      <c r="K741" s="246"/>
      <c r="L741" s="246"/>
      <c r="M741" s="246"/>
      <c r="N741" s="246"/>
      <c r="O741" s="246"/>
      <c r="P741" s="246"/>
    </row>
    <row r="742" spans="1:16" ht="13.5" thickTop="1" x14ac:dyDescent="0.2">
      <c r="A742" s="348" t="s">
        <v>1292</v>
      </c>
      <c r="B742" s="190"/>
      <c r="C742" s="191"/>
      <c r="D742" s="192"/>
      <c r="E742" s="190"/>
      <c r="F742" s="193"/>
      <c r="G742" s="194"/>
      <c r="H742" s="254"/>
      <c r="I742" s="254"/>
      <c r="J742" s="254"/>
      <c r="K742" s="254"/>
      <c r="L742" s="254"/>
      <c r="M742" s="254"/>
      <c r="N742" s="254"/>
      <c r="O742" s="254"/>
      <c r="P742" s="254"/>
    </row>
    <row r="743" spans="1:16" ht="13.5" thickBot="1" x14ac:dyDescent="0.25">
      <c r="A743" s="195" t="s">
        <v>159</v>
      </c>
      <c r="B743" s="196"/>
      <c r="C743" s="349" t="s">
        <v>1293</v>
      </c>
      <c r="D743" s="196"/>
      <c r="E743" s="197"/>
      <c r="F743" s="198"/>
      <c r="G743" s="199"/>
      <c r="H743" s="254"/>
      <c r="I743" s="254"/>
      <c r="J743" s="254"/>
      <c r="K743" s="254"/>
      <c r="L743" s="254"/>
      <c r="M743" s="254"/>
      <c r="N743" s="254"/>
      <c r="O743" s="254"/>
      <c r="P743" s="254"/>
    </row>
    <row r="744" spans="1:16" ht="13.5" thickTop="1" x14ac:dyDescent="0.2">
      <c r="A744" s="1130" t="s">
        <v>8</v>
      </c>
      <c r="B744" s="1131"/>
      <c r="C744" s="1131"/>
      <c r="D744" s="57" t="s">
        <v>11</v>
      </c>
      <c r="E744" s="1132" t="s">
        <v>12</v>
      </c>
      <c r="F744" s="1132"/>
      <c r="G744" s="1133"/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">
      <c r="A745" s="1191" t="s">
        <v>17</v>
      </c>
      <c r="B745" s="1192"/>
      <c r="C745" s="1193"/>
      <c r="D745" s="39"/>
      <c r="E745" s="1136"/>
      <c r="F745" s="1137"/>
      <c r="G745" s="1138"/>
      <c r="H745" s="176"/>
      <c r="I745" s="176"/>
      <c r="J745" s="176"/>
      <c r="K745" s="176"/>
      <c r="L745" s="176"/>
      <c r="M745" s="176"/>
      <c r="N745" s="176"/>
      <c r="O745" s="176"/>
      <c r="P745" s="176"/>
    </row>
    <row r="746" spans="1:16" x14ac:dyDescent="0.2">
      <c r="A746" s="1191" t="s">
        <v>38</v>
      </c>
      <c r="B746" s="1192"/>
      <c r="C746" s="1193"/>
      <c r="D746" s="58" t="s">
        <v>380</v>
      </c>
      <c r="E746" s="1194" t="s">
        <v>142</v>
      </c>
      <c r="F746" s="1139"/>
      <c r="G746" s="1140"/>
      <c r="H746" s="1"/>
      <c r="I746" s="1"/>
      <c r="J746" s="1"/>
      <c r="K746" s="1"/>
      <c r="L746" s="1"/>
      <c r="M746" s="1"/>
      <c r="N746" s="1"/>
      <c r="O746" s="1"/>
      <c r="P746" s="1"/>
    </row>
    <row r="747" spans="1:16" ht="13.5" thickBot="1" x14ac:dyDescent="0.25">
      <c r="A747" s="1195" t="s">
        <v>39</v>
      </c>
      <c r="B747" s="1196"/>
      <c r="C747" s="1197"/>
      <c r="D747" s="356" t="s">
        <v>589</v>
      </c>
      <c r="E747" s="1143" t="s">
        <v>0</v>
      </c>
      <c r="F747" s="1143"/>
      <c r="G747" s="114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ht="16.5" x14ac:dyDescent="0.25">
      <c r="A748" s="1152" t="s">
        <v>29</v>
      </c>
      <c r="B748" s="1153"/>
      <c r="C748" s="1153"/>
      <c r="D748" s="1153"/>
      <c r="E748" s="1153"/>
      <c r="F748" s="1153"/>
      <c r="G748" s="1154"/>
      <c r="H748" s="251"/>
      <c r="I748" s="251"/>
      <c r="J748" s="251"/>
      <c r="K748" s="251"/>
      <c r="L748" s="251"/>
      <c r="M748" s="251"/>
      <c r="N748" s="251"/>
      <c r="O748" s="251"/>
      <c r="P748" s="251"/>
    </row>
    <row r="749" spans="1:16" x14ac:dyDescent="0.2">
      <c r="A749" s="1155" t="s">
        <v>48</v>
      </c>
      <c r="B749" s="1156"/>
      <c r="C749" s="1156"/>
      <c r="D749" s="1156"/>
      <c r="E749" s="1156"/>
      <c r="F749" s="1156"/>
      <c r="G749" s="1157"/>
      <c r="H749" s="250"/>
      <c r="I749" s="250"/>
      <c r="J749" s="250"/>
      <c r="K749" s="250"/>
      <c r="L749" s="250"/>
      <c r="M749" s="250"/>
      <c r="N749" s="250"/>
      <c r="O749" s="250"/>
      <c r="P749" s="250"/>
    </row>
    <row r="750" spans="1:16" x14ac:dyDescent="0.2">
      <c r="A750" s="1158" t="s">
        <v>49</v>
      </c>
      <c r="B750" s="1159"/>
      <c r="C750" s="1159"/>
      <c r="D750" s="1159"/>
      <c r="E750" s="1159"/>
      <c r="F750" s="1159"/>
      <c r="G750" s="1160"/>
      <c r="H750" s="4"/>
      <c r="I750" s="4"/>
      <c r="J750" s="4"/>
      <c r="K750" s="4"/>
      <c r="L750" s="4"/>
      <c r="M750" s="4"/>
      <c r="N750" s="4"/>
      <c r="O750" s="4"/>
      <c r="P750" s="4"/>
    </row>
    <row r="751" spans="1:16" x14ac:dyDescent="0.2">
      <c r="A751" s="6"/>
      <c r="B751" s="178"/>
      <c r="C751" s="8"/>
      <c r="D751" s="9"/>
      <c r="E751" s="99"/>
      <c r="F751" s="10"/>
      <c r="G751" s="11" t="s">
        <v>8</v>
      </c>
      <c r="H751" s="252"/>
      <c r="I751" s="252"/>
      <c r="J751" s="252"/>
      <c r="K751" s="252"/>
      <c r="L751" s="252"/>
      <c r="M751" s="252"/>
      <c r="N751" s="252"/>
      <c r="O751" s="252"/>
      <c r="P751" s="252"/>
    </row>
    <row r="752" spans="1:16" x14ac:dyDescent="0.2">
      <c r="A752" s="12" t="s">
        <v>1</v>
      </c>
      <c r="B752" s="13"/>
      <c r="C752" s="14" t="s">
        <v>5</v>
      </c>
      <c r="D752" s="13"/>
      <c r="E752" s="343" t="s">
        <v>1298</v>
      </c>
      <c r="F752" s="60"/>
      <c r="G752" s="344" t="s">
        <v>1297</v>
      </c>
      <c r="H752" s="411"/>
      <c r="I752" s="411"/>
      <c r="J752" s="411"/>
      <c r="K752" s="411"/>
      <c r="L752" s="411"/>
      <c r="M752" s="411"/>
      <c r="N752" s="411"/>
      <c r="O752" s="411"/>
      <c r="P752" s="411"/>
    </row>
    <row r="753" spans="1:16" x14ac:dyDescent="0.2">
      <c r="A753" s="17" t="s">
        <v>8</v>
      </c>
      <c r="B753" s="179"/>
      <c r="C753" s="19"/>
      <c r="D753" s="4"/>
      <c r="E753" s="1145"/>
      <c r="F753" s="1146"/>
      <c r="G753" s="20"/>
    </row>
    <row r="754" spans="1:16" x14ac:dyDescent="0.2">
      <c r="A754" s="21" t="s">
        <v>37</v>
      </c>
      <c r="B754" s="22"/>
      <c r="C754" s="22"/>
      <c r="D754" s="22"/>
      <c r="E754" s="23" t="s">
        <v>46</v>
      </c>
      <c r="F754" s="24"/>
      <c r="G754" s="20" t="s">
        <v>50</v>
      </c>
    </row>
    <row r="755" spans="1:16" x14ac:dyDescent="0.2">
      <c r="A755" s="6"/>
      <c r="B755" s="178"/>
      <c r="C755" s="8"/>
      <c r="D755" s="8"/>
      <c r="E755" s="1147"/>
      <c r="F755" s="1148"/>
      <c r="G755" s="25"/>
    </row>
    <row r="756" spans="1:16" ht="26.25" thickBot="1" x14ac:dyDescent="0.25">
      <c r="A756" s="26" t="s">
        <v>47</v>
      </c>
      <c r="B756" s="180" t="s">
        <v>23</v>
      </c>
      <c r="C756" s="28" t="s">
        <v>34</v>
      </c>
      <c r="D756" s="110" t="s">
        <v>53</v>
      </c>
      <c r="E756" s="181" t="s">
        <v>54</v>
      </c>
      <c r="F756" s="111" t="s">
        <v>55</v>
      </c>
      <c r="G756" s="112" t="s">
        <v>35</v>
      </c>
      <c r="H756" s="253"/>
      <c r="I756" s="253"/>
      <c r="J756" s="253"/>
      <c r="K756" s="253"/>
      <c r="L756" s="253"/>
      <c r="M756" s="253"/>
      <c r="N756" s="253"/>
      <c r="O756" s="253"/>
      <c r="P756" s="253"/>
    </row>
    <row r="757" spans="1:16" ht="13.5" thickTop="1" x14ac:dyDescent="0.2">
      <c r="A757" s="29">
        <v>1</v>
      </c>
      <c r="B757" s="75"/>
      <c r="C757" s="346" t="s">
        <v>300</v>
      </c>
      <c r="D757" s="347" t="s">
        <v>544</v>
      </c>
      <c r="E757" s="77">
        <v>80</v>
      </c>
      <c r="F757" s="185">
        <v>750</v>
      </c>
      <c r="G757" s="35">
        <f>F757*E757</f>
        <v>60000</v>
      </c>
      <c r="H757" s="215"/>
      <c r="I757" s="215"/>
      <c r="J757" s="215"/>
      <c r="K757" s="215"/>
      <c r="L757" s="215"/>
      <c r="M757" s="215"/>
      <c r="N757" s="215"/>
      <c r="O757" s="215"/>
      <c r="P757" s="215"/>
    </row>
    <row r="758" spans="1:16" x14ac:dyDescent="0.2">
      <c r="A758" s="345"/>
      <c r="B758" s="75"/>
      <c r="C758" s="183"/>
      <c r="D758" s="347" t="s">
        <v>426</v>
      </c>
      <c r="E758" s="77"/>
      <c r="F758" s="185"/>
      <c r="G758" s="35"/>
      <c r="H758" s="215"/>
      <c r="I758" s="215"/>
      <c r="J758" s="215"/>
      <c r="K758" s="215"/>
      <c r="L758" s="215"/>
      <c r="M758" s="215"/>
      <c r="N758" s="215"/>
      <c r="O758" s="215"/>
      <c r="P758" s="215"/>
    </row>
    <row r="759" spans="1:16" x14ac:dyDescent="0.2">
      <c r="A759" s="345" t="s">
        <v>8</v>
      </c>
      <c r="B759" s="75"/>
      <c r="C759" s="346"/>
      <c r="D759" s="347"/>
      <c r="E759" s="77"/>
      <c r="F759" s="185"/>
      <c r="G759" s="353" t="s">
        <v>8</v>
      </c>
      <c r="H759" s="419"/>
      <c r="I759" s="419"/>
      <c r="J759" s="419"/>
      <c r="K759" s="419"/>
      <c r="L759" s="419"/>
      <c r="M759" s="419"/>
      <c r="N759" s="419"/>
      <c r="O759" s="419"/>
      <c r="P759" s="419"/>
    </row>
    <row r="760" spans="1:16" x14ac:dyDescent="0.2">
      <c r="A760" s="29"/>
      <c r="B760" s="75"/>
      <c r="C760" s="183"/>
      <c r="D760" s="347"/>
      <c r="E760" s="77"/>
      <c r="F760" s="185"/>
      <c r="G760" s="35"/>
      <c r="H760" s="215"/>
      <c r="I760" s="215"/>
      <c r="J760" s="215"/>
      <c r="K760" s="215"/>
      <c r="L760" s="215"/>
      <c r="M760" s="215"/>
      <c r="N760" s="215"/>
      <c r="O760" s="215"/>
      <c r="P760" s="215"/>
    </row>
    <row r="761" spans="1:16" x14ac:dyDescent="0.2">
      <c r="A761" s="29"/>
      <c r="B761" s="75"/>
      <c r="C761" s="183"/>
      <c r="D761" s="184"/>
      <c r="E761" s="77"/>
      <c r="F761" s="185"/>
      <c r="G761" s="35"/>
      <c r="H761" s="215"/>
      <c r="I761" s="215"/>
      <c r="J761" s="215"/>
      <c r="K761" s="215"/>
      <c r="L761" s="215"/>
      <c r="M761" s="215"/>
      <c r="N761" s="215"/>
      <c r="O761" s="215"/>
      <c r="P761" s="215"/>
    </row>
    <row r="762" spans="1:16" x14ac:dyDescent="0.2">
      <c r="A762" s="29"/>
      <c r="B762" s="75"/>
      <c r="C762" s="183"/>
      <c r="D762" s="184"/>
      <c r="E762" s="77"/>
      <c r="F762" s="185"/>
      <c r="G762" s="35"/>
      <c r="H762" s="215"/>
      <c r="I762" s="215"/>
      <c r="J762" s="215"/>
      <c r="K762" s="215"/>
      <c r="L762" s="215"/>
      <c r="M762" s="215"/>
      <c r="N762" s="215"/>
      <c r="O762" s="215"/>
      <c r="P762" s="215"/>
    </row>
    <row r="763" spans="1:16" x14ac:dyDescent="0.2">
      <c r="A763" s="29"/>
      <c r="B763" s="75"/>
      <c r="C763" s="41"/>
      <c r="D763" s="184"/>
      <c r="E763" s="77"/>
      <c r="F763" s="185"/>
      <c r="G763" s="35"/>
      <c r="H763" s="215"/>
      <c r="I763" s="215"/>
      <c r="J763" s="215"/>
      <c r="K763" s="215"/>
      <c r="L763" s="215"/>
      <c r="M763" s="215"/>
      <c r="N763" s="215"/>
      <c r="O763" s="215"/>
      <c r="P763" s="215"/>
    </row>
    <row r="764" spans="1:16" x14ac:dyDescent="0.2">
      <c r="A764" s="29"/>
      <c r="B764" s="75"/>
      <c r="C764" s="41"/>
      <c r="D764" s="184"/>
      <c r="E764" s="77"/>
      <c r="F764" s="185"/>
      <c r="G764" s="35"/>
      <c r="H764" s="215"/>
      <c r="I764" s="215"/>
      <c r="J764" s="215"/>
      <c r="K764" s="215"/>
      <c r="L764" s="215"/>
      <c r="M764" s="215"/>
      <c r="N764" s="215"/>
      <c r="O764" s="215"/>
      <c r="P764" s="215"/>
    </row>
    <row r="765" spans="1:16" x14ac:dyDescent="0.2">
      <c r="A765" s="29"/>
      <c r="B765" s="186"/>
      <c r="C765" s="41"/>
      <c r="D765" s="184"/>
      <c r="E765" s="77"/>
      <c r="F765" s="185"/>
      <c r="G765" s="35"/>
      <c r="H765" s="215"/>
      <c r="I765" s="215"/>
      <c r="J765" s="215"/>
      <c r="K765" s="215"/>
      <c r="L765" s="215"/>
      <c r="M765" s="215"/>
      <c r="N765" s="215"/>
      <c r="O765" s="215"/>
      <c r="P765" s="215"/>
    </row>
    <row r="766" spans="1:16" x14ac:dyDescent="0.2">
      <c r="A766" s="29"/>
      <c r="B766" s="74"/>
      <c r="C766" s="31"/>
      <c r="D766" s="184"/>
      <c r="E766" s="77"/>
      <c r="F766" s="185"/>
      <c r="G766" s="35"/>
      <c r="H766" s="215"/>
      <c r="I766" s="215"/>
      <c r="J766" s="215"/>
      <c r="K766" s="215"/>
      <c r="L766" s="215"/>
      <c r="M766" s="215"/>
      <c r="N766" s="215"/>
      <c r="O766" s="215"/>
      <c r="P766" s="215"/>
    </row>
    <row r="767" spans="1:16" x14ac:dyDescent="0.2">
      <c r="A767" s="29"/>
      <c r="B767" s="74"/>
      <c r="C767" s="41"/>
      <c r="D767" s="187"/>
      <c r="E767" s="84"/>
      <c r="F767" s="163"/>
      <c r="G767" s="35"/>
      <c r="H767" s="215"/>
      <c r="I767" s="215"/>
      <c r="J767" s="215"/>
      <c r="K767" s="215"/>
      <c r="L767" s="215"/>
      <c r="M767" s="215"/>
      <c r="N767" s="215"/>
      <c r="O767" s="215"/>
      <c r="P767" s="215"/>
    </row>
    <row r="768" spans="1:16" x14ac:dyDescent="0.2">
      <c r="A768" s="29"/>
      <c r="B768" s="74"/>
      <c r="C768" s="41"/>
      <c r="D768" s="187"/>
      <c r="E768" s="84"/>
      <c r="F768" s="163"/>
      <c r="G768" s="35"/>
      <c r="H768" s="215"/>
      <c r="I768" s="215"/>
      <c r="J768" s="215"/>
      <c r="K768" s="215"/>
      <c r="L768" s="215"/>
      <c r="M768" s="215"/>
      <c r="N768" s="215"/>
      <c r="O768" s="215"/>
      <c r="P768" s="215"/>
    </row>
    <row r="769" spans="1:16" x14ac:dyDescent="0.2">
      <c r="A769" s="29"/>
      <c r="B769" s="75"/>
      <c r="C769" s="41"/>
      <c r="D769" s="187"/>
      <c r="E769" s="84"/>
      <c r="F769" s="172"/>
      <c r="G769" s="35"/>
      <c r="H769" s="215"/>
      <c r="I769" s="215"/>
      <c r="J769" s="215"/>
      <c r="K769" s="215"/>
      <c r="L769" s="215"/>
      <c r="M769" s="215"/>
      <c r="N769" s="215"/>
      <c r="O769" s="215"/>
      <c r="P769" s="215"/>
    </row>
    <row r="770" spans="1:16" x14ac:dyDescent="0.2">
      <c r="A770" s="29"/>
      <c r="B770" s="75"/>
      <c r="C770" s="41"/>
      <c r="D770" s="187"/>
      <c r="E770" s="84"/>
      <c r="F770" s="173"/>
      <c r="G770" s="35"/>
      <c r="H770" s="215"/>
      <c r="I770" s="215"/>
      <c r="J770" s="215"/>
      <c r="K770" s="215"/>
      <c r="L770" s="215"/>
      <c r="M770" s="215"/>
      <c r="N770" s="215"/>
      <c r="O770" s="215"/>
      <c r="P770" s="215"/>
    </row>
    <row r="771" spans="1:16" x14ac:dyDescent="0.2">
      <c r="A771" s="29"/>
      <c r="B771" s="75"/>
      <c r="C771" s="183"/>
      <c r="D771" s="187"/>
      <c r="E771" s="77"/>
      <c r="F771" s="185"/>
      <c r="G771" s="35"/>
      <c r="H771" s="215"/>
      <c r="I771" s="215"/>
      <c r="J771" s="215"/>
      <c r="K771" s="215"/>
      <c r="L771" s="215"/>
      <c r="M771" s="215"/>
      <c r="N771" s="215"/>
      <c r="O771" s="215"/>
      <c r="P771" s="215"/>
    </row>
    <row r="772" spans="1:16" x14ac:dyDescent="0.2">
      <c r="A772" s="29"/>
      <c r="B772" s="75"/>
      <c r="C772" s="183"/>
      <c r="D772" s="187"/>
      <c r="E772" s="77"/>
      <c r="F772" s="185"/>
      <c r="G772" s="35"/>
      <c r="H772" s="215"/>
      <c r="I772" s="215"/>
      <c r="J772" s="215"/>
      <c r="K772" s="215"/>
      <c r="L772" s="215"/>
      <c r="M772" s="215"/>
      <c r="N772" s="215"/>
      <c r="O772" s="215"/>
      <c r="P772" s="215"/>
    </row>
    <row r="773" spans="1:16" x14ac:dyDescent="0.2">
      <c r="A773" s="29"/>
      <c r="B773" s="75"/>
      <c r="C773" s="183"/>
      <c r="D773" s="184"/>
      <c r="E773" s="77"/>
      <c r="F773" s="185"/>
      <c r="G773" s="35"/>
      <c r="H773" s="215"/>
      <c r="I773" s="215"/>
      <c r="J773" s="215"/>
      <c r="K773" s="215"/>
      <c r="L773" s="215"/>
      <c r="M773" s="215"/>
      <c r="N773" s="215"/>
      <c r="O773" s="215"/>
      <c r="P773" s="215"/>
    </row>
    <row r="774" spans="1:16" x14ac:dyDescent="0.2">
      <c r="A774" s="29"/>
      <c r="B774" s="75"/>
      <c r="C774" s="183"/>
      <c r="D774" s="184"/>
      <c r="E774" s="77"/>
      <c r="F774" s="185"/>
      <c r="G774" s="35"/>
      <c r="H774" s="215"/>
      <c r="I774" s="215"/>
      <c r="J774" s="215"/>
      <c r="K774" s="215"/>
      <c r="L774" s="215"/>
      <c r="M774" s="215"/>
      <c r="N774" s="215"/>
      <c r="O774" s="215"/>
      <c r="P774" s="215"/>
    </row>
    <row r="775" spans="1:16" x14ac:dyDescent="0.2">
      <c r="A775" s="29"/>
      <c r="B775" s="75"/>
      <c r="C775" s="183"/>
      <c r="D775" s="184"/>
      <c r="E775" s="77"/>
      <c r="F775" s="185"/>
      <c r="G775" s="35"/>
      <c r="H775" s="215"/>
      <c r="I775" s="215"/>
      <c r="J775" s="215"/>
      <c r="K775" s="215"/>
      <c r="L775" s="215"/>
      <c r="M775" s="215"/>
      <c r="N775" s="215"/>
      <c r="O775" s="215"/>
      <c r="P775" s="215"/>
    </row>
    <row r="776" spans="1:16" x14ac:dyDescent="0.2">
      <c r="A776" s="29"/>
      <c r="B776" s="75"/>
      <c r="C776" s="41"/>
      <c r="D776" s="184"/>
      <c r="E776" s="84"/>
      <c r="F776" s="163"/>
      <c r="G776" s="35"/>
      <c r="H776" s="215"/>
      <c r="I776" s="215"/>
      <c r="J776" s="215"/>
      <c r="K776" s="215"/>
      <c r="L776" s="215"/>
      <c r="M776" s="215"/>
      <c r="N776" s="215"/>
      <c r="O776" s="215"/>
      <c r="P776" s="215"/>
    </row>
    <row r="777" spans="1:16" x14ac:dyDescent="0.2">
      <c r="A777" s="29"/>
      <c r="B777" s="75"/>
      <c r="C777" s="41"/>
      <c r="D777" s="184"/>
      <c r="E777" s="84"/>
      <c r="F777" s="163"/>
      <c r="G777" s="35"/>
      <c r="H777" s="215"/>
      <c r="I777" s="215"/>
      <c r="J777" s="215"/>
      <c r="K777" s="215"/>
      <c r="L777" s="215"/>
      <c r="M777" s="215"/>
      <c r="N777" s="215"/>
      <c r="O777" s="215"/>
      <c r="P777" s="215"/>
    </row>
    <row r="778" spans="1:16" x14ac:dyDescent="0.2">
      <c r="A778" s="29"/>
      <c r="B778" s="75"/>
      <c r="C778" s="41"/>
      <c r="D778" s="187"/>
      <c r="E778" s="84"/>
      <c r="F778" s="163"/>
      <c r="G778" s="35"/>
      <c r="H778" s="215"/>
      <c r="I778" s="215"/>
      <c r="J778" s="215"/>
      <c r="K778" s="215"/>
      <c r="L778" s="215"/>
      <c r="M778" s="215"/>
      <c r="N778" s="215"/>
      <c r="O778" s="215"/>
      <c r="P778" s="215"/>
    </row>
    <row r="779" spans="1:16" x14ac:dyDescent="0.2">
      <c r="A779" s="29"/>
      <c r="B779" s="75"/>
      <c r="C779" s="41"/>
      <c r="D779" s="187"/>
      <c r="E779" s="84"/>
      <c r="F779" s="163"/>
      <c r="G779" s="35"/>
      <c r="H779" s="215"/>
      <c r="I779" s="215"/>
      <c r="J779" s="215"/>
      <c r="K779" s="215"/>
      <c r="L779" s="215"/>
      <c r="M779" s="215"/>
      <c r="N779" s="215"/>
      <c r="O779" s="215"/>
      <c r="P779" s="215"/>
    </row>
    <row r="780" spans="1:16" x14ac:dyDescent="0.2">
      <c r="A780" s="29"/>
      <c r="B780" s="75"/>
      <c r="C780" s="41"/>
      <c r="D780" s="187"/>
      <c r="E780" s="84"/>
      <c r="F780" s="163"/>
      <c r="G780" s="35"/>
      <c r="H780" s="215"/>
      <c r="I780" s="215"/>
      <c r="J780" s="215"/>
      <c r="K780" s="215"/>
      <c r="L780" s="215"/>
      <c r="M780" s="215"/>
      <c r="N780" s="215"/>
      <c r="O780" s="215"/>
      <c r="P780" s="215"/>
    </row>
    <row r="781" spans="1:16" x14ac:dyDescent="0.2">
      <c r="A781" s="29"/>
      <c r="B781" s="75"/>
      <c r="C781" s="41"/>
      <c r="D781" s="187"/>
      <c r="E781" s="84"/>
      <c r="F781" s="163"/>
      <c r="G781" s="35"/>
      <c r="H781" s="215"/>
      <c r="I781" s="215"/>
      <c r="J781" s="215"/>
      <c r="K781" s="215"/>
      <c r="L781" s="215"/>
      <c r="M781" s="215"/>
      <c r="N781" s="215"/>
      <c r="O781" s="215"/>
      <c r="P781" s="215"/>
    </row>
    <row r="782" spans="1:16" x14ac:dyDescent="0.2">
      <c r="A782" s="29"/>
      <c r="B782" s="75"/>
      <c r="C782" s="41"/>
      <c r="D782" s="187"/>
      <c r="E782" s="84"/>
      <c r="F782" s="163"/>
      <c r="G782" s="35"/>
      <c r="H782" s="215"/>
      <c r="I782" s="215"/>
      <c r="J782" s="215"/>
      <c r="K782" s="215"/>
      <c r="L782" s="215"/>
      <c r="M782" s="215"/>
      <c r="N782" s="215"/>
      <c r="O782" s="215"/>
      <c r="P782" s="215"/>
    </row>
    <row r="783" spans="1:16" x14ac:dyDescent="0.2">
      <c r="A783" s="29"/>
      <c r="B783" s="75"/>
      <c r="C783" s="41"/>
      <c r="D783" s="187"/>
      <c r="E783" s="84"/>
      <c r="F783" s="163"/>
      <c r="G783" s="35"/>
      <c r="H783" s="215"/>
      <c r="I783" s="215"/>
      <c r="J783" s="215"/>
      <c r="K783" s="215"/>
      <c r="L783" s="215"/>
      <c r="M783" s="215"/>
      <c r="N783" s="215"/>
      <c r="O783" s="215"/>
      <c r="P783" s="215"/>
    </row>
    <row r="784" spans="1:16" x14ac:dyDescent="0.2">
      <c r="A784" s="29"/>
      <c r="B784" s="75"/>
      <c r="C784" s="41"/>
      <c r="D784" s="187"/>
      <c r="E784" s="84"/>
      <c r="F784" s="163"/>
      <c r="G784" s="35"/>
      <c r="H784" s="215"/>
      <c r="I784" s="215"/>
      <c r="J784" s="215"/>
      <c r="K784" s="215"/>
      <c r="L784" s="215"/>
      <c r="M784" s="215"/>
      <c r="N784" s="215"/>
      <c r="O784" s="215"/>
      <c r="P784" s="215"/>
    </row>
    <row r="785" spans="1:16" x14ac:dyDescent="0.2">
      <c r="A785" s="29"/>
      <c r="B785" s="75"/>
      <c r="C785" s="41"/>
      <c r="D785" s="187"/>
      <c r="E785" s="84"/>
      <c r="F785" s="163"/>
      <c r="G785" s="35"/>
      <c r="H785" s="215"/>
      <c r="I785" s="215"/>
      <c r="J785" s="215"/>
      <c r="K785" s="215"/>
      <c r="L785" s="215"/>
      <c r="M785" s="215"/>
      <c r="N785" s="215"/>
      <c r="O785" s="215"/>
      <c r="P785" s="215"/>
    </row>
    <row r="786" spans="1:16" x14ac:dyDescent="0.2">
      <c r="A786" s="29"/>
      <c r="B786" s="75"/>
      <c r="C786" s="41"/>
      <c r="D786" s="187"/>
      <c r="E786" s="84"/>
      <c r="F786" s="163"/>
      <c r="G786" s="35"/>
      <c r="H786" s="215"/>
      <c r="I786" s="215"/>
      <c r="J786" s="215"/>
      <c r="K786" s="215"/>
      <c r="L786" s="215"/>
      <c r="M786" s="215"/>
      <c r="N786" s="215"/>
      <c r="O786" s="215"/>
      <c r="P786" s="215"/>
    </row>
    <row r="787" spans="1:16" x14ac:dyDescent="0.2">
      <c r="A787" s="29"/>
      <c r="B787" s="75"/>
      <c r="C787" s="41"/>
      <c r="D787" s="187"/>
      <c r="E787" s="84"/>
      <c r="F787" s="172"/>
      <c r="G787" s="35"/>
      <c r="H787" s="215"/>
      <c r="I787" s="215"/>
      <c r="J787" s="215"/>
      <c r="K787" s="215"/>
      <c r="L787" s="215"/>
      <c r="M787" s="215"/>
      <c r="N787" s="215"/>
      <c r="O787" s="215"/>
      <c r="P787" s="215"/>
    </row>
    <row r="788" spans="1:16" x14ac:dyDescent="0.2">
      <c r="A788" s="29"/>
      <c r="B788" s="75"/>
      <c r="C788" s="41"/>
      <c r="D788" s="187"/>
      <c r="E788" s="84"/>
      <c r="F788" s="173"/>
      <c r="G788" s="35"/>
      <c r="H788" s="215"/>
      <c r="I788" s="215"/>
      <c r="J788" s="215"/>
      <c r="K788" s="215"/>
      <c r="L788" s="215"/>
      <c r="M788" s="215"/>
      <c r="N788" s="215"/>
      <c r="O788" s="215"/>
      <c r="P788" s="215"/>
    </row>
    <row r="789" spans="1:16" x14ac:dyDescent="0.2">
      <c r="A789" s="29" t="s">
        <v>8</v>
      </c>
      <c r="B789" s="75"/>
      <c r="C789" s="41"/>
      <c r="D789" s="187"/>
      <c r="E789" s="84"/>
      <c r="F789" s="173"/>
      <c r="G789" s="35" t="s">
        <v>8</v>
      </c>
      <c r="H789" s="215"/>
      <c r="I789" s="215"/>
      <c r="J789" s="215"/>
      <c r="K789" s="215"/>
      <c r="L789" s="215"/>
      <c r="M789" s="215"/>
      <c r="N789" s="215"/>
      <c r="O789" s="215"/>
      <c r="P789" s="215"/>
    </row>
    <row r="790" spans="1:16" ht="13.5" thickBot="1" x14ac:dyDescent="0.25">
      <c r="A790" s="45"/>
      <c r="B790" s="188"/>
      <c r="C790" s="47" t="s">
        <v>8</v>
      </c>
      <c r="D790" s="66" t="s">
        <v>8</v>
      </c>
      <c r="E790" s="188"/>
      <c r="F790" s="49" t="s">
        <v>15</v>
      </c>
      <c r="G790" s="50">
        <f>SUM(G757:G789)</f>
        <v>60000</v>
      </c>
      <c r="H790" s="246"/>
      <c r="I790" s="246"/>
      <c r="J790" s="246"/>
      <c r="K790" s="246"/>
      <c r="L790" s="246"/>
      <c r="M790" s="246"/>
      <c r="N790" s="246"/>
      <c r="O790" s="246"/>
      <c r="P790" s="246"/>
    </row>
    <row r="791" spans="1:16" ht="13.5" thickTop="1" x14ac:dyDescent="0.2">
      <c r="A791" s="348" t="s">
        <v>1294</v>
      </c>
      <c r="B791" s="190"/>
      <c r="C791" s="191"/>
      <c r="D791" s="192"/>
      <c r="E791" s="190"/>
      <c r="F791" s="193"/>
      <c r="G791" s="194"/>
      <c r="H791" s="254"/>
      <c r="I791" s="254"/>
      <c r="J791" s="254"/>
      <c r="K791" s="254"/>
      <c r="L791" s="254"/>
      <c r="M791" s="254"/>
      <c r="N791" s="254"/>
      <c r="O791" s="254"/>
      <c r="P791" s="254"/>
    </row>
    <row r="792" spans="1:16" x14ac:dyDescent="0.2">
      <c r="A792" s="1307" t="s">
        <v>1296</v>
      </c>
      <c r="B792" s="1295"/>
      <c r="C792" s="1295"/>
      <c r="D792" s="1295"/>
      <c r="E792" s="1295"/>
      <c r="F792" s="1295"/>
      <c r="G792" s="1296"/>
      <c r="H792" s="858"/>
      <c r="I792" s="858"/>
      <c r="J792" s="858"/>
      <c r="K792" s="858"/>
      <c r="L792" s="858"/>
      <c r="M792" s="858"/>
      <c r="N792" s="858"/>
      <c r="O792" s="858"/>
      <c r="P792" s="858"/>
    </row>
    <row r="793" spans="1:16" ht="13.5" thickBot="1" x14ac:dyDescent="0.25">
      <c r="A793" s="1308" t="s">
        <v>1295</v>
      </c>
      <c r="B793" s="1309"/>
      <c r="C793" s="1309"/>
      <c r="D793" s="1309"/>
      <c r="E793" s="1309"/>
      <c r="F793" s="1309"/>
      <c r="G793" s="1310"/>
      <c r="H793" s="273"/>
      <c r="I793" s="273"/>
      <c r="J793" s="273"/>
      <c r="K793" s="273"/>
      <c r="L793" s="273"/>
      <c r="M793" s="273"/>
      <c r="N793" s="273"/>
      <c r="O793" s="273"/>
      <c r="P793" s="273"/>
    </row>
    <row r="794" spans="1:16" ht="13.5" thickTop="1" x14ac:dyDescent="0.2">
      <c r="A794" s="1130" t="s">
        <v>8</v>
      </c>
      <c r="B794" s="1131"/>
      <c r="C794" s="1131"/>
      <c r="D794" s="57" t="s">
        <v>11</v>
      </c>
      <c r="E794" s="1132" t="s">
        <v>12</v>
      </c>
      <c r="F794" s="1132"/>
      <c r="G794" s="1133"/>
      <c r="H794" s="4"/>
      <c r="I794" s="4"/>
      <c r="J794" s="4"/>
      <c r="K794" s="4"/>
      <c r="L794" s="4"/>
      <c r="M794" s="4"/>
      <c r="N794" s="4"/>
      <c r="O794" s="4"/>
      <c r="P794" s="4"/>
    </row>
    <row r="795" spans="1:16" x14ac:dyDescent="0.2">
      <c r="A795" s="1191" t="s">
        <v>17</v>
      </c>
      <c r="B795" s="1192"/>
      <c r="C795" s="1193"/>
      <c r="D795" s="39"/>
      <c r="E795" s="1136"/>
      <c r="F795" s="1137"/>
      <c r="G795" s="1138"/>
      <c r="H795" s="176"/>
      <c r="I795" s="176"/>
      <c r="J795" s="176"/>
      <c r="K795" s="176"/>
      <c r="L795" s="176"/>
      <c r="M795" s="176"/>
      <c r="N795" s="176"/>
      <c r="O795" s="176"/>
      <c r="P795" s="176"/>
    </row>
    <row r="796" spans="1:16" x14ac:dyDescent="0.2">
      <c r="A796" s="1191" t="s">
        <v>38</v>
      </c>
      <c r="B796" s="1192"/>
      <c r="C796" s="1193"/>
      <c r="D796" s="58" t="s">
        <v>380</v>
      </c>
      <c r="E796" s="1194" t="s">
        <v>142</v>
      </c>
      <c r="F796" s="1139"/>
      <c r="G796" s="1140"/>
      <c r="H796" s="1"/>
      <c r="I796" s="1"/>
      <c r="J796" s="1"/>
      <c r="K796" s="1"/>
      <c r="L796" s="1"/>
      <c r="M796" s="1"/>
      <c r="N796" s="1"/>
      <c r="O796" s="1"/>
      <c r="P796" s="1"/>
    </row>
    <row r="797" spans="1:16" ht="13.5" thickBot="1" x14ac:dyDescent="0.25">
      <c r="A797" s="1195" t="s">
        <v>39</v>
      </c>
      <c r="B797" s="1196"/>
      <c r="C797" s="1197"/>
      <c r="D797" s="356" t="s">
        <v>589</v>
      </c>
      <c r="E797" s="1143" t="s">
        <v>0</v>
      </c>
      <c r="F797" s="1143"/>
      <c r="G797" s="114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ht="16.5" x14ac:dyDescent="0.25">
      <c r="A798" s="1152" t="s">
        <v>29</v>
      </c>
      <c r="B798" s="1153"/>
      <c r="C798" s="1153"/>
      <c r="D798" s="1153"/>
      <c r="E798" s="1153"/>
      <c r="F798" s="1153"/>
      <c r="G798" s="1154"/>
      <c r="H798" s="251"/>
      <c r="I798" s="251"/>
      <c r="J798" s="251"/>
      <c r="K798" s="251"/>
      <c r="L798" s="251"/>
      <c r="M798" s="251"/>
      <c r="N798" s="251"/>
      <c r="O798" s="251"/>
      <c r="P798" s="251"/>
    </row>
    <row r="799" spans="1:16" x14ac:dyDescent="0.2">
      <c r="A799" s="1155" t="s">
        <v>48</v>
      </c>
      <c r="B799" s="1156"/>
      <c r="C799" s="1156"/>
      <c r="D799" s="1156"/>
      <c r="E799" s="1156"/>
      <c r="F799" s="1156"/>
      <c r="G799" s="1157"/>
      <c r="H799" s="250"/>
      <c r="I799" s="250"/>
      <c r="J799" s="250"/>
      <c r="K799" s="250"/>
      <c r="L799" s="250"/>
      <c r="M799" s="250"/>
      <c r="N799" s="250"/>
      <c r="O799" s="250"/>
      <c r="P799" s="250"/>
    </row>
    <row r="800" spans="1:16" x14ac:dyDescent="0.2">
      <c r="A800" s="1158" t="s">
        <v>49</v>
      </c>
      <c r="B800" s="1159"/>
      <c r="C800" s="1159"/>
      <c r="D800" s="1159"/>
      <c r="E800" s="1159"/>
      <c r="F800" s="1159"/>
      <c r="G800" s="1160"/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">
      <c r="A801" s="6"/>
      <c r="B801" s="178"/>
      <c r="C801" s="8"/>
      <c r="D801" s="9"/>
      <c r="E801" s="99"/>
      <c r="F801" s="10"/>
      <c r="G801" s="11" t="s">
        <v>8</v>
      </c>
      <c r="H801" s="252"/>
      <c r="I801" s="252"/>
      <c r="J801" s="252"/>
      <c r="K801" s="252"/>
      <c r="L801" s="252"/>
      <c r="M801" s="252"/>
      <c r="N801" s="252"/>
      <c r="O801" s="252"/>
      <c r="P801" s="252"/>
    </row>
    <row r="802" spans="1:16" x14ac:dyDescent="0.2">
      <c r="A802" s="12" t="s">
        <v>1</v>
      </c>
      <c r="B802" s="13"/>
      <c r="C802" s="14" t="s">
        <v>5</v>
      </c>
      <c r="D802" s="13"/>
      <c r="E802" s="343" t="s">
        <v>1299</v>
      </c>
      <c r="F802" s="60"/>
      <c r="G802" s="344" t="s">
        <v>1297</v>
      </c>
      <c r="H802" s="411"/>
      <c r="I802" s="411"/>
      <c r="J802" s="411"/>
      <c r="K802" s="411"/>
      <c r="L802" s="411"/>
      <c r="M802" s="411"/>
      <c r="N802" s="411"/>
      <c r="O802" s="411"/>
      <c r="P802" s="411"/>
    </row>
    <row r="803" spans="1:16" x14ac:dyDescent="0.2">
      <c r="A803" s="17" t="s">
        <v>8</v>
      </c>
      <c r="B803" s="179"/>
      <c r="C803" s="19"/>
      <c r="D803" s="4"/>
      <c r="E803" s="1145"/>
      <c r="F803" s="1146"/>
      <c r="G803" s="20"/>
    </row>
    <row r="804" spans="1:16" x14ac:dyDescent="0.2">
      <c r="A804" s="21" t="s">
        <v>37</v>
      </c>
      <c r="B804" s="22"/>
      <c r="C804" s="22"/>
      <c r="D804" s="22"/>
      <c r="E804" s="23" t="s">
        <v>46</v>
      </c>
      <c r="F804" s="24"/>
      <c r="G804" s="20" t="s">
        <v>50</v>
      </c>
    </row>
    <row r="805" spans="1:16" x14ac:dyDescent="0.2">
      <c r="A805" s="6"/>
      <c r="B805" s="178"/>
      <c r="C805" s="8"/>
      <c r="D805" s="8"/>
      <c r="E805" s="1147"/>
      <c r="F805" s="1148"/>
      <c r="G805" s="25"/>
    </row>
    <row r="806" spans="1:16" ht="26.25" thickBot="1" x14ac:dyDescent="0.25">
      <c r="A806" s="26" t="s">
        <v>47</v>
      </c>
      <c r="B806" s="180" t="s">
        <v>23</v>
      </c>
      <c r="C806" s="28" t="s">
        <v>34</v>
      </c>
      <c r="D806" s="110" t="s">
        <v>53</v>
      </c>
      <c r="E806" s="181" t="s">
        <v>54</v>
      </c>
      <c r="F806" s="111" t="s">
        <v>55</v>
      </c>
      <c r="G806" s="112" t="s">
        <v>35</v>
      </c>
      <c r="H806" s="253"/>
      <c r="I806" s="253"/>
      <c r="J806" s="253"/>
      <c r="K806" s="253"/>
      <c r="L806" s="253"/>
      <c r="M806" s="253"/>
      <c r="N806" s="253"/>
      <c r="O806" s="253"/>
      <c r="P806" s="253"/>
    </row>
    <row r="807" spans="1:16" ht="13.5" thickTop="1" x14ac:dyDescent="0.2">
      <c r="A807" s="29">
        <v>1</v>
      </c>
      <c r="B807" s="75"/>
      <c r="C807" s="346" t="s">
        <v>300</v>
      </c>
      <c r="D807" s="347" t="s">
        <v>544</v>
      </c>
      <c r="E807" s="77">
        <v>60</v>
      </c>
      <c r="F807" s="185">
        <v>750</v>
      </c>
      <c r="G807" s="35">
        <f>F807*E807</f>
        <v>45000</v>
      </c>
      <c r="H807" s="215"/>
      <c r="I807" s="215"/>
      <c r="J807" s="215"/>
      <c r="K807" s="215"/>
      <c r="L807" s="215"/>
      <c r="M807" s="215"/>
      <c r="N807" s="215"/>
      <c r="O807" s="215"/>
      <c r="P807" s="215"/>
    </row>
    <row r="808" spans="1:16" x14ac:dyDescent="0.2">
      <c r="A808" s="345"/>
      <c r="B808" s="75"/>
      <c r="C808" s="183"/>
      <c r="D808" s="347" t="s">
        <v>426</v>
      </c>
      <c r="E808" s="77"/>
      <c r="F808" s="185"/>
      <c r="G808" s="35"/>
      <c r="H808" s="215"/>
      <c r="I808" s="215"/>
      <c r="J808" s="215"/>
      <c r="K808" s="215"/>
      <c r="L808" s="215"/>
      <c r="M808" s="215"/>
      <c r="N808" s="215"/>
      <c r="O808" s="215"/>
      <c r="P808" s="215"/>
    </row>
    <row r="809" spans="1:16" x14ac:dyDescent="0.2">
      <c r="A809" s="345" t="s">
        <v>8</v>
      </c>
      <c r="B809" s="75"/>
      <c r="C809" s="346"/>
      <c r="D809" s="347"/>
      <c r="E809" s="77"/>
      <c r="F809" s="185"/>
      <c r="G809" s="353" t="s">
        <v>8</v>
      </c>
      <c r="H809" s="419"/>
      <c r="I809" s="419"/>
      <c r="J809" s="419"/>
      <c r="K809" s="419"/>
      <c r="L809" s="419"/>
      <c r="M809" s="419"/>
      <c r="N809" s="419"/>
      <c r="O809" s="419"/>
      <c r="P809" s="419"/>
    </row>
    <row r="810" spans="1:16" x14ac:dyDescent="0.2">
      <c r="A810" s="29"/>
      <c r="B810" s="75"/>
      <c r="C810" s="183"/>
      <c r="D810" s="347"/>
      <c r="E810" s="77"/>
      <c r="F810" s="185"/>
      <c r="G810" s="35"/>
      <c r="H810" s="215"/>
      <c r="I810" s="215"/>
      <c r="J810" s="215"/>
      <c r="K810" s="215"/>
      <c r="L810" s="215"/>
      <c r="M810" s="215"/>
      <c r="N810" s="215"/>
      <c r="O810" s="215"/>
      <c r="P810" s="215"/>
    </row>
    <row r="811" spans="1:16" x14ac:dyDescent="0.2">
      <c r="A811" s="29"/>
      <c r="B811" s="75"/>
      <c r="C811" s="183"/>
      <c r="D811" s="184"/>
      <c r="E811" s="77"/>
      <c r="F811" s="185"/>
      <c r="G811" s="35"/>
      <c r="H811" s="215"/>
      <c r="I811" s="215"/>
      <c r="J811" s="215"/>
      <c r="K811" s="215"/>
      <c r="L811" s="215"/>
      <c r="M811" s="215"/>
      <c r="N811" s="215"/>
      <c r="O811" s="215"/>
      <c r="P811" s="215"/>
    </row>
    <row r="812" spans="1:16" x14ac:dyDescent="0.2">
      <c r="A812" s="29"/>
      <c r="B812" s="75"/>
      <c r="C812" s="183"/>
      <c r="D812" s="184"/>
      <c r="E812" s="77"/>
      <c r="F812" s="185"/>
      <c r="G812" s="35"/>
      <c r="H812" s="215"/>
      <c r="I812" s="215"/>
      <c r="J812" s="215"/>
      <c r="K812" s="215"/>
      <c r="L812" s="215"/>
      <c r="M812" s="215"/>
      <c r="N812" s="215"/>
      <c r="O812" s="215"/>
      <c r="P812" s="215"/>
    </row>
    <row r="813" spans="1:16" x14ac:dyDescent="0.2">
      <c r="A813" s="29"/>
      <c r="B813" s="75"/>
      <c r="C813" s="41"/>
      <c r="D813" s="184"/>
      <c r="E813" s="77"/>
      <c r="F813" s="185"/>
      <c r="G813" s="35"/>
      <c r="H813" s="215"/>
      <c r="I813" s="215"/>
      <c r="J813" s="215"/>
      <c r="K813" s="215"/>
      <c r="L813" s="215"/>
      <c r="M813" s="215"/>
      <c r="N813" s="215"/>
      <c r="O813" s="215"/>
      <c r="P813" s="215"/>
    </row>
    <row r="814" spans="1:16" x14ac:dyDescent="0.2">
      <c r="A814" s="29"/>
      <c r="B814" s="75"/>
      <c r="C814" s="41"/>
      <c r="D814" s="184"/>
      <c r="E814" s="77"/>
      <c r="F814" s="185"/>
      <c r="G814" s="35"/>
      <c r="H814" s="215"/>
      <c r="I814" s="215"/>
      <c r="J814" s="215"/>
      <c r="K814" s="215"/>
      <c r="L814" s="215"/>
      <c r="M814" s="215"/>
      <c r="N814" s="215"/>
      <c r="O814" s="215"/>
      <c r="P814" s="215"/>
    </row>
    <row r="815" spans="1:16" x14ac:dyDescent="0.2">
      <c r="A815" s="29"/>
      <c r="B815" s="186"/>
      <c r="C815" s="41"/>
      <c r="D815" s="184"/>
      <c r="E815" s="77"/>
      <c r="F815" s="185"/>
      <c r="G815" s="35"/>
      <c r="H815" s="215"/>
      <c r="I815" s="215"/>
      <c r="J815" s="215"/>
      <c r="K815" s="215"/>
      <c r="L815" s="215"/>
      <c r="M815" s="215"/>
      <c r="N815" s="215"/>
      <c r="O815" s="215"/>
      <c r="P815" s="215"/>
    </row>
    <row r="816" spans="1:16" x14ac:dyDescent="0.2">
      <c r="A816" s="29"/>
      <c r="B816" s="74"/>
      <c r="C816" s="31"/>
      <c r="D816" s="184"/>
      <c r="E816" s="77"/>
      <c r="F816" s="185"/>
      <c r="G816" s="35"/>
      <c r="H816" s="215"/>
      <c r="I816" s="215"/>
      <c r="J816" s="215"/>
      <c r="K816" s="215"/>
      <c r="L816" s="215"/>
      <c r="M816" s="215"/>
      <c r="N816" s="215"/>
      <c r="O816" s="215"/>
      <c r="P816" s="215"/>
    </row>
    <row r="817" spans="1:16" x14ac:dyDescent="0.2">
      <c r="A817" s="29"/>
      <c r="B817" s="74"/>
      <c r="C817" s="41"/>
      <c r="D817" s="187"/>
      <c r="E817" s="84"/>
      <c r="F817" s="163"/>
      <c r="G817" s="35"/>
      <c r="H817" s="215"/>
      <c r="I817" s="215"/>
      <c r="J817" s="215"/>
      <c r="K817" s="215"/>
      <c r="L817" s="215"/>
      <c r="M817" s="215"/>
      <c r="N817" s="215"/>
      <c r="O817" s="215"/>
      <c r="P817" s="215"/>
    </row>
    <row r="818" spans="1:16" x14ac:dyDescent="0.2">
      <c r="A818" s="29"/>
      <c r="B818" s="74"/>
      <c r="C818" s="41"/>
      <c r="D818" s="187"/>
      <c r="E818" s="84"/>
      <c r="F818" s="163"/>
      <c r="G818" s="35"/>
      <c r="H818" s="215"/>
      <c r="I818" s="215"/>
      <c r="J818" s="215"/>
      <c r="K818" s="215"/>
      <c r="L818" s="215"/>
      <c r="M818" s="215"/>
      <c r="N818" s="215"/>
      <c r="O818" s="215"/>
      <c r="P818" s="215"/>
    </row>
    <row r="819" spans="1:16" x14ac:dyDescent="0.2">
      <c r="A819" s="29"/>
      <c r="B819" s="75"/>
      <c r="C819" s="41"/>
      <c r="D819" s="187"/>
      <c r="E819" s="84"/>
      <c r="F819" s="172"/>
      <c r="G819" s="35"/>
      <c r="H819" s="215"/>
      <c r="I819" s="215"/>
      <c r="J819" s="215"/>
      <c r="K819" s="215"/>
      <c r="L819" s="215"/>
      <c r="M819" s="215"/>
      <c r="N819" s="215"/>
      <c r="O819" s="215"/>
      <c r="P819" s="215"/>
    </row>
    <row r="820" spans="1:16" x14ac:dyDescent="0.2">
      <c r="A820" s="29"/>
      <c r="B820" s="75"/>
      <c r="C820" s="41"/>
      <c r="D820" s="187"/>
      <c r="E820" s="84"/>
      <c r="F820" s="173"/>
      <c r="G820" s="35"/>
      <c r="H820" s="215"/>
      <c r="I820" s="215"/>
      <c r="J820" s="215"/>
      <c r="K820" s="215"/>
      <c r="L820" s="215"/>
      <c r="M820" s="215"/>
      <c r="N820" s="215"/>
      <c r="O820" s="215"/>
      <c r="P820" s="215"/>
    </row>
    <row r="821" spans="1:16" x14ac:dyDescent="0.2">
      <c r="A821" s="29"/>
      <c r="B821" s="75"/>
      <c r="C821" s="183"/>
      <c r="D821" s="187"/>
      <c r="E821" s="77"/>
      <c r="F821" s="185"/>
      <c r="G821" s="35"/>
      <c r="H821" s="215"/>
      <c r="I821" s="215"/>
      <c r="J821" s="215"/>
      <c r="K821" s="215"/>
      <c r="L821" s="215"/>
      <c r="M821" s="215"/>
      <c r="N821" s="215"/>
      <c r="O821" s="215"/>
      <c r="P821" s="215"/>
    </row>
    <row r="822" spans="1:16" x14ac:dyDescent="0.2">
      <c r="A822" s="29"/>
      <c r="B822" s="75"/>
      <c r="C822" s="183"/>
      <c r="D822" s="187"/>
      <c r="E822" s="77"/>
      <c r="F822" s="185"/>
      <c r="G822" s="35"/>
      <c r="H822" s="215"/>
      <c r="I822" s="215"/>
      <c r="J822" s="215"/>
      <c r="K822" s="215"/>
      <c r="L822" s="215"/>
      <c r="M822" s="215"/>
      <c r="N822" s="215"/>
      <c r="O822" s="215"/>
      <c r="P822" s="215"/>
    </row>
    <row r="823" spans="1:16" x14ac:dyDescent="0.2">
      <c r="A823" s="29"/>
      <c r="B823" s="75"/>
      <c r="C823" s="183"/>
      <c r="D823" s="184"/>
      <c r="E823" s="77"/>
      <c r="F823" s="185"/>
      <c r="G823" s="35"/>
      <c r="H823" s="215"/>
      <c r="I823" s="215"/>
      <c r="J823" s="215"/>
      <c r="K823" s="215"/>
      <c r="L823" s="215"/>
      <c r="M823" s="215"/>
      <c r="N823" s="215"/>
      <c r="O823" s="215"/>
      <c r="P823" s="215"/>
    </row>
    <row r="824" spans="1:16" x14ac:dyDescent="0.2">
      <c r="A824" s="29"/>
      <c r="B824" s="75"/>
      <c r="C824" s="183"/>
      <c r="D824" s="184"/>
      <c r="E824" s="77"/>
      <c r="F824" s="185"/>
      <c r="G824" s="35"/>
      <c r="H824" s="215"/>
      <c r="I824" s="215"/>
      <c r="J824" s="215"/>
      <c r="K824" s="215"/>
      <c r="L824" s="215"/>
      <c r="M824" s="215"/>
      <c r="N824" s="215"/>
      <c r="O824" s="215"/>
      <c r="P824" s="215"/>
    </row>
    <row r="825" spans="1:16" x14ac:dyDescent="0.2">
      <c r="A825" s="29"/>
      <c r="B825" s="75"/>
      <c r="C825" s="183"/>
      <c r="D825" s="184"/>
      <c r="E825" s="77"/>
      <c r="F825" s="185"/>
      <c r="G825" s="35"/>
      <c r="H825" s="215"/>
      <c r="I825" s="215"/>
      <c r="J825" s="215"/>
      <c r="K825" s="215"/>
      <c r="L825" s="215"/>
      <c r="M825" s="215"/>
      <c r="N825" s="215"/>
      <c r="O825" s="215"/>
      <c r="P825" s="215"/>
    </row>
    <row r="826" spans="1:16" x14ac:dyDescent="0.2">
      <c r="A826" s="29"/>
      <c r="B826" s="75"/>
      <c r="C826" s="41"/>
      <c r="D826" s="184"/>
      <c r="E826" s="84"/>
      <c r="F826" s="163"/>
      <c r="G826" s="35"/>
      <c r="H826" s="215"/>
      <c r="I826" s="215"/>
      <c r="J826" s="215"/>
      <c r="K826" s="215"/>
      <c r="L826" s="215"/>
      <c r="M826" s="215"/>
      <c r="N826" s="215"/>
      <c r="O826" s="215"/>
      <c r="P826" s="215"/>
    </row>
    <row r="827" spans="1:16" x14ac:dyDescent="0.2">
      <c r="A827" s="29"/>
      <c r="B827" s="75"/>
      <c r="C827" s="41"/>
      <c r="D827" s="184"/>
      <c r="E827" s="84"/>
      <c r="F827" s="163"/>
      <c r="G827" s="35"/>
      <c r="H827" s="215"/>
      <c r="I827" s="215"/>
      <c r="J827" s="215"/>
      <c r="K827" s="215"/>
      <c r="L827" s="215"/>
      <c r="M827" s="215"/>
      <c r="N827" s="215"/>
      <c r="O827" s="215"/>
      <c r="P827" s="215"/>
    </row>
    <row r="828" spans="1:16" x14ac:dyDescent="0.2">
      <c r="A828" s="29"/>
      <c r="B828" s="75"/>
      <c r="C828" s="41"/>
      <c r="D828" s="187"/>
      <c r="E828" s="84"/>
      <c r="F828" s="163"/>
      <c r="G828" s="35"/>
      <c r="H828" s="215"/>
      <c r="I828" s="215"/>
      <c r="J828" s="215"/>
      <c r="K828" s="215"/>
      <c r="L828" s="215"/>
      <c r="M828" s="215"/>
      <c r="N828" s="215"/>
      <c r="O828" s="215"/>
      <c r="P828" s="215"/>
    </row>
    <row r="829" spans="1:16" x14ac:dyDescent="0.2">
      <c r="A829" s="29"/>
      <c r="B829" s="75"/>
      <c r="C829" s="41"/>
      <c r="D829" s="187"/>
      <c r="E829" s="84"/>
      <c r="F829" s="163"/>
      <c r="G829" s="35"/>
      <c r="H829" s="215"/>
      <c r="I829" s="215"/>
      <c r="J829" s="215"/>
      <c r="K829" s="215"/>
      <c r="L829" s="215"/>
      <c r="M829" s="215"/>
      <c r="N829" s="215"/>
      <c r="O829" s="215"/>
      <c r="P829" s="215"/>
    </row>
    <row r="830" spans="1:16" x14ac:dyDescent="0.2">
      <c r="A830" s="29"/>
      <c r="B830" s="75"/>
      <c r="C830" s="41"/>
      <c r="D830" s="187"/>
      <c r="E830" s="84"/>
      <c r="F830" s="163"/>
      <c r="G830" s="35"/>
      <c r="H830" s="215"/>
      <c r="I830" s="215"/>
      <c r="J830" s="215"/>
      <c r="K830" s="215"/>
      <c r="L830" s="215"/>
      <c r="M830" s="215"/>
      <c r="N830" s="215"/>
      <c r="O830" s="215"/>
      <c r="P830" s="215"/>
    </row>
    <row r="831" spans="1:16" x14ac:dyDescent="0.2">
      <c r="A831" s="29"/>
      <c r="B831" s="75"/>
      <c r="C831" s="41"/>
      <c r="D831" s="187"/>
      <c r="E831" s="84"/>
      <c r="F831" s="163"/>
      <c r="G831" s="35"/>
      <c r="H831" s="215"/>
      <c r="I831" s="215"/>
      <c r="J831" s="215"/>
      <c r="K831" s="215"/>
      <c r="L831" s="215"/>
      <c r="M831" s="215"/>
      <c r="N831" s="215"/>
      <c r="O831" s="215"/>
      <c r="P831" s="215"/>
    </row>
    <row r="832" spans="1:16" x14ac:dyDescent="0.2">
      <c r="A832" s="29"/>
      <c r="B832" s="75"/>
      <c r="C832" s="41"/>
      <c r="D832" s="187"/>
      <c r="E832" s="84"/>
      <c r="F832" s="163"/>
      <c r="G832" s="35"/>
      <c r="H832" s="215"/>
      <c r="I832" s="215"/>
      <c r="J832" s="215"/>
      <c r="K832" s="215"/>
      <c r="L832" s="215"/>
      <c r="M832" s="215"/>
      <c r="N832" s="215"/>
      <c r="O832" s="215"/>
      <c r="P832" s="215"/>
    </row>
    <row r="833" spans="1:16" x14ac:dyDescent="0.2">
      <c r="A833" s="29"/>
      <c r="B833" s="75"/>
      <c r="C833" s="41"/>
      <c r="D833" s="187"/>
      <c r="E833" s="84"/>
      <c r="F833" s="163"/>
      <c r="G833" s="35"/>
      <c r="H833" s="215"/>
      <c r="I833" s="215"/>
      <c r="J833" s="215"/>
      <c r="K833" s="215"/>
      <c r="L833" s="215"/>
      <c r="M833" s="215"/>
      <c r="N833" s="215"/>
      <c r="O833" s="215"/>
      <c r="P833" s="215"/>
    </row>
    <row r="834" spans="1:16" x14ac:dyDescent="0.2">
      <c r="A834" s="29"/>
      <c r="B834" s="75"/>
      <c r="C834" s="41"/>
      <c r="D834" s="187"/>
      <c r="E834" s="84"/>
      <c r="F834" s="163"/>
      <c r="G834" s="35"/>
      <c r="H834" s="215"/>
      <c r="I834" s="215"/>
      <c r="J834" s="215"/>
      <c r="K834" s="215"/>
      <c r="L834" s="215"/>
      <c r="M834" s="215"/>
      <c r="N834" s="215"/>
      <c r="O834" s="215"/>
      <c r="P834" s="215"/>
    </row>
    <row r="835" spans="1:16" x14ac:dyDescent="0.2">
      <c r="A835" s="29"/>
      <c r="B835" s="75"/>
      <c r="C835" s="41"/>
      <c r="D835" s="187"/>
      <c r="E835" s="84"/>
      <c r="F835" s="163"/>
      <c r="G835" s="35"/>
      <c r="H835" s="215"/>
      <c r="I835" s="215"/>
      <c r="J835" s="215"/>
      <c r="K835" s="215"/>
      <c r="L835" s="215"/>
      <c r="M835" s="215"/>
      <c r="N835" s="215"/>
      <c r="O835" s="215"/>
      <c r="P835" s="215"/>
    </row>
    <row r="836" spans="1:16" x14ac:dyDescent="0.2">
      <c r="A836" s="29"/>
      <c r="B836" s="75"/>
      <c r="C836" s="41"/>
      <c r="D836" s="187"/>
      <c r="E836" s="84"/>
      <c r="F836" s="163"/>
      <c r="G836" s="35"/>
      <c r="H836" s="215"/>
      <c r="I836" s="215"/>
      <c r="J836" s="215"/>
      <c r="K836" s="215"/>
      <c r="L836" s="215"/>
      <c r="M836" s="215"/>
      <c r="N836" s="215"/>
      <c r="O836" s="215"/>
      <c r="P836" s="215"/>
    </row>
    <row r="837" spans="1:16" x14ac:dyDescent="0.2">
      <c r="A837" s="29"/>
      <c r="B837" s="75"/>
      <c r="C837" s="41"/>
      <c r="D837" s="187"/>
      <c r="E837" s="84"/>
      <c r="F837" s="172"/>
      <c r="G837" s="35"/>
      <c r="H837" s="215"/>
      <c r="I837" s="215"/>
      <c r="J837" s="215"/>
      <c r="K837" s="215"/>
      <c r="L837" s="215"/>
      <c r="M837" s="215"/>
      <c r="N837" s="215"/>
      <c r="O837" s="215"/>
      <c r="P837" s="215"/>
    </row>
    <row r="838" spans="1:16" x14ac:dyDescent="0.2">
      <c r="A838" s="29"/>
      <c r="B838" s="75"/>
      <c r="C838" s="41"/>
      <c r="D838" s="187"/>
      <c r="E838" s="84"/>
      <c r="F838" s="173"/>
      <c r="G838" s="35"/>
      <c r="H838" s="215"/>
      <c r="I838" s="215"/>
      <c r="J838" s="215"/>
      <c r="K838" s="215"/>
      <c r="L838" s="215"/>
      <c r="M838" s="215"/>
      <c r="N838" s="215"/>
      <c r="O838" s="215"/>
      <c r="P838" s="215"/>
    </row>
    <row r="839" spans="1:16" x14ac:dyDescent="0.2">
      <c r="A839" s="29" t="s">
        <v>8</v>
      </c>
      <c r="B839" s="75"/>
      <c r="C839" s="41"/>
      <c r="D839" s="187"/>
      <c r="E839" s="84"/>
      <c r="F839" s="173"/>
      <c r="G839" s="35" t="s">
        <v>8</v>
      </c>
      <c r="H839" s="215"/>
      <c r="I839" s="215"/>
      <c r="J839" s="215"/>
      <c r="K839" s="215"/>
      <c r="L839" s="215"/>
      <c r="M839" s="215"/>
      <c r="N839" s="215"/>
      <c r="O839" s="215"/>
      <c r="P839" s="215"/>
    </row>
    <row r="840" spans="1:16" ht="13.5" thickBot="1" x14ac:dyDescent="0.25">
      <c r="A840" s="45"/>
      <c r="B840" s="188"/>
      <c r="C840" s="47" t="s">
        <v>8</v>
      </c>
      <c r="D840" s="66" t="s">
        <v>8</v>
      </c>
      <c r="E840" s="188"/>
      <c r="F840" s="49" t="s">
        <v>15</v>
      </c>
      <c r="G840" s="50">
        <f>SUM(G807:G839)</f>
        <v>45000</v>
      </c>
      <c r="H840" s="246"/>
      <c r="I840" s="246"/>
      <c r="J840" s="246"/>
      <c r="K840" s="246"/>
      <c r="L840" s="246"/>
      <c r="M840" s="246"/>
      <c r="N840" s="246"/>
      <c r="O840" s="246"/>
      <c r="P840" s="246"/>
    </row>
    <row r="841" spans="1:16" ht="13.5" thickTop="1" x14ac:dyDescent="0.2">
      <c r="A841" s="348" t="s">
        <v>1300</v>
      </c>
      <c r="B841" s="190"/>
      <c r="C841" s="191"/>
      <c r="D841" s="192"/>
      <c r="E841" s="190"/>
      <c r="F841" s="193"/>
      <c r="G841" s="194"/>
      <c r="H841" s="254"/>
      <c r="I841" s="254"/>
      <c r="J841" s="254"/>
      <c r="K841" s="254"/>
      <c r="L841" s="254"/>
      <c r="M841" s="254"/>
      <c r="N841" s="254"/>
      <c r="O841" s="254"/>
      <c r="P841" s="254"/>
    </row>
    <row r="842" spans="1:16" x14ac:dyDescent="0.2">
      <c r="A842" s="1307" t="s">
        <v>1308</v>
      </c>
      <c r="B842" s="1295"/>
      <c r="C842" s="1295"/>
      <c r="D842" s="1295"/>
      <c r="E842" s="1295"/>
      <c r="F842" s="1295"/>
      <c r="G842" s="1296"/>
      <c r="H842" s="858"/>
      <c r="I842" s="858"/>
      <c r="J842" s="858"/>
      <c r="K842" s="858"/>
      <c r="L842" s="858"/>
      <c r="M842" s="858"/>
      <c r="N842" s="858"/>
      <c r="O842" s="858"/>
      <c r="P842" s="858"/>
    </row>
    <row r="843" spans="1:16" ht="13.5" thickBot="1" x14ac:dyDescent="0.25">
      <c r="A843" s="1308" t="s">
        <v>1301</v>
      </c>
      <c r="B843" s="1309"/>
      <c r="C843" s="1309"/>
      <c r="D843" s="1309"/>
      <c r="E843" s="1309"/>
      <c r="F843" s="1309"/>
      <c r="G843" s="1310"/>
      <c r="H843" s="273"/>
      <c r="I843" s="273"/>
      <c r="J843" s="273"/>
      <c r="K843" s="273"/>
      <c r="L843" s="273"/>
      <c r="M843" s="273"/>
      <c r="N843" s="273"/>
      <c r="O843" s="273"/>
      <c r="P843" s="273"/>
    </row>
    <row r="844" spans="1:16" ht="13.5" thickTop="1" x14ac:dyDescent="0.2">
      <c r="A844" s="1130" t="s">
        <v>8</v>
      </c>
      <c r="B844" s="1131"/>
      <c r="C844" s="1131"/>
      <c r="D844" s="57" t="s">
        <v>11</v>
      </c>
      <c r="E844" s="1132" t="s">
        <v>12</v>
      </c>
      <c r="F844" s="1132"/>
      <c r="G844" s="1133"/>
      <c r="H844" s="4"/>
      <c r="I844" s="4"/>
      <c r="J844" s="4"/>
      <c r="K844" s="4"/>
      <c r="L844" s="4"/>
      <c r="M844" s="4"/>
      <c r="N844" s="4"/>
      <c r="O844" s="4"/>
      <c r="P844" s="4"/>
    </row>
    <row r="845" spans="1:16" x14ac:dyDescent="0.2">
      <c r="A845" s="1191" t="s">
        <v>17</v>
      </c>
      <c r="B845" s="1192"/>
      <c r="C845" s="1193"/>
      <c r="D845" s="39"/>
      <c r="E845" s="1136"/>
      <c r="F845" s="1137"/>
      <c r="G845" s="1138"/>
      <c r="H845" s="176"/>
      <c r="I845" s="176"/>
      <c r="J845" s="176"/>
      <c r="K845" s="176"/>
      <c r="L845" s="176"/>
      <c r="M845" s="176"/>
      <c r="N845" s="176"/>
      <c r="O845" s="176"/>
      <c r="P845" s="176"/>
    </row>
    <row r="846" spans="1:16" x14ac:dyDescent="0.2">
      <c r="A846" s="1191" t="s">
        <v>38</v>
      </c>
      <c r="B846" s="1192"/>
      <c r="C846" s="1193"/>
      <c r="D846" s="58" t="s">
        <v>380</v>
      </c>
      <c r="E846" s="1194" t="s">
        <v>142</v>
      </c>
      <c r="F846" s="1139"/>
      <c r="G846" s="1140"/>
      <c r="H846" s="1"/>
      <c r="I846" s="1"/>
      <c r="J846" s="1"/>
      <c r="K846" s="1"/>
      <c r="L846" s="1"/>
      <c r="M846" s="1"/>
      <c r="N846" s="1"/>
      <c r="O846" s="1"/>
      <c r="P846" s="1"/>
    </row>
    <row r="847" spans="1:16" ht="13.5" thickBot="1" x14ac:dyDescent="0.25">
      <c r="A847" s="1195" t="s">
        <v>39</v>
      </c>
      <c r="B847" s="1196"/>
      <c r="C847" s="1197"/>
      <c r="D847" s="356" t="s">
        <v>589</v>
      </c>
      <c r="E847" s="1143" t="s">
        <v>0</v>
      </c>
      <c r="F847" s="1143"/>
      <c r="G847" s="114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ht="16.5" x14ac:dyDescent="0.25">
      <c r="A848" s="1152" t="s">
        <v>29</v>
      </c>
      <c r="B848" s="1153"/>
      <c r="C848" s="1153"/>
      <c r="D848" s="1153"/>
      <c r="E848" s="1153"/>
      <c r="F848" s="1153"/>
      <c r="G848" s="1154"/>
      <c r="H848" s="251"/>
      <c r="I848" s="251"/>
      <c r="J848" s="251"/>
      <c r="K848" s="251"/>
      <c r="L848" s="251"/>
      <c r="M848" s="251"/>
      <c r="N848" s="251"/>
      <c r="O848" s="251"/>
      <c r="P848" s="251"/>
    </row>
    <row r="849" spans="1:16" x14ac:dyDescent="0.2">
      <c r="A849" s="1155" t="s">
        <v>48</v>
      </c>
      <c r="B849" s="1156"/>
      <c r="C849" s="1156"/>
      <c r="D849" s="1156"/>
      <c r="E849" s="1156"/>
      <c r="F849" s="1156"/>
      <c r="G849" s="1157"/>
      <c r="H849" s="250"/>
      <c r="I849" s="250"/>
      <c r="J849" s="250"/>
      <c r="K849" s="250"/>
      <c r="L849" s="250"/>
      <c r="M849" s="250"/>
      <c r="N849" s="250"/>
      <c r="O849" s="250"/>
      <c r="P849" s="250"/>
    </row>
    <row r="850" spans="1:16" x14ac:dyDescent="0.2">
      <c r="A850" s="1158" t="s">
        <v>49</v>
      </c>
      <c r="B850" s="1159"/>
      <c r="C850" s="1159"/>
      <c r="D850" s="1159"/>
      <c r="E850" s="1159"/>
      <c r="F850" s="1159"/>
      <c r="G850" s="1160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2">
      <c r="A851" s="6"/>
      <c r="B851" s="178"/>
      <c r="C851" s="8"/>
      <c r="D851" s="9"/>
      <c r="E851" s="99"/>
      <c r="F851" s="10"/>
      <c r="G851" s="11" t="s">
        <v>8</v>
      </c>
      <c r="H851" s="252"/>
      <c r="I851" s="252"/>
      <c r="J851" s="252"/>
      <c r="K851" s="252"/>
      <c r="L851" s="252"/>
      <c r="M851" s="252"/>
      <c r="N851" s="252"/>
      <c r="O851" s="252"/>
      <c r="P851" s="252"/>
    </row>
    <row r="852" spans="1:16" x14ac:dyDescent="0.2">
      <c r="A852" s="12" t="s">
        <v>1</v>
      </c>
      <c r="B852" s="13"/>
      <c r="C852" s="14" t="s">
        <v>5</v>
      </c>
      <c r="D852" s="13"/>
      <c r="E852" s="343" t="s">
        <v>1302</v>
      </c>
      <c r="F852" s="60"/>
      <c r="G852" s="344" t="s">
        <v>743</v>
      </c>
      <c r="H852" s="411"/>
      <c r="I852" s="411"/>
      <c r="J852" s="411"/>
      <c r="K852" s="411"/>
      <c r="L852" s="411"/>
      <c r="M852" s="411"/>
      <c r="N852" s="411"/>
      <c r="O852" s="411"/>
      <c r="P852" s="411"/>
    </row>
    <row r="853" spans="1:16" x14ac:dyDescent="0.2">
      <c r="A853" s="17" t="s">
        <v>8</v>
      </c>
      <c r="B853" s="179"/>
      <c r="C853" s="19"/>
      <c r="D853" s="4"/>
      <c r="E853" s="1145"/>
      <c r="F853" s="1146"/>
      <c r="G853" s="20"/>
    </row>
    <row r="854" spans="1:16" x14ac:dyDescent="0.2">
      <c r="A854" s="21" t="s">
        <v>37</v>
      </c>
      <c r="B854" s="22"/>
      <c r="C854" s="22"/>
      <c r="D854" s="22"/>
      <c r="E854" s="23" t="s">
        <v>46</v>
      </c>
      <c r="F854" s="24"/>
      <c r="G854" s="20" t="s">
        <v>50</v>
      </c>
    </row>
    <row r="855" spans="1:16" x14ac:dyDescent="0.2">
      <c r="A855" s="6"/>
      <c r="B855" s="178"/>
      <c r="C855" s="8"/>
      <c r="D855" s="8"/>
      <c r="E855" s="1147"/>
      <c r="F855" s="1148"/>
      <c r="G855" s="25"/>
    </row>
    <row r="856" spans="1:16" ht="26.25" thickBot="1" x14ac:dyDescent="0.25">
      <c r="A856" s="26" t="s">
        <v>47</v>
      </c>
      <c r="B856" s="180" t="s">
        <v>23</v>
      </c>
      <c r="C856" s="28" t="s">
        <v>34</v>
      </c>
      <c r="D856" s="110" t="s">
        <v>53</v>
      </c>
      <c r="E856" s="181" t="s">
        <v>54</v>
      </c>
      <c r="F856" s="111" t="s">
        <v>55</v>
      </c>
      <c r="G856" s="112" t="s">
        <v>35</v>
      </c>
      <c r="H856" s="253"/>
      <c r="I856" s="253"/>
      <c r="J856" s="253"/>
      <c r="K856" s="253"/>
      <c r="L856" s="253"/>
      <c r="M856" s="253"/>
      <c r="N856" s="253"/>
      <c r="O856" s="253"/>
      <c r="P856" s="253"/>
    </row>
    <row r="857" spans="1:16" ht="13.5" thickTop="1" x14ac:dyDescent="0.2">
      <c r="A857" s="345" t="s">
        <v>8</v>
      </c>
      <c r="B857" s="75"/>
      <c r="C857" s="346"/>
      <c r="D857" s="347" t="s">
        <v>1303</v>
      </c>
      <c r="E857" s="438" t="s">
        <v>8</v>
      </c>
      <c r="F857" s="437" t="s">
        <v>8</v>
      </c>
      <c r="G857" s="35"/>
      <c r="H857" s="215"/>
      <c r="I857" s="215"/>
      <c r="J857" s="215"/>
      <c r="K857" s="215"/>
      <c r="L857" s="215"/>
      <c r="M857" s="215"/>
      <c r="N857" s="215"/>
      <c r="O857" s="215"/>
      <c r="P857" s="215"/>
    </row>
    <row r="858" spans="1:16" x14ac:dyDescent="0.2">
      <c r="A858" s="345">
        <v>1</v>
      </c>
      <c r="B858" s="75"/>
      <c r="C858" s="346" t="s">
        <v>495</v>
      </c>
      <c r="D858" s="347" t="s">
        <v>1304</v>
      </c>
      <c r="E858" s="77">
        <v>1</v>
      </c>
      <c r="F858" s="185">
        <v>28200</v>
      </c>
      <c r="G858" s="35">
        <f>F858*E858</f>
        <v>28200</v>
      </c>
      <c r="H858" s="215"/>
      <c r="I858" s="215"/>
      <c r="J858" s="215"/>
      <c r="K858" s="215"/>
      <c r="L858" s="215"/>
      <c r="M858" s="215"/>
      <c r="N858" s="215"/>
      <c r="O858" s="215"/>
      <c r="P858" s="215"/>
    </row>
    <row r="859" spans="1:16" x14ac:dyDescent="0.2">
      <c r="A859" s="345"/>
      <c r="B859" s="75"/>
      <c r="C859" s="346"/>
      <c r="D859" s="347"/>
      <c r="E859" s="77"/>
      <c r="F859" s="185"/>
      <c r="G859" s="353"/>
      <c r="H859" s="419"/>
      <c r="I859" s="419"/>
      <c r="J859" s="419"/>
      <c r="K859" s="419"/>
      <c r="L859" s="419"/>
      <c r="M859" s="419"/>
      <c r="N859" s="419"/>
      <c r="O859" s="419"/>
      <c r="P859" s="419"/>
    </row>
    <row r="860" spans="1:16" x14ac:dyDescent="0.2">
      <c r="A860" s="29"/>
      <c r="B860" s="75"/>
      <c r="C860" s="183"/>
      <c r="D860" s="347"/>
      <c r="E860" s="77"/>
      <c r="F860" s="185"/>
      <c r="G860" s="35"/>
      <c r="H860" s="215"/>
      <c r="I860" s="215"/>
      <c r="J860" s="215"/>
      <c r="K860" s="215"/>
      <c r="L860" s="215"/>
      <c r="M860" s="215"/>
      <c r="N860" s="215"/>
      <c r="O860" s="215"/>
      <c r="P860" s="215"/>
    </row>
    <row r="861" spans="1:16" x14ac:dyDescent="0.2">
      <c r="A861" s="29"/>
      <c r="B861" s="75"/>
      <c r="C861" s="183"/>
      <c r="D861" s="184"/>
      <c r="E861" s="77"/>
      <c r="F861" s="185"/>
      <c r="G861" s="35"/>
      <c r="H861" s="215"/>
      <c r="I861" s="215"/>
      <c r="J861" s="215"/>
      <c r="K861" s="215"/>
      <c r="L861" s="215"/>
      <c r="M861" s="215"/>
      <c r="N861" s="215"/>
      <c r="O861" s="215"/>
      <c r="P861" s="215"/>
    </row>
    <row r="862" spans="1:16" x14ac:dyDescent="0.2">
      <c r="A862" s="29"/>
      <c r="B862" s="75"/>
      <c r="C862" s="183"/>
      <c r="D862" s="184"/>
      <c r="E862" s="77"/>
      <c r="F862" s="185"/>
      <c r="G862" s="35"/>
      <c r="H862" s="215"/>
      <c r="I862" s="215"/>
      <c r="J862" s="215"/>
      <c r="K862" s="215"/>
      <c r="L862" s="215"/>
      <c r="M862" s="215"/>
      <c r="N862" s="215"/>
      <c r="O862" s="215"/>
      <c r="P862" s="215"/>
    </row>
    <row r="863" spans="1:16" x14ac:dyDescent="0.2">
      <c r="A863" s="29"/>
      <c r="B863" s="75"/>
      <c r="C863" s="41"/>
      <c r="D863" s="184"/>
      <c r="E863" s="77"/>
      <c r="F863" s="185"/>
      <c r="G863" s="35"/>
      <c r="H863" s="215"/>
      <c r="I863" s="215"/>
      <c r="J863" s="215"/>
      <c r="K863" s="215"/>
      <c r="L863" s="215"/>
      <c r="M863" s="215"/>
      <c r="N863" s="215"/>
      <c r="O863" s="215"/>
      <c r="P863" s="215"/>
    </row>
    <row r="864" spans="1:16" x14ac:dyDescent="0.2">
      <c r="A864" s="29"/>
      <c r="B864" s="75"/>
      <c r="C864" s="41"/>
      <c r="D864" s="184"/>
      <c r="E864" s="77"/>
      <c r="F864" s="185"/>
      <c r="G864" s="35"/>
      <c r="H864" s="215"/>
      <c r="I864" s="215"/>
      <c r="J864" s="215"/>
      <c r="K864" s="215"/>
      <c r="L864" s="215"/>
      <c r="M864" s="215"/>
      <c r="N864" s="215"/>
      <c r="O864" s="215"/>
      <c r="P864" s="215"/>
    </row>
    <row r="865" spans="1:16" x14ac:dyDescent="0.2">
      <c r="A865" s="29"/>
      <c r="B865" s="186"/>
      <c r="C865" s="41"/>
      <c r="D865" s="184"/>
      <c r="E865" s="77"/>
      <c r="F865" s="185"/>
      <c r="G865" s="35"/>
      <c r="H865" s="215"/>
      <c r="I865" s="215"/>
      <c r="J865" s="215"/>
      <c r="K865" s="215"/>
      <c r="L865" s="215"/>
      <c r="M865" s="215"/>
      <c r="N865" s="215"/>
      <c r="O865" s="215"/>
      <c r="P865" s="215"/>
    </row>
    <row r="866" spans="1:16" x14ac:dyDescent="0.2">
      <c r="A866" s="29"/>
      <c r="B866" s="74"/>
      <c r="C866" s="31"/>
      <c r="D866" s="184"/>
      <c r="E866" s="77"/>
      <c r="F866" s="185"/>
      <c r="G866" s="35"/>
      <c r="H866" s="215"/>
      <c r="I866" s="215"/>
      <c r="J866" s="215"/>
      <c r="K866" s="215"/>
      <c r="L866" s="215"/>
      <c r="M866" s="215"/>
      <c r="N866" s="215"/>
      <c r="O866" s="215"/>
      <c r="P866" s="215"/>
    </row>
    <row r="867" spans="1:16" x14ac:dyDescent="0.2">
      <c r="A867" s="29"/>
      <c r="B867" s="74"/>
      <c r="C867" s="41"/>
      <c r="D867" s="435" t="s">
        <v>483</v>
      </c>
      <c r="E867" s="84"/>
      <c r="F867" s="163"/>
      <c r="G867" s="35"/>
      <c r="H867" s="215"/>
      <c r="I867" s="215"/>
      <c r="J867" s="215"/>
      <c r="K867" s="215"/>
      <c r="L867" s="215"/>
      <c r="M867" s="215"/>
      <c r="N867" s="215"/>
      <c r="O867" s="215"/>
      <c r="P867" s="215"/>
    </row>
    <row r="868" spans="1:16" x14ac:dyDescent="0.2">
      <c r="A868" s="29"/>
      <c r="B868" s="74"/>
      <c r="C868" s="41"/>
      <c r="D868" s="187"/>
      <c r="E868" s="84"/>
      <c r="F868" s="163"/>
      <c r="G868" s="35"/>
      <c r="H868" s="215"/>
      <c r="I868" s="215"/>
      <c r="J868" s="215"/>
      <c r="K868" s="215"/>
      <c r="L868" s="215"/>
      <c r="M868" s="215"/>
      <c r="N868" s="215"/>
      <c r="O868" s="215"/>
      <c r="P868" s="215"/>
    </row>
    <row r="869" spans="1:16" x14ac:dyDescent="0.2">
      <c r="A869" s="29"/>
      <c r="B869" s="75"/>
      <c r="C869" s="41"/>
      <c r="D869" s="187"/>
      <c r="E869" s="84"/>
      <c r="F869" s="172"/>
      <c r="G869" s="35"/>
      <c r="H869" s="215"/>
      <c r="I869" s="215"/>
      <c r="J869" s="215"/>
      <c r="K869" s="215"/>
      <c r="L869" s="215"/>
      <c r="M869" s="215"/>
      <c r="N869" s="215"/>
      <c r="O869" s="215"/>
      <c r="P869" s="215"/>
    </row>
    <row r="870" spans="1:16" x14ac:dyDescent="0.2">
      <c r="A870" s="29"/>
      <c r="B870" s="75"/>
      <c r="C870" s="41"/>
      <c r="D870" s="187"/>
      <c r="E870" s="84"/>
      <c r="F870" s="173"/>
      <c r="G870" s="35"/>
      <c r="H870" s="215"/>
      <c r="I870" s="215"/>
      <c r="J870" s="215"/>
      <c r="K870" s="215"/>
      <c r="L870" s="215"/>
      <c r="M870" s="215"/>
      <c r="N870" s="215"/>
      <c r="O870" s="215"/>
      <c r="P870" s="215"/>
    </row>
    <row r="871" spans="1:16" x14ac:dyDescent="0.2">
      <c r="A871" s="29"/>
      <c r="B871" s="75"/>
      <c r="C871" s="183"/>
      <c r="D871" s="187"/>
      <c r="E871" s="77"/>
      <c r="F871" s="185"/>
      <c r="G871" s="35"/>
      <c r="H871" s="215"/>
      <c r="I871" s="215"/>
      <c r="J871" s="215"/>
      <c r="K871" s="215"/>
      <c r="L871" s="215"/>
      <c r="M871" s="215"/>
      <c r="N871" s="215"/>
      <c r="O871" s="215"/>
      <c r="P871" s="215"/>
    </row>
    <row r="872" spans="1:16" x14ac:dyDescent="0.2">
      <c r="A872" s="29"/>
      <c r="B872" s="75"/>
      <c r="C872" s="183"/>
      <c r="D872" s="187"/>
      <c r="E872" s="77"/>
      <c r="F872" s="185"/>
      <c r="G872" s="35"/>
      <c r="H872" s="215"/>
      <c r="I872" s="215"/>
      <c r="J872" s="215"/>
      <c r="K872" s="215"/>
      <c r="L872" s="215"/>
      <c r="M872" s="215"/>
      <c r="N872" s="215"/>
      <c r="O872" s="215"/>
      <c r="P872" s="215"/>
    </row>
    <row r="873" spans="1:16" x14ac:dyDescent="0.2">
      <c r="A873" s="29"/>
      <c r="B873" s="75"/>
      <c r="C873" s="183"/>
      <c r="D873" s="184"/>
      <c r="E873" s="77"/>
      <c r="F873" s="185"/>
      <c r="G873" s="35"/>
      <c r="H873" s="215"/>
      <c r="I873" s="215"/>
      <c r="J873" s="215"/>
      <c r="K873" s="215"/>
      <c r="L873" s="215"/>
      <c r="M873" s="215"/>
      <c r="N873" s="215"/>
      <c r="O873" s="215"/>
      <c r="P873" s="215"/>
    </row>
    <row r="874" spans="1:16" x14ac:dyDescent="0.2">
      <c r="A874" s="29"/>
      <c r="B874" s="75"/>
      <c r="C874" s="183"/>
      <c r="D874" s="184"/>
      <c r="E874" s="77"/>
      <c r="F874" s="185"/>
      <c r="G874" s="35"/>
      <c r="H874" s="215"/>
      <c r="I874" s="215"/>
      <c r="J874" s="215"/>
      <c r="K874" s="215"/>
      <c r="L874" s="215"/>
      <c r="M874" s="215"/>
      <c r="N874" s="215"/>
      <c r="O874" s="215"/>
      <c r="P874" s="215"/>
    </row>
    <row r="875" spans="1:16" x14ac:dyDescent="0.2">
      <c r="A875" s="29"/>
      <c r="B875" s="75"/>
      <c r="C875" s="183"/>
      <c r="D875" s="184"/>
      <c r="E875" s="77"/>
      <c r="F875" s="185"/>
      <c r="G875" s="35"/>
      <c r="H875" s="215"/>
      <c r="I875" s="215"/>
      <c r="J875" s="215"/>
      <c r="K875" s="215"/>
      <c r="L875" s="215"/>
      <c r="M875" s="215"/>
      <c r="N875" s="215"/>
      <c r="O875" s="215"/>
      <c r="P875" s="215"/>
    </row>
    <row r="876" spans="1:16" x14ac:dyDescent="0.2">
      <c r="A876" s="29"/>
      <c r="B876" s="75"/>
      <c r="C876" s="41"/>
      <c r="D876" s="184"/>
      <c r="E876" s="84"/>
      <c r="F876" s="163"/>
      <c r="G876" s="35"/>
      <c r="H876" s="215"/>
      <c r="I876" s="215"/>
      <c r="J876" s="215"/>
      <c r="K876" s="215"/>
      <c r="L876" s="215"/>
      <c r="M876" s="215"/>
      <c r="N876" s="215"/>
      <c r="O876" s="215"/>
      <c r="P876" s="215"/>
    </row>
    <row r="877" spans="1:16" x14ac:dyDescent="0.2">
      <c r="A877" s="29"/>
      <c r="B877" s="75"/>
      <c r="C877" s="41"/>
      <c r="D877" s="184"/>
      <c r="E877" s="84"/>
      <c r="F877" s="163"/>
      <c r="G877" s="35"/>
      <c r="H877" s="215"/>
      <c r="I877" s="215"/>
      <c r="J877" s="215"/>
      <c r="K877" s="215"/>
      <c r="L877" s="215"/>
      <c r="M877" s="215"/>
      <c r="N877" s="215"/>
      <c r="O877" s="215"/>
      <c r="P877" s="215"/>
    </row>
    <row r="878" spans="1:16" x14ac:dyDescent="0.2">
      <c r="A878" s="29"/>
      <c r="B878" s="75"/>
      <c r="C878" s="41"/>
      <c r="D878" s="187"/>
      <c r="E878" s="84"/>
      <c r="F878" s="163"/>
      <c r="G878" s="35"/>
      <c r="H878" s="215"/>
      <c r="I878" s="215"/>
      <c r="J878" s="215"/>
      <c r="K878" s="215"/>
      <c r="L878" s="215"/>
      <c r="M878" s="215"/>
      <c r="N878" s="215"/>
      <c r="O878" s="215"/>
      <c r="P878" s="215"/>
    </row>
    <row r="879" spans="1:16" x14ac:dyDescent="0.2">
      <c r="A879" s="29"/>
      <c r="B879" s="75"/>
      <c r="C879" s="41"/>
      <c r="D879" s="187"/>
      <c r="E879" s="84"/>
      <c r="F879" s="163"/>
      <c r="G879" s="35"/>
      <c r="H879" s="215"/>
      <c r="I879" s="215"/>
      <c r="J879" s="215"/>
      <c r="K879" s="215"/>
      <c r="L879" s="215"/>
      <c r="M879" s="215"/>
      <c r="N879" s="215"/>
      <c r="O879" s="215"/>
      <c r="P879" s="215"/>
    </row>
    <row r="880" spans="1:16" x14ac:dyDescent="0.2">
      <c r="A880" s="29"/>
      <c r="B880" s="75"/>
      <c r="C880" s="41"/>
      <c r="D880" s="187"/>
      <c r="E880" s="84"/>
      <c r="F880" s="163"/>
      <c r="G880" s="35"/>
      <c r="H880" s="215"/>
      <c r="I880" s="215"/>
      <c r="J880" s="215"/>
      <c r="K880" s="215"/>
      <c r="L880" s="215"/>
      <c r="M880" s="215"/>
      <c r="N880" s="215"/>
      <c r="O880" s="215"/>
      <c r="P880" s="215"/>
    </row>
    <row r="881" spans="1:16" x14ac:dyDescent="0.2">
      <c r="A881" s="29"/>
      <c r="B881" s="75"/>
      <c r="C881" s="41"/>
      <c r="D881" s="187"/>
      <c r="E881" s="84"/>
      <c r="F881" s="163"/>
      <c r="G881" s="35"/>
      <c r="H881" s="215"/>
      <c r="I881" s="215"/>
      <c r="J881" s="215"/>
      <c r="K881" s="215"/>
      <c r="L881" s="215"/>
      <c r="M881" s="215"/>
      <c r="N881" s="215"/>
      <c r="O881" s="215"/>
      <c r="P881" s="215"/>
    </row>
    <row r="882" spans="1:16" x14ac:dyDescent="0.2">
      <c r="A882" s="29"/>
      <c r="B882" s="75"/>
      <c r="C882" s="41"/>
      <c r="D882" s="187"/>
      <c r="E882" s="84"/>
      <c r="F882" s="163"/>
      <c r="G882" s="35"/>
      <c r="H882" s="215"/>
      <c r="I882" s="215"/>
      <c r="J882" s="215"/>
      <c r="K882" s="215"/>
      <c r="L882" s="215"/>
      <c r="M882" s="215"/>
      <c r="N882" s="215"/>
      <c r="O882" s="215"/>
      <c r="P882" s="215"/>
    </row>
    <row r="883" spans="1:16" x14ac:dyDescent="0.2">
      <c r="A883" s="29"/>
      <c r="B883" s="75"/>
      <c r="C883" s="41"/>
      <c r="D883" s="187"/>
      <c r="E883" s="84"/>
      <c r="F883" s="163"/>
      <c r="G883" s="35"/>
      <c r="H883" s="215"/>
      <c r="I883" s="215"/>
      <c r="J883" s="215"/>
      <c r="K883" s="215"/>
      <c r="L883" s="215"/>
      <c r="M883" s="215"/>
      <c r="N883" s="215"/>
      <c r="O883" s="215"/>
      <c r="P883" s="215"/>
    </row>
    <row r="884" spans="1:16" x14ac:dyDescent="0.2">
      <c r="A884" s="29"/>
      <c r="B884" s="75"/>
      <c r="C884" s="41"/>
      <c r="D884" s="187"/>
      <c r="E884" s="84"/>
      <c r="F884" s="163"/>
      <c r="G884" s="35"/>
      <c r="H884" s="215"/>
      <c r="I884" s="215"/>
      <c r="J884" s="215"/>
      <c r="K884" s="215"/>
      <c r="L884" s="215"/>
      <c r="M884" s="215"/>
      <c r="N884" s="215"/>
      <c r="O884" s="215"/>
      <c r="P884" s="215"/>
    </row>
    <row r="885" spans="1:16" x14ac:dyDescent="0.2">
      <c r="A885" s="29"/>
      <c r="B885" s="75"/>
      <c r="C885" s="41"/>
      <c r="D885" s="187"/>
      <c r="E885" s="84"/>
      <c r="F885" s="163"/>
      <c r="G885" s="35"/>
      <c r="H885" s="215"/>
      <c r="I885" s="215"/>
      <c r="J885" s="215"/>
      <c r="K885" s="215"/>
      <c r="L885" s="215"/>
      <c r="M885" s="215"/>
      <c r="N885" s="215"/>
      <c r="O885" s="215"/>
      <c r="P885" s="215"/>
    </row>
    <row r="886" spans="1:16" x14ac:dyDescent="0.2">
      <c r="A886" s="29"/>
      <c r="B886" s="75"/>
      <c r="C886" s="41"/>
      <c r="D886" s="187"/>
      <c r="E886" s="84"/>
      <c r="F886" s="163"/>
      <c r="G886" s="35"/>
      <c r="H886" s="215"/>
      <c r="I886" s="215"/>
      <c r="J886" s="215"/>
      <c r="K886" s="215"/>
      <c r="L886" s="215"/>
      <c r="M886" s="215"/>
      <c r="N886" s="215"/>
      <c r="O886" s="215"/>
      <c r="P886" s="215"/>
    </row>
    <row r="887" spans="1:16" x14ac:dyDescent="0.2">
      <c r="A887" s="29"/>
      <c r="B887" s="75"/>
      <c r="C887" s="41"/>
      <c r="D887" s="187"/>
      <c r="E887" s="84"/>
      <c r="F887" s="163"/>
      <c r="G887" s="35"/>
      <c r="H887" s="215"/>
      <c r="I887" s="215"/>
      <c r="J887" s="215"/>
      <c r="K887" s="215"/>
      <c r="L887" s="215"/>
      <c r="M887" s="215"/>
      <c r="N887" s="215"/>
      <c r="O887" s="215"/>
      <c r="P887" s="215"/>
    </row>
    <row r="888" spans="1:16" x14ac:dyDescent="0.2">
      <c r="A888" s="29"/>
      <c r="B888" s="75"/>
      <c r="C888" s="41"/>
      <c r="D888" s="187"/>
      <c r="E888" s="84"/>
      <c r="F888" s="172"/>
      <c r="G888" s="35"/>
      <c r="H888" s="215"/>
      <c r="I888" s="215"/>
      <c r="J888" s="215"/>
      <c r="K888" s="215"/>
      <c r="L888" s="215"/>
      <c r="M888" s="215"/>
      <c r="N888" s="215"/>
      <c r="O888" s="215"/>
      <c r="P888" s="215"/>
    </row>
    <row r="889" spans="1:16" x14ac:dyDescent="0.2">
      <c r="A889" s="29"/>
      <c r="B889" s="75"/>
      <c r="C889" s="41"/>
      <c r="D889" s="187"/>
      <c r="E889" s="84"/>
      <c r="F889" s="173"/>
      <c r="G889" s="35"/>
      <c r="H889" s="215"/>
      <c r="I889" s="215"/>
      <c r="J889" s="215"/>
      <c r="K889" s="215"/>
      <c r="L889" s="215"/>
      <c r="M889" s="215"/>
      <c r="N889" s="215"/>
      <c r="O889" s="215"/>
      <c r="P889" s="215"/>
    </row>
    <row r="890" spans="1:16" x14ac:dyDescent="0.2">
      <c r="A890" s="29" t="s">
        <v>8</v>
      </c>
      <c r="B890" s="75"/>
      <c r="C890" s="41"/>
      <c r="D890" s="187"/>
      <c r="E890" s="84"/>
      <c r="F890" s="173"/>
      <c r="G890" s="35" t="s">
        <v>8</v>
      </c>
      <c r="H890" s="215"/>
      <c r="I890" s="215"/>
      <c r="J890" s="215"/>
      <c r="K890" s="215"/>
      <c r="L890" s="215"/>
      <c r="M890" s="215"/>
      <c r="N890" s="215"/>
      <c r="O890" s="215"/>
      <c r="P890" s="215"/>
    </row>
    <row r="891" spans="1:16" ht="13.5" thickBot="1" x14ac:dyDescent="0.25">
      <c r="A891" s="45"/>
      <c r="B891" s="188"/>
      <c r="C891" s="47" t="s">
        <v>8</v>
      </c>
      <c r="D891" s="66" t="s">
        <v>8</v>
      </c>
      <c r="E891" s="188"/>
      <c r="F891" s="49" t="s">
        <v>15</v>
      </c>
      <c r="G891" s="50">
        <f>SUM(G857:G890)</f>
        <v>28200</v>
      </c>
      <c r="H891" s="246"/>
      <c r="I891" s="246"/>
      <c r="J891" s="246"/>
      <c r="K891" s="246"/>
      <c r="L891" s="246"/>
      <c r="M891" s="246"/>
      <c r="N891" s="246"/>
      <c r="O891" s="246"/>
      <c r="P891" s="246"/>
    </row>
    <row r="892" spans="1:16" ht="13.5" thickTop="1" x14ac:dyDescent="0.2">
      <c r="A892" s="348" t="s">
        <v>1306</v>
      </c>
      <c r="B892" s="190"/>
      <c r="C892" s="191"/>
      <c r="D892" s="192"/>
      <c r="E892" s="190"/>
      <c r="F892" s="193"/>
      <c r="G892" s="194"/>
      <c r="H892" s="254"/>
      <c r="I892" s="254"/>
      <c r="J892" s="254"/>
      <c r="K892" s="254"/>
      <c r="L892" s="254"/>
      <c r="M892" s="254"/>
      <c r="N892" s="254"/>
      <c r="O892" s="254"/>
      <c r="P892" s="254"/>
    </row>
    <row r="893" spans="1:16" ht="13.5" thickBot="1" x14ac:dyDescent="0.25">
      <c r="A893" s="1308" t="s">
        <v>1305</v>
      </c>
      <c r="B893" s="1311"/>
      <c r="C893" s="1311"/>
      <c r="D893" s="1311"/>
      <c r="E893" s="1311"/>
      <c r="F893" s="1311"/>
      <c r="G893" s="1312"/>
      <c r="H893" s="858"/>
      <c r="I893" s="858"/>
      <c r="J893" s="858"/>
      <c r="K893" s="858"/>
      <c r="L893" s="858"/>
      <c r="M893" s="858"/>
      <c r="N893" s="858"/>
      <c r="O893" s="858"/>
      <c r="P893" s="858"/>
    </row>
    <row r="894" spans="1:16" ht="13.5" thickTop="1" x14ac:dyDescent="0.2">
      <c r="A894" s="1130" t="s">
        <v>8</v>
      </c>
      <c r="B894" s="1131"/>
      <c r="C894" s="1131"/>
      <c r="D894" s="57" t="s">
        <v>11</v>
      </c>
      <c r="E894" s="1132" t="s">
        <v>12</v>
      </c>
      <c r="F894" s="1132"/>
      <c r="G894" s="1133"/>
      <c r="H894" s="4"/>
      <c r="I894" s="4"/>
      <c r="J894" s="4"/>
      <c r="K894" s="4"/>
      <c r="L894" s="4"/>
      <c r="M894" s="4"/>
      <c r="N894" s="4"/>
      <c r="O894" s="4"/>
      <c r="P894" s="4"/>
    </row>
    <row r="895" spans="1:16" x14ac:dyDescent="0.2">
      <c r="A895" s="1191" t="s">
        <v>17</v>
      </c>
      <c r="B895" s="1192"/>
      <c r="C895" s="1193"/>
      <c r="D895" s="39"/>
      <c r="E895" s="1136"/>
      <c r="F895" s="1137"/>
      <c r="G895" s="1138"/>
      <c r="H895" s="176"/>
      <c r="I895" s="176"/>
      <c r="J895" s="176"/>
      <c r="K895" s="176"/>
      <c r="L895" s="176"/>
      <c r="M895" s="176"/>
      <c r="N895" s="176"/>
      <c r="O895" s="176"/>
      <c r="P895" s="176"/>
    </row>
    <row r="896" spans="1:16" x14ac:dyDescent="0.2">
      <c r="A896" s="1191" t="s">
        <v>38</v>
      </c>
      <c r="B896" s="1192"/>
      <c r="C896" s="1193"/>
      <c r="D896" s="58" t="s">
        <v>380</v>
      </c>
      <c r="E896" s="1194" t="s">
        <v>142</v>
      </c>
      <c r="F896" s="1139"/>
      <c r="G896" s="1140"/>
      <c r="H896" s="1"/>
      <c r="I896" s="1"/>
      <c r="J896" s="1"/>
      <c r="K896" s="1"/>
      <c r="L896" s="1"/>
      <c r="M896" s="1"/>
      <c r="N896" s="1"/>
      <c r="O896" s="1"/>
      <c r="P896" s="1"/>
    </row>
    <row r="897" spans="1:21" ht="13.5" thickBot="1" x14ac:dyDescent="0.25">
      <c r="A897" s="1195" t="s">
        <v>39</v>
      </c>
      <c r="B897" s="1196"/>
      <c r="C897" s="1197"/>
      <c r="D897" s="356" t="s">
        <v>589</v>
      </c>
      <c r="E897" s="1143" t="s">
        <v>0</v>
      </c>
      <c r="F897" s="1143"/>
      <c r="G897" s="1144"/>
      <c r="H897" s="4"/>
      <c r="I897" s="4"/>
      <c r="J897" s="4"/>
      <c r="K897" s="4"/>
      <c r="L897" s="4"/>
      <c r="M897" s="4"/>
      <c r="N897" s="4"/>
      <c r="O897" s="4"/>
      <c r="P897" s="4"/>
    </row>
    <row r="898" spans="1:21" ht="16.5" x14ac:dyDescent="0.25">
      <c r="A898" s="1152" t="s">
        <v>29</v>
      </c>
      <c r="B898" s="1153"/>
      <c r="C898" s="1153"/>
      <c r="D898" s="1153"/>
      <c r="E898" s="1153"/>
      <c r="F898" s="1153"/>
      <c r="G898" s="1154"/>
      <c r="H898" s="251"/>
      <c r="I898" s="251"/>
      <c r="J898" s="251"/>
      <c r="K898" s="251"/>
      <c r="L898" s="251"/>
      <c r="M898" s="251"/>
      <c r="N898" s="251"/>
      <c r="O898" s="251"/>
      <c r="P898" s="251"/>
    </row>
    <row r="899" spans="1:21" x14ac:dyDescent="0.2">
      <c r="A899" s="1155" t="s">
        <v>48</v>
      </c>
      <c r="B899" s="1156"/>
      <c r="C899" s="1156"/>
      <c r="D899" s="1156"/>
      <c r="E899" s="1156"/>
      <c r="F899" s="1156"/>
      <c r="G899" s="1157"/>
      <c r="H899" s="250"/>
      <c r="I899" s="250"/>
      <c r="J899" s="250"/>
      <c r="K899" s="250"/>
      <c r="L899" s="250"/>
      <c r="M899" s="250"/>
      <c r="N899" s="250"/>
      <c r="O899" s="250"/>
      <c r="P899" s="250"/>
    </row>
    <row r="900" spans="1:21" x14ac:dyDescent="0.2">
      <c r="A900" s="1158" t="s">
        <v>49</v>
      </c>
      <c r="B900" s="1159"/>
      <c r="C900" s="1159"/>
      <c r="D900" s="1159"/>
      <c r="E900" s="1159"/>
      <c r="F900" s="1159"/>
      <c r="G900" s="1160"/>
      <c r="H900" s="4"/>
      <c r="I900" s="4"/>
      <c r="J900" s="4"/>
      <c r="K900" s="4"/>
      <c r="L900" s="4"/>
      <c r="M900" s="4"/>
      <c r="N900" s="4"/>
      <c r="O900" s="4"/>
      <c r="P900" s="4"/>
    </row>
    <row r="901" spans="1:21" x14ac:dyDescent="0.2">
      <c r="A901" s="6"/>
      <c r="B901" s="178"/>
      <c r="C901" s="8"/>
      <c r="D901" s="9"/>
      <c r="E901" s="99"/>
      <c r="F901" s="10"/>
      <c r="G901" s="11" t="s">
        <v>8</v>
      </c>
      <c r="H901" s="252"/>
      <c r="I901" s="252"/>
      <c r="J901" s="252"/>
      <c r="K901" s="252"/>
      <c r="L901" s="252"/>
      <c r="M901" s="252"/>
      <c r="N901" s="252"/>
      <c r="O901" s="252"/>
      <c r="P901" s="252"/>
    </row>
    <row r="902" spans="1:21" x14ac:dyDescent="0.2">
      <c r="A902" s="12" t="s">
        <v>1</v>
      </c>
      <c r="B902" s="13"/>
      <c r="C902" s="14" t="s">
        <v>5</v>
      </c>
      <c r="D902" s="13"/>
      <c r="E902" s="343" t="s">
        <v>1074</v>
      </c>
      <c r="F902" s="60"/>
      <c r="G902" s="344" t="s">
        <v>1538</v>
      </c>
      <c r="H902" s="411"/>
      <c r="I902" s="411"/>
      <c r="J902" s="411"/>
      <c r="K902" s="411"/>
      <c r="L902" s="411"/>
      <c r="M902" s="411"/>
      <c r="N902" s="411"/>
      <c r="O902" s="411"/>
      <c r="P902" s="411"/>
    </row>
    <row r="903" spans="1:21" x14ac:dyDescent="0.2">
      <c r="A903" s="17" t="s">
        <v>8</v>
      </c>
      <c r="B903" s="179"/>
      <c r="C903" s="19"/>
      <c r="D903" s="4"/>
      <c r="E903" s="1145"/>
      <c r="F903" s="1146"/>
      <c r="G903" s="20"/>
    </row>
    <row r="904" spans="1:21" x14ac:dyDescent="0.2">
      <c r="A904" s="21" t="s">
        <v>37</v>
      </c>
      <c r="B904" s="22"/>
      <c r="C904" s="22"/>
      <c r="D904" s="22"/>
      <c r="E904" s="23" t="s">
        <v>46</v>
      </c>
      <c r="F904" s="24"/>
      <c r="G904" s="20" t="s">
        <v>50</v>
      </c>
    </row>
    <row r="905" spans="1:21" x14ac:dyDescent="0.2">
      <c r="A905" s="6"/>
      <c r="B905" s="178"/>
      <c r="C905" s="8"/>
      <c r="D905" s="8"/>
      <c r="E905" s="1147"/>
      <c r="F905" s="1148"/>
      <c r="G905" s="25"/>
    </row>
    <row r="906" spans="1:21" ht="26.25" thickBot="1" x14ac:dyDescent="0.25">
      <c r="A906" s="26" t="s">
        <v>47</v>
      </c>
      <c r="B906" s="180" t="s">
        <v>23</v>
      </c>
      <c r="C906" s="28" t="s">
        <v>34</v>
      </c>
      <c r="D906" s="110" t="s">
        <v>53</v>
      </c>
      <c r="E906" s="181" t="s">
        <v>54</v>
      </c>
      <c r="F906" s="111" t="s">
        <v>55</v>
      </c>
      <c r="G906" s="112" t="s">
        <v>35</v>
      </c>
      <c r="H906" s="253"/>
      <c r="I906" s="253"/>
      <c r="J906" s="253"/>
      <c r="K906" s="253"/>
      <c r="L906" s="253"/>
      <c r="M906" s="253"/>
      <c r="N906" s="253"/>
      <c r="O906" s="253"/>
      <c r="P906" s="253"/>
    </row>
    <row r="907" spans="1:21" ht="13.5" thickTop="1" x14ac:dyDescent="0.2">
      <c r="A907" s="345">
        <v>1</v>
      </c>
      <c r="B907" s="75"/>
      <c r="C907" s="346" t="s">
        <v>1541</v>
      </c>
      <c r="D907" s="347" t="s">
        <v>1539</v>
      </c>
      <c r="E907" s="438">
        <v>1</v>
      </c>
      <c r="F907" s="437">
        <v>1380</v>
      </c>
      <c r="G907" s="35">
        <f>F907*E907</f>
        <v>1380</v>
      </c>
      <c r="H907" s="215"/>
      <c r="I907" s="215"/>
      <c r="J907" s="215"/>
      <c r="K907" s="215"/>
      <c r="L907" s="215"/>
      <c r="M907" s="215"/>
      <c r="N907" s="215"/>
      <c r="O907" s="215"/>
      <c r="P907" s="215"/>
    </row>
    <row r="908" spans="1:21" x14ac:dyDescent="0.2">
      <c r="A908" s="345">
        <v>2</v>
      </c>
      <c r="B908" s="75"/>
      <c r="C908" s="346" t="s">
        <v>149</v>
      </c>
      <c r="D908" s="347" t="s">
        <v>1540</v>
      </c>
      <c r="E908" s="77">
        <v>5</v>
      </c>
      <c r="F908" s="185">
        <v>74</v>
      </c>
      <c r="G908" s="35">
        <f t="shared" ref="G908:G909" si="4">F908*E908</f>
        <v>370</v>
      </c>
      <c r="H908" s="215"/>
      <c r="I908" s="215"/>
      <c r="J908" s="215"/>
      <c r="K908" s="215"/>
      <c r="L908" s="215"/>
      <c r="M908" s="215"/>
      <c r="N908" s="215"/>
      <c r="O908" s="215"/>
      <c r="P908" s="215"/>
    </row>
    <row r="909" spans="1:21" x14ac:dyDescent="0.2">
      <c r="A909" s="345">
        <v>3</v>
      </c>
      <c r="B909" s="75"/>
      <c r="C909" s="346" t="s">
        <v>1542</v>
      </c>
      <c r="D909" s="347" t="s">
        <v>168</v>
      </c>
      <c r="E909" s="77">
        <v>8</v>
      </c>
      <c r="F909" s="185">
        <v>550</v>
      </c>
      <c r="G909" s="35">
        <f t="shared" si="4"/>
        <v>4400</v>
      </c>
      <c r="H909" s="215"/>
      <c r="I909" s="215"/>
      <c r="J909" s="215"/>
      <c r="K909" s="215"/>
      <c r="L909" s="215"/>
      <c r="M909" s="215"/>
      <c r="N909" s="215"/>
      <c r="O909" s="215"/>
      <c r="P909" s="215"/>
    </row>
    <row r="910" spans="1:21" x14ac:dyDescent="0.2">
      <c r="A910" s="29"/>
      <c r="B910" s="75"/>
      <c r="C910" s="346" t="s">
        <v>1542</v>
      </c>
      <c r="D910" s="347" t="s">
        <v>168</v>
      </c>
      <c r="E910" s="77">
        <v>2</v>
      </c>
      <c r="F910" s="185">
        <v>540</v>
      </c>
      <c r="G910" s="35">
        <f>F910*E910</f>
        <v>1080</v>
      </c>
      <c r="H910" s="215"/>
      <c r="I910" s="215"/>
      <c r="J910" s="215"/>
      <c r="K910" s="215"/>
      <c r="L910" s="215"/>
      <c r="M910" s="215"/>
      <c r="N910" s="215"/>
      <c r="O910" s="215"/>
      <c r="P910" s="215"/>
      <c r="T910" s="214"/>
      <c r="U910" s="583"/>
    </row>
    <row r="911" spans="1:21" x14ac:dyDescent="0.2">
      <c r="A911" s="29"/>
      <c r="B911" s="75"/>
      <c r="C911" s="183"/>
      <c r="D911" s="184"/>
      <c r="E911" s="77"/>
      <c r="F911" s="185"/>
      <c r="G911" s="35"/>
      <c r="H911" s="215"/>
      <c r="I911" s="215"/>
      <c r="J911" s="215"/>
      <c r="K911" s="215"/>
      <c r="L911" s="215"/>
      <c r="M911" s="215"/>
      <c r="N911" s="215"/>
      <c r="O911" s="215"/>
      <c r="P911" s="215"/>
      <c r="T911" s="214"/>
    </row>
    <row r="912" spans="1:21" x14ac:dyDescent="0.2">
      <c r="A912" s="29"/>
      <c r="B912" s="75"/>
      <c r="C912" s="183"/>
      <c r="D912" s="184"/>
      <c r="E912" s="77"/>
      <c r="F912" s="185"/>
      <c r="G912" s="35"/>
      <c r="H912" s="215"/>
      <c r="I912" s="215"/>
      <c r="J912" s="215"/>
      <c r="K912" s="215"/>
      <c r="L912" s="215"/>
      <c r="M912" s="215"/>
      <c r="N912" s="215"/>
      <c r="O912" s="215"/>
      <c r="P912" s="215"/>
      <c r="T912" s="214"/>
    </row>
    <row r="913" spans="1:20" x14ac:dyDescent="0.2">
      <c r="A913" s="29"/>
      <c r="B913" s="75"/>
      <c r="C913" s="41"/>
      <c r="D913" s="184"/>
      <c r="E913" s="77"/>
      <c r="F913" s="185"/>
      <c r="G913" s="35"/>
      <c r="H913" s="215"/>
      <c r="I913" s="215"/>
      <c r="J913" s="215"/>
      <c r="K913" s="215"/>
      <c r="L913" s="215"/>
      <c r="M913" s="215"/>
      <c r="N913" s="215"/>
      <c r="O913" s="215"/>
      <c r="P913" s="215"/>
      <c r="T913" s="214"/>
    </row>
    <row r="914" spans="1:20" x14ac:dyDescent="0.2">
      <c r="A914" s="29"/>
      <c r="B914" s="75"/>
      <c r="C914" s="41"/>
      <c r="D914" s="184"/>
      <c r="E914" s="77"/>
      <c r="F914" s="185"/>
      <c r="G914" s="35"/>
      <c r="H914" s="215"/>
      <c r="I914" s="215"/>
      <c r="J914" s="215"/>
      <c r="K914" s="215"/>
      <c r="L914" s="215"/>
      <c r="M914" s="215"/>
      <c r="N914" s="215"/>
      <c r="O914" s="215"/>
      <c r="P914" s="215"/>
      <c r="T914" s="214"/>
    </row>
    <row r="915" spans="1:20" x14ac:dyDescent="0.2">
      <c r="A915" s="29"/>
      <c r="B915" s="186"/>
      <c r="C915" s="41"/>
      <c r="D915" s="184"/>
      <c r="E915" s="77"/>
      <c r="F915" s="185"/>
      <c r="G915" s="35"/>
      <c r="H915" s="215"/>
      <c r="I915" s="215"/>
      <c r="J915" s="215"/>
      <c r="K915" s="215"/>
      <c r="L915" s="215"/>
      <c r="M915" s="215"/>
      <c r="N915" s="215"/>
      <c r="O915" s="215"/>
      <c r="P915" s="215"/>
      <c r="T915" s="214"/>
    </row>
    <row r="916" spans="1:20" x14ac:dyDescent="0.2">
      <c r="A916" s="29"/>
      <c r="B916" s="74"/>
      <c r="C916" s="31"/>
      <c r="D916" s="184"/>
      <c r="E916" s="77"/>
      <c r="F916" s="185"/>
      <c r="G916" s="35"/>
      <c r="H916" s="215"/>
      <c r="I916" s="215"/>
      <c r="J916" s="215"/>
      <c r="K916" s="215"/>
      <c r="L916" s="215"/>
      <c r="M916" s="215"/>
      <c r="N916" s="215"/>
      <c r="O916" s="215"/>
      <c r="P916" s="215"/>
      <c r="T916" s="214"/>
    </row>
    <row r="917" spans="1:20" x14ac:dyDescent="0.2">
      <c r="A917" s="29"/>
      <c r="B917" s="74"/>
      <c r="C917" s="41"/>
      <c r="D917" s="435" t="s">
        <v>483</v>
      </c>
      <c r="E917" s="84"/>
      <c r="F917" s="163"/>
      <c r="G917" s="35"/>
      <c r="H917" s="215"/>
      <c r="I917" s="215"/>
      <c r="J917" s="215"/>
      <c r="K917" s="215"/>
      <c r="L917" s="215"/>
      <c r="M917" s="215"/>
      <c r="N917" s="215"/>
      <c r="O917" s="215"/>
      <c r="P917" s="215"/>
      <c r="T917" s="214"/>
    </row>
    <row r="918" spans="1:20" x14ac:dyDescent="0.2">
      <c r="A918" s="29"/>
      <c r="B918" s="74"/>
      <c r="C918" s="41"/>
      <c r="D918" s="187"/>
      <c r="E918" s="84"/>
      <c r="F918" s="163"/>
      <c r="G918" s="35"/>
      <c r="H918" s="215"/>
      <c r="I918" s="215"/>
      <c r="J918" s="215"/>
      <c r="K918" s="215"/>
      <c r="L918" s="215"/>
      <c r="M918" s="215"/>
      <c r="N918" s="215"/>
      <c r="O918" s="215"/>
      <c r="P918" s="215"/>
    </row>
    <row r="919" spans="1:20" x14ac:dyDescent="0.2">
      <c r="A919" s="29"/>
      <c r="B919" s="75"/>
      <c r="C919" s="41"/>
      <c r="D919" s="187"/>
      <c r="E919" s="84"/>
      <c r="F919" s="172"/>
      <c r="G919" s="35"/>
      <c r="H919" s="215"/>
      <c r="I919" s="215"/>
      <c r="J919" s="215"/>
      <c r="K919" s="215"/>
      <c r="L919" s="215"/>
      <c r="M919" s="215"/>
      <c r="N919" s="215"/>
      <c r="O919" s="215"/>
      <c r="P919" s="215"/>
    </row>
    <row r="920" spans="1:20" x14ac:dyDescent="0.2">
      <c r="A920" s="29"/>
      <c r="B920" s="75"/>
      <c r="C920" s="41"/>
      <c r="D920" s="187"/>
      <c r="E920" s="84"/>
      <c r="F920" s="173"/>
      <c r="G920" s="35"/>
      <c r="H920" s="215"/>
      <c r="I920" s="215"/>
      <c r="J920" s="215"/>
      <c r="K920" s="215"/>
      <c r="L920" s="215"/>
      <c r="M920" s="215"/>
      <c r="N920" s="215"/>
      <c r="O920" s="215"/>
      <c r="P920" s="215"/>
    </row>
    <row r="921" spans="1:20" x14ac:dyDescent="0.2">
      <c r="A921" s="29"/>
      <c r="B921" s="75"/>
      <c r="C921" s="183"/>
      <c r="D921" s="187"/>
      <c r="E921" s="77"/>
      <c r="F921" s="185"/>
      <c r="G921" s="35"/>
      <c r="H921" s="215"/>
      <c r="I921" s="215"/>
      <c r="J921" s="215"/>
      <c r="K921" s="215"/>
      <c r="L921" s="215"/>
      <c r="M921" s="215"/>
      <c r="N921" s="215"/>
      <c r="O921" s="215"/>
      <c r="P921" s="215"/>
    </row>
    <row r="922" spans="1:20" x14ac:dyDescent="0.2">
      <c r="A922" s="29"/>
      <c r="B922" s="75"/>
      <c r="C922" s="183"/>
      <c r="D922" s="187"/>
      <c r="E922" s="77"/>
      <c r="F922" s="185"/>
      <c r="G922" s="35"/>
      <c r="H922" s="215"/>
      <c r="I922" s="215"/>
      <c r="J922" s="215"/>
      <c r="K922" s="215"/>
      <c r="L922" s="215"/>
      <c r="M922" s="215"/>
      <c r="N922" s="215"/>
      <c r="O922" s="215"/>
      <c r="P922" s="215"/>
    </row>
    <row r="923" spans="1:20" x14ac:dyDescent="0.2">
      <c r="A923" s="29"/>
      <c r="B923" s="75"/>
      <c r="C923" s="183"/>
      <c r="D923" s="184"/>
      <c r="E923" s="77"/>
      <c r="F923" s="185"/>
      <c r="G923" s="35"/>
      <c r="H923" s="215"/>
      <c r="I923" s="215"/>
      <c r="J923" s="215"/>
      <c r="K923" s="215"/>
      <c r="L923" s="215"/>
      <c r="M923" s="215"/>
      <c r="N923" s="215"/>
      <c r="O923" s="215"/>
      <c r="P923" s="215"/>
    </row>
    <row r="924" spans="1:20" x14ac:dyDescent="0.2">
      <c r="A924" s="29"/>
      <c r="B924" s="75"/>
      <c r="C924" s="183"/>
      <c r="D924" s="184"/>
      <c r="E924" s="77"/>
      <c r="F924" s="185"/>
      <c r="G924" s="35"/>
      <c r="H924" s="215"/>
      <c r="I924" s="215"/>
      <c r="J924" s="215"/>
      <c r="K924" s="215"/>
      <c r="L924" s="215"/>
      <c r="M924" s="215"/>
      <c r="N924" s="215"/>
      <c r="O924" s="215"/>
      <c r="P924" s="215"/>
    </row>
    <row r="925" spans="1:20" x14ac:dyDescent="0.2">
      <c r="A925" s="29"/>
      <c r="B925" s="75"/>
      <c r="C925" s="183"/>
      <c r="D925" s="184"/>
      <c r="E925" s="77"/>
      <c r="F925" s="185"/>
      <c r="G925" s="35"/>
      <c r="H925" s="215"/>
      <c r="I925" s="215"/>
      <c r="J925" s="215"/>
      <c r="K925" s="215"/>
      <c r="L925" s="215"/>
      <c r="M925" s="215"/>
      <c r="N925" s="215"/>
      <c r="O925" s="215"/>
      <c r="P925" s="215"/>
    </row>
    <row r="926" spans="1:20" x14ac:dyDescent="0.2">
      <c r="A926" s="29"/>
      <c r="B926" s="75"/>
      <c r="C926" s="41"/>
      <c r="D926" s="184"/>
      <c r="E926" s="84"/>
      <c r="F926" s="163"/>
      <c r="G926" s="35"/>
      <c r="H926" s="215"/>
      <c r="I926" s="215"/>
      <c r="J926" s="215"/>
      <c r="K926" s="215"/>
      <c r="L926" s="215"/>
      <c r="M926" s="215"/>
      <c r="N926" s="215"/>
      <c r="O926" s="215"/>
      <c r="P926" s="215"/>
    </row>
    <row r="927" spans="1:20" x14ac:dyDescent="0.2">
      <c r="A927" s="29"/>
      <c r="B927" s="75"/>
      <c r="C927" s="41"/>
      <c r="D927" s="184"/>
      <c r="E927" s="84"/>
      <c r="F927" s="163"/>
      <c r="G927" s="35"/>
      <c r="H927" s="215"/>
      <c r="I927" s="215"/>
      <c r="J927" s="215"/>
      <c r="K927" s="215"/>
      <c r="L927" s="215"/>
      <c r="M927" s="215"/>
      <c r="N927" s="215"/>
      <c r="O927" s="215"/>
      <c r="P927" s="215"/>
    </row>
    <row r="928" spans="1:20" x14ac:dyDescent="0.2">
      <c r="A928" s="29"/>
      <c r="B928" s="75"/>
      <c r="C928" s="41"/>
      <c r="D928" s="187"/>
      <c r="E928" s="84"/>
      <c r="F928" s="163"/>
      <c r="G928" s="35"/>
      <c r="H928" s="215"/>
      <c r="I928" s="215"/>
      <c r="J928" s="215"/>
      <c r="K928" s="215"/>
      <c r="L928" s="215"/>
      <c r="M928" s="215"/>
      <c r="N928" s="215"/>
      <c r="O928" s="215"/>
      <c r="P928" s="215"/>
    </row>
    <row r="929" spans="1:16" x14ac:dyDescent="0.2">
      <c r="A929" s="29"/>
      <c r="B929" s="75"/>
      <c r="C929" s="41"/>
      <c r="D929" s="187"/>
      <c r="E929" s="84"/>
      <c r="F929" s="163"/>
      <c r="G929" s="35"/>
      <c r="H929" s="215"/>
      <c r="I929" s="215"/>
      <c r="J929" s="215"/>
      <c r="K929" s="215"/>
      <c r="L929" s="215"/>
      <c r="M929" s="215"/>
      <c r="N929" s="215"/>
      <c r="O929" s="215"/>
      <c r="P929" s="215"/>
    </row>
    <row r="930" spans="1:16" x14ac:dyDescent="0.2">
      <c r="A930" s="29"/>
      <c r="B930" s="75"/>
      <c r="C930" s="41"/>
      <c r="D930" s="187"/>
      <c r="E930" s="84"/>
      <c r="F930" s="163"/>
      <c r="G930" s="35"/>
      <c r="H930" s="215"/>
      <c r="I930" s="215"/>
      <c r="J930" s="215"/>
      <c r="K930" s="215"/>
      <c r="L930" s="215"/>
      <c r="M930" s="215"/>
      <c r="N930" s="215"/>
      <c r="O930" s="215"/>
      <c r="P930" s="215"/>
    </row>
    <row r="931" spans="1:16" x14ac:dyDescent="0.2">
      <c r="A931" s="29"/>
      <c r="B931" s="75"/>
      <c r="C931" s="41"/>
      <c r="D931" s="187"/>
      <c r="E931" s="84"/>
      <c r="F931" s="163"/>
      <c r="G931" s="35"/>
      <c r="H931" s="215"/>
      <c r="I931" s="215"/>
      <c r="J931" s="215"/>
      <c r="K931" s="215"/>
      <c r="L931" s="215"/>
      <c r="M931" s="215"/>
      <c r="N931" s="215"/>
      <c r="O931" s="215"/>
      <c r="P931" s="215"/>
    </row>
    <row r="932" spans="1:16" x14ac:dyDescent="0.2">
      <c r="A932" s="29"/>
      <c r="B932" s="75"/>
      <c r="C932" s="41"/>
      <c r="D932" s="187"/>
      <c r="E932" s="84"/>
      <c r="F932" s="163"/>
      <c r="G932" s="35"/>
      <c r="H932" s="215"/>
      <c r="I932" s="215"/>
      <c r="J932" s="215"/>
      <c r="K932" s="215"/>
      <c r="L932" s="215"/>
      <c r="M932" s="215"/>
      <c r="N932" s="215"/>
      <c r="O932" s="215"/>
      <c r="P932" s="215"/>
    </row>
    <row r="933" spans="1:16" x14ac:dyDescent="0.2">
      <c r="A933" s="29"/>
      <c r="B933" s="75"/>
      <c r="C933" s="41"/>
      <c r="D933" s="187"/>
      <c r="E933" s="84"/>
      <c r="F933" s="163"/>
      <c r="G933" s="35"/>
      <c r="H933" s="215"/>
      <c r="I933" s="215"/>
      <c r="J933" s="215"/>
      <c r="K933" s="215"/>
      <c r="L933" s="215"/>
      <c r="M933" s="215"/>
      <c r="N933" s="215"/>
      <c r="O933" s="215"/>
      <c r="P933" s="215"/>
    </row>
    <row r="934" spans="1:16" x14ac:dyDescent="0.2">
      <c r="A934" s="29"/>
      <c r="B934" s="75"/>
      <c r="C934" s="41"/>
      <c r="D934" s="187"/>
      <c r="E934" s="84"/>
      <c r="F934" s="163"/>
      <c r="G934" s="35"/>
      <c r="H934" s="215"/>
      <c r="I934" s="215"/>
      <c r="J934" s="215"/>
      <c r="K934" s="215"/>
      <c r="L934" s="215"/>
      <c r="M934" s="215"/>
      <c r="N934" s="215"/>
      <c r="O934" s="215"/>
      <c r="P934" s="215"/>
    </row>
    <row r="935" spans="1:16" x14ac:dyDescent="0.2">
      <c r="A935" s="29"/>
      <c r="B935" s="75"/>
      <c r="C935" s="41"/>
      <c r="D935" s="187"/>
      <c r="E935" s="84"/>
      <c r="F935" s="163"/>
      <c r="G935" s="35"/>
      <c r="H935" s="215"/>
      <c r="I935" s="215"/>
      <c r="J935" s="215"/>
      <c r="K935" s="215"/>
      <c r="L935" s="215"/>
      <c r="M935" s="215"/>
      <c r="N935" s="215"/>
      <c r="O935" s="215"/>
      <c r="P935" s="215"/>
    </row>
    <row r="936" spans="1:16" x14ac:dyDescent="0.2">
      <c r="A936" s="29"/>
      <c r="B936" s="75"/>
      <c r="C936" s="41"/>
      <c r="D936" s="187"/>
      <c r="E936" s="84"/>
      <c r="F936" s="163"/>
      <c r="G936" s="35"/>
      <c r="H936" s="215"/>
      <c r="I936" s="215"/>
      <c r="J936" s="215"/>
      <c r="K936" s="215"/>
      <c r="L936" s="215"/>
      <c r="M936" s="215"/>
      <c r="N936" s="215"/>
      <c r="O936" s="215"/>
      <c r="P936" s="215"/>
    </row>
    <row r="937" spans="1:16" x14ac:dyDescent="0.2">
      <c r="A937" s="29"/>
      <c r="B937" s="75"/>
      <c r="C937" s="41"/>
      <c r="D937" s="187"/>
      <c r="E937" s="84"/>
      <c r="F937" s="163"/>
      <c r="G937" s="35"/>
      <c r="H937" s="215"/>
      <c r="I937" s="215"/>
      <c r="J937" s="215"/>
      <c r="K937" s="215"/>
      <c r="L937" s="215"/>
      <c r="M937" s="215"/>
      <c r="N937" s="215"/>
      <c r="O937" s="215"/>
      <c r="P937" s="215"/>
    </row>
    <row r="938" spans="1:16" x14ac:dyDescent="0.2">
      <c r="A938" s="29"/>
      <c r="B938" s="75"/>
      <c r="C938" s="41"/>
      <c r="D938" s="187"/>
      <c r="E938" s="84"/>
      <c r="F938" s="172"/>
      <c r="G938" s="35"/>
      <c r="H938" s="215"/>
      <c r="I938" s="215"/>
      <c r="J938" s="215"/>
      <c r="K938" s="215"/>
      <c r="L938" s="215"/>
      <c r="M938" s="215"/>
      <c r="N938" s="215"/>
      <c r="O938" s="215"/>
      <c r="P938" s="215"/>
    </row>
    <row r="939" spans="1:16" x14ac:dyDescent="0.2">
      <c r="A939" s="29"/>
      <c r="B939" s="75"/>
      <c r="C939" s="41"/>
      <c r="D939" s="187"/>
      <c r="E939" s="84"/>
      <c r="F939" s="173"/>
      <c r="G939" s="35"/>
      <c r="H939" s="215"/>
      <c r="I939" s="215"/>
      <c r="J939" s="215"/>
      <c r="K939" s="215"/>
      <c r="L939" s="215"/>
      <c r="M939" s="215"/>
      <c r="N939" s="215"/>
      <c r="O939" s="215"/>
      <c r="P939" s="215"/>
    </row>
    <row r="940" spans="1:16" x14ac:dyDescent="0.2">
      <c r="A940" s="29" t="s">
        <v>8</v>
      </c>
      <c r="B940" s="75"/>
      <c r="C940" s="41"/>
      <c r="D940" s="187"/>
      <c r="E940" s="84"/>
      <c r="F940" s="173"/>
      <c r="G940" s="35" t="s">
        <v>8</v>
      </c>
      <c r="H940" s="215"/>
      <c r="I940" s="215"/>
      <c r="J940" s="215"/>
      <c r="K940" s="215"/>
      <c r="L940" s="215"/>
      <c r="M940" s="215"/>
      <c r="N940" s="215"/>
      <c r="O940" s="215"/>
      <c r="P940" s="215"/>
    </row>
    <row r="941" spans="1:16" ht="13.5" thickBot="1" x14ac:dyDescent="0.25">
      <c r="A941" s="45"/>
      <c r="B941" s="188"/>
      <c r="C941" s="47" t="s">
        <v>8</v>
      </c>
      <c r="D941" s="66" t="s">
        <v>8</v>
      </c>
      <c r="E941" s="188"/>
      <c r="F941" s="49" t="s">
        <v>15</v>
      </c>
      <c r="G941" s="50">
        <f>SUM(G907:G940)</f>
        <v>7230</v>
      </c>
      <c r="H941" s="246"/>
      <c r="I941" s="246"/>
      <c r="J941" s="246"/>
      <c r="K941" s="246"/>
      <c r="L941" s="246"/>
      <c r="M941" s="246"/>
      <c r="N941" s="246"/>
      <c r="O941" s="246"/>
      <c r="P941" s="246"/>
    </row>
    <row r="942" spans="1:16" ht="13.5" thickTop="1" x14ac:dyDescent="0.2">
      <c r="A942" s="1188" t="s">
        <v>1543</v>
      </c>
      <c r="B942" s="1189"/>
      <c r="C942" s="1189"/>
      <c r="D942" s="1189"/>
      <c r="E942" s="1189"/>
      <c r="F942" s="1189"/>
      <c r="G942" s="1190"/>
      <c r="H942" s="358"/>
      <c r="I942" s="358"/>
      <c r="J942" s="358"/>
      <c r="K942" s="358"/>
      <c r="L942" s="358"/>
      <c r="M942" s="358"/>
      <c r="N942" s="358"/>
      <c r="O942" s="358"/>
      <c r="P942" s="358"/>
    </row>
    <row r="943" spans="1:16" ht="13.5" thickBot="1" x14ac:dyDescent="0.25">
      <c r="A943" s="359"/>
      <c r="B943" s="355"/>
      <c r="C943" s="355" t="s">
        <v>1544</v>
      </c>
      <c r="D943" s="360"/>
      <c r="E943" s="355"/>
      <c r="F943" s="361"/>
      <c r="G943" s="362"/>
      <c r="H943" s="411"/>
      <c r="I943" s="411"/>
      <c r="J943" s="411"/>
      <c r="K943" s="411"/>
      <c r="L943" s="411"/>
      <c r="M943" s="411"/>
      <c r="N943" s="411"/>
      <c r="O943" s="411"/>
      <c r="P943" s="411"/>
    </row>
    <row r="944" spans="1:16" ht="13.5" thickTop="1" x14ac:dyDescent="0.2">
      <c r="A944" s="1130" t="s">
        <v>8</v>
      </c>
      <c r="B944" s="1131"/>
      <c r="C944" s="1131"/>
      <c r="D944" s="57" t="s">
        <v>11</v>
      </c>
      <c r="E944" s="1132" t="s">
        <v>12</v>
      </c>
      <c r="F944" s="1132"/>
      <c r="G944" s="1133"/>
      <c r="H944" s="4"/>
      <c r="I944" s="4"/>
      <c r="J944" s="4"/>
      <c r="K944" s="4"/>
      <c r="L944" s="4"/>
      <c r="M944" s="4"/>
      <c r="N944" s="4"/>
      <c r="O944" s="4"/>
      <c r="P944" s="4"/>
    </row>
    <row r="945" spans="1:16" x14ac:dyDescent="0.2">
      <c r="A945" s="1191" t="s">
        <v>17</v>
      </c>
      <c r="B945" s="1192"/>
      <c r="C945" s="1193"/>
      <c r="D945" s="39"/>
      <c r="E945" s="1136"/>
      <c r="F945" s="1137"/>
      <c r="G945" s="1138"/>
      <c r="H945" s="176"/>
      <c r="I945" s="176"/>
      <c r="J945" s="176"/>
      <c r="K945" s="176"/>
      <c r="L945" s="176"/>
      <c r="M945" s="176"/>
      <c r="N945" s="176"/>
      <c r="O945" s="176"/>
      <c r="P945" s="176"/>
    </row>
    <row r="946" spans="1:16" x14ac:dyDescent="0.2">
      <c r="A946" s="1191" t="s">
        <v>38</v>
      </c>
      <c r="B946" s="1192"/>
      <c r="C946" s="1193"/>
      <c r="D946" s="58" t="s">
        <v>380</v>
      </c>
      <c r="E946" s="1194" t="s">
        <v>142</v>
      </c>
      <c r="F946" s="1139"/>
      <c r="G946" s="1140"/>
      <c r="H946" s="1"/>
      <c r="I946" s="1"/>
      <c r="J946" s="1"/>
      <c r="K946" s="1"/>
      <c r="L946" s="1"/>
      <c r="M946" s="1"/>
      <c r="N946" s="1"/>
      <c r="O946" s="1"/>
      <c r="P946" s="1"/>
    </row>
    <row r="947" spans="1:16" ht="13.5" thickBot="1" x14ac:dyDescent="0.25">
      <c r="A947" s="1195" t="s">
        <v>39</v>
      </c>
      <c r="B947" s="1196"/>
      <c r="C947" s="1197"/>
      <c r="D947" s="356" t="s">
        <v>589</v>
      </c>
      <c r="E947" s="1143" t="s">
        <v>0</v>
      </c>
      <c r="F947" s="1143"/>
      <c r="G947" s="114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ht="16.5" x14ac:dyDescent="0.25">
      <c r="A948" s="1152" t="s">
        <v>29</v>
      </c>
      <c r="B948" s="1153"/>
      <c r="C948" s="1153"/>
      <c r="D948" s="1153"/>
      <c r="E948" s="1153"/>
      <c r="F948" s="1153"/>
      <c r="G948" s="1154"/>
      <c r="H948" s="251"/>
      <c r="I948" s="251"/>
      <c r="J948" s="251"/>
      <c r="K948" s="251"/>
      <c r="L948" s="251"/>
      <c r="M948" s="251"/>
      <c r="N948" s="251"/>
      <c r="O948" s="251"/>
      <c r="P948" s="251"/>
    </row>
    <row r="949" spans="1:16" x14ac:dyDescent="0.2">
      <c r="A949" s="1155" t="s">
        <v>48</v>
      </c>
      <c r="B949" s="1156"/>
      <c r="C949" s="1156"/>
      <c r="D949" s="1156"/>
      <c r="E949" s="1156"/>
      <c r="F949" s="1156"/>
      <c r="G949" s="1157"/>
      <c r="H949" s="250"/>
      <c r="I949" s="250"/>
      <c r="J949" s="250"/>
      <c r="K949" s="250"/>
      <c r="L949" s="250"/>
      <c r="M949" s="250"/>
      <c r="N949" s="250"/>
      <c r="O949" s="250"/>
      <c r="P949" s="250"/>
    </row>
    <row r="950" spans="1:16" x14ac:dyDescent="0.2">
      <c r="A950" s="1158" t="s">
        <v>49</v>
      </c>
      <c r="B950" s="1159"/>
      <c r="C950" s="1159"/>
      <c r="D950" s="1159"/>
      <c r="E950" s="1159"/>
      <c r="F950" s="1159"/>
      <c r="G950" s="1160"/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">
      <c r="A951" s="6"/>
      <c r="B951" s="178"/>
      <c r="C951" s="8"/>
      <c r="D951" s="9"/>
      <c r="E951" s="99"/>
      <c r="F951" s="10"/>
      <c r="G951" s="11" t="s">
        <v>8</v>
      </c>
      <c r="H951" s="252"/>
      <c r="I951" s="252"/>
      <c r="J951" s="252"/>
      <c r="K951" s="252"/>
      <c r="L951" s="252"/>
      <c r="M951" s="252"/>
      <c r="N951" s="252"/>
      <c r="O951" s="252"/>
      <c r="P951" s="252"/>
    </row>
    <row r="952" spans="1:16" x14ac:dyDescent="0.2">
      <c r="A952" s="12" t="s">
        <v>1</v>
      </c>
      <c r="B952" s="13"/>
      <c r="C952" s="14" t="s">
        <v>5</v>
      </c>
      <c r="D952" s="13"/>
      <c r="E952" s="343" t="s">
        <v>1601</v>
      </c>
      <c r="F952" s="60"/>
      <c r="G952" s="344" t="s">
        <v>1069</v>
      </c>
      <c r="H952" s="411"/>
      <c r="I952" s="411"/>
      <c r="J952" s="411"/>
      <c r="K952" s="411"/>
      <c r="L952" s="411"/>
      <c r="M952" s="411"/>
      <c r="N952" s="411"/>
      <c r="O952" s="411"/>
      <c r="P952" s="411"/>
    </row>
    <row r="953" spans="1:16" x14ac:dyDescent="0.2">
      <c r="A953" s="17" t="s">
        <v>8</v>
      </c>
      <c r="B953" s="179"/>
      <c r="C953" s="19"/>
      <c r="D953" s="4"/>
      <c r="E953" s="1145"/>
      <c r="F953" s="1146"/>
      <c r="G953" s="20"/>
    </row>
    <row r="954" spans="1:16" x14ac:dyDescent="0.2">
      <c r="A954" s="21" t="s">
        <v>37</v>
      </c>
      <c r="B954" s="22"/>
      <c r="C954" s="22"/>
      <c r="D954" s="22"/>
      <c r="E954" s="23" t="s">
        <v>46</v>
      </c>
      <c r="F954" s="24"/>
      <c r="G954" s="20" t="s">
        <v>50</v>
      </c>
    </row>
    <row r="955" spans="1:16" x14ac:dyDescent="0.2">
      <c r="A955" s="6"/>
      <c r="B955" s="178"/>
      <c r="C955" s="8"/>
      <c r="D955" s="8"/>
      <c r="E955" s="1147"/>
      <c r="F955" s="1148"/>
      <c r="G955" s="25"/>
    </row>
    <row r="956" spans="1:16" ht="26.25" thickBot="1" x14ac:dyDescent="0.25">
      <c r="A956" s="26" t="s">
        <v>47</v>
      </c>
      <c r="B956" s="180" t="s">
        <v>23</v>
      </c>
      <c r="C956" s="28" t="s">
        <v>34</v>
      </c>
      <c r="D956" s="110" t="s">
        <v>53</v>
      </c>
      <c r="E956" s="181" t="s">
        <v>54</v>
      </c>
      <c r="F956" s="111" t="s">
        <v>55</v>
      </c>
      <c r="G956" s="112" t="s">
        <v>35</v>
      </c>
      <c r="H956" s="253"/>
      <c r="I956" s="253"/>
      <c r="J956" s="253"/>
      <c r="K956" s="253"/>
      <c r="L956" s="253"/>
      <c r="M956" s="253"/>
      <c r="N956" s="253"/>
      <c r="O956" s="253"/>
      <c r="P956" s="253"/>
    </row>
    <row r="957" spans="1:16" ht="13.5" thickTop="1" x14ac:dyDescent="0.2">
      <c r="A957" s="345">
        <v>1</v>
      </c>
      <c r="B957" s="75"/>
      <c r="C957" s="346" t="s">
        <v>1541</v>
      </c>
      <c r="D957" s="347" t="s">
        <v>1539</v>
      </c>
      <c r="E957" s="438">
        <v>1</v>
      </c>
      <c r="F957" s="437">
        <v>1380</v>
      </c>
      <c r="G957" s="35">
        <f>F957*E957</f>
        <v>1380</v>
      </c>
      <c r="H957" s="215"/>
      <c r="I957" s="215"/>
      <c r="J957" s="215"/>
      <c r="K957" s="215"/>
      <c r="L957" s="215"/>
      <c r="M957" s="215"/>
      <c r="N957" s="215"/>
      <c r="O957" s="215"/>
      <c r="P957" s="215"/>
    </row>
    <row r="958" spans="1:16" x14ac:dyDescent="0.2">
      <c r="A958" s="345">
        <v>2</v>
      </c>
      <c r="B958" s="75"/>
      <c r="C958" s="346" t="s">
        <v>149</v>
      </c>
      <c r="D958" s="347" t="s">
        <v>1540</v>
      </c>
      <c r="E958" s="77">
        <v>5</v>
      </c>
      <c r="F958" s="185">
        <v>74</v>
      </c>
      <c r="G958" s="35">
        <f t="shared" ref="G958:G959" si="5">F958*E958</f>
        <v>370</v>
      </c>
      <c r="H958" s="215"/>
      <c r="I958" s="215"/>
      <c r="J958" s="215"/>
      <c r="K958" s="215"/>
      <c r="L958" s="215"/>
      <c r="M958" s="215"/>
      <c r="N958" s="215"/>
      <c r="O958" s="215"/>
      <c r="P958" s="215"/>
    </row>
    <row r="959" spans="1:16" x14ac:dyDescent="0.2">
      <c r="A959" s="345">
        <v>3</v>
      </c>
      <c r="B959" s="75"/>
      <c r="C959" s="346" t="s">
        <v>1542</v>
      </c>
      <c r="D959" s="347" t="s">
        <v>168</v>
      </c>
      <c r="E959" s="77">
        <v>8</v>
      </c>
      <c r="F959" s="185">
        <v>550</v>
      </c>
      <c r="G959" s="35">
        <f t="shared" si="5"/>
        <v>4400</v>
      </c>
      <c r="H959" s="215"/>
      <c r="I959" s="215"/>
      <c r="J959" s="215"/>
      <c r="K959" s="215"/>
      <c r="L959" s="215"/>
      <c r="M959" s="215"/>
      <c r="N959" s="215"/>
      <c r="O959" s="215"/>
      <c r="P959" s="215"/>
    </row>
    <row r="960" spans="1:16" x14ac:dyDescent="0.2">
      <c r="A960" s="345">
        <v>4</v>
      </c>
      <c r="B960" s="75"/>
      <c r="C960" s="346" t="s">
        <v>1542</v>
      </c>
      <c r="D960" s="347" t="s">
        <v>168</v>
      </c>
      <c r="E960" s="77">
        <v>2</v>
      </c>
      <c r="F960" s="185">
        <v>540</v>
      </c>
      <c r="G960" s="35">
        <f>F960*E960</f>
        <v>1080</v>
      </c>
      <c r="H960" s="215"/>
      <c r="I960" s="215"/>
      <c r="J960" s="215"/>
      <c r="K960" s="215"/>
      <c r="L960" s="215"/>
      <c r="M960" s="215"/>
      <c r="N960" s="215"/>
      <c r="O960" s="215"/>
      <c r="P960" s="215"/>
    </row>
    <row r="961" spans="1:16" x14ac:dyDescent="0.2">
      <c r="A961" s="29"/>
      <c r="B961" s="75"/>
      <c r="C961" s="183"/>
      <c r="D961" s="184"/>
      <c r="E961" s="77"/>
      <c r="F961" s="185"/>
      <c r="G961" s="35"/>
      <c r="H961" s="215"/>
      <c r="I961" s="215"/>
      <c r="J961" s="215"/>
      <c r="K961" s="215"/>
      <c r="L961" s="215"/>
      <c r="M961" s="215"/>
      <c r="N961" s="215"/>
      <c r="O961" s="215"/>
      <c r="P961" s="215"/>
    </row>
    <row r="962" spans="1:16" x14ac:dyDescent="0.2">
      <c r="A962" s="29"/>
      <c r="B962" s="75"/>
      <c r="C962" s="183"/>
      <c r="D962" s="184"/>
      <c r="E962" s="77"/>
      <c r="F962" s="185"/>
      <c r="G962" s="35"/>
      <c r="H962" s="215"/>
      <c r="I962" s="215"/>
      <c r="J962" s="215"/>
      <c r="K962" s="215"/>
      <c r="L962" s="215"/>
      <c r="M962" s="215"/>
      <c r="N962" s="215"/>
      <c r="O962" s="215"/>
      <c r="P962" s="215"/>
    </row>
    <row r="963" spans="1:16" x14ac:dyDescent="0.2">
      <c r="A963" s="29"/>
      <c r="B963" s="75"/>
      <c r="C963" s="41"/>
      <c r="D963" s="184"/>
      <c r="E963" s="77"/>
      <c r="F963" s="185"/>
      <c r="G963" s="35"/>
      <c r="H963" s="215"/>
      <c r="I963" s="215"/>
      <c r="J963" s="215"/>
      <c r="K963" s="215"/>
      <c r="L963" s="215"/>
      <c r="M963" s="215"/>
      <c r="N963" s="215"/>
      <c r="O963" s="215"/>
      <c r="P963" s="215"/>
    </row>
    <row r="964" spans="1:16" x14ac:dyDescent="0.2">
      <c r="A964" s="29"/>
      <c r="B964" s="75"/>
      <c r="C964" s="41"/>
      <c r="D964" s="184"/>
      <c r="E964" s="77"/>
      <c r="F964" s="185"/>
      <c r="G964" s="35"/>
      <c r="H964" s="215"/>
      <c r="I964" s="215"/>
      <c r="J964" s="215"/>
      <c r="K964" s="215"/>
      <c r="L964" s="215"/>
      <c r="M964" s="215"/>
      <c r="N964" s="215"/>
      <c r="O964" s="215"/>
      <c r="P964" s="215"/>
    </row>
    <row r="965" spans="1:16" x14ac:dyDescent="0.2">
      <c r="A965" s="29"/>
      <c r="B965" s="186"/>
      <c r="C965" s="41"/>
      <c r="D965" s="184"/>
      <c r="E965" s="77"/>
      <c r="F965" s="185"/>
      <c r="G965" s="35"/>
      <c r="H965" s="215"/>
      <c r="I965" s="215"/>
      <c r="J965" s="215"/>
      <c r="K965" s="215"/>
      <c r="L965" s="215"/>
      <c r="M965" s="215"/>
      <c r="N965" s="215"/>
      <c r="O965" s="215"/>
      <c r="P965" s="215"/>
    </row>
    <row r="966" spans="1:16" x14ac:dyDescent="0.2">
      <c r="A966" s="29"/>
      <c r="B966" s="74"/>
      <c r="C966" s="31"/>
      <c r="D966" s="184"/>
      <c r="E966" s="77"/>
      <c r="F966" s="185"/>
      <c r="G966" s="35"/>
      <c r="H966" s="215"/>
      <c r="I966" s="215"/>
      <c r="J966" s="215"/>
      <c r="K966" s="215"/>
      <c r="L966" s="215"/>
      <c r="M966" s="215"/>
      <c r="N966" s="215"/>
      <c r="O966" s="215"/>
      <c r="P966" s="215"/>
    </row>
    <row r="967" spans="1:16" x14ac:dyDescent="0.2">
      <c r="A967" s="29"/>
      <c r="B967" s="74"/>
      <c r="C967" s="41"/>
      <c r="D967" s="435" t="s">
        <v>483</v>
      </c>
      <c r="E967" s="84"/>
      <c r="F967" s="163"/>
      <c r="G967" s="35"/>
      <c r="H967" s="215"/>
      <c r="I967" s="215"/>
      <c r="J967" s="215"/>
      <c r="K967" s="215"/>
      <c r="L967" s="215"/>
      <c r="M967" s="215"/>
      <c r="N967" s="215"/>
      <c r="O967" s="215"/>
      <c r="P967" s="215"/>
    </row>
    <row r="968" spans="1:16" x14ac:dyDescent="0.2">
      <c r="A968" s="29"/>
      <c r="B968" s="74"/>
      <c r="C968" s="41"/>
      <c r="D968" s="187"/>
      <c r="E968" s="84"/>
      <c r="F968" s="163"/>
      <c r="G968" s="35"/>
      <c r="H968" s="215"/>
      <c r="I968" s="215"/>
      <c r="J968" s="215"/>
      <c r="K968" s="215"/>
      <c r="L968" s="215"/>
      <c r="M968" s="215"/>
      <c r="N968" s="215"/>
      <c r="O968" s="215"/>
      <c r="P968" s="215"/>
    </row>
    <row r="969" spans="1:16" x14ac:dyDescent="0.2">
      <c r="A969" s="29"/>
      <c r="B969" s="75"/>
      <c r="C969" s="41"/>
      <c r="D969" s="187"/>
      <c r="E969" s="84"/>
      <c r="F969" s="172"/>
      <c r="G969" s="35"/>
      <c r="H969" s="215"/>
      <c r="I969" s="215"/>
      <c r="J969" s="215"/>
      <c r="K969" s="215"/>
      <c r="L969" s="215"/>
      <c r="M969" s="215"/>
      <c r="N969" s="215"/>
      <c r="O969" s="215"/>
      <c r="P969" s="215"/>
    </row>
    <row r="970" spans="1:16" x14ac:dyDescent="0.2">
      <c r="A970" s="29"/>
      <c r="B970" s="75"/>
      <c r="C970" s="41"/>
      <c r="D970" s="187"/>
      <c r="E970" s="84"/>
      <c r="F970" s="173"/>
      <c r="G970" s="35"/>
      <c r="H970" s="215"/>
      <c r="I970" s="215"/>
      <c r="J970" s="215"/>
      <c r="K970" s="215"/>
      <c r="L970" s="215"/>
      <c r="M970" s="215"/>
      <c r="N970" s="215"/>
      <c r="O970" s="215"/>
      <c r="P970" s="215"/>
    </row>
    <row r="971" spans="1:16" x14ac:dyDescent="0.2">
      <c r="A971" s="29"/>
      <c r="B971" s="75"/>
      <c r="C971" s="183"/>
      <c r="D971" s="187"/>
      <c r="E971" s="77"/>
      <c r="F971" s="185"/>
      <c r="G971" s="35"/>
      <c r="H971" s="215"/>
      <c r="I971" s="215"/>
      <c r="J971" s="215"/>
      <c r="K971" s="215"/>
      <c r="L971" s="215"/>
      <c r="M971" s="215"/>
      <c r="N971" s="215"/>
      <c r="O971" s="215"/>
      <c r="P971" s="215"/>
    </row>
    <row r="972" spans="1:16" x14ac:dyDescent="0.2">
      <c r="A972" s="29"/>
      <c r="B972" s="75"/>
      <c r="C972" s="183"/>
      <c r="D972" s="187"/>
      <c r="E972" s="77"/>
      <c r="F972" s="185"/>
      <c r="G972" s="35"/>
      <c r="H972" s="215"/>
      <c r="I972" s="215"/>
      <c r="J972" s="215"/>
      <c r="K972" s="215"/>
      <c r="L972" s="215"/>
      <c r="M972" s="215"/>
      <c r="N972" s="215"/>
      <c r="O972" s="215"/>
      <c r="P972" s="215"/>
    </row>
    <row r="973" spans="1:16" x14ac:dyDescent="0.2">
      <c r="A973" s="29"/>
      <c r="B973" s="75"/>
      <c r="C973" s="183"/>
      <c r="D973" s="184"/>
      <c r="E973" s="77"/>
      <c r="F973" s="185"/>
      <c r="G973" s="35"/>
      <c r="H973" s="215"/>
      <c r="I973" s="215"/>
      <c r="J973" s="215"/>
      <c r="K973" s="215"/>
      <c r="L973" s="215"/>
      <c r="M973" s="215"/>
      <c r="N973" s="215"/>
      <c r="O973" s="215"/>
      <c r="P973" s="215"/>
    </row>
    <row r="974" spans="1:16" x14ac:dyDescent="0.2">
      <c r="A974" s="29"/>
      <c r="B974" s="75"/>
      <c r="C974" s="183"/>
      <c r="D974" s="184"/>
      <c r="E974" s="77"/>
      <c r="F974" s="185"/>
      <c r="G974" s="35"/>
      <c r="H974" s="215"/>
      <c r="I974" s="215"/>
      <c r="J974" s="215"/>
      <c r="K974" s="215"/>
      <c r="L974" s="215"/>
      <c r="M974" s="215"/>
      <c r="N974" s="215"/>
      <c r="O974" s="215"/>
      <c r="P974" s="215"/>
    </row>
    <row r="975" spans="1:16" x14ac:dyDescent="0.2">
      <c r="A975" s="29"/>
      <c r="B975" s="75"/>
      <c r="C975" s="183"/>
      <c r="D975" s="184"/>
      <c r="E975" s="77"/>
      <c r="F975" s="185"/>
      <c r="G975" s="35"/>
      <c r="H975" s="215"/>
      <c r="I975" s="215"/>
      <c r="J975" s="215"/>
      <c r="K975" s="215"/>
      <c r="L975" s="215"/>
      <c r="M975" s="215"/>
      <c r="N975" s="215"/>
      <c r="O975" s="215"/>
      <c r="P975" s="215"/>
    </row>
    <row r="976" spans="1:16" x14ac:dyDescent="0.2">
      <c r="A976" s="29"/>
      <c r="B976" s="75"/>
      <c r="C976" s="41"/>
      <c r="D976" s="184"/>
      <c r="E976" s="84"/>
      <c r="F976" s="163"/>
      <c r="G976" s="35"/>
      <c r="H976" s="215"/>
      <c r="I976" s="215"/>
      <c r="J976" s="215"/>
      <c r="K976" s="215"/>
      <c r="L976" s="215"/>
      <c r="M976" s="215"/>
      <c r="N976" s="215"/>
      <c r="O976" s="215"/>
      <c r="P976" s="215"/>
    </row>
    <row r="977" spans="1:16" x14ac:dyDescent="0.2">
      <c r="A977" s="29"/>
      <c r="B977" s="75"/>
      <c r="C977" s="41"/>
      <c r="D977" s="184"/>
      <c r="E977" s="84"/>
      <c r="F977" s="163"/>
      <c r="G977" s="35"/>
      <c r="H977" s="215"/>
      <c r="I977" s="215"/>
      <c r="J977" s="215"/>
      <c r="K977" s="215"/>
      <c r="L977" s="215"/>
      <c r="M977" s="215"/>
      <c r="N977" s="215"/>
      <c r="O977" s="215"/>
      <c r="P977" s="215"/>
    </row>
    <row r="978" spans="1:16" x14ac:dyDescent="0.2">
      <c r="A978" s="29"/>
      <c r="B978" s="75"/>
      <c r="C978" s="41"/>
      <c r="D978" s="187"/>
      <c r="E978" s="84"/>
      <c r="F978" s="163"/>
      <c r="G978" s="35"/>
      <c r="H978" s="215"/>
      <c r="I978" s="215"/>
      <c r="J978" s="215"/>
      <c r="K978" s="215"/>
      <c r="L978" s="215"/>
      <c r="M978" s="215"/>
      <c r="N978" s="215"/>
      <c r="O978" s="215"/>
      <c r="P978" s="215"/>
    </row>
    <row r="979" spans="1:16" x14ac:dyDescent="0.2">
      <c r="A979" s="29"/>
      <c r="B979" s="75"/>
      <c r="C979" s="41"/>
      <c r="D979" s="187"/>
      <c r="E979" s="84"/>
      <c r="F979" s="163"/>
      <c r="G979" s="35"/>
      <c r="H979" s="215"/>
      <c r="I979" s="215"/>
      <c r="J979" s="215"/>
      <c r="K979" s="215"/>
      <c r="L979" s="215"/>
      <c r="M979" s="215"/>
      <c r="N979" s="215"/>
      <c r="O979" s="215"/>
      <c r="P979" s="215"/>
    </row>
    <row r="980" spans="1:16" x14ac:dyDescent="0.2">
      <c r="A980" s="29"/>
      <c r="B980" s="75"/>
      <c r="C980" s="41"/>
      <c r="D980" s="187"/>
      <c r="E980" s="84"/>
      <c r="F980" s="163"/>
      <c r="G980" s="35"/>
      <c r="H980" s="215"/>
      <c r="I980" s="215"/>
      <c r="J980" s="215"/>
      <c r="K980" s="215"/>
      <c r="L980" s="215"/>
      <c r="M980" s="215"/>
      <c r="N980" s="215"/>
      <c r="O980" s="215"/>
      <c r="P980" s="215"/>
    </row>
    <row r="981" spans="1:16" x14ac:dyDescent="0.2">
      <c r="A981" s="29"/>
      <c r="B981" s="75"/>
      <c r="C981" s="41"/>
      <c r="D981" s="187"/>
      <c r="E981" s="84"/>
      <c r="F981" s="163"/>
      <c r="G981" s="35"/>
      <c r="H981" s="215"/>
      <c r="I981" s="215"/>
      <c r="J981" s="215"/>
      <c r="K981" s="215"/>
      <c r="L981" s="215"/>
      <c r="M981" s="215"/>
      <c r="N981" s="215"/>
      <c r="O981" s="215"/>
      <c r="P981" s="215"/>
    </row>
    <row r="982" spans="1:16" x14ac:dyDescent="0.2">
      <c r="A982" s="29"/>
      <c r="B982" s="75"/>
      <c r="C982" s="41"/>
      <c r="D982" s="187"/>
      <c r="E982" s="84"/>
      <c r="F982" s="163"/>
      <c r="G982" s="35"/>
      <c r="H982" s="215"/>
      <c r="I982" s="215"/>
      <c r="J982" s="215"/>
      <c r="K982" s="215"/>
      <c r="L982" s="215"/>
      <c r="M982" s="215"/>
      <c r="N982" s="215"/>
      <c r="O982" s="215"/>
      <c r="P982" s="215"/>
    </row>
    <row r="983" spans="1:16" x14ac:dyDescent="0.2">
      <c r="A983" s="29"/>
      <c r="B983" s="75"/>
      <c r="C983" s="41"/>
      <c r="D983" s="187"/>
      <c r="E983" s="84"/>
      <c r="F983" s="163"/>
      <c r="G983" s="35"/>
      <c r="H983" s="215"/>
      <c r="I983" s="215"/>
      <c r="J983" s="215"/>
      <c r="K983" s="215"/>
      <c r="L983" s="215"/>
      <c r="M983" s="215"/>
      <c r="N983" s="215"/>
      <c r="O983" s="215"/>
      <c r="P983" s="215"/>
    </row>
    <row r="984" spans="1:16" x14ac:dyDescent="0.2">
      <c r="A984" s="29"/>
      <c r="B984" s="75"/>
      <c r="C984" s="41"/>
      <c r="D984" s="187"/>
      <c r="E984" s="84"/>
      <c r="F984" s="163"/>
      <c r="G984" s="35"/>
      <c r="H984" s="215"/>
      <c r="I984" s="215"/>
      <c r="J984" s="215"/>
      <c r="K984" s="215"/>
      <c r="L984" s="215"/>
      <c r="M984" s="215"/>
      <c r="N984" s="215"/>
      <c r="O984" s="215"/>
      <c r="P984" s="215"/>
    </row>
    <row r="985" spans="1:16" x14ac:dyDescent="0.2">
      <c r="A985" s="29"/>
      <c r="B985" s="75"/>
      <c r="C985" s="41"/>
      <c r="D985" s="187"/>
      <c r="E985" s="84"/>
      <c r="F985" s="163"/>
      <c r="G985" s="35"/>
      <c r="H985" s="215"/>
      <c r="I985" s="215"/>
      <c r="J985" s="215"/>
      <c r="K985" s="215"/>
      <c r="L985" s="215"/>
      <c r="M985" s="215"/>
      <c r="N985" s="215"/>
      <c r="O985" s="215"/>
      <c r="P985" s="215"/>
    </row>
    <row r="986" spans="1:16" x14ac:dyDescent="0.2">
      <c r="A986" s="29"/>
      <c r="B986" s="75"/>
      <c r="C986" s="41"/>
      <c r="D986" s="187"/>
      <c r="E986" s="84"/>
      <c r="F986" s="163"/>
      <c r="G986" s="35"/>
      <c r="H986" s="215"/>
      <c r="I986" s="215"/>
      <c r="J986" s="215"/>
      <c r="K986" s="215"/>
      <c r="L986" s="215"/>
      <c r="M986" s="215"/>
      <c r="N986" s="215"/>
      <c r="O986" s="215"/>
      <c r="P986" s="215"/>
    </row>
    <row r="987" spans="1:16" x14ac:dyDescent="0.2">
      <c r="A987" s="29"/>
      <c r="B987" s="75"/>
      <c r="C987" s="41"/>
      <c r="D987" s="187"/>
      <c r="E987" s="84"/>
      <c r="F987" s="163"/>
      <c r="G987" s="35"/>
      <c r="H987" s="215"/>
      <c r="I987" s="215"/>
      <c r="J987" s="215"/>
      <c r="K987" s="215"/>
      <c r="L987" s="215"/>
      <c r="M987" s="215"/>
      <c r="N987" s="215"/>
      <c r="O987" s="215"/>
      <c r="P987" s="215"/>
    </row>
    <row r="988" spans="1:16" x14ac:dyDescent="0.2">
      <c r="A988" s="29"/>
      <c r="B988" s="75"/>
      <c r="C988" s="41"/>
      <c r="D988" s="187"/>
      <c r="E988" s="84"/>
      <c r="F988" s="172"/>
      <c r="G988" s="35"/>
      <c r="H988" s="215"/>
      <c r="I988" s="215"/>
      <c r="J988" s="215"/>
      <c r="K988" s="215"/>
      <c r="L988" s="215"/>
      <c r="M988" s="215"/>
      <c r="N988" s="215"/>
      <c r="O988" s="215"/>
      <c r="P988" s="215"/>
    </row>
    <row r="989" spans="1:16" x14ac:dyDescent="0.2">
      <c r="A989" s="29"/>
      <c r="B989" s="75"/>
      <c r="C989" s="41"/>
      <c r="D989" s="187"/>
      <c r="E989" s="84"/>
      <c r="F989" s="173"/>
      <c r="G989" s="35"/>
      <c r="H989" s="215"/>
      <c r="I989" s="215"/>
      <c r="J989" s="215"/>
      <c r="K989" s="215"/>
      <c r="L989" s="215"/>
      <c r="M989" s="215"/>
      <c r="N989" s="215"/>
      <c r="O989" s="215"/>
      <c r="P989" s="215"/>
    </row>
    <row r="990" spans="1:16" x14ac:dyDescent="0.2">
      <c r="A990" s="29" t="s">
        <v>8</v>
      </c>
      <c r="B990" s="75"/>
      <c r="C990" s="41"/>
      <c r="D990" s="187"/>
      <c r="E990" s="84"/>
      <c r="F990" s="173"/>
      <c r="G990" s="35" t="s">
        <v>8</v>
      </c>
      <c r="H990" s="215"/>
      <c r="I990" s="215"/>
      <c r="J990" s="215"/>
      <c r="K990" s="215"/>
      <c r="L990" s="215"/>
      <c r="M990" s="215"/>
      <c r="N990" s="215"/>
      <c r="O990" s="215"/>
      <c r="P990" s="215"/>
    </row>
    <row r="991" spans="1:16" ht="13.5" thickBot="1" x14ac:dyDescent="0.25">
      <c r="A991" s="45"/>
      <c r="B991" s="188"/>
      <c r="C991" s="47" t="s">
        <v>8</v>
      </c>
      <c r="D991" s="66" t="s">
        <v>8</v>
      </c>
      <c r="E991" s="188"/>
      <c r="F991" s="49" t="s">
        <v>15</v>
      </c>
      <c r="G991" s="50">
        <f>SUM(G957:G990)</f>
        <v>7230</v>
      </c>
      <c r="H991" s="246"/>
      <c r="I991" s="246"/>
      <c r="J991" s="246"/>
      <c r="K991" s="246"/>
      <c r="L991" s="246"/>
      <c r="M991" s="246"/>
      <c r="N991" s="246"/>
      <c r="O991" s="246"/>
      <c r="P991" s="246"/>
    </row>
    <row r="992" spans="1:16" ht="13.5" thickTop="1" x14ac:dyDescent="0.2">
      <c r="A992" s="1188" t="s">
        <v>1543</v>
      </c>
      <c r="B992" s="1189"/>
      <c r="C992" s="1189"/>
      <c r="D992" s="1189"/>
      <c r="E992" s="1189"/>
      <c r="F992" s="1189"/>
      <c r="G992" s="1190"/>
      <c r="H992" s="358"/>
      <c r="I992" s="358"/>
      <c r="J992" s="358"/>
      <c r="K992" s="358"/>
      <c r="L992" s="358"/>
      <c r="M992" s="358"/>
      <c r="N992" s="358"/>
      <c r="O992" s="358"/>
      <c r="P992" s="358"/>
    </row>
    <row r="993" spans="1:16" ht="13.5" thickBot="1" x14ac:dyDescent="0.25">
      <c r="A993" s="359"/>
      <c r="B993" s="355"/>
      <c r="C993" s="355" t="s">
        <v>1544</v>
      </c>
      <c r="D993" s="360"/>
      <c r="E993" s="355"/>
      <c r="F993" s="361"/>
      <c r="G993" s="362"/>
      <c r="H993" s="411"/>
      <c r="I993" s="411"/>
      <c r="J993" s="411"/>
      <c r="K993" s="411"/>
      <c r="L993" s="411"/>
      <c r="M993" s="411"/>
      <c r="N993" s="411"/>
      <c r="O993" s="411"/>
      <c r="P993" s="411"/>
    </row>
    <row r="994" spans="1:16" ht="13.5" thickTop="1" x14ac:dyDescent="0.2">
      <c r="A994" s="1130" t="s">
        <v>8</v>
      </c>
      <c r="B994" s="1131"/>
      <c r="C994" s="1131"/>
      <c r="D994" s="57" t="s">
        <v>11</v>
      </c>
      <c r="E994" s="1132" t="s">
        <v>12</v>
      </c>
      <c r="F994" s="1132"/>
      <c r="G994" s="1133"/>
      <c r="H994" s="4"/>
      <c r="I994" s="4"/>
      <c r="J994" s="4"/>
      <c r="K994" s="4"/>
      <c r="L994" s="4"/>
      <c r="M994" s="4"/>
      <c r="N994" s="4"/>
      <c r="O994" s="4"/>
      <c r="P994" s="4"/>
    </row>
    <row r="995" spans="1:16" x14ac:dyDescent="0.2">
      <c r="A995" s="1191" t="s">
        <v>17</v>
      </c>
      <c r="B995" s="1192"/>
      <c r="C995" s="1193"/>
      <c r="D995" s="39"/>
      <c r="E995" s="1136"/>
      <c r="F995" s="1137"/>
      <c r="G995" s="1138"/>
      <c r="H995" s="176"/>
      <c r="I995" s="176"/>
      <c r="J995" s="176"/>
      <c r="K995" s="176"/>
      <c r="L995" s="176"/>
      <c r="M995" s="176"/>
      <c r="N995" s="176"/>
      <c r="O995" s="176"/>
      <c r="P995" s="176"/>
    </row>
    <row r="996" spans="1:16" x14ac:dyDescent="0.2">
      <c r="A996" s="1191" t="s">
        <v>38</v>
      </c>
      <c r="B996" s="1192"/>
      <c r="C996" s="1193"/>
      <c r="D996" s="58" t="s">
        <v>380</v>
      </c>
      <c r="E996" s="1194" t="s">
        <v>142</v>
      </c>
      <c r="F996" s="1139"/>
      <c r="G996" s="1140"/>
      <c r="H996" s="1"/>
      <c r="I996" s="1"/>
      <c r="J996" s="1"/>
      <c r="K996" s="1"/>
      <c r="L996" s="1"/>
      <c r="M996" s="1"/>
      <c r="N996" s="1"/>
      <c r="O996" s="1"/>
      <c r="P996" s="1"/>
    </row>
    <row r="997" spans="1:16" ht="13.5" thickBot="1" x14ac:dyDescent="0.25">
      <c r="A997" s="1195" t="s">
        <v>39</v>
      </c>
      <c r="B997" s="1196"/>
      <c r="C997" s="1197"/>
      <c r="D997" s="356" t="s">
        <v>589</v>
      </c>
      <c r="E997" s="1143" t="s">
        <v>0</v>
      </c>
      <c r="F997" s="1143"/>
      <c r="G997" s="114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ht="16.5" x14ac:dyDescent="0.25">
      <c r="A998" s="1152" t="s">
        <v>29</v>
      </c>
      <c r="B998" s="1153"/>
      <c r="C998" s="1153"/>
      <c r="D998" s="1153"/>
      <c r="E998" s="1153"/>
      <c r="F998" s="1153"/>
      <c r="G998" s="1154"/>
      <c r="H998" s="251"/>
      <c r="I998" s="251"/>
      <c r="J998" s="251"/>
      <c r="K998" s="251"/>
      <c r="L998" s="251"/>
      <c r="M998" s="251"/>
      <c r="N998" s="251"/>
      <c r="O998" s="251"/>
      <c r="P998" s="251"/>
    </row>
    <row r="999" spans="1:16" x14ac:dyDescent="0.2">
      <c r="A999" s="1155" t="s">
        <v>48</v>
      </c>
      <c r="B999" s="1156"/>
      <c r="C999" s="1156"/>
      <c r="D999" s="1156"/>
      <c r="E999" s="1156"/>
      <c r="F999" s="1156"/>
      <c r="G999" s="1157"/>
      <c r="H999" s="250"/>
      <c r="I999" s="250"/>
      <c r="J999" s="250"/>
      <c r="K999" s="250"/>
      <c r="L999" s="250"/>
      <c r="M999" s="250"/>
      <c r="N999" s="250"/>
      <c r="O999" s="250"/>
      <c r="P999" s="250"/>
    </row>
    <row r="1000" spans="1:16" x14ac:dyDescent="0.2">
      <c r="A1000" s="1158" t="s">
        <v>49</v>
      </c>
      <c r="B1000" s="1159"/>
      <c r="C1000" s="1159"/>
      <c r="D1000" s="1159"/>
      <c r="E1000" s="1159"/>
      <c r="F1000" s="1159"/>
      <c r="G1000" s="1160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x14ac:dyDescent="0.2">
      <c r="A1001" s="6"/>
      <c r="B1001" s="178"/>
      <c r="C1001" s="8"/>
      <c r="D1001" s="9"/>
      <c r="E1001" s="99"/>
      <c r="F1001" s="10"/>
      <c r="G1001" s="11" t="s">
        <v>8</v>
      </c>
      <c r="H1001" s="252"/>
      <c r="I1001" s="252"/>
      <c r="J1001" s="252"/>
      <c r="K1001" s="252"/>
      <c r="L1001" s="252"/>
      <c r="M1001" s="252"/>
      <c r="N1001" s="252"/>
      <c r="O1001" s="252"/>
      <c r="P1001" s="252"/>
    </row>
    <row r="1002" spans="1:16" x14ac:dyDescent="0.2">
      <c r="A1002" s="12" t="s">
        <v>1</v>
      </c>
      <c r="B1002" s="13"/>
      <c r="C1002" s="14" t="s">
        <v>5</v>
      </c>
      <c r="D1002" s="13"/>
      <c r="E1002" s="343" t="s">
        <v>1602</v>
      </c>
      <c r="F1002" s="60"/>
      <c r="G1002" s="344" t="s">
        <v>1593</v>
      </c>
      <c r="H1002" s="411"/>
      <c r="I1002" s="411"/>
      <c r="J1002" s="411"/>
      <c r="K1002" s="411"/>
      <c r="L1002" s="411"/>
      <c r="M1002" s="411"/>
      <c r="N1002" s="411"/>
      <c r="O1002" s="411"/>
      <c r="P1002" s="411"/>
    </row>
    <row r="1003" spans="1:16" x14ac:dyDescent="0.2">
      <c r="A1003" s="17" t="s">
        <v>8</v>
      </c>
      <c r="B1003" s="179"/>
      <c r="C1003" s="19"/>
      <c r="D1003" s="4"/>
      <c r="E1003" s="1145"/>
      <c r="F1003" s="1146"/>
      <c r="G1003" s="20"/>
    </row>
    <row r="1004" spans="1:16" x14ac:dyDescent="0.2">
      <c r="A1004" s="21" t="s">
        <v>37</v>
      </c>
      <c r="B1004" s="22"/>
      <c r="C1004" s="22"/>
      <c r="D1004" s="22"/>
      <c r="E1004" s="23" t="s">
        <v>46</v>
      </c>
      <c r="F1004" s="24"/>
      <c r="G1004" s="20" t="s">
        <v>50</v>
      </c>
    </row>
    <row r="1005" spans="1:16" x14ac:dyDescent="0.2">
      <c r="A1005" s="6"/>
      <c r="B1005" s="178"/>
      <c r="C1005" s="8"/>
      <c r="D1005" s="8"/>
      <c r="E1005" s="1147"/>
      <c r="F1005" s="1148"/>
      <c r="G1005" s="25"/>
    </row>
    <row r="1006" spans="1:16" ht="26.25" thickBot="1" x14ac:dyDescent="0.25">
      <c r="A1006" s="26" t="s">
        <v>47</v>
      </c>
      <c r="B1006" s="180" t="s">
        <v>23</v>
      </c>
      <c r="C1006" s="28" t="s">
        <v>34</v>
      </c>
      <c r="D1006" s="110" t="s">
        <v>53</v>
      </c>
      <c r="E1006" s="181" t="s">
        <v>54</v>
      </c>
      <c r="F1006" s="111" t="s">
        <v>55</v>
      </c>
      <c r="G1006" s="112" t="s">
        <v>35</v>
      </c>
      <c r="H1006" s="253"/>
      <c r="I1006" s="253"/>
      <c r="J1006" s="253"/>
      <c r="K1006" s="253"/>
      <c r="L1006" s="253"/>
      <c r="M1006" s="253"/>
      <c r="N1006" s="253"/>
      <c r="O1006" s="253"/>
      <c r="P1006" s="253"/>
    </row>
    <row r="1007" spans="1:16" ht="13.5" thickTop="1" x14ac:dyDescent="0.2">
      <c r="A1007" s="345">
        <v>1</v>
      </c>
      <c r="B1007" s="75"/>
      <c r="C1007" s="346" t="s">
        <v>1561</v>
      </c>
      <c r="D1007" s="347" t="s">
        <v>351</v>
      </c>
      <c r="E1007" s="438">
        <v>4</v>
      </c>
      <c r="F1007" s="437">
        <v>220</v>
      </c>
      <c r="G1007" s="35">
        <f>F1007*E1007</f>
        <v>880</v>
      </c>
      <c r="H1007" s="215"/>
      <c r="I1007" s="215"/>
      <c r="J1007" s="215"/>
      <c r="K1007" s="215"/>
      <c r="L1007" s="215"/>
      <c r="M1007" s="215"/>
      <c r="N1007" s="215"/>
      <c r="O1007" s="215"/>
      <c r="P1007" s="215"/>
    </row>
    <row r="1008" spans="1:16" x14ac:dyDescent="0.2">
      <c r="A1008" s="345">
        <f>A1007+1</f>
        <v>2</v>
      </c>
      <c r="B1008" s="75"/>
      <c r="C1008" s="346" t="s">
        <v>149</v>
      </c>
      <c r="D1008" s="347" t="s">
        <v>1545</v>
      </c>
      <c r="E1008" s="77">
        <v>3</v>
      </c>
      <c r="F1008" s="185">
        <v>66</v>
      </c>
      <c r="G1008" s="35">
        <f t="shared" ref="G1008:G1009" si="6">F1008*E1008</f>
        <v>198</v>
      </c>
      <c r="H1008" s="215"/>
      <c r="I1008" s="215"/>
      <c r="J1008" s="215"/>
      <c r="K1008" s="215"/>
      <c r="L1008" s="215"/>
      <c r="M1008" s="215"/>
      <c r="N1008" s="215"/>
      <c r="O1008" s="215"/>
      <c r="P1008" s="215"/>
    </row>
    <row r="1009" spans="1:19" x14ac:dyDescent="0.2">
      <c r="A1009" s="345">
        <f t="shared" ref="A1009:A1028" si="7">A1008+1</f>
        <v>3</v>
      </c>
      <c r="B1009" s="75"/>
      <c r="C1009" s="346" t="s">
        <v>1561</v>
      </c>
      <c r="D1009" s="347" t="s">
        <v>1512</v>
      </c>
      <c r="E1009" s="77">
        <v>1</v>
      </c>
      <c r="F1009" s="185">
        <v>210</v>
      </c>
      <c r="G1009" s="35">
        <f t="shared" si="6"/>
        <v>210</v>
      </c>
      <c r="H1009" s="215"/>
      <c r="I1009" s="215"/>
      <c r="J1009" s="215"/>
      <c r="K1009" s="215"/>
      <c r="L1009" s="215"/>
      <c r="M1009" s="215"/>
      <c r="N1009" s="215"/>
      <c r="O1009" s="215"/>
      <c r="P1009" s="215"/>
    </row>
    <row r="1010" spans="1:19" x14ac:dyDescent="0.2">
      <c r="A1010" s="345">
        <f t="shared" si="7"/>
        <v>4</v>
      </c>
      <c r="B1010" s="75"/>
      <c r="C1010" s="346" t="s">
        <v>149</v>
      </c>
      <c r="D1010" s="347" t="s">
        <v>1563</v>
      </c>
      <c r="E1010" s="77">
        <v>1</v>
      </c>
      <c r="F1010" s="185">
        <v>43</v>
      </c>
      <c r="G1010" s="35">
        <f>F1010*E1010</f>
        <v>43</v>
      </c>
      <c r="H1010" s="215"/>
      <c r="I1010" s="215"/>
      <c r="J1010" s="215"/>
      <c r="K1010" s="215"/>
      <c r="L1010" s="215"/>
      <c r="M1010" s="215"/>
      <c r="N1010" s="215"/>
      <c r="O1010" s="215"/>
      <c r="P1010" s="215"/>
    </row>
    <row r="1011" spans="1:19" x14ac:dyDescent="0.2">
      <c r="A1011" s="345">
        <f t="shared" si="7"/>
        <v>5</v>
      </c>
      <c r="B1011" s="75"/>
      <c r="C1011" s="346" t="s">
        <v>1562</v>
      </c>
      <c r="D1011" s="347" t="s">
        <v>1564</v>
      </c>
      <c r="E1011" s="77">
        <v>6</v>
      </c>
      <c r="F1011" s="185">
        <v>64</v>
      </c>
      <c r="G1011" s="35">
        <f t="shared" ref="G1011:G1040" si="8">F1011*E1011</f>
        <v>384</v>
      </c>
      <c r="H1011" s="215"/>
      <c r="I1011" s="215"/>
      <c r="J1011" s="215"/>
      <c r="K1011" s="215"/>
      <c r="L1011" s="215"/>
      <c r="M1011" s="215"/>
      <c r="N1011" s="215"/>
      <c r="O1011" s="215"/>
      <c r="P1011" s="215"/>
    </row>
    <row r="1012" spans="1:19" x14ac:dyDescent="0.2">
      <c r="A1012" s="345">
        <f t="shared" si="7"/>
        <v>6</v>
      </c>
      <c r="B1012" s="75"/>
      <c r="C1012" s="346" t="s">
        <v>177</v>
      </c>
      <c r="D1012" s="347" t="s">
        <v>1546</v>
      </c>
      <c r="E1012" s="77">
        <v>1</v>
      </c>
      <c r="F1012" s="185">
        <v>250</v>
      </c>
      <c r="G1012" s="35">
        <f t="shared" si="8"/>
        <v>250</v>
      </c>
      <c r="H1012" s="215"/>
      <c r="I1012" s="215"/>
      <c r="J1012" s="215"/>
      <c r="K1012" s="215"/>
      <c r="L1012" s="215"/>
      <c r="M1012" s="215"/>
      <c r="N1012" s="215"/>
      <c r="O1012" s="215"/>
      <c r="P1012" s="215"/>
    </row>
    <row r="1013" spans="1:19" x14ac:dyDescent="0.2">
      <c r="A1013" s="345">
        <f t="shared" si="7"/>
        <v>7</v>
      </c>
      <c r="B1013" s="75"/>
      <c r="C1013" s="352" t="s">
        <v>1562</v>
      </c>
      <c r="D1013" s="347" t="s">
        <v>1547</v>
      </c>
      <c r="E1013" s="77">
        <v>5</v>
      </c>
      <c r="F1013" s="185">
        <v>52</v>
      </c>
      <c r="G1013" s="35">
        <f t="shared" si="8"/>
        <v>260</v>
      </c>
      <c r="H1013" s="215"/>
      <c r="I1013" s="215"/>
      <c r="J1013" s="215"/>
      <c r="K1013" s="215"/>
      <c r="L1013" s="215"/>
      <c r="M1013" s="215"/>
      <c r="N1013" s="215"/>
      <c r="O1013" s="215"/>
      <c r="P1013" s="215"/>
    </row>
    <row r="1014" spans="1:19" x14ac:dyDescent="0.2">
      <c r="A1014" s="345">
        <f t="shared" si="7"/>
        <v>8</v>
      </c>
      <c r="B1014" s="75"/>
      <c r="C1014" s="352" t="s">
        <v>178</v>
      </c>
      <c r="D1014" s="347" t="s">
        <v>1548</v>
      </c>
      <c r="E1014" s="77">
        <v>1</v>
      </c>
      <c r="F1014" s="185">
        <v>108</v>
      </c>
      <c r="G1014" s="35">
        <f t="shared" si="8"/>
        <v>108</v>
      </c>
      <c r="H1014" s="215"/>
      <c r="I1014" s="215"/>
      <c r="J1014" s="215"/>
      <c r="K1014" s="215"/>
      <c r="L1014" s="215"/>
      <c r="M1014" s="215"/>
      <c r="N1014" s="215"/>
      <c r="O1014" s="215"/>
      <c r="P1014" s="215"/>
    </row>
    <row r="1015" spans="1:19" x14ac:dyDescent="0.2">
      <c r="A1015" s="345">
        <f t="shared" si="7"/>
        <v>9</v>
      </c>
      <c r="B1015" s="186"/>
      <c r="C1015" s="352" t="s">
        <v>246</v>
      </c>
      <c r="D1015" s="347" t="s">
        <v>1554</v>
      </c>
      <c r="E1015" s="77">
        <v>1</v>
      </c>
      <c r="F1015" s="185">
        <v>105</v>
      </c>
      <c r="G1015" s="35">
        <f t="shared" si="8"/>
        <v>105</v>
      </c>
      <c r="H1015" s="215"/>
      <c r="I1015" s="215"/>
      <c r="J1015" s="215"/>
      <c r="K1015" s="215"/>
      <c r="L1015" s="215"/>
      <c r="M1015" s="215"/>
      <c r="N1015" s="215"/>
      <c r="O1015" s="215"/>
      <c r="P1015" s="215"/>
      <c r="Q1015" s="215"/>
      <c r="R1015" s="215"/>
      <c r="S1015" s="215"/>
    </row>
    <row r="1016" spans="1:19" x14ac:dyDescent="0.2">
      <c r="A1016" s="345">
        <f t="shared" si="7"/>
        <v>10</v>
      </c>
      <c r="B1016" s="74"/>
      <c r="C1016" s="403" t="s">
        <v>1561</v>
      </c>
      <c r="D1016" s="347" t="s">
        <v>1549</v>
      </c>
      <c r="E1016" s="77">
        <v>12.1</v>
      </c>
      <c r="F1016" s="185">
        <v>230.16528930000001</v>
      </c>
      <c r="G1016" s="35">
        <f t="shared" si="8"/>
        <v>2785.0000005299999</v>
      </c>
      <c r="H1016" s="215"/>
      <c r="I1016" s="215"/>
      <c r="J1016" s="215"/>
      <c r="K1016" s="215"/>
      <c r="L1016" s="215"/>
      <c r="M1016" s="215"/>
      <c r="N1016" s="215"/>
      <c r="O1016" s="215"/>
      <c r="P1016" s="215"/>
      <c r="Q1016" s="215"/>
      <c r="R1016" s="215"/>
      <c r="S1016" s="215"/>
    </row>
    <row r="1017" spans="1:19" x14ac:dyDescent="0.2">
      <c r="A1017" s="345">
        <f t="shared" si="7"/>
        <v>11</v>
      </c>
      <c r="B1017" s="74"/>
      <c r="C1017" s="352" t="s">
        <v>246</v>
      </c>
      <c r="D1017" s="435" t="s">
        <v>1554</v>
      </c>
      <c r="E1017" s="84">
        <v>1</v>
      </c>
      <c r="F1017" s="163">
        <v>125</v>
      </c>
      <c r="G1017" s="35">
        <f t="shared" si="8"/>
        <v>125</v>
      </c>
      <c r="H1017" s="215"/>
      <c r="I1017" s="215"/>
      <c r="J1017" s="215"/>
      <c r="K1017" s="215"/>
      <c r="L1017" s="215"/>
      <c r="M1017" s="215"/>
      <c r="N1017" s="215"/>
      <c r="O1017" s="215"/>
      <c r="P1017" s="215"/>
    </row>
    <row r="1018" spans="1:19" x14ac:dyDescent="0.2">
      <c r="A1018" s="345">
        <f t="shared" si="7"/>
        <v>12</v>
      </c>
      <c r="B1018" s="74"/>
      <c r="C1018" s="352" t="s">
        <v>246</v>
      </c>
      <c r="D1018" s="435" t="s">
        <v>1568</v>
      </c>
      <c r="E1018" s="84">
        <v>1</v>
      </c>
      <c r="F1018" s="163">
        <v>80</v>
      </c>
      <c r="G1018" s="35">
        <f t="shared" si="8"/>
        <v>80</v>
      </c>
      <c r="H1018" s="215"/>
      <c r="I1018" s="215"/>
      <c r="J1018" s="215"/>
      <c r="K1018" s="215"/>
      <c r="L1018" s="215"/>
      <c r="M1018" s="215"/>
      <c r="N1018" s="215"/>
      <c r="O1018" s="215"/>
      <c r="P1018" s="215"/>
    </row>
    <row r="1019" spans="1:19" x14ac:dyDescent="0.2">
      <c r="A1019" s="345">
        <f t="shared" si="7"/>
        <v>13</v>
      </c>
      <c r="B1019" s="75"/>
      <c r="C1019" s="352" t="s">
        <v>246</v>
      </c>
      <c r="D1019" s="435" t="s">
        <v>1550</v>
      </c>
      <c r="E1019" s="84">
        <v>1</v>
      </c>
      <c r="F1019" s="172">
        <v>40</v>
      </c>
      <c r="G1019" s="35">
        <f t="shared" si="8"/>
        <v>40</v>
      </c>
      <c r="H1019" s="215"/>
      <c r="I1019" s="215"/>
      <c r="J1019" s="215"/>
      <c r="K1019" s="215"/>
      <c r="L1019" s="215"/>
      <c r="M1019" s="215"/>
      <c r="N1019" s="215"/>
      <c r="O1019" s="215"/>
      <c r="P1019" s="215"/>
    </row>
    <row r="1020" spans="1:19" x14ac:dyDescent="0.2">
      <c r="A1020" s="345">
        <f t="shared" si="7"/>
        <v>14</v>
      </c>
      <c r="B1020" s="75"/>
      <c r="C1020" s="352" t="s">
        <v>246</v>
      </c>
      <c r="D1020" s="435" t="s">
        <v>1551</v>
      </c>
      <c r="E1020" s="84">
        <v>1</v>
      </c>
      <c r="F1020" s="173">
        <v>60</v>
      </c>
      <c r="G1020" s="35">
        <f t="shared" si="8"/>
        <v>60</v>
      </c>
      <c r="H1020" s="215"/>
      <c r="I1020" s="215"/>
      <c r="J1020" s="215"/>
      <c r="K1020" s="215"/>
      <c r="L1020" s="215"/>
      <c r="M1020" s="215"/>
      <c r="N1020" s="215"/>
      <c r="O1020" s="215"/>
      <c r="P1020" s="215"/>
    </row>
    <row r="1021" spans="1:19" x14ac:dyDescent="0.2">
      <c r="A1021" s="345">
        <f t="shared" si="7"/>
        <v>15</v>
      </c>
      <c r="B1021" s="75"/>
      <c r="C1021" s="346" t="s">
        <v>153</v>
      </c>
      <c r="D1021" s="435" t="s">
        <v>340</v>
      </c>
      <c r="E1021" s="77">
        <v>5</v>
      </c>
      <c r="F1021" s="185">
        <v>7</v>
      </c>
      <c r="G1021" s="35">
        <f t="shared" si="8"/>
        <v>35</v>
      </c>
      <c r="H1021" s="215"/>
      <c r="I1021" s="215"/>
      <c r="J1021" s="215"/>
      <c r="K1021" s="215"/>
      <c r="L1021" s="215"/>
      <c r="M1021" s="215"/>
      <c r="N1021" s="215"/>
      <c r="O1021" s="215"/>
      <c r="P1021" s="215"/>
    </row>
    <row r="1022" spans="1:19" x14ac:dyDescent="0.2">
      <c r="A1022" s="345">
        <f t="shared" si="7"/>
        <v>16</v>
      </c>
      <c r="B1022" s="75"/>
      <c r="C1022" s="346" t="s">
        <v>153</v>
      </c>
      <c r="D1022" s="435" t="s">
        <v>1486</v>
      </c>
      <c r="E1022" s="77">
        <v>5</v>
      </c>
      <c r="F1022" s="185">
        <v>7</v>
      </c>
      <c r="G1022" s="35">
        <f t="shared" si="8"/>
        <v>35</v>
      </c>
      <c r="H1022" s="215"/>
      <c r="I1022" s="215"/>
      <c r="J1022" s="215"/>
      <c r="K1022" s="215"/>
      <c r="L1022" s="215"/>
      <c r="M1022" s="215"/>
      <c r="N1022" s="215"/>
      <c r="O1022" s="215"/>
      <c r="P1022" s="215"/>
      <c r="Q1022" s="215"/>
      <c r="R1022" s="215"/>
      <c r="S1022" s="215"/>
    </row>
    <row r="1023" spans="1:19" x14ac:dyDescent="0.2">
      <c r="A1023" s="345">
        <f t="shared" si="7"/>
        <v>17</v>
      </c>
      <c r="B1023" s="75"/>
      <c r="C1023" s="346" t="s">
        <v>1567</v>
      </c>
      <c r="D1023" s="347" t="s">
        <v>1552</v>
      </c>
      <c r="E1023" s="77">
        <v>2</v>
      </c>
      <c r="F1023" s="185">
        <v>350</v>
      </c>
      <c r="G1023" s="35">
        <f t="shared" si="8"/>
        <v>700</v>
      </c>
      <c r="H1023" s="215"/>
      <c r="I1023" s="215"/>
      <c r="J1023" s="215"/>
      <c r="K1023" s="215"/>
      <c r="L1023" s="215"/>
      <c r="M1023" s="215"/>
      <c r="N1023" s="215"/>
      <c r="O1023" s="215"/>
      <c r="P1023" s="215"/>
      <c r="Q1023" s="215"/>
      <c r="R1023" s="215"/>
      <c r="S1023" s="215"/>
    </row>
    <row r="1024" spans="1:19" x14ac:dyDescent="0.2">
      <c r="A1024" s="345">
        <f t="shared" si="7"/>
        <v>18</v>
      </c>
      <c r="B1024" s="75"/>
      <c r="C1024" s="346" t="s">
        <v>149</v>
      </c>
      <c r="D1024" s="347" t="s">
        <v>1553</v>
      </c>
      <c r="E1024" s="77">
        <v>13</v>
      </c>
      <c r="F1024" s="185">
        <v>50</v>
      </c>
      <c r="G1024" s="35">
        <f t="shared" si="8"/>
        <v>650</v>
      </c>
      <c r="H1024" s="215"/>
      <c r="I1024" s="215"/>
      <c r="J1024" s="215"/>
      <c r="K1024" s="215"/>
      <c r="L1024" s="215"/>
      <c r="M1024" s="215"/>
      <c r="N1024" s="215"/>
      <c r="O1024" s="215"/>
      <c r="P1024" s="215"/>
    </row>
    <row r="1025" spans="1:21" x14ac:dyDescent="0.2">
      <c r="A1025" s="345">
        <f t="shared" si="7"/>
        <v>19</v>
      </c>
      <c r="B1025" s="75"/>
      <c r="C1025" s="346" t="s">
        <v>1561</v>
      </c>
      <c r="D1025" s="347" t="s">
        <v>1478</v>
      </c>
      <c r="E1025" s="77">
        <v>0.5</v>
      </c>
      <c r="F1025" s="185">
        <v>170</v>
      </c>
      <c r="G1025" s="35">
        <f t="shared" si="8"/>
        <v>85</v>
      </c>
      <c r="H1025" s="215"/>
      <c r="I1025" s="215"/>
      <c r="J1025" s="215"/>
      <c r="K1025" s="215"/>
      <c r="L1025" s="215"/>
      <c r="M1025" s="215"/>
      <c r="N1025" s="215"/>
      <c r="O1025" s="215"/>
      <c r="P1025" s="215"/>
    </row>
    <row r="1026" spans="1:21" x14ac:dyDescent="0.2">
      <c r="A1026" s="345">
        <f t="shared" si="7"/>
        <v>20</v>
      </c>
      <c r="B1026" s="75"/>
      <c r="C1026" s="352" t="s">
        <v>1561</v>
      </c>
      <c r="D1026" s="347" t="s">
        <v>1512</v>
      </c>
      <c r="E1026" s="84">
        <v>1</v>
      </c>
      <c r="F1026" s="163">
        <v>135</v>
      </c>
      <c r="G1026" s="35">
        <f t="shared" si="8"/>
        <v>135</v>
      </c>
      <c r="H1026" s="215"/>
      <c r="I1026" s="215"/>
      <c r="J1026" s="215"/>
      <c r="K1026" s="215"/>
      <c r="L1026" s="215"/>
      <c r="M1026" s="215"/>
      <c r="N1026" s="215"/>
      <c r="O1026" s="215"/>
      <c r="P1026" s="215"/>
    </row>
    <row r="1027" spans="1:21" x14ac:dyDescent="0.2">
      <c r="A1027" s="345">
        <f t="shared" si="7"/>
        <v>21</v>
      </c>
      <c r="B1027" s="75"/>
      <c r="C1027" s="352" t="s">
        <v>1561</v>
      </c>
      <c r="D1027" s="347" t="s">
        <v>251</v>
      </c>
      <c r="E1027" s="84">
        <v>0.5</v>
      </c>
      <c r="F1027" s="163">
        <v>120</v>
      </c>
      <c r="G1027" s="35">
        <f t="shared" si="8"/>
        <v>60</v>
      </c>
      <c r="H1027" s="215"/>
      <c r="I1027" s="215"/>
      <c r="J1027" s="215"/>
      <c r="K1027" s="215"/>
      <c r="L1027" s="215"/>
      <c r="M1027" s="215"/>
      <c r="N1027" s="215"/>
      <c r="O1027" s="215"/>
      <c r="P1027" s="215"/>
      <c r="Q1027" s="164"/>
      <c r="R1027" s="164"/>
      <c r="S1027" s="164"/>
    </row>
    <row r="1028" spans="1:21" x14ac:dyDescent="0.2">
      <c r="A1028" s="345">
        <f t="shared" si="7"/>
        <v>22</v>
      </c>
      <c r="B1028" s="75"/>
      <c r="C1028" s="352" t="s">
        <v>1541</v>
      </c>
      <c r="D1028" s="435" t="s">
        <v>1559</v>
      </c>
      <c r="E1028" s="84">
        <v>1</v>
      </c>
      <c r="F1028" s="163">
        <v>1300</v>
      </c>
      <c r="G1028" s="35">
        <f t="shared" si="8"/>
        <v>1300</v>
      </c>
      <c r="H1028" s="215"/>
      <c r="I1028" s="215"/>
      <c r="J1028" s="215"/>
      <c r="K1028" s="215"/>
      <c r="L1028" s="215"/>
      <c r="M1028" s="215"/>
      <c r="N1028" s="215"/>
      <c r="O1028" s="215"/>
      <c r="P1028" s="215"/>
      <c r="Q1028" s="215"/>
      <c r="R1028" s="215"/>
      <c r="S1028" s="215"/>
    </row>
    <row r="1029" spans="1:21" x14ac:dyDescent="0.2">
      <c r="A1029" s="29">
        <f>A1028+1</f>
        <v>23</v>
      </c>
      <c r="B1029" s="75"/>
      <c r="C1029" s="352" t="s">
        <v>153</v>
      </c>
      <c r="D1029" s="435" t="s">
        <v>1555</v>
      </c>
      <c r="E1029" s="84">
        <v>8</v>
      </c>
      <c r="F1029" s="163">
        <v>1</v>
      </c>
      <c r="G1029" s="35">
        <f t="shared" si="8"/>
        <v>8</v>
      </c>
      <c r="H1029" s="215"/>
      <c r="I1029" s="215"/>
      <c r="J1029" s="215"/>
      <c r="K1029" s="215"/>
      <c r="L1029" s="215"/>
      <c r="M1029" s="215"/>
      <c r="N1029" s="215"/>
      <c r="O1029" s="215"/>
      <c r="P1029" s="215"/>
    </row>
    <row r="1030" spans="1:21" x14ac:dyDescent="0.2">
      <c r="A1030" s="29">
        <f t="shared" ref="A1030:A1040" si="9">A1029+1</f>
        <v>24</v>
      </c>
      <c r="B1030" s="75"/>
      <c r="C1030" s="352" t="s">
        <v>1561</v>
      </c>
      <c r="D1030" s="435" t="s">
        <v>1566</v>
      </c>
      <c r="E1030" s="84">
        <v>0.75</v>
      </c>
      <c r="F1030" s="163">
        <v>129.33332999999999</v>
      </c>
      <c r="G1030" s="35">
        <f>F1030*E1030</f>
        <v>96.999997499999992</v>
      </c>
      <c r="H1030" s="215"/>
      <c r="I1030" s="215"/>
      <c r="J1030" s="215"/>
      <c r="K1030" s="215"/>
      <c r="L1030" s="215"/>
      <c r="M1030" s="215"/>
      <c r="N1030" s="215"/>
      <c r="O1030" s="215"/>
      <c r="P1030" s="215"/>
      <c r="U1030" s="411"/>
    </row>
    <row r="1031" spans="1:21" x14ac:dyDescent="0.2">
      <c r="A1031" s="29">
        <f t="shared" si="9"/>
        <v>25</v>
      </c>
      <c r="B1031" s="75"/>
      <c r="C1031" s="352" t="s">
        <v>1561</v>
      </c>
      <c r="D1031" s="435" t="s">
        <v>1556</v>
      </c>
      <c r="E1031" s="84">
        <v>0.25</v>
      </c>
      <c r="F1031" s="163">
        <v>240</v>
      </c>
      <c r="G1031" s="35">
        <f t="shared" si="8"/>
        <v>60</v>
      </c>
      <c r="H1031" s="215"/>
      <c r="I1031" s="215"/>
      <c r="J1031" s="215"/>
      <c r="K1031" s="215"/>
      <c r="L1031" s="215"/>
      <c r="M1031" s="215"/>
      <c r="N1031" s="215"/>
      <c r="O1031" s="215"/>
      <c r="P1031" s="215"/>
    </row>
    <row r="1032" spans="1:21" x14ac:dyDescent="0.2">
      <c r="A1032" s="29">
        <f t="shared" si="9"/>
        <v>26</v>
      </c>
      <c r="B1032" s="75"/>
      <c r="C1032" s="352" t="s">
        <v>246</v>
      </c>
      <c r="D1032" s="435" t="s">
        <v>1550</v>
      </c>
      <c r="E1032" s="84">
        <v>1</v>
      </c>
      <c r="F1032" s="163">
        <v>45</v>
      </c>
      <c r="G1032" s="35">
        <f t="shared" si="8"/>
        <v>45</v>
      </c>
      <c r="H1032" s="215"/>
      <c r="I1032" s="215"/>
      <c r="J1032" s="215"/>
      <c r="K1032" s="215"/>
      <c r="L1032" s="215"/>
      <c r="M1032" s="215"/>
      <c r="N1032" s="215"/>
      <c r="O1032" s="215"/>
      <c r="P1032" s="215"/>
    </row>
    <row r="1033" spans="1:21" x14ac:dyDescent="0.2">
      <c r="A1033" s="29">
        <f t="shared" si="9"/>
        <v>27</v>
      </c>
      <c r="B1033" s="75"/>
      <c r="C1033" s="352" t="s">
        <v>246</v>
      </c>
      <c r="D1033" s="435" t="s">
        <v>1551</v>
      </c>
      <c r="E1033" s="84">
        <v>1</v>
      </c>
      <c r="F1033" s="163">
        <v>56</v>
      </c>
      <c r="G1033" s="35">
        <f t="shared" si="8"/>
        <v>56</v>
      </c>
      <c r="H1033" s="215"/>
      <c r="I1033" s="215"/>
      <c r="J1033" s="215"/>
      <c r="K1033" s="215"/>
      <c r="L1033" s="215"/>
      <c r="M1033" s="215"/>
      <c r="N1033" s="215"/>
      <c r="O1033" s="215"/>
      <c r="P1033" s="215"/>
    </row>
    <row r="1034" spans="1:21" x14ac:dyDescent="0.2">
      <c r="A1034" s="29">
        <f t="shared" si="9"/>
        <v>28</v>
      </c>
      <c r="B1034" s="75"/>
      <c r="C1034" s="352" t="s">
        <v>1561</v>
      </c>
      <c r="D1034" s="435" t="s">
        <v>1557</v>
      </c>
      <c r="E1034" s="84">
        <v>1</v>
      </c>
      <c r="F1034" s="163">
        <v>76</v>
      </c>
      <c r="G1034" s="35">
        <f t="shared" si="8"/>
        <v>76</v>
      </c>
      <c r="H1034" s="215"/>
      <c r="I1034" s="215"/>
      <c r="J1034" s="215"/>
      <c r="K1034" s="215"/>
      <c r="L1034" s="215"/>
      <c r="M1034" s="215"/>
      <c r="N1034" s="215"/>
      <c r="O1034" s="215"/>
      <c r="P1034" s="215"/>
    </row>
    <row r="1035" spans="1:21" x14ac:dyDescent="0.2">
      <c r="A1035" s="29">
        <f t="shared" si="9"/>
        <v>29</v>
      </c>
      <c r="B1035" s="75"/>
      <c r="C1035" s="352" t="s">
        <v>153</v>
      </c>
      <c r="D1035" s="435" t="s">
        <v>1486</v>
      </c>
      <c r="E1035" s="84">
        <v>5</v>
      </c>
      <c r="F1035" s="163">
        <v>7</v>
      </c>
      <c r="G1035" s="35">
        <f t="shared" si="8"/>
        <v>35</v>
      </c>
      <c r="H1035" s="215"/>
      <c r="I1035" s="215"/>
      <c r="J1035" s="215"/>
      <c r="K1035" s="215"/>
      <c r="L1035" s="215"/>
      <c r="M1035" s="215"/>
      <c r="N1035" s="215"/>
      <c r="O1035" s="215"/>
      <c r="P1035" s="215"/>
    </row>
    <row r="1036" spans="1:21" x14ac:dyDescent="0.2">
      <c r="A1036" s="29">
        <f t="shared" si="9"/>
        <v>30</v>
      </c>
      <c r="B1036" s="75"/>
      <c r="C1036" s="352" t="s">
        <v>246</v>
      </c>
      <c r="D1036" s="435" t="s">
        <v>1550</v>
      </c>
      <c r="E1036" s="84">
        <v>1</v>
      </c>
      <c r="F1036" s="163">
        <v>35</v>
      </c>
      <c r="G1036" s="35">
        <f t="shared" si="8"/>
        <v>35</v>
      </c>
      <c r="H1036" s="215"/>
      <c r="I1036" s="215"/>
      <c r="J1036" s="215"/>
      <c r="K1036" s="215"/>
      <c r="L1036" s="215"/>
      <c r="M1036" s="215"/>
      <c r="N1036" s="215"/>
      <c r="O1036" s="215"/>
      <c r="P1036" s="215"/>
    </row>
    <row r="1037" spans="1:21" x14ac:dyDescent="0.2">
      <c r="A1037" s="29">
        <f t="shared" si="9"/>
        <v>31</v>
      </c>
      <c r="B1037" s="75"/>
      <c r="C1037" s="352" t="s">
        <v>1561</v>
      </c>
      <c r="D1037" s="435" t="s">
        <v>251</v>
      </c>
      <c r="E1037" s="84">
        <v>0.5</v>
      </c>
      <c r="F1037" s="163">
        <v>138</v>
      </c>
      <c r="G1037" s="35">
        <f t="shared" si="8"/>
        <v>69</v>
      </c>
      <c r="H1037" s="215"/>
      <c r="I1037" s="215"/>
      <c r="J1037" s="215"/>
      <c r="K1037" s="215"/>
      <c r="L1037" s="215"/>
      <c r="M1037" s="215"/>
      <c r="N1037" s="215"/>
      <c r="O1037" s="215"/>
      <c r="P1037" s="215"/>
      <c r="Q1037" s="215"/>
      <c r="R1037" s="215"/>
      <c r="S1037" s="215"/>
    </row>
    <row r="1038" spans="1:21" x14ac:dyDescent="0.2">
      <c r="A1038" s="29">
        <f t="shared" si="9"/>
        <v>32</v>
      </c>
      <c r="B1038" s="75"/>
      <c r="C1038" s="352" t="s">
        <v>1561</v>
      </c>
      <c r="D1038" s="435" t="s">
        <v>1552</v>
      </c>
      <c r="E1038" s="84">
        <v>1</v>
      </c>
      <c r="F1038" s="172">
        <v>340</v>
      </c>
      <c r="G1038" s="35">
        <f t="shared" si="8"/>
        <v>340</v>
      </c>
      <c r="H1038" s="215"/>
      <c r="I1038" s="215"/>
      <c r="J1038" s="215"/>
      <c r="K1038" s="215"/>
      <c r="L1038" s="215"/>
      <c r="M1038" s="215"/>
      <c r="N1038" s="215"/>
      <c r="O1038" s="215"/>
      <c r="P1038" s="215"/>
      <c r="Q1038" s="215"/>
      <c r="R1038" s="215"/>
      <c r="S1038" s="215"/>
    </row>
    <row r="1039" spans="1:21" x14ac:dyDescent="0.2">
      <c r="A1039" s="29">
        <f t="shared" si="9"/>
        <v>33</v>
      </c>
      <c r="B1039" s="75"/>
      <c r="C1039" s="352" t="s">
        <v>1561</v>
      </c>
      <c r="D1039" s="435" t="s">
        <v>1512</v>
      </c>
      <c r="E1039" s="84">
        <v>1</v>
      </c>
      <c r="F1039" s="173">
        <v>140</v>
      </c>
      <c r="G1039" s="35">
        <f t="shared" si="8"/>
        <v>140</v>
      </c>
      <c r="H1039" s="215"/>
      <c r="I1039" s="215"/>
      <c r="J1039" s="215"/>
      <c r="K1039" s="215"/>
      <c r="L1039" s="215"/>
      <c r="M1039" s="215"/>
      <c r="N1039" s="215"/>
      <c r="O1039" s="215"/>
      <c r="P1039" s="215"/>
      <c r="Q1039" s="215"/>
      <c r="R1039" s="215"/>
      <c r="S1039" s="215"/>
    </row>
    <row r="1040" spans="1:21" x14ac:dyDescent="0.2">
      <c r="A1040" s="29">
        <f t="shared" si="9"/>
        <v>34</v>
      </c>
      <c r="B1040" s="75"/>
      <c r="C1040" s="352" t="s">
        <v>1565</v>
      </c>
      <c r="D1040" s="435" t="s">
        <v>1558</v>
      </c>
      <c r="E1040" s="84">
        <v>2</v>
      </c>
      <c r="F1040" s="173">
        <v>120</v>
      </c>
      <c r="G1040" s="35">
        <f t="shared" si="8"/>
        <v>240</v>
      </c>
      <c r="H1040" s="215"/>
      <c r="I1040" s="215"/>
      <c r="J1040" s="215"/>
      <c r="K1040" s="215"/>
      <c r="L1040" s="215"/>
      <c r="M1040" s="215"/>
      <c r="N1040" s="215"/>
      <c r="O1040" s="215"/>
      <c r="P1040" s="215"/>
      <c r="Q1040" s="215"/>
      <c r="R1040" s="215"/>
      <c r="S1040" s="215"/>
    </row>
    <row r="1041" spans="1:16" ht="13.5" thickBot="1" x14ac:dyDescent="0.25">
      <c r="A1041" s="45"/>
      <c r="B1041" s="188"/>
      <c r="C1041" s="47" t="s">
        <v>8</v>
      </c>
      <c r="D1041" s="66" t="s">
        <v>8</v>
      </c>
      <c r="E1041" s="188"/>
      <c r="F1041" s="49" t="s">
        <v>15</v>
      </c>
      <c r="G1041" s="50">
        <f>SUM(G1007:G1040)</f>
        <v>9728.9999980299981</v>
      </c>
      <c r="H1041" s="246"/>
      <c r="I1041" s="246"/>
      <c r="J1041" s="246"/>
      <c r="K1041" s="246"/>
      <c r="L1041" s="246"/>
      <c r="M1041" s="246"/>
      <c r="N1041" s="246"/>
      <c r="O1041" s="246"/>
      <c r="P1041" s="246"/>
    </row>
    <row r="1042" spans="1:16" ht="13.5" thickTop="1" x14ac:dyDescent="0.2">
      <c r="A1042" s="1188" t="s">
        <v>1560</v>
      </c>
      <c r="B1042" s="1189"/>
      <c r="C1042" s="1189"/>
      <c r="D1042" s="1189"/>
      <c r="E1042" s="1189"/>
      <c r="F1042" s="1189"/>
      <c r="G1042" s="1190"/>
      <c r="H1042" s="358"/>
      <c r="I1042" s="358"/>
      <c r="J1042" s="358"/>
      <c r="K1042" s="358"/>
      <c r="L1042" s="358"/>
      <c r="M1042" s="358"/>
      <c r="N1042" s="358"/>
      <c r="O1042" s="358"/>
      <c r="P1042" s="358"/>
    </row>
    <row r="1043" spans="1:16" ht="13.5" thickBot="1" x14ac:dyDescent="0.25">
      <c r="A1043" s="359"/>
      <c r="B1043" s="355"/>
      <c r="C1043" s="355" t="s">
        <v>8</v>
      </c>
      <c r="D1043" s="360"/>
      <c r="E1043" s="355"/>
      <c r="F1043" s="361"/>
      <c r="G1043" s="362"/>
      <c r="H1043" s="411"/>
      <c r="I1043" s="411"/>
      <c r="J1043" s="411"/>
      <c r="K1043" s="411"/>
      <c r="L1043" s="411"/>
      <c r="M1043" s="411"/>
      <c r="N1043" s="411"/>
      <c r="O1043" s="411"/>
      <c r="P1043" s="411"/>
    </row>
    <row r="1044" spans="1:16" ht="13.5" thickTop="1" x14ac:dyDescent="0.2">
      <c r="A1044" s="1130" t="s">
        <v>8</v>
      </c>
      <c r="B1044" s="1131"/>
      <c r="C1044" s="1131"/>
      <c r="D1044" s="57" t="s">
        <v>11</v>
      </c>
      <c r="E1044" s="1132" t="s">
        <v>12</v>
      </c>
      <c r="F1044" s="1132"/>
      <c r="G1044" s="1133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1:16" x14ac:dyDescent="0.2">
      <c r="A1045" s="1191" t="s">
        <v>17</v>
      </c>
      <c r="B1045" s="1192"/>
      <c r="C1045" s="1193"/>
      <c r="D1045" s="39"/>
      <c r="E1045" s="1136"/>
      <c r="F1045" s="1137"/>
      <c r="G1045" s="1138"/>
      <c r="H1045" s="176"/>
      <c r="I1045" s="176"/>
      <c r="J1045" s="176"/>
      <c r="K1045" s="176"/>
      <c r="L1045" s="176"/>
      <c r="M1045" s="176"/>
      <c r="N1045" s="176"/>
      <c r="O1045" s="176"/>
      <c r="P1045" s="176"/>
    </row>
    <row r="1046" spans="1:16" x14ac:dyDescent="0.2">
      <c r="A1046" s="1191" t="s">
        <v>38</v>
      </c>
      <c r="B1046" s="1192"/>
      <c r="C1046" s="1193"/>
      <c r="D1046" s="58" t="s">
        <v>380</v>
      </c>
      <c r="E1046" s="1194" t="s">
        <v>142</v>
      </c>
      <c r="F1046" s="1139"/>
      <c r="G1046" s="1140"/>
      <c r="H1046" s="1"/>
      <c r="I1046" s="1"/>
      <c r="J1046" s="1"/>
      <c r="K1046" s="1"/>
      <c r="L1046" s="1"/>
      <c r="M1046" s="1"/>
      <c r="N1046" s="1"/>
      <c r="O1046" s="1"/>
      <c r="P1046" s="1"/>
    </row>
    <row r="1047" spans="1:16" ht="13.5" thickBot="1" x14ac:dyDescent="0.25">
      <c r="A1047" s="1195" t="s">
        <v>39</v>
      </c>
      <c r="B1047" s="1196"/>
      <c r="C1047" s="1197"/>
      <c r="D1047" s="356" t="s">
        <v>589</v>
      </c>
      <c r="E1047" s="1143" t="s">
        <v>0</v>
      </c>
      <c r="F1047" s="1143"/>
      <c r="G1047" s="1144"/>
      <c r="H1047" s="4"/>
      <c r="I1047" s="4"/>
      <c r="J1047" s="4"/>
      <c r="K1047" s="4"/>
      <c r="L1047" s="4"/>
      <c r="M1047" s="4"/>
      <c r="N1047" s="4"/>
      <c r="O1047" s="4"/>
      <c r="P1047" s="4"/>
    </row>
    <row r="1048" spans="1:16" ht="16.5" x14ac:dyDescent="0.25">
      <c r="A1048" s="1152" t="s">
        <v>29</v>
      </c>
      <c r="B1048" s="1153"/>
      <c r="C1048" s="1153"/>
      <c r="D1048" s="1153"/>
      <c r="E1048" s="1153"/>
      <c r="F1048" s="1153"/>
      <c r="G1048" s="1154"/>
      <c r="H1048" s="251"/>
      <c r="I1048" s="251"/>
      <c r="J1048" s="251"/>
      <c r="K1048" s="251"/>
      <c r="L1048" s="251"/>
      <c r="M1048" s="251"/>
      <c r="N1048" s="251"/>
      <c r="O1048" s="251"/>
      <c r="P1048" s="251"/>
    </row>
    <row r="1049" spans="1:16" x14ac:dyDescent="0.2">
      <c r="A1049" s="1155" t="s">
        <v>48</v>
      </c>
      <c r="B1049" s="1156"/>
      <c r="C1049" s="1156"/>
      <c r="D1049" s="1156"/>
      <c r="E1049" s="1156"/>
      <c r="F1049" s="1156"/>
      <c r="G1049" s="1157"/>
      <c r="H1049" s="250"/>
      <c r="I1049" s="250"/>
      <c r="J1049" s="250"/>
      <c r="K1049" s="250"/>
      <c r="L1049" s="250"/>
      <c r="M1049" s="250"/>
      <c r="N1049" s="250"/>
      <c r="O1049" s="250"/>
      <c r="P1049" s="250"/>
    </row>
    <row r="1050" spans="1:16" x14ac:dyDescent="0.2">
      <c r="A1050" s="1158" t="s">
        <v>49</v>
      </c>
      <c r="B1050" s="1159"/>
      <c r="C1050" s="1159"/>
      <c r="D1050" s="1159"/>
      <c r="E1050" s="1159"/>
      <c r="F1050" s="1159"/>
      <c r="G1050" s="1160"/>
      <c r="H1050" s="4"/>
      <c r="I1050" s="4"/>
      <c r="J1050" s="4"/>
      <c r="K1050" s="4"/>
      <c r="L1050" s="4"/>
      <c r="M1050" s="4"/>
      <c r="N1050" s="4"/>
      <c r="O1050" s="4"/>
      <c r="P1050" s="4"/>
    </row>
    <row r="1051" spans="1:16" x14ac:dyDescent="0.2">
      <c r="A1051" s="6"/>
      <c r="B1051" s="178"/>
      <c r="C1051" s="8"/>
      <c r="D1051" s="9"/>
      <c r="E1051" s="99"/>
      <c r="F1051" s="10"/>
      <c r="G1051" s="11" t="s">
        <v>8</v>
      </c>
      <c r="H1051" s="252"/>
      <c r="I1051" s="252"/>
      <c r="J1051" s="252"/>
      <c r="K1051" s="252"/>
      <c r="L1051" s="252"/>
      <c r="M1051" s="252"/>
      <c r="N1051" s="252"/>
      <c r="O1051" s="252"/>
      <c r="P1051" s="252"/>
    </row>
    <row r="1052" spans="1:16" x14ac:dyDescent="0.2">
      <c r="A1052" s="12" t="s">
        <v>1</v>
      </c>
      <c r="B1052" s="13"/>
      <c r="C1052" s="14" t="s">
        <v>5</v>
      </c>
      <c r="D1052" s="13"/>
      <c r="E1052" s="343" t="s">
        <v>1603</v>
      </c>
      <c r="F1052" s="60"/>
      <c r="G1052" s="344" t="s">
        <v>1593</v>
      </c>
      <c r="H1052" s="411"/>
      <c r="I1052" s="411"/>
      <c r="J1052" s="411"/>
      <c r="K1052" s="411"/>
      <c r="L1052" s="411"/>
      <c r="M1052" s="411"/>
      <c r="N1052" s="411"/>
      <c r="O1052" s="411"/>
      <c r="P1052" s="411"/>
    </row>
    <row r="1053" spans="1:16" x14ac:dyDescent="0.2">
      <c r="A1053" s="17" t="s">
        <v>8</v>
      </c>
      <c r="B1053" s="179"/>
      <c r="C1053" s="19"/>
      <c r="D1053" s="4"/>
      <c r="E1053" s="1145"/>
      <c r="F1053" s="1146"/>
      <c r="G1053" s="20"/>
    </row>
    <row r="1054" spans="1:16" x14ac:dyDescent="0.2">
      <c r="A1054" s="21" t="s">
        <v>37</v>
      </c>
      <c r="B1054" s="22"/>
      <c r="C1054" s="22"/>
      <c r="D1054" s="22"/>
      <c r="E1054" s="23" t="s">
        <v>46</v>
      </c>
      <c r="F1054" s="24"/>
      <c r="G1054" s="20" t="s">
        <v>50</v>
      </c>
    </row>
    <row r="1055" spans="1:16" x14ac:dyDescent="0.2">
      <c r="A1055" s="6"/>
      <c r="B1055" s="178"/>
      <c r="C1055" s="8"/>
      <c r="D1055" s="8"/>
      <c r="E1055" s="1147"/>
      <c r="F1055" s="1148"/>
      <c r="G1055" s="25"/>
    </row>
    <row r="1056" spans="1:16" ht="26.25" thickBot="1" x14ac:dyDescent="0.25">
      <c r="A1056" s="26" t="s">
        <v>47</v>
      </c>
      <c r="B1056" s="180" t="s">
        <v>23</v>
      </c>
      <c r="C1056" s="28" t="s">
        <v>34</v>
      </c>
      <c r="D1056" s="110" t="s">
        <v>53</v>
      </c>
      <c r="E1056" s="181" t="s">
        <v>54</v>
      </c>
      <c r="F1056" s="111" t="s">
        <v>55</v>
      </c>
      <c r="G1056" s="112" t="s">
        <v>35</v>
      </c>
      <c r="H1056" s="253"/>
      <c r="I1056" s="253"/>
      <c r="J1056" s="253"/>
      <c r="K1056" s="253"/>
      <c r="L1056" s="253"/>
      <c r="M1056" s="253"/>
      <c r="N1056" s="253"/>
      <c r="O1056" s="253"/>
      <c r="P1056" s="253"/>
    </row>
    <row r="1057" spans="1:20" ht="13.5" thickTop="1" x14ac:dyDescent="0.2">
      <c r="A1057" s="345">
        <v>1</v>
      </c>
      <c r="B1057" s="75"/>
      <c r="C1057" s="346" t="s">
        <v>177</v>
      </c>
      <c r="D1057" s="347" t="s">
        <v>1592</v>
      </c>
      <c r="E1057" s="438">
        <v>1</v>
      </c>
      <c r="F1057" s="437">
        <v>99.5</v>
      </c>
      <c r="G1057" s="35">
        <f>F1057*E1057</f>
        <v>99.5</v>
      </c>
      <c r="H1057" s="215"/>
      <c r="I1057" s="215"/>
      <c r="J1057" s="215"/>
      <c r="K1057" s="215"/>
      <c r="L1057" s="215"/>
      <c r="M1057" s="215"/>
      <c r="N1057" s="215"/>
      <c r="O1057" s="215"/>
      <c r="P1057" s="215"/>
    </row>
    <row r="1058" spans="1:20" x14ac:dyDescent="0.2">
      <c r="A1058" s="345">
        <f>A1057+1</f>
        <v>2</v>
      </c>
      <c r="B1058" s="75"/>
      <c r="C1058" s="346" t="s">
        <v>177</v>
      </c>
      <c r="D1058" s="347" t="s">
        <v>1570</v>
      </c>
      <c r="E1058" s="77">
        <v>1</v>
      </c>
      <c r="F1058" s="185">
        <v>380.75</v>
      </c>
      <c r="G1058" s="35">
        <f t="shared" ref="G1058:G1059" si="10">F1058*E1058</f>
        <v>380.75</v>
      </c>
      <c r="H1058" s="215"/>
      <c r="I1058" s="215"/>
      <c r="J1058" s="215"/>
      <c r="K1058" s="215"/>
      <c r="L1058" s="215"/>
      <c r="M1058" s="215"/>
      <c r="N1058" s="215"/>
      <c r="O1058" s="215"/>
      <c r="P1058" s="215"/>
    </row>
    <row r="1059" spans="1:20" x14ac:dyDescent="0.2">
      <c r="A1059" s="345">
        <f t="shared" ref="A1059:A1078" si="11">A1058+1</f>
        <v>3</v>
      </c>
      <c r="B1059" s="75"/>
      <c r="C1059" s="346" t="s">
        <v>246</v>
      </c>
      <c r="D1059" s="347" t="s">
        <v>1568</v>
      </c>
      <c r="E1059" s="77">
        <v>1</v>
      </c>
      <c r="F1059" s="185">
        <v>65.75</v>
      </c>
      <c r="G1059" s="35">
        <f t="shared" si="10"/>
        <v>65.75</v>
      </c>
      <c r="H1059" s="215"/>
      <c r="I1059" s="215"/>
      <c r="J1059" s="215"/>
      <c r="K1059" s="215"/>
      <c r="L1059" s="215"/>
      <c r="M1059" s="215"/>
      <c r="N1059" s="215"/>
      <c r="O1059" s="215"/>
      <c r="P1059" s="215"/>
    </row>
    <row r="1060" spans="1:20" x14ac:dyDescent="0.2">
      <c r="A1060" s="345">
        <f t="shared" si="11"/>
        <v>4</v>
      </c>
      <c r="B1060" s="75"/>
      <c r="C1060" s="346" t="s">
        <v>246</v>
      </c>
      <c r="D1060" s="347" t="s">
        <v>1008</v>
      </c>
      <c r="E1060" s="77">
        <v>1</v>
      </c>
      <c r="F1060" s="185">
        <v>304.5</v>
      </c>
      <c r="G1060" s="35">
        <f>F1060*E1060</f>
        <v>304.5</v>
      </c>
      <c r="H1060" s="215"/>
      <c r="I1060" s="215"/>
      <c r="J1060" s="215"/>
      <c r="K1060" s="215"/>
      <c r="L1060" s="215"/>
      <c r="M1060" s="215"/>
      <c r="N1060" s="215"/>
      <c r="O1060" s="215"/>
      <c r="P1060" s="215"/>
    </row>
    <row r="1061" spans="1:20" x14ac:dyDescent="0.2">
      <c r="A1061" s="345">
        <f t="shared" si="11"/>
        <v>5</v>
      </c>
      <c r="B1061" s="75"/>
      <c r="C1061" s="346" t="s">
        <v>246</v>
      </c>
      <c r="D1061" s="347" t="s">
        <v>1009</v>
      </c>
      <c r="E1061" s="77">
        <v>1</v>
      </c>
      <c r="F1061" s="185">
        <v>249.5</v>
      </c>
      <c r="G1061" s="35">
        <f t="shared" ref="G1061:G1079" si="12">F1061*E1061</f>
        <v>249.5</v>
      </c>
      <c r="H1061" s="215"/>
      <c r="I1061" s="215"/>
      <c r="J1061" s="215"/>
      <c r="K1061" s="215"/>
      <c r="L1061" s="215"/>
      <c r="M1061" s="215"/>
      <c r="N1061" s="215"/>
      <c r="O1061" s="215"/>
      <c r="P1061" s="215"/>
    </row>
    <row r="1062" spans="1:20" x14ac:dyDescent="0.2">
      <c r="A1062" s="345">
        <f t="shared" si="11"/>
        <v>6</v>
      </c>
      <c r="B1062" s="75"/>
      <c r="C1062" s="346" t="s">
        <v>246</v>
      </c>
      <c r="D1062" s="347" t="s">
        <v>1571</v>
      </c>
      <c r="E1062" s="77">
        <v>1</v>
      </c>
      <c r="F1062" s="185">
        <v>73</v>
      </c>
      <c r="G1062" s="35">
        <f t="shared" si="12"/>
        <v>73</v>
      </c>
      <c r="H1062" s="215"/>
      <c r="I1062" s="215"/>
      <c r="J1062" s="215"/>
      <c r="K1062" s="215"/>
      <c r="L1062" s="215"/>
      <c r="M1062" s="215"/>
      <c r="N1062" s="215"/>
      <c r="O1062" s="215"/>
      <c r="P1062" s="215"/>
    </row>
    <row r="1063" spans="1:20" x14ac:dyDescent="0.2">
      <c r="A1063" s="345">
        <f t="shared" si="11"/>
        <v>7</v>
      </c>
      <c r="B1063" s="75"/>
      <c r="C1063" s="352" t="s">
        <v>246</v>
      </c>
      <c r="D1063" s="347" t="s">
        <v>1546</v>
      </c>
      <c r="E1063" s="77">
        <v>1</v>
      </c>
      <c r="F1063" s="185">
        <v>70</v>
      </c>
      <c r="G1063" s="35">
        <f t="shared" si="12"/>
        <v>70</v>
      </c>
      <c r="H1063" s="215"/>
      <c r="I1063" s="215"/>
      <c r="J1063" s="215"/>
      <c r="K1063" s="215"/>
      <c r="L1063" s="215"/>
      <c r="M1063" s="215"/>
      <c r="N1063" s="215"/>
      <c r="O1063" s="215"/>
      <c r="P1063" s="215"/>
    </row>
    <row r="1064" spans="1:20" x14ac:dyDescent="0.2">
      <c r="A1064" s="345">
        <f t="shared" si="11"/>
        <v>8</v>
      </c>
      <c r="B1064" s="75"/>
      <c r="C1064" s="352" t="s">
        <v>149</v>
      </c>
      <c r="D1064" s="347" t="s">
        <v>1014</v>
      </c>
      <c r="E1064" s="77">
        <v>4</v>
      </c>
      <c r="F1064" s="185">
        <v>136.05000000000001</v>
      </c>
      <c r="G1064" s="35">
        <f t="shared" si="12"/>
        <v>544.20000000000005</v>
      </c>
      <c r="H1064" s="215"/>
      <c r="I1064" s="215"/>
      <c r="J1064" s="215"/>
      <c r="K1064" s="215"/>
      <c r="L1064" s="215"/>
      <c r="M1064" s="215"/>
      <c r="N1064" s="215"/>
      <c r="O1064" s="215"/>
      <c r="P1064" s="215"/>
    </row>
    <row r="1065" spans="1:20" x14ac:dyDescent="0.2">
      <c r="A1065" s="345">
        <f t="shared" si="11"/>
        <v>9</v>
      </c>
      <c r="B1065" s="186"/>
      <c r="C1065" s="352" t="s">
        <v>149</v>
      </c>
      <c r="D1065" s="347" t="s">
        <v>1572</v>
      </c>
      <c r="E1065" s="77">
        <v>7</v>
      </c>
      <c r="F1065" s="185">
        <v>76</v>
      </c>
      <c r="G1065" s="35">
        <f t="shared" si="12"/>
        <v>532</v>
      </c>
      <c r="H1065" s="215"/>
      <c r="I1065" s="215"/>
      <c r="J1065" s="215"/>
      <c r="K1065" s="215"/>
      <c r="L1065" s="215"/>
      <c r="M1065" s="215"/>
      <c r="N1065" s="215"/>
      <c r="O1065" s="215"/>
      <c r="P1065" s="215"/>
    </row>
    <row r="1066" spans="1:20" x14ac:dyDescent="0.2">
      <c r="A1066" s="345">
        <f t="shared" si="11"/>
        <v>10</v>
      </c>
      <c r="B1066" s="74"/>
      <c r="C1066" s="403" t="s">
        <v>149</v>
      </c>
      <c r="D1066" s="347" t="s">
        <v>1573</v>
      </c>
      <c r="E1066" s="77">
        <v>2</v>
      </c>
      <c r="F1066" s="185">
        <v>21.25</v>
      </c>
      <c r="G1066" s="35">
        <f t="shared" si="12"/>
        <v>42.5</v>
      </c>
      <c r="H1066" s="215"/>
      <c r="I1066" s="215"/>
      <c r="J1066" s="215"/>
      <c r="K1066" s="215"/>
      <c r="L1066" s="215"/>
      <c r="M1066" s="215"/>
      <c r="N1066" s="215"/>
      <c r="O1066" s="215"/>
      <c r="P1066" s="215"/>
    </row>
    <row r="1067" spans="1:20" x14ac:dyDescent="0.2">
      <c r="A1067" s="345">
        <f t="shared" si="11"/>
        <v>11</v>
      </c>
      <c r="B1067" s="74"/>
      <c r="C1067" s="352" t="s">
        <v>149</v>
      </c>
      <c r="D1067" s="435" t="s">
        <v>1574</v>
      </c>
      <c r="E1067" s="84">
        <v>2</v>
      </c>
      <c r="F1067" s="163">
        <v>155</v>
      </c>
      <c r="G1067" s="35">
        <f t="shared" si="12"/>
        <v>310</v>
      </c>
      <c r="H1067" s="215"/>
      <c r="I1067" s="215"/>
      <c r="J1067" s="215"/>
      <c r="K1067" s="215"/>
      <c r="L1067" s="215"/>
      <c r="M1067" s="215"/>
      <c r="N1067" s="215"/>
      <c r="O1067" s="215"/>
      <c r="P1067" s="215"/>
    </row>
    <row r="1068" spans="1:20" x14ac:dyDescent="0.2">
      <c r="A1068" s="345">
        <f t="shared" si="11"/>
        <v>12</v>
      </c>
      <c r="B1068" s="74"/>
      <c r="C1068" s="352" t="s">
        <v>149</v>
      </c>
      <c r="D1068" s="435" t="s">
        <v>1019</v>
      </c>
      <c r="E1068" s="84">
        <v>3</v>
      </c>
      <c r="F1068" s="163">
        <v>34.35</v>
      </c>
      <c r="G1068" s="35">
        <f t="shared" si="12"/>
        <v>103.05000000000001</v>
      </c>
      <c r="H1068" s="215"/>
      <c r="I1068" s="215"/>
      <c r="J1068" s="215"/>
      <c r="K1068" s="215"/>
      <c r="L1068" s="215"/>
      <c r="M1068" s="215"/>
      <c r="N1068" s="215"/>
      <c r="O1068" s="215"/>
      <c r="P1068" s="215"/>
    </row>
    <row r="1069" spans="1:20" x14ac:dyDescent="0.2">
      <c r="A1069" s="345">
        <f t="shared" si="11"/>
        <v>13</v>
      </c>
      <c r="B1069" s="75"/>
      <c r="C1069" s="352" t="s">
        <v>149</v>
      </c>
      <c r="D1069" s="435" t="s">
        <v>1021</v>
      </c>
      <c r="E1069" s="84">
        <v>1</v>
      </c>
      <c r="F1069" s="172">
        <v>37.25</v>
      </c>
      <c r="G1069" s="35">
        <f t="shared" si="12"/>
        <v>37.25</v>
      </c>
      <c r="H1069" s="215"/>
      <c r="I1069" s="215"/>
      <c r="J1069" s="215"/>
      <c r="K1069" s="215"/>
      <c r="L1069" s="215"/>
      <c r="M1069" s="215"/>
      <c r="N1069" s="215"/>
      <c r="O1069" s="215"/>
      <c r="P1069" s="215"/>
    </row>
    <row r="1070" spans="1:20" x14ac:dyDescent="0.2">
      <c r="A1070" s="345">
        <f t="shared" si="11"/>
        <v>14</v>
      </c>
      <c r="B1070" s="75"/>
      <c r="C1070" s="352" t="s">
        <v>149</v>
      </c>
      <c r="D1070" s="435" t="s">
        <v>1575</v>
      </c>
      <c r="E1070" s="84">
        <v>1</v>
      </c>
      <c r="F1070" s="173">
        <v>37.25</v>
      </c>
      <c r="G1070" s="35">
        <f t="shared" si="12"/>
        <v>37.25</v>
      </c>
      <c r="H1070" s="215"/>
      <c r="I1070" s="215"/>
      <c r="J1070" s="215"/>
      <c r="K1070" s="215"/>
      <c r="L1070" s="215"/>
      <c r="M1070" s="215"/>
      <c r="N1070" s="215"/>
      <c r="O1070" s="215"/>
      <c r="P1070" s="215"/>
    </row>
    <row r="1071" spans="1:20" x14ac:dyDescent="0.2">
      <c r="A1071" s="345">
        <f t="shared" si="11"/>
        <v>15</v>
      </c>
      <c r="B1071" s="75"/>
      <c r="C1071" s="352" t="s">
        <v>149</v>
      </c>
      <c r="D1071" s="435" t="s">
        <v>1576</v>
      </c>
      <c r="E1071" s="77">
        <v>1</v>
      </c>
      <c r="F1071" s="185">
        <v>96.8</v>
      </c>
      <c r="G1071" s="35">
        <f t="shared" si="12"/>
        <v>96.8</v>
      </c>
      <c r="H1071" s="215"/>
      <c r="I1071" s="215"/>
      <c r="J1071" s="215"/>
      <c r="K1071" s="215"/>
      <c r="L1071" s="215"/>
      <c r="M1071" s="215"/>
      <c r="N1071" s="215"/>
      <c r="O1071" s="215"/>
      <c r="P1071" s="215"/>
      <c r="T1071" s="411" t="s">
        <v>1585</v>
      </c>
    </row>
    <row r="1072" spans="1:20" x14ac:dyDescent="0.2">
      <c r="A1072" s="345">
        <f t="shared" si="11"/>
        <v>16</v>
      </c>
      <c r="B1072" s="75"/>
      <c r="C1072" s="352" t="s">
        <v>149</v>
      </c>
      <c r="D1072" s="435" t="s">
        <v>1577</v>
      </c>
      <c r="E1072" s="77">
        <v>3</v>
      </c>
      <c r="F1072" s="185">
        <v>41.9</v>
      </c>
      <c r="G1072" s="35">
        <f t="shared" si="12"/>
        <v>125.69999999999999</v>
      </c>
      <c r="H1072" s="215"/>
      <c r="I1072" s="215"/>
      <c r="J1072" s="215"/>
      <c r="K1072" s="215"/>
      <c r="L1072" s="215"/>
      <c r="M1072" s="215"/>
      <c r="N1072" s="215"/>
      <c r="O1072" s="215"/>
      <c r="P1072" s="215"/>
      <c r="T1072" s="411" t="s">
        <v>1584</v>
      </c>
    </row>
    <row r="1073" spans="1:20" x14ac:dyDescent="0.2">
      <c r="A1073" s="345">
        <f t="shared" si="11"/>
        <v>17</v>
      </c>
      <c r="B1073" s="75"/>
      <c r="C1073" s="352" t="s">
        <v>149</v>
      </c>
      <c r="D1073" s="347" t="s">
        <v>1579</v>
      </c>
      <c r="E1073" s="77">
        <v>2</v>
      </c>
      <c r="F1073" s="185">
        <v>41.9</v>
      </c>
      <c r="G1073" s="35">
        <f t="shared" si="12"/>
        <v>83.8</v>
      </c>
      <c r="H1073" s="215"/>
      <c r="I1073" s="215"/>
      <c r="J1073" s="215"/>
      <c r="K1073" s="215"/>
      <c r="L1073" s="215"/>
      <c r="M1073" s="215"/>
      <c r="N1073" s="215"/>
      <c r="O1073" s="215"/>
      <c r="P1073" s="215"/>
      <c r="T1073" s="411" t="s">
        <v>1583</v>
      </c>
    </row>
    <row r="1074" spans="1:20" x14ac:dyDescent="0.2">
      <c r="A1074" s="345">
        <f t="shared" si="11"/>
        <v>18</v>
      </c>
      <c r="B1074" s="75"/>
      <c r="C1074" s="352" t="s">
        <v>149</v>
      </c>
      <c r="D1074" s="347" t="s">
        <v>1578</v>
      </c>
      <c r="E1074" s="77">
        <v>2</v>
      </c>
      <c r="F1074" s="185">
        <v>42.75</v>
      </c>
      <c r="G1074" s="35">
        <f>F1074*E1074</f>
        <v>85.5</v>
      </c>
      <c r="H1074" s="215"/>
      <c r="I1074" s="215"/>
      <c r="J1074" s="215"/>
      <c r="K1074" s="215"/>
      <c r="L1074" s="215"/>
      <c r="M1074" s="215"/>
      <c r="N1074" s="215"/>
      <c r="O1074" s="215"/>
      <c r="P1074" s="215"/>
      <c r="T1074" s="411" t="s">
        <v>1582</v>
      </c>
    </row>
    <row r="1075" spans="1:20" x14ac:dyDescent="0.2">
      <c r="A1075" s="345">
        <f t="shared" si="11"/>
        <v>19</v>
      </c>
      <c r="B1075" s="75"/>
      <c r="C1075" s="352" t="s">
        <v>149</v>
      </c>
      <c r="D1075" s="347" t="s">
        <v>1580</v>
      </c>
      <c r="E1075" s="77">
        <v>2</v>
      </c>
      <c r="F1075" s="185">
        <v>42.75</v>
      </c>
      <c r="G1075" s="35">
        <f t="shared" si="12"/>
        <v>85.5</v>
      </c>
      <c r="H1075" s="215"/>
      <c r="I1075" s="215"/>
      <c r="J1075" s="215"/>
      <c r="K1075" s="215"/>
      <c r="L1075" s="215"/>
      <c r="M1075" s="215"/>
      <c r="N1075" s="215"/>
      <c r="O1075" s="215"/>
      <c r="P1075" s="215"/>
      <c r="T1075" s="411" t="s">
        <v>1581</v>
      </c>
    </row>
    <row r="1076" spans="1:20" x14ac:dyDescent="0.2">
      <c r="A1076" s="345">
        <f t="shared" si="11"/>
        <v>20</v>
      </c>
      <c r="B1076" s="75"/>
      <c r="C1076" s="352" t="s">
        <v>149</v>
      </c>
      <c r="D1076" s="347" t="s">
        <v>1587</v>
      </c>
      <c r="E1076" s="84">
        <v>2</v>
      </c>
      <c r="F1076" s="163">
        <v>39.75</v>
      </c>
      <c r="G1076" s="35">
        <f t="shared" si="12"/>
        <v>79.5</v>
      </c>
      <c r="H1076" s="215"/>
      <c r="I1076" s="215"/>
      <c r="J1076" s="215"/>
      <c r="K1076" s="215"/>
      <c r="L1076" s="215"/>
      <c r="M1076" s="215"/>
      <c r="N1076" s="215"/>
      <c r="O1076" s="215"/>
      <c r="P1076" s="215"/>
      <c r="T1076" s="411" t="s">
        <v>1586</v>
      </c>
    </row>
    <row r="1077" spans="1:20" x14ac:dyDescent="0.2">
      <c r="A1077" s="345">
        <f t="shared" si="11"/>
        <v>21</v>
      </c>
      <c r="B1077" s="75"/>
      <c r="C1077" s="352" t="s">
        <v>149</v>
      </c>
      <c r="D1077" s="347" t="s">
        <v>1591</v>
      </c>
      <c r="E1077" s="84">
        <v>1</v>
      </c>
      <c r="F1077" s="163">
        <v>42.75</v>
      </c>
      <c r="G1077" s="35">
        <f t="shared" si="12"/>
        <v>42.75</v>
      </c>
      <c r="H1077" s="215"/>
      <c r="I1077" s="215"/>
      <c r="J1077" s="215"/>
      <c r="K1077" s="215"/>
      <c r="L1077" s="215"/>
      <c r="M1077" s="215"/>
      <c r="N1077" s="215"/>
      <c r="O1077" s="215"/>
      <c r="P1077" s="215"/>
    </row>
    <row r="1078" spans="1:20" x14ac:dyDescent="0.2">
      <c r="A1078" s="345">
        <f t="shared" si="11"/>
        <v>22</v>
      </c>
      <c r="B1078" s="75"/>
      <c r="C1078" s="352" t="s">
        <v>149</v>
      </c>
      <c r="D1078" s="347" t="s">
        <v>1588</v>
      </c>
      <c r="E1078" s="84">
        <v>1</v>
      </c>
      <c r="F1078" s="163">
        <v>133</v>
      </c>
      <c r="G1078" s="35">
        <f t="shared" si="12"/>
        <v>133</v>
      </c>
      <c r="H1078" s="215"/>
      <c r="I1078" s="215"/>
      <c r="J1078" s="215"/>
      <c r="K1078" s="215"/>
      <c r="L1078" s="215"/>
      <c r="M1078" s="215"/>
      <c r="N1078" s="215"/>
      <c r="O1078" s="215"/>
      <c r="P1078" s="215"/>
    </row>
    <row r="1079" spans="1:20" x14ac:dyDescent="0.2">
      <c r="A1079" s="29">
        <f>A1078+1</f>
        <v>23</v>
      </c>
      <c r="B1079" s="75"/>
      <c r="C1079" s="352" t="s">
        <v>149</v>
      </c>
      <c r="D1079" s="435" t="s">
        <v>1589</v>
      </c>
      <c r="E1079" s="84">
        <v>1</v>
      </c>
      <c r="F1079" s="163">
        <v>91.5</v>
      </c>
      <c r="G1079" s="35">
        <f t="shared" si="12"/>
        <v>91.5</v>
      </c>
      <c r="H1079" s="215"/>
      <c r="I1079" s="215"/>
      <c r="J1079" s="215"/>
      <c r="K1079" s="215"/>
      <c r="L1079" s="215"/>
      <c r="M1079" s="215"/>
      <c r="N1079" s="215"/>
      <c r="O1079" s="215"/>
      <c r="P1079" s="215"/>
    </row>
    <row r="1080" spans="1:20" x14ac:dyDescent="0.2">
      <c r="A1080" s="29">
        <f t="shared" ref="A1080:A1084" si="13">A1079+1</f>
        <v>24</v>
      </c>
      <c r="B1080" s="75"/>
      <c r="C1080" s="352" t="s">
        <v>149</v>
      </c>
      <c r="D1080" s="435" t="s">
        <v>1010</v>
      </c>
      <c r="E1080" s="84">
        <v>1</v>
      </c>
      <c r="F1080" s="163">
        <v>112.5</v>
      </c>
      <c r="G1080" s="35">
        <f>F1080*E1080</f>
        <v>112.5</v>
      </c>
      <c r="H1080" s="215"/>
      <c r="I1080" s="215"/>
      <c r="J1080" s="215"/>
      <c r="K1080" s="215"/>
      <c r="L1080" s="215"/>
      <c r="M1080" s="215"/>
      <c r="N1080" s="215"/>
      <c r="O1080" s="215"/>
      <c r="P1080" s="215"/>
    </row>
    <row r="1081" spans="1:20" x14ac:dyDescent="0.2">
      <c r="A1081" s="29">
        <f t="shared" si="13"/>
        <v>25</v>
      </c>
      <c r="B1081" s="75"/>
      <c r="C1081" s="352" t="s">
        <v>178</v>
      </c>
      <c r="D1081" s="435" t="s">
        <v>1012</v>
      </c>
      <c r="E1081" s="84">
        <v>1</v>
      </c>
      <c r="F1081" s="163">
        <v>67.5</v>
      </c>
      <c r="G1081" s="35">
        <f t="shared" ref="G1081:G1084" si="14">F1081*E1081</f>
        <v>67.5</v>
      </c>
      <c r="H1081" s="215"/>
      <c r="I1081" s="215"/>
      <c r="J1081" s="215"/>
      <c r="K1081" s="215"/>
      <c r="L1081" s="215"/>
      <c r="M1081" s="215"/>
      <c r="N1081" s="215"/>
      <c r="O1081" s="215"/>
      <c r="P1081" s="215"/>
    </row>
    <row r="1082" spans="1:20" x14ac:dyDescent="0.2">
      <c r="A1082" s="29">
        <f t="shared" si="13"/>
        <v>26</v>
      </c>
      <c r="B1082" s="75"/>
      <c r="C1082" s="352" t="s">
        <v>149</v>
      </c>
      <c r="D1082" s="435" t="s">
        <v>1590</v>
      </c>
      <c r="E1082" s="84">
        <v>4</v>
      </c>
      <c r="F1082" s="163">
        <v>58.8</v>
      </c>
      <c r="G1082" s="35">
        <f t="shared" si="14"/>
        <v>235.2</v>
      </c>
      <c r="H1082" s="215"/>
      <c r="I1082" s="215"/>
      <c r="J1082" s="215"/>
      <c r="K1082" s="215"/>
      <c r="L1082" s="215"/>
      <c r="M1082" s="215"/>
      <c r="N1082" s="215"/>
      <c r="O1082" s="215"/>
      <c r="P1082" s="215"/>
      <c r="T1082" s="411" t="s">
        <v>8</v>
      </c>
    </row>
    <row r="1083" spans="1:20" x14ac:dyDescent="0.2">
      <c r="A1083" s="29">
        <f t="shared" si="13"/>
        <v>27</v>
      </c>
      <c r="B1083" s="75"/>
      <c r="C1083" s="352" t="s">
        <v>149</v>
      </c>
      <c r="D1083" s="435" t="s">
        <v>168</v>
      </c>
      <c r="E1083" s="84">
        <v>3</v>
      </c>
      <c r="F1083" s="163">
        <v>550</v>
      </c>
      <c r="G1083" s="35">
        <f t="shared" si="14"/>
        <v>1650</v>
      </c>
      <c r="H1083" s="215"/>
      <c r="I1083" s="215"/>
      <c r="J1083" s="215"/>
      <c r="K1083" s="215"/>
      <c r="L1083" s="215"/>
      <c r="M1083" s="215"/>
      <c r="N1083" s="215"/>
      <c r="O1083" s="215"/>
      <c r="P1083" s="215"/>
    </row>
    <row r="1084" spans="1:20" x14ac:dyDescent="0.2">
      <c r="A1084" s="29">
        <f t="shared" si="13"/>
        <v>28</v>
      </c>
      <c r="B1084" s="75"/>
      <c r="C1084" s="352" t="s">
        <v>1541</v>
      </c>
      <c r="D1084" s="435" t="s">
        <v>1539</v>
      </c>
      <c r="E1084" s="84">
        <v>1</v>
      </c>
      <c r="F1084" s="163">
        <v>1380</v>
      </c>
      <c r="G1084" s="35">
        <f t="shared" si="14"/>
        <v>1380</v>
      </c>
      <c r="H1084" s="215"/>
      <c r="I1084" s="215"/>
      <c r="J1084" s="215"/>
      <c r="K1084" s="215"/>
      <c r="L1084" s="215"/>
      <c r="M1084" s="215"/>
      <c r="N1084" s="215"/>
      <c r="O1084" s="215"/>
      <c r="P1084" s="215"/>
    </row>
    <row r="1085" spans="1:20" x14ac:dyDescent="0.2">
      <c r="A1085" s="29"/>
      <c r="B1085" s="75"/>
      <c r="C1085" s="352"/>
      <c r="D1085" s="435"/>
      <c r="E1085" s="84"/>
      <c r="F1085" s="163"/>
      <c r="G1085" s="35"/>
      <c r="H1085" s="215"/>
      <c r="I1085" s="215"/>
      <c r="J1085" s="215"/>
      <c r="K1085" s="215"/>
      <c r="L1085" s="215"/>
      <c r="M1085" s="215"/>
      <c r="N1085" s="215"/>
      <c r="O1085" s="215"/>
      <c r="P1085" s="215"/>
    </row>
    <row r="1086" spans="1:20" x14ac:dyDescent="0.2">
      <c r="A1086" s="29"/>
      <c r="B1086" s="75"/>
      <c r="C1086" s="352"/>
      <c r="D1086" s="435"/>
      <c r="E1086" s="84"/>
      <c r="F1086" s="163"/>
      <c r="G1086" s="35"/>
      <c r="H1086" s="215"/>
      <c r="I1086" s="215"/>
      <c r="J1086" s="215"/>
      <c r="K1086" s="215"/>
      <c r="L1086" s="215"/>
      <c r="M1086" s="215"/>
      <c r="N1086" s="215"/>
      <c r="O1086" s="215"/>
      <c r="P1086" s="215"/>
      <c r="T1086" s="411" t="s">
        <v>8</v>
      </c>
    </row>
    <row r="1087" spans="1:20" x14ac:dyDescent="0.2">
      <c r="A1087" s="29"/>
      <c r="B1087" s="75"/>
      <c r="C1087" s="352"/>
      <c r="D1087" s="435"/>
      <c r="E1087" s="84"/>
      <c r="F1087" s="163"/>
      <c r="G1087" s="35"/>
      <c r="H1087" s="215"/>
      <c r="I1087" s="215"/>
      <c r="J1087" s="215"/>
      <c r="K1087" s="215"/>
      <c r="L1087" s="215"/>
      <c r="M1087" s="215"/>
      <c r="N1087" s="215"/>
      <c r="O1087" s="215"/>
      <c r="P1087" s="215"/>
    </row>
    <row r="1088" spans="1:20" x14ac:dyDescent="0.2">
      <c r="A1088" s="29"/>
      <c r="B1088" s="75"/>
      <c r="C1088" s="352"/>
      <c r="D1088" s="435"/>
      <c r="E1088" s="84"/>
      <c r="F1088" s="172"/>
      <c r="G1088" s="35"/>
      <c r="H1088" s="215"/>
      <c r="I1088" s="215"/>
      <c r="J1088" s="215"/>
      <c r="K1088" s="215"/>
      <c r="L1088" s="215"/>
      <c r="M1088" s="215"/>
      <c r="N1088" s="215"/>
      <c r="O1088" s="215"/>
      <c r="P1088" s="215"/>
    </row>
    <row r="1089" spans="1:16" x14ac:dyDescent="0.2">
      <c r="A1089" s="29"/>
      <c r="B1089" s="75"/>
      <c r="C1089" s="352"/>
      <c r="D1089" s="435"/>
      <c r="E1089" s="84"/>
      <c r="F1089" s="173"/>
      <c r="G1089" s="35"/>
      <c r="H1089" s="215"/>
      <c r="I1089" s="215"/>
      <c r="J1089" s="215"/>
      <c r="K1089" s="215"/>
      <c r="L1089" s="215"/>
      <c r="M1089" s="215"/>
      <c r="N1089" s="215"/>
      <c r="O1089" s="215"/>
      <c r="P1089" s="215"/>
    </row>
    <row r="1090" spans="1:16" x14ac:dyDescent="0.2">
      <c r="A1090" s="29"/>
      <c r="B1090" s="75"/>
      <c r="C1090" s="352"/>
      <c r="D1090" s="435"/>
      <c r="E1090" s="84"/>
      <c r="F1090" s="173"/>
      <c r="G1090" s="35"/>
      <c r="H1090" s="215"/>
      <c r="I1090" s="215"/>
      <c r="J1090" s="215"/>
      <c r="K1090" s="215"/>
      <c r="L1090" s="215"/>
      <c r="M1090" s="215"/>
      <c r="N1090" s="215"/>
      <c r="O1090" s="215"/>
      <c r="P1090" s="215"/>
    </row>
    <row r="1091" spans="1:16" ht="13.5" thickBot="1" x14ac:dyDescent="0.25">
      <c r="A1091" s="45"/>
      <c r="B1091" s="188"/>
      <c r="C1091" s="47" t="s">
        <v>8</v>
      </c>
      <c r="D1091" s="66" t="s">
        <v>8</v>
      </c>
      <c r="E1091" s="188"/>
      <c r="F1091" s="49" t="s">
        <v>15</v>
      </c>
      <c r="G1091" s="50">
        <f>SUM(G1057:G1090)</f>
        <v>7118.5</v>
      </c>
      <c r="H1091" s="246"/>
      <c r="I1091" s="246"/>
      <c r="J1091" s="246"/>
      <c r="K1091" s="246"/>
      <c r="L1091" s="246"/>
      <c r="M1091" s="246"/>
      <c r="N1091" s="246"/>
      <c r="O1091" s="246"/>
      <c r="P1091" s="246"/>
    </row>
    <row r="1092" spans="1:16" ht="13.5" thickTop="1" x14ac:dyDescent="0.2">
      <c r="A1092" s="1188" t="s">
        <v>1569</v>
      </c>
      <c r="B1092" s="1189"/>
      <c r="C1092" s="1189"/>
      <c r="D1092" s="1189"/>
      <c r="E1092" s="1189"/>
      <c r="F1092" s="1189"/>
      <c r="G1092" s="1190"/>
      <c r="H1092" s="358"/>
      <c r="I1092" s="358"/>
      <c r="J1092" s="358"/>
      <c r="K1092" s="358"/>
      <c r="L1092" s="358"/>
      <c r="M1092" s="358"/>
      <c r="N1092" s="358"/>
      <c r="O1092" s="358"/>
      <c r="P1092" s="358"/>
    </row>
    <row r="1093" spans="1:16" ht="13.5" thickBot="1" x14ac:dyDescent="0.25">
      <c r="A1093" s="359"/>
      <c r="B1093" s="355"/>
      <c r="C1093" s="355" t="s">
        <v>8</v>
      </c>
      <c r="D1093" s="360"/>
      <c r="E1093" s="355"/>
      <c r="F1093" s="361"/>
      <c r="G1093" s="362"/>
      <c r="H1093" s="411"/>
      <c r="I1093" s="411"/>
      <c r="J1093" s="411"/>
      <c r="K1093" s="411"/>
      <c r="L1093" s="411"/>
      <c r="M1093" s="411"/>
      <c r="N1093" s="411"/>
      <c r="O1093" s="411"/>
      <c r="P1093" s="411"/>
    </row>
    <row r="1094" spans="1:16" ht="13.5" thickTop="1" x14ac:dyDescent="0.2">
      <c r="A1094" s="1130" t="s">
        <v>8</v>
      </c>
      <c r="B1094" s="1131"/>
      <c r="C1094" s="1131"/>
      <c r="D1094" s="57" t="s">
        <v>11</v>
      </c>
      <c r="E1094" s="1132" t="s">
        <v>12</v>
      </c>
      <c r="F1094" s="1132"/>
      <c r="G1094" s="1133"/>
      <c r="H1094" s="4"/>
      <c r="I1094" s="4"/>
      <c r="J1094" s="4"/>
      <c r="K1094" s="4"/>
      <c r="L1094" s="4"/>
      <c r="M1094" s="4"/>
      <c r="N1094" s="4"/>
      <c r="O1094" s="4"/>
      <c r="P1094" s="4"/>
    </row>
    <row r="1095" spans="1:16" x14ac:dyDescent="0.2">
      <c r="A1095" s="1191" t="s">
        <v>17</v>
      </c>
      <c r="B1095" s="1192"/>
      <c r="C1095" s="1193"/>
      <c r="D1095" s="39"/>
      <c r="E1095" s="1136"/>
      <c r="F1095" s="1137"/>
      <c r="G1095" s="1138"/>
      <c r="H1095" s="176"/>
      <c r="I1095" s="176"/>
      <c r="J1095" s="176"/>
      <c r="K1095" s="176"/>
      <c r="L1095" s="176"/>
      <c r="M1095" s="176"/>
      <c r="N1095" s="176"/>
      <c r="O1095" s="176"/>
      <c r="P1095" s="176"/>
    </row>
    <row r="1096" spans="1:16" x14ac:dyDescent="0.2">
      <c r="A1096" s="1191" t="s">
        <v>38</v>
      </c>
      <c r="B1096" s="1192"/>
      <c r="C1096" s="1193"/>
      <c r="D1096" s="58" t="s">
        <v>380</v>
      </c>
      <c r="E1096" s="1194" t="s">
        <v>142</v>
      </c>
      <c r="F1096" s="1139"/>
      <c r="G1096" s="1140"/>
      <c r="H1096" s="1"/>
      <c r="I1096" s="1"/>
      <c r="J1096" s="1"/>
      <c r="K1096" s="1"/>
      <c r="L1096" s="1"/>
      <c r="M1096" s="1"/>
      <c r="N1096" s="1"/>
      <c r="O1096" s="1"/>
      <c r="P1096" s="1"/>
    </row>
    <row r="1097" spans="1:16" ht="13.5" thickBot="1" x14ac:dyDescent="0.25">
      <c r="A1097" s="1195" t="s">
        <v>39</v>
      </c>
      <c r="B1097" s="1196"/>
      <c r="C1097" s="1197"/>
      <c r="D1097" s="356" t="s">
        <v>589</v>
      </c>
      <c r="E1097" s="1143" t="s">
        <v>0</v>
      </c>
      <c r="F1097" s="1143"/>
      <c r="G1097" s="1144"/>
      <c r="H1097" s="4"/>
      <c r="I1097" s="4"/>
      <c r="J1097" s="4"/>
      <c r="K1097" s="4"/>
      <c r="L1097" s="4"/>
      <c r="M1097" s="4"/>
      <c r="N1097" s="4"/>
      <c r="O1097" s="4"/>
      <c r="P1097" s="4"/>
    </row>
    <row r="1098" spans="1:16" ht="16.5" x14ac:dyDescent="0.25">
      <c r="A1098" s="1152" t="s">
        <v>29</v>
      </c>
      <c r="B1098" s="1153"/>
      <c r="C1098" s="1153"/>
      <c r="D1098" s="1153"/>
      <c r="E1098" s="1153"/>
      <c r="F1098" s="1153"/>
      <c r="G1098" s="1154"/>
      <c r="H1098" s="251"/>
      <c r="I1098" s="251"/>
      <c r="J1098" s="251"/>
      <c r="K1098" s="251"/>
      <c r="L1098" s="251"/>
      <c r="M1098" s="251"/>
      <c r="N1098" s="251"/>
      <c r="O1098" s="251"/>
      <c r="P1098" s="251"/>
    </row>
    <row r="1099" spans="1:16" x14ac:dyDescent="0.2">
      <c r="A1099" s="1155" t="s">
        <v>48</v>
      </c>
      <c r="B1099" s="1156"/>
      <c r="C1099" s="1156"/>
      <c r="D1099" s="1156"/>
      <c r="E1099" s="1156"/>
      <c r="F1099" s="1156"/>
      <c r="G1099" s="1157"/>
      <c r="H1099" s="250"/>
      <c r="I1099" s="250"/>
      <c r="J1099" s="250"/>
      <c r="K1099" s="250"/>
      <c r="L1099" s="250"/>
      <c r="M1099" s="250"/>
      <c r="N1099" s="250"/>
      <c r="O1099" s="250"/>
      <c r="P1099" s="250"/>
    </row>
    <row r="1100" spans="1:16" x14ac:dyDescent="0.2">
      <c r="A1100" s="1183" t="s">
        <v>49</v>
      </c>
      <c r="B1100" s="1184"/>
      <c r="C1100" s="1184"/>
      <c r="D1100" s="1184"/>
      <c r="E1100" s="1184"/>
      <c r="F1100" s="1184"/>
      <c r="G1100" s="1185"/>
      <c r="H1100" s="367"/>
      <c r="I1100" s="367"/>
      <c r="J1100" s="367"/>
      <c r="K1100" s="367"/>
      <c r="L1100" s="367"/>
      <c r="M1100" s="367"/>
      <c r="N1100" s="367"/>
      <c r="O1100" s="367"/>
      <c r="P1100" s="367"/>
    </row>
    <row r="1101" spans="1:16" x14ac:dyDescent="0.2">
      <c r="A1101" s="368"/>
      <c r="B1101" s="584"/>
      <c r="C1101" s="370"/>
      <c r="D1101" s="371"/>
      <c r="E1101" s="369"/>
      <c r="F1101" s="372"/>
      <c r="G1101" s="373" t="s">
        <v>8</v>
      </c>
      <c r="H1101" s="559"/>
      <c r="I1101" s="559"/>
      <c r="J1101" s="559"/>
      <c r="K1101" s="559"/>
      <c r="L1101" s="559"/>
      <c r="M1101" s="559"/>
      <c r="N1101" s="559"/>
      <c r="O1101" s="559"/>
      <c r="P1101" s="559"/>
    </row>
    <row r="1102" spans="1:16" x14ac:dyDescent="0.2">
      <c r="A1102" s="374" t="s">
        <v>1</v>
      </c>
      <c r="B1102" s="375"/>
      <c r="C1102" s="14" t="s">
        <v>5</v>
      </c>
      <c r="D1102" s="375"/>
      <c r="E1102" s="244" t="s">
        <v>1624</v>
      </c>
      <c r="F1102" s="585"/>
      <c r="G1102" s="245" t="s">
        <v>1613</v>
      </c>
      <c r="H1102" s="862"/>
      <c r="I1102" s="862"/>
      <c r="J1102" s="862"/>
      <c r="K1102" s="862"/>
      <c r="L1102" s="862"/>
      <c r="M1102" s="862"/>
      <c r="N1102" s="862"/>
      <c r="O1102" s="862"/>
      <c r="P1102" s="862"/>
    </row>
    <row r="1103" spans="1:16" x14ac:dyDescent="0.2">
      <c r="A1103" s="342" t="s">
        <v>8</v>
      </c>
      <c r="B1103" s="586"/>
      <c r="C1103" s="19"/>
      <c r="D1103" s="367"/>
      <c r="E1103" s="1167"/>
      <c r="F1103" s="1168"/>
      <c r="G1103" s="378"/>
      <c r="H1103" s="411"/>
      <c r="I1103" s="411"/>
      <c r="J1103" s="411"/>
      <c r="K1103" s="411"/>
      <c r="L1103" s="411"/>
      <c r="M1103" s="411"/>
      <c r="N1103" s="411"/>
      <c r="O1103" s="411"/>
      <c r="P1103" s="411"/>
    </row>
    <row r="1104" spans="1:16" x14ac:dyDescent="0.2">
      <c r="A1104" s="354" t="s">
        <v>37</v>
      </c>
      <c r="B1104" s="358"/>
      <c r="C1104" s="358"/>
      <c r="D1104" s="358"/>
      <c r="E1104" s="379" t="s">
        <v>46</v>
      </c>
      <c r="F1104" s="380"/>
      <c r="G1104" s="378" t="s">
        <v>50</v>
      </c>
      <c r="H1104" s="411"/>
      <c r="I1104" s="411"/>
      <c r="J1104" s="411"/>
      <c r="K1104" s="411"/>
      <c r="L1104" s="411"/>
      <c r="M1104" s="411"/>
      <c r="N1104" s="411"/>
      <c r="O1104" s="411"/>
      <c r="P1104" s="411"/>
    </row>
    <row r="1105" spans="1:26" x14ac:dyDescent="0.2">
      <c r="A1105" s="368"/>
      <c r="B1105" s="584"/>
      <c r="C1105" s="370"/>
      <c r="D1105" s="370"/>
      <c r="E1105" s="1169"/>
      <c r="F1105" s="1170"/>
      <c r="G1105" s="381"/>
      <c r="H1105" s="411"/>
      <c r="I1105" s="411"/>
      <c r="J1105" s="411"/>
      <c r="K1105" s="411"/>
      <c r="L1105" s="411"/>
      <c r="M1105" s="411"/>
      <c r="N1105" s="411"/>
      <c r="O1105" s="411"/>
      <c r="P1105" s="411"/>
    </row>
    <row r="1106" spans="1:26" ht="26.25" thickBot="1" x14ac:dyDescent="0.25">
      <c r="A1106" s="26" t="s">
        <v>47</v>
      </c>
      <c r="B1106" s="180" t="s">
        <v>23</v>
      </c>
      <c r="C1106" s="28" t="s">
        <v>34</v>
      </c>
      <c r="D1106" s="110" t="s">
        <v>53</v>
      </c>
      <c r="E1106" s="181" t="s">
        <v>54</v>
      </c>
      <c r="F1106" s="111" t="s">
        <v>55</v>
      </c>
      <c r="G1106" s="112" t="s">
        <v>35</v>
      </c>
      <c r="H1106" s="253"/>
      <c r="I1106" s="253"/>
      <c r="J1106" s="253"/>
      <c r="K1106" s="253"/>
      <c r="L1106" s="253"/>
      <c r="M1106" s="253"/>
      <c r="N1106" s="253"/>
      <c r="O1106" s="253"/>
      <c r="P1106" s="253"/>
    </row>
    <row r="1107" spans="1:26" ht="13.5" thickTop="1" x14ac:dyDescent="0.2">
      <c r="A1107" s="345">
        <v>1</v>
      </c>
      <c r="B1107" s="587"/>
      <c r="C1107" s="346" t="s">
        <v>149</v>
      </c>
      <c r="D1107" s="347" t="s">
        <v>405</v>
      </c>
      <c r="E1107" s="588">
        <v>500</v>
      </c>
      <c r="F1107" s="437">
        <v>200</v>
      </c>
      <c r="G1107" s="353">
        <f>F1107*E1107</f>
        <v>100000</v>
      </c>
      <c r="H1107" s="419"/>
      <c r="I1107" s="419"/>
      <c r="J1107" s="419"/>
      <c r="K1107" s="419"/>
      <c r="L1107" s="419"/>
      <c r="M1107" s="419"/>
      <c r="N1107" s="419"/>
      <c r="O1107" s="419"/>
      <c r="P1107" s="419"/>
    </row>
    <row r="1108" spans="1:26" x14ac:dyDescent="0.2">
      <c r="A1108" s="345"/>
      <c r="B1108" s="587"/>
      <c r="C1108" s="346"/>
      <c r="D1108" s="439" t="s">
        <v>1609</v>
      </c>
      <c r="E1108" s="588"/>
      <c r="F1108" s="437"/>
      <c r="G1108" s="353"/>
      <c r="H1108" s="419"/>
      <c r="I1108" s="419"/>
      <c r="J1108" s="419"/>
      <c r="K1108" s="419"/>
      <c r="L1108" s="419"/>
      <c r="M1108" s="419"/>
      <c r="N1108" s="419"/>
      <c r="O1108" s="419"/>
      <c r="P1108" s="419"/>
    </row>
    <row r="1109" spans="1:26" x14ac:dyDescent="0.2">
      <c r="A1109" s="345"/>
      <c r="B1109" s="587"/>
      <c r="C1109" s="346"/>
      <c r="D1109" s="439" t="s">
        <v>1610</v>
      </c>
      <c r="E1109" s="588"/>
      <c r="F1109" s="437"/>
      <c r="G1109" s="353"/>
      <c r="H1109" s="419"/>
      <c r="I1109" s="419"/>
      <c r="J1109" s="419"/>
      <c r="K1109" s="419"/>
      <c r="L1109" s="419"/>
      <c r="M1109" s="419"/>
      <c r="N1109" s="419"/>
      <c r="O1109" s="419"/>
      <c r="P1109" s="419"/>
    </row>
    <row r="1110" spans="1:26" x14ac:dyDescent="0.2">
      <c r="A1110" s="345"/>
      <c r="B1110" s="587"/>
      <c r="C1110" s="249"/>
      <c r="D1110" s="439" t="s">
        <v>419</v>
      </c>
      <c r="E1110" s="438"/>
      <c r="F1110" s="437"/>
      <c r="G1110" s="353"/>
      <c r="H1110" s="419"/>
      <c r="I1110" s="419"/>
      <c r="J1110" s="419"/>
      <c r="K1110" s="419"/>
      <c r="L1110" s="419"/>
      <c r="M1110" s="419"/>
      <c r="N1110" s="419"/>
      <c r="O1110" s="419"/>
      <c r="P1110" s="419"/>
    </row>
    <row r="1111" spans="1:26" x14ac:dyDescent="0.2">
      <c r="A1111" s="345"/>
      <c r="B1111" s="587"/>
      <c r="C1111" s="282"/>
      <c r="D1111" s="439"/>
      <c r="E1111" s="438"/>
      <c r="F1111" s="437"/>
      <c r="G1111" s="353"/>
      <c r="H1111" s="419"/>
      <c r="I1111" s="419"/>
      <c r="J1111" s="419"/>
      <c r="K1111" s="419"/>
      <c r="L1111" s="419"/>
      <c r="M1111" s="419"/>
      <c r="N1111" s="419"/>
      <c r="O1111" s="419"/>
      <c r="P1111" s="419"/>
    </row>
    <row r="1112" spans="1:26" x14ac:dyDescent="0.2">
      <c r="A1112" s="345">
        <v>2</v>
      </c>
      <c r="B1112" s="587"/>
      <c r="C1112" s="346" t="s">
        <v>149</v>
      </c>
      <c r="D1112" s="347" t="s">
        <v>406</v>
      </c>
      <c r="E1112" s="588">
        <v>1000</v>
      </c>
      <c r="F1112" s="437">
        <v>250</v>
      </c>
      <c r="G1112" s="353">
        <f>F1112*E1112</f>
        <v>250000</v>
      </c>
      <c r="H1112" s="419"/>
      <c r="I1112" s="419"/>
      <c r="J1112" s="419"/>
      <c r="K1112" s="419"/>
      <c r="L1112" s="419"/>
      <c r="M1112" s="419"/>
      <c r="N1112" s="419"/>
      <c r="O1112" s="419"/>
      <c r="P1112" s="419"/>
      <c r="T1112" s="345"/>
      <c r="U1112" s="587"/>
      <c r="V1112" s="346"/>
      <c r="W1112" s="347"/>
      <c r="X1112" s="588"/>
      <c r="Y1112" s="437"/>
      <c r="Z1112" s="353"/>
    </row>
    <row r="1113" spans="1:26" x14ac:dyDescent="0.2">
      <c r="A1113" s="345"/>
      <c r="B1113" s="587"/>
      <c r="C1113" s="352"/>
      <c r="D1113" s="439" t="s">
        <v>1609</v>
      </c>
      <c r="E1113" s="519"/>
      <c r="F1113" s="579"/>
      <c r="G1113" s="353"/>
      <c r="H1113" s="419"/>
      <c r="I1113" s="419"/>
      <c r="J1113" s="419"/>
      <c r="K1113" s="419"/>
      <c r="L1113" s="419"/>
      <c r="M1113" s="419"/>
      <c r="N1113" s="419"/>
      <c r="O1113" s="419"/>
      <c r="P1113" s="419"/>
      <c r="T1113" s="345"/>
      <c r="U1113" s="587"/>
      <c r="V1113" s="352"/>
      <c r="W1113" s="589"/>
      <c r="X1113" s="519"/>
      <c r="Y1113" s="579"/>
      <c r="Z1113" s="353"/>
    </row>
    <row r="1114" spans="1:26" x14ac:dyDescent="0.2">
      <c r="A1114" s="345"/>
      <c r="B1114" s="587"/>
      <c r="C1114" s="403"/>
      <c r="D1114" s="439" t="s">
        <v>1610</v>
      </c>
      <c r="E1114" s="438"/>
      <c r="F1114" s="437"/>
      <c r="G1114" s="353"/>
      <c r="H1114" s="419"/>
      <c r="I1114" s="419"/>
      <c r="J1114" s="419"/>
      <c r="K1114" s="419"/>
      <c r="L1114" s="419"/>
      <c r="M1114" s="419"/>
      <c r="N1114" s="419"/>
      <c r="O1114" s="419"/>
      <c r="P1114" s="419"/>
      <c r="T1114" s="345"/>
      <c r="U1114" s="587"/>
      <c r="V1114" s="403"/>
      <c r="W1114" s="347"/>
      <c r="X1114" s="438"/>
      <c r="Y1114" s="437"/>
      <c r="Z1114" s="353"/>
    </row>
    <row r="1115" spans="1:26" x14ac:dyDescent="0.2">
      <c r="A1115" s="345"/>
      <c r="B1115" s="590"/>
      <c r="C1115" s="352"/>
      <c r="D1115" s="439" t="s">
        <v>419</v>
      </c>
      <c r="E1115" s="438"/>
      <c r="F1115" s="437"/>
      <c r="G1115" s="353"/>
      <c r="H1115" s="419"/>
      <c r="I1115" s="419"/>
      <c r="J1115" s="419"/>
      <c r="K1115" s="419"/>
      <c r="L1115" s="419"/>
      <c r="M1115" s="419"/>
      <c r="N1115" s="419"/>
      <c r="O1115" s="419"/>
      <c r="P1115" s="419"/>
      <c r="T1115" s="345"/>
      <c r="U1115" s="590"/>
      <c r="V1115" s="352"/>
      <c r="W1115" s="591"/>
      <c r="X1115" s="438"/>
      <c r="Y1115" s="437"/>
      <c r="Z1115" s="353"/>
    </row>
    <row r="1116" spans="1:26" x14ac:dyDescent="0.2">
      <c r="A1116" s="345"/>
      <c r="B1116" s="592"/>
      <c r="C1116" s="352"/>
      <c r="D1116" s="347"/>
      <c r="E1116" s="519"/>
      <c r="F1116" s="579"/>
      <c r="G1116" s="353"/>
      <c r="H1116" s="419"/>
      <c r="I1116" s="419"/>
      <c r="J1116" s="419"/>
      <c r="K1116" s="419"/>
      <c r="L1116" s="419"/>
      <c r="M1116" s="419"/>
      <c r="N1116" s="419"/>
      <c r="O1116" s="419"/>
      <c r="P1116" s="419"/>
      <c r="T1116" s="345"/>
      <c r="U1116" s="592"/>
      <c r="V1116" s="352"/>
      <c r="W1116" s="347"/>
      <c r="X1116" s="519"/>
      <c r="Y1116" s="579"/>
      <c r="Z1116" s="353"/>
    </row>
    <row r="1117" spans="1:26" x14ac:dyDescent="0.2">
      <c r="A1117" s="345">
        <v>3</v>
      </c>
      <c r="B1117" s="592"/>
      <c r="C1117" s="346" t="s">
        <v>300</v>
      </c>
      <c r="D1117" s="347" t="s">
        <v>1614</v>
      </c>
      <c r="E1117" s="588">
        <v>1000</v>
      </c>
      <c r="F1117" s="437">
        <v>750</v>
      </c>
      <c r="G1117" s="353">
        <f>F1117*E1117</f>
        <v>750000</v>
      </c>
      <c r="H1117" s="419"/>
      <c r="I1117" s="419"/>
      <c r="J1117" s="419"/>
      <c r="K1117" s="419"/>
      <c r="L1117" s="419"/>
      <c r="M1117" s="419"/>
      <c r="N1117" s="419"/>
      <c r="O1117" s="419"/>
      <c r="P1117" s="419"/>
      <c r="T1117" s="345"/>
      <c r="U1117" s="592"/>
      <c r="V1117" s="346"/>
      <c r="W1117" s="347"/>
      <c r="X1117" s="519"/>
      <c r="Y1117" s="579"/>
      <c r="Z1117" s="353"/>
    </row>
    <row r="1118" spans="1:26" x14ac:dyDescent="0.2">
      <c r="A1118" s="345"/>
      <c r="B1118" s="592"/>
      <c r="C1118" s="352"/>
      <c r="D1118" s="589" t="s">
        <v>410</v>
      </c>
      <c r="E1118" s="519"/>
      <c r="F1118" s="579"/>
      <c r="G1118" s="353" t="s">
        <v>8</v>
      </c>
      <c r="H1118" s="419"/>
      <c r="I1118" s="419"/>
      <c r="J1118" s="419"/>
      <c r="K1118" s="419"/>
      <c r="L1118" s="419"/>
      <c r="M1118" s="419"/>
      <c r="N1118" s="419"/>
      <c r="O1118" s="419"/>
      <c r="P1118" s="419"/>
      <c r="T1118" s="345"/>
      <c r="U1118" s="592"/>
      <c r="V1118" s="346"/>
      <c r="W1118" s="347"/>
      <c r="X1118" s="593"/>
      <c r="Y1118" s="579"/>
      <c r="Z1118" s="353"/>
    </row>
    <row r="1119" spans="1:26" x14ac:dyDescent="0.2">
      <c r="A1119" s="345"/>
      <c r="B1119" s="592"/>
      <c r="C1119" s="403"/>
      <c r="D1119" s="347" t="s">
        <v>1611</v>
      </c>
      <c r="E1119" s="438"/>
      <c r="F1119" s="437"/>
      <c r="G1119" s="353"/>
      <c r="H1119" s="419"/>
      <c r="I1119" s="419"/>
      <c r="J1119" s="419"/>
      <c r="K1119" s="419"/>
      <c r="L1119" s="419"/>
      <c r="M1119" s="419"/>
      <c r="N1119" s="419"/>
      <c r="O1119" s="419"/>
      <c r="P1119" s="419"/>
      <c r="T1119" s="345"/>
      <c r="U1119" s="592"/>
      <c r="V1119" s="403"/>
      <c r="W1119" s="347"/>
      <c r="X1119" s="438"/>
      <c r="Y1119" s="437"/>
      <c r="Z1119" s="353"/>
    </row>
    <row r="1120" spans="1:26" x14ac:dyDescent="0.2">
      <c r="A1120" s="345"/>
      <c r="B1120" s="592"/>
      <c r="C1120" s="352"/>
      <c r="D1120" s="591" t="s">
        <v>409</v>
      </c>
      <c r="E1120" s="438"/>
      <c r="F1120" s="437"/>
      <c r="G1120" s="353"/>
      <c r="H1120" s="419"/>
      <c r="I1120" s="419"/>
      <c r="J1120" s="419"/>
      <c r="K1120" s="419"/>
      <c r="L1120" s="419"/>
      <c r="M1120" s="419"/>
      <c r="N1120" s="419"/>
      <c r="O1120" s="419"/>
      <c r="P1120" s="419"/>
      <c r="T1120" s="345"/>
      <c r="U1120" s="592"/>
      <c r="V1120" s="403"/>
      <c r="W1120" s="347"/>
      <c r="X1120" s="438"/>
      <c r="Y1120" s="437"/>
      <c r="Z1120" s="353"/>
    </row>
    <row r="1121" spans="1:26" x14ac:dyDescent="0.2">
      <c r="A1121" s="345"/>
      <c r="B1121" s="587"/>
      <c r="C1121" s="352"/>
      <c r="D1121" s="347" t="s">
        <v>419</v>
      </c>
      <c r="E1121" s="519"/>
      <c r="F1121" s="579"/>
      <c r="G1121" s="353"/>
      <c r="H1121" s="419"/>
      <c r="I1121" s="419"/>
      <c r="J1121" s="419"/>
      <c r="K1121" s="419"/>
      <c r="L1121" s="419"/>
      <c r="M1121" s="419"/>
      <c r="N1121" s="419"/>
      <c r="O1121" s="419"/>
      <c r="P1121" s="419"/>
      <c r="T1121" s="345"/>
      <c r="U1121" s="587"/>
      <c r="V1121" s="352"/>
      <c r="W1121" s="347"/>
      <c r="X1121" s="438"/>
      <c r="Y1121" s="437"/>
      <c r="Z1121" s="353"/>
    </row>
    <row r="1122" spans="1:26" x14ac:dyDescent="0.2">
      <c r="A1122" s="345"/>
      <c r="B1122" s="587"/>
      <c r="C1122" s="352"/>
      <c r="D1122" s="594"/>
      <c r="E1122" s="438"/>
      <c r="F1122" s="437"/>
      <c r="G1122" s="353"/>
      <c r="H1122" s="419"/>
      <c r="I1122" s="419"/>
      <c r="J1122" s="419"/>
      <c r="K1122" s="419"/>
      <c r="L1122" s="419"/>
      <c r="M1122" s="419"/>
      <c r="N1122" s="419"/>
      <c r="O1122" s="419"/>
      <c r="P1122" s="419"/>
      <c r="T1122" s="345"/>
      <c r="U1122" s="587"/>
      <c r="V1122" s="352"/>
      <c r="W1122" s="594"/>
      <c r="X1122" s="438"/>
      <c r="Y1122" s="437"/>
      <c r="Z1122" s="353"/>
    </row>
    <row r="1123" spans="1:26" x14ac:dyDescent="0.2">
      <c r="A1123" s="345">
        <v>4</v>
      </c>
      <c r="B1123" s="587"/>
      <c r="C1123" s="346" t="s">
        <v>300</v>
      </c>
      <c r="D1123" s="347" t="s">
        <v>1615</v>
      </c>
      <c r="E1123" s="588">
        <v>1500</v>
      </c>
      <c r="F1123" s="437">
        <v>600</v>
      </c>
      <c r="G1123" s="353">
        <f>F1123*E1123</f>
        <v>900000</v>
      </c>
      <c r="H1123" s="419"/>
      <c r="I1123" s="419"/>
      <c r="J1123" s="419"/>
      <c r="K1123" s="419"/>
      <c r="L1123" s="419"/>
      <c r="M1123" s="419"/>
      <c r="N1123" s="419"/>
      <c r="O1123" s="419"/>
      <c r="P1123" s="419"/>
      <c r="T1123" s="345"/>
      <c r="U1123" s="587"/>
      <c r="V1123" s="352"/>
      <c r="W1123" s="347"/>
      <c r="X1123" s="438"/>
      <c r="Y1123" s="437"/>
      <c r="Z1123" s="353"/>
    </row>
    <row r="1124" spans="1:26" x14ac:dyDescent="0.2">
      <c r="A1124" s="345"/>
      <c r="B1124" s="587"/>
      <c r="C1124" s="352"/>
      <c r="D1124" s="589" t="s">
        <v>410</v>
      </c>
      <c r="E1124" s="519"/>
      <c r="F1124" s="579"/>
      <c r="G1124" s="353" t="s">
        <v>8</v>
      </c>
      <c r="H1124" s="419"/>
      <c r="I1124" s="419"/>
      <c r="J1124" s="419"/>
      <c r="K1124" s="419"/>
      <c r="L1124" s="419"/>
      <c r="M1124" s="419"/>
      <c r="N1124" s="419"/>
      <c r="O1124" s="419"/>
      <c r="P1124" s="419"/>
      <c r="T1124" s="345"/>
      <c r="U1124" s="587"/>
      <c r="V1124" s="346"/>
      <c r="W1124" s="347"/>
      <c r="X1124" s="593"/>
      <c r="Y1124" s="579"/>
      <c r="Z1124" s="353"/>
    </row>
    <row r="1125" spans="1:26" x14ac:dyDescent="0.2">
      <c r="A1125" s="345"/>
      <c r="B1125" s="587"/>
      <c r="C1125" s="403"/>
      <c r="D1125" s="347" t="s">
        <v>1611</v>
      </c>
      <c r="E1125" s="438"/>
      <c r="F1125" s="437"/>
      <c r="G1125" s="353"/>
      <c r="H1125" s="419"/>
      <c r="I1125" s="419"/>
      <c r="J1125" s="419"/>
      <c r="K1125" s="419"/>
      <c r="L1125" s="419"/>
      <c r="M1125" s="419"/>
      <c r="N1125" s="419"/>
      <c r="O1125" s="419"/>
      <c r="P1125" s="419"/>
      <c r="T1125" s="345"/>
      <c r="U1125" s="587"/>
      <c r="V1125" s="403"/>
      <c r="W1125" s="347"/>
      <c r="X1125" s="438"/>
      <c r="Y1125" s="437"/>
      <c r="Z1125" s="353"/>
    </row>
    <row r="1126" spans="1:26" x14ac:dyDescent="0.2">
      <c r="A1126" s="345"/>
      <c r="B1126" s="587"/>
      <c r="C1126" s="352"/>
      <c r="D1126" s="591" t="s">
        <v>409</v>
      </c>
      <c r="E1126" s="438"/>
      <c r="F1126" s="437"/>
      <c r="G1126" s="353"/>
      <c r="H1126" s="419"/>
      <c r="I1126" s="419"/>
      <c r="J1126" s="419"/>
      <c r="K1126" s="419"/>
      <c r="L1126" s="419"/>
      <c r="M1126" s="419"/>
      <c r="N1126" s="419"/>
      <c r="O1126" s="419"/>
      <c r="P1126" s="419"/>
      <c r="T1126" s="345"/>
      <c r="U1126" s="587"/>
      <c r="V1126" s="403"/>
      <c r="W1126" s="347"/>
      <c r="X1126" s="438"/>
      <c r="Y1126" s="437"/>
      <c r="Z1126" s="353"/>
    </row>
    <row r="1127" spans="1:26" x14ac:dyDescent="0.2">
      <c r="A1127" s="345"/>
      <c r="B1127" s="587"/>
      <c r="C1127" s="352"/>
      <c r="D1127" s="347" t="s">
        <v>419</v>
      </c>
      <c r="E1127" s="519"/>
      <c r="F1127" s="579"/>
      <c r="G1127" s="353"/>
      <c r="H1127" s="419"/>
      <c r="I1127" s="419"/>
      <c r="J1127" s="419"/>
      <c r="K1127" s="419"/>
      <c r="L1127" s="419"/>
      <c r="M1127" s="419"/>
      <c r="N1127" s="419"/>
      <c r="O1127" s="419"/>
      <c r="P1127" s="419"/>
      <c r="T1127" s="345"/>
      <c r="U1127" s="587"/>
      <c r="V1127" s="352"/>
      <c r="W1127" s="439"/>
      <c r="X1127" s="588"/>
      <c r="Y1127" s="437"/>
      <c r="Z1127" s="353"/>
    </row>
    <row r="1128" spans="1:26" x14ac:dyDescent="0.2">
      <c r="A1128" s="345"/>
      <c r="B1128" s="587"/>
      <c r="C1128" s="346"/>
      <c r="D1128" s="595"/>
      <c r="E1128" s="596"/>
      <c r="F1128" s="597"/>
      <c r="G1128" s="353"/>
      <c r="H1128" s="419"/>
      <c r="I1128" s="419"/>
      <c r="J1128" s="419"/>
      <c r="K1128" s="419"/>
      <c r="L1128" s="419"/>
      <c r="M1128" s="419"/>
      <c r="N1128" s="419"/>
      <c r="O1128" s="419"/>
      <c r="P1128" s="419"/>
      <c r="T1128" s="345"/>
      <c r="U1128" s="587"/>
      <c r="V1128" s="346"/>
      <c r="W1128" s="595"/>
      <c r="X1128" s="596"/>
      <c r="Y1128" s="597"/>
      <c r="Z1128" s="353"/>
    </row>
    <row r="1129" spans="1:26" x14ac:dyDescent="0.2">
      <c r="A1129" s="345">
        <v>5</v>
      </c>
      <c r="B1129" s="587"/>
      <c r="C1129" s="346" t="s">
        <v>149</v>
      </c>
      <c r="D1129" s="347" t="s">
        <v>408</v>
      </c>
      <c r="E1129" s="593">
        <v>1500</v>
      </c>
      <c r="F1129" s="579">
        <v>350</v>
      </c>
      <c r="G1129" s="353">
        <f>F1129*E1129</f>
        <v>525000</v>
      </c>
      <c r="H1129" s="419"/>
      <c r="I1129" s="419"/>
      <c r="J1129" s="419"/>
      <c r="K1129" s="419"/>
      <c r="L1129" s="419"/>
      <c r="M1129" s="419"/>
      <c r="N1129" s="419"/>
      <c r="O1129" s="419" t="s">
        <v>483</v>
      </c>
      <c r="P1129" s="419"/>
      <c r="T1129" s="345"/>
      <c r="U1129" s="587"/>
      <c r="V1129" s="346"/>
      <c r="W1129" s="595"/>
      <c r="X1129" s="596"/>
      <c r="Y1129" s="597"/>
      <c r="Z1129" s="353"/>
    </row>
    <row r="1130" spans="1:26" x14ac:dyDescent="0.2">
      <c r="A1130" s="345"/>
      <c r="B1130" s="587"/>
      <c r="C1130" s="403"/>
      <c r="D1130" s="347" t="s">
        <v>1612</v>
      </c>
      <c r="E1130" s="438"/>
      <c r="F1130" s="437"/>
      <c r="G1130" s="353"/>
      <c r="H1130" s="419"/>
      <c r="I1130" s="419"/>
      <c r="J1130" s="419"/>
      <c r="K1130" s="419"/>
      <c r="L1130" s="419"/>
      <c r="M1130" s="419"/>
      <c r="N1130" s="419"/>
      <c r="O1130" s="419"/>
      <c r="P1130" s="419"/>
    </row>
    <row r="1131" spans="1:26" x14ac:dyDescent="0.2">
      <c r="A1131" s="345"/>
      <c r="B1131" s="587"/>
      <c r="C1131" s="403"/>
      <c r="D1131" s="347" t="s">
        <v>295</v>
      </c>
      <c r="E1131" s="438"/>
      <c r="F1131" s="437"/>
      <c r="G1131" s="353"/>
      <c r="H1131" s="419"/>
      <c r="I1131" s="419"/>
      <c r="J1131" s="419"/>
      <c r="K1131" s="419"/>
      <c r="L1131" s="419"/>
      <c r="M1131" s="419"/>
      <c r="N1131" s="419"/>
      <c r="O1131" s="419"/>
      <c r="P1131" s="419"/>
    </row>
    <row r="1132" spans="1:26" x14ac:dyDescent="0.2">
      <c r="A1132" s="345"/>
      <c r="B1132" s="587"/>
      <c r="C1132" s="352"/>
      <c r="D1132" s="347" t="s">
        <v>409</v>
      </c>
      <c r="E1132" s="438"/>
      <c r="F1132" s="437"/>
      <c r="G1132" s="353"/>
      <c r="H1132" s="419"/>
      <c r="I1132" s="419"/>
      <c r="J1132" s="419"/>
      <c r="K1132" s="419"/>
      <c r="L1132" s="419"/>
      <c r="M1132" s="419"/>
      <c r="N1132" s="419"/>
      <c r="O1132" s="419"/>
      <c r="P1132" s="419"/>
    </row>
    <row r="1133" spans="1:26" x14ac:dyDescent="0.2">
      <c r="A1133" s="345"/>
      <c r="B1133" s="587"/>
      <c r="C1133" s="352"/>
      <c r="D1133" s="594" t="s">
        <v>419</v>
      </c>
      <c r="E1133" s="438"/>
      <c r="F1133" s="437"/>
      <c r="G1133" s="353"/>
      <c r="H1133" s="419"/>
      <c r="I1133" s="419"/>
      <c r="J1133" s="419"/>
      <c r="K1133" s="419"/>
      <c r="L1133" s="419"/>
      <c r="M1133" s="419"/>
      <c r="N1133" s="419"/>
      <c r="O1133" s="419"/>
      <c r="P1133" s="419"/>
    </row>
    <row r="1134" spans="1:26" x14ac:dyDescent="0.2">
      <c r="A1134" s="345"/>
      <c r="B1134" s="587"/>
      <c r="C1134" s="346"/>
      <c r="D1134" s="607"/>
      <c r="E1134" s="438"/>
      <c r="F1134" s="437"/>
      <c r="G1134" s="353"/>
      <c r="H1134" s="419"/>
      <c r="I1134" s="419"/>
      <c r="J1134" s="419"/>
      <c r="K1134" s="419"/>
      <c r="L1134" s="419"/>
      <c r="M1134" s="419"/>
      <c r="N1134" s="419"/>
      <c r="O1134" s="419"/>
      <c r="P1134" s="419"/>
    </row>
    <row r="1135" spans="1:26" x14ac:dyDescent="0.2">
      <c r="A1135" s="345">
        <v>6</v>
      </c>
      <c r="B1135" s="587"/>
      <c r="C1135" s="346" t="s">
        <v>149</v>
      </c>
      <c r="D1135" s="347" t="s">
        <v>408</v>
      </c>
      <c r="E1135" s="593">
        <v>2000</v>
      </c>
      <c r="F1135" s="579">
        <v>450</v>
      </c>
      <c r="G1135" s="353">
        <f>F1135*E1135</f>
        <v>900000</v>
      </c>
      <c r="H1135" s="419"/>
      <c r="I1135" s="419"/>
      <c r="J1135" s="419"/>
      <c r="K1135" s="419"/>
      <c r="L1135" s="419"/>
      <c r="M1135" s="419"/>
      <c r="N1135" s="419"/>
      <c r="O1135" s="419"/>
      <c r="P1135" s="419"/>
      <c r="U1135" s="214"/>
      <c r="V1135" s="214"/>
    </row>
    <row r="1136" spans="1:26" x14ac:dyDescent="0.2">
      <c r="A1136" s="345"/>
      <c r="B1136" s="587"/>
      <c r="C1136" s="403"/>
      <c r="D1136" s="347" t="s">
        <v>410</v>
      </c>
      <c r="E1136" s="438"/>
      <c r="F1136" s="437"/>
      <c r="G1136" s="353"/>
      <c r="H1136" s="419"/>
      <c r="I1136" s="419"/>
      <c r="J1136" s="419"/>
      <c r="K1136" s="419"/>
      <c r="L1136" s="419"/>
      <c r="M1136" s="419"/>
      <c r="N1136" s="419"/>
      <c r="O1136" s="419"/>
      <c r="P1136" s="419"/>
      <c r="U1136" s="214"/>
      <c r="V1136" s="214"/>
    </row>
    <row r="1137" spans="1:22" x14ac:dyDescent="0.2">
      <c r="A1137" s="345"/>
      <c r="B1137" s="587"/>
      <c r="C1137" s="403"/>
      <c r="D1137" s="347" t="s">
        <v>295</v>
      </c>
      <c r="E1137" s="438"/>
      <c r="F1137" s="437" t="s">
        <v>8</v>
      </c>
      <c r="G1137" s="353"/>
      <c r="H1137" s="419"/>
      <c r="I1137" s="419"/>
      <c r="J1137" s="419"/>
      <c r="K1137" s="419"/>
      <c r="L1137" s="419"/>
      <c r="M1137" s="419"/>
      <c r="N1137" s="419"/>
      <c r="O1137" s="419"/>
      <c r="P1137" s="419"/>
      <c r="V1137" s="215"/>
    </row>
    <row r="1138" spans="1:22" x14ac:dyDescent="0.2">
      <c r="A1138" s="345"/>
      <c r="B1138" s="587"/>
      <c r="C1138" s="352"/>
      <c r="D1138" s="439" t="s">
        <v>409</v>
      </c>
      <c r="E1138" s="588" t="s">
        <v>8</v>
      </c>
      <c r="F1138" s="437"/>
      <c r="G1138" s="353"/>
      <c r="H1138" s="419"/>
      <c r="I1138" s="419"/>
      <c r="J1138" s="419"/>
      <c r="K1138" s="419"/>
      <c r="L1138" s="419"/>
      <c r="M1138" s="419"/>
      <c r="N1138" s="419"/>
      <c r="O1138" s="419"/>
      <c r="P1138" s="419"/>
    </row>
    <row r="1139" spans="1:22" x14ac:dyDescent="0.2">
      <c r="A1139" s="345"/>
      <c r="B1139" s="587"/>
      <c r="C1139" s="346"/>
      <c r="D1139" s="595" t="s">
        <v>419</v>
      </c>
      <c r="E1139" s="596"/>
      <c r="F1139" s="597" t="s">
        <v>8</v>
      </c>
      <c r="G1139" s="353"/>
      <c r="H1139" s="419"/>
      <c r="I1139" s="419"/>
      <c r="J1139" s="419"/>
      <c r="K1139" s="419"/>
      <c r="L1139" s="419"/>
      <c r="M1139" s="419"/>
      <c r="N1139" s="419"/>
      <c r="O1139" s="419"/>
      <c r="P1139" s="419"/>
    </row>
    <row r="1140" spans="1:22" x14ac:dyDescent="0.2">
      <c r="A1140" s="608"/>
      <c r="B1140" s="609"/>
      <c r="C1140" s="610"/>
      <c r="D1140" s="611"/>
      <c r="E1140" s="612"/>
      <c r="F1140" s="437"/>
      <c r="G1140" s="613"/>
      <c r="H1140" s="419"/>
      <c r="I1140" s="419"/>
      <c r="J1140" s="419"/>
      <c r="K1140" s="419"/>
      <c r="L1140" s="419"/>
      <c r="M1140" s="419"/>
      <c r="N1140" s="419"/>
      <c r="O1140" s="419"/>
      <c r="P1140" s="419"/>
    </row>
    <row r="1141" spans="1:22" ht="13.5" thickBot="1" x14ac:dyDescent="0.25">
      <c r="A1141" s="407"/>
      <c r="B1141" s="598"/>
      <c r="C1141" s="599"/>
      <c r="D1141" s="66" t="s">
        <v>8</v>
      </c>
      <c r="E1141" s="598"/>
      <c r="F1141" s="49" t="s">
        <v>15</v>
      </c>
      <c r="G1141" s="50">
        <f>SUM(G1107:G1139)</f>
        <v>3425000</v>
      </c>
      <c r="H1141" s="246"/>
      <c r="I1141" s="246"/>
      <c r="J1141" s="246"/>
      <c r="K1141" s="246"/>
      <c r="L1141" s="246"/>
      <c r="M1141" s="246"/>
      <c r="N1141" s="246"/>
      <c r="O1141" s="246"/>
      <c r="P1141" s="246"/>
    </row>
    <row r="1142" spans="1:22" ht="13.5" thickTop="1" x14ac:dyDescent="0.2">
      <c r="A1142" s="348" t="s">
        <v>1616</v>
      </c>
      <c r="B1142" s="600"/>
      <c r="C1142" s="601"/>
      <c r="D1142" s="602"/>
      <c r="E1142" s="600"/>
      <c r="F1142" s="603"/>
      <c r="G1142" s="604"/>
      <c r="H1142" s="861"/>
      <c r="I1142" s="861"/>
      <c r="J1142" s="861"/>
      <c r="K1142" s="861"/>
      <c r="L1142" s="861"/>
      <c r="M1142" s="861"/>
      <c r="N1142" s="861"/>
      <c r="O1142" s="861"/>
      <c r="P1142" s="861"/>
    </row>
    <row r="1143" spans="1:22" ht="13.5" thickBot="1" x14ac:dyDescent="0.25">
      <c r="A1143" s="581" t="s">
        <v>159</v>
      </c>
      <c r="B1143" s="349"/>
      <c r="C1143" s="349" t="s">
        <v>8</v>
      </c>
      <c r="D1143" s="349"/>
      <c r="E1143" s="605"/>
      <c r="F1143" s="606"/>
      <c r="G1143" s="582"/>
      <c r="H1143" s="861"/>
      <c r="I1143" s="861"/>
      <c r="J1143" s="861"/>
      <c r="K1143" s="861"/>
      <c r="L1143" s="861"/>
      <c r="M1143" s="861"/>
      <c r="N1143" s="861"/>
      <c r="O1143" s="861"/>
      <c r="P1143" s="861"/>
    </row>
    <row r="1144" spans="1:22" ht="13.5" thickTop="1" x14ac:dyDescent="0.2">
      <c r="A1144" s="1176" t="s">
        <v>8</v>
      </c>
      <c r="B1144" s="1177"/>
      <c r="C1144" s="1177"/>
      <c r="D1144" s="414" t="s">
        <v>11</v>
      </c>
      <c r="E1144" s="1178" t="s">
        <v>12</v>
      </c>
      <c r="F1144" s="1178"/>
      <c r="G1144" s="1179"/>
      <c r="H1144" s="367"/>
      <c r="I1144" s="367"/>
      <c r="J1144" s="367"/>
      <c r="K1144" s="367"/>
      <c r="L1144" s="367"/>
      <c r="M1144" s="367"/>
      <c r="N1144" s="367"/>
      <c r="O1144" s="367"/>
      <c r="P1144" s="367"/>
    </row>
    <row r="1145" spans="1:22" x14ac:dyDescent="0.2">
      <c r="A1145" s="1288" t="s">
        <v>17</v>
      </c>
      <c r="B1145" s="1289"/>
      <c r="C1145" s="1290"/>
      <c r="D1145" s="415"/>
      <c r="E1145" s="1180"/>
      <c r="F1145" s="1181"/>
      <c r="G1145" s="1182"/>
      <c r="H1145" s="410"/>
      <c r="I1145" s="410"/>
      <c r="J1145" s="410"/>
      <c r="K1145" s="410"/>
      <c r="L1145" s="410"/>
      <c r="M1145" s="410"/>
      <c r="N1145" s="410"/>
      <c r="O1145" s="410"/>
      <c r="P1145" s="410"/>
    </row>
    <row r="1146" spans="1:22" x14ac:dyDescent="0.2">
      <c r="A1146" s="1288" t="s">
        <v>38</v>
      </c>
      <c r="B1146" s="1289"/>
      <c r="C1146" s="1290"/>
      <c r="D1146" s="58" t="s">
        <v>380</v>
      </c>
      <c r="E1146" s="1194" t="s">
        <v>142</v>
      </c>
      <c r="F1146" s="1139"/>
      <c r="G1146" s="1140"/>
      <c r="H1146" s="1"/>
      <c r="I1146" s="1"/>
      <c r="J1146" s="1"/>
      <c r="K1146" s="1"/>
      <c r="L1146" s="1"/>
      <c r="M1146" s="1"/>
      <c r="N1146" s="1"/>
      <c r="O1146" s="1"/>
      <c r="P1146" s="1"/>
    </row>
    <row r="1147" spans="1:22" ht="13.5" thickBot="1" x14ac:dyDescent="0.25">
      <c r="A1147" s="1291" t="s">
        <v>39</v>
      </c>
      <c r="B1147" s="1292"/>
      <c r="C1147" s="1293"/>
      <c r="D1147" s="356" t="s">
        <v>589</v>
      </c>
      <c r="E1147" s="1165" t="s">
        <v>0</v>
      </c>
      <c r="F1147" s="1165"/>
      <c r="G1147" s="1166"/>
      <c r="H1147" s="367"/>
      <c r="I1147" s="367"/>
      <c r="J1147" s="367"/>
      <c r="K1147" s="367"/>
      <c r="L1147" s="367"/>
      <c r="M1147" s="367"/>
      <c r="N1147" s="367"/>
      <c r="O1147" s="367"/>
      <c r="P1147" s="367"/>
    </row>
    <row r="1148" spans="1:22" ht="16.5" x14ac:dyDescent="0.25">
      <c r="A1148" s="1152" t="s">
        <v>29</v>
      </c>
      <c r="B1148" s="1153"/>
      <c r="C1148" s="1153"/>
      <c r="D1148" s="1153"/>
      <c r="E1148" s="1153"/>
      <c r="F1148" s="1153"/>
      <c r="G1148" s="1154"/>
      <c r="H1148" s="251"/>
      <c r="I1148" s="251"/>
      <c r="J1148" s="251"/>
      <c r="K1148" s="251"/>
      <c r="L1148" s="251"/>
      <c r="M1148" s="251"/>
      <c r="N1148" s="251"/>
      <c r="O1148" s="251"/>
      <c r="P1148" s="251"/>
    </row>
    <row r="1149" spans="1:22" x14ac:dyDescent="0.2">
      <c r="A1149" s="1155" t="s">
        <v>48</v>
      </c>
      <c r="B1149" s="1156"/>
      <c r="C1149" s="1156"/>
      <c r="D1149" s="1156"/>
      <c r="E1149" s="1156"/>
      <c r="F1149" s="1156"/>
      <c r="G1149" s="1157"/>
      <c r="H1149" s="250"/>
      <c r="I1149" s="250"/>
      <c r="J1149" s="250"/>
      <c r="K1149" s="250"/>
      <c r="L1149" s="250"/>
      <c r="M1149" s="250"/>
      <c r="N1149" s="250"/>
      <c r="O1149" s="250"/>
      <c r="P1149" s="250"/>
    </row>
    <row r="1150" spans="1:22" x14ac:dyDescent="0.2">
      <c r="A1150" s="1183" t="s">
        <v>49</v>
      </c>
      <c r="B1150" s="1184"/>
      <c r="C1150" s="1184"/>
      <c r="D1150" s="1184"/>
      <c r="E1150" s="1184"/>
      <c r="F1150" s="1184"/>
      <c r="G1150" s="1185"/>
      <c r="H1150" s="367"/>
      <c r="I1150" s="367"/>
      <c r="J1150" s="367"/>
      <c r="K1150" s="367"/>
      <c r="L1150" s="367"/>
      <c r="M1150" s="367"/>
      <c r="N1150" s="367"/>
      <c r="O1150" s="367"/>
      <c r="P1150" s="367"/>
    </row>
    <row r="1151" spans="1:22" x14ac:dyDescent="0.2">
      <c r="A1151" s="368"/>
      <c r="B1151" s="584"/>
      <c r="C1151" s="370"/>
      <c r="D1151" s="371"/>
      <c r="E1151" s="369"/>
      <c r="F1151" s="372"/>
      <c r="G1151" s="373" t="s">
        <v>8</v>
      </c>
      <c r="H1151" s="559"/>
      <c r="I1151" s="559"/>
      <c r="J1151" s="559"/>
      <c r="K1151" s="559"/>
      <c r="L1151" s="559"/>
      <c r="M1151" s="559"/>
      <c r="N1151" s="559"/>
      <c r="O1151" s="559"/>
      <c r="P1151" s="559"/>
    </row>
    <row r="1152" spans="1:22" x14ac:dyDescent="0.2">
      <c r="A1152" s="374" t="s">
        <v>1</v>
      </c>
      <c r="B1152" s="375"/>
      <c r="C1152" s="14" t="s">
        <v>5</v>
      </c>
      <c r="D1152" s="375"/>
      <c r="E1152" s="244" t="s">
        <v>1625</v>
      </c>
      <c r="F1152" s="585"/>
      <c r="G1152" s="245" t="s">
        <v>1613</v>
      </c>
      <c r="H1152" s="862"/>
      <c r="I1152" s="862"/>
      <c r="J1152" s="862"/>
      <c r="K1152" s="862"/>
      <c r="L1152" s="862"/>
      <c r="M1152" s="862"/>
      <c r="N1152" s="862"/>
      <c r="O1152" s="862"/>
      <c r="P1152" s="862"/>
    </row>
    <row r="1153" spans="1:16" x14ac:dyDescent="0.2">
      <c r="A1153" s="342" t="s">
        <v>8</v>
      </c>
      <c r="B1153" s="586"/>
      <c r="C1153" s="19"/>
      <c r="D1153" s="367"/>
      <c r="E1153" s="1167"/>
      <c r="F1153" s="1168"/>
      <c r="G1153" s="378"/>
      <c r="H1153" s="411"/>
      <c r="I1153" s="411"/>
      <c r="J1153" s="411"/>
      <c r="K1153" s="411"/>
      <c r="L1153" s="411"/>
      <c r="M1153" s="411"/>
      <c r="N1153" s="411"/>
      <c r="O1153" s="411"/>
      <c r="P1153" s="411"/>
    </row>
    <row r="1154" spans="1:16" x14ac:dyDescent="0.2">
      <c r="A1154" s="354" t="s">
        <v>37</v>
      </c>
      <c r="B1154" s="358"/>
      <c r="C1154" s="358"/>
      <c r="D1154" s="358"/>
      <c r="E1154" s="379" t="s">
        <v>46</v>
      </c>
      <c r="F1154" s="380"/>
      <c r="G1154" s="378" t="s">
        <v>50</v>
      </c>
      <c r="H1154" s="411"/>
      <c r="I1154" s="411"/>
      <c r="J1154" s="411"/>
      <c r="K1154" s="411"/>
      <c r="L1154" s="411"/>
      <c r="M1154" s="411"/>
      <c r="N1154" s="411"/>
      <c r="O1154" s="411"/>
      <c r="P1154" s="411"/>
    </row>
    <row r="1155" spans="1:16" x14ac:dyDescent="0.2">
      <c r="A1155" s="368"/>
      <c r="B1155" s="584"/>
      <c r="C1155" s="370"/>
      <c r="D1155" s="370"/>
      <c r="E1155" s="1169"/>
      <c r="F1155" s="1170"/>
      <c r="G1155" s="381"/>
      <c r="H1155" s="411"/>
      <c r="I1155" s="411"/>
      <c r="J1155" s="411"/>
      <c r="K1155" s="411"/>
      <c r="L1155" s="411"/>
      <c r="M1155" s="411"/>
      <c r="N1155" s="411"/>
      <c r="O1155" s="411"/>
      <c r="P1155" s="411"/>
    </row>
    <row r="1156" spans="1:16" ht="26.25" thickBot="1" x14ac:dyDescent="0.25">
      <c r="A1156" s="26" t="s">
        <v>47</v>
      </c>
      <c r="B1156" s="180" t="s">
        <v>23</v>
      </c>
      <c r="C1156" s="28" t="s">
        <v>34</v>
      </c>
      <c r="D1156" s="110" t="s">
        <v>53</v>
      </c>
      <c r="E1156" s="181" t="s">
        <v>54</v>
      </c>
      <c r="F1156" s="111" t="s">
        <v>55</v>
      </c>
      <c r="G1156" s="112" t="s">
        <v>35</v>
      </c>
      <c r="H1156" s="253"/>
      <c r="I1156" s="253"/>
      <c r="J1156" s="253"/>
      <c r="K1156" s="253"/>
      <c r="L1156" s="253"/>
      <c r="M1156" s="253"/>
      <c r="N1156" s="253"/>
      <c r="O1156" s="253"/>
      <c r="P1156" s="253"/>
    </row>
    <row r="1157" spans="1:16" ht="13.5" thickTop="1" x14ac:dyDescent="0.2">
      <c r="A1157" s="345">
        <v>1</v>
      </c>
      <c r="B1157" s="587"/>
      <c r="C1157" s="346" t="s">
        <v>300</v>
      </c>
      <c r="D1157" s="347" t="s">
        <v>1931</v>
      </c>
      <c r="E1157" s="588">
        <v>150</v>
      </c>
      <c r="F1157" s="437">
        <v>600</v>
      </c>
      <c r="G1157" s="353">
        <f>F1157*E1157</f>
        <v>90000</v>
      </c>
      <c r="H1157" s="419"/>
      <c r="I1157" s="419"/>
      <c r="J1157" s="419"/>
      <c r="K1157" s="419"/>
      <c r="L1157" s="419"/>
      <c r="M1157" s="419"/>
      <c r="N1157" s="419"/>
      <c r="O1157" s="419"/>
      <c r="P1157" s="419"/>
    </row>
    <row r="1158" spans="1:16" x14ac:dyDescent="0.2">
      <c r="A1158" s="345" t="s">
        <v>8</v>
      </c>
      <c r="B1158" s="587"/>
      <c r="C1158" s="346"/>
      <c r="D1158" s="439" t="s">
        <v>740</v>
      </c>
      <c r="E1158" s="588"/>
      <c r="F1158" s="437"/>
      <c r="G1158" s="353" t="s">
        <v>8</v>
      </c>
      <c r="H1158" s="419"/>
      <c r="I1158" s="419"/>
      <c r="J1158" s="419"/>
      <c r="K1158" s="419"/>
      <c r="L1158" s="419"/>
      <c r="M1158" s="419"/>
      <c r="N1158" s="419"/>
      <c r="O1158" s="419"/>
      <c r="P1158" s="419"/>
    </row>
    <row r="1159" spans="1:16" x14ac:dyDescent="0.2">
      <c r="A1159" s="345"/>
      <c r="B1159" s="587"/>
      <c r="C1159" s="346"/>
      <c r="D1159" s="439" t="s">
        <v>1930</v>
      </c>
      <c r="E1159" s="588"/>
      <c r="F1159" s="437"/>
      <c r="G1159" s="353"/>
      <c r="H1159" s="419"/>
      <c r="I1159" s="419"/>
      <c r="J1159" s="419"/>
      <c r="K1159" s="419"/>
      <c r="L1159" s="419"/>
      <c r="M1159" s="419"/>
      <c r="N1159" s="419"/>
      <c r="O1159" s="419"/>
      <c r="P1159" s="419"/>
    </row>
    <row r="1160" spans="1:16" x14ac:dyDescent="0.2">
      <c r="A1160" s="345">
        <v>2</v>
      </c>
      <c r="B1160" s="587"/>
      <c r="C1160" s="346" t="s">
        <v>300</v>
      </c>
      <c r="D1160" s="439" t="s">
        <v>1754</v>
      </c>
      <c r="E1160" s="588">
        <v>150</v>
      </c>
      <c r="F1160" s="437">
        <v>200</v>
      </c>
      <c r="G1160" s="353">
        <f>F1160*E1160</f>
        <v>30000</v>
      </c>
      <c r="H1160" s="419"/>
      <c r="I1160" s="419"/>
      <c r="J1160" s="419"/>
      <c r="K1160" s="419"/>
      <c r="L1160" s="419"/>
      <c r="M1160" s="419"/>
      <c r="N1160" s="419"/>
      <c r="O1160" s="419"/>
      <c r="P1160" s="419"/>
    </row>
    <row r="1161" spans="1:16" x14ac:dyDescent="0.2">
      <c r="A1161" s="345"/>
      <c r="B1161" s="587"/>
      <c r="C1161" s="249"/>
      <c r="D1161" s="439"/>
      <c r="E1161" s="438"/>
      <c r="F1161" s="437"/>
      <c r="G1161" s="353"/>
      <c r="H1161" s="419"/>
      <c r="I1161" s="419"/>
      <c r="J1161" s="419"/>
      <c r="K1161" s="419"/>
      <c r="L1161" s="419"/>
      <c r="M1161" s="419"/>
      <c r="N1161" s="419"/>
      <c r="O1161" s="419"/>
      <c r="P1161" s="419"/>
    </row>
    <row r="1162" spans="1:16" x14ac:dyDescent="0.2">
      <c r="A1162" s="345"/>
      <c r="B1162" s="587"/>
      <c r="C1162" s="282"/>
      <c r="D1162" s="439"/>
      <c r="E1162" s="438"/>
      <c r="F1162" s="437"/>
      <c r="G1162" s="353"/>
      <c r="H1162" s="419"/>
      <c r="I1162" s="419"/>
      <c r="J1162" s="419"/>
      <c r="K1162" s="419"/>
      <c r="L1162" s="419"/>
      <c r="M1162" s="419"/>
      <c r="N1162" s="419"/>
      <c r="O1162" s="419"/>
      <c r="P1162" s="419"/>
    </row>
    <row r="1163" spans="1:16" x14ac:dyDescent="0.2">
      <c r="A1163" s="345"/>
      <c r="B1163" s="587"/>
      <c r="C1163" s="346"/>
      <c r="D1163" s="347"/>
      <c r="E1163" s="588"/>
      <c r="F1163" s="437"/>
      <c r="G1163" s="353"/>
      <c r="H1163" s="419"/>
      <c r="I1163" s="419"/>
      <c r="J1163" s="419"/>
      <c r="K1163" s="419"/>
      <c r="L1163" s="419"/>
      <c r="M1163" s="419"/>
      <c r="N1163" s="419"/>
      <c r="O1163" s="419"/>
      <c r="P1163" s="419"/>
    </row>
    <row r="1164" spans="1:16" x14ac:dyDescent="0.2">
      <c r="A1164" s="345"/>
      <c r="B1164" s="587"/>
      <c r="C1164" s="352"/>
      <c r="D1164" s="439"/>
      <c r="E1164" s="519"/>
      <c r="F1164" s="579"/>
      <c r="G1164" s="353"/>
      <c r="H1164" s="419"/>
      <c r="I1164" s="419"/>
      <c r="J1164" s="419"/>
      <c r="K1164" s="419"/>
      <c r="L1164" s="419"/>
      <c r="M1164" s="419"/>
      <c r="N1164" s="419"/>
      <c r="O1164" s="419"/>
      <c r="P1164" s="419"/>
    </row>
    <row r="1165" spans="1:16" x14ac:dyDescent="0.2">
      <c r="A1165" s="345"/>
      <c r="B1165" s="587"/>
      <c r="C1165" s="403"/>
      <c r="D1165" s="439"/>
      <c r="E1165" s="438"/>
      <c r="F1165" s="437"/>
      <c r="G1165" s="353"/>
      <c r="H1165" s="419"/>
      <c r="I1165" s="419"/>
      <c r="J1165" s="419"/>
      <c r="K1165" s="419"/>
      <c r="L1165" s="419"/>
      <c r="M1165" s="419"/>
      <c r="N1165" s="419"/>
      <c r="O1165" s="419"/>
      <c r="P1165" s="419"/>
    </row>
    <row r="1166" spans="1:16" x14ac:dyDescent="0.2">
      <c r="A1166" s="345"/>
      <c r="B1166" s="590"/>
      <c r="C1166" s="352"/>
      <c r="D1166" s="439"/>
      <c r="E1166" s="438"/>
      <c r="F1166" s="437"/>
      <c r="G1166" s="353"/>
      <c r="H1166" s="419"/>
      <c r="I1166" s="419"/>
      <c r="J1166" s="419"/>
      <c r="K1166" s="419"/>
      <c r="L1166" s="419"/>
      <c r="M1166" s="419"/>
      <c r="N1166" s="419"/>
      <c r="O1166" s="419"/>
      <c r="P1166" s="419"/>
    </row>
    <row r="1167" spans="1:16" x14ac:dyDescent="0.2">
      <c r="A1167" s="345"/>
      <c r="B1167" s="592"/>
      <c r="C1167" s="346"/>
      <c r="D1167" s="347"/>
      <c r="E1167" s="588"/>
      <c r="F1167" s="437"/>
      <c r="G1167" s="353"/>
      <c r="H1167" s="419"/>
      <c r="I1167" s="419"/>
      <c r="J1167" s="419"/>
      <c r="K1167" s="419"/>
      <c r="L1167" s="419"/>
      <c r="M1167" s="419"/>
      <c r="N1167" s="419"/>
      <c r="O1167" s="419"/>
      <c r="P1167" s="419"/>
    </row>
    <row r="1168" spans="1:16" x14ac:dyDescent="0.2">
      <c r="A1168" s="345"/>
      <c r="B1168" s="592"/>
      <c r="C1168" s="352"/>
      <c r="D1168" s="589"/>
      <c r="E1168" s="519"/>
      <c r="F1168" s="579"/>
      <c r="G1168" s="353"/>
      <c r="H1168" s="419"/>
      <c r="I1168" s="419"/>
      <c r="J1168" s="419"/>
      <c r="K1168" s="419"/>
      <c r="L1168" s="419"/>
      <c r="M1168" s="419"/>
      <c r="N1168" s="419"/>
      <c r="O1168" s="419"/>
      <c r="P1168" s="419"/>
    </row>
    <row r="1169" spans="1:16" x14ac:dyDescent="0.2">
      <c r="A1169" s="345"/>
      <c r="B1169" s="592"/>
      <c r="C1169" s="403"/>
      <c r="D1169" s="347"/>
      <c r="E1169" s="438"/>
      <c r="F1169" s="437"/>
      <c r="G1169" s="353"/>
      <c r="H1169" s="419"/>
      <c r="I1169" s="419"/>
      <c r="J1169" s="419"/>
      <c r="K1169" s="419"/>
      <c r="L1169" s="419"/>
      <c r="M1169" s="419"/>
      <c r="N1169" s="419"/>
      <c r="O1169" s="419"/>
      <c r="P1169" s="419"/>
    </row>
    <row r="1170" spans="1:16" x14ac:dyDescent="0.2">
      <c r="A1170" s="345"/>
      <c r="B1170" s="592"/>
      <c r="C1170" s="352"/>
      <c r="D1170" s="591"/>
      <c r="E1170" s="438"/>
      <c r="F1170" s="437"/>
      <c r="G1170" s="353"/>
      <c r="H1170" s="419"/>
      <c r="I1170" s="419"/>
      <c r="J1170" s="419"/>
      <c r="K1170" s="419"/>
      <c r="L1170" s="419"/>
      <c r="M1170" s="419"/>
      <c r="N1170" s="419"/>
      <c r="O1170" s="419"/>
      <c r="P1170" s="419"/>
    </row>
    <row r="1171" spans="1:16" x14ac:dyDescent="0.2">
      <c r="A1171" s="345"/>
      <c r="B1171" s="587"/>
      <c r="C1171" s="352"/>
      <c r="D1171" s="347"/>
      <c r="E1171" s="519"/>
      <c r="F1171" s="579"/>
      <c r="G1171" s="353"/>
      <c r="H1171" s="419"/>
      <c r="I1171" s="419"/>
      <c r="J1171" s="419"/>
      <c r="K1171" s="419"/>
      <c r="L1171" s="419"/>
      <c r="M1171" s="419"/>
      <c r="N1171" s="419"/>
      <c r="O1171" s="419"/>
      <c r="P1171" s="419"/>
    </row>
    <row r="1172" spans="1:16" x14ac:dyDescent="0.2">
      <c r="A1172" s="345"/>
      <c r="B1172" s="587"/>
      <c r="C1172" s="352"/>
      <c r="D1172" s="594"/>
      <c r="E1172" s="438"/>
      <c r="F1172" s="437"/>
      <c r="G1172" s="353"/>
      <c r="H1172" s="419"/>
      <c r="I1172" s="419"/>
      <c r="J1172" s="419"/>
      <c r="K1172" s="419"/>
      <c r="L1172" s="419"/>
      <c r="M1172" s="419"/>
      <c r="N1172" s="419"/>
      <c r="O1172" s="419"/>
      <c r="P1172" s="419"/>
    </row>
    <row r="1173" spans="1:16" x14ac:dyDescent="0.2">
      <c r="A1173" s="345"/>
      <c r="B1173" s="587"/>
      <c r="C1173" s="346"/>
      <c r="D1173" s="347"/>
      <c r="E1173" s="588"/>
      <c r="F1173" s="437"/>
      <c r="G1173" s="353"/>
      <c r="H1173" s="419"/>
      <c r="I1173" s="419"/>
      <c r="J1173" s="419"/>
      <c r="K1173" s="419"/>
      <c r="L1173" s="419"/>
      <c r="M1173" s="419"/>
      <c r="N1173" s="419"/>
      <c r="O1173" s="419"/>
      <c r="P1173" s="419"/>
    </row>
    <row r="1174" spans="1:16" x14ac:dyDescent="0.2">
      <c r="A1174" s="345"/>
      <c r="B1174" s="587"/>
      <c r="C1174" s="352"/>
      <c r="D1174" s="589"/>
      <c r="E1174" s="519"/>
      <c r="F1174" s="579"/>
      <c r="G1174" s="353"/>
      <c r="H1174" s="419"/>
      <c r="I1174" s="419"/>
      <c r="J1174" s="419"/>
      <c r="K1174" s="419"/>
      <c r="L1174" s="419"/>
      <c r="M1174" s="419"/>
      <c r="N1174" s="419"/>
      <c r="O1174" s="419"/>
      <c r="P1174" s="419"/>
    </row>
    <row r="1175" spans="1:16" x14ac:dyDescent="0.2">
      <c r="A1175" s="345"/>
      <c r="B1175" s="587"/>
      <c r="C1175" s="403"/>
      <c r="D1175" s="347"/>
      <c r="E1175" s="438"/>
      <c r="F1175" s="437"/>
      <c r="G1175" s="353"/>
      <c r="H1175" s="419"/>
      <c r="I1175" s="419"/>
      <c r="J1175" s="419"/>
      <c r="K1175" s="419"/>
      <c r="L1175" s="419"/>
      <c r="M1175" s="419"/>
      <c r="N1175" s="419"/>
      <c r="O1175" s="419"/>
      <c r="P1175" s="419"/>
    </row>
    <row r="1176" spans="1:16" x14ac:dyDescent="0.2">
      <c r="A1176" s="345"/>
      <c r="B1176" s="587"/>
      <c r="C1176" s="352"/>
      <c r="D1176" s="591"/>
      <c r="E1176" s="438"/>
      <c r="F1176" s="437"/>
      <c r="G1176" s="353"/>
      <c r="H1176" s="419"/>
      <c r="I1176" s="419"/>
      <c r="J1176" s="419"/>
      <c r="K1176" s="419"/>
      <c r="L1176" s="419"/>
      <c r="M1176" s="419"/>
      <c r="N1176" s="419"/>
      <c r="O1176" s="419"/>
      <c r="P1176" s="419"/>
    </row>
    <row r="1177" spans="1:16" x14ac:dyDescent="0.2">
      <c r="A1177" s="345"/>
      <c r="B1177" s="587"/>
      <c r="C1177" s="352"/>
      <c r="D1177" s="347"/>
      <c r="E1177" s="519"/>
      <c r="F1177" s="579"/>
      <c r="G1177" s="353"/>
      <c r="H1177" s="419"/>
      <c r="I1177" s="419"/>
      <c r="J1177" s="419"/>
      <c r="K1177" s="419"/>
      <c r="L1177" s="419"/>
      <c r="M1177" s="419"/>
      <c r="N1177" s="419"/>
      <c r="O1177" s="419"/>
      <c r="P1177" s="419"/>
    </row>
    <row r="1178" spans="1:16" x14ac:dyDescent="0.2">
      <c r="A1178" s="345"/>
      <c r="B1178" s="587"/>
      <c r="C1178" s="346"/>
      <c r="D1178" s="595"/>
      <c r="E1178" s="596"/>
      <c r="F1178" s="597"/>
      <c r="G1178" s="353"/>
      <c r="H1178" s="419"/>
      <c r="I1178" s="419"/>
      <c r="J1178" s="419"/>
      <c r="K1178" s="419"/>
      <c r="L1178" s="419"/>
      <c r="M1178" s="419"/>
      <c r="N1178" s="419"/>
      <c r="O1178" s="419"/>
      <c r="P1178" s="419"/>
    </row>
    <row r="1179" spans="1:16" x14ac:dyDescent="0.2">
      <c r="A1179" s="345"/>
      <c r="B1179" s="587"/>
      <c r="C1179" s="346"/>
      <c r="D1179" s="347"/>
      <c r="E1179" s="593"/>
      <c r="F1179" s="579"/>
      <c r="G1179" s="353"/>
      <c r="H1179" s="419"/>
      <c r="I1179" s="419"/>
      <c r="J1179" s="419"/>
      <c r="K1179" s="419"/>
      <c r="L1179" s="419"/>
      <c r="M1179" s="419"/>
      <c r="N1179" s="419"/>
      <c r="O1179" s="419"/>
      <c r="P1179" s="419"/>
    </row>
    <row r="1180" spans="1:16" x14ac:dyDescent="0.2">
      <c r="A1180" s="345"/>
      <c r="B1180" s="587"/>
      <c r="C1180" s="403"/>
      <c r="D1180" s="347"/>
      <c r="E1180" s="438"/>
      <c r="F1180" s="437"/>
      <c r="G1180" s="353"/>
      <c r="H1180" s="419"/>
      <c r="I1180" s="419"/>
      <c r="J1180" s="419"/>
      <c r="K1180" s="419"/>
      <c r="L1180" s="419"/>
      <c r="M1180" s="419"/>
      <c r="N1180" s="419"/>
      <c r="O1180" s="419"/>
      <c r="P1180" s="419"/>
    </row>
    <row r="1181" spans="1:16" x14ac:dyDescent="0.2">
      <c r="A1181" s="345"/>
      <c r="B1181" s="587"/>
      <c r="C1181" s="403"/>
      <c r="D1181" s="347"/>
      <c r="E1181" s="438"/>
      <c r="F1181" s="437"/>
      <c r="G1181" s="353"/>
      <c r="H1181" s="419"/>
      <c r="I1181" s="419"/>
      <c r="J1181" s="419"/>
      <c r="K1181" s="419"/>
      <c r="L1181" s="419"/>
      <c r="M1181" s="419"/>
      <c r="N1181" s="419"/>
      <c r="O1181" s="419"/>
      <c r="P1181" s="419"/>
    </row>
    <row r="1182" spans="1:16" x14ac:dyDescent="0.2">
      <c r="A1182" s="345"/>
      <c r="B1182" s="587"/>
      <c r="C1182" s="352"/>
      <c r="D1182" s="347"/>
      <c r="E1182" s="438"/>
      <c r="F1182" s="437"/>
      <c r="G1182" s="353"/>
      <c r="H1182" s="419"/>
      <c r="I1182" s="419"/>
      <c r="J1182" s="419"/>
      <c r="K1182" s="419"/>
      <c r="L1182" s="419"/>
      <c r="M1182" s="419"/>
      <c r="N1182" s="419"/>
      <c r="O1182" s="419"/>
      <c r="P1182" s="419"/>
    </row>
    <row r="1183" spans="1:16" x14ac:dyDescent="0.2">
      <c r="A1183" s="345"/>
      <c r="B1183" s="587"/>
      <c r="C1183" s="352"/>
      <c r="D1183" s="594"/>
      <c r="E1183" s="438"/>
      <c r="F1183" s="437"/>
      <c r="G1183" s="353"/>
      <c r="H1183" s="419"/>
      <c r="I1183" s="419"/>
      <c r="J1183" s="419"/>
      <c r="K1183" s="419"/>
      <c r="L1183" s="419"/>
      <c r="M1183" s="419"/>
      <c r="N1183" s="419"/>
      <c r="O1183" s="419"/>
      <c r="P1183" s="419"/>
    </row>
    <row r="1184" spans="1:16" x14ac:dyDescent="0.2">
      <c r="A1184" s="345"/>
      <c r="B1184" s="587"/>
      <c r="C1184" s="346"/>
      <c r="D1184" s="607"/>
      <c r="E1184" s="438"/>
      <c r="F1184" s="437"/>
      <c r="G1184" s="353"/>
      <c r="H1184" s="419"/>
      <c r="I1184" s="419"/>
      <c r="J1184" s="419"/>
      <c r="K1184" s="419"/>
      <c r="L1184" s="419"/>
      <c r="M1184" s="419"/>
      <c r="N1184" s="419"/>
      <c r="O1184" s="419"/>
      <c r="P1184" s="419"/>
    </row>
    <row r="1185" spans="1:16" x14ac:dyDescent="0.2">
      <c r="A1185" s="345"/>
      <c r="B1185" s="587"/>
      <c r="C1185" s="346"/>
      <c r="D1185" s="347"/>
      <c r="E1185" s="593"/>
      <c r="F1185" s="579"/>
      <c r="G1185" s="353"/>
      <c r="H1185" s="419"/>
      <c r="I1185" s="419"/>
      <c r="J1185" s="419"/>
      <c r="K1185" s="419"/>
      <c r="L1185" s="419"/>
      <c r="M1185" s="419"/>
      <c r="N1185" s="419"/>
      <c r="O1185" s="419"/>
      <c r="P1185" s="419"/>
    </row>
    <row r="1186" spans="1:16" x14ac:dyDescent="0.2">
      <c r="A1186" s="345"/>
      <c r="B1186" s="587"/>
      <c r="C1186" s="403"/>
      <c r="D1186" s="347"/>
      <c r="E1186" s="438"/>
      <c r="F1186" s="437"/>
      <c r="G1186" s="353"/>
      <c r="H1186" s="419"/>
      <c r="I1186" s="419"/>
      <c r="J1186" s="419"/>
      <c r="K1186" s="419"/>
      <c r="L1186" s="419"/>
      <c r="M1186" s="419"/>
      <c r="N1186" s="419"/>
      <c r="O1186" s="419"/>
      <c r="P1186" s="419"/>
    </row>
    <row r="1187" spans="1:16" x14ac:dyDescent="0.2">
      <c r="A1187" s="345"/>
      <c r="B1187" s="587"/>
      <c r="C1187" s="403"/>
      <c r="D1187" s="347"/>
      <c r="E1187" s="438"/>
      <c r="F1187" s="437"/>
      <c r="G1187" s="353"/>
      <c r="H1187" s="419"/>
      <c r="I1187" s="419"/>
      <c r="J1187" s="419"/>
      <c r="K1187" s="419"/>
      <c r="L1187" s="419"/>
      <c r="M1187" s="419"/>
      <c r="N1187" s="419"/>
      <c r="O1187" s="419"/>
      <c r="P1187" s="419"/>
    </row>
    <row r="1188" spans="1:16" x14ac:dyDescent="0.2">
      <c r="A1188" s="345"/>
      <c r="B1188" s="587"/>
      <c r="C1188" s="352"/>
      <c r="D1188" s="439"/>
      <c r="E1188" s="588"/>
      <c r="F1188" s="437"/>
      <c r="G1188" s="353"/>
      <c r="H1188" s="419"/>
      <c r="I1188" s="419"/>
      <c r="J1188" s="419"/>
      <c r="K1188" s="419"/>
      <c r="L1188" s="419"/>
      <c r="M1188" s="419"/>
      <c r="N1188" s="419"/>
      <c r="O1188" s="419"/>
      <c r="P1188" s="419"/>
    </row>
    <row r="1189" spans="1:16" x14ac:dyDescent="0.2">
      <c r="A1189" s="345"/>
      <c r="B1189" s="587"/>
      <c r="C1189" s="346"/>
      <c r="D1189" s="595"/>
      <c r="E1189" s="596"/>
      <c r="F1189" s="597"/>
      <c r="G1189" s="353"/>
      <c r="H1189" s="419"/>
      <c r="I1189" s="419"/>
      <c r="J1189" s="419"/>
      <c r="K1189" s="419"/>
      <c r="L1189" s="419"/>
      <c r="M1189" s="419"/>
      <c r="N1189" s="419"/>
      <c r="O1189" s="419"/>
      <c r="P1189" s="419"/>
    </row>
    <row r="1190" spans="1:16" x14ac:dyDescent="0.2">
      <c r="A1190" s="608"/>
      <c r="B1190" s="609"/>
      <c r="C1190" s="610"/>
      <c r="D1190" s="611"/>
      <c r="E1190" s="612"/>
      <c r="F1190" s="437"/>
      <c r="G1190" s="613"/>
      <c r="H1190" s="419"/>
      <c r="I1190" s="419"/>
      <c r="J1190" s="419"/>
      <c r="K1190" s="419"/>
      <c r="L1190" s="419"/>
      <c r="M1190" s="419"/>
      <c r="N1190" s="419"/>
      <c r="O1190" s="419"/>
      <c r="P1190" s="419"/>
    </row>
    <row r="1191" spans="1:16" ht="13.5" thickBot="1" x14ac:dyDescent="0.25">
      <c r="A1191" s="407"/>
      <c r="B1191" s="598"/>
      <c r="C1191" s="599"/>
      <c r="D1191" s="66" t="s">
        <v>8</v>
      </c>
      <c r="E1191" s="598"/>
      <c r="F1191" s="49" t="s">
        <v>15</v>
      </c>
      <c r="G1191" s="50">
        <f>SUM(G1157:G1189)</f>
        <v>120000</v>
      </c>
      <c r="H1191" s="246"/>
      <c r="I1191" s="246"/>
      <c r="J1191" s="246"/>
      <c r="K1191" s="246"/>
      <c r="L1191" s="246"/>
      <c r="M1191" s="246"/>
      <c r="N1191" s="246"/>
      <c r="O1191" s="246"/>
      <c r="P1191" s="246"/>
    </row>
    <row r="1192" spans="1:16" ht="13.5" thickTop="1" x14ac:dyDescent="0.2">
      <c r="A1192" s="348" t="s">
        <v>1617</v>
      </c>
      <c r="B1192" s="600"/>
      <c r="C1192" s="601"/>
      <c r="D1192" s="602"/>
      <c r="E1192" s="600"/>
      <c r="F1192" s="603"/>
      <c r="G1192" s="604"/>
      <c r="H1192" s="861"/>
      <c r="I1192" s="861"/>
      <c r="J1192" s="861"/>
      <c r="K1192" s="861"/>
      <c r="L1192" s="861"/>
      <c r="M1192" s="861"/>
      <c r="N1192" s="861"/>
      <c r="O1192" s="861"/>
      <c r="P1192" s="861"/>
    </row>
    <row r="1193" spans="1:16" ht="13.5" thickBot="1" x14ac:dyDescent="0.25">
      <c r="A1193" s="581" t="s">
        <v>159</v>
      </c>
      <c r="B1193" s="349"/>
      <c r="C1193" s="349" t="s">
        <v>1618</v>
      </c>
      <c r="D1193" s="349"/>
      <c r="E1193" s="605"/>
      <c r="F1193" s="606"/>
      <c r="G1193" s="582"/>
      <c r="H1193" s="861"/>
      <c r="I1193" s="861"/>
      <c r="J1193" s="861"/>
      <c r="K1193" s="861"/>
      <c r="L1193" s="861"/>
      <c r="M1193" s="861"/>
      <c r="N1193" s="861"/>
      <c r="O1193" s="861"/>
      <c r="P1193" s="861"/>
    </row>
    <row r="1194" spans="1:16" ht="13.5" thickTop="1" x14ac:dyDescent="0.2">
      <c r="A1194" s="1176" t="s">
        <v>8</v>
      </c>
      <c r="B1194" s="1177"/>
      <c r="C1194" s="1177"/>
      <c r="D1194" s="414" t="s">
        <v>11</v>
      </c>
      <c r="E1194" s="1178" t="s">
        <v>12</v>
      </c>
      <c r="F1194" s="1178"/>
      <c r="G1194" s="1179"/>
      <c r="H1194" s="367"/>
      <c r="I1194" s="367"/>
      <c r="J1194" s="367"/>
      <c r="K1194" s="367"/>
      <c r="L1194" s="367"/>
      <c r="M1194" s="367"/>
      <c r="N1194" s="367"/>
      <c r="O1194" s="367"/>
      <c r="P1194" s="367"/>
    </row>
    <row r="1195" spans="1:16" x14ac:dyDescent="0.2">
      <c r="A1195" s="1288" t="s">
        <v>17</v>
      </c>
      <c r="B1195" s="1289"/>
      <c r="C1195" s="1290"/>
      <c r="D1195" s="415"/>
      <c r="E1195" s="1180"/>
      <c r="F1195" s="1181"/>
      <c r="G1195" s="1182"/>
      <c r="H1195" s="410"/>
      <c r="I1195" s="410"/>
      <c r="J1195" s="410"/>
      <c r="K1195" s="410"/>
      <c r="L1195" s="410"/>
      <c r="M1195" s="410"/>
      <c r="N1195" s="410"/>
      <c r="O1195" s="410"/>
      <c r="P1195" s="410"/>
    </row>
    <row r="1196" spans="1:16" x14ac:dyDescent="0.2">
      <c r="A1196" s="1288" t="s">
        <v>38</v>
      </c>
      <c r="B1196" s="1289"/>
      <c r="C1196" s="1290"/>
      <c r="D1196" s="58" t="s">
        <v>380</v>
      </c>
      <c r="E1196" s="1194" t="s">
        <v>142</v>
      </c>
      <c r="F1196" s="1139"/>
      <c r="G1196" s="1140"/>
      <c r="H1196" s="1"/>
      <c r="I1196" s="1"/>
      <c r="J1196" s="1"/>
      <c r="K1196" s="1"/>
      <c r="L1196" s="1"/>
      <c r="M1196" s="1"/>
      <c r="N1196" s="1"/>
      <c r="O1196" s="1"/>
      <c r="P1196" s="1"/>
    </row>
    <row r="1197" spans="1:16" ht="13.5" thickBot="1" x14ac:dyDescent="0.25">
      <c r="A1197" s="1291" t="s">
        <v>39</v>
      </c>
      <c r="B1197" s="1292"/>
      <c r="C1197" s="1293"/>
      <c r="D1197" s="356" t="s">
        <v>589</v>
      </c>
      <c r="E1197" s="1165" t="s">
        <v>0</v>
      </c>
      <c r="F1197" s="1165"/>
      <c r="G1197" s="1166"/>
      <c r="H1197" s="367"/>
      <c r="I1197" s="367"/>
      <c r="J1197" s="367"/>
      <c r="K1197" s="367"/>
      <c r="L1197" s="367"/>
      <c r="M1197" s="367"/>
      <c r="N1197" s="367"/>
      <c r="O1197" s="367"/>
      <c r="P1197" s="367"/>
    </row>
    <row r="1198" spans="1:16" ht="16.5" x14ac:dyDescent="0.25">
      <c r="A1198" s="1152" t="s">
        <v>29</v>
      </c>
      <c r="B1198" s="1153"/>
      <c r="C1198" s="1153"/>
      <c r="D1198" s="1153"/>
      <c r="E1198" s="1153"/>
      <c r="F1198" s="1153"/>
      <c r="G1198" s="1154"/>
      <c r="H1198" s="251"/>
      <c r="I1198" s="251"/>
      <c r="J1198" s="251"/>
      <c r="K1198" s="251"/>
      <c r="L1198" s="251"/>
      <c r="M1198" s="251"/>
      <c r="N1198" s="251"/>
      <c r="O1198" s="251"/>
      <c r="P1198" s="251"/>
    </row>
    <row r="1199" spans="1:16" x14ac:dyDescent="0.2">
      <c r="A1199" s="1155" t="s">
        <v>48</v>
      </c>
      <c r="B1199" s="1156"/>
      <c r="C1199" s="1156"/>
      <c r="D1199" s="1156"/>
      <c r="E1199" s="1156"/>
      <c r="F1199" s="1156"/>
      <c r="G1199" s="1157"/>
      <c r="H1199" s="250"/>
      <c r="I1199" s="250"/>
      <c r="J1199" s="250"/>
      <c r="K1199" s="250"/>
      <c r="L1199" s="250"/>
      <c r="M1199" s="250"/>
      <c r="N1199" s="250"/>
      <c r="O1199" s="250"/>
      <c r="P1199" s="250"/>
    </row>
    <row r="1200" spans="1:16" x14ac:dyDescent="0.2">
      <c r="A1200" s="1183" t="s">
        <v>49</v>
      </c>
      <c r="B1200" s="1184"/>
      <c r="C1200" s="1184"/>
      <c r="D1200" s="1184"/>
      <c r="E1200" s="1184"/>
      <c r="F1200" s="1184"/>
      <c r="G1200" s="1185"/>
      <c r="H1200" s="367"/>
      <c r="I1200" s="367"/>
      <c r="J1200" s="367"/>
      <c r="K1200" s="367"/>
      <c r="L1200" s="367"/>
      <c r="M1200" s="367"/>
      <c r="N1200" s="367"/>
      <c r="O1200" s="367"/>
      <c r="P1200" s="367"/>
    </row>
    <row r="1201" spans="1:19" x14ac:dyDescent="0.2">
      <c r="A1201" s="368"/>
      <c r="B1201" s="584"/>
      <c r="C1201" s="370"/>
      <c r="D1201" s="371"/>
      <c r="E1201" s="369"/>
      <c r="F1201" s="372"/>
      <c r="G1201" s="373" t="s">
        <v>8</v>
      </c>
      <c r="H1201" s="559"/>
      <c r="I1201" s="559"/>
      <c r="J1201" s="559"/>
      <c r="K1201" s="559"/>
      <c r="L1201" s="559"/>
      <c r="M1201" s="559"/>
      <c r="N1201" s="559"/>
      <c r="O1201" s="559"/>
      <c r="P1201" s="559"/>
    </row>
    <row r="1202" spans="1:19" x14ac:dyDescent="0.2">
      <c r="A1202" s="374" t="s">
        <v>1</v>
      </c>
      <c r="B1202" s="375"/>
      <c r="C1202" s="14" t="s">
        <v>5</v>
      </c>
      <c r="D1202" s="375"/>
      <c r="E1202" s="244" t="s">
        <v>1685</v>
      </c>
      <c r="F1202" s="585"/>
      <c r="G1202" s="245" t="s">
        <v>1684</v>
      </c>
      <c r="H1202" s="862"/>
      <c r="I1202" s="862"/>
      <c r="J1202" s="862"/>
      <c r="K1202" s="862"/>
      <c r="L1202" s="862"/>
      <c r="M1202" s="862"/>
      <c r="N1202" s="862"/>
      <c r="O1202" s="862"/>
      <c r="P1202" s="862"/>
    </row>
    <row r="1203" spans="1:19" x14ac:dyDescent="0.2">
      <c r="A1203" s="342" t="s">
        <v>8</v>
      </c>
      <c r="B1203" s="586"/>
      <c r="C1203" s="19"/>
      <c r="D1203" s="367"/>
      <c r="E1203" s="1167"/>
      <c r="F1203" s="1168"/>
      <c r="G1203" s="378"/>
      <c r="H1203" s="411"/>
      <c r="I1203" s="411"/>
      <c r="J1203" s="411"/>
      <c r="K1203" s="411"/>
      <c r="L1203" s="411"/>
      <c r="M1203" s="411"/>
      <c r="N1203" s="411"/>
      <c r="O1203" s="411"/>
      <c r="P1203" s="411"/>
    </row>
    <row r="1204" spans="1:19" x14ac:dyDescent="0.2">
      <c r="A1204" s="354" t="s">
        <v>37</v>
      </c>
      <c r="B1204" s="358"/>
      <c r="C1204" s="358"/>
      <c r="D1204" s="358"/>
      <c r="E1204" s="379" t="s">
        <v>46</v>
      </c>
      <c r="F1204" s="380"/>
      <c r="G1204" s="378" t="s">
        <v>50</v>
      </c>
      <c r="H1204" s="411"/>
      <c r="I1204" s="411"/>
      <c r="J1204" s="411"/>
      <c r="K1204" s="411"/>
      <c r="L1204" s="411"/>
      <c r="M1204" s="411"/>
      <c r="N1204" s="411"/>
      <c r="O1204" s="411"/>
      <c r="P1204" s="411"/>
    </row>
    <row r="1205" spans="1:19" x14ac:dyDescent="0.2">
      <c r="A1205" s="368"/>
      <c r="B1205" s="584"/>
      <c r="C1205" s="370"/>
      <c r="D1205" s="370"/>
      <c r="E1205" s="1169"/>
      <c r="F1205" s="1170"/>
      <c r="G1205" s="381"/>
      <c r="H1205" s="411"/>
      <c r="I1205" s="411"/>
      <c r="J1205" s="411"/>
      <c r="K1205" s="411"/>
      <c r="L1205" s="411"/>
      <c r="M1205" s="411"/>
      <c r="N1205" s="411"/>
      <c r="O1205" s="411"/>
      <c r="P1205" s="411"/>
    </row>
    <row r="1206" spans="1:19" ht="26.25" thickBot="1" x14ac:dyDescent="0.25">
      <c r="A1206" s="26" t="s">
        <v>47</v>
      </c>
      <c r="B1206" s="180" t="s">
        <v>23</v>
      </c>
      <c r="C1206" s="28" t="s">
        <v>34</v>
      </c>
      <c r="D1206" s="110" t="s">
        <v>53</v>
      </c>
      <c r="E1206" s="181" t="s">
        <v>54</v>
      </c>
      <c r="F1206" s="111" t="s">
        <v>55</v>
      </c>
      <c r="G1206" s="112" t="s">
        <v>35</v>
      </c>
      <c r="H1206" s="253"/>
      <c r="I1206" s="253"/>
      <c r="J1206" s="253"/>
      <c r="K1206" s="253"/>
      <c r="L1206" s="253"/>
      <c r="M1206" s="253"/>
      <c r="N1206" s="253"/>
      <c r="O1206" s="253"/>
      <c r="P1206" s="253"/>
    </row>
    <row r="1207" spans="1:19" ht="13.5" thickTop="1" x14ac:dyDescent="0.2">
      <c r="A1207" s="345">
        <v>1</v>
      </c>
      <c r="B1207" s="587"/>
      <c r="C1207" s="346" t="s">
        <v>1461</v>
      </c>
      <c r="D1207" s="347" t="s">
        <v>1512</v>
      </c>
      <c r="E1207" s="588">
        <v>1</v>
      </c>
      <c r="F1207" s="437">
        <v>155</v>
      </c>
      <c r="G1207" s="353">
        <f>F1207*E1207</f>
        <v>155</v>
      </c>
      <c r="H1207" s="419"/>
      <c r="I1207" s="419"/>
      <c r="J1207" s="419"/>
      <c r="K1207" s="419"/>
      <c r="L1207" s="419"/>
      <c r="M1207" s="419"/>
      <c r="N1207" s="419"/>
      <c r="O1207" s="419"/>
      <c r="P1207" s="419"/>
    </row>
    <row r="1208" spans="1:19" x14ac:dyDescent="0.2">
      <c r="A1208" s="345">
        <f>A1207+1</f>
        <v>2</v>
      </c>
      <c r="B1208" s="587"/>
      <c r="C1208" s="346" t="s">
        <v>1461</v>
      </c>
      <c r="D1208" s="439" t="s">
        <v>1661</v>
      </c>
      <c r="E1208" s="588">
        <v>1</v>
      </c>
      <c r="F1208" s="437">
        <v>90</v>
      </c>
      <c r="G1208" s="353">
        <f>F1208*E1208</f>
        <v>90</v>
      </c>
      <c r="H1208" s="419"/>
      <c r="I1208" s="419"/>
      <c r="J1208" s="419"/>
      <c r="K1208" s="419"/>
      <c r="L1208" s="419"/>
      <c r="M1208" s="419"/>
      <c r="N1208" s="419"/>
      <c r="O1208" s="419"/>
      <c r="P1208" s="419"/>
    </row>
    <row r="1209" spans="1:19" x14ac:dyDescent="0.2">
      <c r="A1209" s="345">
        <f t="shared" ref="A1209:A1232" si="15">A1208+1</f>
        <v>3</v>
      </c>
      <c r="B1209" s="587"/>
      <c r="C1209" s="346" t="s">
        <v>1461</v>
      </c>
      <c r="D1209" s="439" t="s">
        <v>251</v>
      </c>
      <c r="E1209" s="438">
        <v>0.25</v>
      </c>
      <c r="F1209" s="437">
        <v>100</v>
      </c>
      <c r="G1209" s="353">
        <f t="shared" ref="G1209:G1232" si="16">F1209*E1209</f>
        <v>25</v>
      </c>
      <c r="H1209" s="419"/>
      <c r="I1209" s="419"/>
      <c r="J1209" s="419"/>
      <c r="K1209" s="419"/>
      <c r="L1209" s="419"/>
      <c r="M1209" s="419"/>
      <c r="N1209" s="419"/>
      <c r="O1209" s="419"/>
      <c r="P1209" s="419"/>
    </row>
    <row r="1210" spans="1:19" x14ac:dyDescent="0.2">
      <c r="A1210" s="345">
        <f t="shared" si="15"/>
        <v>4</v>
      </c>
      <c r="B1210" s="587"/>
      <c r="C1210" s="249" t="s">
        <v>1461</v>
      </c>
      <c r="D1210" s="439" t="s">
        <v>1662</v>
      </c>
      <c r="E1210" s="438">
        <v>0.5</v>
      </c>
      <c r="F1210" s="437">
        <v>560</v>
      </c>
      <c r="G1210" s="353">
        <f t="shared" si="16"/>
        <v>280</v>
      </c>
      <c r="H1210" s="419"/>
      <c r="I1210" s="419"/>
      <c r="J1210" s="419"/>
      <c r="K1210" s="419"/>
      <c r="L1210" s="419"/>
      <c r="M1210" s="419"/>
      <c r="N1210" s="419"/>
      <c r="O1210" s="419"/>
      <c r="P1210" s="419"/>
    </row>
    <row r="1211" spans="1:19" x14ac:dyDescent="0.2">
      <c r="A1211" s="345">
        <f t="shared" si="15"/>
        <v>5</v>
      </c>
      <c r="B1211" s="587"/>
      <c r="C1211" s="282" t="s">
        <v>149</v>
      </c>
      <c r="D1211" s="439" t="s">
        <v>1663</v>
      </c>
      <c r="E1211" s="438">
        <v>1</v>
      </c>
      <c r="F1211" s="437">
        <v>120</v>
      </c>
      <c r="G1211" s="353">
        <f t="shared" si="16"/>
        <v>120</v>
      </c>
      <c r="H1211" s="419"/>
      <c r="I1211" s="419"/>
      <c r="J1211" s="419"/>
      <c r="K1211" s="419"/>
      <c r="L1211" s="419"/>
      <c r="M1211" s="419"/>
      <c r="N1211" s="419"/>
      <c r="O1211" s="419"/>
      <c r="P1211" s="419"/>
    </row>
    <row r="1212" spans="1:19" x14ac:dyDescent="0.2">
      <c r="A1212" s="345">
        <f t="shared" si="15"/>
        <v>6</v>
      </c>
      <c r="B1212" s="587"/>
      <c r="C1212" s="346" t="s">
        <v>1461</v>
      </c>
      <c r="D1212" s="347" t="s">
        <v>1481</v>
      </c>
      <c r="E1212" s="438">
        <v>0.5</v>
      </c>
      <c r="F1212" s="437">
        <v>180</v>
      </c>
      <c r="G1212" s="353">
        <f t="shared" si="16"/>
        <v>90</v>
      </c>
      <c r="H1212" s="419"/>
      <c r="I1212" s="419"/>
      <c r="J1212" s="419"/>
      <c r="K1212" s="419"/>
      <c r="L1212" s="419"/>
      <c r="M1212" s="419"/>
      <c r="N1212" s="419"/>
      <c r="O1212" s="419"/>
      <c r="P1212" s="419"/>
    </row>
    <row r="1213" spans="1:19" x14ac:dyDescent="0.2">
      <c r="A1213" s="345">
        <f t="shared" si="15"/>
        <v>7</v>
      </c>
      <c r="B1213" s="587"/>
      <c r="C1213" s="352" t="s">
        <v>1461</v>
      </c>
      <c r="D1213" s="347" t="s">
        <v>1481</v>
      </c>
      <c r="E1213" s="519">
        <v>0.25</v>
      </c>
      <c r="F1213" s="579">
        <v>120</v>
      </c>
      <c r="G1213" s="353">
        <f t="shared" si="16"/>
        <v>30</v>
      </c>
      <c r="H1213" s="419"/>
      <c r="I1213" s="419"/>
      <c r="J1213" s="419"/>
      <c r="K1213" s="419"/>
      <c r="L1213" s="419"/>
      <c r="M1213" s="419"/>
      <c r="N1213" s="419"/>
      <c r="O1213" s="419"/>
      <c r="P1213" s="419"/>
    </row>
    <row r="1214" spans="1:19" x14ac:dyDescent="0.2">
      <c r="A1214" s="345">
        <f t="shared" si="15"/>
        <v>8</v>
      </c>
      <c r="B1214" s="587"/>
      <c r="C1214" s="403" t="s">
        <v>1461</v>
      </c>
      <c r="D1214" s="439" t="s">
        <v>1514</v>
      </c>
      <c r="E1214" s="438">
        <v>1</v>
      </c>
      <c r="F1214" s="437">
        <v>70</v>
      </c>
      <c r="G1214" s="353">
        <f t="shared" si="16"/>
        <v>70</v>
      </c>
      <c r="H1214" s="419"/>
      <c r="I1214" s="419"/>
      <c r="J1214" s="419"/>
      <c r="K1214" s="419"/>
      <c r="L1214" s="419"/>
      <c r="M1214" s="419"/>
      <c r="N1214" s="419"/>
      <c r="O1214" s="419"/>
      <c r="P1214" s="419"/>
      <c r="Q1214" s="215"/>
      <c r="R1214" s="215"/>
      <c r="S1214" s="215"/>
    </row>
    <row r="1215" spans="1:19" x14ac:dyDescent="0.2">
      <c r="A1215" s="345">
        <f t="shared" si="15"/>
        <v>9</v>
      </c>
      <c r="B1215" s="590"/>
      <c r="C1215" s="352" t="s">
        <v>246</v>
      </c>
      <c r="D1215" s="439" t="s">
        <v>1664</v>
      </c>
      <c r="E1215" s="438">
        <v>1</v>
      </c>
      <c r="F1215" s="437">
        <v>280</v>
      </c>
      <c r="G1215" s="353">
        <f t="shared" si="16"/>
        <v>280</v>
      </c>
      <c r="H1215" s="419"/>
      <c r="I1215" s="419"/>
      <c r="J1215" s="419"/>
      <c r="K1215" s="419"/>
      <c r="L1215" s="419"/>
      <c r="M1215" s="419"/>
      <c r="N1215" s="419"/>
      <c r="O1215" s="419"/>
      <c r="P1215" s="419"/>
    </row>
    <row r="1216" spans="1:19" x14ac:dyDescent="0.2">
      <c r="A1216" s="345">
        <f t="shared" si="15"/>
        <v>10</v>
      </c>
      <c r="B1216" s="592"/>
      <c r="C1216" s="352" t="s">
        <v>246</v>
      </c>
      <c r="D1216" s="347" t="s">
        <v>1665</v>
      </c>
      <c r="E1216" s="519">
        <v>1</v>
      </c>
      <c r="F1216" s="579">
        <v>65</v>
      </c>
      <c r="G1216" s="353">
        <f t="shared" si="16"/>
        <v>65</v>
      </c>
      <c r="H1216" s="419"/>
      <c r="I1216" s="419"/>
      <c r="J1216" s="419"/>
      <c r="K1216" s="419"/>
      <c r="L1216" s="419"/>
      <c r="M1216" s="419"/>
      <c r="N1216" s="419"/>
      <c r="O1216" s="419"/>
      <c r="P1216" s="419"/>
    </row>
    <row r="1217" spans="1:23" x14ac:dyDescent="0.2">
      <c r="A1217" s="345">
        <f t="shared" si="15"/>
        <v>11</v>
      </c>
      <c r="B1217" s="592"/>
      <c r="C1217" s="346" t="s">
        <v>246</v>
      </c>
      <c r="D1217" s="347" t="s">
        <v>1666</v>
      </c>
      <c r="E1217" s="588">
        <v>1</v>
      </c>
      <c r="F1217" s="437">
        <v>40</v>
      </c>
      <c r="G1217" s="353">
        <f t="shared" si="16"/>
        <v>40</v>
      </c>
      <c r="H1217" s="419"/>
      <c r="I1217" s="419"/>
      <c r="J1217" s="419"/>
      <c r="K1217" s="419"/>
      <c r="L1217" s="419"/>
      <c r="M1217" s="419"/>
      <c r="N1217" s="419"/>
      <c r="O1217" s="419"/>
      <c r="P1217" s="419"/>
    </row>
    <row r="1218" spans="1:23" x14ac:dyDescent="0.2">
      <c r="A1218" s="345">
        <f t="shared" si="15"/>
        <v>12</v>
      </c>
      <c r="B1218" s="592"/>
      <c r="C1218" s="352" t="s">
        <v>178</v>
      </c>
      <c r="D1218" s="589" t="s">
        <v>340</v>
      </c>
      <c r="E1218" s="519">
        <v>1</v>
      </c>
      <c r="F1218" s="579">
        <v>40</v>
      </c>
      <c r="G1218" s="353">
        <f t="shared" si="16"/>
        <v>40</v>
      </c>
      <c r="H1218" s="419"/>
      <c r="I1218" s="419"/>
      <c r="J1218" s="419"/>
      <c r="K1218" s="419"/>
      <c r="L1218" s="419"/>
      <c r="M1218" s="419"/>
      <c r="N1218" s="419"/>
      <c r="O1218" s="419"/>
      <c r="P1218" s="419"/>
    </row>
    <row r="1219" spans="1:23" x14ac:dyDescent="0.2">
      <c r="A1219" s="345">
        <f t="shared" si="15"/>
        <v>13</v>
      </c>
      <c r="B1219" s="592"/>
      <c r="C1219" s="403" t="s">
        <v>153</v>
      </c>
      <c r="D1219" s="347" t="s">
        <v>1486</v>
      </c>
      <c r="E1219" s="438">
        <v>10</v>
      </c>
      <c r="F1219" s="437">
        <v>7</v>
      </c>
      <c r="G1219" s="353">
        <f t="shared" si="16"/>
        <v>70</v>
      </c>
      <c r="H1219" s="419"/>
      <c r="I1219" s="419"/>
      <c r="J1219" s="419"/>
      <c r="K1219" s="419"/>
      <c r="L1219" s="419"/>
      <c r="M1219" s="419"/>
      <c r="N1219" s="419"/>
      <c r="O1219" s="419"/>
      <c r="P1219" s="419"/>
      <c r="Q1219" s="164"/>
      <c r="R1219" s="164"/>
      <c r="S1219" s="164"/>
    </row>
    <row r="1220" spans="1:23" x14ac:dyDescent="0.2">
      <c r="A1220" s="345">
        <f t="shared" si="15"/>
        <v>14</v>
      </c>
      <c r="B1220" s="592"/>
      <c r="C1220" s="352" t="s">
        <v>246</v>
      </c>
      <c r="D1220" s="591" t="s">
        <v>1667</v>
      </c>
      <c r="E1220" s="438">
        <v>1</v>
      </c>
      <c r="F1220" s="437">
        <v>125</v>
      </c>
      <c r="G1220" s="353">
        <f t="shared" si="16"/>
        <v>125</v>
      </c>
      <c r="H1220" s="419"/>
      <c r="I1220" s="419"/>
      <c r="J1220" s="419"/>
      <c r="K1220" s="419"/>
      <c r="L1220" s="419"/>
      <c r="M1220" s="419"/>
      <c r="N1220" s="419"/>
      <c r="O1220" s="419"/>
      <c r="P1220" s="419"/>
      <c r="Q1220" s="215"/>
      <c r="R1220" s="215"/>
      <c r="S1220" s="215"/>
    </row>
    <row r="1221" spans="1:23" x14ac:dyDescent="0.2">
      <c r="A1221" s="345">
        <f t="shared" si="15"/>
        <v>15</v>
      </c>
      <c r="B1221" s="587"/>
      <c r="C1221" s="352" t="s">
        <v>1461</v>
      </c>
      <c r="D1221" s="347" t="s">
        <v>1668</v>
      </c>
      <c r="E1221" s="519">
        <v>2</v>
      </c>
      <c r="F1221" s="579">
        <v>240</v>
      </c>
      <c r="G1221" s="353">
        <f t="shared" si="16"/>
        <v>480</v>
      </c>
      <c r="H1221" s="419"/>
      <c r="I1221" s="419"/>
      <c r="J1221" s="419"/>
      <c r="K1221" s="419"/>
      <c r="L1221" s="419"/>
      <c r="M1221" s="419"/>
      <c r="N1221" s="419"/>
      <c r="O1221" s="419"/>
      <c r="P1221" s="419"/>
      <c r="Q1221" s="215"/>
      <c r="R1221" s="215"/>
      <c r="S1221" s="215"/>
    </row>
    <row r="1222" spans="1:23" x14ac:dyDescent="0.2">
      <c r="A1222" s="345">
        <f t="shared" si="15"/>
        <v>16</v>
      </c>
      <c r="B1222" s="587"/>
      <c r="C1222" s="352" t="s">
        <v>1676</v>
      </c>
      <c r="D1222" s="594" t="s">
        <v>1669</v>
      </c>
      <c r="E1222" s="438">
        <v>2</v>
      </c>
      <c r="F1222" s="437">
        <v>307.5</v>
      </c>
      <c r="G1222" s="353">
        <f t="shared" si="16"/>
        <v>615</v>
      </c>
      <c r="H1222" s="419"/>
      <c r="I1222" s="419"/>
      <c r="J1222" s="419"/>
      <c r="K1222" s="419"/>
      <c r="L1222" s="419"/>
      <c r="M1222" s="419"/>
      <c r="N1222" s="419"/>
      <c r="O1222" s="419"/>
      <c r="P1222" s="419"/>
      <c r="Q1222" s="215"/>
      <c r="R1222" s="215"/>
      <c r="S1222" s="215"/>
    </row>
    <row r="1223" spans="1:23" x14ac:dyDescent="0.2">
      <c r="A1223" s="345">
        <f t="shared" si="15"/>
        <v>17</v>
      </c>
      <c r="B1223" s="587"/>
      <c r="C1223" s="346" t="s">
        <v>246</v>
      </c>
      <c r="D1223" s="347" t="s">
        <v>1670</v>
      </c>
      <c r="E1223" s="588">
        <v>48</v>
      </c>
      <c r="F1223" s="437">
        <v>4.5</v>
      </c>
      <c r="G1223" s="353">
        <f t="shared" si="16"/>
        <v>216</v>
      </c>
      <c r="H1223" s="419"/>
      <c r="I1223" s="419"/>
      <c r="J1223" s="419"/>
      <c r="K1223" s="419"/>
      <c r="L1223" s="419"/>
      <c r="M1223" s="419"/>
      <c r="N1223" s="419"/>
      <c r="O1223" s="419"/>
      <c r="P1223" s="419"/>
      <c r="Q1223" s="215"/>
      <c r="R1223" s="215"/>
      <c r="S1223" s="215"/>
    </row>
    <row r="1224" spans="1:23" x14ac:dyDescent="0.2">
      <c r="A1224" s="345">
        <f t="shared" si="15"/>
        <v>18</v>
      </c>
      <c r="B1224" s="587"/>
      <c r="C1224" s="352" t="s">
        <v>149</v>
      </c>
      <c r="D1224" s="589" t="s">
        <v>1671</v>
      </c>
      <c r="E1224" s="519">
        <v>2</v>
      </c>
      <c r="F1224" s="579">
        <v>195</v>
      </c>
      <c r="G1224" s="353">
        <f t="shared" si="16"/>
        <v>390</v>
      </c>
      <c r="H1224" s="419"/>
      <c r="I1224" s="419"/>
      <c r="J1224" s="419"/>
      <c r="K1224" s="419"/>
      <c r="L1224" s="419"/>
      <c r="M1224" s="419"/>
      <c r="N1224" s="419"/>
      <c r="O1224" s="419"/>
      <c r="P1224" s="419"/>
    </row>
    <row r="1225" spans="1:23" x14ac:dyDescent="0.2">
      <c r="A1225" s="345">
        <f t="shared" si="15"/>
        <v>19</v>
      </c>
      <c r="B1225" s="587"/>
      <c r="C1225" s="403" t="s">
        <v>149</v>
      </c>
      <c r="D1225" s="347" t="s">
        <v>1675</v>
      </c>
      <c r="E1225" s="438">
        <v>4</v>
      </c>
      <c r="F1225" s="437">
        <v>112</v>
      </c>
      <c r="G1225" s="353">
        <f t="shared" si="16"/>
        <v>448</v>
      </c>
      <c r="H1225" s="419"/>
      <c r="I1225" s="419"/>
      <c r="J1225" s="419"/>
      <c r="K1225" s="419"/>
      <c r="L1225" s="419"/>
      <c r="M1225" s="419"/>
      <c r="N1225" s="419"/>
      <c r="O1225" s="419"/>
      <c r="P1225" s="419"/>
    </row>
    <row r="1226" spans="1:23" x14ac:dyDescent="0.2">
      <c r="A1226" s="345">
        <f t="shared" si="15"/>
        <v>20</v>
      </c>
      <c r="B1226" s="587"/>
      <c r="C1226" s="352" t="s">
        <v>149</v>
      </c>
      <c r="D1226" s="591" t="s">
        <v>1672</v>
      </c>
      <c r="E1226" s="438">
        <v>4</v>
      </c>
      <c r="F1226" s="437">
        <v>110</v>
      </c>
      <c r="G1226" s="353">
        <f t="shared" si="16"/>
        <v>440</v>
      </c>
      <c r="H1226" s="419"/>
      <c r="I1226" s="419"/>
      <c r="J1226" s="419"/>
      <c r="K1226" s="419"/>
      <c r="L1226" s="419"/>
      <c r="M1226" s="419"/>
      <c r="N1226" s="419"/>
      <c r="O1226" s="419"/>
      <c r="P1226" s="419"/>
      <c r="Q1226" s="164"/>
      <c r="R1226" s="164"/>
      <c r="S1226" s="164"/>
      <c r="W1226" s="164">
        <f>U1226+Q1226</f>
        <v>0</v>
      </c>
    </row>
    <row r="1227" spans="1:23" x14ac:dyDescent="0.2">
      <c r="A1227" s="345">
        <f t="shared" si="15"/>
        <v>21</v>
      </c>
      <c r="B1227" s="587"/>
      <c r="C1227" s="352" t="s">
        <v>149</v>
      </c>
      <c r="D1227" s="630" t="s">
        <v>1929</v>
      </c>
      <c r="E1227" s="438">
        <v>4</v>
      </c>
      <c r="F1227" s="437">
        <v>80</v>
      </c>
      <c r="G1227" s="353">
        <f t="shared" si="16"/>
        <v>320</v>
      </c>
      <c r="H1227" s="419"/>
      <c r="I1227" s="419"/>
      <c r="J1227" s="419"/>
      <c r="K1227" s="419"/>
      <c r="L1227" s="419"/>
      <c r="M1227" s="419"/>
      <c r="N1227" s="419"/>
      <c r="O1227" s="419"/>
      <c r="P1227" s="419"/>
      <c r="Q1227" s="164"/>
      <c r="R1227" s="164"/>
      <c r="S1227" s="164"/>
      <c r="W1227" s="164"/>
    </row>
    <row r="1228" spans="1:23" x14ac:dyDescent="0.2">
      <c r="A1228" s="345">
        <f t="shared" si="15"/>
        <v>22</v>
      </c>
      <c r="B1228" s="587"/>
      <c r="C1228" s="352" t="s">
        <v>1461</v>
      </c>
      <c r="D1228" s="347" t="s">
        <v>1552</v>
      </c>
      <c r="E1228" s="519">
        <v>6</v>
      </c>
      <c r="F1228" s="579">
        <v>340</v>
      </c>
      <c r="G1228" s="353">
        <f t="shared" si="16"/>
        <v>2040</v>
      </c>
      <c r="H1228" s="419"/>
      <c r="I1228" s="419"/>
      <c r="J1228" s="419"/>
      <c r="K1228" s="419"/>
      <c r="L1228" s="419"/>
      <c r="M1228" s="419"/>
      <c r="N1228" s="419"/>
      <c r="O1228" s="419"/>
      <c r="P1228" s="419"/>
    </row>
    <row r="1229" spans="1:23" x14ac:dyDescent="0.2">
      <c r="A1229" s="345">
        <f t="shared" si="15"/>
        <v>23</v>
      </c>
      <c r="B1229" s="587"/>
      <c r="C1229" s="346" t="s">
        <v>1461</v>
      </c>
      <c r="D1229" s="595" t="s">
        <v>1673</v>
      </c>
      <c r="E1229" s="596">
        <v>1</v>
      </c>
      <c r="F1229" s="597">
        <v>340</v>
      </c>
      <c r="G1229" s="353">
        <f t="shared" si="16"/>
        <v>340</v>
      </c>
      <c r="H1229" s="419"/>
      <c r="I1229" s="419"/>
      <c r="J1229" s="419"/>
      <c r="K1229" s="419"/>
      <c r="L1229" s="419"/>
      <c r="M1229" s="419"/>
      <c r="N1229" s="419"/>
      <c r="O1229" s="419"/>
      <c r="P1229" s="419"/>
    </row>
    <row r="1230" spans="1:23" x14ac:dyDescent="0.2">
      <c r="A1230" s="345">
        <f t="shared" si="15"/>
        <v>24</v>
      </c>
      <c r="B1230" s="587"/>
      <c r="C1230" s="346" t="s">
        <v>1461</v>
      </c>
      <c r="D1230" s="347" t="s">
        <v>1674</v>
      </c>
      <c r="E1230" s="593">
        <v>1</v>
      </c>
      <c r="F1230" s="579">
        <v>370</v>
      </c>
      <c r="G1230" s="353">
        <f t="shared" si="16"/>
        <v>370</v>
      </c>
      <c r="H1230" s="419"/>
      <c r="I1230" s="419"/>
      <c r="J1230" s="419"/>
      <c r="K1230" s="419"/>
      <c r="L1230" s="419"/>
      <c r="M1230" s="419"/>
      <c r="N1230" s="419"/>
      <c r="O1230" s="419"/>
      <c r="P1230" s="419"/>
      <c r="Q1230" s="164"/>
      <c r="R1230" s="164"/>
      <c r="S1230" s="164"/>
    </row>
    <row r="1231" spans="1:23" x14ac:dyDescent="0.2">
      <c r="A1231" s="345">
        <f t="shared" si="15"/>
        <v>25</v>
      </c>
      <c r="B1231" s="587"/>
      <c r="C1231" s="403" t="s">
        <v>1461</v>
      </c>
      <c r="D1231" s="347" t="s">
        <v>1677</v>
      </c>
      <c r="E1231" s="438">
        <v>4.13</v>
      </c>
      <c r="F1231" s="437">
        <v>339.95157380000001</v>
      </c>
      <c r="G1231" s="353">
        <v>1404</v>
      </c>
      <c r="H1231" s="419"/>
      <c r="I1231" s="419"/>
      <c r="J1231" s="419"/>
      <c r="K1231" s="419"/>
      <c r="L1231" s="419"/>
      <c r="M1231" s="419"/>
      <c r="N1231" s="419"/>
      <c r="O1231" s="419"/>
      <c r="P1231" s="419"/>
      <c r="Q1231" s="215"/>
      <c r="R1231" s="215"/>
      <c r="S1231" s="215"/>
    </row>
    <row r="1232" spans="1:23" x14ac:dyDescent="0.2">
      <c r="A1232" s="345">
        <f t="shared" si="15"/>
        <v>26</v>
      </c>
      <c r="B1232" s="587"/>
      <c r="C1232" s="403" t="s">
        <v>1461</v>
      </c>
      <c r="D1232" s="347" t="s">
        <v>1669</v>
      </c>
      <c r="E1232" s="438">
        <v>9.1</v>
      </c>
      <c r="F1232" s="437">
        <v>85</v>
      </c>
      <c r="G1232" s="353">
        <f t="shared" si="16"/>
        <v>773.5</v>
      </c>
      <c r="H1232" s="419"/>
      <c r="I1232" s="419"/>
      <c r="J1232" s="419"/>
      <c r="K1232" s="419"/>
      <c r="L1232" s="419"/>
      <c r="M1232" s="419"/>
      <c r="N1232" s="419"/>
      <c r="O1232" s="419"/>
      <c r="P1232" s="419"/>
      <c r="Q1232" s="215"/>
      <c r="R1232" s="215"/>
      <c r="S1232" s="215"/>
    </row>
    <row r="1233" spans="1:24" x14ac:dyDescent="0.2">
      <c r="A1233" s="345"/>
      <c r="B1233" s="587"/>
      <c r="C1233" s="352"/>
      <c r="D1233" s="347"/>
      <c r="E1233" s="438"/>
      <c r="F1233" s="437"/>
      <c r="G1233" s="353"/>
      <c r="H1233" s="419"/>
      <c r="I1233" s="419"/>
      <c r="J1233" s="419"/>
      <c r="K1233" s="419"/>
      <c r="L1233" s="419"/>
      <c r="M1233" s="419"/>
      <c r="N1233" s="419"/>
      <c r="O1233" s="419"/>
      <c r="P1233" s="419"/>
    </row>
    <row r="1234" spans="1:24" x14ac:dyDescent="0.2">
      <c r="A1234" s="345"/>
      <c r="B1234" s="587"/>
      <c r="C1234" s="346"/>
      <c r="D1234" s="607"/>
      <c r="E1234" s="438"/>
      <c r="F1234" s="437"/>
      <c r="G1234" s="353"/>
      <c r="H1234" s="419"/>
      <c r="I1234" s="419"/>
      <c r="J1234" s="419"/>
      <c r="K1234" s="419"/>
      <c r="L1234" s="419"/>
      <c r="M1234" s="419"/>
      <c r="N1234" s="419"/>
      <c r="O1234" s="419"/>
      <c r="P1234" s="419"/>
    </row>
    <row r="1235" spans="1:24" x14ac:dyDescent="0.2">
      <c r="A1235" s="345"/>
      <c r="B1235" s="587"/>
      <c r="C1235" s="346"/>
      <c r="D1235" s="347"/>
      <c r="E1235" s="593"/>
      <c r="F1235" s="579"/>
      <c r="G1235" s="353"/>
      <c r="H1235" s="419"/>
      <c r="I1235" s="419"/>
      <c r="J1235" s="419"/>
      <c r="K1235" s="419"/>
      <c r="L1235" s="419"/>
      <c r="M1235" s="419"/>
      <c r="N1235" s="419"/>
      <c r="O1235" s="419"/>
      <c r="P1235" s="419"/>
    </row>
    <row r="1236" spans="1:24" x14ac:dyDescent="0.2">
      <c r="A1236" s="345"/>
      <c r="B1236" s="587"/>
      <c r="C1236" s="403"/>
      <c r="D1236" s="347"/>
      <c r="E1236" s="438"/>
      <c r="F1236" s="437"/>
      <c r="G1236" s="353"/>
      <c r="H1236" s="419"/>
      <c r="I1236" s="419"/>
      <c r="J1236" s="419"/>
      <c r="K1236" s="419"/>
      <c r="L1236" s="419"/>
      <c r="M1236" s="419"/>
      <c r="N1236" s="419"/>
      <c r="O1236" s="419"/>
      <c r="P1236" s="419"/>
    </row>
    <row r="1237" spans="1:24" x14ac:dyDescent="0.2">
      <c r="A1237" s="345"/>
      <c r="B1237" s="587"/>
      <c r="C1237" s="403"/>
      <c r="D1237" s="347"/>
      <c r="E1237" s="438"/>
      <c r="F1237" s="437"/>
      <c r="G1237" s="353"/>
      <c r="H1237" s="419"/>
      <c r="I1237" s="419"/>
      <c r="J1237" s="419"/>
      <c r="K1237" s="419"/>
      <c r="L1237" s="419"/>
      <c r="M1237" s="419"/>
      <c r="N1237" s="419"/>
      <c r="O1237" s="419"/>
      <c r="P1237" s="419"/>
    </row>
    <row r="1238" spans="1:24" x14ac:dyDescent="0.2">
      <c r="A1238" s="345"/>
      <c r="B1238" s="587"/>
      <c r="C1238" s="352"/>
      <c r="D1238" s="439"/>
      <c r="E1238" s="588"/>
      <c r="F1238" s="437"/>
      <c r="G1238" s="353"/>
      <c r="H1238" s="419"/>
      <c r="I1238" s="419"/>
      <c r="J1238" s="419"/>
      <c r="K1238" s="419"/>
      <c r="L1238" s="419"/>
      <c r="M1238" s="419"/>
      <c r="N1238" s="419"/>
      <c r="O1238" s="419"/>
      <c r="P1238" s="419"/>
    </row>
    <row r="1239" spans="1:24" x14ac:dyDescent="0.2">
      <c r="A1239" s="345"/>
      <c r="B1239" s="587"/>
      <c r="C1239" s="346"/>
      <c r="D1239" s="595"/>
      <c r="E1239" s="596"/>
      <c r="F1239" s="597"/>
      <c r="G1239" s="353"/>
      <c r="H1239" s="419"/>
      <c r="I1239" s="419"/>
      <c r="J1239" s="419"/>
      <c r="K1239" s="419"/>
      <c r="L1239" s="419"/>
      <c r="M1239" s="419"/>
      <c r="N1239" s="419"/>
      <c r="O1239" s="419"/>
      <c r="P1239" s="419"/>
    </row>
    <row r="1240" spans="1:24" x14ac:dyDescent="0.2">
      <c r="A1240" s="608"/>
      <c r="B1240" s="609"/>
      <c r="C1240" s="610"/>
      <c r="D1240" s="611"/>
      <c r="E1240" s="612"/>
      <c r="F1240" s="437"/>
      <c r="G1240" s="353"/>
      <c r="H1240" s="419"/>
      <c r="I1240" s="419"/>
      <c r="J1240" s="419"/>
      <c r="K1240" s="419"/>
      <c r="L1240" s="419"/>
      <c r="M1240" s="419"/>
      <c r="N1240" s="419"/>
      <c r="O1240" s="419"/>
      <c r="P1240" s="419"/>
      <c r="W1240" s="164"/>
      <c r="X1240" s="164"/>
    </row>
    <row r="1241" spans="1:24" ht="13.5" thickBot="1" x14ac:dyDescent="0.25">
      <c r="A1241" s="407"/>
      <c r="B1241" s="598"/>
      <c r="C1241" s="599"/>
      <c r="D1241" s="66" t="s">
        <v>8</v>
      </c>
      <c r="E1241" s="598"/>
      <c r="F1241" s="49" t="s">
        <v>15</v>
      </c>
      <c r="G1241" s="50">
        <f>SUM(G1207:G1240)</f>
        <v>9316.5</v>
      </c>
      <c r="H1241" s="246"/>
      <c r="I1241" s="246"/>
      <c r="J1241" s="246"/>
      <c r="K1241" s="246"/>
      <c r="L1241" s="246"/>
      <c r="M1241" s="246"/>
      <c r="N1241" s="246"/>
      <c r="O1241" s="246"/>
      <c r="P1241" s="246"/>
      <c r="U1241" s="164"/>
    </row>
    <row r="1242" spans="1:24" ht="13.5" thickTop="1" x14ac:dyDescent="0.2">
      <c r="A1242" s="1188" t="s">
        <v>1678</v>
      </c>
      <c r="B1242" s="1189"/>
      <c r="C1242" s="1189"/>
      <c r="D1242" s="1189"/>
      <c r="E1242" s="1189"/>
      <c r="F1242" s="1189"/>
      <c r="G1242" s="1190"/>
      <c r="H1242" s="358"/>
      <c r="I1242" s="358"/>
      <c r="J1242" s="358"/>
      <c r="K1242" s="358"/>
      <c r="L1242" s="358"/>
      <c r="M1242" s="358"/>
      <c r="N1242" s="358"/>
      <c r="O1242" s="358"/>
      <c r="P1242" s="358"/>
    </row>
    <row r="1243" spans="1:24" ht="13.5" thickBot="1" x14ac:dyDescent="0.25">
      <c r="A1243" s="359"/>
      <c r="B1243" s="355"/>
      <c r="C1243" s="355" t="s">
        <v>8</v>
      </c>
      <c r="D1243" s="360"/>
      <c r="E1243" s="355"/>
      <c r="F1243" s="361"/>
      <c r="G1243" s="362"/>
      <c r="H1243" s="411"/>
      <c r="I1243" s="411"/>
      <c r="J1243" s="411"/>
      <c r="K1243" s="411"/>
      <c r="L1243" s="411"/>
      <c r="M1243" s="411"/>
      <c r="N1243" s="411"/>
      <c r="O1243" s="411"/>
      <c r="P1243" s="411"/>
    </row>
    <row r="1244" spans="1:24" ht="13.5" thickTop="1" x14ac:dyDescent="0.2">
      <c r="A1244" s="1176" t="s">
        <v>8</v>
      </c>
      <c r="B1244" s="1177"/>
      <c r="C1244" s="1177"/>
      <c r="D1244" s="414" t="s">
        <v>11</v>
      </c>
      <c r="E1244" s="1178" t="s">
        <v>12</v>
      </c>
      <c r="F1244" s="1178"/>
      <c r="G1244" s="1179"/>
      <c r="H1244" s="367"/>
      <c r="I1244" s="367"/>
      <c r="J1244" s="367"/>
      <c r="K1244" s="367"/>
      <c r="L1244" s="367"/>
      <c r="M1244" s="367"/>
      <c r="N1244" s="367"/>
      <c r="O1244" s="367"/>
      <c r="P1244" s="367"/>
    </row>
    <row r="1245" spans="1:24" x14ac:dyDescent="0.2">
      <c r="A1245" s="1288" t="s">
        <v>17</v>
      </c>
      <c r="B1245" s="1289"/>
      <c r="C1245" s="1290"/>
      <c r="D1245" s="415"/>
      <c r="E1245" s="1180"/>
      <c r="F1245" s="1181"/>
      <c r="G1245" s="1182"/>
      <c r="H1245" s="410"/>
      <c r="I1245" s="410"/>
      <c r="J1245" s="410"/>
      <c r="K1245" s="410"/>
      <c r="L1245" s="410"/>
      <c r="M1245" s="410"/>
      <c r="N1245" s="410"/>
      <c r="O1245" s="410"/>
      <c r="P1245" s="410"/>
    </row>
    <row r="1246" spans="1:24" x14ac:dyDescent="0.2">
      <c r="A1246" s="1288" t="s">
        <v>38</v>
      </c>
      <c r="B1246" s="1289"/>
      <c r="C1246" s="1290"/>
      <c r="D1246" s="58" t="s">
        <v>380</v>
      </c>
      <c r="E1246" s="1194" t="s">
        <v>142</v>
      </c>
      <c r="F1246" s="1139"/>
      <c r="G1246" s="1140"/>
      <c r="H1246" s="1"/>
      <c r="I1246" s="1"/>
      <c r="J1246" s="1"/>
      <c r="K1246" s="1"/>
      <c r="L1246" s="1"/>
      <c r="M1246" s="1"/>
      <c r="N1246" s="1"/>
      <c r="O1246" s="1"/>
      <c r="P1246" s="1"/>
    </row>
    <row r="1247" spans="1:24" ht="13.5" thickBot="1" x14ac:dyDescent="0.25">
      <c r="A1247" s="1291" t="s">
        <v>39</v>
      </c>
      <c r="B1247" s="1292"/>
      <c r="C1247" s="1293"/>
      <c r="D1247" s="356" t="s">
        <v>589</v>
      </c>
      <c r="E1247" s="1165" t="s">
        <v>0</v>
      </c>
      <c r="F1247" s="1165"/>
      <c r="G1247" s="1166"/>
      <c r="H1247" s="367"/>
      <c r="I1247" s="367"/>
      <c r="J1247" s="367"/>
      <c r="K1247" s="367"/>
      <c r="L1247" s="367"/>
      <c r="M1247" s="367"/>
      <c r="N1247" s="367"/>
      <c r="O1247" s="367"/>
      <c r="P1247" s="367"/>
    </row>
    <row r="1248" spans="1:24" ht="16.5" x14ac:dyDescent="0.25">
      <c r="A1248" s="1152" t="s">
        <v>29</v>
      </c>
      <c r="B1248" s="1153"/>
      <c r="C1248" s="1153"/>
      <c r="D1248" s="1153"/>
      <c r="E1248" s="1153"/>
      <c r="F1248" s="1153"/>
      <c r="G1248" s="1154"/>
      <c r="H1248" s="251"/>
      <c r="I1248" s="251"/>
      <c r="J1248" s="251"/>
      <c r="K1248" s="251"/>
      <c r="L1248" s="251"/>
      <c r="M1248" s="251"/>
      <c r="N1248" s="251"/>
      <c r="O1248" s="251"/>
      <c r="P1248" s="251"/>
    </row>
    <row r="1249" spans="1:24" x14ac:dyDescent="0.2">
      <c r="A1249" s="1155" t="s">
        <v>48</v>
      </c>
      <c r="B1249" s="1156"/>
      <c r="C1249" s="1156"/>
      <c r="D1249" s="1156"/>
      <c r="E1249" s="1156"/>
      <c r="F1249" s="1156"/>
      <c r="G1249" s="1157"/>
      <c r="H1249" s="250"/>
      <c r="I1249" s="250"/>
      <c r="J1249" s="250"/>
      <c r="K1249" s="250"/>
      <c r="L1249" s="250"/>
      <c r="M1249" s="250"/>
      <c r="N1249" s="250"/>
      <c r="O1249" s="250"/>
      <c r="P1249" s="250"/>
    </row>
    <row r="1250" spans="1:24" x14ac:dyDescent="0.2">
      <c r="A1250" s="1158" t="s">
        <v>49</v>
      </c>
      <c r="B1250" s="1159"/>
      <c r="C1250" s="1159"/>
      <c r="D1250" s="1159"/>
      <c r="E1250" s="1159"/>
      <c r="F1250" s="1159"/>
      <c r="G1250" s="1160"/>
      <c r="H1250" s="4"/>
      <c r="I1250" s="4"/>
      <c r="J1250" s="4"/>
      <c r="K1250" s="4"/>
      <c r="L1250" s="4"/>
      <c r="M1250" s="4"/>
      <c r="N1250" s="4"/>
      <c r="O1250" s="4"/>
      <c r="P1250" s="4"/>
    </row>
    <row r="1251" spans="1:24" x14ac:dyDescent="0.2">
      <c r="A1251" s="6"/>
      <c r="B1251" s="178"/>
      <c r="C1251" s="8"/>
      <c r="D1251" s="9"/>
      <c r="E1251" s="99"/>
      <c r="F1251" s="10"/>
      <c r="G1251" s="11" t="s">
        <v>8</v>
      </c>
      <c r="H1251" s="252"/>
      <c r="I1251" s="252"/>
      <c r="J1251" s="252"/>
      <c r="K1251" s="252"/>
      <c r="L1251" s="252"/>
      <c r="M1251" s="252"/>
      <c r="N1251" s="252"/>
      <c r="O1251" s="252"/>
      <c r="P1251" s="252"/>
    </row>
    <row r="1252" spans="1:24" x14ac:dyDescent="0.2">
      <c r="A1252" s="12" t="s">
        <v>1</v>
      </c>
      <c r="B1252" s="13"/>
      <c r="C1252" s="14" t="s">
        <v>5</v>
      </c>
      <c r="D1252" s="13"/>
      <c r="E1252" s="343" t="s">
        <v>1801</v>
      </c>
      <c r="F1252" s="60"/>
      <c r="G1252" s="344" t="s">
        <v>1593</v>
      </c>
      <c r="H1252" s="411"/>
      <c r="I1252" s="411"/>
      <c r="J1252" s="411"/>
      <c r="K1252" s="411"/>
      <c r="L1252" s="411"/>
      <c r="M1252" s="411"/>
      <c r="N1252" s="411"/>
      <c r="O1252" s="411"/>
      <c r="P1252" s="411"/>
    </row>
    <row r="1253" spans="1:24" x14ac:dyDescent="0.2">
      <c r="A1253" s="17" t="s">
        <v>8</v>
      </c>
      <c r="B1253" s="179"/>
      <c r="C1253" s="19"/>
      <c r="D1253" s="4"/>
      <c r="E1253" s="1145"/>
      <c r="F1253" s="1146"/>
      <c r="G1253" s="20"/>
    </row>
    <row r="1254" spans="1:24" x14ac:dyDescent="0.2">
      <c r="A1254" s="21" t="s">
        <v>37</v>
      </c>
      <c r="B1254" s="22"/>
      <c r="C1254" s="22"/>
      <c r="D1254" s="22"/>
      <c r="E1254" s="23" t="s">
        <v>46</v>
      </c>
      <c r="F1254" s="24"/>
      <c r="G1254" s="20" t="s">
        <v>50</v>
      </c>
    </row>
    <row r="1255" spans="1:24" x14ac:dyDescent="0.2">
      <c r="A1255" s="6"/>
      <c r="B1255" s="178"/>
      <c r="C1255" s="8"/>
      <c r="D1255" s="8"/>
      <c r="E1255" s="1147"/>
      <c r="F1255" s="1148"/>
      <c r="G1255" s="25"/>
    </row>
    <row r="1256" spans="1:24" ht="26.25" thickBot="1" x14ac:dyDescent="0.25">
      <c r="A1256" s="26" t="s">
        <v>47</v>
      </c>
      <c r="B1256" s="180" t="s">
        <v>23</v>
      </c>
      <c r="C1256" s="28" t="s">
        <v>34</v>
      </c>
      <c r="D1256" s="110" t="s">
        <v>53</v>
      </c>
      <c r="E1256" s="181" t="s">
        <v>54</v>
      </c>
      <c r="F1256" s="111" t="s">
        <v>55</v>
      </c>
      <c r="G1256" s="112" t="s">
        <v>35</v>
      </c>
      <c r="H1256" s="253"/>
      <c r="I1256" s="253"/>
      <c r="J1256" s="253"/>
      <c r="K1256" s="253"/>
      <c r="L1256" s="253"/>
      <c r="M1256" s="253"/>
      <c r="N1256" s="253"/>
      <c r="O1256" s="253"/>
      <c r="P1256" s="253"/>
    </row>
    <row r="1257" spans="1:24" ht="13.5" thickTop="1" x14ac:dyDescent="0.2">
      <c r="A1257" s="29">
        <v>1</v>
      </c>
      <c r="B1257" s="75"/>
      <c r="C1257" s="346" t="s">
        <v>1291</v>
      </c>
      <c r="D1257" s="347" t="s">
        <v>1750</v>
      </c>
      <c r="E1257" s="77">
        <v>30</v>
      </c>
      <c r="F1257" s="185">
        <v>200</v>
      </c>
      <c r="G1257" s="35">
        <f>F1257*E1257</f>
        <v>6000</v>
      </c>
      <c r="H1257" s="215"/>
      <c r="I1257" s="215"/>
      <c r="J1257" s="215"/>
      <c r="K1257" s="215"/>
      <c r="L1257" s="215"/>
      <c r="M1257" s="215"/>
      <c r="N1257" s="215"/>
      <c r="O1257" s="215"/>
      <c r="P1257" s="215"/>
      <c r="V1257" s="313">
        <v>0.55625000000000002</v>
      </c>
      <c r="W1257" s="214">
        <v>160</v>
      </c>
      <c r="X1257" s="214">
        <f>W1257*V1257</f>
        <v>89</v>
      </c>
    </row>
    <row r="1258" spans="1:24" x14ac:dyDescent="0.2">
      <c r="A1258" s="345"/>
      <c r="B1258" s="75"/>
      <c r="C1258" s="183"/>
      <c r="D1258" s="347" t="s">
        <v>469</v>
      </c>
      <c r="E1258" s="77"/>
      <c r="F1258" s="185"/>
      <c r="G1258" s="35"/>
      <c r="H1258" s="215"/>
      <c r="I1258" s="215"/>
      <c r="J1258" s="215"/>
      <c r="K1258" s="215"/>
      <c r="L1258" s="215"/>
      <c r="M1258" s="215"/>
      <c r="N1258" s="215"/>
      <c r="O1258" s="215"/>
      <c r="P1258" s="215"/>
      <c r="V1258" s="2">
        <v>0.26</v>
      </c>
      <c r="W1258" s="214">
        <v>300</v>
      </c>
      <c r="X1258" s="214">
        <f>W1258*V1258</f>
        <v>78</v>
      </c>
    </row>
    <row r="1259" spans="1:24" x14ac:dyDescent="0.2">
      <c r="A1259" s="345" t="s">
        <v>8</v>
      </c>
      <c r="B1259" s="75"/>
      <c r="C1259" s="346"/>
      <c r="D1259" s="347"/>
      <c r="E1259" s="77"/>
      <c r="F1259" s="185"/>
      <c r="G1259" s="353" t="s">
        <v>8</v>
      </c>
      <c r="H1259" s="419"/>
      <c r="I1259" s="419"/>
      <c r="J1259" s="419"/>
      <c r="K1259" s="419"/>
      <c r="L1259" s="419"/>
      <c r="M1259" s="419"/>
      <c r="N1259" s="419"/>
      <c r="O1259" s="419"/>
      <c r="P1259" s="419"/>
      <c r="X1259" s="215">
        <f>SUM(X1257:X1258)</f>
        <v>167</v>
      </c>
    </row>
    <row r="1260" spans="1:24" x14ac:dyDescent="0.2">
      <c r="A1260" s="29"/>
      <c r="B1260" s="75"/>
      <c r="C1260" s="183"/>
      <c r="D1260" s="347"/>
      <c r="E1260" s="77"/>
      <c r="F1260" s="185"/>
      <c r="G1260" s="35"/>
      <c r="H1260" s="215"/>
      <c r="I1260" s="215"/>
      <c r="J1260" s="215"/>
      <c r="K1260" s="215"/>
      <c r="L1260" s="215"/>
      <c r="M1260" s="215"/>
      <c r="N1260" s="215"/>
      <c r="O1260" s="215"/>
      <c r="P1260" s="215"/>
    </row>
    <row r="1261" spans="1:24" x14ac:dyDescent="0.2">
      <c r="A1261" s="29"/>
      <c r="B1261" s="75"/>
      <c r="C1261" s="183"/>
      <c r="D1261" s="184"/>
      <c r="E1261" s="77"/>
      <c r="F1261" s="185"/>
      <c r="G1261" s="35"/>
      <c r="H1261" s="215"/>
      <c r="I1261" s="215"/>
      <c r="J1261" s="215"/>
      <c r="K1261" s="215"/>
      <c r="L1261" s="215"/>
      <c r="M1261" s="215"/>
      <c r="N1261" s="215"/>
      <c r="O1261" s="215"/>
      <c r="P1261" s="215"/>
    </row>
    <row r="1262" spans="1:24" x14ac:dyDescent="0.2">
      <c r="A1262" s="29"/>
      <c r="B1262" s="75"/>
      <c r="C1262" s="183"/>
      <c r="D1262" s="184"/>
      <c r="E1262" s="77"/>
      <c r="F1262" s="185"/>
      <c r="G1262" s="35"/>
      <c r="H1262" s="215"/>
      <c r="I1262" s="215"/>
      <c r="J1262" s="215"/>
      <c r="K1262" s="215"/>
      <c r="L1262" s="215"/>
      <c r="M1262" s="215"/>
      <c r="N1262" s="215"/>
      <c r="O1262" s="215"/>
      <c r="P1262" s="215"/>
    </row>
    <row r="1263" spans="1:24" x14ac:dyDescent="0.2">
      <c r="A1263" s="29"/>
      <c r="B1263" s="75"/>
      <c r="C1263" s="41"/>
      <c r="D1263" s="184"/>
      <c r="E1263" s="77"/>
      <c r="F1263" s="185"/>
      <c r="G1263" s="35"/>
      <c r="H1263" s="215"/>
      <c r="I1263" s="215"/>
      <c r="J1263" s="215"/>
      <c r="K1263" s="215"/>
      <c r="L1263" s="215"/>
      <c r="M1263" s="215"/>
      <c r="N1263" s="215"/>
      <c r="O1263" s="215"/>
      <c r="P1263" s="215"/>
    </row>
    <row r="1264" spans="1:24" x14ac:dyDescent="0.2">
      <c r="A1264" s="29"/>
      <c r="B1264" s="75"/>
      <c r="C1264" s="41"/>
      <c r="D1264" s="184"/>
      <c r="E1264" s="77"/>
      <c r="F1264" s="185"/>
      <c r="G1264" s="35"/>
      <c r="H1264" s="215"/>
      <c r="I1264" s="215"/>
      <c r="J1264" s="215"/>
      <c r="K1264" s="215"/>
      <c r="L1264" s="215"/>
      <c r="M1264" s="215"/>
      <c r="N1264" s="215"/>
      <c r="O1264" s="215"/>
      <c r="P1264" s="215"/>
    </row>
    <row r="1265" spans="1:16" x14ac:dyDescent="0.2">
      <c r="A1265" s="29"/>
      <c r="B1265" s="186"/>
      <c r="C1265" s="41"/>
      <c r="D1265" s="184"/>
      <c r="E1265" s="77"/>
      <c r="F1265" s="185"/>
      <c r="G1265" s="35"/>
      <c r="H1265" s="215"/>
      <c r="I1265" s="215"/>
      <c r="J1265" s="215"/>
      <c r="K1265" s="215"/>
      <c r="L1265" s="215"/>
      <c r="M1265" s="215"/>
      <c r="N1265" s="215"/>
      <c r="O1265" s="215"/>
      <c r="P1265" s="215"/>
    </row>
    <row r="1266" spans="1:16" x14ac:dyDescent="0.2">
      <c r="A1266" s="29"/>
      <c r="B1266" s="74"/>
      <c r="C1266" s="31"/>
      <c r="D1266" s="184"/>
      <c r="E1266" s="77"/>
      <c r="F1266" s="185"/>
      <c r="G1266" s="35"/>
      <c r="H1266" s="215"/>
      <c r="I1266" s="215"/>
      <c r="J1266" s="215"/>
      <c r="K1266" s="215"/>
      <c r="L1266" s="215"/>
      <c r="M1266" s="215"/>
      <c r="N1266" s="215"/>
      <c r="O1266" s="215"/>
      <c r="P1266" s="215"/>
    </row>
    <row r="1267" spans="1:16" x14ac:dyDescent="0.2">
      <c r="A1267" s="29"/>
      <c r="B1267" s="74"/>
      <c r="C1267" s="41"/>
      <c r="D1267" s="187"/>
      <c r="E1267" s="84"/>
      <c r="F1267" s="163"/>
      <c r="G1267" s="35"/>
      <c r="H1267" s="215"/>
      <c r="I1267" s="215"/>
      <c r="J1267" s="215"/>
      <c r="K1267" s="215"/>
      <c r="L1267" s="215"/>
      <c r="M1267" s="215"/>
      <c r="N1267" s="215"/>
      <c r="O1267" s="215"/>
      <c r="P1267" s="215"/>
    </row>
    <row r="1268" spans="1:16" x14ac:dyDescent="0.2">
      <c r="A1268" s="29"/>
      <c r="B1268" s="74"/>
      <c r="C1268" s="41"/>
      <c r="D1268" s="187"/>
      <c r="E1268" s="84"/>
      <c r="F1268" s="163"/>
      <c r="G1268" s="35"/>
      <c r="H1268" s="215"/>
      <c r="I1268" s="215"/>
      <c r="J1268" s="215"/>
      <c r="K1268" s="215"/>
      <c r="L1268" s="215"/>
      <c r="M1268" s="215"/>
      <c r="N1268" s="215"/>
      <c r="O1268" s="215"/>
      <c r="P1268" s="215"/>
    </row>
    <row r="1269" spans="1:16" x14ac:dyDescent="0.2">
      <c r="A1269" s="29"/>
      <c r="B1269" s="75"/>
      <c r="C1269" s="41"/>
      <c r="D1269" s="187"/>
      <c r="E1269" s="84"/>
      <c r="F1269" s="172"/>
      <c r="G1269" s="35"/>
      <c r="H1269" s="215"/>
      <c r="I1269" s="215"/>
      <c r="J1269" s="215"/>
      <c r="K1269" s="215"/>
      <c r="L1269" s="215"/>
      <c r="M1269" s="215"/>
      <c r="N1269" s="215"/>
      <c r="O1269" s="215"/>
      <c r="P1269" s="215"/>
    </row>
    <row r="1270" spans="1:16" x14ac:dyDescent="0.2">
      <c r="A1270" s="29"/>
      <c r="B1270" s="75"/>
      <c r="C1270" s="41"/>
      <c r="D1270" s="187"/>
      <c r="E1270" s="84"/>
      <c r="F1270" s="173"/>
      <c r="G1270" s="35"/>
      <c r="H1270" s="215"/>
      <c r="I1270" s="215"/>
      <c r="J1270" s="215"/>
      <c r="K1270" s="215"/>
      <c r="L1270" s="215"/>
      <c r="M1270" s="215"/>
      <c r="N1270" s="215"/>
      <c r="O1270" s="215"/>
      <c r="P1270" s="215"/>
    </row>
    <row r="1271" spans="1:16" x14ac:dyDescent="0.2">
      <c r="A1271" s="29"/>
      <c r="B1271" s="75"/>
      <c r="C1271" s="183"/>
      <c r="D1271" s="187"/>
      <c r="E1271" s="77"/>
      <c r="F1271" s="185"/>
      <c r="G1271" s="35"/>
      <c r="H1271" s="215"/>
      <c r="I1271" s="215"/>
      <c r="J1271" s="215"/>
      <c r="K1271" s="215"/>
      <c r="L1271" s="215"/>
      <c r="M1271" s="215"/>
      <c r="N1271" s="215"/>
      <c r="O1271" s="215"/>
      <c r="P1271" s="215"/>
    </row>
    <row r="1272" spans="1:16" x14ac:dyDescent="0.2">
      <c r="A1272" s="29"/>
      <c r="B1272" s="75"/>
      <c r="C1272" s="183"/>
      <c r="D1272" s="187"/>
      <c r="E1272" s="77"/>
      <c r="F1272" s="185"/>
      <c r="G1272" s="35"/>
      <c r="H1272" s="215"/>
      <c r="I1272" s="215"/>
      <c r="J1272" s="215"/>
      <c r="K1272" s="215"/>
      <c r="L1272" s="215"/>
      <c r="M1272" s="215"/>
      <c r="N1272" s="215"/>
      <c r="O1272" s="215"/>
      <c r="P1272" s="215"/>
    </row>
    <row r="1273" spans="1:16" x14ac:dyDescent="0.2">
      <c r="A1273" s="29"/>
      <c r="B1273" s="75"/>
      <c r="C1273" s="183"/>
      <c r="D1273" s="184"/>
      <c r="E1273" s="77"/>
      <c r="F1273" s="185"/>
      <c r="G1273" s="35"/>
      <c r="H1273" s="215"/>
      <c r="I1273" s="215"/>
      <c r="J1273" s="215"/>
      <c r="K1273" s="215"/>
      <c r="L1273" s="215"/>
      <c r="M1273" s="215"/>
      <c r="N1273" s="215"/>
      <c r="O1273" s="215"/>
      <c r="P1273" s="215"/>
    </row>
    <row r="1274" spans="1:16" x14ac:dyDescent="0.2">
      <c r="A1274" s="29"/>
      <c r="B1274" s="75"/>
      <c r="C1274" s="183"/>
      <c r="D1274" s="184"/>
      <c r="E1274" s="77"/>
      <c r="F1274" s="185"/>
      <c r="G1274" s="35"/>
      <c r="H1274" s="215"/>
      <c r="I1274" s="215"/>
      <c r="J1274" s="215"/>
      <c r="K1274" s="215"/>
      <c r="L1274" s="215"/>
      <c r="M1274" s="215"/>
      <c r="N1274" s="215"/>
      <c r="O1274" s="215"/>
      <c r="P1274" s="215"/>
    </row>
    <row r="1275" spans="1:16" x14ac:dyDescent="0.2">
      <c r="A1275" s="29"/>
      <c r="B1275" s="75"/>
      <c r="C1275" s="183"/>
      <c r="D1275" s="184"/>
      <c r="E1275" s="77"/>
      <c r="F1275" s="185"/>
      <c r="G1275" s="35"/>
      <c r="H1275" s="215"/>
      <c r="I1275" s="215"/>
      <c r="J1275" s="215"/>
      <c r="K1275" s="215"/>
      <c r="L1275" s="215"/>
      <c r="M1275" s="215"/>
      <c r="N1275" s="215"/>
      <c r="O1275" s="215"/>
      <c r="P1275" s="215"/>
    </row>
    <row r="1276" spans="1:16" x14ac:dyDescent="0.2">
      <c r="A1276" s="29"/>
      <c r="B1276" s="75"/>
      <c r="C1276" s="41"/>
      <c r="D1276" s="184"/>
      <c r="E1276" s="84"/>
      <c r="F1276" s="163"/>
      <c r="G1276" s="35"/>
      <c r="H1276" s="215"/>
      <c r="I1276" s="215"/>
      <c r="J1276" s="215"/>
      <c r="K1276" s="215"/>
      <c r="L1276" s="215"/>
      <c r="M1276" s="215"/>
      <c r="N1276" s="215"/>
      <c r="O1276" s="215"/>
      <c r="P1276" s="215"/>
    </row>
    <row r="1277" spans="1:16" x14ac:dyDescent="0.2">
      <c r="A1277" s="29"/>
      <c r="B1277" s="75"/>
      <c r="C1277" s="41"/>
      <c r="D1277" s="184"/>
      <c r="E1277" s="84"/>
      <c r="F1277" s="163"/>
      <c r="G1277" s="35"/>
      <c r="H1277" s="215"/>
      <c r="I1277" s="215"/>
      <c r="J1277" s="215"/>
      <c r="K1277" s="215"/>
      <c r="L1277" s="215"/>
      <c r="M1277" s="215"/>
      <c r="N1277" s="215"/>
      <c r="O1277" s="215"/>
      <c r="P1277" s="215"/>
    </row>
    <row r="1278" spans="1:16" x14ac:dyDescent="0.2">
      <c r="A1278" s="29"/>
      <c r="B1278" s="75"/>
      <c r="C1278" s="41"/>
      <c r="D1278" s="187"/>
      <c r="E1278" s="84"/>
      <c r="F1278" s="163"/>
      <c r="G1278" s="35"/>
      <c r="H1278" s="215"/>
      <c r="I1278" s="215"/>
      <c r="J1278" s="215"/>
      <c r="K1278" s="215"/>
      <c r="L1278" s="215"/>
      <c r="M1278" s="215"/>
      <c r="N1278" s="215"/>
      <c r="O1278" s="215"/>
      <c r="P1278" s="215"/>
    </row>
    <row r="1279" spans="1:16" x14ac:dyDescent="0.2">
      <c r="A1279" s="29"/>
      <c r="B1279" s="75"/>
      <c r="C1279" s="41"/>
      <c r="D1279" s="187"/>
      <c r="E1279" s="84"/>
      <c r="F1279" s="163"/>
      <c r="G1279" s="35"/>
      <c r="H1279" s="215"/>
      <c r="I1279" s="215"/>
      <c r="J1279" s="215"/>
      <c r="K1279" s="215"/>
      <c r="L1279" s="215"/>
      <c r="M1279" s="215"/>
      <c r="N1279" s="215"/>
      <c r="O1279" s="215"/>
      <c r="P1279" s="215"/>
    </row>
    <row r="1280" spans="1:16" x14ac:dyDescent="0.2">
      <c r="A1280" s="29"/>
      <c r="B1280" s="75"/>
      <c r="C1280" s="41"/>
      <c r="D1280" s="187"/>
      <c r="E1280" s="84"/>
      <c r="F1280" s="163"/>
      <c r="G1280" s="35"/>
      <c r="H1280" s="215"/>
      <c r="I1280" s="215"/>
      <c r="J1280" s="215"/>
      <c r="K1280" s="215"/>
      <c r="L1280" s="215"/>
      <c r="M1280" s="215"/>
      <c r="N1280" s="215"/>
      <c r="O1280" s="215"/>
      <c r="P1280" s="215"/>
    </row>
    <row r="1281" spans="1:16" x14ac:dyDescent="0.2">
      <c r="A1281" s="29"/>
      <c r="B1281" s="75"/>
      <c r="C1281" s="41"/>
      <c r="D1281" s="187"/>
      <c r="E1281" s="84"/>
      <c r="F1281" s="163"/>
      <c r="G1281" s="35"/>
      <c r="H1281" s="215"/>
      <c r="I1281" s="215"/>
      <c r="J1281" s="215"/>
      <c r="K1281" s="215"/>
      <c r="L1281" s="215"/>
      <c r="M1281" s="215"/>
      <c r="N1281" s="215"/>
      <c r="O1281" s="215"/>
      <c r="P1281" s="215"/>
    </row>
    <row r="1282" spans="1:16" x14ac:dyDescent="0.2">
      <c r="A1282" s="29"/>
      <c r="B1282" s="75"/>
      <c r="C1282" s="41"/>
      <c r="D1282" s="187"/>
      <c r="E1282" s="84"/>
      <c r="F1282" s="163"/>
      <c r="G1282" s="35"/>
      <c r="H1282" s="215"/>
      <c r="I1282" s="215"/>
      <c r="J1282" s="215"/>
      <c r="K1282" s="215"/>
      <c r="L1282" s="215"/>
      <c r="M1282" s="215"/>
      <c r="N1282" s="215"/>
      <c r="O1282" s="215"/>
      <c r="P1282" s="215"/>
    </row>
    <row r="1283" spans="1:16" x14ac:dyDescent="0.2">
      <c r="A1283" s="29"/>
      <c r="B1283" s="75"/>
      <c r="C1283" s="41"/>
      <c r="D1283" s="187"/>
      <c r="E1283" s="84"/>
      <c r="F1283" s="163"/>
      <c r="G1283" s="35"/>
      <c r="H1283" s="215"/>
      <c r="I1283" s="215"/>
      <c r="J1283" s="215"/>
      <c r="K1283" s="215"/>
      <c r="L1283" s="215"/>
      <c r="M1283" s="215"/>
      <c r="N1283" s="215"/>
      <c r="O1283" s="215"/>
      <c r="P1283" s="215"/>
    </row>
    <row r="1284" spans="1:16" x14ac:dyDescent="0.2">
      <c r="A1284" s="29"/>
      <c r="B1284" s="75"/>
      <c r="C1284" s="41"/>
      <c r="D1284" s="187"/>
      <c r="E1284" s="84"/>
      <c r="F1284" s="163"/>
      <c r="G1284" s="35"/>
      <c r="H1284" s="215"/>
      <c r="I1284" s="215"/>
      <c r="J1284" s="215"/>
      <c r="K1284" s="215"/>
      <c r="L1284" s="215"/>
      <c r="M1284" s="215"/>
      <c r="N1284" s="215"/>
      <c r="O1284" s="215"/>
      <c r="P1284" s="215"/>
    </row>
    <row r="1285" spans="1:16" x14ac:dyDescent="0.2">
      <c r="A1285" s="29"/>
      <c r="B1285" s="75"/>
      <c r="C1285" s="41"/>
      <c r="D1285" s="187"/>
      <c r="E1285" s="84"/>
      <c r="F1285" s="163"/>
      <c r="G1285" s="35"/>
      <c r="H1285" s="215"/>
      <c r="I1285" s="215"/>
      <c r="J1285" s="215"/>
      <c r="K1285" s="215"/>
      <c r="L1285" s="215"/>
      <c r="M1285" s="215"/>
      <c r="N1285" s="215"/>
      <c r="O1285" s="215"/>
      <c r="P1285" s="215"/>
    </row>
    <row r="1286" spans="1:16" x14ac:dyDescent="0.2">
      <c r="A1286" s="29"/>
      <c r="B1286" s="75"/>
      <c r="C1286" s="41"/>
      <c r="D1286" s="187"/>
      <c r="E1286" s="84"/>
      <c r="F1286" s="163"/>
      <c r="G1286" s="35"/>
      <c r="H1286" s="215"/>
      <c r="I1286" s="215"/>
      <c r="J1286" s="215"/>
      <c r="K1286" s="215"/>
      <c r="L1286" s="215"/>
      <c r="M1286" s="215"/>
      <c r="N1286" s="215"/>
      <c r="O1286" s="215"/>
      <c r="P1286" s="215"/>
    </row>
    <row r="1287" spans="1:16" x14ac:dyDescent="0.2">
      <c r="A1287" s="29"/>
      <c r="B1287" s="75"/>
      <c r="C1287" s="41"/>
      <c r="D1287" s="187"/>
      <c r="E1287" s="84"/>
      <c r="F1287" s="163"/>
      <c r="G1287" s="35"/>
      <c r="H1287" s="215"/>
      <c r="I1287" s="215"/>
      <c r="J1287" s="215"/>
      <c r="K1287" s="215"/>
      <c r="L1287" s="215"/>
      <c r="M1287" s="215"/>
      <c r="N1287" s="215"/>
      <c r="O1287" s="215"/>
      <c r="P1287" s="215"/>
    </row>
    <row r="1288" spans="1:16" x14ac:dyDescent="0.2">
      <c r="A1288" s="29"/>
      <c r="B1288" s="75"/>
      <c r="C1288" s="41"/>
      <c r="D1288" s="187"/>
      <c r="E1288" s="84"/>
      <c r="F1288" s="172"/>
      <c r="G1288" s="35"/>
      <c r="H1288" s="215"/>
      <c r="I1288" s="215"/>
      <c r="J1288" s="215"/>
      <c r="K1288" s="215"/>
      <c r="L1288" s="215"/>
      <c r="M1288" s="215"/>
      <c r="N1288" s="215"/>
      <c r="O1288" s="215"/>
      <c r="P1288" s="215"/>
    </row>
    <row r="1289" spans="1:16" x14ac:dyDescent="0.2">
      <c r="A1289" s="29"/>
      <c r="B1289" s="75"/>
      <c r="C1289" s="41"/>
      <c r="D1289" s="187"/>
      <c r="E1289" s="84"/>
      <c r="F1289" s="173"/>
      <c r="G1289" s="35"/>
      <c r="H1289" s="215"/>
      <c r="I1289" s="215"/>
      <c r="J1289" s="215"/>
      <c r="K1289" s="215"/>
      <c r="L1289" s="215"/>
      <c r="M1289" s="215"/>
      <c r="N1289" s="215"/>
      <c r="O1289" s="215"/>
      <c r="P1289" s="215"/>
    </row>
    <row r="1290" spans="1:16" x14ac:dyDescent="0.2">
      <c r="A1290" s="29" t="s">
        <v>8</v>
      </c>
      <c r="B1290" s="75"/>
      <c r="C1290" s="41"/>
      <c r="D1290" s="187"/>
      <c r="E1290" s="84"/>
      <c r="F1290" s="173"/>
      <c r="G1290" s="35" t="s">
        <v>8</v>
      </c>
      <c r="H1290" s="215"/>
      <c r="I1290" s="215"/>
      <c r="J1290" s="215"/>
      <c r="K1290" s="215"/>
      <c r="L1290" s="215"/>
      <c r="M1290" s="215"/>
      <c r="N1290" s="215"/>
      <c r="O1290" s="215"/>
      <c r="P1290" s="215"/>
    </row>
    <row r="1291" spans="1:16" ht="13.5" thickBot="1" x14ac:dyDescent="0.25">
      <c r="A1291" s="45"/>
      <c r="B1291" s="188"/>
      <c r="C1291" s="47" t="s">
        <v>8</v>
      </c>
      <c r="D1291" s="66" t="s">
        <v>8</v>
      </c>
      <c r="E1291" s="188"/>
      <c r="F1291" s="49" t="s">
        <v>15</v>
      </c>
      <c r="G1291" s="50">
        <f>SUM(G1257:G1290)</f>
        <v>6000</v>
      </c>
      <c r="H1291" s="246"/>
      <c r="I1291" s="246"/>
      <c r="J1291" s="246"/>
      <c r="K1291" s="246"/>
      <c r="L1291" s="246"/>
      <c r="M1291" s="246"/>
      <c r="N1291" s="246"/>
      <c r="O1291" s="246"/>
      <c r="P1291" s="246"/>
    </row>
    <row r="1292" spans="1:16" ht="13.5" thickTop="1" x14ac:dyDescent="0.2">
      <c r="A1292" s="348" t="s">
        <v>1751</v>
      </c>
      <c r="B1292" s="190"/>
      <c r="C1292" s="191"/>
      <c r="D1292" s="192"/>
      <c r="E1292" s="190"/>
      <c r="F1292" s="193"/>
      <c r="G1292" s="194"/>
      <c r="H1292" s="254"/>
      <c r="I1292" s="254"/>
      <c r="J1292" s="254"/>
      <c r="K1292" s="254"/>
      <c r="L1292" s="254"/>
      <c r="M1292" s="254"/>
      <c r="N1292" s="254"/>
      <c r="O1292" s="254"/>
      <c r="P1292" s="254"/>
    </row>
    <row r="1293" spans="1:16" ht="13.5" thickBot="1" x14ac:dyDescent="0.25">
      <c r="A1293" s="195" t="s">
        <v>159</v>
      </c>
      <c r="B1293" s="196"/>
      <c r="C1293" s="349" t="s">
        <v>8</v>
      </c>
      <c r="D1293" s="196"/>
      <c r="E1293" s="197"/>
      <c r="F1293" s="198"/>
      <c r="G1293" s="199"/>
      <c r="H1293" s="254"/>
      <c r="I1293" s="254"/>
      <c r="J1293" s="254"/>
      <c r="K1293" s="254"/>
      <c r="L1293" s="254"/>
      <c r="M1293" s="254"/>
      <c r="N1293" s="254"/>
      <c r="O1293" s="254"/>
      <c r="P1293" s="254"/>
    </row>
    <row r="1294" spans="1:16" ht="13.5" thickTop="1" x14ac:dyDescent="0.2">
      <c r="A1294" s="1130" t="s">
        <v>8</v>
      </c>
      <c r="B1294" s="1131"/>
      <c r="C1294" s="1131"/>
      <c r="D1294" s="57" t="s">
        <v>11</v>
      </c>
      <c r="E1294" s="1132" t="s">
        <v>12</v>
      </c>
      <c r="F1294" s="1132"/>
      <c r="G1294" s="1133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x14ac:dyDescent="0.2">
      <c r="A1295" s="1191" t="s">
        <v>17</v>
      </c>
      <c r="B1295" s="1192"/>
      <c r="C1295" s="1193"/>
      <c r="D1295" s="39"/>
      <c r="E1295" s="1136"/>
      <c r="F1295" s="1137"/>
      <c r="G1295" s="1138"/>
      <c r="H1295" s="176"/>
      <c r="I1295" s="176"/>
      <c r="J1295" s="176"/>
      <c r="K1295" s="176"/>
      <c r="L1295" s="176"/>
      <c r="M1295" s="176"/>
      <c r="N1295" s="176"/>
      <c r="O1295" s="176"/>
      <c r="P1295" s="176"/>
    </row>
    <row r="1296" spans="1:16" x14ac:dyDescent="0.2">
      <c r="A1296" s="1191" t="s">
        <v>38</v>
      </c>
      <c r="B1296" s="1192"/>
      <c r="C1296" s="1193"/>
      <c r="D1296" s="58" t="s">
        <v>380</v>
      </c>
      <c r="E1296" s="1194" t="s">
        <v>142</v>
      </c>
      <c r="F1296" s="1139"/>
      <c r="G1296" s="1140"/>
      <c r="H1296" s="1"/>
      <c r="I1296" s="1"/>
      <c r="J1296" s="1"/>
      <c r="K1296" s="1"/>
      <c r="L1296" s="1"/>
      <c r="M1296" s="1"/>
      <c r="N1296" s="1"/>
      <c r="O1296" s="1"/>
      <c r="P1296" s="1"/>
    </row>
    <row r="1297" spans="1:16" ht="13.5" thickBot="1" x14ac:dyDescent="0.25">
      <c r="A1297" s="1195" t="s">
        <v>39</v>
      </c>
      <c r="B1297" s="1196"/>
      <c r="C1297" s="1197"/>
      <c r="D1297" s="356" t="s">
        <v>589</v>
      </c>
      <c r="E1297" s="1143" t="s">
        <v>0</v>
      </c>
      <c r="F1297" s="1143"/>
      <c r="G1297" s="1144"/>
      <c r="H1297" s="4"/>
      <c r="I1297" s="4"/>
      <c r="J1297" s="4"/>
      <c r="K1297" s="4"/>
      <c r="L1297" s="4"/>
      <c r="M1297" s="4"/>
      <c r="N1297" s="4"/>
      <c r="O1297" s="4"/>
      <c r="P1297" s="4"/>
    </row>
    <row r="1298" spans="1:16" ht="16.5" x14ac:dyDescent="0.25">
      <c r="A1298" s="1152" t="s">
        <v>29</v>
      </c>
      <c r="B1298" s="1153"/>
      <c r="C1298" s="1153"/>
      <c r="D1298" s="1153"/>
      <c r="E1298" s="1153"/>
      <c r="F1298" s="1153"/>
      <c r="G1298" s="1154"/>
      <c r="H1298" s="251"/>
      <c r="I1298" s="251"/>
      <c r="J1298" s="251"/>
      <c r="K1298" s="251"/>
      <c r="L1298" s="251"/>
      <c r="M1298" s="251"/>
      <c r="N1298" s="251"/>
      <c r="O1298" s="251"/>
      <c r="P1298" s="251"/>
    </row>
    <row r="1299" spans="1:16" x14ac:dyDescent="0.2">
      <c r="A1299" s="1155" t="s">
        <v>48</v>
      </c>
      <c r="B1299" s="1156"/>
      <c r="C1299" s="1156"/>
      <c r="D1299" s="1156"/>
      <c r="E1299" s="1156"/>
      <c r="F1299" s="1156"/>
      <c r="G1299" s="1157"/>
      <c r="H1299" s="250"/>
      <c r="I1299" s="250"/>
      <c r="J1299" s="250"/>
      <c r="K1299" s="250"/>
      <c r="L1299" s="250"/>
      <c r="M1299" s="250"/>
      <c r="N1299" s="250"/>
      <c r="O1299" s="250"/>
      <c r="P1299" s="250"/>
    </row>
    <row r="1300" spans="1:16" x14ac:dyDescent="0.2">
      <c r="A1300" s="1158" t="s">
        <v>49</v>
      </c>
      <c r="B1300" s="1159"/>
      <c r="C1300" s="1159"/>
      <c r="D1300" s="1159"/>
      <c r="E1300" s="1159"/>
      <c r="F1300" s="1159"/>
      <c r="G1300" s="1160"/>
      <c r="H1300" s="4"/>
      <c r="I1300" s="4"/>
      <c r="J1300" s="4"/>
      <c r="K1300" s="4"/>
      <c r="L1300" s="4"/>
      <c r="M1300" s="4"/>
      <c r="N1300" s="4"/>
      <c r="O1300" s="4"/>
      <c r="P1300" s="4"/>
    </row>
    <row r="1301" spans="1:16" x14ac:dyDescent="0.2">
      <c r="A1301" s="6"/>
      <c r="B1301" s="178"/>
      <c r="C1301" s="8"/>
      <c r="D1301" s="9"/>
      <c r="E1301" s="99"/>
      <c r="F1301" s="10"/>
      <c r="G1301" s="11" t="s">
        <v>8</v>
      </c>
      <c r="H1301" s="252"/>
      <c r="I1301" s="252"/>
      <c r="J1301" s="252"/>
      <c r="K1301" s="252"/>
      <c r="L1301" s="252"/>
      <c r="M1301" s="252"/>
      <c r="N1301" s="252"/>
      <c r="O1301" s="252"/>
      <c r="P1301" s="252"/>
    </row>
    <row r="1302" spans="1:16" x14ac:dyDescent="0.2">
      <c r="A1302" s="12" t="s">
        <v>1</v>
      </c>
      <c r="B1302" s="13"/>
      <c r="C1302" s="14" t="s">
        <v>5</v>
      </c>
      <c r="D1302" s="13"/>
      <c r="E1302" s="343" t="s">
        <v>1802</v>
      </c>
      <c r="F1302" s="60"/>
      <c r="G1302" s="344" t="s">
        <v>1803</v>
      </c>
      <c r="H1302" s="411"/>
      <c r="I1302" s="411"/>
      <c r="J1302" s="411"/>
      <c r="K1302" s="411"/>
      <c r="L1302" s="411"/>
      <c r="M1302" s="411"/>
      <c r="N1302" s="411"/>
      <c r="O1302" s="411"/>
      <c r="P1302" s="411"/>
    </row>
    <row r="1303" spans="1:16" x14ac:dyDescent="0.2">
      <c r="A1303" s="17" t="s">
        <v>8</v>
      </c>
      <c r="B1303" s="179"/>
      <c r="C1303" s="19"/>
      <c r="D1303" s="4"/>
      <c r="E1303" s="1145"/>
      <c r="F1303" s="1146"/>
      <c r="G1303" s="20"/>
    </row>
    <row r="1304" spans="1:16" x14ac:dyDescent="0.2">
      <c r="A1304" s="21" t="s">
        <v>37</v>
      </c>
      <c r="B1304" s="22"/>
      <c r="C1304" s="22"/>
      <c r="D1304" s="22"/>
      <c r="E1304" s="23" t="s">
        <v>46</v>
      </c>
      <c r="F1304" s="24"/>
      <c r="G1304" s="20" t="s">
        <v>50</v>
      </c>
    </row>
    <row r="1305" spans="1:16" x14ac:dyDescent="0.2">
      <c r="A1305" s="6"/>
      <c r="B1305" s="178"/>
      <c r="C1305" s="8"/>
      <c r="D1305" s="8"/>
      <c r="E1305" s="1147"/>
      <c r="F1305" s="1148"/>
      <c r="G1305" s="25"/>
    </row>
    <row r="1306" spans="1:16" ht="26.25" thickBot="1" x14ac:dyDescent="0.25">
      <c r="A1306" s="26" t="s">
        <v>47</v>
      </c>
      <c r="B1306" s="180" t="s">
        <v>23</v>
      </c>
      <c r="C1306" s="28" t="s">
        <v>34</v>
      </c>
      <c r="D1306" s="110" t="s">
        <v>53</v>
      </c>
      <c r="E1306" s="181" t="s">
        <v>54</v>
      </c>
      <c r="F1306" s="111" t="s">
        <v>55</v>
      </c>
      <c r="G1306" s="112" t="s">
        <v>35</v>
      </c>
      <c r="H1306" s="253"/>
      <c r="I1306" s="253"/>
      <c r="J1306" s="253"/>
      <c r="K1306" s="253"/>
      <c r="L1306" s="253"/>
      <c r="M1306" s="253"/>
      <c r="N1306" s="253"/>
      <c r="O1306" s="253"/>
      <c r="P1306" s="253"/>
    </row>
    <row r="1307" spans="1:16" ht="13.5" thickTop="1" x14ac:dyDescent="0.2">
      <c r="A1307" s="29">
        <v>1</v>
      </c>
      <c r="B1307" s="75"/>
      <c r="C1307" s="346" t="s">
        <v>1291</v>
      </c>
      <c r="D1307" s="347" t="s">
        <v>835</v>
      </c>
      <c r="E1307" s="77">
        <v>50</v>
      </c>
      <c r="F1307" s="185">
        <v>450</v>
      </c>
      <c r="G1307" s="35">
        <f>F1307*E1307</f>
        <v>22500</v>
      </c>
      <c r="H1307" s="215"/>
      <c r="I1307" s="215"/>
      <c r="J1307" s="215"/>
      <c r="K1307" s="215"/>
      <c r="L1307" s="215"/>
      <c r="M1307" s="215"/>
      <c r="N1307" s="215"/>
      <c r="O1307" s="215"/>
      <c r="P1307" s="215"/>
    </row>
    <row r="1308" spans="1:16" x14ac:dyDescent="0.2">
      <c r="A1308" s="345"/>
      <c r="B1308" s="75"/>
      <c r="C1308" s="183"/>
      <c r="D1308" s="347" t="s">
        <v>358</v>
      </c>
      <c r="E1308" s="77"/>
      <c r="F1308" s="185"/>
      <c r="G1308" s="35"/>
      <c r="H1308" s="215"/>
      <c r="I1308" s="215"/>
      <c r="J1308" s="215"/>
      <c r="K1308" s="215"/>
      <c r="L1308" s="215"/>
      <c r="M1308" s="215"/>
      <c r="N1308" s="215"/>
      <c r="O1308" s="215"/>
      <c r="P1308" s="215"/>
    </row>
    <row r="1309" spans="1:16" x14ac:dyDescent="0.2">
      <c r="A1309" s="345" t="s">
        <v>8</v>
      </c>
      <c r="B1309" s="75"/>
      <c r="C1309" s="346"/>
      <c r="D1309" s="347"/>
      <c r="E1309" s="77"/>
      <c r="F1309" s="185"/>
      <c r="G1309" s="353" t="s">
        <v>8</v>
      </c>
      <c r="H1309" s="419"/>
      <c r="I1309" s="419"/>
      <c r="J1309" s="419"/>
      <c r="K1309" s="419"/>
      <c r="L1309" s="419"/>
      <c r="M1309" s="419"/>
      <c r="N1309" s="419"/>
      <c r="O1309" s="419"/>
      <c r="P1309" s="419"/>
    </row>
    <row r="1310" spans="1:16" x14ac:dyDescent="0.2">
      <c r="A1310" s="29"/>
      <c r="B1310" s="75"/>
      <c r="C1310" s="183"/>
      <c r="D1310" s="347"/>
      <c r="E1310" s="77"/>
      <c r="F1310" s="185"/>
      <c r="G1310" s="35"/>
      <c r="H1310" s="215"/>
      <c r="I1310" s="215"/>
      <c r="J1310" s="215"/>
      <c r="K1310" s="215"/>
      <c r="L1310" s="215"/>
      <c r="M1310" s="215"/>
      <c r="N1310" s="215"/>
      <c r="O1310" s="215"/>
      <c r="P1310" s="215"/>
    </row>
    <row r="1311" spans="1:16" x14ac:dyDescent="0.2">
      <c r="A1311" s="29"/>
      <c r="B1311" s="75"/>
      <c r="C1311" s="183"/>
      <c r="D1311" s="184"/>
      <c r="E1311" s="77"/>
      <c r="F1311" s="185"/>
      <c r="G1311" s="35"/>
      <c r="H1311" s="215"/>
      <c r="I1311" s="215"/>
      <c r="J1311" s="215"/>
      <c r="K1311" s="215"/>
      <c r="L1311" s="215"/>
      <c r="M1311" s="215"/>
      <c r="N1311" s="215"/>
      <c r="O1311" s="215"/>
      <c r="P1311" s="215"/>
    </row>
    <row r="1312" spans="1:16" x14ac:dyDescent="0.2">
      <c r="A1312" s="29"/>
      <c r="B1312" s="75"/>
      <c r="C1312" s="183"/>
      <c r="D1312" s="184"/>
      <c r="E1312" s="77"/>
      <c r="F1312" s="185"/>
      <c r="G1312" s="35"/>
      <c r="H1312" s="215"/>
      <c r="I1312" s="215"/>
      <c r="J1312" s="215"/>
      <c r="K1312" s="215"/>
      <c r="L1312" s="215"/>
      <c r="M1312" s="215"/>
      <c r="N1312" s="215"/>
      <c r="O1312" s="215"/>
      <c r="P1312" s="215"/>
    </row>
    <row r="1313" spans="1:16" x14ac:dyDescent="0.2">
      <c r="A1313" s="29"/>
      <c r="B1313" s="75"/>
      <c r="C1313" s="41"/>
      <c r="D1313" s="184"/>
      <c r="E1313" s="77"/>
      <c r="F1313" s="185"/>
      <c r="G1313" s="35"/>
      <c r="H1313" s="215"/>
      <c r="I1313" s="215"/>
      <c r="J1313" s="215"/>
      <c r="K1313" s="215"/>
      <c r="L1313" s="215"/>
      <c r="M1313" s="215"/>
      <c r="N1313" s="215"/>
      <c r="O1313" s="215"/>
      <c r="P1313" s="215"/>
    </row>
    <row r="1314" spans="1:16" x14ac:dyDescent="0.2">
      <c r="A1314" s="29"/>
      <c r="B1314" s="75"/>
      <c r="C1314" s="41"/>
      <c r="D1314" s="184"/>
      <c r="E1314" s="77"/>
      <c r="F1314" s="185"/>
      <c r="G1314" s="35"/>
      <c r="H1314" s="215"/>
      <c r="I1314" s="215"/>
      <c r="J1314" s="215"/>
      <c r="K1314" s="215"/>
      <c r="L1314" s="215"/>
      <c r="M1314" s="215"/>
      <c r="N1314" s="215"/>
      <c r="O1314" s="215"/>
      <c r="P1314" s="215"/>
    </row>
    <row r="1315" spans="1:16" x14ac:dyDescent="0.2">
      <c r="A1315" s="29"/>
      <c r="B1315" s="186"/>
      <c r="C1315" s="41"/>
      <c r="D1315" s="184"/>
      <c r="E1315" s="77"/>
      <c r="F1315" s="185"/>
      <c r="G1315" s="35"/>
      <c r="H1315" s="215"/>
      <c r="I1315" s="215"/>
      <c r="J1315" s="215"/>
      <c r="K1315" s="215"/>
      <c r="L1315" s="215"/>
      <c r="M1315" s="215"/>
      <c r="N1315" s="215"/>
      <c r="O1315" s="215"/>
      <c r="P1315" s="215"/>
    </row>
    <row r="1316" spans="1:16" x14ac:dyDescent="0.2">
      <c r="A1316" s="29"/>
      <c r="B1316" s="74"/>
      <c r="C1316" s="31"/>
      <c r="D1316" s="184"/>
      <c r="E1316" s="77"/>
      <c r="F1316" s="185"/>
      <c r="G1316" s="35"/>
      <c r="H1316" s="215"/>
      <c r="I1316" s="215"/>
      <c r="J1316" s="215"/>
      <c r="K1316" s="215"/>
      <c r="L1316" s="215"/>
      <c r="M1316" s="215"/>
      <c r="N1316" s="215"/>
      <c r="O1316" s="215"/>
      <c r="P1316" s="215"/>
    </row>
    <row r="1317" spans="1:16" x14ac:dyDescent="0.2">
      <c r="A1317" s="29"/>
      <c r="B1317" s="74"/>
      <c r="C1317" s="41"/>
      <c r="D1317" s="187"/>
      <c r="E1317" s="84"/>
      <c r="F1317" s="163"/>
      <c r="G1317" s="35"/>
      <c r="H1317" s="215"/>
      <c r="I1317" s="215"/>
      <c r="J1317" s="215"/>
      <c r="K1317" s="215"/>
      <c r="L1317" s="215"/>
      <c r="M1317" s="215"/>
      <c r="N1317" s="215"/>
      <c r="O1317" s="215"/>
      <c r="P1317" s="215"/>
    </row>
    <row r="1318" spans="1:16" x14ac:dyDescent="0.2">
      <c r="A1318" s="29"/>
      <c r="B1318" s="74"/>
      <c r="C1318" s="41"/>
      <c r="D1318" s="187"/>
      <c r="E1318" s="84"/>
      <c r="F1318" s="163"/>
      <c r="G1318" s="35"/>
      <c r="H1318" s="215"/>
      <c r="I1318" s="215"/>
      <c r="J1318" s="215"/>
      <c r="K1318" s="215"/>
      <c r="L1318" s="215"/>
      <c r="M1318" s="215"/>
      <c r="N1318" s="215"/>
      <c r="O1318" s="215"/>
      <c r="P1318" s="215"/>
    </row>
    <row r="1319" spans="1:16" x14ac:dyDescent="0.2">
      <c r="A1319" s="29"/>
      <c r="B1319" s="75"/>
      <c r="C1319" s="41"/>
      <c r="D1319" s="187"/>
      <c r="E1319" s="84"/>
      <c r="F1319" s="172"/>
      <c r="G1319" s="35"/>
      <c r="H1319" s="215"/>
      <c r="I1319" s="215"/>
      <c r="J1319" s="215"/>
      <c r="K1319" s="215"/>
      <c r="L1319" s="215"/>
      <c r="M1319" s="215"/>
      <c r="N1319" s="215"/>
      <c r="O1319" s="215"/>
      <c r="P1319" s="215"/>
    </row>
    <row r="1320" spans="1:16" x14ac:dyDescent="0.2">
      <c r="A1320" s="29"/>
      <c r="B1320" s="75"/>
      <c r="C1320" s="41"/>
      <c r="D1320" s="187"/>
      <c r="E1320" s="84"/>
      <c r="F1320" s="173"/>
      <c r="G1320" s="35"/>
      <c r="H1320" s="215"/>
      <c r="I1320" s="215"/>
      <c r="J1320" s="215"/>
      <c r="K1320" s="215"/>
      <c r="L1320" s="215"/>
      <c r="M1320" s="215"/>
      <c r="N1320" s="215"/>
      <c r="O1320" s="215"/>
      <c r="P1320" s="215"/>
    </row>
    <row r="1321" spans="1:16" x14ac:dyDescent="0.2">
      <c r="A1321" s="29"/>
      <c r="B1321" s="75"/>
      <c r="C1321" s="183"/>
      <c r="D1321" s="187"/>
      <c r="E1321" s="77"/>
      <c r="F1321" s="185"/>
      <c r="G1321" s="35"/>
      <c r="H1321" s="215"/>
      <c r="I1321" s="215"/>
      <c r="J1321" s="215"/>
      <c r="K1321" s="215"/>
      <c r="L1321" s="215"/>
      <c r="M1321" s="215"/>
      <c r="N1321" s="215"/>
      <c r="O1321" s="215"/>
      <c r="P1321" s="215"/>
    </row>
    <row r="1322" spans="1:16" x14ac:dyDescent="0.2">
      <c r="A1322" s="29"/>
      <c r="B1322" s="75"/>
      <c r="C1322" s="183"/>
      <c r="D1322" s="187"/>
      <c r="E1322" s="77"/>
      <c r="F1322" s="185"/>
      <c r="G1322" s="35"/>
      <c r="H1322" s="215"/>
      <c r="I1322" s="215"/>
      <c r="J1322" s="215"/>
      <c r="K1322" s="215"/>
      <c r="L1322" s="215"/>
      <c r="M1322" s="215"/>
      <c r="N1322" s="215"/>
      <c r="O1322" s="215"/>
      <c r="P1322" s="215"/>
    </row>
    <row r="1323" spans="1:16" x14ac:dyDescent="0.2">
      <c r="A1323" s="29"/>
      <c r="B1323" s="75"/>
      <c r="C1323" s="183"/>
      <c r="D1323" s="184"/>
      <c r="E1323" s="77"/>
      <c r="F1323" s="185"/>
      <c r="G1323" s="35"/>
      <c r="H1323" s="215"/>
      <c r="I1323" s="215"/>
      <c r="J1323" s="215"/>
      <c r="K1323" s="215"/>
      <c r="L1323" s="215"/>
      <c r="M1323" s="215"/>
      <c r="N1323" s="215"/>
      <c r="O1323" s="215"/>
      <c r="P1323" s="215"/>
    </row>
    <row r="1324" spans="1:16" x14ac:dyDescent="0.2">
      <c r="A1324" s="29"/>
      <c r="B1324" s="75"/>
      <c r="C1324" s="183"/>
      <c r="D1324" s="184"/>
      <c r="E1324" s="77"/>
      <c r="F1324" s="185"/>
      <c r="G1324" s="35"/>
      <c r="H1324" s="215"/>
      <c r="I1324" s="215"/>
      <c r="J1324" s="215"/>
      <c r="K1324" s="215"/>
      <c r="L1324" s="215"/>
      <c r="M1324" s="215"/>
      <c r="N1324" s="215"/>
      <c r="O1324" s="215"/>
      <c r="P1324" s="215"/>
    </row>
    <row r="1325" spans="1:16" x14ac:dyDescent="0.2">
      <c r="A1325" s="29"/>
      <c r="B1325" s="75"/>
      <c r="C1325" s="183"/>
      <c r="D1325" s="184"/>
      <c r="E1325" s="77"/>
      <c r="F1325" s="185"/>
      <c r="G1325" s="35"/>
      <c r="H1325" s="215"/>
      <c r="I1325" s="215"/>
      <c r="J1325" s="215"/>
      <c r="K1325" s="215"/>
      <c r="L1325" s="215"/>
      <c r="M1325" s="215"/>
      <c r="N1325" s="215"/>
      <c r="O1325" s="215"/>
      <c r="P1325" s="215"/>
    </row>
    <row r="1326" spans="1:16" x14ac:dyDescent="0.2">
      <c r="A1326" s="29"/>
      <c r="B1326" s="75"/>
      <c r="C1326" s="41"/>
      <c r="D1326" s="184"/>
      <c r="E1326" s="84"/>
      <c r="F1326" s="163"/>
      <c r="G1326" s="35"/>
      <c r="H1326" s="215"/>
      <c r="I1326" s="215"/>
      <c r="J1326" s="215"/>
      <c r="K1326" s="215"/>
      <c r="L1326" s="215"/>
      <c r="M1326" s="215"/>
      <c r="N1326" s="215"/>
      <c r="O1326" s="215"/>
      <c r="P1326" s="215"/>
    </row>
    <row r="1327" spans="1:16" x14ac:dyDescent="0.2">
      <c r="A1327" s="29"/>
      <c r="B1327" s="75"/>
      <c r="C1327" s="41"/>
      <c r="D1327" s="184"/>
      <c r="E1327" s="84"/>
      <c r="F1327" s="163"/>
      <c r="G1327" s="35"/>
      <c r="H1327" s="215"/>
      <c r="I1327" s="215"/>
      <c r="J1327" s="215"/>
      <c r="K1327" s="215"/>
      <c r="L1327" s="215"/>
      <c r="M1327" s="215"/>
      <c r="N1327" s="215"/>
      <c r="O1327" s="215"/>
      <c r="P1327" s="215"/>
    </row>
    <row r="1328" spans="1:16" x14ac:dyDescent="0.2">
      <c r="A1328" s="29"/>
      <c r="B1328" s="75"/>
      <c r="C1328" s="41"/>
      <c r="D1328" s="187"/>
      <c r="E1328" s="84"/>
      <c r="F1328" s="163"/>
      <c r="G1328" s="35"/>
      <c r="H1328" s="215"/>
      <c r="I1328" s="215"/>
      <c r="J1328" s="215"/>
      <c r="K1328" s="215"/>
      <c r="L1328" s="215"/>
      <c r="M1328" s="215"/>
      <c r="N1328" s="215"/>
      <c r="O1328" s="215"/>
      <c r="P1328" s="215"/>
    </row>
    <row r="1329" spans="1:16" x14ac:dyDescent="0.2">
      <c r="A1329" s="29"/>
      <c r="B1329" s="75"/>
      <c r="C1329" s="41"/>
      <c r="D1329" s="187"/>
      <c r="E1329" s="84"/>
      <c r="F1329" s="163"/>
      <c r="G1329" s="35"/>
      <c r="H1329" s="215"/>
      <c r="I1329" s="215"/>
      <c r="J1329" s="215"/>
      <c r="K1329" s="215"/>
      <c r="L1329" s="215"/>
      <c r="M1329" s="215"/>
      <c r="N1329" s="215"/>
      <c r="O1329" s="215"/>
      <c r="P1329" s="215"/>
    </row>
    <row r="1330" spans="1:16" x14ac:dyDescent="0.2">
      <c r="A1330" s="29"/>
      <c r="B1330" s="75"/>
      <c r="C1330" s="41"/>
      <c r="D1330" s="187"/>
      <c r="E1330" s="84"/>
      <c r="F1330" s="163"/>
      <c r="G1330" s="35"/>
      <c r="H1330" s="215"/>
      <c r="I1330" s="215"/>
      <c r="J1330" s="215"/>
      <c r="K1330" s="215"/>
      <c r="L1330" s="215"/>
      <c r="M1330" s="215"/>
      <c r="N1330" s="215"/>
      <c r="O1330" s="215"/>
      <c r="P1330" s="215"/>
    </row>
    <row r="1331" spans="1:16" x14ac:dyDescent="0.2">
      <c r="A1331" s="29"/>
      <c r="B1331" s="75"/>
      <c r="C1331" s="41"/>
      <c r="D1331" s="187"/>
      <c r="E1331" s="84"/>
      <c r="F1331" s="163"/>
      <c r="G1331" s="35"/>
      <c r="H1331" s="215"/>
      <c r="I1331" s="215"/>
      <c r="J1331" s="215"/>
      <c r="K1331" s="215"/>
      <c r="L1331" s="215"/>
      <c r="M1331" s="215"/>
      <c r="N1331" s="215"/>
      <c r="O1331" s="215"/>
      <c r="P1331" s="215"/>
    </row>
    <row r="1332" spans="1:16" x14ac:dyDescent="0.2">
      <c r="A1332" s="29"/>
      <c r="B1332" s="75"/>
      <c r="C1332" s="41"/>
      <c r="D1332" s="187"/>
      <c r="E1332" s="84"/>
      <c r="F1332" s="163"/>
      <c r="G1332" s="35"/>
      <c r="H1332" s="215"/>
      <c r="I1332" s="215"/>
      <c r="J1332" s="215"/>
      <c r="K1332" s="215"/>
      <c r="L1332" s="215"/>
      <c r="M1332" s="215"/>
      <c r="N1332" s="215"/>
      <c r="O1332" s="215"/>
      <c r="P1332" s="215"/>
    </row>
    <row r="1333" spans="1:16" x14ac:dyDescent="0.2">
      <c r="A1333" s="29"/>
      <c r="B1333" s="75"/>
      <c r="C1333" s="41"/>
      <c r="D1333" s="187"/>
      <c r="E1333" s="84"/>
      <c r="F1333" s="163"/>
      <c r="G1333" s="35"/>
      <c r="H1333" s="215"/>
      <c r="I1333" s="215"/>
      <c r="J1333" s="215"/>
      <c r="K1333" s="215"/>
      <c r="L1333" s="215"/>
      <c r="M1333" s="215"/>
      <c r="N1333" s="215"/>
      <c r="O1333" s="215"/>
      <c r="P1333" s="215"/>
    </row>
    <row r="1334" spans="1:16" x14ac:dyDescent="0.2">
      <c r="A1334" s="29"/>
      <c r="B1334" s="75"/>
      <c r="C1334" s="41"/>
      <c r="D1334" s="187"/>
      <c r="E1334" s="84"/>
      <c r="F1334" s="163"/>
      <c r="G1334" s="35"/>
      <c r="H1334" s="215"/>
      <c r="I1334" s="215"/>
      <c r="J1334" s="215"/>
      <c r="K1334" s="215"/>
      <c r="L1334" s="215"/>
      <c r="M1334" s="215"/>
      <c r="N1334" s="215"/>
      <c r="O1334" s="215"/>
      <c r="P1334" s="215"/>
    </row>
    <row r="1335" spans="1:16" x14ac:dyDescent="0.2">
      <c r="A1335" s="29"/>
      <c r="B1335" s="75"/>
      <c r="C1335" s="41"/>
      <c r="D1335" s="187"/>
      <c r="E1335" s="84"/>
      <c r="F1335" s="163"/>
      <c r="G1335" s="35"/>
      <c r="H1335" s="215"/>
      <c r="I1335" s="215"/>
      <c r="J1335" s="215"/>
      <c r="K1335" s="215"/>
      <c r="L1335" s="215"/>
      <c r="M1335" s="215"/>
      <c r="N1335" s="215"/>
      <c r="O1335" s="215"/>
      <c r="P1335" s="215"/>
    </row>
    <row r="1336" spans="1:16" x14ac:dyDescent="0.2">
      <c r="A1336" s="29"/>
      <c r="B1336" s="75"/>
      <c r="C1336" s="41"/>
      <c r="D1336" s="187"/>
      <c r="E1336" s="84"/>
      <c r="F1336" s="163"/>
      <c r="G1336" s="35"/>
      <c r="H1336" s="215"/>
      <c r="I1336" s="215"/>
      <c r="J1336" s="215"/>
      <c r="K1336" s="215"/>
      <c r="L1336" s="215"/>
      <c r="M1336" s="215"/>
      <c r="N1336" s="215"/>
      <c r="O1336" s="215"/>
      <c r="P1336" s="215"/>
    </row>
    <row r="1337" spans="1:16" x14ac:dyDescent="0.2">
      <c r="A1337" s="29"/>
      <c r="B1337" s="75"/>
      <c r="C1337" s="41"/>
      <c r="D1337" s="187"/>
      <c r="E1337" s="84"/>
      <c r="F1337" s="163"/>
      <c r="G1337" s="35"/>
      <c r="H1337" s="215"/>
      <c r="I1337" s="215"/>
      <c r="J1337" s="215"/>
      <c r="K1337" s="215"/>
      <c r="L1337" s="215"/>
      <c r="M1337" s="215"/>
      <c r="N1337" s="215"/>
      <c r="O1337" s="215"/>
      <c r="P1337" s="215"/>
    </row>
    <row r="1338" spans="1:16" x14ac:dyDescent="0.2">
      <c r="A1338" s="29"/>
      <c r="B1338" s="75"/>
      <c r="C1338" s="41"/>
      <c r="D1338" s="187"/>
      <c r="E1338" s="84"/>
      <c r="F1338" s="172"/>
      <c r="G1338" s="35"/>
      <c r="H1338" s="215"/>
      <c r="I1338" s="215"/>
      <c r="J1338" s="215"/>
      <c r="K1338" s="215"/>
      <c r="L1338" s="215"/>
      <c r="M1338" s="215"/>
      <c r="N1338" s="215"/>
      <c r="O1338" s="215"/>
      <c r="P1338" s="215"/>
    </row>
    <row r="1339" spans="1:16" x14ac:dyDescent="0.2">
      <c r="A1339" s="29"/>
      <c r="B1339" s="75"/>
      <c r="C1339" s="41"/>
      <c r="D1339" s="187"/>
      <c r="E1339" s="84"/>
      <c r="F1339" s="173"/>
      <c r="G1339" s="35"/>
      <c r="H1339" s="215"/>
      <c r="I1339" s="215"/>
      <c r="J1339" s="215"/>
      <c r="K1339" s="215"/>
      <c r="L1339" s="215"/>
      <c r="M1339" s="215"/>
      <c r="N1339" s="215"/>
      <c r="O1339" s="215"/>
      <c r="P1339" s="215"/>
    </row>
    <row r="1340" spans="1:16" x14ac:dyDescent="0.2">
      <c r="A1340" s="29" t="s">
        <v>8</v>
      </c>
      <c r="B1340" s="75"/>
      <c r="C1340" s="41"/>
      <c r="D1340" s="187"/>
      <c r="E1340" s="84"/>
      <c r="F1340" s="173"/>
      <c r="G1340" s="35" t="s">
        <v>8</v>
      </c>
      <c r="H1340" s="215"/>
      <c r="I1340" s="215"/>
      <c r="J1340" s="215"/>
      <c r="K1340" s="215"/>
      <c r="L1340" s="215"/>
      <c r="M1340" s="215"/>
      <c r="N1340" s="215"/>
      <c r="O1340" s="215"/>
      <c r="P1340" s="215"/>
    </row>
    <row r="1341" spans="1:16" ht="13.5" thickBot="1" x14ac:dyDescent="0.25">
      <c r="A1341" s="45"/>
      <c r="B1341" s="188"/>
      <c r="C1341" s="47" t="s">
        <v>8</v>
      </c>
      <c r="D1341" s="66" t="s">
        <v>8</v>
      </c>
      <c r="E1341" s="188"/>
      <c r="F1341" s="49" t="s">
        <v>15</v>
      </c>
      <c r="G1341" s="50">
        <f>SUM(G1307:G1340)</f>
        <v>22500</v>
      </c>
      <c r="H1341" s="246"/>
      <c r="I1341" s="246"/>
      <c r="J1341" s="246"/>
      <c r="K1341" s="246"/>
      <c r="L1341" s="246"/>
      <c r="M1341" s="246"/>
      <c r="N1341" s="246"/>
      <c r="O1341" s="246"/>
      <c r="P1341" s="246"/>
    </row>
    <row r="1342" spans="1:16" ht="13.5" thickTop="1" x14ac:dyDescent="0.2">
      <c r="A1342" s="348" t="s">
        <v>1752</v>
      </c>
      <c r="B1342" s="190"/>
      <c r="C1342" s="191"/>
      <c r="D1342" s="192"/>
      <c r="E1342" s="190"/>
      <c r="F1342" s="193"/>
      <c r="G1342" s="194"/>
      <c r="H1342" s="254"/>
      <c r="I1342" s="254"/>
      <c r="J1342" s="254"/>
      <c r="K1342" s="254"/>
      <c r="L1342" s="254"/>
      <c r="M1342" s="254"/>
      <c r="N1342" s="254"/>
      <c r="O1342" s="254"/>
      <c r="P1342" s="254"/>
    </row>
    <row r="1343" spans="1:16" ht="13.5" thickBot="1" x14ac:dyDescent="0.25">
      <c r="A1343" s="195" t="s">
        <v>159</v>
      </c>
      <c r="B1343" s="196"/>
      <c r="C1343" s="349" t="s">
        <v>8</v>
      </c>
      <c r="D1343" s="196"/>
      <c r="E1343" s="197"/>
      <c r="F1343" s="198"/>
      <c r="G1343" s="199"/>
      <c r="H1343" s="254"/>
      <c r="I1343" s="254"/>
      <c r="J1343" s="254"/>
      <c r="K1343" s="254"/>
      <c r="L1343" s="254"/>
      <c r="M1343" s="254"/>
      <c r="N1343" s="254"/>
      <c r="O1343" s="254"/>
      <c r="P1343" s="254"/>
    </row>
    <row r="1344" spans="1:16" ht="13.5" thickTop="1" x14ac:dyDescent="0.2">
      <c r="A1344" s="1130" t="s">
        <v>8</v>
      </c>
      <c r="B1344" s="1131"/>
      <c r="C1344" s="1131"/>
      <c r="D1344" s="57" t="s">
        <v>11</v>
      </c>
      <c r="E1344" s="1132" t="s">
        <v>12</v>
      </c>
      <c r="F1344" s="1132"/>
      <c r="G1344" s="1133"/>
      <c r="H1344" s="4"/>
      <c r="I1344" s="4"/>
      <c r="J1344" s="4"/>
      <c r="K1344" s="4"/>
      <c r="L1344" s="4"/>
      <c r="M1344" s="4"/>
      <c r="N1344" s="4"/>
      <c r="O1344" s="4"/>
      <c r="P1344" s="4"/>
    </row>
    <row r="1345" spans="1:16" x14ac:dyDescent="0.2">
      <c r="A1345" s="1191" t="s">
        <v>17</v>
      </c>
      <c r="B1345" s="1192"/>
      <c r="C1345" s="1193"/>
      <c r="D1345" s="39"/>
      <c r="E1345" s="1136"/>
      <c r="F1345" s="1137"/>
      <c r="G1345" s="1138"/>
      <c r="H1345" s="176"/>
      <c r="I1345" s="176"/>
      <c r="J1345" s="176"/>
      <c r="K1345" s="176"/>
      <c r="L1345" s="176"/>
      <c r="M1345" s="176"/>
      <c r="N1345" s="176"/>
      <c r="O1345" s="176"/>
      <c r="P1345" s="176"/>
    </row>
    <row r="1346" spans="1:16" x14ac:dyDescent="0.2">
      <c r="A1346" s="1191" t="s">
        <v>38</v>
      </c>
      <c r="B1346" s="1192"/>
      <c r="C1346" s="1193"/>
      <c r="D1346" s="58" t="s">
        <v>380</v>
      </c>
      <c r="E1346" s="1194" t="s">
        <v>142</v>
      </c>
      <c r="F1346" s="1139"/>
      <c r="G1346" s="1140"/>
      <c r="H1346" s="1"/>
      <c r="I1346" s="1"/>
      <c r="J1346" s="1"/>
      <c r="K1346" s="1"/>
      <c r="L1346" s="1"/>
      <c r="M1346" s="1"/>
      <c r="N1346" s="1"/>
      <c r="O1346" s="1"/>
      <c r="P1346" s="1"/>
    </row>
    <row r="1347" spans="1:16" ht="13.5" thickBot="1" x14ac:dyDescent="0.25">
      <c r="A1347" s="1195" t="s">
        <v>39</v>
      </c>
      <c r="B1347" s="1196"/>
      <c r="C1347" s="1197"/>
      <c r="D1347" s="356" t="s">
        <v>589</v>
      </c>
      <c r="E1347" s="1143" t="s">
        <v>0</v>
      </c>
      <c r="F1347" s="1143"/>
      <c r="G1347" s="1144"/>
      <c r="H1347" s="4"/>
      <c r="I1347" s="4"/>
      <c r="J1347" s="4"/>
      <c r="K1347" s="4"/>
      <c r="L1347" s="4"/>
      <c r="M1347" s="4"/>
      <c r="N1347" s="4"/>
      <c r="O1347" s="4"/>
      <c r="P1347" s="4"/>
    </row>
    <row r="1348" spans="1:16" ht="16.5" x14ac:dyDescent="0.25">
      <c r="A1348" s="1152" t="s">
        <v>29</v>
      </c>
      <c r="B1348" s="1153"/>
      <c r="C1348" s="1153"/>
      <c r="D1348" s="1153"/>
      <c r="E1348" s="1153"/>
      <c r="F1348" s="1153"/>
      <c r="G1348" s="1154"/>
      <c r="H1348" s="251"/>
      <c r="I1348" s="251"/>
      <c r="J1348" s="251"/>
      <c r="K1348" s="251"/>
      <c r="L1348" s="251"/>
      <c r="M1348" s="251"/>
      <c r="N1348" s="251"/>
      <c r="O1348" s="251"/>
      <c r="P1348" s="251"/>
    </row>
    <row r="1349" spans="1:16" x14ac:dyDescent="0.2">
      <c r="A1349" s="1155" t="s">
        <v>48</v>
      </c>
      <c r="B1349" s="1156"/>
      <c r="C1349" s="1156"/>
      <c r="D1349" s="1156"/>
      <c r="E1349" s="1156"/>
      <c r="F1349" s="1156"/>
      <c r="G1349" s="1157"/>
      <c r="H1349" s="250"/>
      <c r="I1349" s="250"/>
      <c r="J1349" s="250"/>
      <c r="K1349" s="250"/>
      <c r="L1349" s="250"/>
      <c r="M1349" s="250"/>
      <c r="N1349" s="250"/>
      <c r="O1349" s="250"/>
      <c r="P1349" s="250"/>
    </row>
    <row r="1350" spans="1:16" x14ac:dyDescent="0.2">
      <c r="A1350" s="1158" t="s">
        <v>49</v>
      </c>
      <c r="B1350" s="1159"/>
      <c r="C1350" s="1159"/>
      <c r="D1350" s="1159"/>
      <c r="E1350" s="1159"/>
      <c r="F1350" s="1159"/>
      <c r="G1350" s="1160"/>
      <c r="H1350" s="4"/>
      <c r="I1350" s="4"/>
      <c r="J1350" s="4"/>
      <c r="K1350" s="4"/>
      <c r="L1350" s="4"/>
      <c r="M1350" s="4"/>
      <c r="N1350" s="4"/>
      <c r="O1350" s="4"/>
      <c r="P1350" s="4"/>
    </row>
    <row r="1351" spans="1:16" x14ac:dyDescent="0.2">
      <c r="A1351" s="6"/>
      <c r="B1351" s="178"/>
      <c r="C1351" s="8"/>
      <c r="D1351" s="9"/>
      <c r="E1351" s="99"/>
      <c r="F1351" s="10"/>
      <c r="G1351" s="11" t="s">
        <v>8</v>
      </c>
      <c r="H1351" s="252"/>
      <c r="I1351" s="252"/>
      <c r="J1351" s="252"/>
      <c r="K1351" s="252"/>
      <c r="L1351" s="252"/>
      <c r="M1351" s="252"/>
      <c r="N1351" s="252"/>
      <c r="O1351" s="252"/>
      <c r="P1351" s="252"/>
    </row>
    <row r="1352" spans="1:16" x14ac:dyDescent="0.2">
      <c r="A1352" s="12" t="s">
        <v>1</v>
      </c>
      <c r="B1352" s="13"/>
      <c r="C1352" s="14" t="s">
        <v>5</v>
      </c>
      <c r="D1352" s="13"/>
      <c r="E1352" s="343" t="s">
        <v>1804</v>
      </c>
      <c r="F1352" s="60"/>
      <c r="G1352" s="344" t="s">
        <v>1519</v>
      </c>
      <c r="H1352" s="411"/>
      <c r="I1352" s="411"/>
      <c r="J1352" s="411"/>
      <c r="K1352" s="411"/>
      <c r="L1352" s="411"/>
      <c r="M1352" s="411"/>
      <c r="N1352" s="411"/>
      <c r="O1352" s="411"/>
      <c r="P1352" s="411"/>
    </row>
    <row r="1353" spans="1:16" x14ac:dyDescent="0.2">
      <c r="A1353" s="17" t="s">
        <v>8</v>
      </c>
      <c r="B1353" s="179"/>
      <c r="C1353" s="19"/>
      <c r="D1353" s="4"/>
      <c r="E1353" s="1145"/>
      <c r="F1353" s="1146"/>
      <c r="G1353" s="20"/>
    </row>
    <row r="1354" spans="1:16" x14ac:dyDescent="0.2">
      <c r="A1354" s="21" t="s">
        <v>37</v>
      </c>
      <c r="B1354" s="22"/>
      <c r="C1354" s="22"/>
      <c r="D1354" s="22"/>
      <c r="E1354" s="23" t="s">
        <v>46</v>
      </c>
      <c r="F1354" s="24"/>
      <c r="G1354" s="20" t="s">
        <v>50</v>
      </c>
    </row>
    <row r="1355" spans="1:16" x14ac:dyDescent="0.2">
      <c r="A1355" s="6"/>
      <c r="B1355" s="178"/>
      <c r="C1355" s="8"/>
      <c r="D1355" s="8"/>
      <c r="E1355" s="1147"/>
      <c r="F1355" s="1148"/>
      <c r="G1355" s="25"/>
    </row>
    <row r="1356" spans="1:16" ht="26.25" thickBot="1" x14ac:dyDescent="0.25">
      <c r="A1356" s="26" t="s">
        <v>47</v>
      </c>
      <c r="B1356" s="180" t="s">
        <v>23</v>
      </c>
      <c r="C1356" s="28" t="s">
        <v>34</v>
      </c>
      <c r="D1356" s="110" t="s">
        <v>53</v>
      </c>
      <c r="E1356" s="181" t="s">
        <v>54</v>
      </c>
      <c r="F1356" s="111" t="s">
        <v>55</v>
      </c>
      <c r="G1356" s="112" t="s">
        <v>35</v>
      </c>
      <c r="H1356" s="253"/>
      <c r="I1356" s="253"/>
      <c r="J1356" s="253"/>
      <c r="K1356" s="253"/>
      <c r="L1356" s="253"/>
      <c r="M1356" s="253"/>
      <c r="N1356" s="253"/>
      <c r="O1356" s="253"/>
      <c r="P1356" s="253"/>
    </row>
    <row r="1357" spans="1:16" ht="13.5" thickTop="1" x14ac:dyDescent="0.2">
      <c r="A1357" s="29">
        <v>1</v>
      </c>
      <c r="B1357" s="75"/>
      <c r="C1357" s="346" t="s">
        <v>149</v>
      </c>
      <c r="D1357" s="347" t="s">
        <v>1753</v>
      </c>
      <c r="E1357" s="77">
        <v>150</v>
      </c>
      <c r="F1357" s="185">
        <v>200</v>
      </c>
      <c r="G1357" s="35">
        <f>F1357*E1357</f>
        <v>30000</v>
      </c>
      <c r="H1357" s="215"/>
      <c r="I1357" s="215"/>
      <c r="J1357" s="215"/>
      <c r="K1357" s="215"/>
      <c r="L1357" s="215"/>
      <c r="M1357" s="215"/>
      <c r="N1357" s="215"/>
      <c r="O1357" s="215"/>
      <c r="P1357" s="215"/>
    </row>
    <row r="1358" spans="1:16" x14ac:dyDescent="0.2">
      <c r="A1358" s="345">
        <v>2</v>
      </c>
      <c r="B1358" s="75"/>
      <c r="C1358" s="346" t="s">
        <v>149</v>
      </c>
      <c r="D1358" s="347" t="s">
        <v>416</v>
      </c>
      <c r="E1358" s="77">
        <v>150</v>
      </c>
      <c r="F1358" s="185">
        <v>350</v>
      </c>
      <c r="G1358" s="35">
        <f t="shared" ref="G1358:G1360" si="17">F1358*E1358</f>
        <v>52500</v>
      </c>
      <c r="H1358" s="215"/>
      <c r="I1358" s="215"/>
      <c r="J1358" s="215"/>
      <c r="K1358" s="215"/>
      <c r="L1358" s="215"/>
      <c r="M1358" s="215"/>
      <c r="N1358" s="215"/>
      <c r="O1358" s="215"/>
      <c r="P1358" s="215"/>
    </row>
    <row r="1359" spans="1:16" x14ac:dyDescent="0.2">
      <c r="A1359" s="345"/>
      <c r="B1359" s="75"/>
      <c r="C1359" s="346"/>
      <c r="D1359" s="347" t="s">
        <v>358</v>
      </c>
      <c r="E1359" s="77"/>
      <c r="F1359" s="185"/>
      <c r="G1359" s="35"/>
      <c r="H1359" s="215"/>
      <c r="I1359" s="215"/>
      <c r="J1359" s="215"/>
      <c r="K1359" s="215"/>
      <c r="L1359" s="215"/>
      <c r="M1359" s="215"/>
      <c r="N1359" s="215"/>
      <c r="O1359" s="215"/>
      <c r="P1359" s="215"/>
    </row>
    <row r="1360" spans="1:16" x14ac:dyDescent="0.2">
      <c r="A1360" s="345">
        <v>3</v>
      </c>
      <c r="B1360" s="75"/>
      <c r="C1360" s="346" t="s">
        <v>149</v>
      </c>
      <c r="D1360" s="347" t="s">
        <v>1754</v>
      </c>
      <c r="E1360" s="77">
        <v>150</v>
      </c>
      <c r="F1360" s="185">
        <v>200</v>
      </c>
      <c r="G1360" s="35">
        <f t="shared" si="17"/>
        <v>30000</v>
      </c>
      <c r="H1360" s="215"/>
      <c r="I1360" s="215"/>
      <c r="J1360" s="215"/>
      <c r="K1360" s="215"/>
      <c r="L1360" s="215"/>
      <c r="M1360" s="215"/>
      <c r="N1360" s="215"/>
      <c r="O1360" s="215"/>
      <c r="P1360" s="215"/>
    </row>
    <row r="1361" spans="1:17" x14ac:dyDescent="0.2">
      <c r="A1361" s="29"/>
      <c r="B1361" s="75"/>
      <c r="C1361" s="183"/>
      <c r="D1361" s="347"/>
      <c r="E1361" s="77"/>
      <c r="F1361" s="185"/>
      <c r="G1361" s="35"/>
      <c r="H1361" s="215"/>
      <c r="I1361" s="215"/>
      <c r="J1361" s="215"/>
      <c r="K1361" s="215"/>
      <c r="L1361" s="215"/>
      <c r="M1361" s="215"/>
      <c r="N1361" s="215"/>
      <c r="O1361" s="215"/>
      <c r="P1361" s="215"/>
    </row>
    <row r="1362" spans="1:17" x14ac:dyDescent="0.2">
      <c r="A1362" s="29"/>
      <c r="B1362" s="75"/>
      <c r="C1362" s="183"/>
      <c r="D1362" s="184"/>
      <c r="E1362" s="77"/>
      <c r="F1362" s="185"/>
      <c r="G1362" s="35"/>
      <c r="H1362" s="215"/>
      <c r="I1362" s="215"/>
      <c r="J1362" s="215"/>
      <c r="K1362" s="215"/>
      <c r="L1362" s="215"/>
      <c r="M1362" s="215"/>
      <c r="N1362" s="215"/>
      <c r="O1362" s="215"/>
      <c r="P1362" s="215"/>
    </row>
    <row r="1363" spans="1:17" x14ac:dyDescent="0.2">
      <c r="A1363" s="29"/>
      <c r="B1363" s="75"/>
      <c r="C1363" s="41"/>
      <c r="D1363" s="184"/>
      <c r="E1363" s="77"/>
      <c r="F1363" s="185"/>
      <c r="G1363" s="35"/>
      <c r="H1363" s="215"/>
      <c r="I1363" s="215"/>
      <c r="J1363" s="215"/>
      <c r="K1363" s="215"/>
      <c r="L1363" s="215"/>
      <c r="M1363" s="215"/>
      <c r="N1363" s="215"/>
      <c r="O1363" s="215"/>
      <c r="P1363" s="215"/>
    </row>
    <row r="1364" spans="1:17" x14ac:dyDescent="0.2">
      <c r="A1364" s="29"/>
      <c r="B1364" s="75"/>
      <c r="C1364" s="41"/>
      <c r="D1364" s="184"/>
      <c r="E1364" s="77"/>
      <c r="F1364" s="185"/>
      <c r="G1364" s="35"/>
      <c r="H1364" s="215"/>
      <c r="I1364" s="215"/>
      <c r="J1364" s="215"/>
      <c r="K1364" s="215"/>
      <c r="L1364" s="215"/>
      <c r="M1364" s="215"/>
      <c r="N1364" s="215"/>
      <c r="O1364" s="215"/>
      <c r="P1364" s="215"/>
    </row>
    <row r="1365" spans="1:17" x14ac:dyDescent="0.2">
      <c r="A1365" s="29"/>
      <c r="B1365" s="186"/>
      <c r="C1365" s="41"/>
      <c r="D1365" s="184"/>
      <c r="E1365" s="77"/>
      <c r="F1365" s="185"/>
      <c r="G1365" s="35"/>
      <c r="H1365" s="215"/>
      <c r="I1365" s="215"/>
      <c r="J1365" s="215"/>
      <c r="K1365" s="215"/>
      <c r="L1365" s="215"/>
      <c r="M1365" s="215"/>
      <c r="N1365" s="215"/>
      <c r="O1365" s="215"/>
      <c r="P1365" s="215"/>
    </row>
    <row r="1366" spans="1:17" x14ac:dyDescent="0.2">
      <c r="A1366" s="29"/>
      <c r="B1366" s="74"/>
      <c r="C1366" s="31"/>
      <c r="D1366" s="184"/>
      <c r="E1366" s="77"/>
      <c r="F1366" s="185"/>
      <c r="G1366" s="35"/>
      <c r="H1366" s="215"/>
      <c r="I1366" s="215"/>
      <c r="J1366" s="215"/>
      <c r="K1366" s="215"/>
      <c r="L1366" s="215"/>
      <c r="M1366" s="215"/>
      <c r="N1366" s="215"/>
      <c r="O1366" s="215"/>
      <c r="P1366" s="215"/>
    </row>
    <row r="1367" spans="1:17" x14ac:dyDescent="0.2">
      <c r="A1367" s="29"/>
      <c r="B1367" s="74"/>
      <c r="C1367" s="41"/>
      <c r="D1367" s="187"/>
      <c r="E1367" s="84"/>
      <c r="F1367" s="163"/>
      <c r="G1367" s="35"/>
      <c r="H1367" s="215"/>
      <c r="I1367" s="215"/>
      <c r="J1367" s="215"/>
      <c r="K1367" s="215"/>
      <c r="L1367" s="215"/>
      <c r="M1367" s="215"/>
      <c r="N1367" s="215"/>
      <c r="O1367" s="215"/>
      <c r="P1367" s="215"/>
    </row>
    <row r="1368" spans="1:17" x14ac:dyDescent="0.2">
      <c r="A1368" s="29"/>
      <c r="B1368" s="74"/>
      <c r="C1368" s="41"/>
      <c r="D1368" s="187"/>
      <c r="E1368" s="84"/>
      <c r="F1368" s="163"/>
      <c r="G1368" s="35"/>
      <c r="H1368" s="215"/>
      <c r="I1368" s="215"/>
      <c r="J1368" s="215"/>
      <c r="K1368" s="215"/>
      <c r="L1368" s="215"/>
      <c r="M1368" s="215"/>
      <c r="N1368" s="215"/>
      <c r="O1368" s="215"/>
      <c r="P1368" s="215"/>
    </row>
    <row r="1369" spans="1:17" x14ac:dyDescent="0.2">
      <c r="A1369" s="29"/>
      <c r="B1369" s="75"/>
      <c r="C1369" s="41"/>
      <c r="D1369" s="187"/>
      <c r="E1369" s="84"/>
      <c r="F1369" s="172"/>
      <c r="G1369" s="35"/>
      <c r="H1369" s="215"/>
      <c r="I1369" s="215"/>
      <c r="J1369" s="215"/>
      <c r="K1369" s="215"/>
      <c r="L1369" s="215"/>
      <c r="M1369" s="215"/>
      <c r="N1369" s="215"/>
      <c r="O1369" s="215"/>
      <c r="P1369" s="215"/>
    </row>
    <row r="1370" spans="1:17" x14ac:dyDescent="0.2">
      <c r="A1370" s="29"/>
      <c r="B1370" s="75"/>
      <c r="C1370" s="41"/>
      <c r="D1370" s="187"/>
      <c r="E1370" s="84"/>
      <c r="F1370" s="173"/>
      <c r="G1370" s="35"/>
      <c r="H1370" s="215"/>
      <c r="I1370" s="215"/>
      <c r="J1370" s="215"/>
      <c r="K1370" s="215"/>
      <c r="L1370" s="215"/>
      <c r="M1370" s="215"/>
      <c r="N1370" s="215"/>
      <c r="O1370" s="215"/>
      <c r="P1370" s="215"/>
    </row>
    <row r="1371" spans="1:17" x14ac:dyDescent="0.2">
      <c r="A1371" s="29"/>
      <c r="B1371" s="75"/>
      <c r="C1371" s="183"/>
      <c r="D1371" s="187"/>
      <c r="E1371" s="77"/>
      <c r="F1371" s="185"/>
      <c r="G1371" s="35"/>
      <c r="H1371" s="215"/>
      <c r="I1371" s="215"/>
      <c r="J1371" s="215"/>
      <c r="K1371" s="215"/>
      <c r="L1371" s="215"/>
      <c r="M1371" s="215"/>
      <c r="N1371" s="215"/>
      <c r="O1371" s="215"/>
    </row>
    <row r="1372" spans="1:17" x14ac:dyDescent="0.2">
      <c r="A1372" s="29"/>
      <c r="B1372" s="75"/>
      <c r="C1372" s="183"/>
      <c r="D1372" s="187"/>
      <c r="E1372" s="77"/>
      <c r="F1372" s="185"/>
      <c r="G1372" s="35"/>
      <c r="H1372" s="215"/>
      <c r="I1372" s="215"/>
      <c r="J1372" s="215"/>
      <c r="K1372" s="215"/>
      <c r="L1372" s="215"/>
      <c r="M1372" s="215"/>
      <c r="N1372" s="215"/>
      <c r="O1372" s="215"/>
    </row>
    <row r="1373" spans="1:17" x14ac:dyDescent="0.2">
      <c r="A1373" s="29"/>
      <c r="B1373" s="75"/>
      <c r="C1373" s="183"/>
      <c r="D1373" s="184"/>
      <c r="E1373" s="77"/>
      <c r="F1373" s="185"/>
      <c r="G1373" s="35"/>
      <c r="H1373" s="215"/>
      <c r="I1373" s="215"/>
      <c r="J1373" s="215"/>
      <c r="K1373" s="215"/>
      <c r="L1373" s="215"/>
      <c r="M1373" s="215"/>
      <c r="N1373" s="215"/>
      <c r="O1373" s="215"/>
      <c r="Q1373" s="2">
        <f>99726.25/1105</f>
        <v>90.25</v>
      </c>
    </row>
    <row r="1374" spans="1:17" x14ac:dyDescent="0.2">
      <c r="A1374" s="29"/>
      <c r="B1374" s="75"/>
      <c r="C1374" s="183"/>
      <c r="D1374" s="184"/>
      <c r="E1374" s="77"/>
      <c r="F1374" s="185"/>
      <c r="G1374" s="35"/>
      <c r="H1374" s="215"/>
      <c r="I1374" s="215"/>
      <c r="J1374" s="215"/>
      <c r="K1374" s="215"/>
      <c r="L1374" s="215"/>
      <c r="M1374" s="215"/>
      <c r="N1374" s="215"/>
      <c r="O1374" s="215"/>
    </row>
    <row r="1375" spans="1:17" x14ac:dyDescent="0.2">
      <c r="A1375" s="29"/>
      <c r="B1375" s="75"/>
      <c r="C1375" s="183"/>
      <c r="D1375" s="184"/>
      <c r="E1375" s="77"/>
      <c r="F1375" s="185"/>
      <c r="G1375" s="35"/>
      <c r="H1375" s="215"/>
      <c r="I1375" s="215"/>
      <c r="J1375" s="215"/>
      <c r="K1375" s="215"/>
      <c r="L1375" s="215"/>
      <c r="M1375" s="215"/>
      <c r="N1375" s="215"/>
      <c r="O1375" s="215"/>
    </row>
    <row r="1376" spans="1:17" x14ac:dyDescent="0.2">
      <c r="A1376" s="29"/>
      <c r="B1376" s="75"/>
      <c r="C1376" s="41"/>
      <c r="D1376" s="184"/>
      <c r="E1376" s="84"/>
      <c r="F1376" s="163"/>
      <c r="G1376" s="35"/>
      <c r="H1376" s="215"/>
      <c r="I1376" s="215"/>
      <c r="J1376" s="215"/>
      <c r="K1376" s="215"/>
      <c r="L1376" s="215"/>
      <c r="M1376" s="215"/>
      <c r="N1376" s="215"/>
      <c r="O1376" s="215"/>
    </row>
    <row r="1377" spans="1:16" x14ac:dyDescent="0.2">
      <c r="A1377" s="29"/>
      <c r="B1377" s="75"/>
      <c r="C1377" s="41"/>
      <c r="D1377" s="184"/>
      <c r="E1377" s="84"/>
      <c r="F1377" s="163"/>
      <c r="G1377" s="35"/>
      <c r="H1377" s="215"/>
      <c r="I1377" s="215"/>
      <c r="J1377" s="215"/>
      <c r="K1377" s="215"/>
      <c r="L1377" s="215"/>
      <c r="M1377" s="215"/>
      <c r="N1377" s="215"/>
      <c r="O1377" s="215"/>
      <c r="P1377" s="215"/>
    </row>
    <row r="1378" spans="1:16" x14ac:dyDescent="0.2">
      <c r="A1378" s="29"/>
      <c r="B1378" s="75"/>
      <c r="C1378" s="41"/>
      <c r="D1378" s="187"/>
      <c r="E1378" s="84"/>
      <c r="F1378" s="163"/>
      <c r="G1378" s="35"/>
      <c r="H1378" s="215"/>
      <c r="I1378" s="215"/>
      <c r="J1378" s="215"/>
      <c r="K1378" s="215"/>
      <c r="L1378" s="215"/>
      <c r="M1378" s="215"/>
      <c r="N1378" s="215"/>
      <c r="O1378" s="215"/>
      <c r="P1378" s="215"/>
    </row>
    <row r="1379" spans="1:16" x14ac:dyDescent="0.2">
      <c r="A1379" s="29"/>
      <c r="B1379" s="75"/>
      <c r="C1379" s="41"/>
      <c r="D1379" s="187"/>
      <c r="E1379" s="84"/>
      <c r="F1379" s="163"/>
      <c r="G1379" s="35"/>
      <c r="H1379" s="215"/>
      <c r="I1379" s="215"/>
      <c r="J1379" s="215"/>
      <c r="K1379" s="215"/>
      <c r="L1379" s="215"/>
      <c r="M1379" s="215"/>
      <c r="N1379" s="215"/>
      <c r="O1379" s="215"/>
      <c r="P1379" s="215"/>
    </row>
    <row r="1380" spans="1:16" x14ac:dyDescent="0.2">
      <c r="A1380" s="29"/>
      <c r="B1380" s="75"/>
      <c r="C1380" s="41"/>
      <c r="D1380" s="187"/>
      <c r="E1380" s="84"/>
      <c r="F1380" s="163"/>
      <c r="G1380" s="35"/>
      <c r="H1380" s="215"/>
      <c r="I1380" s="215"/>
      <c r="J1380" s="215"/>
      <c r="K1380" s="215"/>
      <c r="L1380" s="215"/>
      <c r="M1380" s="215"/>
      <c r="N1380" s="215"/>
      <c r="O1380" s="215"/>
      <c r="P1380" s="215"/>
    </row>
    <row r="1381" spans="1:16" x14ac:dyDescent="0.2">
      <c r="A1381" s="29"/>
      <c r="B1381" s="75"/>
      <c r="C1381" s="41"/>
      <c r="D1381" s="187"/>
      <c r="E1381" s="84"/>
      <c r="F1381" s="163"/>
      <c r="G1381" s="35"/>
      <c r="H1381" s="215"/>
      <c r="I1381" s="215"/>
      <c r="J1381" s="215"/>
      <c r="K1381" s="215"/>
      <c r="L1381" s="215"/>
      <c r="M1381" s="215"/>
      <c r="N1381" s="215"/>
      <c r="O1381" s="215"/>
      <c r="P1381" s="215"/>
    </row>
    <row r="1382" spans="1:16" x14ac:dyDescent="0.2">
      <c r="A1382" s="29"/>
      <c r="B1382" s="75"/>
      <c r="C1382" s="41"/>
      <c r="D1382" s="187"/>
      <c r="E1382" s="84"/>
      <c r="F1382" s="163"/>
      <c r="G1382" s="35"/>
      <c r="H1382" s="215"/>
      <c r="I1382" s="215"/>
      <c r="J1382" s="215"/>
      <c r="K1382" s="215"/>
      <c r="L1382" s="215"/>
      <c r="M1382" s="215"/>
      <c r="N1382" s="215"/>
      <c r="O1382" s="215"/>
      <c r="P1382" s="215"/>
    </row>
    <row r="1383" spans="1:16" x14ac:dyDescent="0.2">
      <c r="A1383" s="29"/>
      <c r="B1383" s="75"/>
      <c r="C1383" s="41"/>
      <c r="D1383" s="187"/>
      <c r="E1383" s="84"/>
      <c r="F1383" s="163"/>
      <c r="G1383" s="35"/>
      <c r="H1383" s="215"/>
      <c r="I1383" s="215"/>
      <c r="J1383" s="215"/>
      <c r="K1383" s="215"/>
      <c r="L1383" s="215"/>
      <c r="M1383" s="215"/>
      <c r="N1383" s="215"/>
      <c r="O1383" s="215"/>
      <c r="P1383" s="215"/>
    </row>
    <row r="1384" spans="1:16" x14ac:dyDescent="0.2">
      <c r="A1384" s="29"/>
      <c r="B1384" s="75"/>
      <c r="C1384" s="41"/>
      <c r="D1384" s="187"/>
      <c r="E1384" s="84"/>
      <c r="F1384" s="163"/>
      <c r="G1384" s="35"/>
      <c r="H1384" s="215"/>
      <c r="I1384" s="215"/>
      <c r="J1384" s="215"/>
      <c r="K1384" s="215"/>
      <c r="L1384" s="215"/>
      <c r="M1384" s="215"/>
      <c r="N1384" s="215"/>
      <c r="O1384" s="215"/>
      <c r="P1384" s="215"/>
    </row>
    <row r="1385" spans="1:16" x14ac:dyDescent="0.2">
      <c r="A1385" s="29"/>
      <c r="B1385" s="75"/>
      <c r="C1385" s="41"/>
      <c r="D1385" s="187"/>
      <c r="E1385" s="84"/>
      <c r="F1385" s="163"/>
      <c r="G1385" s="35"/>
      <c r="H1385" s="215"/>
      <c r="I1385" s="215"/>
      <c r="J1385" s="215"/>
      <c r="K1385" s="215"/>
      <c r="L1385" s="215"/>
      <c r="M1385" s="215"/>
      <c r="N1385" s="215"/>
      <c r="O1385" s="215"/>
      <c r="P1385" s="215"/>
    </row>
    <row r="1386" spans="1:16" x14ac:dyDescent="0.2">
      <c r="A1386" s="29"/>
      <c r="B1386" s="75"/>
      <c r="C1386" s="41"/>
      <c r="D1386" s="187"/>
      <c r="E1386" s="84"/>
      <c r="F1386" s="163"/>
      <c r="G1386" s="35"/>
      <c r="H1386" s="215"/>
      <c r="I1386" s="215"/>
      <c r="J1386" s="215"/>
      <c r="K1386" s="215"/>
      <c r="L1386" s="215"/>
      <c r="M1386" s="215"/>
      <c r="N1386" s="215"/>
      <c r="O1386" s="215"/>
      <c r="P1386" s="215"/>
    </row>
    <row r="1387" spans="1:16" x14ac:dyDescent="0.2">
      <c r="A1387" s="29"/>
      <c r="B1387" s="75"/>
      <c r="C1387" s="41"/>
      <c r="D1387" s="187"/>
      <c r="E1387" s="84"/>
      <c r="F1387" s="163"/>
      <c r="G1387" s="35"/>
      <c r="H1387" s="215"/>
      <c r="I1387" s="215"/>
      <c r="J1387" s="215"/>
      <c r="K1387" s="215"/>
      <c r="L1387" s="215"/>
      <c r="M1387" s="215"/>
      <c r="N1387" s="215"/>
      <c r="O1387" s="215"/>
      <c r="P1387" s="215"/>
    </row>
    <row r="1388" spans="1:16" x14ac:dyDescent="0.2">
      <c r="A1388" s="29"/>
      <c r="B1388" s="75"/>
      <c r="C1388" s="41"/>
      <c r="D1388" s="187"/>
      <c r="E1388" s="84"/>
      <c r="F1388" s="172"/>
      <c r="G1388" s="35"/>
      <c r="H1388" s="215"/>
      <c r="I1388" s="215"/>
      <c r="J1388" s="215"/>
      <c r="K1388" s="215"/>
      <c r="L1388" s="215"/>
      <c r="M1388" s="215"/>
      <c r="N1388" s="215"/>
      <c r="O1388" s="215"/>
      <c r="P1388" s="215"/>
    </row>
    <row r="1389" spans="1:16" x14ac:dyDescent="0.2">
      <c r="A1389" s="29"/>
      <c r="B1389" s="75"/>
      <c r="C1389" s="41"/>
      <c r="D1389" s="187"/>
      <c r="E1389" s="84"/>
      <c r="F1389" s="173"/>
      <c r="G1389" s="35"/>
      <c r="H1389" s="215"/>
      <c r="I1389" s="215"/>
      <c r="J1389" s="215"/>
      <c r="K1389" s="215"/>
      <c r="L1389" s="215"/>
      <c r="M1389" s="215"/>
      <c r="N1389" s="215"/>
      <c r="O1389" s="215"/>
      <c r="P1389" s="215"/>
    </row>
    <row r="1390" spans="1:16" x14ac:dyDescent="0.2">
      <c r="A1390" s="29" t="s">
        <v>8</v>
      </c>
      <c r="B1390" s="75"/>
      <c r="C1390" s="41"/>
      <c r="D1390" s="187"/>
      <c r="E1390" s="84"/>
      <c r="F1390" s="173"/>
      <c r="G1390" s="35" t="s">
        <v>8</v>
      </c>
      <c r="H1390" s="215"/>
      <c r="I1390" s="215"/>
      <c r="J1390" s="215"/>
      <c r="K1390" s="215"/>
      <c r="L1390" s="215"/>
      <c r="M1390" s="215"/>
      <c r="N1390" s="215"/>
      <c r="O1390" s="215"/>
      <c r="P1390" s="215"/>
    </row>
    <row r="1391" spans="1:16" ht="13.5" thickBot="1" x14ac:dyDescent="0.25">
      <c r="A1391" s="45"/>
      <c r="B1391" s="188"/>
      <c r="C1391" s="47" t="s">
        <v>8</v>
      </c>
      <c r="D1391" s="66" t="s">
        <v>8</v>
      </c>
      <c r="E1391" s="188"/>
      <c r="F1391" s="49" t="s">
        <v>15</v>
      </c>
      <c r="G1391" s="50">
        <f>SUM(G1357:G1390)</f>
        <v>112500</v>
      </c>
      <c r="H1391" s="246"/>
      <c r="I1391" s="246"/>
      <c r="J1391" s="246"/>
      <c r="K1391" s="246"/>
      <c r="L1391" s="246"/>
      <c r="M1391" s="246"/>
      <c r="N1391" s="246"/>
      <c r="O1391" s="246"/>
      <c r="P1391" s="246"/>
    </row>
    <row r="1392" spans="1:16" ht="13.5" thickTop="1" x14ac:dyDescent="0.2">
      <c r="A1392" s="348" t="s">
        <v>1755</v>
      </c>
      <c r="B1392" s="190"/>
      <c r="C1392" s="191"/>
      <c r="D1392" s="192"/>
      <c r="E1392" s="190"/>
      <c r="F1392" s="193"/>
      <c r="G1392" s="194"/>
      <c r="H1392" s="254"/>
      <c r="I1392" s="254"/>
      <c r="J1392" s="254"/>
      <c r="K1392" s="254"/>
      <c r="L1392" s="254"/>
      <c r="M1392" s="254"/>
      <c r="N1392" s="254"/>
      <c r="O1392" s="254"/>
      <c r="P1392" s="254"/>
    </row>
    <row r="1393" spans="1:16" ht="13.5" thickBot="1" x14ac:dyDescent="0.25">
      <c r="A1393" s="195" t="s">
        <v>159</v>
      </c>
      <c r="B1393" s="196"/>
      <c r="C1393" s="349" t="s">
        <v>1756</v>
      </c>
      <c r="D1393" s="196"/>
      <c r="E1393" s="197"/>
      <c r="F1393" s="198"/>
      <c r="G1393" s="199"/>
      <c r="H1393" s="254"/>
      <c r="I1393" s="254"/>
      <c r="J1393" s="254"/>
      <c r="K1393" s="254"/>
      <c r="L1393" s="254"/>
      <c r="M1393" s="254"/>
      <c r="N1393" s="254"/>
      <c r="O1393" s="254"/>
      <c r="P1393" s="254"/>
    </row>
    <row r="1394" spans="1:16" ht="13.5" thickTop="1" x14ac:dyDescent="0.2">
      <c r="A1394" s="1130" t="s">
        <v>8</v>
      </c>
      <c r="B1394" s="1131"/>
      <c r="C1394" s="1131"/>
      <c r="D1394" s="57" t="s">
        <v>11</v>
      </c>
      <c r="E1394" s="1132" t="s">
        <v>12</v>
      </c>
      <c r="F1394" s="1132"/>
      <c r="G1394" s="1133"/>
      <c r="H1394" s="4"/>
      <c r="I1394" s="4"/>
      <c r="J1394" s="4"/>
      <c r="K1394" s="4"/>
      <c r="L1394" s="4"/>
      <c r="M1394" s="4"/>
      <c r="N1394" s="4"/>
      <c r="O1394" s="4"/>
      <c r="P1394" s="4"/>
    </row>
    <row r="1395" spans="1:16" x14ac:dyDescent="0.2">
      <c r="A1395" s="1191" t="s">
        <v>17</v>
      </c>
      <c r="B1395" s="1192"/>
      <c r="C1395" s="1193"/>
      <c r="D1395" s="39"/>
      <c r="E1395" s="1136"/>
      <c r="F1395" s="1137"/>
      <c r="G1395" s="1138"/>
      <c r="H1395" s="176"/>
      <c r="I1395" s="176"/>
      <c r="J1395" s="176"/>
      <c r="K1395" s="176"/>
      <c r="L1395" s="176"/>
      <c r="M1395" s="176"/>
      <c r="N1395" s="176"/>
      <c r="O1395" s="176"/>
      <c r="P1395" s="176"/>
    </row>
    <row r="1396" spans="1:16" x14ac:dyDescent="0.2">
      <c r="A1396" s="1191" t="s">
        <v>38</v>
      </c>
      <c r="B1396" s="1192"/>
      <c r="C1396" s="1193"/>
      <c r="D1396" s="58" t="s">
        <v>380</v>
      </c>
      <c r="E1396" s="1194" t="s">
        <v>142</v>
      </c>
      <c r="F1396" s="1139"/>
      <c r="G1396" s="1140"/>
      <c r="H1396" s="1"/>
      <c r="I1396" s="1"/>
      <c r="J1396" s="1"/>
      <c r="K1396" s="1"/>
      <c r="L1396" s="1"/>
      <c r="M1396" s="1"/>
      <c r="N1396" s="1"/>
      <c r="O1396" s="1"/>
      <c r="P1396" s="1"/>
    </row>
    <row r="1397" spans="1:16" ht="13.5" thickBot="1" x14ac:dyDescent="0.25">
      <c r="A1397" s="1195" t="s">
        <v>39</v>
      </c>
      <c r="B1397" s="1196"/>
      <c r="C1397" s="1197"/>
      <c r="D1397" s="356" t="s">
        <v>589</v>
      </c>
      <c r="E1397" s="1143" t="s">
        <v>0</v>
      </c>
      <c r="F1397" s="1143"/>
      <c r="G1397" s="1144"/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ht="16.5" x14ac:dyDescent="0.25">
      <c r="A1398" s="1152" t="s">
        <v>29</v>
      </c>
      <c r="B1398" s="1153"/>
      <c r="C1398" s="1153"/>
      <c r="D1398" s="1153"/>
      <c r="E1398" s="1153"/>
      <c r="F1398" s="1153"/>
      <c r="G1398" s="1154"/>
      <c r="H1398" s="251"/>
      <c r="I1398" s="251"/>
      <c r="J1398" s="251"/>
      <c r="K1398" s="251"/>
      <c r="L1398" s="251"/>
      <c r="M1398" s="251"/>
      <c r="N1398" s="251"/>
      <c r="O1398" s="251"/>
      <c r="P1398" s="251"/>
    </row>
    <row r="1399" spans="1:16" x14ac:dyDescent="0.2">
      <c r="A1399" s="1155" t="s">
        <v>48</v>
      </c>
      <c r="B1399" s="1156"/>
      <c r="C1399" s="1156"/>
      <c r="D1399" s="1156"/>
      <c r="E1399" s="1156"/>
      <c r="F1399" s="1156"/>
      <c r="G1399" s="1157"/>
      <c r="H1399" s="250"/>
      <c r="I1399" s="250"/>
      <c r="J1399" s="250"/>
      <c r="K1399" s="250"/>
      <c r="L1399" s="250"/>
      <c r="M1399" s="250"/>
      <c r="N1399" s="250"/>
      <c r="O1399" s="250"/>
      <c r="P1399" s="250"/>
    </row>
    <row r="1400" spans="1:16" x14ac:dyDescent="0.2">
      <c r="A1400" s="1158" t="s">
        <v>49</v>
      </c>
      <c r="B1400" s="1159"/>
      <c r="C1400" s="1159"/>
      <c r="D1400" s="1159"/>
      <c r="E1400" s="1159"/>
      <c r="F1400" s="1159"/>
      <c r="G1400" s="1160"/>
      <c r="H1400" s="4"/>
      <c r="I1400" s="4"/>
      <c r="J1400" s="4"/>
      <c r="K1400" s="4"/>
      <c r="L1400" s="4"/>
      <c r="M1400" s="4"/>
      <c r="N1400" s="4"/>
      <c r="O1400" s="4"/>
      <c r="P1400" s="4"/>
    </row>
    <row r="1401" spans="1:16" x14ac:dyDescent="0.2">
      <c r="A1401" s="6"/>
      <c r="B1401" s="178"/>
      <c r="C1401" s="8"/>
      <c r="D1401" s="9"/>
      <c r="E1401" s="99"/>
      <c r="F1401" s="10"/>
      <c r="G1401" s="11" t="s">
        <v>8</v>
      </c>
      <c r="H1401" s="252"/>
      <c r="I1401" s="252"/>
      <c r="J1401" s="252"/>
      <c r="K1401" s="252"/>
      <c r="L1401" s="252"/>
      <c r="M1401" s="252"/>
      <c r="N1401" s="252"/>
      <c r="O1401" s="252"/>
      <c r="P1401" s="252"/>
    </row>
    <row r="1402" spans="1:16" x14ac:dyDescent="0.2">
      <c r="A1402" s="12" t="s">
        <v>1</v>
      </c>
      <c r="B1402" s="13"/>
      <c r="C1402" s="14" t="s">
        <v>5</v>
      </c>
      <c r="D1402" s="13"/>
      <c r="E1402" s="343" t="s">
        <v>1074</v>
      </c>
      <c r="F1402" s="60"/>
      <c r="G1402" s="344" t="s">
        <v>1538</v>
      </c>
      <c r="H1402" s="411"/>
      <c r="I1402" s="411"/>
      <c r="J1402" s="411"/>
      <c r="K1402" s="411"/>
      <c r="L1402" s="411"/>
      <c r="M1402" s="411"/>
      <c r="N1402" s="411"/>
      <c r="O1402" s="411"/>
      <c r="P1402" s="411"/>
    </row>
    <row r="1403" spans="1:16" x14ac:dyDescent="0.2">
      <c r="A1403" s="17" t="s">
        <v>8</v>
      </c>
      <c r="B1403" s="179"/>
      <c r="C1403" s="19"/>
      <c r="D1403" s="4"/>
      <c r="E1403" s="1145"/>
      <c r="F1403" s="1146"/>
      <c r="G1403" s="20"/>
    </row>
    <row r="1404" spans="1:16" x14ac:dyDescent="0.2">
      <c r="A1404" s="21" t="s">
        <v>37</v>
      </c>
      <c r="B1404" s="22"/>
      <c r="C1404" s="22"/>
      <c r="D1404" s="22"/>
      <c r="E1404" s="23" t="s">
        <v>46</v>
      </c>
      <c r="F1404" s="24"/>
      <c r="G1404" s="20" t="s">
        <v>50</v>
      </c>
    </row>
    <row r="1405" spans="1:16" x14ac:dyDescent="0.2">
      <c r="A1405" s="6"/>
      <c r="B1405" s="178"/>
      <c r="C1405" s="8"/>
      <c r="D1405" s="8"/>
      <c r="E1405" s="1147"/>
      <c r="F1405" s="1148"/>
      <c r="G1405" s="25"/>
    </row>
    <row r="1406" spans="1:16" ht="26.25" thickBot="1" x14ac:dyDescent="0.25">
      <c r="A1406" s="26" t="s">
        <v>47</v>
      </c>
      <c r="B1406" s="180" t="s">
        <v>23</v>
      </c>
      <c r="C1406" s="28" t="s">
        <v>34</v>
      </c>
      <c r="D1406" s="110" t="s">
        <v>53</v>
      </c>
      <c r="E1406" s="181" t="s">
        <v>54</v>
      </c>
      <c r="F1406" s="111" t="s">
        <v>55</v>
      </c>
      <c r="G1406" s="112" t="s">
        <v>35</v>
      </c>
      <c r="H1406" s="253"/>
      <c r="I1406" s="253"/>
      <c r="J1406" s="253"/>
      <c r="K1406" s="253"/>
      <c r="L1406" s="253"/>
      <c r="M1406" s="253"/>
      <c r="N1406" s="253"/>
      <c r="O1406" s="253"/>
      <c r="P1406" s="253"/>
    </row>
    <row r="1407" spans="1:16" ht="13.5" thickTop="1" x14ac:dyDescent="0.2">
      <c r="A1407" s="29">
        <v>1</v>
      </c>
      <c r="B1407" s="75"/>
      <c r="C1407" s="346" t="s">
        <v>149</v>
      </c>
      <c r="D1407" s="347" t="s">
        <v>1753</v>
      </c>
      <c r="E1407" s="77">
        <v>150</v>
      </c>
      <c r="F1407" s="185">
        <v>200</v>
      </c>
      <c r="G1407" s="35">
        <f>F1407*E1407</f>
        <v>30000</v>
      </c>
      <c r="H1407" s="215"/>
      <c r="I1407" s="215"/>
      <c r="J1407" s="215"/>
      <c r="K1407" s="215"/>
      <c r="L1407" s="215"/>
      <c r="M1407" s="215"/>
      <c r="N1407" s="215"/>
      <c r="O1407" s="215"/>
      <c r="P1407" s="215"/>
    </row>
    <row r="1408" spans="1:16" x14ac:dyDescent="0.2">
      <c r="A1408" s="345">
        <v>2</v>
      </c>
      <c r="B1408" s="75"/>
      <c r="C1408" s="346" t="s">
        <v>149</v>
      </c>
      <c r="D1408" s="347" t="s">
        <v>416</v>
      </c>
      <c r="E1408" s="77">
        <v>150</v>
      </c>
      <c r="F1408" s="185">
        <v>350</v>
      </c>
      <c r="G1408" s="35">
        <f t="shared" ref="G1408" si="18">F1408*E1408</f>
        <v>52500</v>
      </c>
      <c r="H1408" s="215"/>
      <c r="I1408" s="215"/>
      <c r="J1408" s="215"/>
      <c r="K1408" s="215"/>
      <c r="L1408" s="215"/>
      <c r="M1408" s="215"/>
      <c r="N1408" s="215"/>
      <c r="O1408" s="215"/>
      <c r="P1408" s="215"/>
    </row>
    <row r="1409" spans="1:16" x14ac:dyDescent="0.2">
      <c r="A1409" s="345"/>
      <c r="B1409" s="75"/>
      <c r="C1409" s="346"/>
      <c r="D1409" s="347" t="s">
        <v>358</v>
      </c>
      <c r="E1409" s="77"/>
      <c r="F1409" s="185"/>
      <c r="G1409" s="35"/>
      <c r="H1409" s="215"/>
      <c r="I1409" s="215"/>
      <c r="J1409" s="215"/>
      <c r="K1409" s="215"/>
      <c r="L1409" s="215"/>
      <c r="M1409" s="215"/>
      <c r="N1409" s="215"/>
      <c r="O1409" s="215"/>
      <c r="P1409" s="215"/>
    </row>
    <row r="1410" spans="1:16" x14ac:dyDescent="0.2">
      <c r="A1410" s="345">
        <v>3</v>
      </c>
      <c r="B1410" s="75"/>
      <c r="C1410" s="346" t="s">
        <v>149</v>
      </c>
      <c r="D1410" s="347" t="s">
        <v>1754</v>
      </c>
      <c r="E1410" s="77">
        <v>150</v>
      </c>
      <c r="F1410" s="185">
        <v>200</v>
      </c>
      <c r="G1410" s="35">
        <f t="shared" ref="G1410" si="19">F1410*E1410</f>
        <v>30000</v>
      </c>
      <c r="H1410" s="215"/>
      <c r="I1410" s="215"/>
      <c r="J1410" s="215"/>
      <c r="K1410" s="215"/>
      <c r="L1410" s="215"/>
      <c r="M1410" s="215"/>
      <c r="N1410" s="215"/>
      <c r="O1410" s="215"/>
      <c r="P1410" s="215"/>
    </row>
    <row r="1411" spans="1:16" x14ac:dyDescent="0.2">
      <c r="A1411" s="29"/>
      <c r="B1411" s="75"/>
      <c r="C1411" s="183"/>
      <c r="D1411" s="347"/>
      <c r="E1411" s="77"/>
      <c r="F1411" s="185"/>
      <c r="G1411" s="35"/>
      <c r="H1411" s="215"/>
      <c r="I1411" s="215"/>
      <c r="J1411" s="215"/>
      <c r="K1411" s="215"/>
      <c r="L1411" s="215"/>
      <c r="M1411" s="215"/>
      <c r="N1411" s="215"/>
      <c r="O1411" s="215"/>
      <c r="P1411" s="215"/>
    </row>
    <row r="1412" spans="1:16" x14ac:dyDescent="0.2">
      <c r="A1412" s="29"/>
      <c r="B1412" s="75"/>
      <c r="C1412" s="183"/>
      <c r="D1412" s="184"/>
      <c r="E1412" s="77"/>
      <c r="F1412" s="185"/>
      <c r="G1412" s="35"/>
      <c r="H1412" s="215"/>
      <c r="I1412" s="215"/>
      <c r="J1412" s="215"/>
      <c r="K1412" s="215"/>
      <c r="L1412" s="215"/>
      <c r="M1412" s="215"/>
      <c r="N1412" s="215"/>
      <c r="O1412" s="215"/>
      <c r="P1412" s="215"/>
    </row>
    <row r="1413" spans="1:16" x14ac:dyDescent="0.2">
      <c r="A1413" s="29"/>
      <c r="B1413" s="75"/>
      <c r="C1413" s="41"/>
      <c r="D1413" s="184"/>
      <c r="E1413" s="77"/>
      <c r="F1413" s="185"/>
      <c r="G1413" s="35"/>
      <c r="H1413" s="215"/>
      <c r="I1413" s="215"/>
      <c r="J1413" s="215"/>
      <c r="K1413" s="215"/>
      <c r="L1413" s="215"/>
      <c r="M1413" s="215"/>
      <c r="N1413" s="215"/>
      <c r="O1413" s="215"/>
      <c r="P1413" s="215"/>
    </row>
    <row r="1414" spans="1:16" x14ac:dyDescent="0.2">
      <c r="A1414" s="29"/>
      <c r="B1414" s="75"/>
      <c r="C1414" s="41"/>
      <c r="D1414" s="184"/>
      <c r="E1414" s="77"/>
      <c r="F1414" s="185"/>
      <c r="G1414" s="35"/>
      <c r="H1414" s="215"/>
      <c r="I1414" s="215"/>
      <c r="J1414" s="215"/>
      <c r="K1414" s="215"/>
      <c r="L1414" s="215"/>
      <c r="M1414" s="215"/>
      <c r="N1414" s="215"/>
      <c r="O1414" s="215"/>
      <c r="P1414" s="215"/>
    </row>
    <row r="1415" spans="1:16" x14ac:dyDescent="0.2">
      <c r="A1415" s="29"/>
      <c r="B1415" s="186"/>
      <c r="C1415" s="41"/>
      <c r="D1415" s="184"/>
      <c r="E1415" s="77"/>
      <c r="F1415" s="185"/>
      <c r="G1415" s="35"/>
      <c r="H1415" s="215"/>
      <c r="I1415" s="215"/>
      <c r="J1415" s="215"/>
      <c r="K1415" s="215"/>
      <c r="L1415" s="215"/>
      <c r="M1415" s="215"/>
      <c r="N1415" s="215"/>
      <c r="O1415" s="215"/>
      <c r="P1415" s="215"/>
    </row>
    <row r="1416" spans="1:16" x14ac:dyDescent="0.2">
      <c r="A1416" s="29"/>
      <c r="B1416" s="74"/>
      <c r="C1416" s="31"/>
      <c r="D1416" s="184"/>
      <c r="E1416" s="77"/>
      <c r="F1416" s="185"/>
      <c r="G1416" s="35"/>
      <c r="H1416" s="215"/>
      <c r="I1416" s="215"/>
      <c r="J1416" s="215"/>
      <c r="K1416" s="215"/>
      <c r="L1416" s="215"/>
      <c r="M1416" s="215"/>
      <c r="N1416" s="215"/>
      <c r="O1416" s="215"/>
      <c r="P1416" s="215"/>
    </row>
    <row r="1417" spans="1:16" x14ac:dyDescent="0.2">
      <c r="A1417" s="29"/>
      <c r="B1417" s="74"/>
      <c r="C1417" s="41"/>
      <c r="D1417" s="187"/>
      <c r="E1417" s="84"/>
      <c r="F1417" s="163"/>
      <c r="G1417" s="35"/>
      <c r="H1417" s="215"/>
      <c r="I1417" s="215"/>
      <c r="J1417" s="215"/>
      <c r="K1417" s="215"/>
      <c r="L1417" s="215"/>
      <c r="M1417" s="215"/>
      <c r="N1417" s="215"/>
      <c r="O1417" s="215"/>
      <c r="P1417" s="215"/>
    </row>
    <row r="1418" spans="1:16" x14ac:dyDescent="0.2">
      <c r="A1418" s="29"/>
      <c r="B1418" s="74"/>
      <c r="C1418" s="41"/>
      <c r="D1418" s="187"/>
      <c r="E1418" s="84"/>
      <c r="F1418" s="163"/>
      <c r="G1418" s="35"/>
      <c r="H1418" s="215"/>
      <c r="I1418" s="215"/>
      <c r="J1418" s="215"/>
      <c r="K1418" s="215"/>
      <c r="L1418" s="215"/>
      <c r="M1418" s="215"/>
      <c r="N1418" s="215"/>
      <c r="O1418" s="215"/>
      <c r="P1418" s="215"/>
    </row>
    <row r="1419" spans="1:16" x14ac:dyDescent="0.2">
      <c r="A1419" s="29"/>
      <c r="B1419" s="75"/>
      <c r="C1419" s="41"/>
      <c r="D1419" s="187"/>
      <c r="E1419" s="84"/>
      <c r="F1419" s="172"/>
      <c r="G1419" s="35"/>
      <c r="H1419" s="215"/>
      <c r="I1419" s="215"/>
      <c r="J1419" s="215"/>
      <c r="K1419" s="215"/>
      <c r="L1419" s="215"/>
      <c r="M1419" s="215"/>
      <c r="N1419" s="215"/>
      <c r="O1419" s="215"/>
      <c r="P1419" s="215"/>
    </row>
    <row r="1420" spans="1:16" x14ac:dyDescent="0.2">
      <c r="A1420" s="29"/>
      <c r="B1420" s="75"/>
      <c r="C1420" s="41"/>
      <c r="D1420" s="187"/>
      <c r="E1420" s="84"/>
      <c r="F1420" s="173"/>
      <c r="G1420" s="35"/>
      <c r="H1420" s="215"/>
      <c r="I1420" s="215"/>
      <c r="J1420" s="215"/>
      <c r="K1420" s="215"/>
      <c r="L1420" s="215"/>
      <c r="M1420" s="215"/>
      <c r="N1420" s="215"/>
      <c r="O1420" s="215"/>
      <c r="P1420" s="215"/>
    </row>
    <row r="1421" spans="1:16" x14ac:dyDescent="0.2">
      <c r="A1421" s="29"/>
      <c r="B1421" s="75"/>
      <c r="C1421" s="183"/>
      <c r="D1421" s="187"/>
      <c r="E1421" s="77"/>
      <c r="F1421" s="185"/>
      <c r="G1421" s="35"/>
      <c r="H1421" s="215"/>
      <c r="I1421" s="215"/>
      <c r="J1421" s="215"/>
      <c r="K1421" s="215"/>
      <c r="L1421" s="215"/>
      <c r="M1421" s="215"/>
      <c r="N1421" s="215"/>
      <c r="O1421" s="215"/>
      <c r="P1421" s="215"/>
    </row>
    <row r="1422" spans="1:16" x14ac:dyDescent="0.2">
      <c r="A1422" s="29"/>
      <c r="B1422" s="75"/>
      <c r="C1422" s="183"/>
      <c r="D1422" s="187"/>
      <c r="E1422" s="77"/>
      <c r="F1422" s="185"/>
      <c r="G1422" s="35"/>
      <c r="H1422" s="215"/>
      <c r="I1422" s="215"/>
      <c r="J1422" s="215"/>
      <c r="K1422" s="215"/>
      <c r="L1422" s="215"/>
      <c r="M1422" s="215"/>
      <c r="N1422" s="215"/>
      <c r="O1422" s="215"/>
      <c r="P1422" s="215"/>
    </row>
    <row r="1423" spans="1:16" x14ac:dyDescent="0.2">
      <c r="A1423" s="29"/>
      <c r="B1423" s="75"/>
      <c r="C1423" s="183"/>
      <c r="D1423" s="184"/>
      <c r="E1423" s="77"/>
      <c r="F1423" s="185"/>
      <c r="G1423" s="35"/>
      <c r="H1423" s="215"/>
      <c r="I1423" s="215"/>
      <c r="J1423" s="215"/>
      <c r="K1423" s="215"/>
      <c r="L1423" s="215"/>
      <c r="M1423" s="215"/>
      <c r="N1423" s="215"/>
      <c r="O1423" s="215"/>
      <c r="P1423" s="215"/>
    </row>
    <row r="1424" spans="1:16" x14ac:dyDescent="0.2">
      <c r="A1424" s="29"/>
      <c r="B1424" s="75"/>
      <c r="C1424" s="183"/>
      <c r="D1424" s="184"/>
      <c r="E1424" s="77"/>
      <c r="F1424" s="185"/>
      <c r="G1424" s="35"/>
      <c r="H1424" s="215"/>
      <c r="I1424" s="215"/>
      <c r="J1424" s="215"/>
      <c r="K1424" s="215"/>
      <c r="L1424" s="215"/>
      <c r="M1424" s="215"/>
      <c r="N1424" s="215"/>
      <c r="O1424" s="215"/>
      <c r="P1424" s="215"/>
    </row>
    <row r="1425" spans="1:16" x14ac:dyDescent="0.2">
      <c r="A1425" s="29"/>
      <c r="B1425" s="75"/>
      <c r="C1425" s="183"/>
      <c r="D1425" s="184"/>
      <c r="E1425" s="77"/>
      <c r="F1425" s="185"/>
      <c r="G1425" s="35"/>
      <c r="H1425" s="215"/>
      <c r="I1425" s="215"/>
      <c r="J1425" s="215"/>
      <c r="K1425" s="215"/>
      <c r="L1425" s="215"/>
      <c r="M1425" s="215"/>
      <c r="N1425" s="215"/>
      <c r="O1425" s="215"/>
      <c r="P1425" s="215"/>
    </row>
    <row r="1426" spans="1:16" x14ac:dyDescent="0.2">
      <c r="A1426" s="29"/>
      <c r="B1426" s="75"/>
      <c r="C1426" s="41"/>
      <c r="D1426" s="184"/>
      <c r="E1426" s="84"/>
      <c r="F1426" s="163"/>
      <c r="G1426" s="35"/>
      <c r="H1426" s="215"/>
      <c r="I1426" s="215"/>
      <c r="J1426" s="215"/>
      <c r="K1426" s="215"/>
      <c r="L1426" s="215"/>
      <c r="M1426" s="215"/>
      <c r="N1426" s="215"/>
      <c r="O1426" s="215"/>
      <c r="P1426" s="215"/>
    </row>
    <row r="1427" spans="1:16" x14ac:dyDescent="0.2">
      <c r="A1427" s="29"/>
      <c r="B1427" s="75"/>
      <c r="C1427" s="41"/>
      <c r="D1427" s="184"/>
      <c r="E1427" s="84"/>
      <c r="F1427" s="163"/>
      <c r="G1427" s="35"/>
      <c r="H1427" s="215"/>
      <c r="I1427" s="215"/>
      <c r="J1427" s="215"/>
      <c r="K1427" s="215"/>
      <c r="L1427" s="215"/>
      <c r="M1427" s="215"/>
      <c r="N1427" s="215"/>
      <c r="O1427" s="215"/>
      <c r="P1427" s="215"/>
    </row>
    <row r="1428" spans="1:16" x14ac:dyDescent="0.2">
      <c r="A1428" s="29"/>
      <c r="B1428" s="75"/>
      <c r="C1428" s="41"/>
      <c r="D1428" s="187"/>
      <c r="E1428" s="84"/>
      <c r="F1428" s="163"/>
      <c r="G1428" s="35"/>
      <c r="H1428" s="215"/>
      <c r="I1428" s="215"/>
      <c r="J1428" s="215"/>
      <c r="K1428" s="215"/>
      <c r="L1428" s="215"/>
      <c r="M1428" s="215"/>
      <c r="N1428" s="215"/>
      <c r="O1428" s="215"/>
      <c r="P1428" s="215"/>
    </row>
    <row r="1429" spans="1:16" x14ac:dyDescent="0.2">
      <c r="A1429" s="29"/>
      <c r="B1429" s="75"/>
      <c r="C1429" s="41"/>
      <c r="D1429" s="187"/>
      <c r="E1429" s="84"/>
      <c r="F1429" s="163"/>
      <c r="G1429" s="35"/>
      <c r="H1429" s="215"/>
      <c r="I1429" s="215"/>
      <c r="J1429" s="215"/>
      <c r="K1429" s="215"/>
      <c r="L1429" s="215"/>
      <c r="M1429" s="215"/>
      <c r="N1429" s="215"/>
      <c r="O1429" s="215"/>
      <c r="P1429" s="215"/>
    </row>
    <row r="1430" spans="1:16" x14ac:dyDescent="0.2">
      <c r="A1430" s="29"/>
      <c r="B1430" s="75"/>
      <c r="C1430" s="41"/>
      <c r="D1430" s="187"/>
      <c r="E1430" s="84"/>
      <c r="F1430" s="163"/>
      <c r="G1430" s="35"/>
      <c r="H1430" s="215"/>
      <c r="I1430" s="215"/>
      <c r="J1430" s="215"/>
      <c r="K1430" s="215"/>
      <c r="L1430" s="215"/>
      <c r="M1430" s="215"/>
      <c r="N1430" s="215"/>
      <c r="O1430" s="215"/>
      <c r="P1430" s="215"/>
    </row>
    <row r="1431" spans="1:16" x14ac:dyDescent="0.2">
      <c r="A1431" s="29"/>
      <c r="B1431" s="75"/>
      <c r="C1431" s="41"/>
      <c r="D1431" s="187"/>
      <c r="E1431" s="84"/>
      <c r="F1431" s="163"/>
      <c r="G1431" s="35"/>
      <c r="H1431" s="215"/>
      <c r="I1431" s="215"/>
      <c r="J1431" s="215"/>
      <c r="K1431" s="215"/>
      <c r="L1431" s="215"/>
      <c r="M1431" s="215"/>
      <c r="N1431" s="215"/>
      <c r="O1431" s="215"/>
      <c r="P1431" s="215"/>
    </row>
    <row r="1432" spans="1:16" x14ac:dyDescent="0.2">
      <c r="A1432" s="29"/>
      <c r="B1432" s="75"/>
      <c r="C1432" s="41"/>
      <c r="D1432" s="187"/>
      <c r="E1432" s="84"/>
      <c r="F1432" s="163"/>
      <c r="G1432" s="35"/>
      <c r="H1432" s="215"/>
      <c r="I1432" s="215"/>
      <c r="J1432" s="215"/>
      <c r="K1432" s="215"/>
      <c r="L1432" s="215"/>
      <c r="M1432" s="215"/>
      <c r="N1432" s="215"/>
      <c r="O1432" s="215"/>
      <c r="P1432" s="215"/>
    </row>
    <row r="1433" spans="1:16" x14ac:dyDescent="0.2">
      <c r="A1433" s="29"/>
      <c r="B1433" s="75"/>
      <c r="C1433" s="41"/>
      <c r="D1433" s="187"/>
      <c r="E1433" s="84"/>
      <c r="F1433" s="163"/>
      <c r="G1433" s="35"/>
      <c r="H1433" s="215"/>
      <c r="I1433" s="215"/>
      <c r="J1433" s="215"/>
      <c r="K1433" s="215"/>
      <c r="L1433" s="215"/>
      <c r="M1433" s="215"/>
      <c r="N1433" s="215"/>
      <c r="O1433" s="215"/>
      <c r="P1433" s="215"/>
    </row>
    <row r="1434" spans="1:16" x14ac:dyDescent="0.2">
      <c r="A1434" s="29"/>
      <c r="B1434" s="75"/>
      <c r="C1434" s="41"/>
      <c r="D1434" s="187"/>
      <c r="E1434" s="84"/>
      <c r="F1434" s="163"/>
      <c r="G1434" s="35"/>
      <c r="H1434" s="215"/>
      <c r="I1434" s="215"/>
      <c r="J1434" s="215"/>
      <c r="K1434" s="215"/>
      <c r="L1434" s="215"/>
      <c r="M1434" s="215"/>
      <c r="N1434" s="215"/>
      <c r="O1434" s="215"/>
      <c r="P1434" s="215"/>
    </row>
    <row r="1435" spans="1:16" x14ac:dyDescent="0.2">
      <c r="A1435" s="29"/>
      <c r="B1435" s="75"/>
      <c r="C1435" s="41"/>
      <c r="D1435" s="187"/>
      <c r="E1435" s="84"/>
      <c r="F1435" s="163"/>
      <c r="G1435" s="35"/>
      <c r="H1435" s="215"/>
      <c r="I1435" s="215"/>
      <c r="J1435" s="215"/>
      <c r="K1435" s="215"/>
      <c r="L1435" s="215"/>
      <c r="M1435" s="215"/>
      <c r="N1435" s="215"/>
      <c r="O1435" s="215"/>
      <c r="P1435" s="215"/>
    </row>
    <row r="1436" spans="1:16" x14ac:dyDescent="0.2">
      <c r="A1436" s="29"/>
      <c r="B1436" s="75"/>
      <c r="C1436" s="41"/>
      <c r="D1436" s="187"/>
      <c r="E1436" s="84"/>
      <c r="F1436" s="163"/>
      <c r="G1436" s="35"/>
      <c r="H1436" s="215"/>
      <c r="I1436" s="215"/>
      <c r="J1436" s="215"/>
      <c r="K1436" s="215"/>
      <c r="L1436" s="215"/>
      <c r="M1436" s="215"/>
      <c r="N1436" s="215"/>
      <c r="O1436" s="215"/>
      <c r="P1436" s="215"/>
    </row>
    <row r="1437" spans="1:16" x14ac:dyDescent="0.2">
      <c r="A1437" s="29"/>
      <c r="B1437" s="75"/>
      <c r="C1437" s="41"/>
      <c r="D1437" s="187"/>
      <c r="E1437" s="84"/>
      <c r="F1437" s="163"/>
      <c r="G1437" s="35"/>
      <c r="H1437" s="215"/>
      <c r="I1437" s="215"/>
      <c r="J1437" s="215"/>
      <c r="K1437" s="215"/>
      <c r="L1437" s="215"/>
      <c r="M1437" s="215"/>
      <c r="N1437" s="215"/>
      <c r="O1437" s="215"/>
      <c r="P1437" s="215"/>
    </row>
    <row r="1438" spans="1:16" x14ac:dyDescent="0.2">
      <c r="A1438" s="29"/>
      <c r="B1438" s="75"/>
      <c r="C1438" s="41"/>
      <c r="D1438" s="187"/>
      <c r="E1438" s="84"/>
      <c r="F1438" s="172"/>
      <c r="G1438" s="35"/>
      <c r="H1438" s="215"/>
      <c r="I1438" s="215"/>
      <c r="J1438" s="215"/>
      <c r="K1438" s="215"/>
      <c r="L1438" s="215"/>
      <c r="M1438" s="215"/>
      <c r="N1438" s="215"/>
      <c r="O1438" s="215"/>
      <c r="P1438" s="215"/>
    </row>
    <row r="1439" spans="1:16" x14ac:dyDescent="0.2">
      <c r="A1439" s="29"/>
      <c r="B1439" s="75"/>
      <c r="C1439" s="41"/>
      <c r="D1439" s="187"/>
      <c r="E1439" s="84"/>
      <c r="F1439" s="173"/>
      <c r="G1439" s="35"/>
      <c r="H1439" s="215"/>
      <c r="I1439" s="215"/>
      <c r="J1439" s="215"/>
      <c r="K1439" s="215"/>
      <c r="L1439" s="215"/>
      <c r="M1439" s="215"/>
      <c r="N1439" s="215"/>
      <c r="O1439" s="215"/>
      <c r="P1439" s="215"/>
    </row>
    <row r="1440" spans="1:16" x14ac:dyDescent="0.2">
      <c r="A1440" s="29" t="s">
        <v>8</v>
      </c>
      <c r="B1440" s="75"/>
      <c r="C1440" s="41"/>
      <c r="D1440" s="187"/>
      <c r="E1440" s="84"/>
      <c r="F1440" s="173"/>
      <c r="G1440" s="35" t="s">
        <v>8</v>
      </c>
      <c r="H1440" s="215"/>
      <c r="I1440" s="215"/>
      <c r="J1440" s="215"/>
      <c r="K1440" s="215"/>
      <c r="L1440" s="215"/>
      <c r="M1440" s="215"/>
      <c r="N1440" s="215"/>
      <c r="O1440" s="215"/>
      <c r="P1440" s="215"/>
    </row>
    <row r="1441" spans="1:16" ht="13.5" thickBot="1" x14ac:dyDescent="0.25">
      <c r="A1441" s="45"/>
      <c r="B1441" s="188"/>
      <c r="C1441" s="47" t="s">
        <v>8</v>
      </c>
      <c r="D1441" s="66" t="s">
        <v>8</v>
      </c>
      <c r="E1441" s="188"/>
      <c r="F1441" s="49" t="s">
        <v>15</v>
      </c>
      <c r="G1441" s="50">
        <f>SUM(G1407:G1440)</f>
        <v>112500</v>
      </c>
      <c r="H1441" s="246"/>
      <c r="I1441" s="246"/>
      <c r="J1441" s="246"/>
      <c r="K1441" s="246"/>
      <c r="L1441" s="246"/>
      <c r="M1441" s="246"/>
      <c r="N1441" s="246"/>
      <c r="O1441" s="246"/>
      <c r="P1441" s="246"/>
    </row>
    <row r="1442" spans="1:16" ht="13.5" thickTop="1" x14ac:dyDescent="0.2">
      <c r="A1442" s="348" t="s">
        <v>1755</v>
      </c>
      <c r="B1442" s="190"/>
      <c r="C1442" s="191"/>
      <c r="D1442" s="192"/>
      <c r="E1442" s="190"/>
      <c r="F1442" s="193"/>
      <c r="G1442" s="194"/>
      <c r="H1442" s="254"/>
      <c r="I1442" s="254"/>
      <c r="J1442" s="254"/>
      <c r="K1442" s="254"/>
      <c r="L1442" s="254"/>
      <c r="M1442" s="254"/>
      <c r="N1442" s="254"/>
      <c r="O1442" s="254"/>
      <c r="P1442" s="254"/>
    </row>
    <row r="1443" spans="1:16" ht="13.5" thickBot="1" x14ac:dyDescent="0.25">
      <c r="A1443" s="195" t="s">
        <v>159</v>
      </c>
      <c r="B1443" s="196"/>
      <c r="C1443" s="349" t="s">
        <v>1756</v>
      </c>
      <c r="D1443" s="196"/>
      <c r="E1443" s="197"/>
      <c r="F1443" s="198"/>
      <c r="G1443" s="199"/>
      <c r="H1443" s="254"/>
      <c r="I1443" s="254"/>
      <c r="J1443" s="254"/>
      <c r="K1443" s="254"/>
      <c r="L1443" s="254"/>
      <c r="M1443" s="254"/>
      <c r="N1443" s="254"/>
      <c r="O1443" s="254"/>
      <c r="P1443" s="254"/>
    </row>
    <row r="1444" spans="1:16" ht="13.5" thickTop="1" x14ac:dyDescent="0.2">
      <c r="A1444" s="1130" t="s">
        <v>8</v>
      </c>
      <c r="B1444" s="1131"/>
      <c r="C1444" s="1131"/>
      <c r="D1444" s="57" t="s">
        <v>11</v>
      </c>
      <c r="E1444" s="1132" t="s">
        <v>12</v>
      </c>
      <c r="F1444" s="1132"/>
      <c r="G1444" s="1133"/>
      <c r="H1444" s="4"/>
      <c r="I1444" s="4"/>
      <c r="J1444" s="4"/>
      <c r="K1444" s="4"/>
      <c r="L1444" s="4"/>
      <c r="M1444" s="4"/>
      <c r="N1444" s="4"/>
      <c r="O1444" s="4"/>
      <c r="P1444" s="4"/>
    </row>
    <row r="1445" spans="1:16" x14ac:dyDescent="0.2">
      <c r="A1445" s="1191" t="s">
        <v>17</v>
      </c>
      <c r="B1445" s="1192"/>
      <c r="C1445" s="1193"/>
      <c r="D1445" s="39"/>
      <c r="E1445" s="1136"/>
      <c r="F1445" s="1137"/>
      <c r="G1445" s="1138"/>
      <c r="H1445" s="176"/>
      <c r="I1445" s="176"/>
      <c r="J1445" s="176"/>
      <c r="K1445" s="176"/>
      <c r="L1445" s="176"/>
      <c r="M1445" s="176"/>
      <c r="N1445" s="176"/>
      <c r="O1445" s="176"/>
      <c r="P1445" s="176"/>
    </row>
    <row r="1446" spans="1:16" x14ac:dyDescent="0.2">
      <c r="A1446" s="1191" t="s">
        <v>38</v>
      </c>
      <c r="B1446" s="1192"/>
      <c r="C1446" s="1193"/>
      <c r="D1446" s="58" t="s">
        <v>380</v>
      </c>
      <c r="E1446" s="1194" t="s">
        <v>142</v>
      </c>
      <c r="F1446" s="1139"/>
      <c r="G1446" s="1140"/>
      <c r="H1446" s="1"/>
      <c r="I1446" s="1"/>
      <c r="J1446" s="1"/>
      <c r="K1446" s="1"/>
      <c r="L1446" s="1"/>
      <c r="M1446" s="1"/>
      <c r="N1446" s="1"/>
      <c r="O1446" s="1"/>
      <c r="P1446" s="1"/>
    </row>
    <row r="1447" spans="1:16" ht="13.5" thickBot="1" x14ac:dyDescent="0.25">
      <c r="A1447" s="1195" t="s">
        <v>39</v>
      </c>
      <c r="B1447" s="1196"/>
      <c r="C1447" s="1197"/>
      <c r="D1447" s="356" t="s">
        <v>589</v>
      </c>
      <c r="E1447" s="1143" t="s">
        <v>0</v>
      </c>
      <c r="F1447" s="1143"/>
      <c r="G1447" s="1144"/>
      <c r="H1447" s="4"/>
      <c r="I1447" s="4"/>
      <c r="J1447" s="4"/>
      <c r="K1447" s="4"/>
      <c r="L1447" s="4"/>
      <c r="M1447" s="4"/>
      <c r="N1447" s="4"/>
      <c r="O1447" s="4"/>
      <c r="P1447" s="4"/>
    </row>
    <row r="1448" spans="1:16" ht="16.5" x14ac:dyDescent="0.25">
      <c r="A1448" s="1152" t="s">
        <v>29</v>
      </c>
      <c r="B1448" s="1153"/>
      <c r="C1448" s="1153"/>
      <c r="D1448" s="1153"/>
      <c r="E1448" s="1153"/>
      <c r="F1448" s="1153"/>
      <c r="G1448" s="1154"/>
      <c r="H1448" s="251"/>
      <c r="I1448" s="251"/>
      <c r="J1448" s="251"/>
      <c r="K1448" s="251"/>
      <c r="L1448" s="251"/>
      <c r="M1448" s="251"/>
      <c r="N1448" s="251"/>
      <c r="O1448" s="251"/>
      <c r="P1448" s="251"/>
    </row>
    <row r="1449" spans="1:16" x14ac:dyDescent="0.2">
      <c r="A1449" s="1155" t="s">
        <v>48</v>
      </c>
      <c r="B1449" s="1156"/>
      <c r="C1449" s="1156"/>
      <c r="D1449" s="1156"/>
      <c r="E1449" s="1156"/>
      <c r="F1449" s="1156"/>
      <c r="G1449" s="1157"/>
      <c r="H1449" s="250"/>
      <c r="I1449" s="250"/>
      <c r="J1449" s="250"/>
      <c r="K1449" s="250"/>
      <c r="L1449" s="250"/>
      <c r="M1449" s="250"/>
      <c r="N1449" s="250"/>
      <c r="O1449" s="250"/>
      <c r="P1449" s="250"/>
    </row>
    <row r="1450" spans="1:16" x14ac:dyDescent="0.2">
      <c r="A1450" s="1158" t="s">
        <v>49</v>
      </c>
      <c r="B1450" s="1159"/>
      <c r="C1450" s="1159"/>
      <c r="D1450" s="1159"/>
      <c r="E1450" s="1159"/>
      <c r="F1450" s="1159"/>
      <c r="G1450" s="1160"/>
      <c r="H1450" s="4"/>
      <c r="I1450" s="4"/>
      <c r="J1450" s="4"/>
      <c r="K1450" s="4"/>
      <c r="L1450" s="4"/>
      <c r="M1450" s="4"/>
      <c r="N1450" s="4"/>
      <c r="O1450" s="4"/>
      <c r="P1450" s="4"/>
    </row>
    <row r="1451" spans="1:16" x14ac:dyDescent="0.2">
      <c r="A1451" s="6"/>
      <c r="B1451" s="178"/>
      <c r="C1451" s="8"/>
      <c r="D1451" s="9"/>
      <c r="E1451" s="99"/>
      <c r="F1451" s="10"/>
      <c r="G1451" s="11" t="s">
        <v>8</v>
      </c>
      <c r="H1451" s="252"/>
      <c r="I1451" s="252"/>
      <c r="J1451" s="252"/>
      <c r="K1451" s="252"/>
      <c r="L1451" s="252"/>
      <c r="M1451" s="252"/>
      <c r="N1451" s="252"/>
      <c r="O1451" s="252"/>
      <c r="P1451" s="252"/>
    </row>
    <row r="1452" spans="1:16" x14ac:dyDescent="0.2">
      <c r="A1452" s="12" t="s">
        <v>1</v>
      </c>
      <c r="B1452" s="13"/>
      <c r="C1452" s="14" t="s">
        <v>5</v>
      </c>
      <c r="D1452" s="13"/>
      <c r="E1452" s="343" t="s">
        <v>1805</v>
      </c>
      <c r="F1452" s="60"/>
      <c r="G1452" s="344" t="s">
        <v>1691</v>
      </c>
      <c r="H1452" s="411"/>
      <c r="I1452" s="411"/>
      <c r="J1452" s="411"/>
      <c r="K1452" s="411"/>
      <c r="L1452" s="411"/>
      <c r="M1452" s="411"/>
      <c r="N1452" s="411"/>
      <c r="O1452" s="411"/>
      <c r="P1452" s="411"/>
    </row>
    <row r="1453" spans="1:16" x14ac:dyDescent="0.2">
      <c r="A1453" s="17" t="s">
        <v>8</v>
      </c>
      <c r="B1453" s="179"/>
      <c r="C1453" s="19"/>
      <c r="D1453" s="4"/>
      <c r="E1453" s="1145"/>
      <c r="F1453" s="1146"/>
      <c r="G1453" s="20"/>
    </row>
    <row r="1454" spans="1:16" x14ac:dyDescent="0.2">
      <c r="A1454" s="21" t="s">
        <v>37</v>
      </c>
      <c r="B1454" s="22"/>
      <c r="C1454" s="22"/>
      <c r="D1454" s="22"/>
      <c r="E1454" s="23" t="s">
        <v>46</v>
      </c>
      <c r="F1454" s="24"/>
      <c r="G1454" s="20" t="s">
        <v>50</v>
      </c>
    </row>
    <row r="1455" spans="1:16" x14ac:dyDescent="0.2">
      <c r="A1455" s="6"/>
      <c r="B1455" s="178"/>
      <c r="C1455" s="8"/>
      <c r="D1455" s="8"/>
      <c r="E1455" s="1147"/>
      <c r="F1455" s="1148"/>
      <c r="G1455" s="25"/>
    </row>
    <row r="1456" spans="1:16" ht="26.25" thickBot="1" x14ac:dyDescent="0.25">
      <c r="A1456" s="26" t="s">
        <v>47</v>
      </c>
      <c r="B1456" s="180" t="s">
        <v>23</v>
      </c>
      <c r="C1456" s="28" t="s">
        <v>34</v>
      </c>
      <c r="D1456" s="110" t="s">
        <v>53</v>
      </c>
      <c r="E1456" s="181" t="s">
        <v>54</v>
      </c>
      <c r="F1456" s="111" t="s">
        <v>55</v>
      </c>
      <c r="G1456" s="112" t="s">
        <v>35</v>
      </c>
      <c r="H1456" s="253"/>
      <c r="I1456" s="253"/>
      <c r="J1456" s="253"/>
      <c r="K1456" s="253"/>
      <c r="L1456" s="253"/>
      <c r="M1456" s="253"/>
      <c r="N1456" s="253"/>
      <c r="O1456" s="253"/>
      <c r="P1456" s="253"/>
    </row>
    <row r="1457" spans="1:21" ht="13.5" thickTop="1" x14ac:dyDescent="0.2">
      <c r="A1457" s="29">
        <v>1</v>
      </c>
      <c r="B1457" s="75"/>
      <c r="C1457" s="346" t="s">
        <v>149</v>
      </c>
      <c r="D1457" s="347" t="s">
        <v>1033</v>
      </c>
      <c r="E1457" s="77">
        <v>7</v>
      </c>
      <c r="F1457" s="185">
        <v>59.3</v>
      </c>
      <c r="G1457" s="35">
        <f>F1457*E1457</f>
        <v>415.09999999999997</v>
      </c>
      <c r="H1457" s="215"/>
      <c r="I1457" s="215"/>
      <c r="J1457" s="215"/>
      <c r="K1457" s="215"/>
      <c r="L1457" s="215"/>
      <c r="M1457" s="215"/>
      <c r="N1457" s="215"/>
      <c r="O1457" s="215"/>
      <c r="P1457" s="215"/>
      <c r="T1457" s="411" t="s">
        <v>1792</v>
      </c>
      <c r="U1457" s="411" t="s">
        <v>1793</v>
      </c>
    </row>
    <row r="1458" spans="1:21" x14ac:dyDescent="0.2">
      <c r="A1458" s="345">
        <f>A1457+1</f>
        <v>2</v>
      </c>
      <c r="B1458" s="75"/>
      <c r="C1458" s="352" t="s">
        <v>149</v>
      </c>
      <c r="D1458" s="347" t="s">
        <v>1034</v>
      </c>
      <c r="E1458" s="77">
        <v>8</v>
      </c>
      <c r="F1458" s="185">
        <v>135.75</v>
      </c>
      <c r="G1458" s="35">
        <f t="shared" ref="G1458:G1475" si="20">F1458*E1458</f>
        <v>1086</v>
      </c>
      <c r="H1458" s="215"/>
      <c r="I1458" s="215"/>
      <c r="J1458" s="215"/>
      <c r="K1458" s="215"/>
      <c r="L1458" s="215"/>
      <c r="M1458" s="215"/>
      <c r="N1458" s="215"/>
      <c r="O1458" s="215"/>
      <c r="P1458" s="215"/>
      <c r="T1458" s="411" t="s">
        <v>1794</v>
      </c>
    </row>
    <row r="1459" spans="1:21" x14ac:dyDescent="0.2">
      <c r="A1459" s="345">
        <f t="shared" ref="A1459:A1475" si="21">A1458+1</f>
        <v>3</v>
      </c>
      <c r="B1459" s="75"/>
      <c r="C1459" s="352" t="s">
        <v>149</v>
      </c>
      <c r="D1459" s="439" t="s">
        <v>1058</v>
      </c>
      <c r="E1459" s="77">
        <v>5</v>
      </c>
      <c r="F1459" s="185">
        <v>63.2</v>
      </c>
      <c r="G1459" s="35">
        <f t="shared" si="20"/>
        <v>316</v>
      </c>
      <c r="H1459" s="215"/>
      <c r="I1459" s="215"/>
      <c r="J1459" s="215"/>
      <c r="K1459" s="215"/>
      <c r="L1459" s="215"/>
      <c r="M1459" s="215"/>
      <c r="N1459" s="215"/>
      <c r="O1459" s="215"/>
      <c r="P1459" s="215"/>
      <c r="T1459" s="411" t="s">
        <v>1795</v>
      </c>
    </row>
    <row r="1460" spans="1:21" x14ac:dyDescent="0.2">
      <c r="A1460" s="345">
        <f t="shared" si="21"/>
        <v>4</v>
      </c>
      <c r="B1460" s="75"/>
      <c r="C1460" s="352" t="s">
        <v>149</v>
      </c>
      <c r="D1460" s="347" t="s">
        <v>1015</v>
      </c>
      <c r="E1460" s="77">
        <v>7</v>
      </c>
      <c r="F1460" s="185">
        <v>58.8</v>
      </c>
      <c r="G1460" s="35">
        <f t="shared" si="20"/>
        <v>411.59999999999997</v>
      </c>
      <c r="H1460" s="215"/>
      <c r="I1460" s="215"/>
      <c r="J1460" s="215"/>
      <c r="K1460" s="215"/>
      <c r="L1460" s="215"/>
      <c r="M1460" s="215"/>
      <c r="N1460" s="215"/>
      <c r="O1460" s="215"/>
      <c r="P1460" s="215"/>
      <c r="T1460" s="411" t="s">
        <v>1796</v>
      </c>
    </row>
    <row r="1461" spans="1:21" x14ac:dyDescent="0.2">
      <c r="A1461" s="345">
        <f t="shared" si="21"/>
        <v>5</v>
      </c>
      <c r="B1461" s="75"/>
      <c r="C1461" s="352" t="s">
        <v>149</v>
      </c>
      <c r="D1461" s="347" t="s">
        <v>1791</v>
      </c>
      <c r="E1461" s="77">
        <v>4</v>
      </c>
      <c r="F1461" s="185">
        <v>57.75</v>
      </c>
      <c r="G1461" s="35">
        <f t="shared" si="20"/>
        <v>231</v>
      </c>
      <c r="H1461" s="215"/>
      <c r="I1461" s="215"/>
      <c r="J1461" s="215"/>
      <c r="K1461" s="215"/>
      <c r="L1461" s="215"/>
      <c r="M1461" s="215"/>
      <c r="N1461" s="215"/>
      <c r="O1461" s="215"/>
      <c r="P1461" s="215"/>
      <c r="T1461" s="411" t="s">
        <v>1757</v>
      </c>
      <c r="U1461" s="411" t="s">
        <v>1758</v>
      </c>
    </row>
    <row r="1462" spans="1:21" x14ac:dyDescent="0.2">
      <c r="A1462" s="345">
        <f t="shared" si="21"/>
        <v>6</v>
      </c>
      <c r="B1462" s="75"/>
      <c r="C1462" s="352" t="s">
        <v>149</v>
      </c>
      <c r="D1462" s="347" t="s">
        <v>1759</v>
      </c>
      <c r="E1462" s="77">
        <v>1</v>
      </c>
      <c r="F1462" s="185">
        <v>334</v>
      </c>
      <c r="G1462" s="35">
        <f t="shared" si="20"/>
        <v>334</v>
      </c>
      <c r="H1462" s="215"/>
      <c r="I1462" s="215"/>
      <c r="J1462" s="215"/>
      <c r="K1462" s="215"/>
      <c r="L1462" s="215"/>
      <c r="M1462" s="215"/>
      <c r="N1462" s="215"/>
      <c r="O1462" s="215"/>
      <c r="P1462" s="215"/>
      <c r="T1462" s="411" t="s">
        <v>1760</v>
      </c>
      <c r="U1462" s="411" t="s">
        <v>1761</v>
      </c>
    </row>
    <row r="1463" spans="1:21" x14ac:dyDescent="0.2">
      <c r="A1463" s="345">
        <f t="shared" si="21"/>
        <v>7</v>
      </c>
      <c r="B1463" s="75"/>
      <c r="C1463" s="352" t="s">
        <v>149</v>
      </c>
      <c r="D1463" s="347" t="s">
        <v>1763</v>
      </c>
      <c r="E1463" s="77">
        <v>1</v>
      </c>
      <c r="F1463" s="185">
        <v>248</v>
      </c>
      <c r="G1463" s="35">
        <f t="shared" si="20"/>
        <v>248</v>
      </c>
      <c r="H1463" s="215"/>
      <c r="I1463" s="215"/>
      <c r="J1463" s="215"/>
      <c r="K1463" s="215"/>
      <c r="L1463" s="215"/>
      <c r="M1463" s="215"/>
      <c r="N1463" s="215"/>
      <c r="O1463" s="215"/>
      <c r="P1463" s="215"/>
      <c r="T1463" s="411" t="s">
        <v>1760</v>
      </c>
      <c r="U1463" s="411" t="s">
        <v>1762</v>
      </c>
    </row>
    <row r="1464" spans="1:21" x14ac:dyDescent="0.2">
      <c r="A1464" s="345">
        <f t="shared" si="21"/>
        <v>8</v>
      </c>
      <c r="B1464" s="75"/>
      <c r="C1464" s="352" t="s">
        <v>149</v>
      </c>
      <c r="D1464" s="347" t="s">
        <v>1765</v>
      </c>
      <c r="E1464" s="77">
        <v>2</v>
      </c>
      <c r="F1464" s="185">
        <v>139.5</v>
      </c>
      <c r="G1464" s="35">
        <f t="shared" si="20"/>
        <v>279</v>
      </c>
      <c r="H1464" s="215"/>
      <c r="I1464" s="215"/>
      <c r="J1464" s="215"/>
      <c r="K1464" s="215"/>
      <c r="L1464" s="215"/>
      <c r="M1464" s="215"/>
      <c r="N1464" s="215"/>
      <c r="O1464" s="215"/>
      <c r="P1464" s="215"/>
      <c r="T1464" s="411" t="s">
        <v>1764</v>
      </c>
      <c r="U1464" s="411" t="s">
        <v>1762</v>
      </c>
    </row>
    <row r="1465" spans="1:21" x14ac:dyDescent="0.2">
      <c r="A1465" s="345">
        <f t="shared" si="21"/>
        <v>9</v>
      </c>
      <c r="B1465" s="186"/>
      <c r="C1465" s="352" t="s">
        <v>149</v>
      </c>
      <c r="D1465" s="347" t="s">
        <v>1767</v>
      </c>
      <c r="E1465" s="77">
        <v>1</v>
      </c>
      <c r="F1465" s="185">
        <v>115</v>
      </c>
      <c r="G1465" s="35">
        <f t="shared" si="20"/>
        <v>115</v>
      </c>
      <c r="H1465" s="215"/>
      <c r="I1465" s="215"/>
      <c r="J1465" s="215"/>
      <c r="K1465" s="215"/>
      <c r="L1465" s="215"/>
      <c r="M1465" s="215"/>
      <c r="N1465" s="215"/>
      <c r="O1465" s="215"/>
      <c r="P1465" s="215"/>
      <c r="T1465" s="411" t="s">
        <v>1766</v>
      </c>
    </row>
    <row r="1466" spans="1:21" x14ac:dyDescent="0.2">
      <c r="A1466" s="345">
        <f t="shared" si="21"/>
        <v>10</v>
      </c>
      <c r="B1466" s="74"/>
      <c r="C1466" s="352" t="s">
        <v>149</v>
      </c>
      <c r="D1466" s="347" t="s">
        <v>1769</v>
      </c>
      <c r="E1466" s="77">
        <v>1</v>
      </c>
      <c r="F1466" s="185">
        <v>209.5</v>
      </c>
      <c r="G1466" s="35">
        <f t="shared" si="20"/>
        <v>209.5</v>
      </c>
      <c r="H1466" s="215"/>
      <c r="I1466" s="215"/>
      <c r="J1466" s="215"/>
      <c r="K1466" s="215"/>
      <c r="L1466" s="215"/>
      <c r="M1466" s="215"/>
      <c r="N1466" s="215"/>
      <c r="O1466" s="215"/>
      <c r="P1466" s="215"/>
      <c r="T1466" s="411" t="s">
        <v>1764</v>
      </c>
      <c r="U1466" s="411" t="s">
        <v>1768</v>
      </c>
    </row>
    <row r="1467" spans="1:21" x14ac:dyDescent="0.2">
      <c r="A1467" s="345">
        <f t="shared" si="21"/>
        <v>11</v>
      </c>
      <c r="B1467" s="74"/>
      <c r="C1467" s="352" t="s">
        <v>149</v>
      </c>
      <c r="D1467" s="435" t="s">
        <v>1771</v>
      </c>
      <c r="E1467" s="84">
        <v>1</v>
      </c>
      <c r="F1467" s="163">
        <v>139.5</v>
      </c>
      <c r="G1467" s="35">
        <f t="shared" si="20"/>
        <v>139.5</v>
      </c>
      <c r="H1467" s="215"/>
      <c r="I1467" s="215"/>
      <c r="J1467" s="215"/>
      <c r="K1467" s="215"/>
      <c r="L1467" s="215"/>
      <c r="M1467" s="215"/>
      <c r="N1467" s="215"/>
      <c r="O1467" s="215"/>
      <c r="P1467" s="215"/>
      <c r="T1467" s="411" t="s">
        <v>1764</v>
      </c>
      <c r="U1467" s="411" t="s">
        <v>1770</v>
      </c>
    </row>
    <row r="1468" spans="1:21" x14ac:dyDescent="0.2">
      <c r="A1468" s="345">
        <f t="shared" si="21"/>
        <v>12</v>
      </c>
      <c r="B1468" s="74"/>
      <c r="C1468" s="352" t="s">
        <v>149</v>
      </c>
      <c r="D1468" s="435" t="s">
        <v>1572</v>
      </c>
      <c r="E1468" s="84">
        <v>4</v>
      </c>
      <c r="F1468" s="163">
        <v>76</v>
      </c>
      <c r="G1468" s="35">
        <f t="shared" si="20"/>
        <v>304</v>
      </c>
      <c r="H1468" s="215"/>
      <c r="I1468" s="215"/>
      <c r="J1468" s="215"/>
      <c r="K1468" s="215"/>
      <c r="L1468" s="215"/>
      <c r="M1468" s="215"/>
      <c r="N1468" s="215"/>
      <c r="O1468" s="215"/>
      <c r="P1468" s="215"/>
      <c r="T1468" s="411" t="s">
        <v>1774</v>
      </c>
      <c r="U1468" s="411" t="s">
        <v>1775</v>
      </c>
    </row>
    <row r="1469" spans="1:21" x14ac:dyDescent="0.2">
      <c r="A1469" s="345">
        <f t="shared" si="21"/>
        <v>13</v>
      </c>
      <c r="B1469" s="75"/>
      <c r="C1469" s="352" t="s">
        <v>149</v>
      </c>
      <c r="D1469" s="435" t="s">
        <v>1038</v>
      </c>
      <c r="E1469" s="84">
        <v>7</v>
      </c>
      <c r="F1469" s="172">
        <v>36.5</v>
      </c>
      <c r="G1469" s="35">
        <f t="shared" si="20"/>
        <v>255.5</v>
      </c>
      <c r="H1469" s="215"/>
      <c r="I1469" s="215"/>
      <c r="J1469" s="215"/>
      <c r="K1469" s="215"/>
      <c r="L1469" s="215"/>
      <c r="M1469" s="215"/>
      <c r="N1469" s="215"/>
      <c r="O1469" s="215"/>
      <c r="P1469" s="215"/>
      <c r="T1469" s="411" t="s">
        <v>1772</v>
      </c>
      <c r="U1469" s="411" t="s">
        <v>1773</v>
      </c>
    </row>
    <row r="1470" spans="1:21" x14ac:dyDescent="0.2">
      <c r="A1470" s="345">
        <f t="shared" si="21"/>
        <v>14</v>
      </c>
      <c r="B1470" s="75"/>
      <c r="C1470" s="352" t="s">
        <v>149</v>
      </c>
      <c r="D1470" s="435" t="s">
        <v>1776</v>
      </c>
      <c r="E1470" s="84">
        <v>5</v>
      </c>
      <c r="F1470" s="173">
        <v>42.95</v>
      </c>
      <c r="G1470" s="35">
        <f t="shared" si="20"/>
        <v>214.75</v>
      </c>
      <c r="H1470" s="215"/>
      <c r="I1470" s="215"/>
      <c r="J1470" s="215"/>
      <c r="K1470" s="215"/>
      <c r="L1470" s="215"/>
      <c r="M1470" s="215"/>
      <c r="N1470" s="215"/>
      <c r="O1470" s="215"/>
      <c r="P1470" s="215"/>
      <c r="T1470" s="411" t="s">
        <v>1777</v>
      </c>
      <c r="U1470" s="411" t="s">
        <v>1778</v>
      </c>
    </row>
    <row r="1471" spans="1:21" x14ac:dyDescent="0.2">
      <c r="A1471" s="345">
        <f t="shared" si="21"/>
        <v>15</v>
      </c>
      <c r="B1471" s="75"/>
      <c r="C1471" s="352" t="s">
        <v>149</v>
      </c>
      <c r="D1471" s="435" t="s">
        <v>1782</v>
      </c>
      <c r="E1471" s="77">
        <v>2</v>
      </c>
      <c r="F1471" s="185">
        <v>41.9</v>
      </c>
      <c r="G1471" s="35">
        <f t="shared" si="20"/>
        <v>83.8</v>
      </c>
      <c r="H1471" s="215"/>
      <c r="I1471" s="215"/>
      <c r="J1471" s="215"/>
      <c r="K1471" s="215"/>
      <c r="L1471" s="215"/>
      <c r="M1471" s="215"/>
      <c r="N1471" s="215"/>
      <c r="O1471" s="215"/>
      <c r="P1471" s="215"/>
      <c r="T1471" s="411" t="s">
        <v>1779</v>
      </c>
      <c r="U1471" s="411" t="s">
        <v>1780</v>
      </c>
    </row>
    <row r="1472" spans="1:21" x14ac:dyDescent="0.2">
      <c r="A1472" s="345">
        <f t="shared" si="21"/>
        <v>16</v>
      </c>
      <c r="B1472" s="75"/>
      <c r="C1472" s="352" t="s">
        <v>149</v>
      </c>
      <c r="D1472" s="435" t="s">
        <v>1783</v>
      </c>
      <c r="E1472" s="77">
        <v>2</v>
      </c>
      <c r="F1472" s="185">
        <v>41.9</v>
      </c>
      <c r="G1472" s="35">
        <f t="shared" si="20"/>
        <v>83.8</v>
      </c>
      <c r="H1472" s="215"/>
      <c r="I1472" s="215"/>
      <c r="J1472" s="215"/>
      <c r="K1472" s="215"/>
      <c r="L1472" s="215"/>
      <c r="M1472" s="215"/>
      <c r="N1472" s="215"/>
      <c r="O1472" s="215"/>
      <c r="P1472" s="215"/>
      <c r="T1472" s="411" t="s">
        <v>1779</v>
      </c>
      <c r="U1472" s="411" t="s">
        <v>1781</v>
      </c>
    </row>
    <row r="1473" spans="1:21" x14ac:dyDescent="0.2">
      <c r="A1473" s="345">
        <f t="shared" si="21"/>
        <v>17</v>
      </c>
      <c r="B1473" s="75"/>
      <c r="C1473" s="352" t="s">
        <v>149</v>
      </c>
      <c r="D1473" s="347" t="s">
        <v>1784</v>
      </c>
      <c r="E1473" s="77">
        <v>2</v>
      </c>
      <c r="F1473" s="185">
        <v>41.9</v>
      </c>
      <c r="G1473" s="35">
        <f t="shared" si="20"/>
        <v>83.8</v>
      </c>
      <c r="H1473" s="215"/>
      <c r="I1473" s="215"/>
      <c r="J1473" s="215"/>
      <c r="K1473" s="215"/>
      <c r="L1473" s="215"/>
      <c r="M1473" s="215"/>
      <c r="N1473" s="215"/>
      <c r="O1473" s="215"/>
      <c r="P1473" s="215"/>
      <c r="T1473" s="411" t="s">
        <v>1779</v>
      </c>
      <c r="U1473" s="411" t="s">
        <v>1787</v>
      </c>
    </row>
    <row r="1474" spans="1:21" x14ac:dyDescent="0.2">
      <c r="A1474" s="345">
        <f t="shared" si="21"/>
        <v>18</v>
      </c>
      <c r="B1474" s="75"/>
      <c r="C1474" s="352" t="s">
        <v>149</v>
      </c>
      <c r="D1474" s="347" t="s">
        <v>1788</v>
      </c>
      <c r="E1474" s="77">
        <v>2</v>
      </c>
      <c r="F1474" s="185">
        <v>96.8</v>
      </c>
      <c r="G1474" s="35">
        <f t="shared" si="20"/>
        <v>193.6</v>
      </c>
      <c r="H1474" s="215"/>
      <c r="I1474" s="215"/>
      <c r="J1474" s="215"/>
      <c r="K1474" s="215"/>
      <c r="L1474" s="215"/>
      <c r="M1474" s="215"/>
      <c r="N1474" s="215"/>
      <c r="O1474" s="215"/>
      <c r="P1474" s="215"/>
      <c r="T1474" s="411" t="s">
        <v>1785</v>
      </c>
      <c r="U1474" s="411" t="s">
        <v>1786</v>
      </c>
    </row>
    <row r="1475" spans="1:21" x14ac:dyDescent="0.2">
      <c r="A1475" s="345">
        <f t="shared" si="21"/>
        <v>19</v>
      </c>
      <c r="B1475" s="75"/>
      <c r="C1475" s="352" t="s">
        <v>149</v>
      </c>
      <c r="D1475" s="347" t="s">
        <v>1789</v>
      </c>
      <c r="E1475" s="77">
        <v>3</v>
      </c>
      <c r="F1475" s="185">
        <v>48.4</v>
      </c>
      <c r="G1475" s="35">
        <f t="shared" si="20"/>
        <v>145.19999999999999</v>
      </c>
      <c r="H1475" s="215"/>
      <c r="I1475" s="215"/>
      <c r="J1475" s="215"/>
      <c r="K1475" s="215"/>
      <c r="L1475" s="215"/>
      <c r="M1475" s="215"/>
      <c r="N1475" s="215"/>
      <c r="O1475" s="215"/>
      <c r="P1475" s="215"/>
      <c r="T1475" s="411" t="s">
        <v>1585</v>
      </c>
      <c r="U1475" s="411" t="s">
        <v>1790</v>
      </c>
    </row>
    <row r="1476" spans="1:21" x14ac:dyDescent="0.2">
      <c r="A1476" s="29"/>
      <c r="B1476" s="75"/>
      <c r="C1476" s="41"/>
      <c r="D1476" s="184"/>
      <c r="E1476" s="84"/>
      <c r="F1476" s="163"/>
      <c r="G1476" s="35"/>
      <c r="H1476" s="215"/>
      <c r="I1476" s="215"/>
      <c r="J1476" s="215"/>
      <c r="K1476" s="215"/>
      <c r="L1476" s="215"/>
      <c r="M1476" s="215"/>
      <c r="N1476" s="215"/>
      <c r="O1476" s="215"/>
      <c r="P1476" s="215"/>
    </row>
    <row r="1477" spans="1:21" x14ac:dyDescent="0.2">
      <c r="A1477" s="29"/>
      <c r="B1477" s="75"/>
      <c r="C1477" s="41"/>
      <c r="D1477" s="184"/>
      <c r="E1477" s="84"/>
      <c r="F1477" s="163"/>
      <c r="G1477" s="35"/>
      <c r="H1477" s="215"/>
      <c r="I1477" s="215"/>
      <c r="J1477" s="215"/>
      <c r="K1477" s="215"/>
      <c r="L1477" s="215"/>
      <c r="M1477" s="215"/>
      <c r="N1477" s="215"/>
      <c r="O1477" s="215"/>
      <c r="P1477" s="215"/>
    </row>
    <row r="1478" spans="1:21" x14ac:dyDescent="0.2">
      <c r="A1478" s="29"/>
      <c r="B1478" s="75"/>
      <c r="C1478" s="41"/>
      <c r="D1478" s="187"/>
      <c r="E1478" s="84"/>
      <c r="F1478" s="163"/>
      <c r="G1478" s="35"/>
      <c r="H1478" s="215"/>
      <c r="I1478" s="215"/>
      <c r="J1478" s="215"/>
      <c r="K1478" s="215"/>
      <c r="L1478" s="215"/>
      <c r="M1478" s="215"/>
      <c r="N1478" s="215"/>
      <c r="O1478" s="215"/>
      <c r="P1478" s="215"/>
    </row>
    <row r="1479" spans="1:21" x14ac:dyDescent="0.2">
      <c r="A1479" s="29"/>
      <c r="B1479" s="75"/>
      <c r="C1479" s="41"/>
      <c r="D1479" s="187"/>
      <c r="E1479" s="84"/>
      <c r="F1479" s="163"/>
      <c r="G1479" s="35"/>
      <c r="H1479" s="215"/>
      <c r="I1479" s="215"/>
      <c r="J1479" s="215"/>
      <c r="K1479" s="215"/>
      <c r="L1479" s="215"/>
      <c r="M1479" s="215"/>
      <c r="N1479" s="215"/>
      <c r="O1479" s="215"/>
      <c r="P1479" s="215"/>
    </row>
    <row r="1480" spans="1:21" x14ac:dyDescent="0.2">
      <c r="A1480" s="29"/>
      <c r="B1480" s="75"/>
      <c r="C1480" s="41"/>
      <c r="D1480" s="187"/>
      <c r="E1480" s="84"/>
      <c r="F1480" s="163"/>
      <c r="G1480" s="35"/>
      <c r="H1480" s="215"/>
      <c r="I1480" s="215"/>
      <c r="J1480" s="215"/>
      <c r="K1480" s="215"/>
      <c r="L1480" s="215"/>
      <c r="M1480" s="215"/>
      <c r="N1480" s="215"/>
      <c r="O1480" s="215"/>
      <c r="P1480" s="215"/>
    </row>
    <row r="1481" spans="1:21" x14ac:dyDescent="0.2">
      <c r="A1481" s="29"/>
      <c r="B1481" s="75"/>
      <c r="C1481" s="41"/>
      <c r="D1481" s="187"/>
      <c r="E1481" s="84"/>
      <c r="F1481" s="163"/>
      <c r="G1481" s="35"/>
      <c r="H1481" s="215"/>
      <c r="I1481" s="215"/>
      <c r="J1481" s="215"/>
      <c r="K1481" s="215"/>
      <c r="L1481" s="215"/>
      <c r="M1481" s="215"/>
      <c r="N1481" s="215"/>
      <c r="O1481" s="215"/>
      <c r="P1481" s="215"/>
    </row>
    <row r="1482" spans="1:21" x14ac:dyDescent="0.2">
      <c r="A1482" s="29"/>
      <c r="B1482" s="75"/>
      <c r="C1482" s="41"/>
      <c r="D1482" s="187"/>
      <c r="E1482" s="84"/>
      <c r="F1482" s="163"/>
      <c r="G1482" s="35"/>
      <c r="H1482" s="215"/>
      <c r="I1482" s="215"/>
      <c r="J1482" s="215"/>
      <c r="K1482" s="215"/>
      <c r="L1482" s="215"/>
      <c r="M1482" s="215"/>
      <c r="N1482" s="215"/>
      <c r="O1482" s="215"/>
      <c r="P1482" s="215"/>
    </row>
    <row r="1483" spans="1:21" x14ac:dyDescent="0.2">
      <c r="A1483" s="29"/>
      <c r="B1483" s="75"/>
      <c r="C1483" s="41"/>
      <c r="D1483" s="187"/>
      <c r="E1483" s="84"/>
      <c r="F1483" s="163"/>
      <c r="G1483" s="35"/>
      <c r="H1483" s="215"/>
      <c r="I1483" s="215"/>
      <c r="J1483" s="215"/>
      <c r="K1483" s="215"/>
      <c r="L1483" s="215"/>
      <c r="M1483" s="215"/>
      <c r="N1483" s="215"/>
      <c r="O1483" s="215"/>
      <c r="P1483" s="215"/>
    </row>
    <row r="1484" spans="1:21" x14ac:dyDescent="0.2">
      <c r="A1484" s="29"/>
      <c r="B1484" s="75"/>
      <c r="C1484" s="41"/>
      <c r="D1484" s="187"/>
      <c r="E1484" s="84"/>
      <c r="F1484" s="163"/>
      <c r="G1484" s="35"/>
      <c r="H1484" s="215"/>
      <c r="I1484" s="215"/>
      <c r="J1484" s="215"/>
      <c r="K1484" s="215"/>
      <c r="L1484" s="215"/>
      <c r="M1484" s="215"/>
      <c r="N1484" s="215"/>
      <c r="O1484" s="215"/>
      <c r="P1484" s="215"/>
    </row>
    <row r="1485" spans="1:21" x14ac:dyDescent="0.2">
      <c r="A1485" s="29"/>
      <c r="B1485" s="75"/>
      <c r="C1485" s="41"/>
      <c r="D1485" s="187"/>
      <c r="E1485" s="84"/>
      <c r="F1485" s="163"/>
      <c r="G1485" s="35"/>
      <c r="H1485" s="215"/>
      <c r="I1485" s="215"/>
      <c r="J1485" s="215"/>
      <c r="K1485" s="215"/>
      <c r="L1485" s="215"/>
      <c r="M1485" s="215"/>
      <c r="N1485" s="215"/>
      <c r="O1485" s="215"/>
      <c r="P1485" s="215"/>
    </row>
    <row r="1486" spans="1:21" x14ac:dyDescent="0.2">
      <c r="A1486" s="29"/>
      <c r="B1486" s="75"/>
      <c r="C1486" s="41"/>
      <c r="D1486" s="187"/>
      <c r="E1486" s="84"/>
      <c r="F1486" s="163"/>
      <c r="G1486" s="35"/>
      <c r="H1486" s="215"/>
      <c r="I1486" s="215"/>
      <c r="J1486" s="215"/>
      <c r="K1486" s="215"/>
      <c r="L1486" s="215"/>
      <c r="M1486" s="215"/>
      <c r="N1486" s="215"/>
      <c r="O1486" s="215"/>
      <c r="P1486" s="215"/>
    </row>
    <row r="1487" spans="1:21" x14ac:dyDescent="0.2">
      <c r="A1487" s="29"/>
      <c r="B1487" s="75"/>
      <c r="C1487" s="41"/>
      <c r="D1487" s="187"/>
      <c r="E1487" s="84"/>
      <c r="F1487" s="163"/>
      <c r="G1487" s="35"/>
      <c r="H1487" s="215"/>
      <c r="I1487" s="215"/>
      <c r="J1487" s="215"/>
      <c r="K1487" s="215"/>
      <c r="L1487" s="215"/>
      <c r="M1487" s="215"/>
      <c r="N1487" s="215"/>
      <c r="O1487" s="215"/>
      <c r="P1487" s="215"/>
    </row>
    <row r="1488" spans="1:21" x14ac:dyDescent="0.2">
      <c r="A1488" s="29"/>
      <c r="B1488" s="75"/>
      <c r="C1488" s="41"/>
      <c r="D1488" s="187"/>
      <c r="E1488" s="84"/>
      <c r="F1488" s="172"/>
      <c r="G1488" s="35"/>
      <c r="H1488" s="215"/>
      <c r="I1488" s="215"/>
      <c r="J1488" s="215"/>
      <c r="K1488" s="215"/>
      <c r="L1488" s="215"/>
      <c r="M1488" s="215"/>
      <c r="N1488" s="215"/>
      <c r="O1488" s="215"/>
      <c r="P1488" s="215"/>
    </row>
    <row r="1489" spans="1:16" x14ac:dyDescent="0.2">
      <c r="A1489" s="29"/>
      <c r="B1489" s="75"/>
      <c r="C1489" s="41"/>
      <c r="D1489" s="187"/>
      <c r="E1489" s="84"/>
      <c r="F1489" s="173"/>
      <c r="G1489" s="35"/>
      <c r="H1489" s="215"/>
      <c r="I1489" s="215"/>
      <c r="J1489" s="215"/>
      <c r="K1489" s="215"/>
      <c r="L1489" s="215"/>
      <c r="M1489" s="215"/>
      <c r="N1489" s="215"/>
      <c r="O1489" s="215"/>
      <c r="P1489" s="215"/>
    </row>
    <row r="1490" spans="1:16" x14ac:dyDescent="0.2">
      <c r="A1490" s="29" t="s">
        <v>8</v>
      </c>
      <c r="B1490" s="75"/>
      <c r="C1490" s="41"/>
      <c r="D1490" s="187"/>
      <c r="E1490" s="84"/>
      <c r="F1490" s="173"/>
      <c r="G1490" s="35" t="s">
        <v>8</v>
      </c>
      <c r="H1490" s="215"/>
      <c r="I1490" s="215"/>
      <c r="J1490" s="215"/>
      <c r="K1490" s="215"/>
      <c r="L1490" s="215"/>
      <c r="M1490" s="215"/>
      <c r="N1490" s="215"/>
      <c r="O1490" s="215"/>
      <c r="P1490" s="215"/>
    </row>
    <row r="1491" spans="1:16" ht="13.5" thickBot="1" x14ac:dyDescent="0.25">
      <c r="A1491" s="45"/>
      <c r="B1491" s="188"/>
      <c r="C1491" s="47" t="s">
        <v>8</v>
      </c>
      <c r="D1491" s="66" t="s">
        <v>8</v>
      </c>
      <c r="E1491" s="188"/>
      <c r="F1491" s="49" t="s">
        <v>15</v>
      </c>
      <c r="G1491" s="50">
        <f>SUM(G1457:G1490)</f>
        <v>5149.1500000000005</v>
      </c>
      <c r="H1491" s="246"/>
      <c r="I1491" s="246"/>
      <c r="J1491" s="246"/>
      <c r="K1491" s="246"/>
      <c r="L1491" s="246"/>
      <c r="M1491" s="246"/>
      <c r="N1491" s="246"/>
      <c r="O1491" s="246"/>
      <c r="P1491" s="246"/>
    </row>
    <row r="1492" spans="1:16" ht="13.5" thickTop="1" x14ac:dyDescent="0.2">
      <c r="A1492" s="1188" t="s">
        <v>1797</v>
      </c>
      <c r="B1492" s="1189"/>
      <c r="C1492" s="1189"/>
      <c r="D1492" s="1189"/>
      <c r="E1492" s="1189"/>
      <c r="F1492" s="1189"/>
      <c r="G1492" s="1190"/>
      <c r="H1492" s="358"/>
      <c r="I1492" s="358"/>
      <c r="J1492" s="358"/>
      <c r="K1492" s="358"/>
      <c r="L1492" s="358"/>
      <c r="M1492" s="358"/>
      <c r="N1492" s="358"/>
      <c r="O1492" s="358"/>
      <c r="P1492" s="358"/>
    </row>
    <row r="1493" spans="1:16" ht="13.5" thickBot="1" x14ac:dyDescent="0.25">
      <c r="A1493" s="359"/>
      <c r="B1493" s="355"/>
      <c r="C1493" s="355" t="s">
        <v>8</v>
      </c>
      <c r="D1493" s="360"/>
      <c r="E1493" s="355"/>
      <c r="F1493" s="361"/>
      <c r="G1493" s="362"/>
      <c r="H1493" s="411"/>
      <c r="I1493" s="411"/>
      <c r="J1493" s="411"/>
      <c r="K1493" s="411"/>
      <c r="L1493" s="411"/>
      <c r="M1493" s="411"/>
      <c r="N1493" s="411"/>
      <c r="O1493" s="411"/>
      <c r="P1493" s="411"/>
    </row>
    <row r="1494" spans="1:16" ht="13.5" thickTop="1" x14ac:dyDescent="0.2">
      <c r="A1494" s="1130" t="s">
        <v>8</v>
      </c>
      <c r="B1494" s="1131"/>
      <c r="C1494" s="1131"/>
      <c r="D1494" s="57" t="s">
        <v>11</v>
      </c>
      <c r="E1494" s="1132" t="s">
        <v>12</v>
      </c>
      <c r="F1494" s="1132"/>
      <c r="G1494" s="1133"/>
      <c r="H1494" s="4"/>
      <c r="I1494" s="4"/>
      <c r="J1494" s="4"/>
      <c r="K1494" s="4"/>
      <c r="L1494" s="4"/>
      <c r="M1494" s="4"/>
      <c r="N1494" s="4"/>
      <c r="O1494" s="4"/>
      <c r="P1494" s="4"/>
    </row>
    <row r="1495" spans="1:16" x14ac:dyDescent="0.2">
      <c r="A1495" s="1191" t="s">
        <v>17</v>
      </c>
      <c r="B1495" s="1192"/>
      <c r="C1495" s="1193"/>
      <c r="D1495" s="39"/>
      <c r="E1495" s="1136"/>
      <c r="F1495" s="1137"/>
      <c r="G1495" s="1138"/>
      <c r="H1495" s="176"/>
      <c r="I1495" s="176"/>
      <c r="J1495" s="176"/>
      <c r="K1495" s="176"/>
      <c r="L1495" s="176"/>
      <c r="M1495" s="176"/>
      <c r="N1495" s="176"/>
      <c r="O1495" s="176"/>
      <c r="P1495" s="176"/>
    </row>
    <row r="1496" spans="1:16" x14ac:dyDescent="0.2">
      <c r="A1496" s="1191" t="s">
        <v>38</v>
      </c>
      <c r="B1496" s="1192"/>
      <c r="C1496" s="1193"/>
      <c r="D1496" s="58" t="s">
        <v>380</v>
      </c>
      <c r="E1496" s="1194" t="s">
        <v>142</v>
      </c>
      <c r="F1496" s="1139"/>
      <c r="G1496" s="1140"/>
      <c r="H1496" s="1"/>
      <c r="I1496" s="1"/>
      <c r="J1496" s="1"/>
      <c r="K1496" s="1"/>
      <c r="L1496" s="1"/>
      <c r="M1496" s="1"/>
      <c r="N1496" s="1"/>
      <c r="O1496" s="1"/>
      <c r="P1496" s="1"/>
    </row>
    <row r="1497" spans="1:16" ht="13.5" thickBot="1" x14ac:dyDescent="0.25">
      <c r="A1497" s="1195" t="s">
        <v>39</v>
      </c>
      <c r="B1497" s="1196"/>
      <c r="C1497" s="1197"/>
      <c r="D1497" s="356" t="s">
        <v>589</v>
      </c>
      <c r="E1497" s="1143" t="s">
        <v>0</v>
      </c>
      <c r="F1497" s="1143"/>
      <c r="G1497" s="1144"/>
      <c r="H1497" s="4"/>
      <c r="I1497" s="4"/>
      <c r="J1497" s="4"/>
      <c r="K1497" s="4"/>
      <c r="L1497" s="4"/>
      <c r="M1497" s="4"/>
      <c r="N1497" s="4"/>
      <c r="O1497" s="4"/>
      <c r="P1497" s="4"/>
    </row>
    <row r="1498" spans="1:16" ht="16.5" x14ac:dyDescent="0.25">
      <c r="A1498" s="1152" t="s">
        <v>29</v>
      </c>
      <c r="B1498" s="1153"/>
      <c r="C1498" s="1153"/>
      <c r="D1498" s="1153"/>
      <c r="E1498" s="1153"/>
      <c r="F1498" s="1153"/>
      <c r="G1498" s="1154"/>
      <c r="H1498" s="251"/>
      <c r="I1498" s="251"/>
      <c r="J1498" s="251"/>
      <c r="K1498" s="251"/>
      <c r="L1498" s="251"/>
      <c r="M1498" s="251"/>
      <c r="N1498" s="251"/>
      <c r="O1498" s="251"/>
      <c r="P1498" s="251"/>
    </row>
    <row r="1499" spans="1:16" x14ac:dyDescent="0.2">
      <c r="A1499" s="1155" t="s">
        <v>48</v>
      </c>
      <c r="B1499" s="1156"/>
      <c r="C1499" s="1156"/>
      <c r="D1499" s="1156"/>
      <c r="E1499" s="1156"/>
      <c r="F1499" s="1156"/>
      <c r="G1499" s="1157"/>
      <c r="H1499" s="250"/>
      <c r="I1499" s="250"/>
      <c r="J1499" s="250"/>
      <c r="K1499" s="250"/>
      <c r="L1499" s="250"/>
      <c r="M1499" s="250"/>
      <c r="N1499" s="250"/>
      <c r="O1499" s="250"/>
      <c r="P1499" s="250"/>
    </row>
    <row r="1500" spans="1:16" x14ac:dyDescent="0.2">
      <c r="A1500" s="1158" t="s">
        <v>49</v>
      </c>
      <c r="B1500" s="1159"/>
      <c r="C1500" s="1159"/>
      <c r="D1500" s="1159"/>
      <c r="E1500" s="1159"/>
      <c r="F1500" s="1159"/>
      <c r="G1500" s="1160"/>
      <c r="H1500" s="4"/>
      <c r="I1500" s="4"/>
      <c r="J1500" s="4"/>
      <c r="K1500" s="4"/>
      <c r="L1500" s="4"/>
      <c r="M1500" s="4"/>
      <c r="N1500" s="4"/>
      <c r="O1500" s="4"/>
      <c r="P1500" s="4"/>
    </row>
    <row r="1501" spans="1:16" x14ac:dyDescent="0.2">
      <c r="A1501" s="6"/>
      <c r="B1501" s="178"/>
      <c r="C1501" s="8"/>
      <c r="D1501" s="9"/>
      <c r="E1501" s="99"/>
      <c r="F1501" s="10"/>
      <c r="G1501" s="11" t="s">
        <v>8</v>
      </c>
      <c r="H1501" s="252"/>
      <c r="I1501" s="252"/>
      <c r="J1501" s="252"/>
      <c r="K1501" s="252"/>
      <c r="L1501" s="252"/>
      <c r="M1501" s="252"/>
      <c r="N1501" s="252"/>
      <c r="O1501" s="252"/>
      <c r="P1501" s="252"/>
    </row>
    <row r="1502" spans="1:16" x14ac:dyDescent="0.2">
      <c r="A1502" s="12" t="s">
        <v>1</v>
      </c>
      <c r="B1502" s="13"/>
      <c r="C1502" s="14" t="s">
        <v>5</v>
      </c>
      <c r="D1502" s="13"/>
      <c r="E1502" s="343" t="s">
        <v>1895</v>
      </c>
      <c r="F1502" s="60"/>
      <c r="G1502" s="344" t="s">
        <v>1894</v>
      </c>
      <c r="H1502" s="411"/>
      <c r="I1502" s="411"/>
      <c r="J1502" s="411"/>
      <c r="K1502" s="411"/>
      <c r="L1502" s="411"/>
      <c r="M1502" s="411"/>
      <c r="N1502" s="411"/>
      <c r="O1502" s="411"/>
      <c r="P1502" s="411"/>
    </row>
    <row r="1503" spans="1:16" x14ac:dyDescent="0.2">
      <c r="A1503" s="17" t="s">
        <v>8</v>
      </c>
      <c r="B1503" s="179"/>
      <c r="C1503" s="19"/>
      <c r="D1503" s="4"/>
      <c r="E1503" s="1145"/>
      <c r="F1503" s="1146"/>
      <c r="G1503" s="20"/>
    </row>
    <row r="1504" spans="1:16" x14ac:dyDescent="0.2">
      <c r="A1504" s="21" t="s">
        <v>37</v>
      </c>
      <c r="B1504" s="22"/>
      <c r="C1504" s="22"/>
      <c r="D1504" s="22"/>
      <c r="E1504" s="23" t="s">
        <v>46</v>
      </c>
      <c r="F1504" s="24"/>
      <c r="G1504" s="20" t="s">
        <v>50</v>
      </c>
    </row>
    <row r="1505" spans="1:22" x14ac:dyDescent="0.2">
      <c r="A1505" s="6"/>
      <c r="B1505" s="178"/>
      <c r="C1505" s="8"/>
      <c r="D1505" s="8"/>
      <c r="E1505" s="1147"/>
      <c r="F1505" s="1148"/>
      <c r="G1505" s="25"/>
    </row>
    <row r="1506" spans="1:22" ht="26.25" thickBot="1" x14ac:dyDescent="0.25">
      <c r="A1506" s="26" t="s">
        <v>47</v>
      </c>
      <c r="B1506" s="180" t="s">
        <v>23</v>
      </c>
      <c r="C1506" s="28" t="s">
        <v>34</v>
      </c>
      <c r="D1506" s="110" t="s">
        <v>53</v>
      </c>
      <c r="E1506" s="181" t="s">
        <v>54</v>
      </c>
      <c r="F1506" s="111" t="s">
        <v>55</v>
      </c>
      <c r="G1506" s="112" t="s">
        <v>35</v>
      </c>
      <c r="H1506" s="253"/>
      <c r="I1506" s="253"/>
      <c r="J1506" s="253"/>
      <c r="K1506" s="253"/>
      <c r="L1506" s="253"/>
      <c r="M1506" s="253"/>
      <c r="N1506" s="253"/>
      <c r="O1506" s="253"/>
      <c r="P1506" s="253"/>
    </row>
    <row r="1507" spans="1:22" ht="13.5" thickTop="1" x14ac:dyDescent="0.2">
      <c r="A1507" s="29">
        <v>1</v>
      </c>
      <c r="B1507" s="75"/>
      <c r="C1507" s="346" t="s">
        <v>1541</v>
      </c>
      <c r="D1507" s="347" t="s">
        <v>1866</v>
      </c>
      <c r="E1507" s="77">
        <v>2</v>
      </c>
      <c r="F1507" s="185">
        <v>1350</v>
      </c>
      <c r="G1507" s="35">
        <f>F1507*E1507</f>
        <v>2700</v>
      </c>
      <c r="H1507" s="215"/>
      <c r="I1507" s="215"/>
      <c r="J1507" s="215"/>
      <c r="K1507" s="215"/>
      <c r="L1507" s="215"/>
      <c r="M1507" s="215"/>
      <c r="N1507" s="215"/>
      <c r="O1507" s="215"/>
      <c r="P1507" s="215"/>
      <c r="Q1507" s="215"/>
      <c r="R1507" s="215"/>
      <c r="S1507" s="215"/>
    </row>
    <row r="1508" spans="1:22" x14ac:dyDescent="0.2">
      <c r="A1508" s="345">
        <f>A1507+1</f>
        <v>2</v>
      </c>
      <c r="B1508" s="75"/>
      <c r="C1508" s="352" t="s">
        <v>1461</v>
      </c>
      <c r="D1508" s="347" t="s">
        <v>1480</v>
      </c>
      <c r="E1508" s="77">
        <v>5.04</v>
      </c>
      <c r="F1508" s="185">
        <v>149.80158729999999</v>
      </c>
      <c r="G1508" s="35">
        <f t="shared" ref="G1508:G1519" si="22">F1508*E1508</f>
        <v>754.99999999199997</v>
      </c>
      <c r="H1508" s="215"/>
      <c r="I1508" s="215"/>
      <c r="J1508" s="215"/>
      <c r="K1508" s="215"/>
      <c r="L1508" s="215"/>
      <c r="M1508" s="215"/>
      <c r="N1508" s="215"/>
      <c r="O1508" s="215"/>
      <c r="P1508" s="215"/>
      <c r="V1508" s="411"/>
    </row>
    <row r="1509" spans="1:22" x14ac:dyDescent="0.2">
      <c r="A1509" s="345">
        <f t="shared" ref="A1509:A1519" si="23">A1508+1</f>
        <v>3</v>
      </c>
      <c r="B1509" s="75"/>
      <c r="C1509" s="352" t="s">
        <v>1469</v>
      </c>
      <c r="D1509" s="439" t="s">
        <v>252</v>
      </c>
      <c r="E1509" s="77">
        <v>2</v>
      </c>
      <c r="F1509" s="185">
        <v>10</v>
      </c>
      <c r="G1509" s="35">
        <f t="shared" si="22"/>
        <v>20</v>
      </c>
      <c r="H1509" s="215"/>
      <c r="I1509" s="215"/>
      <c r="J1509" s="215"/>
      <c r="K1509" s="215"/>
      <c r="L1509" s="215"/>
      <c r="M1509" s="215"/>
      <c r="N1509" s="215"/>
      <c r="O1509" s="215"/>
      <c r="P1509" s="215"/>
    </row>
    <row r="1510" spans="1:22" x14ac:dyDescent="0.2">
      <c r="A1510" s="345">
        <f t="shared" si="23"/>
        <v>4</v>
      </c>
      <c r="B1510" s="75"/>
      <c r="C1510" s="352" t="s">
        <v>1469</v>
      </c>
      <c r="D1510" s="347" t="s">
        <v>1867</v>
      </c>
      <c r="E1510" s="77">
        <v>8</v>
      </c>
      <c r="F1510" s="5">
        <v>15</v>
      </c>
      <c r="G1510" s="35">
        <f t="shared" si="22"/>
        <v>120</v>
      </c>
      <c r="H1510" s="215"/>
      <c r="I1510" s="215"/>
      <c r="J1510" s="215"/>
      <c r="K1510" s="215"/>
      <c r="L1510" s="215"/>
      <c r="M1510" s="215"/>
      <c r="N1510" s="215"/>
      <c r="O1510" s="215"/>
      <c r="P1510" s="215"/>
    </row>
    <row r="1511" spans="1:22" x14ac:dyDescent="0.2">
      <c r="A1511" s="345">
        <f t="shared" si="23"/>
        <v>5</v>
      </c>
      <c r="B1511" s="75"/>
      <c r="C1511" s="352"/>
      <c r="D1511" s="347" t="s">
        <v>1872</v>
      </c>
      <c r="E1511" s="77"/>
      <c r="F1511" s="185"/>
      <c r="G1511" s="35">
        <v>40</v>
      </c>
      <c r="H1511" s="215"/>
      <c r="I1511" s="215"/>
      <c r="J1511" s="215"/>
      <c r="K1511" s="215"/>
      <c r="L1511" s="215"/>
      <c r="M1511" s="215"/>
      <c r="N1511" s="215"/>
      <c r="O1511" s="215"/>
      <c r="P1511" s="215"/>
    </row>
    <row r="1512" spans="1:22" x14ac:dyDescent="0.2">
      <c r="A1512" s="345">
        <f t="shared" si="23"/>
        <v>6</v>
      </c>
      <c r="B1512" s="75"/>
      <c r="C1512" s="352" t="s">
        <v>1469</v>
      </c>
      <c r="D1512" s="347" t="s">
        <v>1868</v>
      </c>
      <c r="E1512" s="77">
        <v>4</v>
      </c>
      <c r="F1512" s="185">
        <v>20</v>
      </c>
      <c r="G1512" s="35">
        <f t="shared" si="22"/>
        <v>80</v>
      </c>
      <c r="H1512" s="215"/>
      <c r="I1512" s="215"/>
      <c r="J1512" s="215"/>
      <c r="K1512" s="215"/>
      <c r="L1512" s="215"/>
      <c r="M1512" s="215"/>
      <c r="N1512" s="215"/>
      <c r="O1512" s="215"/>
      <c r="P1512" s="215"/>
    </row>
    <row r="1513" spans="1:22" x14ac:dyDescent="0.2">
      <c r="A1513" s="345">
        <f t="shared" si="23"/>
        <v>7</v>
      </c>
      <c r="B1513" s="75"/>
      <c r="C1513" s="352" t="s">
        <v>1469</v>
      </c>
      <c r="D1513" s="347" t="s">
        <v>1869</v>
      </c>
      <c r="E1513" s="77">
        <v>2</v>
      </c>
      <c r="F1513" s="185">
        <v>40</v>
      </c>
      <c r="G1513" s="35">
        <f t="shared" si="22"/>
        <v>80</v>
      </c>
      <c r="H1513" s="215"/>
      <c r="I1513" s="215"/>
      <c r="J1513" s="215"/>
      <c r="K1513" s="215"/>
      <c r="L1513" s="215"/>
      <c r="M1513" s="215"/>
      <c r="N1513" s="215"/>
      <c r="O1513" s="215"/>
      <c r="P1513" s="215"/>
      <c r="Q1513" s="164"/>
      <c r="R1513" s="164"/>
      <c r="S1513" s="164"/>
    </row>
    <row r="1514" spans="1:22" x14ac:dyDescent="0.2">
      <c r="A1514" s="345">
        <f t="shared" si="23"/>
        <v>8</v>
      </c>
      <c r="B1514" s="75"/>
      <c r="C1514" s="352" t="s">
        <v>1461</v>
      </c>
      <c r="D1514" s="347" t="s">
        <v>1553</v>
      </c>
      <c r="E1514" s="77">
        <v>4</v>
      </c>
      <c r="F1514" s="185">
        <v>120</v>
      </c>
      <c r="G1514" s="35">
        <f t="shared" si="22"/>
        <v>480</v>
      </c>
      <c r="H1514" s="215"/>
      <c r="I1514" s="215"/>
      <c r="J1514" s="215"/>
      <c r="K1514" s="215"/>
      <c r="L1514" s="215"/>
      <c r="M1514" s="215"/>
      <c r="N1514" s="215"/>
      <c r="O1514" s="215"/>
      <c r="P1514" s="215"/>
    </row>
    <row r="1515" spans="1:22" x14ac:dyDescent="0.2">
      <c r="A1515" s="345">
        <f t="shared" si="23"/>
        <v>9</v>
      </c>
      <c r="B1515" s="186"/>
      <c r="C1515" s="352" t="s">
        <v>1461</v>
      </c>
      <c r="D1515" s="347" t="s">
        <v>1512</v>
      </c>
      <c r="E1515" s="77">
        <v>0.75</v>
      </c>
      <c r="F1515" s="185">
        <v>164</v>
      </c>
      <c r="G1515" s="35">
        <f t="shared" si="22"/>
        <v>123</v>
      </c>
      <c r="H1515" s="215"/>
      <c r="I1515" s="215"/>
      <c r="J1515" s="215"/>
      <c r="K1515" s="215"/>
      <c r="L1515" s="215"/>
      <c r="M1515" s="215"/>
      <c r="N1515" s="215"/>
      <c r="O1515" s="215"/>
      <c r="P1515" s="215"/>
    </row>
    <row r="1516" spans="1:22" x14ac:dyDescent="0.2">
      <c r="A1516" s="345">
        <f t="shared" si="23"/>
        <v>10</v>
      </c>
      <c r="B1516" s="74"/>
      <c r="C1516" s="352" t="s">
        <v>1461</v>
      </c>
      <c r="D1516" s="347" t="s">
        <v>251</v>
      </c>
      <c r="E1516" s="77">
        <v>0.5</v>
      </c>
      <c r="F1516" s="185">
        <v>174</v>
      </c>
      <c r="G1516" s="35">
        <f t="shared" si="22"/>
        <v>87</v>
      </c>
      <c r="H1516" s="215"/>
      <c r="I1516" s="215"/>
      <c r="J1516" s="215"/>
      <c r="K1516" s="215"/>
      <c r="L1516" s="215"/>
      <c r="M1516" s="215"/>
      <c r="N1516" s="215"/>
      <c r="O1516" s="215"/>
      <c r="P1516" s="215"/>
      <c r="Q1516" s="164"/>
      <c r="R1516" s="164"/>
      <c r="S1516" s="164"/>
    </row>
    <row r="1517" spans="1:22" x14ac:dyDescent="0.2">
      <c r="A1517" s="345">
        <f t="shared" si="23"/>
        <v>11</v>
      </c>
      <c r="B1517" s="74"/>
      <c r="C1517" s="352" t="s">
        <v>1461</v>
      </c>
      <c r="D1517" s="435" t="s">
        <v>1870</v>
      </c>
      <c r="E1517" s="84">
        <v>4</v>
      </c>
      <c r="F1517" s="163">
        <v>260</v>
      </c>
      <c r="G1517" s="35">
        <f t="shared" si="22"/>
        <v>1040</v>
      </c>
      <c r="H1517" s="215"/>
      <c r="I1517" s="215"/>
      <c r="J1517" s="215"/>
      <c r="K1517" s="215"/>
      <c r="L1517" s="215"/>
      <c r="M1517" s="215"/>
      <c r="N1517" s="215"/>
      <c r="O1517" s="215"/>
      <c r="P1517" s="215"/>
      <c r="Q1517" s="215"/>
      <c r="R1517" s="215"/>
      <c r="S1517" s="215"/>
    </row>
    <row r="1518" spans="1:22" x14ac:dyDescent="0.2">
      <c r="A1518" s="345">
        <f t="shared" si="23"/>
        <v>12</v>
      </c>
      <c r="B1518" s="74"/>
      <c r="C1518" s="352" t="s">
        <v>431</v>
      </c>
      <c r="D1518" s="435" t="s">
        <v>1871</v>
      </c>
      <c r="E1518" s="84">
        <v>1</v>
      </c>
      <c r="F1518" s="163">
        <v>120</v>
      </c>
      <c r="G1518" s="35">
        <f t="shared" si="22"/>
        <v>120</v>
      </c>
      <c r="H1518" s="215"/>
      <c r="I1518" s="215"/>
      <c r="J1518" s="215"/>
      <c r="K1518" s="215"/>
      <c r="L1518" s="215"/>
      <c r="M1518" s="215"/>
      <c r="N1518" s="215"/>
      <c r="O1518" s="215"/>
      <c r="P1518" s="215"/>
      <c r="Q1518" s="215"/>
      <c r="R1518" s="215"/>
      <c r="S1518" s="215"/>
    </row>
    <row r="1519" spans="1:22" x14ac:dyDescent="0.2">
      <c r="A1519" s="345">
        <f t="shared" si="23"/>
        <v>13</v>
      </c>
      <c r="B1519" s="75"/>
      <c r="C1519" s="352" t="s">
        <v>1461</v>
      </c>
      <c r="D1519" s="435" t="s">
        <v>341</v>
      </c>
      <c r="E1519" s="84">
        <v>2</v>
      </c>
      <c r="F1519" s="172">
        <v>380</v>
      </c>
      <c r="G1519" s="35">
        <f t="shared" si="22"/>
        <v>760</v>
      </c>
      <c r="H1519" s="215"/>
      <c r="I1519" s="215"/>
      <c r="J1519" s="215"/>
      <c r="K1519" s="215"/>
      <c r="L1519" s="215"/>
      <c r="M1519" s="215"/>
      <c r="N1519" s="215"/>
      <c r="O1519" s="215"/>
      <c r="P1519" s="215"/>
      <c r="Q1519" s="215"/>
      <c r="R1519" s="215"/>
      <c r="S1519" s="215"/>
    </row>
    <row r="1520" spans="1:22" x14ac:dyDescent="0.2">
      <c r="A1520" s="345"/>
      <c r="B1520" s="75"/>
      <c r="C1520" s="352"/>
      <c r="D1520" s="435"/>
      <c r="E1520" s="84"/>
      <c r="F1520" s="173"/>
      <c r="G1520" s="35"/>
      <c r="H1520" s="215"/>
      <c r="I1520" s="215"/>
      <c r="J1520" s="215"/>
      <c r="K1520" s="215"/>
      <c r="L1520" s="215"/>
      <c r="M1520" s="215"/>
      <c r="N1520" s="215"/>
      <c r="O1520" s="215"/>
      <c r="P1520" s="215"/>
    </row>
    <row r="1521" spans="1:16" x14ac:dyDescent="0.2">
      <c r="A1521" s="345"/>
      <c r="B1521" s="75"/>
      <c r="C1521" s="352"/>
      <c r="D1521" s="435"/>
      <c r="E1521" s="77"/>
      <c r="F1521" s="185"/>
      <c r="G1521" s="35"/>
      <c r="H1521" s="215"/>
      <c r="I1521" s="215"/>
      <c r="J1521" s="215"/>
      <c r="K1521" s="215"/>
      <c r="L1521" s="215"/>
      <c r="M1521" s="215"/>
      <c r="N1521" s="215"/>
      <c r="O1521" s="215"/>
      <c r="P1521" s="215"/>
    </row>
    <row r="1522" spans="1:16" x14ac:dyDescent="0.2">
      <c r="A1522" s="345"/>
      <c r="B1522" s="75"/>
      <c r="C1522" s="352"/>
      <c r="D1522" s="435"/>
      <c r="E1522" s="77"/>
      <c r="F1522" s="185"/>
      <c r="G1522" s="35"/>
      <c r="H1522" s="215"/>
      <c r="I1522" s="215"/>
      <c r="J1522" s="215"/>
      <c r="K1522" s="215"/>
      <c r="L1522" s="215"/>
      <c r="M1522" s="215"/>
      <c r="N1522" s="215"/>
      <c r="O1522" s="215"/>
      <c r="P1522" s="215"/>
    </row>
    <row r="1523" spans="1:16" x14ac:dyDescent="0.2">
      <c r="A1523" s="345"/>
      <c r="B1523" s="75"/>
      <c r="C1523" s="352"/>
      <c r="D1523" s="347"/>
      <c r="E1523" s="77"/>
      <c r="F1523" s="185"/>
      <c r="G1523" s="35"/>
      <c r="H1523" s="215"/>
      <c r="I1523" s="215"/>
      <c r="J1523" s="215"/>
      <c r="K1523" s="215"/>
      <c r="L1523" s="215"/>
      <c r="M1523" s="215"/>
      <c r="N1523" s="215"/>
      <c r="O1523" s="215"/>
      <c r="P1523" s="215"/>
    </row>
    <row r="1524" spans="1:16" x14ac:dyDescent="0.2">
      <c r="A1524" s="345"/>
      <c r="B1524" s="75"/>
      <c r="C1524" s="352"/>
      <c r="D1524" s="347"/>
      <c r="E1524" s="77"/>
      <c r="F1524" s="185"/>
      <c r="G1524" s="35"/>
      <c r="H1524" s="215"/>
      <c r="I1524" s="215"/>
      <c r="J1524" s="215"/>
      <c r="K1524" s="215"/>
      <c r="L1524" s="215"/>
      <c r="M1524" s="215"/>
      <c r="N1524" s="215"/>
      <c r="O1524" s="215"/>
      <c r="P1524" s="215"/>
    </row>
    <row r="1525" spans="1:16" x14ac:dyDescent="0.2">
      <c r="A1525" s="345"/>
      <c r="B1525" s="75"/>
      <c r="C1525" s="352"/>
      <c r="D1525" s="347"/>
      <c r="E1525" s="77"/>
      <c r="F1525" s="185"/>
      <c r="G1525" s="35"/>
      <c r="H1525" s="215"/>
      <c r="I1525" s="215"/>
      <c r="J1525" s="215"/>
      <c r="K1525" s="215"/>
      <c r="L1525" s="215"/>
      <c r="M1525" s="215"/>
      <c r="N1525" s="215"/>
      <c r="O1525" s="215"/>
      <c r="P1525" s="215"/>
    </row>
    <row r="1526" spans="1:16" x14ac:dyDescent="0.2">
      <c r="A1526" s="29"/>
      <c r="B1526" s="75"/>
      <c r="C1526" s="41"/>
      <c r="D1526" s="184"/>
      <c r="E1526" s="84"/>
      <c r="F1526" s="163"/>
      <c r="G1526" s="35"/>
      <c r="H1526" s="215"/>
      <c r="I1526" s="215"/>
      <c r="J1526" s="215"/>
      <c r="K1526" s="215"/>
      <c r="L1526" s="215"/>
      <c r="M1526" s="215"/>
      <c r="N1526" s="215"/>
      <c r="O1526" s="215"/>
      <c r="P1526" s="215"/>
    </row>
    <row r="1527" spans="1:16" x14ac:dyDescent="0.2">
      <c r="A1527" s="29"/>
      <c r="B1527" s="75"/>
      <c r="C1527" s="41"/>
      <c r="D1527" s="184"/>
      <c r="E1527" s="84"/>
      <c r="F1527" s="163"/>
      <c r="G1527" s="35"/>
      <c r="H1527" s="215"/>
      <c r="I1527" s="215"/>
      <c r="J1527" s="215"/>
      <c r="K1527" s="215"/>
      <c r="L1527" s="215"/>
      <c r="M1527" s="215"/>
      <c r="N1527" s="215"/>
      <c r="O1527" s="215"/>
      <c r="P1527" s="215"/>
    </row>
    <row r="1528" spans="1:16" x14ac:dyDescent="0.2">
      <c r="A1528" s="29"/>
      <c r="B1528" s="75"/>
      <c r="C1528" s="41"/>
      <c r="D1528" s="187"/>
      <c r="E1528" s="84"/>
      <c r="F1528" s="163"/>
      <c r="G1528" s="35"/>
      <c r="H1528" s="215"/>
      <c r="I1528" s="215"/>
      <c r="J1528" s="215"/>
      <c r="K1528" s="215"/>
      <c r="L1528" s="215"/>
      <c r="M1528" s="215"/>
      <c r="N1528" s="215"/>
      <c r="O1528" s="215"/>
      <c r="P1528" s="215"/>
    </row>
    <row r="1529" spans="1:16" x14ac:dyDescent="0.2">
      <c r="A1529" s="29"/>
      <c r="B1529" s="75"/>
      <c r="C1529" s="41"/>
      <c r="D1529" s="187"/>
      <c r="E1529" s="84"/>
      <c r="F1529" s="163"/>
      <c r="G1529" s="35"/>
      <c r="H1529" s="215"/>
      <c r="I1529" s="215"/>
      <c r="J1529" s="215"/>
      <c r="K1529" s="215"/>
      <c r="L1529" s="215"/>
      <c r="M1529" s="215"/>
      <c r="N1529" s="215"/>
      <c r="O1529" s="215"/>
      <c r="P1529" s="215"/>
    </row>
    <row r="1530" spans="1:16" x14ac:dyDescent="0.2">
      <c r="A1530" s="29"/>
      <c r="B1530" s="75"/>
      <c r="C1530" s="41"/>
      <c r="D1530" s="187"/>
      <c r="E1530" s="84"/>
      <c r="F1530" s="163"/>
      <c r="G1530" s="35"/>
      <c r="H1530" s="215"/>
      <c r="I1530" s="215"/>
      <c r="J1530" s="215"/>
      <c r="K1530" s="215"/>
      <c r="L1530" s="215"/>
      <c r="M1530" s="215"/>
      <c r="N1530" s="215"/>
      <c r="O1530" s="215"/>
      <c r="P1530" s="215"/>
    </row>
    <row r="1531" spans="1:16" x14ac:dyDescent="0.2">
      <c r="A1531" s="29"/>
      <c r="B1531" s="75"/>
      <c r="C1531" s="41"/>
      <c r="D1531" s="187"/>
      <c r="E1531" s="84"/>
      <c r="F1531" s="163"/>
      <c r="G1531" s="35"/>
      <c r="H1531" s="215"/>
      <c r="I1531" s="215"/>
      <c r="J1531" s="215"/>
      <c r="K1531" s="215"/>
      <c r="L1531" s="215"/>
      <c r="M1531" s="215"/>
      <c r="N1531" s="215"/>
      <c r="O1531" s="215"/>
      <c r="P1531" s="215"/>
    </row>
    <row r="1532" spans="1:16" x14ac:dyDescent="0.2">
      <c r="A1532" s="29"/>
      <c r="B1532" s="75"/>
      <c r="C1532" s="41"/>
      <c r="D1532" s="187"/>
      <c r="E1532" s="84"/>
      <c r="F1532" s="163"/>
      <c r="G1532" s="35"/>
      <c r="H1532" s="215"/>
      <c r="I1532" s="215"/>
      <c r="J1532" s="215"/>
      <c r="K1532" s="215"/>
      <c r="L1532" s="215"/>
      <c r="M1532" s="215"/>
      <c r="N1532" s="215"/>
      <c r="O1532" s="215"/>
      <c r="P1532" s="215"/>
    </row>
    <row r="1533" spans="1:16" x14ac:dyDescent="0.2">
      <c r="A1533" s="29"/>
      <c r="B1533" s="75"/>
      <c r="C1533" s="41"/>
      <c r="D1533" s="187"/>
      <c r="E1533" s="84"/>
      <c r="F1533" s="163"/>
      <c r="G1533" s="35"/>
      <c r="H1533" s="215"/>
      <c r="I1533" s="215"/>
      <c r="J1533" s="215"/>
      <c r="K1533" s="215"/>
      <c r="L1533" s="215"/>
      <c r="M1533" s="215"/>
      <c r="N1533" s="215"/>
      <c r="O1533" s="215"/>
      <c r="P1533" s="215"/>
    </row>
    <row r="1534" spans="1:16" x14ac:dyDescent="0.2">
      <c r="A1534" s="29"/>
      <c r="B1534" s="75"/>
      <c r="C1534" s="41"/>
      <c r="D1534" s="187"/>
      <c r="E1534" s="84"/>
      <c r="F1534" s="163"/>
      <c r="G1534" s="35"/>
      <c r="H1534" s="215"/>
      <c r="I1534" s="215"/>
      <c r="J1534" s="215"/>
      <c r="K1534" s="215"/>
      <c r="L1534" s="215"/>
      <c r="M1534" s="215"/>
      <c r="N1534" s="215"/>
      <c r="O1534" s="215"/>
      <c r="P1534" s="215"/>
    </row>
    <row r="1535" spans="1:16" x14ac:dyDescent="0.2">
      <c r="A1535" s="29"/>
      <c r="B1535" s="75"/>
      <c r="C1535" s="41"/>
      <c r="D1535" s="187"/>
      <c r="E1535" s="84"/>
      <c r="F1535" s="163"/>
      <c r="G1535" s="35"/>
      <c r="H1535" s="215"/>
      <c r="I1535" s="215"/>
      <c r="J1535" s="215"/>
      <c r="K1535" s="215"/>
      <c r="L1535" s="215"/>
      <c r="M1535" s="215"/>
      <c r="N1535" s="215"/>
      <c r="O1535" s="215"/>
      <c r="P1535" s="215"/>
    </row>
    <row r="1536" spans="1:16" x14ac:dyDescent="0.2">
      <c r="A1536" s="29"/>
      <c r="B1536" s="75"/>
      <c r="C1536" s="41"/>
      <c r="D1536" s="187"/>
      <c r="E1536" s="84"/>
      <c r="F1536" s="163"/>
      <c r="G1536" s="35"/>
      <c r="H1536" s="215"/>
      <c r="I1536" s="215"/>
      <c r="J1536" s="215"/>
      <c r="K1536" s="215"/>
      <c r="L1536" s="215"/>
      <c r="M1536" s="215"/>
      <c r="N1536" s="215"/>
      <c r="O1536" s="215"/>
      <c r="P1536" s="215"/>
    </row>
    <row r="1537" spans="1:16" x14ac:dyDescent="0.2">
      <c r="A1537" s="29"/>
      <c r="B1537" s="75"/>
      <c r="C1537" s="41"/>
      <c r="D1537" s="187"/>
      <c r="E1537" s="84"/>
      <c r="F1537" s="163"/>
      <c r="G1537" s="35"/>
      <c r="H1537" s="215"/>
      <c r="I1537" s="215"/>
      <c r="J1537" s="215"/>
      <c r="K1537" s="215"/>
      <c r="L1537" s="215"/>
      <c r="M1537" s="215"/>
      <c r="N1537" s="215"/>
      <c r="O1537" s="215"/>
      <c r="P1537" s="215"/>
    </row>
    <row r="1538" spans="1:16" x14ac:dyDescent="0.2">
      <c r="A1538" s="29"/>
      <c r="B1538" s="75"/>
      <c r="C1538" s="41"/>
      <c r="D1538" s="187"/>
      <c r="E1538" s="84"/>
      <c r="F1538" s="172"/>
      <c r="G1538" s="35"/>
      <c r="H1538" s="215"/>
      <c r="I1538" s="215"/>
      <c r="J1538" s="215"/>
      <c r="K1538" s="215"/>
      <c r="L1538" s="215"/>
      <c r="M1538" s="215"/>
      <c r="N1538" s="215"/>
      <c r="O1538" s="215"/>
      <c r="P1538" s="215"/>
    </row>
    <row r="1539" spans="1:16" x14ac:dyDescent="0.2">
      <c r="A1539" s="29"/>
      <c r="B1539" s="75"/>
      <c r="C1539" s="41"/>
      <c r="D1539" s="187"/>
      <c r="E1539" s="84"/>
      <c r="F1539" s="173"/>
      <c r="G1539" s="35"/>
      <c r="H1539" s="215"/>
      <c r="I1539" s="215"/>
      <c r="J1539" s="215"/>
      <c r="K1539" s="215"/>
      <c r="L1539" s="215"/>
      <c r="M1539" s="215"/>
      <c r="N1539" s="215"/>
      <c r="O1539" s="215"/>
      <c r="P1539" s="215"/>
    </row>
    <row r="1540" spans="1:16" x14ac:dyDescent="0.2">
      <c r="A1540" s="29" t="s">
        <v>8</v>
      </c>
      <c r="B1540" s="75"/>
      <c r="C1540" s="41"/>
      <c r="D1540" s="187"/>
      <c r="E1540" s="84"/>
      <c r="F1540" s="173"/>
      <c r="G1540" s="35" t="s">
        <v>8</v>
      </c>
      <c r="H1540" s="215"/>
      <c r="I1540" s="215"/>
      <c r="J1540" s="215"/>
      <c r="K1540" s="215"/>
      <c r="L1540" s="215"/>
      <c r="M1540" s="215"/>
      <c r="N1540" s="215"/>
      <c r="O1540" s="215"/>
      <c r="P1540" s="215"/>
    </row>
    <row r="1541" spans="1:16" ht="13.5" thickBot="1" x14ac:dyDescent="0.25">
      <c r="A1541" s="45"/>
      <c r="B1541" s="188"/>
      <c r="C1541" s="47" t="s">
        <v>8</v>
      </c>
      <c r="D1541" s="66" t="s">
        <v>8</v>
      </c>
      <c r="E1541" s="188"/>
      <c r="F1541" s="49" t="s">
        <v>15</v>
      </c>
      <c r="G1541" s="50">
        <f>SUM(G1507:G1540)</f>
        <v>6404.9999999920001</v>
      </c>
      <c r="H1541" s="246"/>
      <c r="I1541" s="246"/>
      <c r="J1541" s="246"/>
      <c r="K1541" s="246"/>
      <c r="L1541" s="246"/>
      <c r="M1541" s="246"/>
      <c r="N1541" s="246"/>
      <c r="O1541" s="246"/>
      <c r="P1541" s="246"/>
    </row>
    <row r="1542" spans="1:16" ht="13.5" thickTop="1" x14ac:dyDescent="0.2">
      <c r="A1542" s="1188" t="s">
        <v>1873</v>
      </c>
      <c r="B1542" s="1189"/>
      <c r="C1542" s="1189"/>
      <c r="D1542" s="1189"/>
      <c r="E1542" s="1189"/>
      <c r="F1542" s="1189"/>
      <c r="G1542" s="1190"/>
      <c r="H1542" s="358"/>
      <c r="I1542" s="358"/>
      <c r="J1542" s="358"/>
      <c r="K1542" s="358"/>
      <c r="L1542" s="358"/>
      <c r="M1542" s="358"/>
      <c r="N1542" s="358"/>
      <c r="O1542" s="358"/>
      <c r="P1542" s="358"/>
    </row>
    <row r="1543" spans="1:16" ht="13.5" thickBot="1" x14ac:dyDescent="0.25">
      <c r="A1543" s="359"/>
      <c r="B1543" s="355"/>
      <c r="C1543" s="355" t="s">
        <v>8</v>
      </c>
      <c r="D1543" s="360"/>
      <c r="E1543" s="355"/>
      <c r="F1543" s="361"/>
      <c r="G1543" s="362"/>
      <c r="H1543" s="411"/>
      <c r="I1543" s="411"/>
      <c r="J1543" s="411"/>
      <c r="K1543" s="411"/>
      <c r="L1543" s="411"/>
      <c r="M1543" s="411"/>
      <c r="N1543" s="411"/>
      <c r="O1543" s="411"/>
      <c r="P1543" s="411"/>
    </row>
    <row r="1544" spans="1:16" ht="13.5" thickTop="1" x14ac:dyDescent="0.2">
      <c r="A1544" s="1130" t="s">
        <v>8</v>
      </c>
      <c r="B1544" s="1131"/>
      <c r="C1544" s="1131"/>
      <c r="D1544" s="57" t="s">
        <v>11</v>
      </c>
      <c r="E1544" s="1132" t="s">
        <v>12</v>
      </c>
      <c r="F1544" s="1132"/>
      <c r="G1544" s="1133"/>
      <c r="H1544" s="4"/>
      <c r="I1544" s="4"/>
      <c r="J1544" s="4"/>
      <c r="K1544" s="4"/>
      <c r="L1544" s="4"/>
      <c r="M1544" s="4"/>
      <c r="N1544" s="4"/>
      <c r="O1544" s="4"/>
      <c r="P1544" s="4"/>
    </row>
    <row r="1545" spans="1:16" x14ac:dyDescent="0.2">
      <c r="A1545" s="1191" t="s">
        <v>17</v>
      </c>
      <c r="B1545" s="1192"/>
      <c r="C1545" s="1193"/>
      <c r="D1545" s="39"/>
      <c r="E1545" s="1136"/>
      <c r="F1545" s="1137"/>
      <c r="G1545" s="1138"/>
      <c r="H1545" s="176"/>
      <c r="I1545" s="176"/>
      <c r="J1545" s="176"/>
      <c r="K1545" s="176"/>
      <c r="L1545" s="176"/>
      <c r="M1545" s="176"/>
      <c r="N1545" s="176"/>
      <c r="O1545" s="176"/>
      <c r="P1545" s="176"/>
    </row>
    <row r="1546" spans="1:16" x14ac:dyDescent="0.2">
      <c r="A1546" s="1191" t="s">
        <v>38</v>
      </c>
      <c r="B1546" s="1192"/>
      <c r="C1546" s="1193"/>
      <c r="D1546" s="58" t="s">
        <v>380</v>
      </c>
      <c r="E1546" s="1194" t="s">
        <v>142</v>
      </c>
      <c r="F1546" s="1139"/>
      <c r="G1546" s="1140"/>
      <c r="H1546" s="1"/>
      <c r="I1546" s="1"/>
      <c r="J1546" s="1"/>
      <c r="K1546" s="1"/>
      <c r="L1546" s="1"/>
      <c r="M1546" s="1"/>
      <c r="N1546" s="1"/>
      <c r="O1546" s="1"/>
      <c r="P1546" s="1"/>
    </row>
    <row r="1547" spans="1:16" ht="13.5" thickBot="1" x14ac:dyDescent="0.25">
      <c r="A1547" s="1195" t="s">
        <v>39</v>
      </c>
      <c r="B1547" s="1196"/>
      <c r="C1547" s="1197"/>
      <c r="D1547" s="356" t="s">
        <v>589</v>
      </c>
      <c r="E1547" s="1143" t="s">
        <v>0</v>
      </c>
      <c r="F1547" s="1143"/>
      <c r="G1547" s="1144"/>
      <c r="H1547" s="4"/>
      <c r="I1547" s="4"/>
      <c r="J1547" s="4"/>
      <c r="K1547" s="4"/>
      <c r="L1547" s="4"/>
      <c r="M1547" s="4"/>
      <c r="N1547" s="4"/>
      <c r="O1547" s="4"/>
      <c r="P1547" s="4"/>
    </row>
    <row r="1548" spans="1:16" ht="16.5" x14ac:dyDescent="0.25">
      <c r="A1548" s="1152" t="s">
        <v>29</v>
      </c>
      <c r="B1548" s="1153"/>
      <c r="C1548" s="1153"/>
      <c r="D1548" s="1153"/>
      <c r="E1548" s="1153"/>
      <c r="F1548" s="1153"/>
      <c r="G1548" s="1154"/>
      <c r="H1548" s="251"/>
      <c r="I1548" s="251"/>
      <c r="J1548" s="251"/>
      <c r="K1548" s="251"/>
      <c r="L1548" s="251"/>
      <c r="M1548" s="251"/>
      <c r="N1548" s="251"/>
      <c r="O1548" s="251"/>
      <c r="P1548" s="251"/>
    </row>
    <row r="1549" spans="1:16" x14ac:dyDescent="0.2">
      <c r="A1549" s="1155" t="s">
        <v>48</v>
      </c>
      <c r="B1549" s="1156"/>
      <c r="C1549" s="1156"/>
      <c r="D1549" s="1156"/>
      <c r="E1549" s="1156"/>
      <c r="F1549" s="1156"/>
      <c r="G1549" s="1157"/>
      <c r="H1549" s="250"/>
      <c r="I1549" s="250"/>
      <c r="J1549" s="250"/>
      <c r="K1549" s="250"/>
      <c r="L1549" s="250"/>
      <c r="M1549" s="250"/>
      <c r="N1549" s="250"/>
      <c r="O1549" s="250"/>
      <c r="P1549" s="250"/>
    </row>
    <row r="1550" spans="1:16" x14ac:dyDescent="0.2">
      <c r="A1550" s="1158" t="s">
        <v>49</v>
      </c>
      <c r="B1550" s="1159"/>
      <c r="C1550" s="1159"/>
      <c r="D1550" s="1159"/>
      <c r="E1550" s="1159"/>
      <c r="F1550" s="1159"/>
      <c r="G1550" s="1160"/>
      <c r="H1550" s="4"/>
      <c r="I1550" s="4"/>
      <c r="J1550" s="4"/>
      <c r="K1550" s="4"/>
      <c r="L1550" s="4"/>
      <c r="M1550" s="4"/>
      <c r="N1550" s="4"/>
      <c r="O1550" s="4"/>
      <c r="P1550" s="4"/>
    </row>
    <row r="1551" spans="1:16" x14ac:dyDescent="0.2">
      <c r="A1551" s="6"/>
      <c r="B1551" s="178"/>
      <c r="C1551" s="8"/>
      <c r="D1551" s="9"/>
      <c r="E1551" s="99"/>
      <c r="F1551" s="10"/>
      <c r="G1551" s="11" t="s">
        <v>8</v>
      </c>
      <c r="H1551" s="252"/>
      <c r="I1551" s="252"/>
      <c r="J1551" s="252"/>
      <c r="K1551" s="252"/>
      <c r="L1551" s="252"/>
      <c r="M1551" s="252"/>
      <c r="N1551" s="252"/>
      <c r="O1551" s="252"/>
      <c r="P1551" s="252"/>
    </row>
    <row r="1552" spans="1:16" x14ac:dyDescent="0.2">
      <c r="A1552" s="12" t="s">
        <v>1</v>
      </c>
      <c r="B1552" s="13"/>
      <c r="C1552" s="14" t="s">
        <v>5</v>
      </c>
      <c r="D1552" s="13"/>
      <c r="E1552" s="343" t="s">
        <v>1924</v>
      </c>
      <c r="F1552" s="60"/>
      <c r="G1552" s="344" t="s">
        <v>1921</v>
      </c>
      <c r="H1552" s="411"/>
      <c r="I1552" s="411"/>
      <c r="J1552" s="411"/>
      <c r="K1552" s="411"/>
      <c r="L1552" s="411"/>
      <c r="M1552" s="411"/>
      <c r="N1552" s="411"/>
      <c r="O1552" s="411"/>
      <c r="P1552" s="411"/>
    </row>
    <row r="1553" spans="1:16" x14ac:dyDescent="0.2">
      <c r="A1553" s="17" t="s">
        <v>8</v>
      </c>
      <c r="B1553" s="179"/>
      <c r="C1553" s="19"/>
      <c r="D1553" s="4"/>
      <c r="E1553" s="1145"/>
      <c r="F1553" s="1146"/>
      <c r="G1553" s="20"/>
    </row>
    <row r="1554" spans="1:16" x14ac:dyDescent="0.2">
      <c r="A1554" s="21" t="s">
        <v>37</v>
      </c>
      <c r="B1554" s="22"/>
      <c r="C1554" s="22"/>
      <c r="D1554" s="22"/>
      <c r="E1554" s="23" t="s">
        <v>46</v>
      </c>
      <c r="F1554" s="24"/>
      <c r="G1554" s="20" t="s">
        <v>50</v>
      </c>
    </row>
    <row r="1555" spans="1:16" x14ac:dyDescent="0.2">
      <c r="A1555" s="6"/>
      <c r="B1555" s="178"/>
      <c r="C1555" s="8"/>
      <c r="D1555" s="8"/>
      <c r="E1555" s="1147"/>
      <c r="F1555" s="1148"/>
      <c r="G1555" s="25"/>
    </row>
    <row r="1556" spans="1:16" ht="26.25" thickBot="1" x14ac:dyDescent="0.25">
      <c r="A1556" s="26" t="s">
        <v>47</v>
      </c>
      <c r="B1556" s="180" t="s">
        <v>23</v>
      </c>
      <c r="C1556" s="28" t="s">
        <v>34</v>
      </c>
      <c r="D1556" s="110" t="s">
        <v>53</v>
      </c>
      <c r="E1556" s="181" t="s">
        <v>54</v>
      </c>
      <c r="F1556" s="111" t="s">
        <v>55</v>
      </c>
      <c r="G1556" s="112" t="s">
        <v>35</v>
      </c>
      <c r="H1556" s="253"/>
      <c r="I1556" s="253"/>
      <c r="J1556" s="253"/>
      <c r="K1556" s="253"/>
      <c r="L1556" s="253"/>
      <c r="M1556" s="253"/>
      <c r="N1556" s="253"/>
      <c r="O1556" s="253"/>
      <c r="P1556" s="253"/>
    </row>
    <row r="1557" spans="1:16" ht="13.5" thickTop="1" x14ac:dyDescent="0.2">
      <c r="A1557" s="345">
        <v>1</v>
      </c>
      <c r="B1557" s="75"/>
      <c r="C1557" s="346" t="s">
        <v>149</v>
      </c>
      <c r="D1557" s="347" t="s">
        <v>1925</v>
      </c>
      <c r="E1557" s="77">
        <v>39</v>
      </c>
      <c r="F1557" s="185">
        <v>124</v>
      </c>
      <c r="G1557" s="35">
        <f>F1557*E1557</f>
        <v>4836</v>
      </c>
      <c r="H1557" s="215"/>
      <c r="I1557" s="215"/>
      <c r="J1557" s="215"/>
      <c r="K1557" s="215"/>
      <c r="L1557" s="215"/>
      <c r="M1557" s="215"/>
      <c r="N1557" s="215"/>
      <c r="O1557" s="215"/>
      <c r="P1557" s="215"/>
    </row>
    <row r="1558" spans="1:16" x14ac:dyDescent="0.2">
      <c r="A1558" s="345"/>
      <c r="B1558" s="75"/>
      <c r="C1558" s="352"/>
      <c r="D1558" s="347"/>
      <c r="E1558" s="77"/>
      <c r="F1558" s="185"/>
      <c r="G1558" s="35"/>
      <c r="H1558" s="215"/>
      <c r="I1558" s="215"/>
      <c r="J1558" s="215"/>
      <c r="K1558" s="215"/>
      <c r="L1558" s="215"/>
      <c r="M1558" s="215"/>
      <c r="N1558" s="215"/>
      <c r="O1558" s="215"/>
      <c r="P1558" s="215"/>
    </row>
    <row r="1559" spans="1:16" x14ac:dyDescent="0.2">
      <c r="A1559" s="345"/>
      <c r="B1559" s="75"/>
      <c r="C1559" s="352"/>
      <c r="D1559" s="439"/>
      <c r="E1559" s="77"/>
      <c r="F1559" s="185"/>
      <c r="G1559" s="35"/>
      <c r="H1559" s="215"/>
      <c r="I1559" s="215"/>
      <c r="J1559" s="215"/>
      <c r="K1559" s="215"/>
      <c r="L1559" s="215"/>
      <c r="M1559" s="215"/>
      <c r="N1559" s="215"/>
      <c r="O1559" s="215"/>
      <c r="P1559" s="215"/>
    </row>
    <row r="1560" spans="1:16" x14ac:dyDescent="0.2">
      <c r="A1560" s="345"/>
      <c r="B1560" s="75"/>
      <c r="C1560" s="352"/>
      <c r="D1560" s="347"/>
      <c r="E1560" s="77"/>
      <c r="G1560" s="35"/>
      <c r="H1560" s="215"/>
      <c r="I1560" s="215"/>
      <c r="J1560" s="215"/>
      <c r="K1560" s="215"/>
      <c r="L1560" s="215"/>
      <c r="M1560" s="215"/>
      <c r="N1560" s="215"/>
      <c r="O1560" s="215"/>
      <c r="P1560" s="215"/>
    </row>
    <row r="1561" spans="1:16" x14ac:dyDescent="0.2">
      <c r="A1561" s="345"/>
      <c r="B1561" s="75"/>
      <c r="C1561" s="352"/>
      <c r="D1561" s="347"/>
      <c r="E1561" s="77"/>
      <c r="F1561" s="185"/>
      <c r="G1561" s="35"/>
      <c r="H1561" s="215"/>
      <c r="I1561" s="215"/>
      <c r="J1561" s="215"/>
      <c r="K1561" s="215"/>
      <c r="L1561" s="215"/>
      <c r="M1561" s="215"/>
      <c r="N1561" s="215"/>
      <c r="O1561" s="215"/>
      <c r="P1561" s="215"/>
    </row>
    <row r="1562" spans="1:16" x14ac:dyDescent="0.2">
      <c r="A1562" s="345"/>
      <c r="B1562" s="75"/>
      <c r="C1562" s="352"/>
      <c r="D1562" s="347"/>
      <c r="E1562" s="77"/>
      <c r="F1562" s="185"/>
      <c r="G1562" s="35"/>
      <c r="H1562" s="215"/>
      <c r="I1562" s="215"/>
      <c r="J1562" s="215"/>
      <c r="K1562" s="215"/>
      <c r="L1562" s="215"/>
      <c r="M1562" s="215"/>
      <c r="N1562" s="215"/>
      <c r="O1562" s="215"/>
      <c r="P1562" s="215"/>
    </row>
    <row r="1563" spans="1:16" x14ac:dyDescent="0.2">
      <c r="A1563" s="345"/>
      <c r="B1563" s="75"/>
      <c r="C1563" s="352"/>
      <c r="D1563" s="347"/>
      <c r="E1563" s="77"/>
      <c r="F1563" s="185"/>
      <c r="G1563" s="35"/>
      <c r="H1563" s="215"/>
      <c r="I1563" s="215"/>
      <c r="J1563" s="215"/>
      <c r="K1563" s="215"/>
      <c r="L1563" s="215"/>
      <c r="M1563" s="215"/>
      <c r="N1563" s="215"/>
      <c r="O1563" s="215"/>
      <c r="P1563" s="215"/>
    </row>
    <row r="1564" spans="1:16" x14ac:dyDescent="0.2">
      <c r="A1564" s="345"/>
      <c r="B1564" s="75"/>
      <c r="C1564" s="352"/>
      <c r="D1564" s="347"/>
      <c r="E1564" s="77"/>
      <c r="F1564" s="185"/>
      <c r="G1564" s="35"/>
      <c r="H1564" s="215"/>
      <c r="I1564" s="215"/>
      <c r="J1564" s="215"/>
      <c r="K1564" s="215"/>
      <c r="L1564" s="215"/>
      <c r="M1564" s="215"/>
      <c r="N1564" s="215"/>
      <c r="O1564" s="215"/>
      <c r="P1564" s="215"/>
    </row>
    <row r="1565" spans="1:16" x14ac:dyDescent="0.2">
      <c r="A1565" s="345"/>
      <c r="B1565" s="186"/>
      <c r="C1565" s="352"/>
      <c r="D1565" s="347"/>
      <c r="E1565" s="77"/>
      <c r="F1565" s="185"/>
      <c r="G1565" s="35"/>
      <c r="H1565" s="215"/>
      <c r="I1565" s="215"/>
      <c r="J1565" s="215"/>
      <c r="K1565" s="215"/>
      <c r="L1565" s="215"/>
      <c r="M1565" s="215"/>
      <c r="N1565" s="215"/>
      <c r="O1565" s="215"/>
      <c r="P1565" s="215"/>
    </row>
    <row r="1566" spans="1:16" x14ac:dyDescent="0.2">
      <c r="A1566" s="345"/>
      <c r="B1566" s="74"/>
      <c r="C1566" s="352"/>
      <c r="D1566" s="347"/>
      <c r="E1566" s="77"/>
      <c r="F1566" s="185"/>
      <c r="G1566" s="35"/>
      <c r="H1566" s="215"/>
      <c r="I1566" s="215"/>
      <c r="J1566" s="215"/>
      <c r="K1566" s="215"/>
      <c r="L1566" s="215"/>
      <c r="M1566" s="215"/>
      <c r="N1566" s="215"/>
      <c r="O1566" s="215"/>
      <c r="P1566" s="215"/>
    </row>
    <row r="1567" spans="1:16" x14ac:dyDescent="0.2">
      <c r="A1567" s="345"/>
      <c r="B1567" s="74"/>
      <c r="C1567" s="352"/>
      <c r="D1567" s="435"/>
      <c r="E1567" s="84"/>
      <c r="F1567" s="163"/>
      <c r="G1567" s="35"/>
      <c r="H1567" s="215"/>
      <c r="I1567" s="215"/>
      <c r="J1567" s="215"/>
      <c r="K1567" s="215"/>
      <c r="L1567" s="215"/>
      <c r="M1567" s="215"/>
      <c r="N1567" s="215"/>
      <c r="O1567" s="215"/>
      <c r="P1567" s="215"/>
    </row>
    <row r="1568" spans="1:16" x14ac:dyDescent="0.2">
      <c r="A1568" s="345"/>
      <c r="B1568" s="74"/>
      <c r="C1568" s="352"/>
      <c r="D1568" s="435"/>
      <c r="E1568" s="84"/>
      <c r="F1568" s="163"/>
      <c r="G1568" s="35"/>
      <c r="H1568" s="215"/>
      <c r="I1568" s="215"/>
      <c r="J1568" s="215"/>
      <c r="K1568" s="215"/>
      <c r="L1568" s="215"/>
      <c r="M1568" s="215"/>
      <c r="N1568" s="215"/>
      <c r="O1568" s="215"/>
      <c r="P1568" s="215"/>
    </row>
    <row r="1569" spans="1:16" x14ac:dyDescent="0.2">
      <c r="A1569" s="345"/>
      <c r="B1569" s="75"/>
      <c r="C1569" s="352"/>
      <c r="D1569" s="435"/>
      <c r="E1569" s="84"/>
      <c r="F1569" s="172"/>
      <c r="G1569" s="35"/>
      <c r="H1569" s="215"/>
      <c r="I1569" s="215"/>
      <c r="J1569" s="215"/>
      <c r="K1569" s="215"/>
      <c r="L1569" s="215"/>
      <c r="M1569" s="215"/>
      <c r="N1569" s="215"/>
      <c r="O1569" s="215"/>
      <c r="P1569" s="215"/>
    </row>
    <row r="1570" spans="1:16" x14ac:dyDescent="0.2">
      <c r="A1570" s="345"/>
      <c r="B1570" s="75"/>
      <c r="C1570" s="352"/>
      <c r="D1570" s="435"/>
      <c r="E1570" s="84"/>
      <c r="F1570" s="173"/>
      <c r="G1570" s="35"/>
      <c r="H1570" s="215"/>
      <c r="I1570" s="215"/>
      <c r="J1570" s="215"/>
      <c r="K1570" s="215"/>
      <c r="L1570" s="215"/>
      <c r="M1570" s="215"/>
      <c r="N1570" s="215"/>
      <c r="O1570" s="215"/>
      <c r="P1570" s="215"/>
    </row>
    <row r="1571" spans="1:16" x14ac:dyDescent="0.2">
      <c r="A1571" s="345"/>
      <c r="B1571" s="75"/>
      <c r="C1571" s="352"/>
      <c r="D1571" s="435"/>
      <c r="E1571" s="77"/>
      <c r="F1571" s="185"/>
      <c r="G1571" s="35"/>
      <c r="H1571" s="215"/>
      <c r="I1571" s="215"/>
      <c r="J1571" s="215"/>
      <c r="K1571" s="215"/>
      <c r="L1571" s="215"/>
      <c r="M1571" s="215"/>
      <c r="N1571" s="215"/>
      <c r="O1571" s="215"/>
      <c r="P1571" s="215"/>
    </row>
    <row r="1572" spans="1:16" x14ac:dyDescent="0.2">
      <c r="A1572" s="345"/>
      <c r="B1572" s="75"/>
      <c r="C1572" s="352"/>
      <c r="D1572" s="435"/>
      <c r="E1572" s="77"/>
      <c r="F1572" s="185"/>
      <c r="G1572" s="35"/>
      <c r="H1572" s="215"/>
      <c r="I1572" s="215"/>
      <c r="J1572" s="215"/>
      <c r="K1572" s="215"/>
      <c r="L1572" s="215"/>
      <c r="M1572" s="215"/>
      <c r="N1572" s="215"/>
      <c r="O1572" s="215"/>
      <c r="P1572" s="215"/>
    </row>
    <row r="1573" spans="1:16" x14ac:dyDescent="0.2">
      <c r="A1573" s="345"/>
      <c r="B1573" s="75"/>
      <c r="C1573" s="352"/>
      <c r="D1573" s="347"/>
      <c r="E1573" s="77"/>
      <c r="F1573" s="185"/>
      <c r="G1573" s="35"/>
      <c r="H1573" s="215"/>
      <c r="I1573" s="215"/>
      <c r="J1573" s="215"/>
      <c r="K1573" s="215"/>
      <c r="L1573" s="215"/>
      <c r="M1573" s="215"/>
      <c r="N1573" s="215"/>
      <c r="O1573" s="215"/>
      <c r="P1573" s="215"/>
    </row>
    <row r="1574" spans="1:16" x14ac:dyDescent="0.2">
      <c r="A1574" s="345"/>
      <c r="B1574" s="75"/>
      <c r="C1574" s="352"/>
      <c r="D1574" s="347"/>
      <c r="E1574" s="77"/>
      <c r="F1574" s="185"/>
      <c r="G1574" s="35"/>
      <c r="H1574" s="215"/>
      <c r="I1574" s="215"/>
      <c r="J1574" s="215"/>
      <c r="K1574" s="215"/>
      <c r="L1574" s="215"/>
      <c r="M1574" s="215"/>
      <c r="N1574" s="215"/>
      <c r="O1574" s="215"/>
      <c r="P1574" s="215"/>
    </row>
    <row r="1575" spans="1:16" x14ac:dyDescent="0.2">
      <c r="A1575" s="345"/>
      <c r="B1575" s="75"/>
      <c r="C1575" s="352"/>
      <c r="D1575" s="347"/>
      <c r="E1575" s="77"/>
      <c r="F1575" s="185"/>
      <c r="G1575" s="35"/>
      <c r="H1575" s="215"/>
      <c r="I1575" s="215"/>
      <c r="J1575" s="215"/>
      <c r="K1575" s="215"/>
      <c r="L1575" s="215"/>
      <c r="M1575" s="215"/>
      <c r="N1575" s="215"/>
      <c r="O1575" s="215"/>
      <c r="P1575" s="215"/>
    </row>
    <row r="1576" spans="1:16" x14ac:dyDescent="0.2">
      <c r="A1576" s="29"/>
      <c r="B1576" s="75"/>
      <c r="C1576" s="41"/>
      <c r="D1576" s="184"/>
      <c r="E1576" s="84"/>
      <c r="F1576" s="163"/>
      <c r="G1576" s="35"/>
      <c r="H1576" s="215"/>
      <c r="I1576" s="215"/>
      <c r="J1576" s="215"/>
      <c r="K1576" s="215"/>
      <c r="L1576" s="215"/>
      <c r="M1576" s="215"/>
      <c r="N1576" s="215"/>
      <c r="O1576" s="215"/>
      <c r="P1576" s="215"/>
    </row>
    <row r="1577" spans="1:16" x14ac:dyDescent="0.2">
      <c r="A1577" s="29"/>
      <c r="B1577" s="75"/>
      <c r="C1577" s="41"/>
      <c r="D1577" s="184"/>
      <c r="E1577" s="84"/>
      <c r="F1577" s="163"/>
      <c r="G1577" s="35"/>
      <c r="H1577" s="215"/>
      <c r="I1577" s="215"/>
      <c r="J1577" s="215"/>
      <c r="K1577" s="215"/>
      <c r="L1577" s="215"/>
      <c r="M1577" s="215"/>
      <c r="N1577" s="215"/>
      <c r="O1577" s="215"/>
      <c r="P1577" s="215"/>
    </row>
    <row r="1578" spans="1:16" x14ac:dyDescent="0.2">
      <c r="A1578" s="29"/>
      <c r="B1578" s="75"/>
      <c r="C1578" s="41"/>
      <c r="D1578" s="187"/>
      <c r="E1578" s="84"/>
      <c r="F1578" s="163"/>
      <c r="G1578" s="35"/>
      <c r="H1578" s="215"/>
      <c r="I1578" s="215"/>
      <c r="J1578" s="215"/>
      <c r="K1578" s="215"/>
      <c r="L1578" s="215"/>
      <c r="M1578" s="215"/>
      <c r="N1578" s="215"/>
      <c r="O1578" s="215"/>
      <c r="P1578" s="215"/>
    </row>
    <row r="1579" spans="1:16" x14ac:dyDescent="0.2">
      <c r="A1579" s="29"/>
      <c r="B1579" s="75"/>
      <c r="C1579" s="41"/>
      <c r="D1579" s="187"/>
      <c r="E1579" s="84"/>
      <c r="F1579" s="163"/>
      <c r="G1579" s="35"/>
      <c r="H1579" s="215"/>
      <c r="I1579" s="215"/>
      <c r="J1579" s="215"/>
      <c r="K1579" s="215"/>
      <c r="L1579" s="215"/>
      <c r="M1579" s="215"/>
      <c r="N1579" s="215"/>
      <c r="O1579" s="215"/>
      <c r="P1579" s="215"/>
    </row>
    <row r="1580" spans="1:16" x14ac:dyDescent="0.2">
      <c r="A1580" s="29"/>
      <c r="B1580" s="75"/>
      <c r="C1580" s="41"/>
      <c r="D1580" s="187"/>
      <c r="E1580" s="84"/>
      <c r="F1580" s="163"/>
      <c r="G1580" s="35"/>
      <c r="H1580" s="215"/>
      <c r="I1580" s="215"/>
      <c r="J1580" s="215"/>
      <c r="K1580" s="215"/>
      <c r="L1580" s="215"/>
      <c r="M1580" s="215"/>
      <c r="N1580" s="215"/>
      <c r="O1580" s="215"/>
      <c r="P1580" s="215"/>
    </row>
    <row r="1581" spans="1:16" x14ac:dyDescent="0.2">
      <c r="A1581" s="29"/>
      <c r="B1581" s="75"/>
      <c r="C1581" s="41"/>
      <c r="D1581" s="187"/>
      <c r="E1581" s="84"/>
      <c r="F1581" s="163"/>
      <c r="G1581" s="35"/>
      <c r="H1581" s="215"/>
      <c r="I1581" s="215"/>
      <c r="J1581" s="215"/>
      <c r="K1581" s="215"/>
      <c r="L1581" s="215"/>
      <c r="M1581" s="215"/>
      <c r="N1581" s="215"/>
      <c r="O1581" s="215"/>
      <c r="P1581" s="215"/>
    </row>
    <row r="1582" spans="1:16" x14ac:dyDescent="0.2">
      <c r="A1582" s="29"/>
      <c r="B1582" s="75"/>
      <c r="C1582" s="41"/>
      <c r="D1582" s="187"/>
      <c r="E1582" s="84"/>
      <c r="F1582" s="163"/>
      <c r="G1582" s="35"/>
      <c r="H1582" s="215"/>
      <c r="I1582" s="215"/>
      <c r="J1582" s="215"/>
      <c r="K1582" s="215"/>
      <c r="L1582" s="215"/>
      <c r="M1582" s="215"/>
      <c r="N1582" s="215"/>
      <c r="O1582" s="215"/>
      <c r="P1582" s="215"/>
    </row>
    <row r="1583" spans="1:16" x14ac:dyDescent="0.2">
      <c r="A1583" s="29"/>
      <c r="B1583" s="75"/>
      <c r="C1583" s="41"/>
      <c r="D1583" s="187"/>
      <c r="E1583" s="84"/>
      <c r="F1583" s="163"/>
      <c r="G1583" s="35"/>
      <c r="H1583" s="215"/>
      <c r="I1583" s="215"/>
      <c r="J1583" s="215"/>
      <c r="K1583" s="215"/>
      <c r="L1583" s="215"/>
      <c r="M1583" s="215"/>
      <c r="N1583" s="215"/>
      <c r="O1583" s="215"/>
      <c r="P1583" s="215"/>
    </row>
    <row r="1584" spans="1:16" x14ac:dyDescent="0.2">
      <c r="A1584" s="29"/>
      <c r="B1584" s="75"/>
      <c r="C1584" s="41"/>
      <c r="D1584" s="187"/>
      <c r="E1584" s="84"/>
      <c r="F1584" s="163"/>
      <c r="G1584" s="35"/>
      <c r="H1584" s="215"/>
      <c r="I1584" s="215"/>
      <c r="J1584" s="215"/>
      <c r="K1584" s="215"/>
      <c r="L1584" s="215"/>
      <c r="M1584" s="215"/>
      <c r="N1584" s="215"/>
      <c r="O1584" s="215"/>
      <c r="P1584" s="215"/>
    </row>
    <row r="1585" spans="1:16" x14ac:dyDescent="0.2">
      <c r="A1585" s="29"/>
      <c r="B1585" s="75"/>
      <c r="C1585" s="41"/>
      <c r="D1585" s="187"/>
      <c r="E1585" s="84"/>
      <c r="F1585" s="163"/>
      <c r="G1585" s="35"/>
      <c r="H1585" s="215"/>
      <c r="I1585" s="215"/>
      <c r="J1585" s="215"/>
      <c r="K1585" s="215"/>
      <c r="L1585" s="215"/>
      <c r="M1585" s="215"/>
      <c r="N1585" s="215"/>
      <c r="O1585" s="215"/>
      <c r="P1585" s="215"/>
    </row>
    <row r="1586" spans="1:16" x14ac:dyDescent="0.2">
      <c r="A1586" s="29"/>
      <c r="B1586" s="75"/>
      <c r="C1586" s="41"/>
      <c r="D1586" s="187"/>
      <c r="E1586" s="84"/>
      <c r="F1586" s="163"/>
      <c r="G1586" s="35"/>
      <c r="H1586" s="215"/>
      <c r="I1586" s="215"/>
      <c r="J1586" s="215"/>
      <c r="K1586" s="215"/>
      <c r="L1586" s="215"/>
      <c r="M1586" s="215"/>
      <c r="N1586" s="215"/>
      <c r="O1586" s="215"/>
      <c r="P1586" s="215"/>
    </row>
    <row r="1587" spans="1:16" x14ac:dyDescent="0.2">
      <c r="A1587" s="29"/>
      <c r="B1587" s="75"/>
      <c r="C1587" s="41"/>
      <c r="D1587" s="187"/>
      <c r="E1587" s="84"/>
      <c r="F1587" s="163"/>
      <c r="G1587" s="35"/>
      <c r="H1587" s="215"/>
      <c r="I1587" s="215"/>
      <c r="J1587" s="215"/>
      <c r="K1587" s="215"/>
      <c r="L1587" s="215"/>
      <c r="M1587" s="215"/>
      <c r="N1587" s="215"/>
      <c r="O1587" s="215"/>
      <c r="P1587" s="215"/>
    </row>
    <row r="1588" spans="1:16" x14ac:dyDescent="0.2">
      <c r="A1588" s="29"/>
      <c r="B1588" s="75"/>
      <c r="C1588" s="41"/>
      <c r="D1588" s="187"/>
      <c r="E1588" s="84"/>
      <c r="F1588" s="172"/>
      <c r="G1588" s="35"/>
      <c r="H1588" s="215"/>
      <c r="I1588" s="215"/>
      <c r="J1588" s="215"/>
      <c r="K1588" s="215"/>
      <c r="L1588" s="215"/>
      <c r="M1588" s="215"/>
      <c r="N1588" s="215"/>
      <c r="O1588" s="215"/>
      <c r="P1588" s="215"/>
    </row>
    <row r="1589" spans="1:16" x14ac:dyDescent="0.2">
      <c r="A1589" s="29"/>
      <c r="B1589" s="75"/>
      <c r="C1589" s="41"/>
      <c r="D1589" s="187"/>
      <c r="E1589" s="84"/>
      <c r="F1589" s="173"/>
      <c r="G1589" s="35"/>
      <c r="H1589" s="215"/>
      <c r="I1589" s="215"/>
      <c r="J1589" s="215"/>
      <c r="K1589" s="215"/>
      <c r="L1589" s="215"/>
      <c r="M1589" s="215"/>
      <c r="N1589" s="215"/>
      <c r="O1589" s="215"/>
      <c r="P1589" s="215"/>
    </row>
    <row r="1590" spans="1:16" x14ac:dyDescent="0.2">
      <c r="A1590" s="29" t="s">
        <v>8</v>
      </c>
      <c r="B1590" s="75"/>
      <c r="C1590" s="41"/>
      <c r="D1590" s="187"/>
      <c r="E1590" s="84"/>
      <c r="F1590" s="173"/>
      <c r="G1590" s="35" t="s">
        <v>8</v>
      </c>
      <c r="H1590" s="215"/>
      <c r="I1590" s="215"/>
      <c r="J1590" s="215"/>
      <c r="K1590" s="215"/>
      <c r="L1590" s="215"/>
      <c r="M1590" s="215"/>
      <c r="N1590" s="215"/>
      <c r="O1590" s="215"/>
      <c r="P1590" s="215"/>
    </row>
    <row r="1591" spans="1:16" ht="13.5" thickBot="1" x14ac:dyDescent="0.25">
      <c r="A1591" s="45"/>
      <c r="B1591" s="188"/>
      <c r="C1591" s="47" t="s">
        <v>8</v>
      </c>
      <c r="D1591" s="66" t="s">
        <v>8</v>
      </c>
      <c r="E1591" s="188"/>
      <c r="F1591" s="49" t="s">
        <v>15</v>
      </c>
      <c r="G1591" s="50">
        <f>SUM(G1557:G1590)</f>
        <v>4836</v>
      </c>
      <c r="H1591" s="246"/>
      <c r="I1591" s="246"/>
      <c r="J1591" s="246"/>
      <c r="K1591" s="246"/>
      <c r="L1591" s="246"/>
      <c r="M1591" s="246"/>
      <c r="N1591" s="246"/>
      <c r="O1591" s="246"/>
      <c r="P1591" s="246"/>
    </row>
    <row r="1592" spans="1:16" ht="13.5" thickTop="1" x14ac:dyDescent="0.2">
      <c r="A1592" s="1188" t="s">
        <v>1926</v>
      </c>
      <c r="B1592" s="1189"/>
      <c r="C1592" s="1189"/>
      <c r="D1592" s="1189"/>
      <c r="E1592" s="1189"/>
      <c r="F1592" s="1189"/>
      <c r="G1592" s="1190"/>
      <c r="H1592" s="358"/>
      <c r="I1592" s="358"/>
      <c r="J1592" s="358"/>
      <c r="K1592" s="358"/>
      <c r="L1592" s="358"/>
      <c r="M1592" s="358"/>
      <c r="N1592" s="358"/>
      <c r="O1592" s="358"/>
      <c r="P1592" s="358"/>
    </row>
    <row r="1593" spans="1:16" ht="13.5" thickBot="1" x14ac:dyDescent="0.25">
      <c r="A1593" s="359"/>
      <c r="B1593" s="355"/>
      <c r="C1593" s="355" t="s">
        <v>1927</v>
      </c>
      <c r="D1593" s="360"/>
      <c r="E1593" s="355"/>
      <c r="F1593" s="361"/>
      <c r="G1593" s="362"/>
      <c r="H1593" s="411"/>
      <c r="I1593" s="411"/>
      <c r="J1593" s="411"/>
      <c r="K1593" s="411"/>
      <c r="L1593" s="411"/>
      <c r="M1593" s="411"/>
      <c r="N1593" s="411"/>
      <c r="O1593" s="411"/>
      <c r="P1593" s="411"/>
    </row>
    <row r="1594" spans="1:16" ht="13.5" thickTop="1" x14ac:dyDescent="0.2">
      <c r="A1594" s="1130" t="s">
        <v>8</v>
      </c>
      <c r="B1594" s="1131"/>
      <c r="C1594" s="1131"/>
      <c r="D1594" s="57" t="s">
        <v>11</v>
      </c>
      <c r="E1594" s="1132" t="s">
        <v>12</v>
      </c>
      <c r="F1594" s="1132"/>
      <c r="G1594" s="1133"/>
      <c r="H1594" s="4"/>
      <c r="I1594" s="4"/>
      <c r="J1594" s="4"/>
      <c r="K1594" s="4"/>
      <c r="L1594" s="4"/>
      <c r="M1594" s="4"/>
      <c r="N1594" s="4"/>
      <c r="O1594" s="4"/>
      <c r="P1594" s="4"/>
    </row>
    <row r="1595" spans="1:16" x14ac:dyDescent="0.2">
      <c r="A1595" s="1191" t="s">
        <v>17</v>
      </c>
      <c r="B1595" s="1192"/>
      <c r="C1595" s="1193"/>
      <c r="D1595" s="39"/>
      <c r="E1595" s="1136"/>
      <c r="F1595" s="1137"/>
      <c r="G1595" s="1138"/>
      <c r="H1595" s="176"/>
      <c r="I1595" s="176"/>
      <c r="J1595" s="176"/>
      <c r="K1595" s="176"/>
      <c r="L1595" s="176"/>
      <c r="M1595" s="176"/>
      <c r="N1595" s="176"/>
      <c r="O1595" s="176"/>
      <c r="P1595" s="176"/>
    </row>
    <row r="1596" spans="1:16" x14ac:dyDescent="0.2">
      <c r="A1596" s="1191" t="s">
        <v>38</v>
      </c>
      <c r="B1596" s="1192"/>
      <c r="C1596" s="1193"/>
      <c r="D1596" s="58" t="s">
        <v>380</v>
      </c>
      <c r="E1596" s="1194" t="s">
        <v>142</v>
      </c>
      <c r="F1596" s="1139"/>
      <c r="G1596" s="1140"/>
      <c r="H1596" s="1"/>
      <c r="I1596" s="1"/>
      <c r="J1596" s="1"/>
      <c r="K1596" s="1"/>
      <c r="L1596" s="1"/>
      <c r="M1596" s="1"/>
      <c r="N1596" s="1"/>
      <c r="O1596" s="1"/>
      <c r="P1596" s="1"/>
    </row>
    <row r="1597" spans="1:16" ht="13.5" thickBot="1" x14ac:dyDescent="0.25">
      <c r="A1597" s="1195" t="s">
        <v>39</v>
      </c>
      <c r="B1597" s="1196"/>
      <c r="C1597" s="1197"/>
      <c r="D1597" s="356" t="s">
        <v>589</v>
      </c>
      <c r="E1597" s="1143" t="s">
        <v>0</v>
      </c>
      <c r="F1597" s="1143"/>
      <c r="G1597" s="1144"/>
      <c r="H1597" s="4"/>
      <c r="I1597" s="4"/>
      <c r="J1597" s="4"/>
      <c r="K1597" s="4"/>
      <c r="L1597" s="4"/>
      <c r="M1597" s="4"/>
      <c r="N1597" s="4"/>
      <c r="O1597" s="4"/>
      <c r="P1597" s="4"/>
    </row>
    <row r="1598" spans="1:16" ht="16.5" x14ac:dyDescent="0.25">
      <c r="A1598" s="1152" t="s">
        <v>29</v>
      </c>
      <c r="B1598" s="1153"/>
      <c r="C1598" s="1153"/>
      <c r="D1598" s="1153"/>
      <c r="E1598" s="1153"/>
      <c r="F1598" s="1153"/>
      <c r="G1598" s="1154"/>
      <c r="H1598" s="251"/>
      <c r="I1598" s="251"/>
      <c r="J1598" s="251"/>
      <c r="K1598" s="251"/>
      <c r="L1598" s="251"/>
      <c r="M1598" s="251"/>
      <c r="N1598" s="251"/>
      <c r="O1598" s="251"/>
      <c r="P1598" s="251"/>
    </row>
    <row r="1599" spans="1:16" x14ac:dyDescent="0.2">
      <c r="A1599" s="1155" t="s">
        <v>48</v>
      </c>
      <c r="B1599" s="1156"/>
      <c r="C1599" s="1156"/>
      <c r="D1599" s="1156"/>
      <c r="E1599" s="1156"/>
      <c r="F1599" s="1156"/>
      <c r="G1599" s="1157"/>
      <c r="H1599" s="250"/>
      <c r="I1599" s="250"/>
      <c r="J1599" s="250"/>
      <c r="K1599" s="250"/>
      <c r="L1599" s="250"/>
      <c r="M1599" s="250"/>
      <c r="N1599" s="250"/>
      <c r="O1599" s="250"/>
      <c r="P1599" s="250"/>
    </row>
    <row r="1600" spans="1:16" x14ac:dyDescent="0.2">
      <c r="A1600" s="1158" t="s">
        <v>49</v>
      </c>
      <c r="B1600" s="1159"/>
      <c r="C1600" s="1159"/>
      <c r="D1600" s="1159"/>
      <c r="E1600" s="1159"/>
      <c r="F1600" s="1159"/>
      <c r="G1600" s="1160"/>
      <c r="H1600" s="4"/>
      <c r="I1600" s="4"/>
      <c r="J1600" s="4"/>
      <c r="K1600" s="4"/>
      <c r="L1600" s="4"/>
      <c r="M1600" s="4"/>
      <c r="N1600" s="4"/>
      <c r="O1600" s="4"/>
      <c r="P1600" s="4"/>
    </row>
    <row r="1601" spans="1:23" x14ac:dyDescent="0.2">
      <c r="A1601" s="6"/>
      <c r="B1601" s="178"/>
      <c r="C1601" s="8"/>
      <c r="D1601" s="9"/>
      <c r="E1601" s="99"/>
      <c r="F1601" s="10"/>
      <c r="G1601" s="11" t="s">
        <v>8</v>
      </c>
      <c r="H1601" s="252"/>
      <c r="I1601" s="252"/>
      <c r="J1601" s="252"/>
      <c r="K1601" s="252"/>
      <c r="L1601" s="252"/>
      <c r="M1601" s="252"/>
      <c r="N1601" s="252"/>
      <c r="O1601" s="252"/>
      <c r="P1601" s="252"/>
    </row>
    <row r="1602" spans="1:23" x14ac:dyDescent="0.2">
      <c r="A1602" s="12" t="s">
        <v>1</v>
      </c>
      <c r="B1602" s="13"/>
      <c r="C1602" s="14" t="s">
        <v>5</v>
      </c>
      <c r="D1602" s="13"/>
      <c r="E1602" s="343" t="s">
        <v>1936</v>
      </c>
      <c r="F1602" s="60"/>
      <c r="G1602" s="344" t="s">
        <v>1921</v>
      </c>
      <c r="H1602" s="411"/>
      <c r="I1602" s="411"/>
      <c r="J1602" s="411"/>
      <c r="K1602" s="411"/>
      <c r="L1602" s="411"/>
      <c r="M1602" s="411"/>
      <c r="N1602" s="411"/>
      <c r="O1602" s="411"/>
      <c r="P1602" s="411"/>
    </row>
    <row r="1603" spans="1:23" x14ac:dyDescent="0.2">
      <c r="A1603" s="17" t="s">
        <v>8</v>
      </c>
      <c r="B1603" s="179"/>
      <c r="C1603" s="19"/>
      <c r="D1603" s="4"/>
      <c r="E1603" s="1145"/>
      <c r="F1603" s="1146"/>
      <c r="G1603" s="20"/>
    </row>
    <row r="1604" spans="1:23" x14ac:dyDescent="0.2">
      <c r="A1604" s="21" t="s">
        <v>37</v>
      </c>
      <c r="B1604" s="22"/>
      <c r="C1604" s="22"/>
      <c r="D1604" s="22"/>
      <c r="E1604" s="23" t="s">
        <v>46</v>
      </c>
      <c r="F1604" s="24"/>
      <c r="G1604" s="20" t="s">
        <v>50</v>
      </c>
    </row>
    <row r="1605" spans="1:23" x14ac:dyDescent="0.2">
      <c r="A1605" s="6"/>
      <c r="B1605" s="178"/>
      <c r="C1605" s="8"/>
      <c r="D1605" s="8"/>
      <c r="E1605" s="1147"/>
      <c r="F1605" s="1148"/>
      <c r="G1605" s="25"/>
    </row>
    <row r="1606" spans="1:23" ht="26.25" thickBot="1" x14ac:dyDescent="0.25">
      <c r="A1606" s="26" t="s">
        <v>47</v>
      </c>
      <c r="B1606" s="180" t="s">
        <v>23</v>
      </c>
      <c r="C1606" s="28" t="s">
        <v>34</v>
      </c>
      <c r="D1606" s="110" t="s">
        <v>53</v>
      </c>
      <c r="E1606" s="181" t="s">
        <v>54</v>
      </c>
      <c r="F1606" s="111" t="s">
        <v>55</v>
      </c>
      <c r="G1606" s="112" t="s">
        <v>35</v>
      </c>
      <c r="H1606" s="253"/>
      <c r="I1606" s="253"/>
      <c r="J1606" s="253"/>
      <c r="K1606" s="253"/>
      <c r="L1606" s="253"/>
      <c r="M1606" s="253"/>
      <c r="N1606" s="253"/>
      <c r="O1606" s="253"/>
      <c r="P1606" s="253"/>
    </row>
    <row r="1607" spans="1:23" ht="13.5" thickTop="1" x14ac:dyDescent="0.2">
      <c r="A1607" s="345">
        <v>1</v>
      </c>
      <c r="B1607" s="75"/>
      <c r="C1607" s="346" t="s">
        <v>149</v>
      </c>
      <c r="D1607" s="347" t="s">
        <v>1937</v>
      </c>
      <c r="E1607" s="77">
        <v>75</v>
      </c>
      <c r="F1607" s="185">
        <v>99</v>
      </c>
      <c r="G1607" s="35">
        <f>F1607*E1607</f>
        <v>7425</v>
      </c>
      <c r="H1607" s="215"/>
      <c r="I1607" s="215"/>
      <c r="J1607" s="215"/>
      <c r="K1607" s="215"/>
      <c r="L1607" s="215"/>
      <c r="M1607" s="215"/>
      <c r="N1607" s="215"/>
      <c r="O1607" s="215"/>
      <c r="P1607" s="215"/>
    </row>
    <row r="1608" spans="1:23" x14ac:dyDescent="0.2">
      <c r="A1608" s="345">
        <v>2</v>
      </c>
      <c r="B1608" s="75"/>
      <c r="C1608" s="352" t="s">
        <v>246</v>
      </c>
      <c r="D1608" s="347" t="s">
        <v>1938</v>
      </c>
      <c r="E1608" s="77">
        <v>4</v>
      </c>
      <c r="F1608" s="185">
        <v>51</v>
      </c>
      <c r="G1608" s="35">
        <f>F1608*E1608</f>
        <v>204</v>
      </c>
      <c r="H1608" s="215"/>
      <c r="I1608" s="215"/>
      <c r="J1608" s="215"/>
      <c r="K1608" s="215"/>
      <c r="L1608" s="215"/>
      <c r="M1608" s="215"/>
      <c r="N1608" s="215"/>
      <c r="O1608" s="215"/>
      <c r="P1608" s="215"/>
    </row>
    <row r="1609" spans="1:23" x14ac:dyDescent="0.2">
      <c r="A1609" s="345"/>
      <c r="B1609" s="75"/>
      <c r="C1609" s="352"/>
      <c r="D1609" s="439"/>
      <c r="E1609" s="77"/>
      <c r="F1609" s="185"/>
      <c r="G1609" s="35"/>
      <c r="H1609" s="215"/>
      <c r="I1609" s="215"/>
      <c r="J1609" s="215"/>
      <c r="K1609" s="215"/>
      <c r="L1609" s="215"/>
      <c r="M1609" s="215"/>
      <c r="N1609" s="215"/>
      <c r="O1609" s="215"/>
      <c r="P1609" s="215"/>
    </row>
    <row r="1610" spans="1:23" x14ac:dyDescent="0.2">
      <c r="A1610" s="345"/>
      <c r="B1610" s="75"/>
      <c r="C1610" s="352"/>
      <c r="D1610" s="347"/>
      <c r="E1610" s="77"/>
      <c r="G1610" s="35"/>
      <c r="H1610" s="215"/>
      <c r="I1610" s="215"/>
      <c r="J1610" s="215"/>
      <c r="K1610" s="215"/>
      <c r="L1610" s="215"/>
      <c r="M1610" s="215"/>
      <c r="N1610" s="215"/>
      <c r="O1610" s="215"/>
      <c r="P1610" s="215"/>
      <c r="U1610" s="411" t="s">
        <v>8</v>
      </c>
      <c r="V1610" s="2">
        <v>250</v>
      </c>
      <c r="W1610" s="214" t="e">
        <f>V1610*U1610</f>
        <v>#VALUE!</v>
      </c>
    </row>
    <row r="1611" spans="1:23" x14ac:dyDescent="0.2">
      <c r="A1611" s="345"/>
      <c r="B1611" s="75"/>
      <c r="C1611" s="352"/>
      <c r="D1611" s="347"/>
      <c r="E1611" s="77"/>
      <c r="F1611" s="185"/>
      <c r="G1611" s="35"/>
      <c r="H1611" s="215"/>
      <c r="I1611" s="215"/>
      <c r="J1611" s="215"/>
      <c r="K1611" s="215"/>
      <c r="L1611" s="215"/>
      <c r="M1611" s="215"/>
      <c r="N1611" s="215"/>
      <c r="O1611" s="215"/>
      <c r="P1611" s="215"/>
    </row>
    <row r="1612" spans="1:23" x14ac:dyDescent="0.2">
      <c r="A1612" s="345"/>
      <c r="B1612" s="75"/>
      <c r="C1612" s="352"/>
      <c r="D1612" s="347"/>
      <c r="E1612" s="77"/>
      <c r="F1612" s="185"/>
      <c r="G1612" s="35"/>
      <c r="H1612" s="215"/>
      <c r="I1612" s="215"/>
      <c r="J1612" s="215"/>
      <c r="K1612" s="215"/>
      <c r="L1612" s="215"/>
      <c r="M1612" s="215"/>
      <c r="N1612" s="215"/>
      <c r="O1612" s="215"/>
      <c r="P1612" s="215"/>
    </row>
    <row r="1613" spans="1:23" x14ac:dyDescent="0.2">
      <c r="A1613" s="345"/>
      <c r="B1613" s="75"/>
      <c r="C1613" s="352"/>
      <c r="D1613" s="347"/>
      <c r="E1613" s="77"/>
      <c r="F1613" s="185"/>
      <c r="G1613" s="35"/>
      <c r="H1613" s="215"/>
      <c r="I1613" s="215"/>
      <c r="J1613" s="215"/>
      <c r="K1613" s="215"/>
      <c r="L1613" s="215"/>
      <c r="M1613" s="215"/>
      <c r="N1613" s="215"/>
      <c r="O1613" s="215"/>
      <c r="P1613" s="215"/>
    </row>
    <row r="1614" spans="1:23" x14ac:dyDescent="0.2">
      <c r="A1614" s="345"/>
      <c r="B1614" s="75"/>
      <c r="C1614" s="352"/>
      <c r="D1614" s="347"/>
      <c r="E1614" s="77"/>
      <c r="F1614" s="185"/>
      <c r="G1614" s="35"/>
      <c r="H1614" s="215"/>
      <c r="I1614" s="215"/>
      <c r="J1614" s="215"/>
      <c r="K1614" s="215"/>
      <c r="L1614" s="215"/>
      <c r="M1614" s="215"/>
      <c r="N1614" s="215"/>
      <c r="O1614" s="215"/>
      <c r="P1614" s="215"/>
    </row>
    <row r="1615" spans="1:23" x14ac:dyDescent="0.2">
      <c r="A1615" s="345"/>
      <c r="B1615" s="186"/>
      <c r="C1615" s="352"/>
      <c r="D1615" s="347"/>
      <c r="E1615" s="77"/>
      <c r="F1615" s="185"/>
      <c r="G1615" s="35"/>
      <c r="H1615" s="215"/>
      <c r="I1615" s="215"/>
      <c r="J1615" s="215"/>
      <c r="K1615" s="215"/>
      <c r="L1615" s="215"/>
      <c r="M1615" s="215"/>
      <c r="N1615" s="215"/>
      <c r="O1615" s="215"/>
      <c r="P1615" s="215"/>
    </row>
    <row r="1616" spans="1:23" x14ac:dyDescent="0.2">
      <c r="A1616" s="345"/>
      <c r="B1616" s="74"/>
      <c r="C1616" s="352"/>
      <c r="D1616" s="347"/>
      <c r="E1616" s="77"/>
      <c r="F1616" s="185"/>
      <c r="G1616" s="35"/>
      <c r="H1616" s="215"/>
      <c r="I1616" s="215"/>
      <c r="J1616" s="215"/>
      <c r="K1616" s="215"/>
      <c r="L1616" s="215"/>
      <c r="M1616" s="215"/>
      <c r="N1616" s="215"/>
      <c r="O1616" s="215"/>
      <c r="P1616" s="215"/>
    </row>
    <row r="1617" spans="1:16" x14ac:dyDescent="0.2">
      <c r="A1617" s="345"/>
      <c r="B1617" s="74"/>
      <c r="C1617" s="352"/>
      <c r="D1617" s="435"/>
      <c r="E1617" s="84"/>
      <c r="F1617" s="163"/>
      <c r="G1617" s="35"/>
      <c r="H1617" s="215"/>
      <c r="I1617" s="215"/>
      <c r="J1617" s="215"/>
      <c r="K1617" s="215"/>
      <c r="L1617" s="215"/>
      <c r="M1617" s="215"/>
      <c r="N1617" s="215"/>
      <c r="O1617" s="215"/>
      <c r="P1617" s="215"/>
    </row>
    <row r="1618" spans="1:16" x14ac:dyDescent="0.2">
      <c r="A1618" s="345"/>
      <c r="B1618" s="74"/>
      <c r="C1618" s="352"/>
      <c r="D1618" s="435"/>
      <c r="E1618" s="84"/>
      <c r="F1618" s="163"/>
      <c r="G1618" s="35"/>
      <c r="H1618" s="215"/>
      <c r="I1618" s="215"/>
      <c r="J1618" s="215"/>
      <c r="K1618" s="215"/>
      <c r="L1618" s="215"/>
      <c r="M1618" s="215"/>
      <c r="N1618" s="215"/>
      <c r="O1618" s="215"/>
      <c r="P1618" s="215"/>
    </row>
    <row r="1619" spans="1:16" x14ac:dyDescent="0.2">
      <c r="A1619" s="345"/>
      <c r="B1619" s="75"/>
      <c r="C1619" s="352"/>
      <c r="D1619" s="435"/>
      <c r="E1619" s="84"/>
      <c r="F1619" s="172"/>
      <c r="G1619" s="35"/>
      <c r="H1619" s="215"/>
      <c r="I1619" s="215"/>
      <c r="J1619" s="215"/>
      <c r="K1619" s="215"/>
      <c r="L1619" s="215"/>
      <c r="M1619" s="215"/>
      <c r="N1619" s="215"/>
      <c r="O1619" s="215"/>
      <c r="P1619" s="215"/>
    </row>
    <row r="1620" spans="1:16" x14ac:dyDescent="0.2">
      <c r="A1620" s="345"/>
      <c r="B1620" s="75"/>
      <c r="C1620" s="352"/>
      <c r="D1620" s="435"/>
      <c r="E1620" s="84"/>
      <c r="F1620" s="173"/>
      <c r="G1620" s="35"/>
      <c r="H1620" s="215"/>
      <c r="I1620" s="215"/>
      <c r="J1620" s="215"/>
      <c r="K1620" s="215"/>
      <c r="L1620" s="215"/>
      <c r="M1620" s="215"/>
      <c r="N1620" s="215"/>
      <c r="O1620" s="215"/>
      <c r="P1620" s="215"/>
    </row>
    <row r="1621" spans="1:16" x14ac:dyDescent="0.2">
      <c r="A1621" s="345"/>
      <c r="B1621" s="75"/>
      <c r="C1621" s="352"/>
      <c r="D1621" s="435"/>
      <c r="E1621" s="77"/>
      <c r="F1621" s="185"/>
      <c r="G1621" s="35"/>
      <c r="H1621" s="215"/>
      <c r="I1621" s="215"/>
      <c r="J1621" s="215"/>
      <c r="K1621" s="215"/>
      <c r="L1621" s="215"/>
      <c r="M1621" s="215"/>
      <c r="N1621" s="215"/>
      <c r="O1621" s="215"/>
      <c r="P1621" s="215"/>
    </row>
    <row r="1622" spans="1:16" x14ac:dyDescent="0.2">
      <c r="A1622" s="345"/>
      <c r="B1622" s="75"/>
      <c r="C1622" s="352"/>
      <c r="D1622" s="435"/>
      <c r="E1622" s="77"/>
      <c r="F1622" s="185"/>
      <c r="G1622" s="35"/>
      <c r="H1622" s="215"/>
      <c r="I1622" s="215"/>
      <c r="J1622" s="215"/>
      <c r="K1622" s="215"/>
      <c r="L1622" s="215"/>
      <c r="M1622" s="215"/>
      <c r="N1622" s="215"/>
      <c r="O1622" s="215"/>
      <c r="P1622" s="215"/>
    </row>
    <row r="1623" spans="1:16" x14ac:dyDescent="0.2">
      <c r="A1623" s="345"/>
      <c r="B1623" s="75"/>
      <c r="C1623" s="352"/>
      <c r="D1623" s="347"/>
      <c r="E1623" s="77"/>
      <c r="F1623" s="185"/>
      <c r="G1623" s="35"/>
      <c r="H1623" s="215"/>
      <c r="I1623" s="215"/>
      <c r="J1623" s="215"/>
      <c r="K1623" s="215"/>
      <c r="L1623" s="215"/>
      <c r="M1623" s="215"/>
      <c r="N1623" s="215"/>
      <c r="O1623" s="215"/>
      <c r="P1623" s="215"/>
    </row>
    <row r="1624" spans="1:16" x14ac:dyDescent="0.2">
      <c r="A1624" s="345"/>
      <c r="B1624" s="75"/>
      <c r="C1624" s="352"/>
      <c r="D1624" s="347"/>
      <c r="E1624" s="77"/>
      <c r="F1624" s="185"/>
      <c r="G1624" s="35"/>
      <c r="H1624" s="215"/>
      <c r="I1624" s="215"/>
      <c r="J1624" s="215"/>
      <c r="K1624" s="215"/>
      <c r="L1624" s="215"/>
      <c r="M1624" s="215"/>
      <c r="N1624" s="215"/>
      <c r="O1624" s="215"/>
      <c r="P1624" s="215"/>
    </row>
    <row r="1625" spans="1:16" x14ac:dyDescent="0.2">
      <c r="A1625" s="345"/>
      <c r="B1625" s="75"/>
      <c r="C1625" s="352"/>
      <c r="D1625" s="347"/>
      <c r="E1625" s="77"/>
      <c r="F1625" s="185"/>
      <c r="G1625" s="35"/>
      <c r="H1625" s="215"/>
      <c r="I1625" s="215"/>
      <c r="J1625" s="215"/>
      <c r="K1625" s="215"/>
      <c r="L1625" s="215"/>
      <c r="M1625" s="215"/>
      <c r="N1625" s="215"/>
      <c r="O1625" s="215"/>
      <c r="P1625" s="215"/>
    </row>
    <row r="1626" spans="1:16" x14ac:dyDescent="0.2">
      <c r="A1626" s="29"/>
      <c r="B1626" s="75"/>
      <c r="C1626" s="41"/>
      <c r="D1626" s="184"/>
      <c r="E1626" s="84"/>
      <c r="F1626" s="163"/>
      <c r="G1626" s="35"/>
      <c r="H1626" s="215"/>
      <c r="I1626" s="215"/>
      <c r="J1626" s="215"/>
      <c r="K1626" s="215"/>
      <c r="L1626" s="215"/>
      <c r="M1626" s="215"/>
      <c r="N1626" s="215"/>
      <c r="O1626" s="215"/>
      <c r="P1626" s="215"/>
    </row>
    <row r="1627" spans="1:16" x14ac:dyDescent="0.2">
      <c r="A1627" s="29"/>
      <c r="B1627" s="75"/>
      <c r="C1627" s="41"/>
      <c r="D1627" s="184"/>
      <c r="E1627" s="84"/>
      <c r="F1627" s="163"/>
      <c r="G1627" s="35"/>
      <c r="H1627" s="215"/>
      <c r="I1627" s="215"/>
      <c r="J1627" s="215"/>
      <c r="K1627" s="215"/>
      <c r="L1627" s="215"/>
      <c r="M1627" s="215"/>
      <c r="N1627" s="215"/>
      <c r="O1627" s="215"/>
      <c r="P1627" s="215"/>
    </row>
    <row r="1628" spans="1:16" x14ac:dyDescent="0.2">
      <c r="A1628" s="29"/>
      <c r="B1628" s="75"/>
      <c r="C1628" s="41"/>
      <c r="D1628" s="187"/>
      <c r="E1628" s="84"/>
      <c r="F1628" s="163"/>
      <c r="G1628" s="35"/>
      <c r="H1628" s="215"/>
      <c r="I1628" s="215"/>
      <c r="J1628" s="215"/>
      <c r="K1628" s="215"/>
      <c r="L1628" s="215"/>
      <c r="M1628" s="215"/>
      <c r="N1628" s="215"/>
      <c r="O1628" s="215"/>
      <c r="P1628" s="215"/>
    </row>
    <row r="1629" spans="1:16" x14ac:dyDescent="0.2">
      <c r="A1629" s="29"/>
      <c r="B1629" s="75"/>
      <c r="C1629" s="41"/>
      <c r="D1629" s="187"/>
      <c r="E1629" s="84"/>
      <c r="F1629" s="163"/>
      <c r="G1629" s="35"/>
      <c r="H1629" s="215"/>
      <c r="I1629" s="215"/>
      <c r="J1629" s="215"/>
      <c r="K1629" s="215"/>
      <c r="L1629" s="215"/>
      <c r="M1629" s="215"/>
      <c r="N1629" s="215"/>
      <c r="O1629" s="215"/>
      <c r="P1629" s="215"/>
    </row>
    <row r="1630" spans="1:16" x14ac:dyDescent="0.2">
      <c r="A1630" s="29"/>
      <c r="B1630" s="75"/>
      <c r="C1630" s="41"/>
      <c r="D1630" s="187"/>
      <c r="E1630" s="84"/>
      <c r="F1630" s="163"/>
      <c r="G1630" s="35"/>
      <c r="H1630" s="215"/>
      <c r="I1630" s="215"/>
      <c r="J1630" s="215"/>
      <c r="K1630" s="215"/>
      <c r="L1630" s="215"/>
      <c r="M1630" s="215"/>
      <c r="N1630" s="215"/>
      <c r="O1630" s="215"/>
      <c r="P1630" s="215"/>
    </row>
    <row r="1631" spans="1:16" x14ac:dyDescent="0.2">
      <c r="A1631" s="29"/>
      <c r="B1631" s="75"/>
      <c r="C1631" s="41"/>
      <c r="D1631" s="187"/>
      <c r="E1631" s="84"/>
      <c r="F1631" s="163"/>
      <c r="G1631" s="35"/>
      <c r="H1631" s="215"/>
      <c r="I1631" s="215"/>
      <c r="J1631" s="215"/>
      <c r="K1631" s="215"/>
      <c r="L1631" s="215"/>
      <c r="M1631" s="215"/>
      <c r="N1631" s="215"/>
      <c r="O1631" s="215"/>
      <c r="P1631" s="215"/>
    </row>
    <row r="1632" spans="1:16" x14ac:dyDescent="0.2">
      <c r="A1632" s="29"/>
      <c r="B1632" s="75"/>
      <c r="C1632" s="41"/>
      <c r="D1632" s="187"/>
      <c r="E1632" s="84"/>
      <c r="F1632" s="163"/>
      <c r="G1632" s="35"/>
      <c r="H1632" s="215"/>
      <c r="I1632" s="215"/>
      <c r="J1632" s="215"/>
      <c r="K1632" s="215"/>
      <c r="L1632" s="215"/>
      <c r="M1632" s="215"/>
      <c r="N1632" s="215"/>
      <c r="O1632" s="215"/>
      <c r="P1632" s="215"/>
    </row>
    <row r="1633" spans="1:16" x14ac:dyDescent="0.2">
      <c r="A1633" s="29"/>
      <c r="B1633" s="75"/>
      <c r="C1633" s="41"/>
      <c r="D1633" s="187"/>
      <c r="E1633" s="84"/>
      <c r="F1633" s="163"/>
      <c r="G1633" s="35"/>
      <c r="H1633" s="215"/>
      <c r="I1633" s="215"/>
      <c r="J1633" s="215"/>
      <c r="K1633" s="215"/>
      <c r="L1633" s="215"/>
      <c r="M1633" s="215"/>
      <c r="N1633" s="215"/>
      <c r="O1633" s="215"/>
      <c r="P1633" s="215"/>
    </row>
    <row r="1634" spans="1:16" x14ac:dyDescent="0.2">
      <c r="A1634" s="29"/>
      <c r="B1634" s="75"/>
      <c r="C1634" s="41"/>
      <c r="D1634" s="187"/>
      <c r="E1634" s="84"/>
      <c r="F1634" s="163"/>
      <c r="G1634" s="35"/>
      <c r="H1634" s="215"/>
      <c r="I1634" s="215"/>
      <c r="J1634" s="215"/>
      <c r="K1634" s="215"/>
      <c r="L1634" s="215"/>
      <c r="M1634" s="215"/>
      <c r="N1634" s="215"/>
      <c r="O1634" s="215"/>
      <c r="P1634" s="215"/>
    </row>
    <row r="1635" spans="1:16" x14ac:dyDescent="0.2">
      <c r="A1635" s="29"/>
      <c r="B1635" s="75"/>
      <c r="C1635" s="41"/>
      <c r="D1635" s="187"/>
      <c r="E1635" s="84"/>
      <c r="F1635" s="163"/>
      <c r="G1635" s="35"/>
      <c r="H1635" s="215"/>
      <c r="I1635" s="215"/>
      <c r="J1635" s="215"/>
      <c r="K1635" s="215"/>
      <c r="L1635" s="215"/>
      <c r="M1635" s="215"/>
      <c r="N1635" s="215"/>
      <c r="O1635" s="215"/>
      <c r="P1635" s="215"/>
    </row>
    <row r="1636" spans="1:16" x14ac:dyDescent="0.2">
      <c r="A1636" s="29"/>
      <c r="B1636" s="75"/>
      <c r="C1636" s="41"/>
      <c r="D1636" s="187"/>
      <c r="E1636" s="84"/>
      <c r="F1636" s="163"/>
      <c r="G1636" s="35"/>
      <c r="H1636" s="215"/>
      <c r="I1636" s="215"/>
      <c r="J1636" s="215"/>
      <c r="K1636" s="215"/>
      <c r="L1636" s="215"/>
      <c r="M1636" s="215"/>
      <c r="N1636" s="215"/>
      <c r="O1636" s="215"/>
      <c r="P1636" s="215"/>
    </row>
    <row r="1637" spans="1:16" x14ac:dyDescent="0.2">
      <c r="A1637" s="29"/>
      <c r="B1637" s="75"/>
      <c r="C1637" s="41"/>
      <c r="D1637" s="187"/>
      <c r="E1637" s="84"/>
      <c r="F1637" s="163"/>
      <c r="G1637" s="35"/>
      <c r="H1637" s="215"/>
      <c r="I1637" s="215"/>
      <c r="J1637" s="215"/>
      <c r="K1637" s="215"/>
      <c r="L1637" s="215"/>
      <c r="M1637" s="215"/>
      <c r="N1637" s="215"/>
      <c r="O1637" s="215"/>
      <c r="P1637" s="215"/>
    </row>
    <row r="1638" spans="1:16" x14ac:dyDescent="0.2">
      <c r="A1638" s="29"/>
      <c r="B1638" s="75"/>
      <c r="C1638" s="41"/>
      <c r="D1638" s="187"/>
      <c r="E1638" s="84"/>
      <c r="F1638" s="172"/>
      <c r="G1638" s="35"/>
      <c r="H1638" s="215"/>
      <c r="I1638" s="215"/>
      <c r="J1638" s="215"/>
      <c r="K1638" s="215"/>
      <c r="L1638" s="215"/>
      <c r="M1638" s="215"/>
      <c r="N1638" s="215"/>
      <c r="O1638" s="215"/>
      <c r="P1638" s="215"/>
    </row>
    <row r="1639" spans="1:16" x14ac:dyDescent="0.2">
      <c r="A1639" s="29"/>
      <c r="B1639" s="75"/>
      <c r="C1639" s="41"/>
      <c r="D1639" s="187"/>
      <c r="E1639" s="84"/>
      <c r="F1639" s="173"/>
      <c r="G1639" s="35"/>
      <c r="H1639" s="215"/>
      <c r="I1639" s="215"/>
      <c r="J1639" s="215"/>
      <c r="K1639" s="215"/>
      <c r="L1639" s="215"/>
      <c r="M1639" s="215"/>
      <c r="N1639" s="215"/>
      <c r="O1639" s="215"/>
      <c r="P1639" s="215"/>
    </row>
    <row r="1640" spans="1:16" x14ac:dyDescent="0.2">
      <c r="A1640" s="29" t="s">
        <v>8</v>
      </c>
      <c r="B1640" s="75"/>
      <c r="C1640" s="41"/>
      <c r="D1640" s="187"/>
      <c r="E1640" s="84"/>
      <c r="F1640" s="173"/>
      <c r="G1640" s="35" t="s">
        <v>8</v>
      </c>
      <c r="H1640" s="215"/>
      <c r="I1640" s="215"/>
      <c r="J1640" s="215"/>
      <c r="K1640" s="215"/>
      <c r="L1640" s="215"/>
      <c r="M1640" s="215"/>
      <c r="N1640" s="215"/>
      <c r="O1640" s="215"/>
      <c r="P1640" s="215"/>
    </row>
    <row r="1641" spans="1:16" ht="13.5" thickBot="1" x14ac:dyDescent="0.25">
      <c r="A1641" s="45"/>
      <c r="B1641" s="188"/>
      <c r="C1641" s="47" t="s">
        <v>8</v>
      </c>
      <c r="D1641" s="66" t="s">
        <v>8</v>
      </c>
      <c r="E1641" s="188"/>
      <c r="F1641" s="49" t="s">
        <v>15</v>
      </c>
      <c r="G1641" s="50">
        <f>SUM(G1607:G1640)</f>
        <v>7629</v>
      </c>
      <c r="H1641" s="246"/>
      <c r="I1641" s="246"/>
      <c r="J1641" s="246"/>
      <c r="K1641" s="246"/>
      <c r="L1641" s="246"/>
      <c r="M1641" s="246"/>
      <c r="N1641" s="246"/>
      <c r="O1641" s="246"/>
      <c r="P1641" s="246"/>
    </row>
    <row r="1642" spans="1:16" ht="13.5" thickTop="1" x14ac:dyDescent="0.2">
      <c r="A1642" s="1188" t="s">
        <v>1939</v>
      </c>
      <c r="B1642" s="1189"/>
      <c r="C1642" s="1189"/>
      <c r="D1642" s="1189"/>
      <c r="E1642" s="1189"/>
      <c r="F1642" s="1189"/>
      <c r="G1642" s="1190"/>
      <c r="H1642" s="358"/>
      <c r="I1642" s="358"/>
      <c r="J1642" s="358"/>
      <c r="K1642" s="358"/>
      <c r="L1642" s="358"/>
      <c r="M1642" s="358"/>
      <c r="N1642" s="358"/>
      <c r="O1642" s="358"/>
      <c r="P1642" s="358"/>
    </row>
    <row r="1643" spans="1:16" ht="13.5" thickBot="1" x14ac:dyDescent="0.25">
      <c r="A1643" s="359"/>
      <c r="B1643" s="355"/>
      <c r="C1643" s="355" t="s">
        <v>1940</v>
      </c>
      <c r="D1643" s="360"/>
      <c r="E1643" s="355"/>
      <c r="F1643" s="361"/>
      <c r="G1643" s="362"/>
      <c r="H1643" s="411"/>
      <c r="I1643" s="411"/>
      <c r="J1643" s="411"/>
      <c r="K1643" s="411"/>
      <c r="L1643" s="411"/>
      <c r="M1643" s="411"/>
      <c r="N1643" s="411"/>
      <c r="O1643" s="411"/>
      <c r="P1643" s="411"/>
    </row>
    <row r="1644" spans="1:16" ht="13.5" thickTop="1" x14ac:dyDescent="0.2">
      <c r="A1644" s="1130" t="s">
        <v>8</v>
      </c>
      <c r="B1644" s="1131"/>
      <c r="C1644" s="1131"/>
      <c r="D1644" s="57" t="s">
        <v>11</v>
      </c>
      <c r="E1644" s="1132" t="s">
        <v>12</v>
      </c>
      <c r="F1644" s="1132"/>
      <c r="G1644" s="1133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x14ac:dyDescent="0.2">
      <c r="A1645" s="1191" t="s">
        <v>17</v>
      </c>
      <c r="B1645" s="1192"/>
      <c r="C1645" s="1193"/>
      <c r="D1645" s="39"/>
      <c r="E1645" s="1136"/>
      <c r="F1645" s="1137"/>
      <c r="G1645" s="1138"/>
      <c r="H1645" s="176"/>
      <c r="I1645" s="176"/>
      <c r="J1645" s="176"/>
      <c r="K1645" s="176"/>
      <c r="L1645" s="176"/>
      <c r="M1645" s="176"/>
      <c r="N1645" s="176"/>
      <c r="O1645" s="176"/>
      <c r="P1645" s="176"/>
    </row>
    <row r="1646" spans="1:16" x14ac:dyDescent="0.2">
      <c r="A1646" s="1191" t="s">
        <v>38</v>
      </c>
      <c r="B1646" s="1192"/>
      <c r="C1646" s="1193"/>
      <c r="D1646" s="58" t="s">
        <v>380</v>
      </c>
      <c r="E1646" s="1194" t="s">
        <v>142</v>
      </c>
      <c r="F1646" s="1139"/>
      <c r="G1646" s="1140"/>
      <c r="H1646" s="1"/>
      <c r="I1646" s="1"/>
      <c r="J1646" s="1"/>
      <c r="K1646" s="1"/>
      <c r="L1646" s="1"/>
      <c r="M1646" s="1"/>
      <c r="N1646" s="1"/>
      <c r="O1646" s="1"/>
      <c r="P1646" s="1"/>
    </row>
    <row r="1647" spans="1:16" ht="13.5" thickBot="1" x14ac:dyDescent="0.25">
      <c r="A1647" s="1195" t="s">
        <v>39</v>
      </c>
      <c r="B1647" s="1196"/>
      <c r="C1647" s="1197"/>
      <c r="D1647" s="356" t="s">
        <v>589</v>
      </c>
      <c r="E1647" s="1143" t="s">
        <v>0</v>
      </c>
      <c r="F1647" s="1143"/>
      <c r="G1647" s="1144"/>
      <c r="H1647" s="4"/>
      <c r="I1647" s="4"/>
      <c r="J1647" s="4"/>
      <c r="K1647" s="4"/>
      <c r="L1647" s="4"/>
      <c r="M1647" s="4"/>
      <c r="N1647" s="4"/>
      <c r="O1647" s="4"/>
      <c r="P1647" s="4"/>
    </row>
    <row r="1648" spans="1:16" ht="16.5" x14ac:dyDescent="0.25">
      <c r="A1648" s="1152" t="s">
        <v>29</v>
      </c>
      <c r="B1648" s="1153"/>
      <c r="C1648" s="1153"/>
      <c r="D1648" s="1153"/>
      <c r="E1648" s="1153"/>
      <c r="F1648" s="1153"/>
      <c r="G1648" s="1154"/>
      <c r="H1648" s="251"/>
      <c r="I1648" s="251"/>
      <c r="J1648" s="251"/>
      <c r="K1648" s="251"/>
      <c r="L1648" s="251"/>
      <c r="M1648" s="251"/>
      <c r="N1648" s="251"/>
      <c r="O1648" s="251"/>
      <c r="P1648" s="251"/>
    </row>
    <row r="1649" spans="1:16" x14ac:dyDescent="0.2">
      <c r="A1649" s="1155" t="s">
        <v>48</v>
      </c>
      <c r="B1649" s="1156"/>
      <c r="C1649" s="1156"/>
      <c r="D1649" s="1156"/>
      <c r="E1649" s="1156"/>
      <c r="F1649" s="1156"/>
      <c r="G1649" s="1157"/>
      <c r="H1649" s="250"/>
      <c r="I1649" s="250"/>
      <c r="J1649" s="250"/>
      <c r="K1649" s="250"/>
      <c r="L1649" s="250"/>
      <c r="M1649" s="250"/>
      <c r="N1649" s="250"/>
      <c r="O1649" s="250"/>
      <c r="P1649" s="250"/>
    </row>
    <row r="1650" spans="1:16" x14ac:dyDescent="0.2">
      <c r="A1650" s="1183" t="s">
        <v>49</v>
      </c>
      <c r="B1650" s="1184"/>
      <c r="C1650" s="1184"/>
      <c r="D1650" s="1184"/>
      <c r="E1650" s="1184"/>
      <c r="F1650" s="1184"/>
      <c r="G1650" s="1185"/>
      <c r="H1650" s="367"/>
      <c r="I1650" s="367"/>
      <c r="J1650" s="367"/>
      <c r="K1650" s="367"/>
      <c r="L1650" s="367"/>
      <c r="M1650" s="367"/>
      <c r="N1650" s="367"/>
      <c r="O1650" s="367"/>
      <c r="P1650" s="367"/>
    </row>
    <row r="1651" spans="1:16" x14ac:dyDescent="0.2">
      <c r="A1651" s="368"/>
      <c r="B1651" s="584"/>
      <c r="C1651" s="370"/>
      <c r="D1651" s="371"/>
      <c r="E1651" s="369"/>
      <c r="F1651" s="372"/>
      <c r="G1651" s="373" t="s">
        <v>8</v>
      </c>
      <c r="H1651" s="559"/>
      <c r="I1651" s="559"/>
      <c r="J1651" s="559"/>
      <c r="K1651" s="559"/>
      <c r="L1651" s="559"/>
      <c r="M1651" s="559"/>
      <c r="N1651" s="559"/>
      <c r="O1651" s="559"/>
      <c r="P1651" s="559"/>
    </row>
    <row r="1652" spans="1:16" x14ac:dyDescent="0.2">
      <c r="A1652" s="374" t="s">
        <v>1</v>
      </c>
      <c r="B1652" s="375"/>
      <c r="C1652" s="14" t="s">
        <v>5</v>
      </c>
      <c r="D1652" s="375"/>
      <c r="E1652" s="244" t="s">
        <v>1932</v>
      </c>
      <c r="F1652" s="585"/>
      <c r="G1652" s="245" t="s">
        <v>1935</v>
      </c>
      <c r="H1652" s="862"/>
      <c r="I1652" s="862"/>
      <c r="J1652" s="862"/>
      <c r="K1652" s="862"/>
      <c r="L1652" s="862"/>
      <c r="M1652" s="862"/>
      <c r="N1652" s="862"/>
      <c r="O1652" s="862"/>
      <c r="P1652" s="862"/>
    </row>
    <row r="1653" spans="1:16" x14ac:dyDescent="0.2">
      <c r="A1653" s="342" t="s">
        <v>8</v>
      </c>
      <c r="B1653" s="586"/>
      <c r="C1653" s="19"/>
      <c r="D1653" s="367"/>
      <c r="E1653" s="1167"/>
      <c r="F1653" s="1168"/>
      <c r="G1653" s="378"/>
      <c r="H1653" s="411"/>
      <c r="I1653" s="411"/>
      <c r="J1653" s="411"/>
      <c r="K1653" s="411"/>
      <c r="L1653" s="411"/>
      <c r="M1653" s="411"/>
      <c r="N1653" s="411"/>
      <c r="O1653" s="411"/>
      <c r="P1653" s="411"/>
    </row>
    <row r="1654" spans="1:16" x14ac:dyDescent="0.2">
      <c r="A1654" s="354" t="s">
        <v>37</v>
      </c>
      <c r="B1654" s="358"/>
      <c r="C1654" s="358"/>
      <c r="D1654" s="358"/>
      <c r="E1654" s="379" t="s">
        <v>46</v>
      </c>
      <c r="F1654" s="380"/>
      <c r="G1654" s="378" t="s">
        <v>50</v>
      </c>
      <c r="H1654" s="411"/>
      <c r="I1654" s="411"/>
      <c r="J1654" s="411"/>
      <c r="K1654" s="411"/>
      <c r="L1654" s="411"/>
      <c r="M1654" s="411"/>
      <c r="N1654" s="411"/>
      <c r="O1654" s="411"/>
      <c r="P1654" s="411"/>
    </row>
    <row r="1655" spans="1:16" x14ac:dyDescent="0.2">
      <c r="A1655" s="368"/>
      <c r="B1655" s="584"/>
      <c r="C1655" s="370"/>
      <c r="D1655" s="370"/>
      <c r="E1655" s="1169"/>
      <c r="F1655" s="1170"/>
      <c r="G1655" s="381"/>
      <c r="H1655" s="411"/>
      <c r="I1655" s="411"/>
      <c r="J1655" s="411"/>
      <c r="K1655" s="411"/>
      <c r="L1655" s="411"/>
      <c r="M1655" s="411"/>
      <c r="N1655" s="411"/>
      <c r="O1655" s="411"/>
      <c r="P1655" s="411"/>
    </row>
    <row r="1656" spans="1:16" ht="26.25" thickBot="1" x14ac:dyDescent="0.25">
      <c r="A1656" s="26" t="s">
        <v>47</v>
      </c>
      <c r="B1656" s="180" t="s">
        <v>23</v>
      </c>
      <c r="C1656" s="28" t="s">
        <v>34</v>
      </c>
      <c r="D1656" s="110" t="s">
        <v>53</v>
      </c>
      <c r="E1656" s="181" t="s">
        <v>54</v>
      </c>
      <c r="F1656" s="111" t="s">
        <v>55</v>
      </c>
      <c r="G1656" s="112" t="s">
        <v>35</v>
      </c>
      <c r="H1656" s="253"/>
      <c r="I1656" s="253"/>
      <c r="J1656" s="253"/>
      <c r="K1656" s="253"/>
      <c r="L1656" s="253"/>
      <c r="M1656" s="253"/>
      <c r="N1656" s="253"/>
      <c r="O1656" s="253"/>
      <c r="P1656" s="253"/>
    </row>
    <row r="1657" spans="1:16" ht="13.5" thickTop="1" x14ac:dyDescent="0.2">
      <c r="A1657" s="345">
        <v>1</v>
      </c>
      <c r="B1657" s="587"/>
      <c r="C1657" s="346" t="s">
        <v>149</v>
      </c>
      <c r="D1657" s="347" t="s">
        <v>1941</v>
      </c>
      <c r="E1657" s="588">
        <v>180</v>
      </c>
      <c r="F1657" s="437">
        <v>250</v>
      </c>
      <c r="G1657" s="353">
        <f>F1657*E1657</f>
        <v>45000</v>
      </c>
      <c r="H1657" s="419"/>
      <c r="I1657" s="419"/>
      <c r="J1657" s="419"/>
      <c r="K1657" s="419"/>
      <c r="L1657" s="419"/>
      <c r="M1657" s="419"/>
      <c r="N1657" s="419"/>
      <c r="O1657" s="419"/>
      <c r="P1657" s="419"/>
    </row>
    <row r="1658" spans="1:16" x14ac:dyDescent="0.2">
      <c r="A1658" s="345"/>
      <c r="B1658" s="587"/>
      <c r="C1658" s="346"/>
      <c r="D1658" s="439" t="s">
        <v>587</v>
      </c>
      <c r="E1658" s="588"/>
      <c r="F1658" s="437"/>
      <c r="G1658" s="353"/>
      <c r="H1658" s="419"/>
      <c r="I1658" s="419"/>
      <c r="J1658" s="419"/>
      <c r="K1658" s="419"/>
      <c r="L1658" s="419"/>
      <c r="M1658" s="419"/>
      <c r="N1658" s="419"/>
      <c r="O1658" s="419"/>
      <c r="P1658" s="419"/>
    </row>
    <row r="1659" spans="1:16" x14ac:dyDescent="0.2">
      <c r="A1659" s="345"/>
      <c r="B1659" s="587"/>
      <c r="C1659" s="346"/>
      <c r="D1659" s="439"/>
      <c r="E1659" s="588"/>
      <c r="F1659" s="437"/>
      <c r="G1659" s="353"/>
      <c r="H1659" s="419"/>
      <c r="I1659" s="419"/>
      <c r="J1659" s="419"/>
      <c r="K1659" s="419"/>
      <c r="L1659" s="419"/>
      <c r="M1659" s="419"/>
      <c r="N1659" s="419"/>
      <c r="O1659" s="419"/>
      <c r="P1659" s="419"/>
    </row>
    <row r="1660" spans="1:16" x14ac:dyDescent="0.2">
      <c r="A1660" s="345"/>
      <c r="B1660" s="587"/>
      <c r="C1660" s="346"/>
      <c r="D1660" s="439"/>
      <c r="E1660" s="588"/>
      <c r="F1660" s="437"/>
      <c r="G1660" s="353"/>
      <c r="H1660" s="419"/>
      <c r="I1660" s="419"/>
      <c r="J1660" s="419"/>
      <c r="K1660" s="419"/>
      <c r="L1660" s="419"/>
      <c r="M1660" s="419"/>
      <c r="N1660" s="419"/>
      <c r="O1660" s="419"/>
      <c r="P1660" s="419"/>
    </row>
    <row r="1661" spans="1:16" x14ac:dyDescent="0.2">
      <c r="A1661" s="345"/>
      <c r="B1661" s="587"/>
      <c r="C1661" s="249"/>
      <c r="D1661" s="439"/>
      <c r="E1661" s="438"/>
      <c r="F1661" s="437"/>
      <c r="G1661" s="353"/>
      <c r="H1661" s="419"/>
      <c r="I1661" s="419"/>
      <c r="J1661" s="419"/>
      <c r="K1661" s="419"/>
      <c r="L1661" s="419"/>
      <c r="M1661" s="419"/>
      <c r="N1661" s="419"/>
      <c r="O1661" s="419"/>
      <c r="P1661" s="419"/>
    </row>
    <row r="1662" spans="1:16" x14ac:dyDescent="0.2">
      <c r="A1662" s="345"/>
      <c r="B1662" s="587"/>
      <c r="C1662" s="282"/>
      <c r="D1662" s="439"/>
      <c r="E1662" s="438"/>
      <c r="F1662" s="437"/>
      <c r="G1662" s="353"/>
      <c r="H1662" s="419"/>
      <c r="I1662" s="419"/>
      <c r="J1662" s="419"/>
      <c r="K1662" s="419"/>
      <c r="L1662" s="419"/>
      <c r="M1662" s="419"/>
      <c r="N1662" s="419"/>
      <c r="O1662" s="419"/>
      <c r="P1662" s="419"/>
    </row>
    <row r="1663" spans="1:16" x14ac:dyDescent="0.2">
      <c r="A1663" s="345"/>
      <c r="B1663" s="587"/>
      <c r="C1663" s="346"/>
      <c r="D1663" s="347"/>
      <c r="E1663" s="588"/>
      <c r="F1663" s="437"/>
      <c r="G1663" s="353"/>
      <c r="H1663" s="419"/>
      <c r="I1663" s="419"/>
      <c r="J1663" s="419"/>
      <c r="K1663" s="419"/>
      <c r="L1663" s="419"/>
      <c r="M1663" s="419"/>
      <c r="N1663" s="419"/>
      <c r="O1663" s="419"/>
      <c r="P1663" s="419"/>
    </row>
    <row r="1664" spans="1:16" x14ac:dyDescent="0.2">
      <c r="A1664" s="345"/>
      <c r="B1664" s="587"/>
      <c r="C1664" s="352"/>
      <c r="D1664" s="439"/>
      <c r="E1664" s="519"/>
      <c r="F1664" s="579"/>
      <c r="G1664" s="353"/>
      <c r="H1664" s="419"/>
      <c r="I1664" s="419"/>
      <c r="J1664" s="419"/>
      <c r="K1664" s="419"/>
      <c r="L1664" s="419"/>
      <c r="M1664" s="419"/>
      <c r="N1664" s="419"/>
      <c r="O1664" s="419"/>
      <c r="P1664" s="419"/>
    </row>
    <row r="1665" spans="1:16" x14ac:dyDescent="0.2">
      <c r="A1665" s="345"/>
      <c r="B1665" s="587"/>
      <c r="C1665" s="403"/>
      <c r="D1665" s="439"/>
      <c r="E1665" s="438"/>
      <c r="F1665" s="437"/>
      <c r="G1665" s="353"/>
      <c r="H1665" s="419"/>
      <c r="I1665" s="419"/>
      <c r="J1665" s="419"/>
      <c r="K1665" s="419"/>
      <c r="L1665" s="419"/>
      <c r="M1665" s="419"/>
      <c r="N1665" s="419"/>
      <c r="O1665" s="419"/>
      <c r="P1665" s="419"/>
    </row>
    <row r="1666" spans="1:16" x14ac:dyDescent="0.2">
      <c r="A1666" s="345"/>
      <c r="B1666" s="590"/>
      <c r="C1666" s="352"/>
      <c r="D1666" s="439"/>
      <c r="E1666" s="438"/>
      <c r="F1666" s="437"/>
      <c r="G1666" s="353"/>
      <c r="H1666" s="419"/>
      <c r="I1666" s="419"/>
      <c r="J1666" s="419"/>
      <c r="K1666" s="419"/>
      <c r="L1666" s="419"/>
      <c r="M1666" s="419"/>
      <c r="N1666" s="419"/>
      <c r="O1666" s="419"/>
      <c r="P1666" s="419"/>
    </row>
    <row r="1667" spans="1:16" x14ac:dyDescent="0.2">
      <c r="A1667" s="345"/>
      <c r="B1667" s="592"/>
      <c r="C1667" s="346"/>
      <c r="D1667" s="347"/>
      <c r="E1667" s="588"/>
      <c r="F1667" s="437"/>
      <c r="G1667" s="353"/>
      <c r="H1667" s="419"/>
      <c r="I1667" s="419"/>
      <c r="J1667" s="419"/>
      <c r="K1667" s="419"/>
      <c r="L1667" s="419"/>
      <c r="M1667" s="419"/>
      <c r="N1667" s="419"/>
      <c r="O1667" s="419"/>
      <c r="P1667" s="419"/>
    </row>
    <row r="1668" spans="1:16" x14ac:dyDescent="0.2">
      <c r="A1668" s="345"/>
      <c r="B1668" s="592"/>
      <c r="C1668" s="352"/>
      <c r="D1668" s="589"/>
      <c r="E1668" s="519"/>
      <c r="F1668" s="579"/>
      <c r="G1668" s="353"/>
      <c r="H1668" s="419"/>
      <c r="I1668" s="419"/>
      <c r="J1668" s="419"/>
      <c r="K1668" s="419"/>
      <c r="L1668" s="419"/>
      <c r="M1668" s="419"/>
      <c r="N1668" s="419"/>
      <c r="O1668" s="419"/>
      <c r="P1668" s="419"/>
    </row>
    <row r="1669" spans="1:16" x14ac:dyDescent="0.2">
      <c r="A1669" s="345"/>
      <c r="B1669" s="592"/>
      <c r="C1669" s="403"/>
      <c r="D1669" s="347"/>
      <c r="E1669" s="438"/>
      <c r="F1669" s="437"/>
      <c r="G1669" s="353"/>
      <c r="H1669" s="419"/>
      <c r="I1669" s="419"/>
      <c r="J1669" s="419"/>
      <c r="K1669" s="419"/>
      <c r="L1669" s="419"/>
      <c r="M1669" s="419"/>
      <c r="N1669" s="419"/>
      <c r="O1669" s="419"/>
      <c r="P1669" s="419"/>
    </row>
    <row r="1670" spans="1:16" x14ac:dyDescent="0.2">
      <c r="A1670" s="345"/>
      <c r="B1670" s="592"/>
      <c r="C1670" s="352"/>
      <c r="D1670" s="591"/>
      <c r="E1670" s="438"/>
      <c r="F1670" s="437"/>
      <c r="G1670" s="353"/>
      <c r="H1670" s="419"/>
      <c r="I1670" s="419"/>
      <c r="J1670" s="419"/>
      <c r="K1670" s="419"/>
      <c r="L1670" s="419"/>
      <c r="M1670" s="419"/>
      <c r="N1670" s="419"/>
      <c r="O1670" s="419"/>
      <c r="P1670" s="419"/>
    </row>
    <row r="1671" spans="1:16" x14ac:dyDescent="0.2">
      <c r="A1671" s="345"/>
      <c r="B1671" s="587"/>
      <c r="C1671" s="352"/>
      <c r="D1671" s="347"/>
      <c r="E1671" s="519"/>
      <c r="F1671" s="579"/>
      <c r="G1671" s="353"/>
      <c r="H1671" s="419"/>
      <c r="I1671" s="419"/>
      <c r="J1671" s="419"/>
      <c r="K1671" s="419"/>
      <c r="L1671" s="419"/>
      <c r="M1671" s="419"/>
      <c r="N1671" s="419"/>
      <c r="O1671" s="419"/>
      <c r="P1671" s="419"/>
    </row>
    <row r="1672" spans="1:16" x14ac:dyDescent="0.2">
      <c r="A1672" s="345"/>
      <c r="B1672" s="587"/>
      <c r="C1672" s="352"/>
      <c r="D1672" s="594"/>
      <c r="E1672" s="438"/>
      <c r="F1672" s="437"/>
      <c r="G1672" s="353"/>
      <c r="H1672" s="419"/>
      <c r="I1672" s="419"/>
      <c r="J1672" s="419"/>
      <c r="K1672" s="419"/>
      <c r="L1672" s="419"/>
      <c r="M1672" s="419"/>
      <c r="N1672" s="419"/>
      <c r="O1672" s="419"/>
      <c r="P1672" s="419"/>
    </row>
    <row r="1673" spans="1:16" x14ac:dyDescent="0.2">
      <c r="A1673" s="345"/>
      <c r="B1673" s="587"/>
      <c r="C1673" s="346"/>
      <c r="D1673" s="347"/>
      <c r="E1673" s="588"/>
      <c r="F1673" s="437"/>
      <c r="G1673" s="353"/>
      <c r="H1673" s="419"/>
      <c r="I1673" s="419"/>
      <c r="J1673" s="419"/>
      <c r="K1673" s="419"/>
      <c r="L1673" s="419"/>
      <c r="M1673" s="419"/>
      <c r="N1673" s="419"/>
      <c r="O1673" s="419"/>
      <c r="P1673" s="419"/>
    </row>
    <row r="1674" spans="1:16" x14ac:dyDescent="0.2">
      <c r="A1674" s="345"/>
      <c r="B1674" s="587"/>
      <c r="C1674" s="352"/>
      <c r="D1674" s="589"/>
      <c r="E1674" s="519"/>
      <c r="F1674" s="579"/>
      <c r="G1674" s="353"/>
      <c r="H1674" s="419"/>
      <c r="I1674" s="419"/>
      <c r="J1674" s="419"/>
      <c r="K1674" s="419"/>
      <c r="L1674" s="419"/>
      <c r="M1674" s="419"/>
      <c r="N1674" s="419"/>
      <c r="O1674" s="419"/>
      <c r="P1674" s="419"/>
    </row>
    <row r="1675" spans="1:16" x14ac:dyDescent="0.2">
      <c r="A1675" s="345"/>
      <c r="B1675" s="587"/>
      <c r="C1675" s="403"/>
      <c r="D1675" s="347"/>
      <c r="E1675" s="438"/>
      <c r="F1675" s="437"/>
      <c r="G1675" s="353"/>
      <c r="H1675" s="419"/>
      <c r="I1675" s="419"/>
      <c r="J1675" s="419"/>
      <c r="K1675" s="419"/>
      <c r="L1675" s="419"/>
      <c r="M1675" s="419"/>
      <c r="N1675" s="419"/>
      <c r="O1675" s="419"/>
      <c r="P1675" s="419"/>
    </row>
    <row r="1676" spans="1:16" x14ac:dyDescent="0.2">
      <c r="A1676" s="345"/>
      <c r="B1676" s="587"/>
      <c r="C1676" s="352"/>
      <c r="D1676" s="591"/>
      <c r="E1676" s="438"/>
      <c r="F1676" s="437"/>
      <c r="G1676" s="353"/>
      <c r="H1676" s="419"/>
      <c r="I1676" s="419"/>
      <c r="J1676" s="419"/>
      <c r="K1676" s="419"/>
      <c r="L1676" s="419"/>
      <c r="M1676" s="419"/>
      <c r="N1676" s="419"/>
      <c r="O1676" s="419"/>
      <c r="P1676" s="419"/>
    </row>
    <row r="1677" spans="1:16" x14ac:dyDescent="0.2">
      <c r="A1677" s="345"/>
      <c r="B1677" s="587"/>
      <c r="C1677" s="352"/>
      <c r="D1677" s="347"/>
      <c r="E1677" s="519"/>
      <c r="F1677" s="579"/>
      <c r="G1677" s="353"/>
      <c r="H1677" s="419"/>
      <c r="I1677" s="419"/>
      <c r="J1677" s="419"/>
      <c r="K1677" s="419"/>
      <c r="L1677" s="419"/>
      <c r="M1677" s="419"/>
      <c r="N1677" s="419"/>
      <c r="O1677" s="419"/>
      <c r="P1677" s="419"/>
    </row>
    <row r="1678" spans="1:16" x14ac:dyDescent="0.2">
      <c r="A1678" s="345"/>
      <c r="B1678" s="587"/>
      <c r="C1678" s="346"/>
      <c r="D1678" s="595"/>
      <c r="E1678" s="596"/>
      <c r="F1678" s="597"/>
      <c r="G1678" s="353"/>
      <c r="H1678" s="419"/>
      <c r="I1678" s="419"/>
      <c r="J1678" s="419"/>
      <c r="K1678" s="419"/>
      <c r="L1678" s="419"/>
      <c r="M1678" s="419"/>
      <c r="N1678" s="419"/>
      <c r="O1678" s="419"/>
      <c r="P1678" s="419"/>
    </row>
    <row r="1679" spans="1:16" x14ac:dyDescent="0.2">
      <c r="A1679" s="345"/>
      <c r="B1679" s="587"/>
      <c r="C1679" s="346"/>
      <c r="D1679" s="347"/>
      <c r="E1679" s="593"/>
      <c r="F1679" s="579"/>
      <c r="G1679" s="353"/>
      <c r="H1679" s="419"/>
      <c r="I1679" s="419"/>
      <c r="J1679" s="419"/>
      <c r="K1679" s="419"/>
      <c r="L1679" s="419"/>
      <c r="M1679" s="419"/>
      <c r="N1679" s="419"/>
      <c r="O1679" s="419"/>
      <c r="P1679" s="419"/>
    </row>
    <row r="1680" spans="1:16" x14ac:dyDescent="0.2">
      <c r="A1680" s="345"/>
      <c r="B1680" s="587"/>
      <c r="C1680" s="403"/>
      <c r="D1680" s="347"/>
      <c r="E1680" s="438"/>
      <c r="F1680" s="437"/>
      <c r="G1680" s="353"/>
      <c r="H1680" s="419"/>
      <c r="I1680" s="419"/>
      <c r="J1680" s="419"/>
      <c r="K1680" s="419"/>
      <c r="L1680" s="419"/>
      <c r="M1680" s="419"/>
      <c r="N1680" s="419"/>
      <c r="O1680" s="419"/>
      <c r="P1680" s="419"/>
    </row>
    <row r="1681" spans="1:16" x14ac:dyDescent="0.2">
      <c r="A1681" s="345"/>
      <c r="B1681" s="587"/>
      <c r="C1681" s="403"/>
      <c r="D1681" s="347"/>
      <c r="E1681" s="438"/>
      <c r="F1681" s="437"/>
      <c r="G1681" s="353"/>
      <c r="H1681" s="419"/>
      <c r="I1681" s="419"/>
      <c r="J1681" s="419"/>
      <c r="K1681" s="419"/>
      <c r="L1681" s="419"/>
      <c r="M1681" s="419"/>
      <c r="N1681" s="419"/>
      <c r="O1681" s="419"/>
      <c r="P1681" s="419"/>
    </row>
    <row r="1682" spans="1:16" x14ac:dyDescent="0.2">
      <c r="A1682" s="345"/>
      <c r="B1682" s="587"/>
      <c r="C1682" s="352"/>
      <c r="D1682" s="347"/>
      <c r="E1682" s="438"/>
      <c r="F1682" s="437"/>
      <c r="G1682" s="353"/>
      <c r="H1682" s="419"/>
      <c r="I1682" s="419"/>
      <c r="J1682" s="419"/>
      <c r="K1682" s="419"/>
      <c r="L1682" s="419"/>
      <c r="M1682" s="419"/>
      <c r="N1682" s="419"/>
      <c r="O1682" s="419"/>
      <c r="P1682" s="419"/>
    </row>
    <row r="1683" spans="1:16" x14ac:dyDescent="0.2">
      <c r="A1683" s="345"/>
      <c r="B1683" s="587"/>
      <c r="C1683" s="352"/>
      <c r="D1683" s="594"/>
      <c r="E1683" s="438"/>
      <c r="F1683" s="437"/>
      <c r="G1683" s="353"/>
      <c r="H1683" s="419"/>
      <c r="I1683" s="419"/>
      <c r="J1683" s="419"/>
      <c r="K1683" s="419"/>
      <c r="L1683" s="419"/>
      <c r="M1683" s="419"/>
      <c r="N1683" s="419"/>
      <c r="O1683" s="419"/>
      <c r="P1683" s="419"/>
    </row>
    <row r="1684" spans="1:16" x14ac:dyDescent="0.2">
      <c r="A1684" s="345"/>
      <c r="B1684" s="587"/>
      <c r="C1684" s="346"/>
      <c r="D1684" s="607"/>
      <c r="E1684" s="438"/>
      <c r="F1684" s="437"/>
      <c r="G1684" s="353"/>
      <c r="H1684" s="419"/>
      <c r="I1684" s="419"/>
      <c r="J1684" s="419"/>
      <c r="K1684" s="419"/>
      <c r="L1684" s="419"/>
      <c r="M1684" s="419"/>
      <c r="N1684" s="419"/>
      <c r="O1684" s="419"/>
      <c r="P1684" s="419"/>
    </row>
    <row r="1685" spans="1:16" x14ac:dyDescent="0.2">
      <c r="A1685" s="345"/>
      <c r="B1685" s="587"/>
      <c r="C1685" s="346"/>
      <c r="D1685" s="347"/>
      <c r="E1685" s="593"/>
      <c r="F1685" s="579"/>
      <c r="G1685" s="353"/>
      <c r="H1685" s="419"/>
      <c r="I1685" s="419"/>
      <c r="J1685" s="419"/>
      <c r="K1685" s="419"/>
      <c r="L1685" s="419"/>
      <c r="M1685" s="419"/>
      <c r="N1685" s="419"/>
      <c r="O1685" s="419"/>
      <c r="P1685" s="419"/>
    </row>
    <row r="1686" spans="1:16" x14ac:dyDescent="0.2">
      <c r="A1686" s="345"/>
      <c r="B1686" s="587"/>
      <c r="C1686" s="403"/>
      <c r="D1686" s="347"/>
      <c r="E1686" s="438"/>
      <c r="F1686" s="437"/>
      <c r="G1686" s="353"/>
      <c r="H1686" s="419"/>
      <c r="I1686" s="419"/>
      <c r="J1686" s="419"/>
      <c r="K1686" s="419"/>
      <c r="L1686" s="419"/>
      <c r="M1686" s="419"/>
      <c r="N1686" s="419"/>
      <c r="O1686" s="419"/>
      <c r="P1686" s="419"/>
    </row>
    <row r="1687" spans="1:16" x14ac:dyDescent="0.2">
      <c r="A1687" s="345"/>
      <c r="B1687" s="587"/>
      <c r="C1687" s="403"/>
      <c r="D1687" s="347"/>
      <c r="E1687" s="438"/>
      <c r="F1687" s="437"/>
      <c r="G1687" s="353"/>
      <c r="H1687" s="419"/>
      <c r="I1687" s="419"/>
      <c r="J1687" s="419"/>
      <c r="K1687" s="419"/>
      <c r="L1687" s="419"/>
      <c r="M1687" s="419"/>
      <c r="N1687" s="419"/>
      <c r="O1687" s="419"/>
      <c r="P1687" s="419"/>
    </row>
    <row r="1688" spans="1:16" x14ac:dyDescent="0.2">
      <c r="A1688" s="345"/>
      <c r="B1688" s="587"/>
      <c r="C1688" s="352"/>
      <c r="D1688" s="439"/>
      <c r="E1688" s="588"/>
      <c r="F1688" s="437"/>
      <c r="G1688" s="353"/>
      <c r="H1688" s="419"/>
      <c r="I1688" s="419"/>
      <c r="J1688" s="419"/>
      <c r="K1688" s="419"/>
      <c r="L1688" s="419"/>
      <c r="M1688" s="419"/>
      <c r="N1688" s="419"/>
      <c r="O1688" s="419"/>
      <c r="P1688" s="419"/>
    </row>
    <row r="1689" spans="1:16" x14ac:dyDescent="0.2">
      <c r="A1689" s="345"/>
      <c r="B1689" s="587"/>
      <c r="C1689" s="346"/>
      <c r="D1689" s="595"/>
      <c r="E1689" s="596"/>
      <c r="F1689" s="597"/>
      <c r="G1689" s="353"/>
      <c r="H1689" s="419"/>
      <c r="I1689" s="419"/>
      <c r="J1689" s="419"/>
      <c r="K1689" s="419"/>
      <c r="L1689" s="419"/>
      <c r="M1689" s="419"/>
      <c r="N1689" s="419"/>
      <c r="O1689" s="419"/>
      <c r="P1689" s="419"/>
    </row>
    <row r="1690" spans="1:16" x14ac:dyDescent="0.2">
      <c r="A1690" s="608"/>
      <c r="B1690" s="609"/>
      <c r="C1690" s="610"/>
      <c r="D1690" s="611"/>
      <c r="E1690" s="612"/>
      <c r="F1690" s="437"/>
      <c r="G1690" s="613"/>
      <c r="H1690" s="419"/>
      <c r="I1690" s="419"/>
      <c r="J1690" s="419"/>
      <c r="K1690" s="419"/>
      <c r="L1690" s="419"/>
      <c r="M1690" s="419"/>
      <c r="N1690" s="419"/>
      <c r="O1690" s="419"/>
      <c r="P1690" s="419"/>
    </row>
    <row r="1691" spans="1:16" ht="13.5" thickBot="1" x14ac:dyDescent="0.25">
      <c r="A1691" s="407"/>
      <c r="B1691" s="598"/>
      <c r="C1691" s="599"/>
      <c r="D1691" s="66" t="s">
        <v>8</v>
      </c>
      <c r="E1691" s="598"/>
      <c r="F1691" s="49" t="s">
        <v>15</v>
      </c>
      <c r="G1691" s="50">
        <f>SUM(G1657:G1689)</f>
        <v>45000</v>
      </c>
      <c r="H1691" s="246"/>
      <c r="I1691" s="246"/>
      <c r="J1691" s="246"/>
      <c r="K1691" s="246"/>
      <c r="L1691" s="246"/>
      <c r="M1691" s="246"/>
      <c r="N1691" s="246"/>
      <c r="O1691" s="246"/>
      <c r="P1691" s="246"/>
    </row>
    <row r="1692" spans="1:16" ht="13.5" thickTop="1" x14ac:dyDescent="0.2">
      <c r="A1692" s="348" t="s">
        <v>1933</v>
      </c>
      <c r="B1692" s="600"/>
      <c r="C1692" s="601"/>
      <c r="D1692" s="602"/>
      <c r="E1692" s="600"/>
      <c r="F1692" s="603"/>
      <c r="G1692" s="604"/>
      <c r="H1692" s="861"/>
      <c r="I1692" s="861"/>
      <c r="J1692" s="861"/>
      <c r="K1692" s="861"/>
      <c r="L1692" s="861"/>
      <c r="M1692" s="861"/>
      <c r="N1692" s="861"/>
      <c r="O1692" s="861"/>
      <c r="P1692" s="861"/>
    </row>
    <row r="1693" spans="1:16" ht="13.5" thickBot="1" x14ac:dyDescent="0.25">
      <c r="A1693" s="581" t="s">
        <v>159</v>
      </c>
      <c r="B1693" s="349"/>
      <c r="C1693" s="349" t="s">
        <v>1934</v>
      </c>
      <c r="D1693" s="349"/>
      <c r="E1693" s="605"/>
      <c r="F1693" s="606"/>
      <c r="G1693" s="582"/>
      <c r="H1693" s="861"/>
      <c r="I1693" s="861"/>
      <c r="J1693" s="861"/>
      <c r="K1693" s="861"/>
      <c r="L1693" s="861"/>
      <c r="M1693" s="861"/>
      <c r="N1693" s="861"/>
      <c r="O1693" s="861"/>
      <c r="P1693" s="861"/>
    </row>
    <row r="1694" spans="1:16" ht="13.5" thickTop="1" x14ac:dyDescent="0.2">
      <c r="A1694" s="1176" t="s">
        <v>8</v>
      </c>
      <c r="B1694" s="1177"/>
      <c r="C1694" s="1177"/>
      <c r="D1694" s="414" t="s">
        <v>11</v>
      </c>
      <c r="E1694" s="1178" t="s">
        <v>12</v>
      </c>
      <c r="F1694" s="1178"/>
      <c r="G1694" s="1179"/>
      <c r="H1694" s="367"/>
      <c r="I1694" s="367"/>
      <c r="J1694" s="367"/>
      <c r="K1694" s="367"/>
      <c r="L1694" s="367"/>
      <c r="M1694" s="367"/>
      <c r="N1694" s="367"/>
      <c r="O1694" s="367"/>
      <c r="P1694" s="367"/>
    </row>
    <row r="1695" spans="1:16" x14ac:dyDescent="0.2">
      <c r="A1695" s="1288" t="s">
        <v>17</v>
      </c>
      <c r="B1695" s="1289"/>
      <c r="C1695" s="1290"/>
      <c r="D1695" s="415"/>
      <c r="E1695" s="1180"/>
      <c r="F1695" s="1181"/>
      <c r="G1695" s="1182"/>
      <c r="H1695" s="410"/>
      <c r="I1695" s="410"/>
      <c r="J1695" s="410"/>
      <c r="K1695" s="410"/>
      <c r="L1695" s="410"/>
      <c r="M1695" s="410"/>
      <c r="N1695" s="410"/>
      <c r="O1695" s="410"/>
      <c r="P1695" s="410"/>
    </row>
    <row r="1696" spans="1:16" x14ac:dyDescent="0.2">
      <c r="A1696" s="1288" t="s">
        <v>38</v>
      </c>
      <c r="B1696" s="1289"/>
      <c r="C1696" s="1290"/>
      <c r="D1696" s="58" t="s">
        <v>380</v>
      </c>
      <c r="E1696" s="1194" t="s">
        <v>142</v>
      </c>
      <c r="F1696" s="1139"/>
      <c r="G1696" s="1140"/>
      <c r="H1696" s="1"/>
      <c r="I1696" s="1"/>
      <c r="J1696" s="1"/>
      <c r="K1696" s="1"/>
      <c r="L1696" s="1"/>
      <c r="M1696" s="1"/>
      <c r="N1696" s="1"/>
      <c r="O1696" s="1"/>
      <c r="P1696" s="1"/>
    </row>
    <row r="1697" spans="1:16" ht="13.5" thickBot="1" x14ac:dyDescent="0.25">
      <c r="A1697" s="1291" t="s">
        <v>39</v>
      </c>
      <c r="B1697" s="1292"/>
      <c r="C1697" s="1293"/>
      <c r="D1697" s="356" t="s">
        <v>589</v>
      </c>
      <c r="E1697" s="1165" t="s">
        <v>0</v>
      </c>
      <c r="F1697" s="1165"/>
      <c r="G1697" s="1166"/>
      <c r="H1697" s="367"/>
      <c r="I1697" s="367"/>
      <c r="J1697" s="367"/>
      <c r="K1697" s="367"/>
      <c r="L1697" s="367"/>
      <c r="M1697" s="367"/>
      <c r="N1697" s="367"/>
      <c r="O1697" s="367"/>
      <c r="P1697" s="367"/>
    </row>
    <row r="1698" spans="1:16" ht="16.5" x14ac:dyDescent="0.25">
      <c r="A1698" s="1152" t="s">
        <v>29</v>
      </c>
      <c r="B1698" s="1153"/>
      <c r="C1698" s="1153"/>
      <c r="D1698" s="1153"/>
      <c r="E1698" s="1153"/>
      <c r="F1698" s="1153"/>
      <c r="G1698" s="1154"/>
      <c r="H1698" s="251"/>
      <c r="I1698" s="251"/>
      <c r="J1698" s="251"/>
      <c r="K1698" s="251"/>
      <c r="L1698" s="251"/>
      <c r="M1698" s="251"/>
      <c r="N1698" s="251"/>
      <c r="O1698" s="251"/>
      <c r="P1698" s="251"/>
    </row>
    <row r="1699" spans="1:16" x14ac:dyDescent="0.2">
      <c r="A1699" s="1155" t="s">
        <v>48</v>
      </c>
      <c r="B1699" s="1156"/>
      <c r="C1699" s="1156"/>
      <c r="D1699" s="1156"/>
      <c r="E1699" s="1156"/>
      <c r="F1699" s="1156"/>
      <c r="G1699" s="1157"/>
      <c r="H1699" s="250"/>
      <c r="I1699" s="250"/>
      <c r="J1699" s="250"/>
      <c r="K1699" s="250"/>
      <c r="L1699" s="250"/>
      <c r="M1699" s="250"/>
      <c r="N1699" s="250"/>
      <c r="O1699" s="250"/>
      <c r="P1699" s="250"/>
    </row>
    <row r="1700" spans="1:16" x14ac:dyDescent="0.2">
      <c r="A1700" s="1158" t="s">
        <v>49</v>
      </c>
      <c r="B1700" s="1159"/>
      <c r="C1700" s="1159"/>
      <c r="D1700" s="1159"/>
      <c r="E1700" s="1159"/>
      <c r="F1700" s="1159"/>
      <c r="G1700" s="1160"/>
      <c r="H1700" s="4"/>
      <c r="I1700" s="4"/>
      <c r="J1700" s="4"/>
      <c r="K1700" s="4"/>
      <c r="L1700" s="4"/>
      <c r="M1700" s="4"/>
      <c r="N1700" s="4"/>
      <c r="O1700" s="4"/>
      <c r="P1700" s="4"/>
    </row>
    <row r="1701" spans="1:16" x14ac:dyDescent="0.2">
      <c r="A1701" s="6"/>
      <c r="B1701" s="178"/>
      <c r="C1701" s="8"/>
      <c r="D1701" s="9"/>
      <c r="E1701" s="99"/>
      <c r="F1701" s="10"/>
      <c r="G1701" s="11" t="s">
        <v>8</v>
      </c>
      <c r="H1701" s="252"/>
      <c r="I1701" s="252"/>
      <c r="J1701" s="252"/>
      <c r="K1701" s="252"/>
      <c r="L1701" s="252"/>
      <c r="M1701" s="252"/>
      <c r="N1701" s="252"/>
      <c r="O1701" s="252"/>
      <c r="P1701" s="252"/>
    </row>
    <row r="1702" spans="1:16" x14ac:dyDescent="0.2">
      <c r="A1702" s="12" t="s">
        <v>1</v>
      </c>
      <c r="B1702" s="13"/>
      <c r="C1702" s="14" t="s">
        <v>5</v>
      </c>
      <c r="D1702" s="13"/>
      <c r="E1702" s="343" t="s">
        <v>1928</v>
      </c>
      <c r="F1702" s="60"/>
      <c r="G1702" s="344" t="s">
        <v>1921</v>
      </c>
      <c r="H1702" s="411"/>
      <c r="I1702" s="411"/>
      <c r="J1702" s="411"/>
      <c r="K1702" s="411"/>
      <c r="L1702" s="411"/>
      <c r="M1702" s="411"/>
      <c r="N1702" s="411"/>
      <c r="O1702" s="411"/>
      <c r="P1702" s="411"/>
    </row>
    <row r="1703" spans="1:16" x14ac:dyDescent="0.2">
      <c r="A1703" s="17" t="s">
        <v>8</v>
      </c>
      <c r="B1703" s="179"/>
      <c r="C1703" s="19"/>
      <c r="D1703" s="4"/>
      <c r="E1703" s="1145"/>
      <c r="F1703" s="1146"/>
      <c r="G1703" s="20"/>
    </row>
    <row r="1704" spans="1:16" x14ac:dyDescent="0.2">
      <c r="A1704" s="21" t="s">
        <v>37</v>
      </c>
      <c r="B1704" s="22"/>
      <c r="C1704" s="22"/>
      <c r="D1704" s="22"/>
      <c r="E1704" s="23" t="s">
        <v>46</v>
      </c>
      <c r="F1704" s="24"/>
      <c r="G1704" s="20" t="s">
        <v>50</v>
      </c>
    </row>
    <row r="1705" spans="1:16" x14ac:dyDescent="0.2">
      <c r="A1705" s="6"/>
      <c r="B1705" s="178"/>
      <c r="C1705" s="8"/>
      <c r="D1705" s="8"/>
      <c r="E1705" s="1147"/>
      <c r="F1705" s="1148"/>
      <c r="G1705" s="25"/>
    </row>
    <row r="1706" spans="1:16" ht="26.25" thickBot="1" x14ac:dyDescent="0.25">
      <c r="A1706" s="26" t="s">
        <v>47</v>
      </c>
      <c r="B1706" s="180" t="s">
        <v>23</v>
      </c>
      <c r="C1706" s="28" t="s">
        <v>34</v>
      </c>
      <c r="D1706" s="110" t="s">
        <v>53</v>
      </c>
      <c r="E1706" s="181" t="s">
        <v>54</v>
      </c>
      <c r="F1706" s="111" t="s">
        <v>55</v>
      </c>
      <c r="G1706" s="112" t="s">
        <v>35</v>
      </c>
      <c r="H1706" s="253"/>
      <c r="I1706" s="253"/>
      <c r="J1706" s="253"/>
      <c r="K1706" s="253"/>
      <c r="L1706" s="253"/>
      <c r="M1706" s="253"/>
      <c r="N1706" s="253"/>
      <c r="O1706" s="253"/>
      <c r="P1706" s="253"/>
    </row>
    <row r="1707" spans="1:16" ht="13.5" thickTop="1" x14ac:dyDescent="0.2">
      <c r="A1707" s="345">
        <v>1</v>
      </c>
      <c r="B1707" s="75"/>
      <c r="C1707" s="346" t="s">
        <v>149</v>
      </c>
      <c r="D1707" s="347" t="s">
        <v>1925</v>
      </c>
      <c r="E1707" s="77">
        <v>75</v>
      </c>
      <c r="F1707" s="185">
        <v>99</v>
      </c>
      <c r="G1707" s="35">
        <f>F1707*E1707</f>
        <v>7425</v>
      </c>
      <c r="H1707" s="215"/>
      <c r="I1707" s="215"/>
      <c r="J1707" s="215"/>
      <c r="K1707" s="215"/>
      <c r="L1707" s="215"/>
      <c r="M1707" s="215"/>
      <c r="N1707" s="215"/>
      <c r="O1707" s="215"/>
      <c r="P1707" s="215"/>
    </row>
    <row r="1708" spans="1:16" x14ac:dyDescent="0.2">
      <c r="A1708" s="345"/>
      <c r="B1708" s="75"/>
      <c r="C1708" s="352"/>
      <c r="D1708" s="347"/>
      <c r="E1708" s="77"/>
      <c r="F1708" s="185"/>
      <c r="G1708" s="35"/>
      <c r="H1708" s="215"/>
      <c r="I1708" s="215"/>
      <c r="J1708" s="215"/>
      <c r="K1708" s="215"/>
      <c r="L1708" s="215"/>
      <c r="M1708" s="215"/>
      <c r="N1708" s="215"/>
      <c r="O1708" s="215"/>
      <c r="P1708" s="215"/>
    </row>
    <row r="1709" spans="1:16" x14ac:dyDescent="0.2">
      <c r="A1709" s="345"/>
      <c r="B1709" s="75"/>
      <c r="C1709" s="352"/>
      <c r="D1709" s="439"/>
      <c r="E1709" s="77"/>
      <c r="F1709" s="185"/>
      <c r="G1709" s="35"/>
      <c r="H1709" s="215"/>
      <c r="I1709" s="215"/>
      <c r="J1709" s="215"/>
      <c r="K1709" s="215"/>
      <c r="L1709" s="215"/>
      <c r="M1709" s="215"/>
      <c r="N1709" s="215"/>
      <c r="O1709" s="215"/>
      <c r="P1709" s="215"/>
    </row>
    <row r="1710" spans="1:16" x14ac:dyDescent="0.2">
      <c r="A1710" s="345"/>
      <c r="B1710" s="75"/>
      <c r="C1710" s="352"/>
      <c r="D1710" s="347"/>
      <c r="E1710" s="77"/>
      <c r="G1710" s="35"/>
      <c r="H1710" s="215"/>
      <c r="I1710" s="215"/>
      <c r="J1710" s="215"/>
      <c r="K1710" s="215"/>
      <c r="L1710" s="215"/>
      <c r="M1710" s="215"/>
      <c r="N1710" s="215"/>
      <c r="O1710" s="215"/>
      <c r="P1710" s="215"/>
    </row>
    <row r="1711" spans="1:16" x14ac:dyDescent="0.2">
      <c r="A1711" s="345"/>
      <c r="B1711" s="75"/>
      <c r="C1711" s="352"/>
      <c r="D1711" s="347"/>
      <c r="E1711" s="77"/>
      <c r="F1711" s="185"/>
      <c r="G1711" s="35"/>
      <c r="H1711" s="215"/>
      <c r="I1711" s="215"/>
      <c r="J1711" s="215"/>
      <c r="K1711" s="215"/>
      <c r="L1711" s="215"/>
      <c r="M1711" s="215"/>
      <c r="N1711" s="215"/>
      <c r="O1711" s="215"/>
      <c r="P1711" s="215"/>
    </row>
    <row r="1712" spans="1:16" x14ac:dyDescent="0.2">
      <c r="A1712" s="345"/>
      <c r="B1712" s="75"/>
      <c r="C1712" s="352"/>
      <c r="D1712" s="347"/>
      <c r="E1712" s="77"/>
      <c r="F1712" s="185"/>
      <c r="G1712" s="35"/>
      <c r="H1712" s="215"/>
      <c r="I1712" s="215"/>
      <c r="J1712" s="215"/>
      <c r="K1712" s="215"/>
      <c r="L1712" s="215"/>
      <c r="M1712" s="215"/>
      <c r="N1712" s="215"/>
      <c r="O1712" s="215"/>
      <c r="P1712" s="215"/>
    </row>
    <row r="1713" spans="1:16" x14ac:dyDescent="0.2">
      <c r="A1713" s="345"/>
      <c r="B1713" s="75"/>
      <c r="C1713" s="352"/>
      <c r="D1713" s="347"/>
      <c r="E1713" s="77"/>
      <c r="F1713" s="185"/>
      <c r="G1713" s="35"/>
      <c r="H1713" s="215"/>
      <c r="I1713" s="215"/>
      <c r="J1713" s="215"/>
      <c r="K1713" s="215"/>
      <c r="L1713" s="215"/>
      <c r="M1713" s="215"/>
      <c r="N1713" s="215"/>
      <c r="O1713" s="215"/>
      <c r="P1713" s="215"/>
    </row>
    <row r="1714" spans="1:16" x14ac:dyDescent="0.2">
      <c r="A1714" s="345"/>
      <c r="B1714" s="75"/>
      <c r="C1714" s="352"/>
      <c r="D1714" s="347"/>
      <c r="E1714" s="77"/>
      <c r="F1714" s="185"/>
      <c r="G1714" s="35"/>
      <c r="H1714" s="215"/>
      <c r="I1714" s="215"/>
      <c r="J1714" s="215"/>
      <c r="K1714" s="215"/>
      <c r="L1714" s="215"/>
      <c r="M1714" s="215"/>
      <c r="N1714" s="215"/>
      <c r="O1714" s="215"/>
      <c r="P1714" s="215"/>
    </row>
    <row r="1715" spans="1:16" x14ac:dyDescent="0.2">
      <c r="A1715" s="345"/>
      <c r="B1715" s="186"/>
      <c r="C1715" s="352"/>
      <c r="D1715" s="347"/>
      <c r="E1715" s="77"/>
      <c r="F1715" s="185"/>
      <c r="G1715" s="35"/>
      <c r="H1715" s="215"/>
      <c r="I1715" s="215"/>
      <c r="J1715" s="215"/>
      <c r="K1715" s="215"/>
      <c r="L1715" s="215"/>
      <c r="M1715" s="215"/>
      <c r="N1715" s="215"/>
      <c r="O1715" s="215"/>
      <c r="P1715" s="215"/>
    </row>
    <row r="1716" spans="1:16" x14ac:dyDescent="0.2">
      <c r="A1716" s="345"/>
      <c r="B1716" s="74"/>
      <c r="C1716" s="352"/>
      <c r="D1716" s="347"/>
      <c r="E1716" s="77"/>
      <c r="F1716" s="185"/>
      <c r="G1716" s="35"/>
      <c r="H1716" s="215"/>
      <c r="I1716" s="215"/>
      <c r="J1716" s="215"/>
      <c r="K1716" s="215"/>
      <c r="L1716" s="215"/>
      <c r="M1716" s="215"/>
      <c r="N1716" s="215"/>
      <c r="O1716" s="215"/>
      <c r="P1716" s="215"/>
    </row>
    <row r="1717" spans="1:16" x14ac:dyDescent="0.2">
      <c r="A1717" s="345"/>
      <c r="B1717" s="74"/>
      <c r="C1717" s="352"/>
      <c r="D1717" s="435"/>
      <c r="E1717" s="84"/>
      <c r="F1717" s="163"/>
      <c r="G1717" s="35"/>
      <c r="H1717" s="215"/>
      <c r="I1717" s="215"/>
      <c r="J1717" s="215"/>
      <c r="K1717" s="215"/>
      <c r="L1717" s="215"/>
      <c r="M1717" s="215"/>
      <c r="N1717" s="215"/>
      <c r="O1717" s="215"/>
      <c r="P1717" s="215"/>
    </row>
    <row r="1718" spans="1:16" x14ac:dyDescent="0.2">
      <c r="A1718" s="345"/>
      <c r="B1718" s="74"/>
      <c r="C1718" s="352"/>
      <c r="D1718" s="435"/>
      <c r="E1718" s="84"/>
      <c r="F1718" s="163"/>
      <c r="G1718" s="35"/>
      <c r="H1718" s="215"/>
      <c r="I1718" s="215"/>
      <c r="J1718" s="215"/>
      <c r="K1718" s="215"/>
      <c r="L1718" s="215"/>
      <c r="M1718" s="215"/>
      <c r="N1718" s="215"/>
      <c r="O1718" s="215"/>
      <c r="P1718" s="215"/>
    </row>
    <row r="1719" spans="1:16" x14ac:dyDescent="0.2">
      <c r="A1719" s="345"/>
      <c r="B1719" s="75"/>
      <c r="C1719" s="352"/>
      <c r="D1719" s="435"/>
      <c r="E1719" s="84"/>
      <c r="F1719" s="172"/>
      <c r="G1719" s="35"/>
      <c r="H1719" s="215"/>
      <c r="I1719" s="215"/>
      <c r="J1719" s="215"/>
      <c r="K1719" s="215"/>
      <c r="L1719" s="215"/>
      <c r="M1719" s="215"/>
      <c r="N1719" s="215"/>
      <c r="O1719" s="215"/>
      <c r="P1719" s="215"/>
    </row>
    <row r="1720" spans="1:16" x14ac:dyDescent="0.2">
      <c r="A1720" s="345"/>
      <c r="B1720" s="75"/>
      <c r="C1720" s="352"/>
      <c r="D1720" s="435"/>
      <c r="E1720" s="84"/>
      <c r="F1720" s="173"/>
      <c r="G1720" s="35"/>
      <c r="H1720" s="215"/>
      <c r="I1720" s="215"/>
      <c r="J1720" s="215"/>
      <c r="K1720" s="215"/>
      <c r="L1720" s="215"/>
      <c r="M1720" s="215"/>
      <c r="N1720" s="215"/>
      <c r="O1720" s="215"/>
      <c r="P1720" s="215"/>
    </row>
    <row r="1721" spans="1:16" x14ac:dyDescent="0.2">
      <c r="A1721" s="345"/>
      <c r="B1721" s="75"/>
      <c r="C1721" s="352"/>
      <c r="D1721" s="435"/>
      <c r="E1721" s="77"/>
      <c r="F1721" s="185"/>
      <c r="G1721" s="35"/>
      <c r="H1721" s="215"/>
      <c r="I1721" s="215"/>
      <c r="J1721" s="215"/>
      <c r="K1721" s="215"/>
      <c r="L1721" s="215"/>
      <c r="M1721" s="215"/>
      <c r="N1721" s="215"/>
      <c r="O1721" s="215"/>
      <c r="P1721" s="215"/>
    </row>
    <row r="1722" spans="1:16" x14ac:dyDescent="0.2">
      <c r="A1722" s="345"/>
      <c r="B1722" s="75"/>
      <c r="C1722" s="352"/>
      <c r="D1722" s="435"/>
      <c r="E1722" s="77"/>
      <c r="F1722" s="185"/>
      <c r="G1722" s="35"/>
      <c r="H1722" s="215"/>
      <c r="I1722" s="215"/>
      <c r="J1722" s="215"/>
      <c r="K1722" s="215"/>
      <c r="L1722" s="215"/>
      <c r="M1722" s="215"/>
      <c r="N1722" s="215"/>
      <c r="O1722" s="215"/>
      <c r="P1722" s="215"/>
    </row>
    <row r="1723" spans="1:16" x14ac:dyDescent="0.2">
      <c r="A1723" s="345"/>
      <c r="B1723" s="75"/>
      <c r="C1723" s="352"/>
      <c r="D1723" s="347"/>
      <c r="E1723" s="77"/>
      <c r="F1723" s="185"/>
      <c r="G1723" s="35"/>
      <c r="H1723" s="215"/>
      <c r="I1723" s="215"/>
      <c r="J1723" s="215"/>
      <c r="K1723" s="215"/>
      <c r="L1723" s="215"/>
      <c r="M1723" s="215"/>
      <c r="N1723" s="215"/>
      <c r="O1723" s="215"/>
      <c r="P1723" s="215"/>
    </row>
    <row r="1724" spans="1:16" x14ac:dyDescent="0.2">
      <c r="A1724" s="345"/>
      <c r="B1724" s="75"/>
      <c r="C1724" s="352"/>
      <c r="D1724" s="347"/>
      <c r="E1724" s="77"/>
      <c r="F1724" s="185"/>
      <c r="G1724" s="35"/>
      <c r="H1724" s="215"/>
      <c r="I1724" s="215"/>
      <c r="J1724" s="215"/>
      <c r="K1724" s="215"/>
      <c r="L1724" s="215"/>
      <c r="M1724" s="215"/>
      <c r="N1724" s="215"/>
      <c r="O1724" s="215"/>
      <c r="P1724" s="215"/>
    </row>
    <row r="1725" spans="1:16" x14ac:dyDescent="0.2">
      <c r="A1725" s="345"/>
      <c r="B1725" s="75"/>
      <c r="C1725" s="352"/>
      <c r="D1725" s="347"/>
      <c r="E1725" s="77"/>
      <c r="F1725" s="185"/>
      <c r="G1725" s="35"/>
      <c r="H1725" s="215"/>
      <c r="I1725" s="215"/>
      <c r="J1725" s="215"/>
      <c r="K1725" s="215"/>
      <c r="L1725" s="215"/>
      <c r="M1725" s="215"/>
      <c r="N1725" s="215"/>
      <c r="O1725" s="215"/>
      <c r="P1725" s="215"/>
    </row>
    <row r="1726" spans="1:16" x14ac:dyDescent="0.2">
      <c r="A1726" s="29"/>
      <c r="B1726" s="75"/>
      <c r="C1726" s="41"/>
      <c r="D1726" s="184"/>
      <c r="E1726" s="84"/>
      <c r="F1726" s="163"/>
      <c r="G1726" s="35"/>
      <c r="H1726" s="215"/>
      <c r="I1726" s="215"/>
      <c r="J1726" s="215"/>
      <c r="K1726" s="215"/>
      <c r="L1726" s="215"/>
      <c r="M1726" s="215"/>
      <c r="N1726" s="215"/>
      <c r="O1726" s="215"/>
      <c r="P1726" s="215"/>
    </row>
    <row r="1727" spans="1:16" x14ac:dyDescent="0.2">
      <c r="A1727" s="29"/>
      <c r="B1727" s="75"/>
      <c r="C1727" s="41"/>
      <c r="D1727" s="184"/>
      <c r="E1727" s="84"/>
      <c r="F1727" s="163"/>
      <c r="G1727" s="35"/>
      <c r="H1727" s="215"/>
      <c r="I1727" s="215"/>
      <c r="J1727" s="215"/>
      <c r="K1727" s="215"/>
      <c r="L1727" s="215"/>
      <c r="M1727" s="215"/>
      <c r="N1727" s="215"/>
      <c r="O1727" s="215"/>
      <c r="P1727" s="215"/>
    </row>
    <row r="1728" spans="1:16" x14ac:dyDescent="0.2">
      <c r="A1728" s="29"/>
      <c r="B1728" s="75"/>
      <c r="C1728" s="41"/>
      <c r="D1728" s="187"/>
      <c r="E1728" s="84"/>
      <c r="F1728" s="163"/>
      <c r="G1728" s="35"/>
      <c r="H1728" s="215"/>
      <c r="I1728" s="215"/>
      <c r="J1728" s="215"/>
      <c r="K1728" s="215"/>
      <c r="L1728" s="215"/>
      <c r="M1728" s="215"/>
      <c r="N1728" s="215"/>
      <c r="O1728" s="215"/>
      <c r="P1728" s="215"/>
    </row>
    <row r="1729" spans="1:16" x14ac:dyDescent="0.2">
      <c r="A1729" s="29"/>
      <c r="B1729" s="75"/>
      <c r="C1729" s="41"/>
      <c r="D1729" s="187"/>
      <c r="E1729" s="84"/>
      <c r="F1729" s="163"/>
      <c r="G1729" s="35"/>
      <c r="H1729" s="215"/>
      <c r="I1729" s="215"/>
      <c r="J1729" s="215"/>
      <c r="K1729" s="215"/>
      <c r="L1729" s="215"/>
      <c r="M1729" s="215"/>
      <c r="N1729" s="215"/>
      <c r="O1729" s="215"/>
      <c r="P1729" s="215"/>
    </row>
    <row r="1730" spans="1:16" x14ac:dyDescent="0.2">
      <c r="A1730" s="29"/>
      <c r="B1730" s="75"/>
      <c r="C1730" s="41"/>
      <c r="D1730" s="187"/>
      <c r="E1730" s="84"/>
      <c r="F1730" s="163"/>
      <c r="G1730" s="35"/>
      <c r="H1730" s="215"/>
      <c r="I1730" s="215"/>
      <c r="J1730" s="215"/>
      <c r="K1730" s="215"/>
      <c r="L1730" s="215"/>
      <c r="M1730" s="215"/>
      <c r="N1730" s="215"/>
      <c r="O1730" s="215"/>
      <c r="P1730" s="215"/>
    </row>
    <row r="1731" spans="1:16" x14ac:dyDescent="0.2">
      <c r="A1731" s="29"/>
      <c r="B1731" s="75"/>
      <c r="C1731" s="41"/>
      <c r="D1731" s="187"/>
      <c r="E1731" s="84"/>
      <c r="F1731" s="163"/>
      <c r="G1731" s="35"/>
      <c r="H1731" s="215"/>
      <c r="I1731" s="215"/>
      <c r="J1731" s="215"/>
      <c r="K1731" s="215"/>
      <c r="L1731" s="215"/>
      <c r="M1731" s="215"/>
      <c r="N1731" s="215"/>
      <c r="O1731" s="215"/>
      <c r="P1731" s="215"/>
    </row>
    <row r="1732" spans="1:16" x14ac:dyDescent="0.2">
      <c r="A1732" s="29"/>
      <c r="B1732" s="75"/>
      <c r="C1732" s="41"/>
      <c r="D1732" s="187"/>
      <c r="E1732" s="84"/>
      <c r="F1732" s="163"/>
      <c r="G1732" s="35"/>
      <c r="H1732" s="215"/>
      <c r="I1732" s="215"/>
      <c r="J1732" s="215"/>
      <c r="K1732" s="215"/>
      <c r="L1732" s="215"/>
      <c r="M1732" s="215"/>
      <c r="N1732" s="215"/>
      <c r="O1732" s="215"/>
      <c r="P1732" s="215"/>
    </row>
    <row r="1733" spans="1:16" x14ac:dyDescent="0.2">
      <c r="A1733" s="29"/>
      <c r="B1733" s="75"/>
      <c r="C1733" s="41"/>
      <c r="D1733" s="187"/>
      <c r="E1733" s="84"/>
      <c r="F1733" s="163"/>
      <c r="G1733" s="35"/>
      <c r="H1733" s="215"/>
      <c r="I1733" s="215"/>
      <c r="J1733" s="215"/>
      <c r="K1733" s="215"/>
      <c r="L1733" s="215"/>
      <c r="M1733" s="215"/>
      <c r="N1733" s="215"/>
      <c r="O1733" s="215"/>
      <c r="P1733" s="215"/>
    </row>
    <row r="1734" spans="1:16" x14ac:dyDescent="0.2">
      <c r="A1734" s="29"/>
      <c r="B1734" s="75"/>
      <c r="C1734" s="41"/>
      <c r="D1734" s="187"/>
      <c r="E1734" s="84"/>
      <c r="F1734" s="163"/>
      <c r="G1734" s="35"/>
      <c r="H1734" s="215"/>
      <c r="I1734" s="215"/>
      <c r="J1734" s="215"/>
      <c r="K1734" s="215"/>
      <c r="L1734" s="215"/>
      <c r="M1734" s="215"/>
      <c r="N1734" s="215"/>
      <c r="O1734" s="215"/>
      <c r="P1734" s="215"/>
    </row>
    <row r="1735" spans="1:16" x14ac:dyDescent="0.2">
      <c r="A1735" s="29"/>
      <c r="B1735" s="75"/>
      <c r="C1735" s="41"/>
      <c r="D1735" s="187"/>
      <c r="E1735" s="84"/>
      <c r="F1735" s="163"/>
      <c r="G1735" s="35"/>
      <c r="H1735" s="215"/>
      <c r="I1735" s="215"/>
      <c r="J1735" s="215"/>
      <c r="K1735" s="215"/>
      <c r="L1735" s="215"/>
      <c r="M1735" s="215"/>
      <c r="N1735" s="215"/>
      <c r="O1735" s="215"/>
      <c r="P1735" s="215"/>
    </row>
    <row r="1736" spans="1:16" x14ac:dyDescent="0.2">
      <c r="A1736" s="29"/>
      <c r="B1736" s="75"/>
      <c r="C1736" s="41"/>
      <c r="D1736" s="187"/>
      <c r="E1736" s="84"/>
      <c r="F1736" s="163"/>
      <c r="G1736" s="35"/>
      <c r="H1736" s="215"/>
      <c r="I1736" s="215"/>
      <c r="J1736" s="215"/>
      <c r="K1736" s="215"/>
      <c r="L1736" s="215"/>
      <c r="M1736" s="215"/>
      <c r="N1736" s="215"/>
      <c r="O1736" s="215"/>
      <c r="P1736" s="215"/>
    </row>
    <row r="1737" spans="1:16" x14ac:dyDescent="0.2">
      <c r="A1737" s="29"/>
      <c r="B1737" s="75"/>
      <c r="C1737" s="41"/>
      <c r="D1737" s="187"/>
      <c r="E1737" s="84"/>
      <c r="F1737" s="163"/>
      <c r="G1737" s="35"/>
      <c r="H1737" s="215"/>
      <c r="I1737" s="215"/>
      <c r="J1737" s="215"/>
      <c r="K1737" s="215"/>
      <c r="L1737" s="215"/>
      <c r="M1737" s="215"/>
      <c r="N1737" s="215"/>
      <c r="O1737" s="215"/>
      <c r="P1737" s="215"/>
    </row>
    <row r="1738" spans="1:16" x14ac:dyDescent="0.2">
      <c r="A1738" s="29"/>
      <c r="B1738" s="75"/>
      <c r="C1738" s="41"/>
      <c r="D1738" s="187"/>
      <c r="E1738" s="84"/>
      <c r="F1738" s="172"/>
      <c r="G1738" s="35"/>
      <c r="H1738" s="215"/>
      <c r="I1738" s="215"/>
      <c r="J1738" s="215"/>
      <c r="K1738" s="215"/>
      <c r="L1738" s="215"/>
      <c r="M1738" s="215"/>
      <c r="N1738" s="215"/>
      <c r="O1738" s="215"/>
      <c r="P1738" s="215"/>
    </row>
    <row r="1739" spans="1:16" x14ac:dyDescent="0.2">
      <c r="A1739" s="29"/>
      <c r="B1739" s="75"/>
      <c r="C1739" s="41"/>
      <c r="D1739" s="187"/>
      <c r="E1739" s="84"/>
      <c r="F1739" s="173"/>
      <c r="G1739" s="35"/>
      <c r="H1739" s="215"/>
      <c r="I1739" s="215"/>
      <c r="J1739" s="215"/>
      <c r="K1739" s="215"/>
      <c r="L1739" s="215"/>
      <c r="M1739" s="215"/>
      <c r="N1739" s="215"/>
      <c r="O1739" s="215"/>
      <c r="P1739" s="215"/>
    </row>
    <row r="1740" spans="1:16" x14ac:dyDescent="0.2">
      <c r="A1740" s="29" t="s">
        <v>8</v>
      </c>
      <c r="B1740" s="75"/>
      <c r="C1740" s="41"/>
      <c r="D1740" s="187"/>
      <c r="E1740" s="84"/>
      <c r="F1740" s="173"/>
      <c r="G1740" s="35" t="s">
        <v>8</v>
      </c>
      <c r="H1740" s="215"/>
      <c r="I1740" s="215"/>
      <c r="J1740" s="215"/>
      <c r="K1740" s="215"/>
      <c r="L1740" s="215"/>
      <c r="M1740" s="215"/>
      <c r="N1740" s="215"/>
      <c r="O1740" s="215"/>
      <c r="P1740" s="215"/>
    </row>
    <row r="1741" spans="1:16" ht="13.5" thickBot="1" x14ac:dyDescent="0.25">
      <c r="A1741" s="45"/>
      <c r="B1741" s="188"/>
      <c r="C1741" s="47" t="s">
        <v>8</v>
      </c>
      <c r="D1741" s="66" t="s">
        <v>8</v>
      </c>
      <c r="E1741" s="188"/>
      <c r="F1741" s="49" t="s">
        <v>15</v>
      </c>
      <c r="G1741" s="50">
        <f>SUM(G1707:G1740)</f>
        <v>7425</v>
      </c>
      <c r="H1741" s="246"/>
      <c r="I1741" s="246"/>
      <c r="J1741" s="246"/>
      <c r="K1741" s="246"/>
      <c r="L1741" s="246"/>
      <c r="M1741" s="246"/>
      <c r="N1741" s="246"/>
      <c r="O1741" s="246"/>
      <c r="P1741" s="246"/>
    </row>
    <row r="1742" spans="1:16" ht="13.5" thickTop="1" x14ac:dyDescent="0.2">
      <c r="A1742" s="1188" t="s">
        <v>1926</v>
      </c>
      <c r="B1742" s="1189"/>
      <c r="C1742" s="1189"/>
      <c r="D1742" s="1189"/>
      <c r="E1742" s="1189"/>
      <c r="F1742" s="1189"/>
      <c r="G1742" s="1190"/>
      <c r="H1742" s="358"/>
      <c r="I1742" s="358"/>
      <c r="J1742" s="358"/>
      <c r="K1742" s="358"/>
      <c r="L1742" s="358"/>
      <c r="M1742" s="358"/>
      <c r="N1742" s="358"/>
      <c r="O1742" s="358"/>
      <c r="P1742" s="358"/>
    </row>
    <row r="1743" spans="1:16" ht="13.5" thickBot="1" x14ac:dyDescent="0.25">
      <c r="A1743" s="359"/>
      <c r="B1743" s="355"/>
      <c r="C1743" s="355" t="s">
        <v>1927</v>
      </c>
      <c r="D1743" s="360"/>
      <c r="E1743" s="355"/>
      <c r="F1743" s="361"/>
      <c r="G1743" s="362"/>
      <c r="H1743" s="411"/>
      <c r="I1743" s="411"/>
      <c r="J1743" s="411"/>
      <c r="K1743" s="411"/>
      <c r="L1743" s="411"/>
      <c r="M1743" s="411"/>
      <c r="N1743" s="411"/>
      <c r="O1743" s="411"/>
      <c r="P1743" s="411"/>
    </row>
    <row r="1744" spans="1:16" ht="13.5" thickTop="1" x14ac:dyDescent="0.2">
      <c r="A1744" s="1130" t="s">
        <v>8</v>
      </c>
      <c r="B1744" s="1131"/>
      <c r="C1744" s="1131"/>
      <c r="D1744" s="57" t="s">
        <v>11</v>
      </c>
      <c r="E1744" s="1132" t="s">
        <v>12</v>
      </c>
      <c r="F1744" s="1132"/>
      <c r="G1744" s="1133"/>
      <c r="H1744" s="4"/>
      <c r="I1744" s="4"/>
      <c r="J1744" s="4"/>
      <c r="K1744" s="4"/>
      <c r="L1744" s="4"/>
      <c r="M1744" s="4"/>
      <c r="N1744" s="4"/>
      <c r="O1744" s="4"/>
      <c r="P1744" s="4"/>
    </row>
    <row r="1745" spans="1:20" x14ac:dyDescent="0.2">
      <c r="A1745" s="1191" t="s">
        <v>17</v>
      </c>
      <c r="B1745" s="1192"/>
      <c r="C1745" s="1193"/>
      <c r="D1745" s="39"/>
      <c r="E1745" s="1136"/>
      <c r="F1745" s="1137"/>
      <c r="G1745" s="1138"/>
      <c r="H1745" s="176"/>
      <c r="I1745" s="176"/>
      <c r="J1745" s="176"/>
      <c r="K1745" s="176"/>
      <c r="L1745" s="176"/>
      <c r="M1745" s="176"/>
      <c r="N1745" s="176"/>
      <c r="O1745" s="176"/>
      <c r="P1745" s="176"/>
    </row>
    <row r="1746" spans="1:20" x14ac:dyDescent="0.2">
      <c r="A1746" s="1191" t="s">
        <v>38</v>
      </c>
      <c r="B1746" s="1192"/>
      <c r="C1746" s="1193"/>
      <c r="D1746" s="58" t="s">
        <v>380</v>
      </c>
      <c r="E1746" s="1194" t="s">
        <v>142</v>
      </c>
      <c r="F1746" s="1139"/>
      <c r="G1746" s="1140"/>
      <c r="H1746" s="1"/>
      <c r="I1746" s="1"/>
      <c r="J1746" s="1"/>
      <c r="K1746" s="1"/>
      <c r="L1746" s="1"/>
      <c r="M1746" s="1"/>
      <c r="N1746" s="1"/>
      <c r="O1746" s="1"/>
      <c r="P1746" s="1"/>
    </row>
    <row r="1747" spans="1:20" ht="13.5" thickBot="1" x14ac:dyDescent="0.25">
      <c r="A1747" s="1195" t="s">
        <v>39</v>
      </c>
      <c r="B1747" s="1196"/>
      <c r="C1747" s="1197"/>
      <c r="D1747" s="356" t="s">
        <v>589</v>
      </c>
      <c r="E1747" s="1143" t="s">
        <v>0</v>
      </c>
      <c r="F1747" s="1143"/>
      <c r="G1747" s="1144"/>
      <c r="H1747" s="4"/>
      <c r="I1747" s="4"/>
      <c r="J1747" s="4"/>
      <c r="K1747" s="4"/>
      <c r="L1747" s="4"/>
      <c r="M1747" s="4"/>
      <c r="N1747" s="4"/>
      <c r="O1747" s="4"/>
      <c r="P1747" s="4"/>
    </row>
    <row r="1748" spans="1:20" ht="16.5" x14ac:dyDescent="0.25">
      <c r="A1748" s="1152" t="s">
        <v>29</v>
      </c>
      <c r="B1748" s="1153"/>
      <c r="C1748" s="1153"/>
      <c r="D1748" s="1153"/>
      <c r="E1748" s="1153"/>
      <c r="F1748" s="1153"/>
      <c r="G1748" s="1154"/>
      <c r="H1748" s="251"/>
      <c r="I1748" s="251"/>
      <c r="J1748" s="251"/>
      <c r="K1748" s="251"/>
      <c r="L1748" s="251"/>
      <c r="M1748" s="251"/>
      <c r="N1748" s="251"/>
      <c r="O1748" s="251"/>
      <c r="P1748" s="251"/>
    </row>
    <row r="1749" spans="1:20" x14ac:dyDescent="0.2">
      <c r="A1749" s="1155" t="s">
        <v>48</v>
      </c>
      <c r="B1749" s="1156"/>
      <c r="C1749" s="1156"/>
      <c r="D1749" s="1156"/>
      <c r="E1749" s="1156"/>
      <c r="F1749" s="1156"/>
      <c r="G1749" s="1157"/>
      <c r="H1749" s="250"/>
      <c r="I1749" s="250"/>
      <c r="J1749" s="250"/>
      <c r="K1749" s="250"/>
      <c r="L1749" s="250"/>
      <c r="M1749" s="250"/>
      <c r="N1749" s="250"/>
      <c r="O1749" s="250"/>
      <c r="P1749" s="250"/>
    </row>
    <row r="1750" spans="1:20" x14ac:dyDescent="0.2">
      <c r="A1750" s="1158" t="s">
        <v>49</v>
      </c>
      <c r="B1750" s="1159"/>
      <c r="C1750" s="1159"/>
      <c r="D1750" s="1159"/>
      <c r="E1750" s="1159"/>
      <c r="F1750" s="1159"/>
      <c r="G1750" s="1160"/>
      <c r="H1750" s="4"/>
      <c r="I1750" s="4"/>
      <c r="J1750" s="4"/>
      <c r="K1750" s="4"/>
      <c r="L1750" s="4"/>
      <c r="M1750" s="4"/>
      <c r="N1750" s="4"/>
      <c r="O1750" s="4"/>
      <c r="P1750" s="4"/>
    </row>
    <row r="1751" spans="1:20" x14ac:dyDescent="0.2">
      <c r="A1751" s="6"/>
      <c r="B1751" s="178"/>
      <c r="C1751" s="8"/>
      <c r="D1751" s="9"/>
      <c r="E1751" s="99"/>
      <c r="F1751" s="10"/>
      <c r="G1751" s="11" t="s">
        <v>8</v>
      </c>
      <c r="H1751" s="252"/>
      <c r="I1751" s="252"/>
      <c r="J1751" s="252"/>
      <c r="K1751" s="252"/>
      <c r="L1751" s="252"/>
      <c r="M1751" s="252"/>
      <c r="N1751" s="252"/>
      <c r="O1751" s="252"/>
      <c r="P1751" s="252"/>
    </row>
    <row r="1752" spans="1:20" x14ac:dyDescent="0.2">
      <c r="A1752" s="12" t="s">
        <v>1</v>
      </c>
      <c r="B1752" s="13"/>
      <c r="C1752" s="14" t="s">
        <v>5</v>
      </c>
      <c r="D1752" s="13"/>
      <c r="E1752" s="343" t="s">
        <v>1956</v>
      </c>
      <c r="F1752" s="60"/>
      <c r="G1752" s="344" t="s">
        <v>1947</v>
      </c>
      <c r="H1752" s="411"/>
      <c r="I1752" s="411"/>
      <c r="J1752" s="411"/>
      <c r="K1752" s="411"/>
      <c r="L1752" s="411"/>
      <c r="M1752" s="411"/>
      <c r="N1752" s="411"/>
      <c r="O1752" s="411"/>
      <c r="P1752" s="411"/>
    </row>
    <row r="1753" spans="1:20" x14ac:dyDescent="0.2">
      <c r="A1753" s="17" t="s">
        <v>8</v>
      </c>
      <c r="B1753" s="179"/>
      <c r="C1753" s="19"/>
      <c r="D1753" s="4"/>
      <c r="E1753" s="1145"/>
      <c r="F1753" s="1146"/>
      <c r="G1753" s="20"/>
    </row>
    <row r="1754" spans="1:20" x14ac:dyDescent="0.2">
      <c r="A1754" s="21" t="s">
        <v>37</v>
      </c>
      <c r="B1754" s="22"/>
      <c r="C1754" s="22"/>
      <c r="D1754" s="22"/>
      <c r="E1754" s="23" t="s">
        <v>46</v>
      </c>
      <c r="F1754" s="24"/>
      <c r="G1754" s="20" t="s">
        <v>50</v>
      </c>
    </row>
    <row r="1755" spans="1:20" x14ac:dyDescent="0.2">
      <c r="A1755" s="6"/>
      <c r="B1755" s="178"/>
      <c r="C1755" s="8"/>
      <c r="D1755" s="8"/>
      <c r="E1755" s="1147"/>
      <c r="F1755" s="1148"/>
      <c r="G1755" s="25"/>
    </row>
    <row r="1756" spans="1:20" ht="26.25" thickBot="1" x14ac:dyDescent="0.25">
      <c r="A1756" s="26" t="s">
        <v>47</v>
      </c>
      <c r="B1756" s="180" t="s">
        <v>23</v>
      </c>
      <c r="C1756" s="28" t="s">
        <v>34</v>
      </c>
      <c r="D1756" s="110" t="s">
        <v>53</v>
      </c>
      <c r="E1756" s="181" t="s">
        <v>54</v>
      </c>
      <c r="F1756" s="111" t="s">
        <v>55</v>
      </c>
      <c r="G1756" s="112" t="s">
        <v>35</v>
      </c>
      <c r="H1756" s="253"/>
      <c r="I1756" s="253"/>
      <c r="J1756" s="253"/>
      <c r="K1756" s="253"/>
      <c r="L1756" s="253"/>
      <c r="M1756" s="253"/>
      <c r="N1756" s="253"/>
      <c r="O1756" s="253"/>
      <c r="P1756" s="253"/>
    </row>
    <row r="1757" spans="1:20" ht="13.5" thickTop="1" x14ac:dyDescent="0.2">
      <c r="A1757" s="345">
        <v>1</v>
      </c>
      <c r="B1757" s="75"/>
      <c r="C1757" s="346" t="s">
        <v>149</v>
      </c>
      <c r="D1757" s="347" t="s">
        <v>1948</v>
      </c>
      <c r="E1757" s="438">
        <v>20</v>
      </c>
      <c r="F1757" s="437">
        <v>121</v>
      </c>
      <c r="G1757" s="35">
        <f>F1757*E1757</f>
        <v>2420</v>
      </c>
      <c r="H1757" s="215"/>
      <c r="I1757" s="215"/>
      <c r="J1757" s="215"/>
      <c r="K1757" s="215"/>
      <c r="L1757" s="215"/>
      <c r="M1757" s="215"/>
      <c r="N1757" s="215"/>
      <c r="O1757" s="215"/>
      <c r="P1757" s="215"/>
      <c r="T1757" s="411" t="s">
        <v>8</v>
      </c>
    </row>
    <row r="1758" spans="1:20" x14ac:dyDescent="0.2">
      <c r="A1758" s="345"/>
      <c r="B1758" s="75"/>
      <c r="C1758" s="352"/>
      <c r="D1758" s="347"/>
      <c r="E1758" s="77"/>
      <c r="F1758" s="185"/>
      <c r="G1758" s="35"/>
      <c r="H1758" s="215"/>
      <c r="I1758" s="215"/>
      <c r="J1758" s="215"/>
      <c r="K1758" s="215"/>
      <c r="L1758" s="215"/>
      <c r="M1758" s="215"/>
      <c r="N1758" s="215"/>
      <c r="O1758" s="215"/>
      <c r="P1758" s="215"/>
    </row>
    <row r="1759" spans="1:20" x14ac:dyDescent="0.2">
      <c r="A1759" s="345"/>
      <c r="B1759" s="75"/>
      <c r="C1759" s="352"/>
      <c r="D1759" s="439"/>
      <c r="E1759" s="77"/>
      <c r="F1759" s="185"/>
      <c r="G1759" s="35"/>
      <c r="H1759" s="215"/>
      <c r="I1759" s="215"/>
      <c r="J1759" s="215"/>
      <c r="K1759" s="215"/>
      <c r="L1759" s="215"/>
      <c r="M1759" s="215"/>
      <c r="N1759" s="215"/>
      <c r="O1759" s="215"/>
      <c r="P1759" s="215"/>
    </row>
    <row r="1760" spans="1:20" x14ac:dyDescent="0.2">
      <c r="A1760" s="345"/>
      <c r="B1760" s="75"/>
      <c r="C1760" s="352"/>
      <c r="D1760" s="347"/>
      <c r="E1760" s="77"/>
      <c r="G1760" s="35"/>
      <c r="H1760" s="215"/>
      <c r="I1760" s="215"/>
      <c r="J1760" s="215"/>
      <c r="K1760" s="215"/>
      <c r="L1760" s="215"/>
      <c r="M1760" s="215"/>
      <c r="N1760" s="215"/>
      <c r="O1760" s="215"/>
      <c r="P1760" s="215"/>
    </row>
    <row r="1761" spans="1:16" x14ac:dyDescent="0.2">
      <c r="A1761" s="345"/>
      <c r="B1761" s="75"/>
      <c r="C1761" s="352"/>
      <c r="D1761" s="347"/>
      <c r="E1761" s="77"/>
      <c r="F1761" s="185"/>
      <c r="G1761" s="35"/>
      <c r="H1761" s="215"/>
      <c r="I1761" s="215"/>
      <c r="J1761" s="215"/>
      <c r="K1761" s="215"/>
      <c r="L1761" s="215"/>
      <c r="M1761" s="215"/>
      <c r="N1761" s="215"/>
      <c r="O1761" s="215"/>
      <c r="P1761" s="215"/>
    </row>
    <row r="1762" spans="1:16" x14ac:dyDescent="0.2">
      <c r="A1762" s="345"/>
      <c r="B1762" s="75"/>
      <c r="C1762" s="352"/>
      <c r="D1762" s="347"/>
      <c r="E1762" s="77"/>
      <c r="F1762" s="185"/>
      <c r="G1762" s="35"/>
      <c r="H1762" s="215"/>
      <c r="I1762" s="215"/>
      <c r="J1762" s="215"/>
      <c r="K1762" s="215"/>
      <c r="L1762" s="215"/>
      <c r="M1762" s="215"/>
      <c r="N1762" s="215"/>
      <c r="O1762" s="215"/>
      <c r="P1762" s="215"/>
    </row>
    <row r="1763" spans="1:16" x14ac:dyDescent="0.2">
      <c r="A1763" s="345"/>
      <c r="B1763" s="75"/>
      <c r="C1763" s="352"/>
      <c r="D1763" s="347"/>
      <c r="E1763" s="77"/>
      <c r="F1763" s="185"/>
      <c r="G1763" s="35"/>
      <c r="H1763" s="215"/>
      <c r="I1763" s="215"/>
      <c r="J1763" s="215"/>
      <c r="K1763" s="215"/>
      <c r="L1763" s="215"/>
      <c r="M1763" s="215"/>
      <c r="N1763" s="215"/>
      <c r="O1763" s="215"/>
      <c r="P1763" s="215"/>
    </row>
    <row r="1764" spans="1:16" x14ac:dyDescent="0.2">
      <c r="A1764" s="345"/>
      <c r="B1764" s="75"/>
      <c r="C1764" s="352"/>
      <c r="D1764" s="347"/>
      <c r="E1764" s="77"/>
      <c r="F1764" s="185"/>
      <c r="G1764" s="35"/>
      <c r="H1764" s="215"/>
      <c r="I1764" s="215"/>
      <c r="J1764" s="215"/>
      <c r="K1764" s="215"/>
      <c r="L1764" s="215"/>
      <c r="M1764" s="215"/>
      <c r="N1764" s="215"/>
      <c r="O1764" s="215"/>
      <c r="P1764" s="215"/>
    </row>
    <row r="1765" spans="1:16" x14ac:dyDescent="0.2">
      <c r="A1765" s="345"/>
      <c r="B1765" s="186"/>
      <c r="C1765" s="352"/>
      <c r="D1765" s="347"/>
      <c r="E1765" s="77"/>
      <c r="F1765" s="185"/>
      <c r="G1765" s="35"/>
      <c r="H1765" s="215"/>
      <c r="I1765" s="215"/>
      <c r="J1765" s="215"/>
      <c r="K1765" s="215"/>
      <c r="L1765" s="215"/>
      <c r="M1765" s="215"/>
      <c r="N1765" s="215"/>
      <c r="O1765" s="215"/>
      <c r="P1765" s="215"/>
    </row>
    <row r="1766" spans="1:16" x14ac:dyDescent="0.2">
      <c r="A1766" s="345"/>
      <c r="B1766" s="74"/>
      <c r="C1766" s="352"/>
      <c r="D1766" s="347"/>
      <c r="E1766" s="77"/>
      <c r="F1766" s="185"/>
      <c r="G1766" s="35"/>
      <c r="H1766" s="215"/>
      <c r="I1766" s="215"/>
      <c r="J1766" s="215"/>
      <c r="K1766" s="215"/>
      <c r="L1766" s="215"/>
      <c r="M1766" s="215"/>
      <c r="N1766" s="215"/>
      <c r="O1766" s="215"/>
      <c r="P1766" s="215"/>
    </row>
    <row r="1767" spans="1:16" x14ac:dyDescent="0.2">
      <c r="A1767" s="345"/>
      <c r="B1767" s="74"/>
      <c r="C1767" s="352"/>
      <c r="D1767" s="435"/>
      <c r="E1767" s="84"/>
      <c r="F1767" s="163"/>
      <c r="G1767" s="35"/>
      <c r="H1767" s="215"/>
      <c r="I1767" s="215"/>
      <c r="J1767" s="215"/>
      <c r="K1767" s="215"/>
      <c r="L1767" s="215"/>
      <c r="M1767" s="215"/>
      <c r="N1767" s="215"/>
      <c r="O1767" s="215"/>
      <c r="P1767" s="215"/>
    </row>
    <row r="1768" spans="1:16" x14ac:dyDescent="0.2">
      <c r="A1768" s="345"/>
      <c r="B1768" s="74"/>
      <c r="C1768" s="352"/>
      <c r="D1768" s="435"/>
      <c r="E1768" s="84"/>
      <c r="F1768" s="163"/>
      <c r="G1768" s="35"/>
      <c r="H1768" s="215"/>
      <c r="I1768" s="215"/>
      <c r="J1768" s="215"/>
      <c r="K1768" s="215"/>
      <c r="L1768" s="215"/>
      <c r="M1768" s="215"/>
      <c r="N1768" s="215"/>
      <c r="O1768" s="215"/>
      <c r="P1768" s="215"/>
    </row>
    <row r="1769" spans="1:16" x14ac:dyDescent="0.2">
      <c r="A1769" s="345"/>
      <c r="B1769" s="75"/>
      <c r="C1769" s="352"/>
      <c r="D1769" s="435"/>
      <c r="E1769" s="84"/>
      <c r="F1769" s="172"/>
      <c r="G1769" s="35"/>
      <c r="H1769" s="215"/>
      <c r="I1769" s="215"/>
      <c r="J1769" s="215"/>
      <c r="K1769" s="215"/>
      <c r="L1769" s="215"/>
      <c r="M1769" s="215"/>
      <c r="N1769" s="215"/>
      <c r="O1769" s="215"/>
      <c r="P1769" s="215"/>
    </row>
    <row r="1770" spans="1:16" x14ac:dyDescent="0.2">
      <c r="A1770" s="345"/>
      <c r="B1770" s="75"/>
      <c r="C1770" s="352"/>
      <c r="D1770" s="435"/>
      <c r="E1770" s="84"/>
      <c r="F1770" s="173"/>
      <c r="G1770" s="35"/>
      <c r="H1770" s="215"/>
      <c r="I1770" s="215"/>
      <c r="J1770" s="215"/>
      <c r="K1770" s="215"/>
      <c r="L1770" s="215"/>
      <c r="M1770" s="215"/>
      <c r="N1770" s="215"/>
      <c r="O1770" s="215"/>
      <c r="P1770" s="215"/>
    </row>
    <row r="1771" spans="1:16" x14ac:dyDescent="0.2">
      <c r="A1771" s="345"/>
      <c r="B1771" s="75"/>
      <c r="C1771" s="352"/>
      <c r="D1771" s="435"/>
      <c r="E1771" s="77"/>
      <c r="F1771" s="185"/>
      <c r="G1771" s="35"/>
      <c r="H1771" s="215"/>
      <c r="I1771" s="215"/>
      <c r="J1771" s="215"/>
      <c r="K1771" s="215"/>
      <c r="L1771" s="215"/>
      <c r="M1771" s="215"/>
      <c r="N1771" s="215"/>
      <c r="O1771" s="215"/>
      <c r="P1771" s="215"/>
    </row>
    <row r="1772" spans="1:16" x14ac:dyDescent="0.2">
      <c r="A1772" s="345"/>
      <c r="B1772" s="75"/>
      <c r="C1772" s="352"/>
      <c r="D1772" s="435"/>
      <c r="E1772" s="77"/>
      <c r="F1772" s="185"/>
      <c r="G1772" s="35"/>
      <c r="H1772" s="215"/>
      <c r="I1772" s="215"/>
      <c r="J1772" s="215"/>
      <c r="K1772" s="215"/>
      <c r="L1772" s="215"/>
      <c r="M1772" s="215"/>
      <c r="N1772" s="215"/>
      <c r="O1772" s="215"/>
      <c r="P1772" s="215"/>
    </row>
    <row r="1773" spans="1:16" x14ac:dyDescent="0.2">
      <c r="A1773" s="345"/>
      <c r="B1773" s="75"/>
      <c r="C1773" s="352"/>
      <c r="D1773" s="347"/>
      <c r="E1773" s="77"/>
      <c r="F1773" s="185"/>
      <c r="G1773" s="35"/>
      <c r="H1773" s="215"/>
      <c r="I1773" s="215"/>
      <c r="J1773" s="215"/>
      <c r="K1773" s="215"/>
      <c r="L1773" s="215"/>
      <c r="M1773" s="215"/>
      <c r="N1773" s="215"/>
      <c r="O1773" s="215"/>
      <c r="P1773" s="215"/>
    </row>
    <row r="1774" spans="1:16" x14ac:dyDescent="0.2">
      <c r="A1774" s="345"/>
      <c r="B1774" s="75"/>
      <c r="C1774" s="352"/>
      <c r="D1774" s="347"/>
      <c r="E1774" s="77"/>
      <c r="F1774" s="185"/>
      <c r="G1774" s="35"/>
      <c r="H1774" s="215"/>
      <c r="I1774" s="215"/>
      <c r="J1774" s="215"/>
      <c r="K1774" s="215"/>
      <c r="L1774" s="215"/>
      <c r="M1774" s="215"/>
      <c r="N1774" s="215"/>
      <c r="O1774" s="215"/>
      <c r="P1774" s="215"/>
    </row>
    <row r="1775" spans="1:16" x14ac:dyDescent="0.2">
      <c r="A1775" s="345"/>
      <c r="B1775" s="75"/>
      <c r="C1775" s="352"/>
      <c r="D1775" s="347"/>
      <c r="E1775" s="77"/>
      <c r="F1775" s="185"/>
      <c r="G1775" s="35"/>
      <c r="H1775" s="215"/>
      <c r="I1775" s="215"/>
      <c r="J1775" s="215"/>
      <c r="K1775" s="215"/>
      <c r="L1775" s="215"/>
      <c r="M1775" s="215"/>
      <c r="N1775" s="215"/>
      <c r="O1775" s="215"/>
      <c r="P1775" s="215"/>
    </row>
    <row r="1776" spans="1:16" x14ac:dyDescent="0.2">
      <c r="A1776" s="29"/>
      <c r="B1776" s="75"/>
      <c r="C1776" s="41"/>
      <c r="D1776" s="184"/>
      <c r="E1776" s="84"/>
      <c r="F1776" s="163"/>
      <c r="G1776" s="35"/>
      <c r="H1776" s="215"/>
      <c r="I1776" s="215"/>
      <c r="J1776" s="215"/>
      <c r="K1776" s="215"/>
      <c r="L1776" s="215"/>
      <c r="M1776" s="215"/>
      <c r="N1776" s="215"/>
      <c r="O1776" s="215"/>
      <c r="P1776" s="215"/>
    </row>
    <row r="1777" spans="1:16" x14ac:dyDescent="0.2">
      <c r="A1777" s="29"/>
      <c r="B1777" s="75"/>
      <c r="C1777" s="41"/>
      <c r="D1777" s="184"/>
      <c r="E1777" s="84"/>
      <c r="F1777" s="163"/>
      <c r="G1777" s="35"/>
      <c r="H1777" s="215"/>
      <c r="I1777" s="215"/>
      <c r="J1777" s="215"/>
      <c r="K1777" s="215"/>
      <c r="L1777" s="215"/>
      <c r="M1777" s="215"/>
      <c r="N1777" s="215"/>
      <c r="O1777" s="215"/>
      <c r="P1777" s="215"/>
    </row>
    <row r="1778" spans="1:16" x14ac:dyDescent="0.2">
      <c r="A1778" s="29"/>
      <c r="B1778" s="75"/>
      <c r="C1778" s="41"/>
      <c r="D1778" s="187"/>
      <c r="E1778" s="84"/>
      <c r="F1778" s="163"/>
      <c r="G1778" s="35"/>
      <c r="H1778" s="215"/>
      <c r="I1778" s="215"/>
      <c r="J1778" s="215"/>
      <c r="K1778" s="215"/>
      <c r="L1778" s="215"/>
      <c r="M1778" s="215"/>
      <c r="N1778" s="215"/>
      <c r="O1778" s="215"/>
      <c r="P1778" s="215"/>
    </row>
    <row r="1779" spans="1:16" x14ac:dyDescent="0.2">
      <c r="A1779" s="29"/>
      <c r="B1779" s="75"/>
      <c r="C1779" s="41"/>
      <c r="D1779" s="187"/>
      <c r="E1779" s="84"/>
      <c r="F1779" s="163"/>
      <c r="G1779" s="35"/>
      <c r="H1779" s="215"/>
      <c r="I1779" s="215"/>
      <c r="J1779" s="215"/>
      <c r="K1779" s="215"/>
      <c r="L1779" s="215"/>
      <c r="M1779" s="215"/>
      <c r="N1779" s="215"/>
      <c r="O1779" s="215"/>
      <c r="P1779" s="215"/>
    </row>
    <row r="1780" spans="1:16" x14ac:dyDescent="0.2">
      <c r="A1780" s="29"/>
      <c r="B1780" s="75"/>
      <c r="C1780" s="41"/>
      <c r="D1780" s="187"/>
      <c r="E1780" s="84"/>
      <c r="F1780" s="163"/>
      <c r="G1780" s="35"/>
      <c r="H1780" s="215"/>
      <c r="I1780" s="215"/>
      <c r="J1780" s="215"/>
      <c r="K1780" s="215"/>
      <c r="L1780" s="215"/>
      <c r="M1780" s="215"/>
      <c r="N1780" s="215"/>
      <c r="O1780" s="215"/>
      <c r="P1780" s="215"/>
    </row>
    <row r="1781" spans="1:16" x14ac:dyDescent="0.2">
      <c r="A1781" s="29"/>
      <c r="B1781" s="75"/>
      <c r="C1781" s="41"/>
      <c r="D1781" s="187"/>
      <c r="E1781" s="84"/>
      <c r="F1781" s="163"/>
      <c r="G1781" s="35"/>
      <c r="H1781" s="215"/>
      <c r="I1781" s="215"/>
      <c r="J1781" s="215"/>
      <c r="K1781" s="215"/>
      <c r="L1781" s="215"/>
      <c r="M1781" s="215"/>
      <c r="N1781" s="215"/>
      <c r="O1781" s="215"/>
      <c r="P1781" s="215"/>
    </row>
    <row r="1782" spans="1:16" x14ac:dyDescent="0.2">
      <c r="A1782" s="29"/>
      <c r="B1782" s="75"/>
      <c r="C1782" s="41"/>
      <c r="D1782" s="187"/>
      <c r="E1782" s="84"/>
      <c r="F1782" s="163"/>
      <c r="G1782" s="35"/>
      <c r="H1782" s="215"/>
      <c r="I1782" s="215"/>
      <c r="J1782" s="215"/>
      <c r="K1782" s="215"/>
      <c r="L1782" s="215"/>
      <c r="M1782" s="215"/>
      <c r="N1782" s="215"/>
      <c r="O1782" s="215"/>
      <c r="P1782" s="215"/>
    </row>
    <row r="1783" spans="1:16" x14ac:dyDescent="0.2">
      <c r="A1783" s="29"/>
      <c r="B1783" s="75"/>
      <c r="C1783" s="41"/>
      <c r="D1783" s="187"/>
      <c r="E1783" s="84"/>
      <c r="F1783" s="163"/>
      <c r="G1783" s="35"/>
      <c r="H1783" s="215"/>
      <c r="I1783" s="215"/>
      <c r="J1783" s="215"/>
      <c r="K1783" s="215"/>
      <c r="L1783" s="215"/>
      <c r="M1783" s="215"/>
      <c r="N1783" s="215"/>
      <c r="O1783" s="215"/>
      <c r="P1783" s="215"/>
    </row>
    <row r="1784" spans="1:16" x14ac:dyDescent="0.2">
      <c r="A1784" s="29"/>
      <c r="B1784" s="75"/>
      <c r="C1784" s="41"/>
      <c r="D1784" s="187"/>
      <c r="E1784" s="84"/>
      <c r="F1784" s="163"/>
      <c r="G1784" s="35"/>
      <c r="H1784" s="215"/>
      <c r="I1784" s="215"/>
      <c r="J1784" s="215"/>
      <c r="K1784" s="215"/>
      <c r="L1784" s="215"/>
      <c r="M1784" s="215"/>
      <c r="N1784" s="215"/>
      <c r="O1784" s="215"/>
      <c r="P1784" s="215"/>
    </row>
    <row r="1785" spans="1:16" x14ac:dyDescent="0.2">
      <c r="A1785" s="29"/>
      <c r="B1785" s="75"/>
      <c r="C1785" s="41"/>
      <c r="D1785" s="187"/>
      <c r="E1785" s="84"/>
      <c r="F1785" s="163"/>
      <c r="G1785" s="35"/>
      <c r="H1785" s="215"/>
      <c r="I1785" s="215"/>
      <c r="J1785" s="215"/>
      <c r="K1785" s="215"/>
      <c r="L1785" s="215"/>
      <c r="M1785" s="215"/>
      <c r="N1785" s="215"/>
      <c r="O1785" s="215"/>
      <c r="P1785" s="215"/>
    </row>
    <row r="1786" spans="1:16" x14ac:dyDescent="0.2">
      <c r="A1786" s="29"/>
      <c r="B1786" s="75"/>
      <c r="C1786" s="41"/>
      <c r="D1786" s="187"/>
      <c r="E1786" s="84"/>
      <c r="F1786" s="163"/>
      <c r="G1786" s="35"/>
      <c r="H1786" s="215"/>
      <c r="I1786" s="215"/>
      <c r="J1786" s="215"/>
      <c r="K1786" s="215"/>
      <c r="L1786" s="215"/>
      <c r="M1786" s="215"/>
      <c r="N1786" s="215"/>
      <c r="O1786" s="215"/>
      <c r="P1786" s="215"/>
    </row>
    <row r="1787" spans="1:16" x14ac:dyDescent="0.2">
      <c r="A1787" s="29"/>
      <c r="B1787" s="75"/>
      <c r="C1787" s="41"/>
      <c r="D1787" s="187"/>
      <c r="E1787" s="84"/>
      <c r="F1787" s="163"/>
      <c r="G1787" s="35"/>
      <c r="H1787" s="215"/>
      <c r="I1787" s="215"/>
      <c r="J1787" s="215"/>
      <c r="K1787" s="215"/>
      <c r="L1787" s="215"/>
      <c r="M1787" s="215"/>
      <c r="N1787" s="215"/>
      <c r="O1787" s="215"/>
      <c r="P1787" s="215"/>
    </row>
    <row r="1788" spans="1:16" x14ac:dyDescent="0.2">
      <c r="A1788" s="29"/>
      <c r="B1788" s="75"/>
      <c r="C1788" s="41"/>
      <c r="D1788" s="187"/>
      <c r="E1788" s="84"/>
      <c r="F1788" s="172"/>
      <c r="G1788" s="35"/>
      <c r="H1788" s="215"/>
      <c r="I1788" s="215"/>
      <c r="J1788" s="215"/>
      <c r="K1788" s="215"/>
      <c r="L1788" s="215"/>
      <c r="M1788" s="215"/>
      <c r="N1788" s="215"/>
      <c r="O1788" s="215"/>
      <c r="P1788" s="215"/>
    </row>
    <row r="1789" spans="1:16" x14ac:dyDescent="0.2">
      <c r="A1789" s="29"/>
      <c r="B1789" s="75"/>
      <c r="C1789" s="41"/>
      <c r="D1789" s="187"/>
      <c r="E1789" s="84"/>
      <c r="F1789" s="173"/>
      <c r="G1789" s="35"/>
      <c r="H1789" s="215"/>
      <c r="I1789" s="215"/>
      <c r="J1789" s="215"/>
      <c r="K1789" s="215"/>
      <c r="L1789" s="215"/>
      <c r="M1789" s="215"/>
      <c r="N1789" s="215"/>
      <c r="O1789" s="215"/>
      <c r="P1789" s="215"/>
    </row>
    <row r="1790" spans="1:16" x14ac:dyDescent="0.2">
      <c r="A1790" s="29" t="s">
        <v>8</v>
      </c>
      <c r="B1790" s="75"/>
      <c r="C1790" s="41"/>
      <c r="D1790" s="187"/>
      <c r="E1790" s="84"/>
      <c r="F1790" s="173"/>
      <c r="G1790" s="35" t="s">
        <v>8</v>
      </c>
      <c r="H1790" s="215"/>
      <c r="I1790" s="215"/>
      <c r="J1790" s="215"/>
      <c r="K1790" s="215"/>
      <c r="L1790" s="215"/>
      <c r="M1790" s="215"/>
      <c r="N1790" s="215"/>
      <c r="O1790" s="215"/>
      <c r="P1790" s="215"/>
    </row>
    <row r="1791" spans="1:16" ht="13.5" thickBot="1" x14ac:dyDescent="0.25">
      <c r="A1791" s="45"/>
      <c r="B1791" s="188"/>
      <c r="C1791" s="47" t="s">
        <v>8</v>
      </c>
      <c r="D1791" s="66" t="s">
        <v>8</v>
      </c>
      <c r="E1791" s="188"/>
      <c r="F1791" s="49" t="s">
        <v>15</v>
      </c>
      <c r="G1791" s="50">
        <f>SUM(G1757:G1790)</f>
        <v>2420</v>
      </c>
      <c r="H1791" s="246"/>
      <c r="I1791" s="246"/>
      <c r="J1791" s="246"/>
      <c r="K1791" s="246"/>
      <c r="L1791" s="246"/>
      <c r="M1791" s="246"/>
      <c r="N1791" s="246"/>
      <c r="O1791" s="246"/>
      <c r="P1791" s="246"/>
    </row>
    <row r="1792" spans="1:16" ht="13.5" thickTop="1" x14ac:dyDescent="0.2">
      <c r="A1792" s="1188" t="s">
        <v>1949</v>
      </c>
      <c r="B1792" s="1189"/>
      <c r="C1792" s="1189"/>
      <c r="D1792" s="1189"/>
      <c r="E1792" s="1189"/>
      <c r="F1792" s="1189"/>
      <c r="G1792" s="1190"/>
      <c r="H1792" s="358"/>
      <c r="I1792" s="358"/>
      <c r="J1792" s="358"/>
      <c r="K1792" s="358"/>
      <c r="L1792" s="358"/>
      <c r="M1792" s="358"/>
      <c r="N1792" s="358"/>
      <c r="O1792" s="358"/>
      <c r="P1792" s="358"/>
    </row>
    <row r="1793" spans="1:16" ht="13.5" thickBot="1" x14ac:dyDescent="0.25">
      <c r="A1793" s="359"/>
      <c r="B1793" s="355"/>
      <c r="C1793" s="355" t="s">
        <v>8</v>
      </c>
      <c r="D1793" s="360"/>
      <c r="E1793" s="355"/>
      <c r="F1793" s="361"/>
      <c r="G1793" s="362"/>
      <c r="H1793" s="411"/>
      <c r="I1793" s="411"/>
      <c r="J1793" s="411"/>
      <c r="K1793" s="411"/>
      <c r="L1793" s="411"/>
      <c r="M1793" s="411"/>
      <c r="N1793" s="411"/>
      <c r="O1793" s="411"/>
      <c r="P1793" s="411"/>
    </row>
    <row r="1794" spans="1:16" ht="13.5" thickTop="1" x14ac:dyDescent="0.2">
      <c r="A1794" s="1130" t="s">
        <v>8</v>
      </c>
      <c r="B1794" s="1131"/>
      <c r="C1794" s="1131"/>
      <c r="D1794" s="57" t="s">
        <v>11</v>
      </c>
      <c r="E1794" s="1132" t="s">
        <v>12</v>
      </c>
      <c r="F1794" s="1132"/>
      <c r="G1794" s="1133"/>
      <c r="H1794" s="4"/>
      <c r="I1794" s="4"/>
      <c r="J1794" s="4"/>
      <c r="K1794" s="4"/>
      <c r="L1794" s="4"/>
      <c r="M1794" s="4"/>
      <c r="N1794" s="4"/>
      <c r="O1794" s="4"/>
      <c r="P1794" s="4"/>
    </row>
    <row r="1795" spans="1:16" x14ac:dyDescent="0.2">
      <c r="A1795" s="1191" t="s">
        <v>17</v>
      </c>
      <c r="B1795" s="1192"/>
      <c r="C1795" s="1193"/>
      <c r="D1795" s="39"/>
      <c r="E1795" s="1136"/>
      <c r="F1795" s="1137"/>
      <c r="G1795" s="1138"/>
      <c r="H1795" s="176"/>
      <c r="I1795" s="176"/>
      <c r="J1795" s="176"/>
      <c r="K1795" s="176"/>
      <c r="L1795" s="176"/>
      <c r="M1795" s="176"/>
      <c r="N1795" s="176"/>
      <c r="O1795" s="176"/>
      <c r="P1795" s="176"/>
    </row>
    <row r="1796" spans="1:16" x14ac:dyDescent="0.2">
      <c r="A1796" s="1191" t="s">
        <v>38</v>
      </c>
      <c r="B1796" s="1192"/>
      <c r="C1796" s="1193"/>
      <c r="D1796" s="58" t="s">
        <v>380</v>
      </c>
      <c r="E1796" s="1194" t="s">
        <v>142</v>
      </c>
      <c r="F1796" s="1139"/>
      <c r="G1796" s="1140"/>
      <c r="H1796" s="1"/>
      <c r="I1796" s="1"/>
      <c r="J1796" s="1"/>
      <c r="K1796" s="1"/>
      <c r="L1796" s="1"/>
      <c r="M1796" s="1"/>
      <c r="N1796" s="1"/>
      <c r="O1796" s="1"/>
      <c r="P1796" s="1"/>
    </row>
    <row r="1797" spans="1:16" ht="13.5" thickBot="1" x14ac:dyDescent="0.25">
      <c r="A1797" s="1195" t="s">
        <v>39</v>
      </c>
      <c r="B1797" s="1196"/>
      <c r="C1797" s="1197"/>
      <c r="D1797" s="356" t="s">
        <v>589</v>
      </c>
      <c r="E1797" s="1143" t="s">
        <v>0</v>
      </c>
      <c r="F1797" s="1143"/>
      <c r="G1797" s="1144"/>
      <c r="H1797" s="4"/>
      <c r="I1797" s="4"/>
      <c r="J1797" s="4"/>
      <c r="K1797" s="4"/>
      <c r="L1797" s="4"/>
      <c r="M1797" s="4"/>
      <c r="N1797" s="4"/>
      <c r="O1797" s="4"/>
      <c r="P1797" s="4"/>
    </row>
    <row r="1798" spans="1:16" ht="16.5" x14ac:dyDescent="0.25">
      <c r="A1798" s="1152" t="s">
        <v>29</v>
      </c>
      <c r="B1798" s="1153"/>
      <c r="C1798" s="1153"/>
      <c r="D1798" s="1153"/>
      <c r="E1798" s="1153"/>
      <c r="F1798" s="1153"/>
      <c r="G1798" s="1154"/>
      <c r="H1798" s="251"/>
      <c r="I1798" s="251"/>
      <c r="J1798" s="251"/>
      <c r="K1798" s="251"/>
      <c r="L1798" s="251"/>
      <c r="M1798" s="251"/>
      <c r="N1798" s="251"/>
      <c r="O1798" s="251"/>
      <c r="P1798" s="251"/>
    </row>
    <row r="1799" spans="1:16" x14ac:dyDescent="0.2">
      <c r="A1799" s="1155" t="s">
        <v>48</v>
      </c>
      <c r="B1799" s="1156"/>
      <c r="C1799" s="1156"/>
      <c r="D1799" s="1156"/>
      <c r="E1799" s="1156"/>
      <c r="F1799" s="1156"/>
      <c r="G1799" s="1157"/>
      <c r="H1799" s="250"/>
      <c r="I1799" s="250"/>
      <c r="J1799" s="250"/>
      <c r="K1799" s="250"/>
      <c r="L1799" s="250"/>
      <c r="M1799" s="250"/>
      <c r="N1799" s="250"/>
      <c r="O1799" s="250"/>
      <c r="P1799" s="250"/>
    </row>
    <row r="1800" spans="1:16" x14ac:dyDescent="0.2">
      <c r="A1800" s="1158" t="s">
        <v>49</v>
      </c>
      <c r="B1800" s="1159"/>
      <c r="C1800" s="1159"/>
      <c r="D1800" s="1159"/>
      <c r="E1800" s="1159"/>
      <c r="F1800" s="1159"/>
      <c r="G1800" s="1160"/>
      <c r="H1800" s="4"/>
      <c r="I1800" s="4"/>
      <c r="J1800" s="4"/>
      <c r="K1800" s="4"/>
      <c r="L1800" s="4"/>
      <c r="M1800" s="4"/>
      <c r="N1800" s="4"/>
      <c r="O1800" s="4"/>
      <c r="P1800" s="4"/>
    </row>
    <row r="1801" spans="1:16" x14ac:dyDescent="0.2">
      <c r="A1801" s="6"/>
      <c r="B1801" s="178"/>
      <c r="C1801" s="8"/>
      <c r="D1801" s="9"/>
      <c r="E1801" s="99"/>
      <c r="F1801" s="10"/>
      <c r="G1801" s="11" t="s">
        <v>8</v>
      </c>
      <c r="H1801" s="252"/>
      <c r="I1801" s="252"/>
      <c r="J1801" s="252"/>
      <c r="K1801" s="252"/>
      <c r="L1801" s="252"/>
      <c r="M1801" s="252"/>
      <c r="N1801" s="252"/>
      <c r="O1801" s="252"/>
      <c r="P1801" s="252"/>
    </row>
    <row r="1802" spans="1:16" x14ac:dyDescent="0.2">
      <c r="A1802" s="12" t="s">
        <v>1</v>
      </c>
      <c r="B1802" s="13"/>
      <c r="C1802" s="14" t="s">
        <v>5</v>
      </c>
      <c r="D1802" s="13"/>
      <c r="E1802" s="343" t="s">
        <v>1957</v>
      </c>
      <c r="F1802" s="60"/>
      <c r="G1802" s="344" t="s">
        <v>1947</v>
      </c>
      <c r="H1802" s="411"/>
      <c r="I1802" s="411"/>
      <c r="J1802" s="411"/>
      <c r="K1802" s="411"/>
      <c r="L1802" s="411"/>
      <c r="M1802" s="411"/>
      <c r="N1802" s="411"/>
      <c r="O1802" s="411"/>
      <c r="P1802" s="411"/>
    </row>
    <row r="1803" spans="1:16" x14ac:dyDescent="0.2">
      <c r="A1803" s="17" t="s">
        <v>8</v>
      </c>
      <c r="B1803" s="179"/>
      <c r="C1803" s="19"/>
      <c r="D1803" s="4"/>
      <c r="E1803" s="1145"/>
      <c r="F1803" s="1146"/>
      <c r="G1803" s="20"/>
    </row>
    <row r="1804" spans="1:16" x14ac:dyDescent="0.2">
      <c r="A1804" s="21" t="s">
        <v>37</v>
      </c>
      <c r="B1804" s="22"/>
      <c r="C1804" s="22"/>
      <c r="D1804" s="22"/>
      <c r="E1804" s="23" t="s">
        <v>46</v>
      </c>
      <c r="F1804" s="24"/>
      <c r="G1804" s="20" t="s">
        <v>50</v>
      </c>
    </row>
    <row r="1805" spans="1:16" x14ac:dyDescent="0.2">
      <c r="A1805" s="6"/>
      <c r="B1805" s="178"/>
      <c r="C1805" s="8"/>
      <c r="D1805" s="8"/>
      <c r="E1805" s="1147"/>
      <c r="F1805" s="1148"/>
      <c r="G1805" s="25"/>
    </row>
    <row r="1806" spans="1:16" ht="26.25" thickBot="1" x14ac:dyDescent="0.25">
      <c r="A1806" s="26" t="s">
        <v>47</v>
      </c>
      <c r="B1806" s="180" t="s">
        <v>23</v>
      </c>
      <c r="C1806" s="28" t="s">
        <v>34</v>
      </c>
      <c r="D1806" s="110" t="s">
        <v>53</v>
      </c>
      <c r="E1806" s="181" t="s">
        <v>54</v>
      </c>
      <c r="F1806" s="111" t="s">
        <v>55</v>
      </c>
      <c r="G1806" s="112" t="s">
        <v>35</v>
      </c>
      <c r="H1806" s="253"/>
      <c r="I1806" s="253"/>
      <c r="J1806" s="253"/>
      <c r="K1806" s="253"/>
      <c r="L1806" s="253"/>
      <c r="M1806" s="253"/>
      <c r="N1806" s="253"/>
      <c r="O1806" s="253"/>
      <c r="P1806" s="253"/>
    </row>
    <row r="1807" spans="1:16" ht="13.5" thickTop="1" x14ac:dyDescent="0.2">
      <c r="A1807" s="345">
        <v>1</v>
      </c>
      <c r="B1807" s="75"/>
      <c r="C1807" s="346" t="s">
        <v>149</v>
      </c>
      <c r="D1807" s="347" t="s">
        <v>1950</v>
      </c>
      <c r="E1807" s="438">
        <v>75</v>
      </c>
      <c r="F1807" s="562">
        <v>70</v>
      </c>
      <c r="G1807" s="35">
        <f>F1807*E1807</f>
        <v>5250</v>
      </c>
      <c r="H1807" s="215"/>
      <c r="I1807" s="215"/>
      <c r="J1807" s="215"/>
      <c r="K1807" s="215"/>
      <c r="L1807" s="215"/>
      <c r="M1807" s="215"/>
      <c r="N1807" s="215"/>
      <c r="O1807" s="215"/>
      <c r="P1807" s="215"/>
    </row>
    <row r="1808" spans="1:16" x14ac:dyDescent="0.2">
      <c r="A1808" s="345">
        <v>2</v>
      </c>
      <c r="B1808" s="75"/>
      <c r="C1808" s="352" t="s">
        <v>1954</v>
      </c>
      <c r="D1808" s="347" t="s">
        <v>1951</v>
      </c>
      <c r="E1808" s="77">
        <v>24</v>
      </c>
      <c r="F1808" s="280">
        <v>75</v>
      </c>
      <c r="G1808" s="35">
        <f t="shared" ref="G1808:G1811" si="24">F1808*E1808</f>
        <v>1800</v>
      </c>
      <c r="H1808" s="215"/>
      <c r="I1808" s="215"/>
      <c r="J1808" s="215"/>
      <c r="K1808" s="215"/>
      <c r="L1808" s="215"/>
      <c r="M1808" s="215"/>
      <c r="N1808" s="215"/>
      <c r="O1808" s="215"/>
      <c r="P1808" s="215"/>
    </row>
    <row r="1809" spans="1:19" x14ac:dyDescent="0.2">
      <c r="A1809" s="345">
        <v>3</v>
      </c>
      <c r="B1809" s="75"/>
      <c r="C1809" s="352" t="s">
        <v>1954</v>
      </c>
      <c r="D1809" s="439" t="s">
        <v>1952</v>
      </c>
      <c r="E1809" s="77">
        <v>3</v>
      </c>
      <c r="F1809" s="280">
        <v>100</v>
      </c>
      <c r="G1809" s="35">
        <f t="shared" si="24"/>
        <v>300</v>
      </c>
      <c r="H1809" s="215"/>
      <c r="I1809" s="215"/>
      <c r="J1809" s="215"/>
      <c r="K1809" s="215"/>
      <c r="L1809" s="215"/>
      <c r="M1809" s="215"/>
      <c r="N1809" s="215"/>
      <c r="O1809" s="215"/>
      <c r="P1809" s="215"/>
    </row>
    <row r="1810" spans="1:19" x14ac:dyDescent="0.2">
      <c r="A1810" s="345">
        <v>4</v>
      </c>
      <c r="B1810" s="75"/>
      <c r="C1810" s="352" t="s">
        <v>1954</v>
      </c>
      <c r="D1810" s="347" t="s">
        <v>295</v>
      </c>
      <c r="E1810" s="77">
        <v>27</v>
      </c>
      <c r="F1810" s="214">
        <v>15</v>
      </c>
      <c r="G1810" s="35">
        <f t="shared" si="24"/>
        <v>405</v>
      </c>
      <c r="H1810" s="215"/>
      <c r="I1810" s="215"/>
      <c r="J1810" s="215"/>
      <c r="K1810" s="215"/>
      <c r="L1810" s="215"/>
      <c r="M1810" s="215"/>
      <c r="N1810" s="215"/>
      <c r="O1810" s="215"/>
      <c r="P1810" s="215"/>
    </row>
    <row r="1811" spans="1:19" x14ac:dyDescent="0.2">
      <c r="A1811" s="345">
        <v>5</v>
      </c>
      <c r="B1811" s="75"/>
      <c r="C1811" s="352" t="s">
        <v>246</v>
      </c>
      <c r="D1811" s="347" t="s">
        <v>1953</v>
      </c>
      <c r="E1811" s="77">
        <v>3</v>
      </c>
      <c r="F1811" s="280">
        <v>80</v>
      </c>
      <c r="G1811" s="35">
        <f t="shared" si="24"/>
        <v>240</v>
      </c>
      <c r="H1811" s="215"/>
      <c r="I1811" s="215"/>
      <c r="J1811" s="215"/>
      <c r="K1811" s="215"/>
      <c r="L1811" s="215"/>
      <c r="M1811" s="215"/>
      <c r="N1811" s="215"/>
      <c r="O1811" s="215"/>
      <c r="P1811" s="215"/>
      <c r="Q1811" s="164"/>
      <c r="R1811" s="164"/>
      <c r="S1811" s="164"/>
    </row>
    <row r="1812" spans="1:19" x14ac:dyDescent="0.2">
      <c r="A1812" s="345"/>
      <c r="B1812" s="75"/>
      <c r="C1812" s="352"/>
      <c r="D1812" s="347"/>
      <c r="E1812" s="77"/>
      <c r="F1812" s="185"/>
      <c r="G1812" s="35"/>
      <c r="H1812" s="215"/>
      <c r="I1812" s="215"/>
      <c r="J1812" s="215"/>
      <c r="K1812" s="215"/>
      <c r="L1812" s="215"/>
      <c r="M1812" s="215"/>
      <c r="N1812" s="215"/>
      <c r="O1812" s="215"/>
      <c r="P1812" s="215"/>
    </row>
    <row r="1813" spans="1:19" x14ac:dyDescent="0.2">
      <c r="A1813" s="345"/>
      <c r="B1813" s="75"/>
      <c r="C1813" s="352"/>
      <c r="D1813" s="347"/>
      <c r="E1813" s="77"/>
      <c r="F1813" s="185"/>
      <c r="G1813" s="35"/>
      <c r="H1813" s="215"/>
      <c r="I1813" s="215"/>
      <c r="J1813" s="215"/>
      <c r="K1813" s="215"/>
      <c r="L1813" s="215"/>
      <c r="M1813" s="215"/>
      <c r="N1813" s="215"/>
      <c r="O1813" s="215"/>
      <c r="P1813" s="215"/>
    </row>
    <row r="1814" spans="1:19" x14ac:dyDescent="0.2">
      <c r="A1814" s="345"/>
      <c r="B1814" s="75"/>
      <c r="C1814" s="352"/>
      <c r="D1814" s="347"/>
      <c r="E1814" s="77"/>
      <c r="F1814" s="185"/>
      <c r="G1814" s="35"/>
      <c r="H1814" s="215"/>
      <c r="I1814" s="215"/>
      <c r="J1814" s="215"/>
      <c r="K1814" s="215"/>
      <c r="L1814" s="215"/>
      <c r="M1814" s="215"/>
      <c r="N1814" s="215"/>
      <c r="O1814" s="215"/>
      <c r="P1814" s="215"/>
    </row>
    <row r="1815" spans="1:19" x14ac:dyDescent="0.2">
      <c r="A1815" s="345"/>
      <c r="B1815" s="186"/>
      <c r="C1815" s="352"/>
      <c r="D1815" s="347"/>
      <c r="E1815" s="77"/>
      <c r="F1815" s="185"/>
      <c r="G1815" s="35"/>
      <c r="H1815" s="215"/>
      <c r="I1815" s="215"/>
      <c r="J1815" s="215"/>
      <c r="K1815" s="215"/>
      <c r="L1815" s="215"/>
      <c r="M1815" s="215"/>
      <c r="N1815" s="215"/>
      <c r="O1815" s="215"/>
      <c r="P1815" s="215"/>
    </row>
    <row r="1816" spans="1:19" x14ac:dyDescent="0.2">
      <c r="A1816" s="345"/>
      <c r="B1816" s="74"/>
      <c r="C1816" s="352"/>
      <c r="D1816" s="347"/>
      <c r="E1816" s="77"/>
      <c r="F1816" s="185"/>
      <c r="G1816" s="35"/>
      <c r="H1816" s="215"/>
      <c r="I1816" s="215"/>
      <c r="J1816" s="215"/>
      <c r="K1816" s="215"/>
      <c r="L1816" s="215"/>
      <c r="M1816" s="215"/>
      <c r="N1816" s="215"/>
      <c r="O1816" s="215"/>
      <c r="P1816" s="215"/>
    </row>
    <row r="1817" spans="1:19" x14ac:dyDescent="0.2">
      <c r="A1817" s="345"/>
      <c r="B1817" s="74"/>
      <c r="C1817" s="352"/>
      <c r="D1817" s="435"/>
      <c r="E1817" s="84"/>
      <c r="F1817" s="163"/>
      <c r="G1817" s="35"/>
      <c r="H1817" s="215"/>
      <c r="I1817" s="215"/>
      <c r="J1817" s="215"/>
      <c r="K1817" s="215"/>
      <c r="L1817" s="215"/>
      <c r="M1817" s="215"/>
      <c r="N1817" s="215"/>
      <c r="O1817" s="215"/>
      <c r="P1817" s="215"/>
    </row>
    <row r="1818" spans="1:19" x14ac:dyDescent="0.2">
      <c r="A1818" s="345"/>
      <c r="B1818" s="74"/>
      <c r="C1818" s="352"/>
      <c r="D1818" s="435"/>
      <c r="E1818" s="84"/>
      <c r="F1818" s="163"/>
      <c r="G1818" s="35"/>
      <c r="H1818" s="215"/>
      <c r="I1818" s="215"/>
      <c r="J1818" s="215"/>
      <c r="K1818" s="215"/>
      <c r="L1818" s="215"/>
      <c r="M1818" s="215"/>
      <c r="N1818" s="215"/>
      <c r="O1818" s="215"/>
      <c r="P1818" s="215"/>
    </row>
    <row r="1819" spans="1:19" x14ac:dyDescent="0.2">
      <c r="A1819" s="345"/>
      <c r="B1819" s="75"/>
      <c r="C1819" s="352"/>
      <c r="D1819" s="435"/>
      <c r="E1819" s="84"/>
      <c r="F1819" s="172"/>
      <c r="G1819" s="35"/>
      <c r="H1819" s="215"/>
      <c r="I1819" s="215"/>
      <c r="J1819" s="215"/>
      <c r="K1819" s="215"/>
      <c r="L1819" s="215"/>
      <c r="M1819" s="215"/>
      <c r="N1819" s="215"/>
      <c r="O1819" s="215"/>
      <c r="P1819" s="215"/>
    </row>
    <row r="1820" spans="1:19" x14ac:dyDescent="0.2">
      <c r="A1820" s="345"/>
      <c r="B1820" s="75"/>
      <c r="C1820" s="352"/>
      <c r="D1820" s="435"/>
      <c r="E1820" s="84"/>
      <c r="F1820" s="173"/>
      <c r="G1820" s="35"/>
      <c r="H1820" s="215"/>
      <c r="I1820" s="215"/>
      <c r="J1820" s="215"/>
      <c r="K1820" s="215"/>
      <c r="L1820" s="215"/>
      <c r="M1820" s="215"/>
      <c r="N1820" s="215"/>
      <c r="O1820" s="215"/>
      <c r="P1820" s="215"/>
    </row>
    <row r="1821" spans="1:19" x14ac:dyDescent="0.2">
      <c r="A1821" s="345"/>
      <c r="B1821" s="75"/>
      <c r="C1821" s="352"/>
      <c r="D1821" s="435"/>
      <c r="E1821" s="77"/>
      <c r="F1821" s="185"/>
      <c r="G1821" s="35"/>
      <c r="H1821" s="215"/>
      <c r="I1821" s="215"/>
      <c r="J1821" s="215"/>
      <c r="K1821" s="215"/>
      <c r="L1821" s="215"/>
      <c r="M1821" s="215"/>
      <c r="N1821" s="215"/>
      <c r="O1821" s="215"/>
      <c r="P1821" s="215"/>
    </row>
    <row r="1822" spans="1:19" x14ac:dyDescent="0.2">
      <c r="A1822" s="345"/>
      <c r="B1822" s="75"/>
      <c r="C1822" s="352"/>
      <c r="D1822" s="435"/>
      <c r="E1822" s="77"/>
      <c r="F1822" s="185"/>
      <c r="G1822" s="35"/>
      <c r="H1822" s="215"/>
      <c r="I1822" s="215"/>
      <c r="J1822" s="215"/>
      <c r="K1822" s="215"/>
      <c r="L1822" s="215"/>
      <c r="M1822" s="215"/>
      <c r="N1822" s="215"/>
      <c r="O1822" s="215"/>
      <c r="P1822" s="215"/>
    </row>
    <row r="1823" spans="1:19" x14ac:dyDescent="0.2">
      <c r="A1823" s="345"/>
      <c r="B1823" s="75"/>
      <c r="C1823" s="352"/>
      <c r="D1823" s="347"/>
      <c r="E1823" s="77"/>
      <c r="F1823" s="185"/>
      <c r="G1823" s="35"/>
      <c r="H1823" s="215"/>
      <c r="I1823" s="215"/>
      <c r="J1823" s="215"/>
      <c r="K1823" s="215"/>
      <c r="L1823" s="215"/>
      <c r="M1823" s="215"/>
      <c r="N1823" s="215"/>
      <c r="O1823" s="215"/>
      <c r="P1823" s="215"/>
    </row>
    <row r="1824" spans="1:19" x14ac:dyDescent="0.2">
      <c r="A1824" s="345"/>
      <c r="B1824" s="75"/>
      <c r="C1824" s="352"/>
      <c r="D1824" s="347"/>
      <c r="E1824" s="77"/>
      <c r="F1824" s="185"/>
      <c r="G1824" s="35"/>
      <c r="H1824" s="215"/>
      <c r="I1824" s="215"/>
      <c r="J1824" s="215"/>
      <c r="K1824" s="215"/>
      <c r="L1824" s="215"/>
      <c r="M1824" s="215"/>
      <c r="N1824" s="215"/>
      <c r="O1824" s="215"/>
      <c r="P1824" s="215"/>
    </row>
    <row r="1825" spans="1:16" x14ac:dyDescent="0.2">
      <c r="A1825" s="345"/>
      <c r="B1825" s="75"/>
      <c r="C1825" s="352"/>
      <c r="D1825" s="347"/>
      <c r="E1825" s="77"/>
      <c r="F1825" s="185"/>
      <c r="G1825" s="35"/>
      <c r="H1825" s="215"/>
      <c r="I1825" s="215"/>
      <c r="J1825" s="215"/>
      <c r="K1825" s="215"/>
      <c r="L1825" s="215"/>
      <c r="M1825" s="215"/>
      <c r="N1825" s="215"/>
      <c r="O1825" s="215"/>
      <c r="P1825" s="215"/>
    </row>
    <row r="1826" spans="1:16" x14ac:dyDescent="0.2">
      <c r="A1826" s="29"/>
      <c r="B1826" s="75"/>
      <c r="C1826" s="41"/>
      <c r="D1826" s="184"/>
      <c r="E1826" s="84"/>
      <c r="F1826" s="163"/>
      <c r="G1826" s="35"/>
      <c r="H1826" s="215"/>
      <c r="I1826" s="215"/>
      <c r="J1826" s="215"/>
      <c r="K1826" s="215"/>
      <c r="L1826" s="215"/>
      <c r="M1826" s="215"/>
      <c r="N1826" s="215"/>
      <c r="O1826" s="215"/>
      <c r="P1826" s="215"/>
    </row>
    <row r="1827" spans="1:16" x14ac:dyDescent="0.2">
      <c r="A1827" s="29"/>
      <c r="B1827" s="75"/>
      <c r="C1827" s="41"/>
      <c r="D1827" s="184"/>
      <c r="E1827" s="84"/>
      <c r="F1827" s="163"/>
      <c r="G1827" s="35"/>
      <c r="H1827" s="215"/>
      <c r="I1827" s="215"/>
      <c r="J1827" s="215"/>
      <c r="K1827" s="215"/>
      <c r="L1827" s="215"/>
      <c r="M1827" s="215"/>
      <c r="N1827" s="215"/>
      <c r="O1827" s="215"/>
      <c r="P1827" s="215"/>
    </row>
    <row r="1828" spans="1:16" x14ac:dyDescent="0.2">
      <c r="A1828" s="29"/>
      <c r="B1828" s="75"/>
      <c r="C1828" s="41"/>
      <c r="D1828" s="187"/>
      <c r="E1828" s="84"/>
      <c r="F1828" s="163"/>
      <c r="G1828" s="35"/>
      <c r="H1828" s="215"/>
      <c r="I1828" s="215"/>
      <c r="J1828" s="215"/>
      <c r="K1828" s="215"/>
      <c r="L1828" s="215"/>
      <c r="M1828" s="215"/>
      <c r="N1828" s="215"/>
      <c r="O1828" s="215"/>
      <c r="P1828" s="215"/>
    </row>
    <row r="1829" spans="1:16" x14ac:dyDescent="0.2">
      <c r="A1829" s="29"/>
      <c r="B1829" s="75"/>
      <c r="C1829" s="41"/>
      <c r="D1829" s="187"/>
      <c r="E1829" s="84"/>
      <c r="F1829" s="163"/>
      <c r="G1829" s="35"/>
      <c r="H1829" s="215"/>
      <c r="I1829" s="215"/>
      <c r="J1829" s="215"/>
      <c r="K1829" s="215"/>
      <c r="L1829" s="215"/>
      <c r="M1829" s="215"/>
      <c r="N1829" s="215"/>
      <c r="O1829" s="215"/>
      <c r="P1829" s="215"/>
    </row>
    <row r="1830" spans="1:16" x14ac:dyDescent="0.2">
      <c r="A1830" s="29"/>
      <c r="B1830" s="75"/>
      <c r="C1830" s="41"/>
      <c r="D1830" s="187"/>
      <c r="E1830" s="84"/>
      <c r="F1830" s="163"/>
      <c r="G1830" s="35"/>
      <c r="H1830" s="215"/>
      <c r="I1830" s="215"/>
      <c r="J1830" s="215"/>
      <c r="K1830" s="215"/>
      <c r="L1830" s="215"/>
      <c r="M1830" s="215"/>
      <c r="N1830" s="215"/>
      <c r="O1830" s="215"/>
      <c r="P1830" s="215"/>
    </row>
    <row r="1831" spans="1:16" x14ac:dyDescent="0.2">
      <c r="A1831" s="29"/>
      <c r="B1831" s="75"/>
      <c r="C1831" s="41"/>
      <c r="D1831" s="187"/>
      <c r="E1831" s="84"/>
      <c r="F1831" s="163"/>
      <c r="G1831" s="35"/>
      <c r="H1831" s="215"/>
      <c r="I1831" s="215"/>
      <c r="J1831" s="215"/>
      <c r="K1831" s="215"/>
      <c r="L1831" s="215"/>
      <c r="M1831" s="215"/>
      <c r="N1831" s="215"/>
      <c r="O1831" s="215"/>
      <c r="P1831" s="215"/>
    </row>
    <row r="1832" spans="1:16" x14ac:dyDescent="0.2">
      <c r="A1832" s="29"/>
      <c r="B1832" s="75"/>
      <c r="C1832" s="41"/>
      <c r="D1832" s="187"/>
      <c r="E1832" s="84"/>
      <c r="F1832" s="163"/>
      <c r="G1832" s="35"/>
      <c r="H1832" s="215"/>
      <c r="I1832" s="215"/>
      <c r="J1832" s="215"/>
      <c r="K1832" s="215"/>
      <c r="L1832" s="215"/>
      <c r="M1832" s="215"/>
      <c r="N1832" s="215"/>
      <c r="O1832" s="215"/>
      <c r="P1832" s="215"/>
    </row>
    <row r="1833" spans="1:16" x14ac:dyDescent="0.2">
      <c r="A1833" s="29"/>
      <c r="B1833" s="75"/>
      <c r="C1833" s="41"/>
      <c r="D1833" s="187"/>
      <c r="E1833" s="84"/>
      <c r="F1833" s="163"/>
      <c r="G1833" s="35"/>
      <c r="H1833" s="215"/>
      <c r="I1833" s="215"/>
      <c r="J1833" s="215"/>
      <c r="K1833" s="215"/>
      <c r="L1833" s="215"/>
      <c r="M1833" s="215"/>
      <c r="N1833" s="215"/>
      <c r="O1833" s="215"/>
      <c r="P1833" s="215"/>
    </row>
    <row r="1834" spans="1:16" x14ac:dyDescent="0.2">
      <c r="A1834" s="29"/>
      <c r="B1834" s="75"/>
      <c r="C1834" s="41"/>
      <c r="D1834" s="187"/>
      <c r="E1834" s="84"/>
      <c r="F1834" s="163"/>
      <c r="G1834" s="35"/>
      <c r="H1834" s="215"/>
      <c r="I1834" s="215"/>
      <c r="J1834" s="215"/>
      <c r="K1834" s="215"/>
      <c r="L1834" s="215"/>
      <c r="M1834" s="215"/>
      <c r="N1834" s="215"/>
      <c r="O1834" s="215"/>
      <c r="P1834" s="215"/>
    </row>
    <row r="1835" spans="1:16" x14ac:dyDescent="0.2">
      <c r="A1835" s="29"/>
      <c r="B1835" s="75"/>
      <c r="C1835" s="41"/>
      <c r="D1835" s="187"/>
      <c r="E1835" s="84"/>
      <c r="F1835" s="163"/>
      <c r="G1835" s="35"/>
      <c r="H1835" s="215"/>
      <c r="I1835" s="215"/>
      <c r="J1835" s="215"/>
      <c r="K1835" s="215"/>
      <c r="L1835" s="215"/>
      <c r="M1835" s="215"/>
      <c r="N1835" s="215"/>
      <c r="O1835" s="215"/>
      <c r="P1835" s="215"/>
    </row>
    <row r="1836" spans="1:16" x14ac:dyDescent="0.2">
      <c r="A1836" s="29"/>
      <c r="B1836" s="75"/>
      <c r="C1836" s="41"/>
      <c r="D1836" s="187"/>
      <c r="E1836" s="84"/>
      <c r="F1836" s="163"/>
      <c r="G1836" s="35"/>
      <c r="H1836" s="215"/>
      <c r="I1836" s="215"/>
      <c r="J1836" s="215"/>
      <c r="K1836" s="215"/>
      <c r="L1836" s="215"/>
      <c r="M1836" s="215"/>
      <c r="N1836" s="215"/>
      <c r="O1836" s="215"/>
      <c r="P1836" s="215"/>
    </row>
    <row r="1837" spans="1:16" x14ac:dyDescent="0.2">
      <c r="A1837" s="29"/>
      <c r="B1837" s="75"/>
      <c r="C1837" s="41"/>
      <c r="D1837" s="187"/>
      <c r="E1837" s="84"/>
      <c r="F1837" s="163"/>
      <c r="G1837" s="35"/>
      <c r="H1837" s="215"/>
      <c r="I1837" s="215"/>
      <c r="J1837" s="215"/>
      <c r="K1837" s="215"/>
      <c r="L1837" s="215"/>
      <c r="M1837" s="215"/>
      <c r="N1837" s="215"/>
      <c r="O1837" s="215"/>
      <c r="P1837" s="215"/>
    </row>
    <row r="1838" spans="1:16" x14ac:dyDescent="0.2">
      <c r="A1838" s="29"/>
      <c r="B1838" s="75"/>
      <c r="C1838" s="41"/>
      <c r="D1838" s="187"/>
      <c r="E1838" s="84"/>
      <c r="F1838" s="172"/>
      <c r="G1838" s="35"/>
      <c r="H1838" s="215"/>
      <c r="I1838" s="215"/>
      <c r="J1838" s="215"/>
      <c r="K1838" s="215"/>
      <c r="L1838" s="215"/>
      <c r="M1838" s="215"/>
      <c r="N1838" s="215"/>
      <c r="O1838" s="215"/>
      <c r="P1838" s="215"/>
    </row>
    <row r="1839" spans="1:16" x14ac:dyDescent="0.2">
      <c r="A1839" s="29"/>
      <c r="B1839" s="75"/>
      <c r="C1839" s="41"/>
      <c r="D1839" s="187"/>
      <c r="E1839" s="84"/>
      <c r="F1839" s="173"/>
      <c r="G1839" s="35"/>
      <c r="H1839" s="215"/>
      <c r="I1839" s="215"/>
      <c r="J1839" s="215"/>
      <c r="K1839" s="215"/>
      <c r="L1839" s="215"/>
      <c r="M1839" s="215"/>
      <c r="N1839" s="215"/>
      <c r="O1839" s="215"/>
      <c r="P1839" s="215"/>
    </row>
    <row r="1840" spans="1:16" x14ac:dyDescent="0.2">
      <c r="A1840" s="29" t="s">
        <v>8</v>
      </c>
      <c r="B1840" s="75"/>
      <c r="C1840" s="41"/>
      <c r="D1840" s="187"/>
      <c r="E1840" s="84"/>
      <c r="F1840" s="173"/>
      <c r="G1840" s="35" t="s">
        <v>8</v>
      </c>
      <c r="H1840" s="215"/>
      <c r="I1840" s="215"/>
      <c r="J1840" s="215"/>
      <c r="K1840" s="215"/>
      <c r="L1840" s="215"/>
      <c r="M1840" s="215"/>
      <c r="N1840" s="215"/>
      <c r="O1840" s="215"/>
      <c r="P1840" s="215"/>
    </row>
    <row r="1841" spans="1:16" ht="13.5" thickBot="1" x14ac:dyDescent="0.25">
      <c r="A1841" s="45"/>
      <c r="B1841" s="188"/>
      <c r="C1841" s="47" t="s">
        <v>8</v>
      </c>
      <c r="D1841" s="66" t="s">
        <v>8</v>
      </c>
      <c r="E1841" s="188"/>
      <c r="F1841" s="49" t="s">
        <v>15</v>
      </c>
      <c r="G1841" s="50">
        <f>SUM(G1807:G1840)</f>
        <v>7995</v>
      </c>
      <c r="H1841" s="246"/>
      <c r="I1841" s="246"/>
      <c r="J1841" s="246"/>
      <c r="K1841" s="246"/>
      <c r="L1841" s="246"/>
      <c r="M1841" s="246"/>
      <c r="N1841" s="246"/>
      <c r="O1841" s="246"/>
      <c r="P1841" s="246"/>
    </row>
    <row r="1842" spans="1:16" ht="13.5" thickTop="1" x14ac:dyDescent="0.2">
      <c r="A1842" s="1188" t="s">
        <v>1964</v>
      </c>
      <c r="B1842" s="1189"/>
      <c r="C1842" s="1189"/>
      <c r="D1842" s="1189"/>
      <c r="E1842" s="1189"/>
      <c r="F1842" s="1189"/>
      <c r="G1842" s="1190"/>
      <c r="H1842" s="358"/>
      <c r="I1842" s="358"/>
      <c r="J1842" s="358"/>
      <c r="K1842" s="358"/>
      <c r="L1842" s="358"/>
      <c r="M1842" s="358"/>
      <c r="N1842" s="358"/>
      <c r="O1842" s="358"/>
      <c r="P1842" s="358"/>
    </row>
    <row r="1843" spans="1:16" ht="13.5" thickBot="1" x14ac:dyDescent="0.25">
      <c r="A1843" s="359"/>
      <c r="B1843" s="355"/>
      <c r="C1843" s="355" t="s">
        <v>1955</v>
      </c>
      <c r="D1843" s="360"/>
      <c r="E1843" s="355"/>
      <c r="F1843" s="361"/>
      <c r="G1843" s="362"/>
      <c r="H1843" s="411"/>
      <c r="I1843" s="411"/>
      <c r="J1843" s="411"/>
      <c r="K1843" s="411"/>
      <c r="L1843" s="411"/>
      <c r="M1843" s="411"/>
      <c r="N1843" s="411"/>
      <c r="O1843" s="411"/>
      <c r="P1843" s="411"/>
    </row>
    <row r="1844" spans="1:16" ht="13.5" thickTop="1" x14ac:dyDescent="0.2">
      <c r="A1844" s="1130" t="s">
        <v>8</v>
      </c>
      <c r="B1844" s="1131"/>
      <c r="C1844" s="1131"/>
      <c r="D1844" s="57" t="s">
        <v>11</v>
      </c>
      <c r="E1844" s="1132" t="s">
        <v>12</v>
      </c>
      <c r="F1844" s="1132"/>
      <c r="G1844" s="1133"/>
      <c r="H1844" s="4"/>
      <c r="I1844" s="4"/>
      <c r="J1844" s="4"/>
      <c r="K1844" s="4"/>
      <c r="L1844" s="4"/>
      <c r="M1844" s="4"/>
      <c r="N1844" s="4"/>
      <c r="O1844" s="4"/>
      <c r="P1844" s="4"/>
    </row>
    <row r="1845" spans="1:16" x14ac:dyDescent="0.2">
      <c r="A1845" s="1191" t="s">
        <v>17</v>
      </c>
      <c r="B1845" s="1192"/>
      <c r="C1845" s="1193"/>
      <c r="D1845" s="39"/>
      <c r="E1845" s="1136"/>
      <c r="F1845" s="1137"/>
      <c r="G1845" s="1138"/>
      <c r="H1845" s="176"/>
      <c r="I1845" s="176"/>
      <c r="J1845" s="176"/>
      <c r="K1845" s="176"/>
      <c r="L1845" s="176"/>
      <c r="M1845" s="176"/>
      <c r="N1845" s="176"/>
      <c r="O1845" s="176"/>
      <c r="P1845" s="176"/>
    </row>
    <row r="1846" spans="1:16" x14ac:dyDescent="0.2">
      <c r="A1846" s="1191" t="s">
        <v>38</v>
      </c>
      <c r="B1846" s="1192"/>
      <c r="C1846" s="1193"/>
      <c r="D1846" s="58" t="s">
        <v>380</v>
      </c>
      <c r="E1846" s="1194" t="s">
        <v>142</v>
      </c>
      <c r="F1846" s="1139"/>
      <c r="G1846" s="1140"/>
      <c r="H1846" s="1"/>
      <c r="I1846" s="1"/>
      <c r="J1846" s="1"/>
      <c r="K1846" s="1"/>
      <c r="L1846" s="1"/>
      <c r="M1846" s="1"/>
      <c r="N1846" s="1"/>
      <c r="O1846" s="1"/>
      <c r="P1846" s="1"/>
    </row>
    <row r="1847" spans="1:16" ht="13.5" thickBot="1" x14ac:dyDescent="0.25">
      <c r="A1847" s="1195" t="s">
        <v>39</v>
      </c>
      <c r="B1847" s="1196"/>
      <c r="C1847" s="1197"/>
      <c r="D1847" s="356" t="s">
        <v>589</v>
      </c>
      <c r="E1847" s="1143" t="s">
        <v>0</v>
      </c>
      <c r="F1847" s="1143"/>
      <c r="G1847" s="1144"/>
      <c r="H1847" s="4"/>
      <c r="I1847" s="4"/>
      <c r="J1847" s="4"/>
      <c r="K1847" s="4"/>
      <c r="L1847" s="4"/>
      <c r="M1847" s="4"/>
      <c r="N1847" s="4"/>
      <c r="O1847" s="4"/>
      <c r="P1847" s="4"/>
    </row>
    <row r="1848" spans="1:16" ht="16.5" x14ac:dyDescent="0.25">
      <c r="A1848" s="1152" t="s">
        <v>29</v>
      </c>
      <c r="B1848" s="1153"/>
      <c r="C1848" s="1153"/>
      <c r="D1848" s="1153"/>
      <c r="E1848" s="1153"/>
      <c r="F1848" s="1153"/>
      <c r="G1848" s="1154"/>
      <c r="H1848" s="251"/>
      <c r="I1848" s="251"/>
      <c r="J1848" s="251"/>
      <c r="K1848" s="251"/>
      <c r="L1848" s="251"/>
      <c r="M1848" s="251"/>
      <c r="N1848" s="251"/>
      <c r="O1848" s="251"/>
      <c r="P1848" s="251"/>
    </row>
    <row r="1849" spans="1:16" x14ac:dyDescent="0.2">
      <c r="A1849" s="1155" t="s">
        <v>48</v>
      </c>
      <c r="B1849" s="1156"/>
      <c r="C1849" s="1156"/>
      <c r="D1849" s="1156"/>
      <c r="E1849" s="1156"/>
      <c r="F1849" s="1156"/>
      <c r="G1849" s="1157"/>
      <c r="H1849" s="250"/>
      <c r="I1849" s="250"/>
      <c r="J1849" s="250"/>
      <c r="K1849" s="250"/>
      <c r="L1849" s="250"/>
      <c r="M1849" s="250"/>
      <c r="N1849" s="250"/>
      <c r="O1849" s="250"/>
      <c r="P1849" s="250"/>
    </row>
    <row r="1850" spans="1:16" x14ac:dyDescent="0.2">
      <c r="A1850" s="1158" t="s">
        <v>49</v>
      </c>
      <c r="B1850" s="1159"/>
      <c r="C1850" s="1159"/>
      <c r="D1850" s="1159"/>
      <c r="E1850" s="1159"/>
      <c r="F1850" s="1159"/>
      <c r="G1850" s="1160"/>
      <c r="H1850" s="4"/>
      <c r="I1850" s="4"/>
      <c r="J1850" s="4"/>
      <c r="K1850" s="4"/>
      <c r="L1850" s="4"/>
      <c r="M1850" s="4"/>
      <c r="N1850" s="4"/>
      <c r="O1850" s="4"/>
      <c r="P1850" s="4"/>
    </row>
    <row r="1851" spans="1:16" x14ac:dyDescent="0.2">
      <c r="A1851" s="6"/>
      <c r="B1851" s="178"/>
      <c r="C1851" s="8"/>
      <c r="D1851" s="9"/>
      <c r="E1851" s="99"/>
      <c r="F1851" s="10"/>
      <c r="G1851" s="11" t="s">
        <v>8</v>
      </c>
      <c r="H1851" s="252"/>
      <c r="I1851" s="252"/>
      <c r="J1851" s="252"/>
      <c r="K1851" s="252"/>
      <c r="L1851" s="252"/>
      <c r="M1851" s="252"/>
      <c r="N1851" s="252"/>
      <c r="O1851" s="252"/>
      <c r="P1851" s="252"/>
    </row>
    <row r="1852" spans="1:16" x14ac:dyDescent="0.2">
      <c r="A1852" s="12" t="s">
        <v>1</v>
      </c>
      <c r="B1852" s="13"/>
      <c r="C1852" s="14" t="s">
        <v>5</v>
      </c>
      <c r="D1852" s="13"/>
      <c r="E1852" s="343" t="s">
        <v>2057</v>
      </c>
      <c r="F1852" s="60"/>
      <c r="G1852" s="344" t="s">
        <v>2056</v>
      </c>
      <c r="H1852" s="411"/>
      <c r="I1852" s="411"/>
      <c r="J1852" s="411"/>
      <c r="K1852" s="411"/>
      <c r="L1852" s="411"/>
      <c r="M1852" s="411"/>
      <c r="N1852" s="411"/>
      <c r="O1852" s="411"/>
      <c r="P1852" s="411"/>
    </row>
    <row r="1853" spans="1:16" x14ac:dyDescent="0.2">
      <c r="A1853" s="17" t="s">
        <v>8</v>
      </c>
      <c r="B1853" s="179"/>
      <c r="C1853" s="19"/>
      <c r="D1853" s="4"/>
      <c r="E1853" s="1145"/>
      <c r="F1853" s="1146"/>
      <c r="G1853" s="20"/>
    </row>
    <row r="1854" spans="1:16" x14ac:dyDescent="0.2">
      <c r="A1854" s="21" t="s">
        <v>37</v>
      </c>
      <c r="B1854" s="22"/>
      <c r="C1854" s="22"/>
      <c r="D1854" s="22"/>
      <c r="E1854" s="23" t="s">
        <v>46</v>
      </c>
      <c r="F1854" s="24"/>
      <c r="G1854" s="20" t="s">
        <v>50</v>
      </c>
    </row>
    <row r="1855" spans="1:16" x14ac:dyDescent="0.2">
      <c r="A1855" s="6"/>
      <c r="B1855" s="178"/>
      <c r="C1855" s="8"/>
      <c r="D1855" s="8"/>
      <c r="E1855" s="1147"/>
      <c r="F1855" s="1148"/>
      <c r="G1855" s="25"/>
    </row>
    <row r="1856" spans="1:16" ht="26.25" thickBot="1" x14ac:dyDescent="0.25">
      <c r="A1856" s="26" t="s">
        <v>47</v>
      </c>
      <c r="B1856" s="180" t="s">
        <v>23</v>
      </c>
      <c r="C1856" s="28" t="s">
        <v>34</v>
      </c>
      <c r="D1856" s="110" t="s">
        <v>53</v>
      </c>
      <c r="E1856" s="181" t="s">
        <v>54</v>
      </c>
      <c r="F1856" s="111" t="s">
        <v>55</v>
      </c>
      <c r="G1856" s="112" t="s">
        <v>35</v>
      </c>
      <c r="H1856" s="253"/>
      <c r="I1856" s="253"/>
      <c r="J1856" s="253"/>
      <c r="K1856" s="253"/>
      <c r="L1856" s="253"/>
      <c r="M1856" s="253"/>
      <c r="N1856" s="253"/>
      <c r="O1856" s="253"/>
      <c r="P1856" s="253"/>
    </row>
    <row r="1857" spans="1:19" ht="13.5" thickTop="1" x14ac:dyDescent="0.2">
      <c r="A1857" s="29">
        <v>1</v>
      </c>
      <c r="B1857" s="75"/>
      <c r="C1857" s="346" t="s">
        <v>1541</v>
      </c>
      <c r="D1857" s="347" t="s">
        <v>1559</v>
      </c>
      <c r="E1857" s="77">
        <v>1</v>
      </c>
      <c r="F1857" s="280">
        <v>1400</v>
      </c>
      <c r="G1857" s="636">
        <f>F1857*E1857</f>
        <v>1400</v>
      </c>
      <c r="H1857" s="863"/>
      <c r="I1857" s="863"/>
      <c r="J1857" s="863"/>
      <c r="K1857" s="863"/>
      <c r="L1857" s="863"/>
      <c r="M1857" s="863"/>
      <c r="N1857" s="863"/>
      <c r="O1857" s="863"/>
      <c r="P1857" s="863"/>
      <c r="Q1857" s="215"/>
      <c r="R1857" s="215"/>
      <c r="S1857" s="215"/>
    </row>
    <row r="1858" spans="1:19" x14ac:dyDescent="0.2">
      <c r="A1858" s="345">
        <f>A1857+1</f>
        <v>2</v>
      </c>
      <c r="B1858" s="75"/>
      <c r="C1858" s="352" t="s">
        <v>246</v>
      </c>
      <c r="D1858" s="347" t="s">
        <v>1670</v>
      </c>
      <c r="E1858" s="77">
        <v>72</v>
      </c>
      <c r="F1858" s="280">
        <v>4.5</v>
      </c>
      <c r="G1858" s="636">
        <f t="shared" ref="G1858:G1880" si="25">F1858*E1858</f>
        <v>324</v>
      </c>
      <c r="H1858" s="863"/>
      <c r="I1858" s="863"/>
      <c r="J1858" s="863"/>
      <c r="K1858" s="863"/>
      <c r="L1858" s="863"/>
      <c r="M1858" s="863"/>
      <c r="N1858" s="863"/>
      <c r="O1858" s="863"/>
      <c r="P1858" s="863"/>
      <c r="Q1858" s="215"/>
      <c r="R1858" s="215"/>
      <c r="S1858" s="215"/>
    </row>
    <row r="1859" spans="1:19" x14ac:dyDescent="0.2">
      <c r="A1859" s="345">
        <f t="shared" ref="A1859:A1880" si="26">A1858+1</f>
        <v>3</v>
      </c>
      <c r="B1859" s="75"/>
      <c r="C1859" s="352" t="s">
        <v>153</v>
      </c>
      <c r="D1859" s="439" t="s">
        <v>1997</v>
      </c>
      <c r="E1859" s="77">
        <v>10</v>
      </c>
      <c r="F1859" s="280">
        <v>95</v>
      </c>
      <c r="G1859" s="636">
        <f t="shared" si="25"/>
        <v>950</v>
      </c>
      <c r="H1859" s="863"/>
      <c r="I1859" s="863"/>
      <c r="J1859" s="863"/>
      <c r="K1859" s="863"/>
      <c r="L1859" s="863"/>
      <c r="M1859" s="863"/>
      <c r="N1859" s="863"/>
      <c r="O1859" s="863"/>
      <c r="P1859" s="863"/>
      <c r="Q1859" s="215"/>
      <c r="R1859" s="215"/>
      <c r="S1859" s="215"/>
    </row>
    <row r="1860" spans="1:19" x14ac:dyDescent="0.2">
      <c r="A1860" s="345">
        <f t="shared" si="26"/>
        <v>4</v>
      </c>
      <c r="B1860" s="75"/>
      <c r="C1860" s="352" t="s">
        <v>178</v>
      </c>
      <c r="D1860" s="347" t="s">
        <v>1998</v>
      </c>
      <c r="E1860" s="77">
        <v>1</v>
      </c>
      <c r="F1860" s="214">
        <v>680</v>
      </c>
      <c r="G1860" s="636">
        <f t="shared" si="25"/>
        <v>680</v>
      </c>
      <c r="H1860" s="863"/>
      <c r="I1860" s="863"/>
      <c r="J1860" s="863"/>
      <c r="K1860" s="863"/>
      <c r="L1860" s="863"/>
      <c r="M1860" s="863"/>
      <c r="N1860" s="863"/>
      <c r="O1860" s="863"/>
      <c r="P1860" s="863"/>
    </row>
    <row r="1861" spans="1:19" x14ac:dyDescent="0.2">
      <c r="A1861" s="345">
        <f t="shared" si="26"/>
        <v>5</v>
      </c>
      <c r="B1861" s="75"/>
      <c r="C1861" s="352" t="s">
        <v>178</v>
      </c>
      <c r="D1861" s="347" t="s">
        <v>1999</v>
      </c>
      <c r="E1861" s="77">
        <v>1</v>
      </c>
      <c r="F1861" s="280">
        <v>475</v>
      </c>
      <c r="G1861" s="636">
        <f t="shared" si="25"/>
        <v>475</v>
      </c>
      <c r="H1861" s="863"/>
      <c r="I1861" s="863"/>
      <c r="J1861" s="863"/>
      <c r="K1861" s="863"/>
      <c r="L1861" s="863"/>
      <c r="M1861" s="863"/>
      <c r="N1861" s="863"/>
      <c r="O1861" s="863"/>
      <c r="P1861" s="863"/>
      <c r="Q1861" s="164"/>
      <c r="R1861" s="164"/>
      <c r="S1861" s="164"/>
    </row>
    <row r="1862" spans="1:19" x14ac:dyDescent="0.2">
      <c r="A1862" s="345">
        <f t="shared" si="26"/>
        <v>6</v>
      </c>
      <c r="B1862" s="75"/>
      <c r="C1862" s="352" t="s">
        <v>149</v>
      </c>
      <c r="D1862" s="347" t="s">
        <v>1820</v>
      </c>
      <c r="E1862" s="77">
        <v>2</v>
      </c>
      <c r="F1862" s="280">
        <v>24.75</v>
      </c>
      <c r="G1862" s="636">
        <f t="shared" si="25"/>
        <v>49.5</v>
      </c>
      <c r="H1862" s="863"/>
      <c r="I1862" s="863"/>
      <c r="J1862" s="863"/>
      <c r="K1862" s="863"/>
      <c r="L1862" s="863"/>
      <c r="M1862" s="863"/>
      <c r="N1862" s="863"/>
      <c r="O1862" s="863"/>
      <c r="P1862" s="863"/>
    </row>
    <row r="1863" spans="1:19" x14ac:dyDescent="0.2">
      <c r="A1863" s="345">
        <f t="shared" si="26"/>
        <v>7</v>
      </c>
      <c r="B1863" s="75"/>
      <c r="C1863" s="352" t="s">
        <v>149</v>
      </c>
      <c r="D1863" s="347" t="s">
        <v>2000</v>
      </c>
      <c r="E1863" s="77">
        <v>1</v>
      </c>
      <c r="F1863" s="280">
        <v>41</v>
      </c>
      <c r="G1863" s="636">
        <f t="shared" si="25"/>
        <v>41</v>
      </c>
      <c r="H1863" s="863"/>
      <c r="I1863" s="863"/>
      <c r="J1863" s="863"/>
      <c r="K1863" s="863"/>
      <c r="L1863" s="863"/>
      <c r="M1863" s="863"/>
      <c r="N1863" s="863"/>
      <c r="O1863" s="863"/>
      <c r="P1863" s="863"/>
    </row>
    <row r="1864" spans="1:19" x14ac:dyDescent="0.2">
      <c r="A1864" s="345">
        <f t="shared" si="26"/>
        <v>8</v>
      </c>
      <c r="B1864" s="75"/>
      <c r="C1864" s="352" t="s">
        <v>149</v>
      </c>
      <c r="D1864" s="347" t="s">
        <v>1671</v>
      </c>
      <c r="E1864" s="77">
        <v>4</v>
      </c>
      <c r="F1864" s="280">
        <v>198.5</v>
      </c>
      <c r="G1864" s="636">
        <f t="shared" si="25"/>
        <v>794</v>
      </c>
      <c r="H1864" s="863"/>
      <c r="I1864" s="863"/>
      <c r="J1864" s="863"/>
      <c r="K1864" s="863"/>
      <c r="L1864" s="863"/>
      <c r="M1864" s="863"/>
      <c r="N1864" s="863"/>
      <c r="O1864" s="863"/>
      <c r="P1864" s="863"/>
    </row>
    <row r="1865" spans="1:19" x14ac:dyDescent="0.2">
      <c r="A1865" s="345">
        <f t="shared" si="26"/>
        <v>9</v>
      </c>
      <c r="B1865" s="186"/>
      <c r="C1865" s="352" t="s">
        <v>149</v>
      </c>
      <c r="D1865" s="347" t="s">
        <v>2001</v>
      </c>
      <c r="E1865" s="77">
        <v>2</v>
      </c>
      <c r="F1865" s="280">
        <v>80</v>
      </c>
      <c r="G1865" s="636">
        <f t="shared" si="25"/>
        <v>160</v>
      </c>
      <c r="H1865" s="863"/>
      <c r="I1865" s="863"/>
      <c r="J1865" s="863"/>
      <c r="K1865" s="863"/>
      <c r="L1865" s="863"/>
      <c r="M1865" s="863"/>
      <c r="N1865" s="863"/>
      <c r="O1865" s="863"/>
      <c r="P1865" s="863"/>
    </row>
    <row r="1866" spans="1:19" x14ac:dyDescent="0.2">
      <c r="A1866" s="345">
        <f t="shared" si="26"/>
        <v>10</v>
      </c>
      <c r="B1866" s="74"/>
      <c r="C1866" s="352" t="s">
        <v>149</v>
      </c>
      <c r="D1866" s="347" t="s">
        <v>2002</v>
      </c>
      <c r="E1866" s="77">
        <v>1</v>
      </c>
      <c r="F1866" s="280">
        <v>45</v>
      </c>
      <c r="G1866" s="636">
        <f t="shared" si="25"/>
        <v>45</v>
      </c>
      <c r="H1866" s="863"/>
      <c r="I1866" s="863"/>
      <c r="J1866" s="863"/>
      <c r="K1866" s="863"/>
      <c r="L1866" s="863"/>
      <c r="M1866" s="863"/>
      <c r="N1866" s="863"/>
      <c r="O1866" s="863"/>
      <c r="P1866" s="863"/>
    </row>
    <row r="1867" spans="1:19" x14ac:dyDescent="0.2">
      <c r="A1867" s="345">
        <f t="shared" si="26"/>
        <v>11</v>
      </c>
      <c r="B1867" s="74"/>
      <c r="C1867" s="352" t="s">
        <v>1461</v>
      </c>
      <c r="D1867" s="435" t="s">
        <v>2003</v>
      </c>
      <c r="E1867" s="84">
        <v>0.33500000000000002</v>
      </c>
      <c r="F1867" s="70">
        <v>300</v>
      </c>
      <c r="G1867" s="636">
        <f t="shared" si="25"/>
        <v>100.5</v>
      </c>
      <c r="H1867" s="863"/>
      <c r="I1867" s="863"/>
      <c r="J1867" s="863"/>
      <c r="K1867" s="863"/>
      <c r="L1867" s="863"/>
      <c r="M1867" s="863"/>
      <c r="N1867" s="863"/>
      <c r="O1867" s="863"/>
      <c r="P1867" s="863"/>
    </row>
    <row r="1868" spans="1:19" x14ac:dyDescent="0.2">
      <c r="A1868" s="345">
        <f t="shared" si="26"/>
        <v>12</v>
      </c>
      <c r="B1868" s="74"/>
      <c r="C1868" s="352" t="s">
        <v>1461</v>
      </c>
      <c r="D1868" s="435" t="s">
        <v>2003</v>
      </c>
      <c r="E1868" s="84">
        <v>0.23499999999999999</v>
      </c>
      <c r="F1868" s="70">
        <v>300</v>
      </c>
      <c r="G1868" s="636">
        <f t="shared" si="25"/>
        <v>70.5</v>
      </c>
      <c r="H1868" s="863"/>
      <c r="I1868" s="863"/>
      <c r="J1868" s="863"/>
      <c r="K1868" s="863"/>
      <c r="L1868" s="863"/>
      <c r="M1868" s="863"/>
      <c r="N1868" s="863"/>
      <c r="O1868" s="863"/>
      <c r="P1868" s="863"/>
    </row>
    <row r="1869" spans="1:19" x14ac:dyDescent="0.2">
      <c r="A1869" s="345">
        <f t="shared" si="26"/>
        <v>13</v>
      </c>
      <c r="B1869" s="75"/>
      <c r="C1869" s="352" t="s">
        <v>1461</v>
      </c>
      <c r="D1869" s="435" t="s">
        <v>2003</v>
      </c>
      <c r="E1869" s="84">
        <v>0.30499999999999999</v>
      </c>
      <c r="F1869" s="88">
        <v>300</v>
      </c>
      <c r="G1869" s="636">
        <f t="shared" si="25"/>
        <v>91.5</v>
      </c>
      <c r="H1869" s="863"/>
      <c r="I1869" s="863"/>
      <c r="J1869" s="863"/>
      <c r="K1869" s="863"/>
      <c r="L1869" s="863"/>
      <c r="M1869" s="863"/>
      <c r="N1869" s="863"/>
      <c r="O1869" s="863"/>
      <c r="P1869" s="863"/>
    </row>
    <row r="1870" spans="1:19" x14ac:dyDescent="0.2">
      <c r="A1870" s="345">
        <f t="shared" si="26"/>
        <v>14</v>
      </c>
      <c r="B1870" s="75"/>
      <c r="C1870" s="352" t="s">
        <v>1461</v>
      </c>
      <c r="D1870" s="435" t="s">
        <v>2004</v>
      </c>
      <c r="E1870" s="84">
        <v>6.07</v>
      </c>
      <c r="F1870" s="89">
        <v>84</v>
      </c>
      <c r="G1870" s="636">
        <f t="shared" si="25"/>
        <v>509.88</v>
      </c>
      <c r="H1870" s="863"/>
      <c r="I1870" s="863"/>
      <c r="J1870" s="863"/>
      <c r="K1870" s="863"/>
      <c r="L1870" s="863"/>
      <c r="M1870" s="863"/>
      <c r="N1870" s="863"/>
      <c r="O1870" s="863"/>
      <c r="P1870" s="863"/>
    </row>
    <row r="1871" spans="1:19" x14ac:dyDescent="0.2">
      <c r="A1871" s="345">
        <f t="shared" si="26"/>
        <v>15</v>
      </c>
      <c r="B1871" s="75"/>
      <c r="C1871" s="352" t="s">
        <v>1461</v>
      </c>
      <c r="D1871" s="347" t="s">
        <v>2005</v>
      </c>
      <c r="E1871" s="77">
        <v>0.38500000000000001</v>
      </c>
      <c r="F1871" s="280">
        <v>65</v>
      </c>
      <c r="G1871" s="636">
        <f t="shared" si="25"/>
        <v>25.025000000000002</v>
      </c>
      <c r="H1871" s="863"/>
      <c r="I1871" s="863"/>
      <c r="J1871" s="863"/>
      <c r="K1871" s="863"/>
      <c r="L1871" s="863"/>
      <c r="M1871" s="863"/>
      <c r="N1871" s="863"/>
      <c r="O1871" s="863"/>
      <c r="P1871" s="863"/>
    </row>
    <row r="1872" spans="1:19" x14ac:dyDescent="0.2">
      <c r="A1872" s="345">
        <f t="shared" si="26"/>
        <v>16</v>
      </c>
      <c r="B1872" s="75"/>
      <c r="C1872" s="352" t="s">
        <v>1461</v>
      </c>
      <c r="D1872" s="435" t="s">
        <v>2004</v>
      </c>
      <c r="E1872" s="77">
        <v>5.8650000000000002</v>
      </c>
      <c r="F1872" s="280">
        <v>84</v>
      </c>
      <c r="G1872" s="636">
        <f t="shared" si="25"/>
        <v>492.66</v>
      </c>
      <c r="H1872" s="863"/>
      <c r="I1872" s="863"/>
      <c r="J1872" s="863"/>
      <c r="K1872" s="863"/>
      <c r="L1872" s="863"/>
      <c r="M1872" s="863"/>
      <c r="N1872" s="863"/>
      <c r="O1872" s="863"/>
      <c r="P1872" s="863"/>
    </row>
    <row r="1873" spans="1:25" x14ac:dyDescent="0.2">
      <c r="A1873" s="345">
        <f t="shared" si="26"/>
        <v>17</v>
      </c>
      <c r="B1873" s="75"/>
      <c r="C1873" s="352" t="s">
        <v>153</v>
      </c>
      <c r="D1873" s="347" t="s">
        <v>2054</v>
      </c>
      <c r="E1873" s="77">
        <v>3</v>
      </c>
      <c r="F1873" s="280">
        <v>150</v>
      </c>
      <c r="G1873" s="636">
        <f t="shared" si="25"/>
        <v>450</v>
      </c>
      <c r="H1873" s="863"/>
      <c r="I1873" s="863"/>
      <c r="J1873" s="863"/>
      <c r="K1873" s="863"/>
      <c r="L1873" s="863"/>
      <c r="M1873" s="863"/>
      <c r="N1873" s="863"/>
      <c r="O1873" s="863"/>
      <c r="P1873" s="863"/>
      <c r="T1873" s="411" t="s">
        <v>2034</v>
      </c>
    </row>
    <row r="1874" spans="1:25" x14ac:dyDescent="0.2">
      <c r="A1874" s="345">
        <f t="shared" si="26"/>
        <v>18</v>
      </c>
      <c r="B1874" s="75"/>
      <c r="C1874" s="352" t="s">
        <v>1461</v>
      </c>
      <c r="D1874" s="347" t="s">
        <v>2005</v>
      </c>
      <c r="E1874" s="77">
        <v>0.38500000000000001</v>
      </c>
      <c r="F1874" s="280">
        <v>65</v>
      </c>
      <c r="G1874" s="636">
        <f t="shared" si="25"/>
        <v>25.025000000000002</v>
      </c>
      <c r="H1874" s="863"/>
      <c r="I1874" s="863"/>
      <c r="J1874" s="863"/>
      <c r="K1874" s="863"/>
      <c r="L1874" s="863"/>
      <c r="M1874" s="863"/>
      <c r="N1874" s="863"/>
      <c r="O1874" s="863"/>
      <c r="P1874" s="863"/>
      <c r="T1874" s="411"/>
    </row>
    <row r="1875" spans="1:25" x14ac:dyDescent="0.2">
      <c r="A1875" s="345">
        <f t="shared" si="26"/>
        <v>19</v>
      </c>
      <c r="B1875" s="75"/>
      <c r="C1875" s="352" t="s">
        <v>1461</v>
      </c>
      <c r="D1875" s="347" t="s">
        <v>2005</v>
      </c>
      <c r="E1875" s="77">
        <v>0.39500000000000002</v>
      </c>
      <c r="F1875" s="163">
        <v>65</v>
      </c>
      <c r="G1875" s="636">
        <f t="shared" si="25"/>
        <v>25.675000000000001</v>
      </c>
      <c r="H1875" s="863"/>
      <c r="I1875" s="863"/>
      <c r="J1875" s="863"/>
      <c r="K1875" s="863"/>
      <c r="L1875" s="863"/>
      <c r="M1875" s="863"/>
      <c r="N1875" s="863"/>
      <c r="O1875" s="863"/>
      <c r="P1875" s="863"/>
      <c r="Y1875" s="214">
        <v>1400</v>
      </c>
    </row>
    <row r="1876" spans="1:25" x14ac:dyDescent="0.2">
      <c r="A1876" s="345">
        <f t="shared" si="26"/>
        <v>20</v>
      </c>
      <c r="B1876" s="75"/>
      <c r="C1876" s="352" t="s">
        <v>1461</v>
      </c>
      <c r="D1876" s="347" t="s">
        <v>2006</v>
      </c>
      <c r="E1876" s="77">
        <v>0.59</v>
      </c>
      <c r="F1876" s="163">
        <v>142</v>
      </c>
      <c r="G1876" s="636">
        <f t="shared" si="25"/>
        <v>83.78</v>
      </c>
      <c r="H1876" s="863"/>
      <c r="I1876" s="863"/>
      <c r="J1876" s="863"/>
      <c r="K1876" s="863"/>
      <c r="L1876" s="863"/>
      <c r="M1876" s="863"/>
      <c r="N1876" s="863"/>
      <c r="O1876" s="863"/>
      <c r="P1876" s="863"/>
      <c r="Y1876" s="214">
        <v>324</v>
      </c>
    </row>
    <row r="1877" spans="1:25" x14ac:dyDescent="0.2">
      <c r="A1877" s="345">
        <f t="shared" si="26"/>
        <v>21</v>
      </c>
      <c r="B1877" s="75"/>
      <c r="C1877" s="352" t="s">
        <v>1461</v>
      </c>
      <c r="D1877" s="347" t="s">
        <v>1653</v>
      </c>
      <c r="E1877" s="77">
        <v>0.28999999999999998</v>
      </c>
      <c r="F1877" s="163">
        <v>195</v>
      </c>
      <c r="G1877" s="636">
        <f t="shared" si="25"/>
        <v>56.55</v>
      </c>
      <c r="H1877" s="863"/>
      <c r="I1877" s="863"/>
      <c r="J1877" s="863"/>
      <c r="K1877" s="863"/>
      <c r="L1877" s="863"/>
      <c r="M1877" s="863"/>
      <c r="N1877" s="863"/>
      <c r="O1877" s="863"/>
      <c r="P1877" s="863"/>
      <c r="Y1877" s="214">
        <v>950</v>
      </c>
    </row>
    <row r="1878" spans="1:25" x14ac:dyDescent="0.2">
      <c r="A1878" s="345">
        <f t="shared" si="26"/>
        <v>22</v>
      </c>
      <c r="B1878" s="75"/>
      <c r="C1878" s="352" t="s">
        <v>1461</v>
      </c>
      <c r="D1878" s="347" t="s">
        <v>1653</v>
      </c>
      <c r="E1878" s="84">
        <v>0.28499999999999998</v>
      </c>
      <c r="F1878" s="163">
        <v>195</v>
      </c>
      <c r="G1878" s="636">
        <f t="shared" si="25"/>
        <v>55.574999999999996</v>
      </c>
      <c r="H1878" s="863"/>
      <c r="I1878" s="863"/>
      <c r="J1878" s="863"/>
      <c r="K1878" s="863"/>
      <c r="L1878" s="863"/>
      <c r="M1878" s="863"/>
      <c r="N1878" s="863"/>
      <c r="O1878" s="863"/>
      <c r="P1878" s="863"/>
      <c r="Y1878" s="214">
        <v>1155</v>
      </c>
    </row>
    <row r="1879" spans="1:25" x14ac:dyDescent="0.2">
      <c r="A1879" s="345">
        <f t="shared" si="26"/>
        <v>23</v>
      </c>
      <c r="B1879" s="75"/>
      <c r="C1879" s="352" t="s">
        <v>1461</v>
      </c>
      <c r="D1879" s="347" t="s">
        <v>2007</v>
      </c>
      <c r="E1879" s="84">
        <v>4.4999999999999998E-2</v>
      </c>
      <c r="F1879" s="163">
        <v>226</v>
      </c>
      <c r="G1879" s="636">
        <f t="shared" si="25"/>
        <v>10.17</v>
      </c>
      <c r="H1879" s="863"/>
      <c r="I1879" s="863"/>
      <c r="J1879" s="863"/>
      <c r="K1879" s="863"/>
      <c r="L1879" s="863"/>
      <c r="M1879" s="863"/>
      <c r="N1879" s="863"/>
      <c r="O1879" s="863"/>
      <c r="P1879" s="863"/>
      <c r="Y1879" s="214">
        <v>4261.05</v>
      </c>
    </row>
    <row r="1880" spans="1:25" x14ac:dyDescent="0.2">
      <c r="A1880" s="345">
        <f t="shared" si="26"/>
        <v>24</v>
      </c>
      <c r="B1880" s="75"/>
      <c r="C1880" s="352" t="s">
        <v>1461</v>
      </c>
      <c r="D1880" s="435" t="s">
        <v>2006</v>
      </c>
      <c r="E1880" s="84">
        <v>0.52500000000000002</v>
      </c>
      <c r="F1880" s="163">
        <v>142</v>
      </c>
      <c r="G1880" s="636">
        <f t="shared" si="25"/>
        <v>74.55</v>
      </c>
      <c r="H1880" s="863"/>
      <c r="I1880" s="863"/>
      <c r="J1880" s="863"/>
      <c r="K1880" s="863"/>
      <c r="L1880" s="863"/>
      <c r="M1880" s="863"/>
      <c r="N1880" s="863"/>
      <c r="O1880" s="863"/>
      <c r="P1880" s="863"/>
      <c r="Q1880" s="215">
        <f>SUM(G1862:G1880)</f>
        <v>3160.8900000000008</v>
      </c>
      <c r="R1880" s="215"/>
      <c r="S1880" s="215"/>
      <c r="V1880" s="164">
        <f>4261.05-Q1880</f>
        <v>1100.1599999999994</v>
      </c>
      <c r="W1880" s="164">
        <f>V1880-99-265.5-38-697.64</f>
        <v>1.9999999999413376E-2</v>
      </c>
      <c r="Y1880" s="214">
        <f>SUM(Y1875:Y1879)</f>
        <v>8090.05</v>
      </c>
    </row>
    <row r="1881" spans="1:25" x14ac:dyDescent="0.2">
      <c r="A1881" s="345"/>
      <c r="B1881" s="75"/>
      <c r="C1881" s="41"/>
      <c r="D1881" s="187"/>
      <c r="E1881" s="84"/>
      <c r="F1881" s="163"/>
      <c r="G1881" s="353"/>
      <c r="H1881" s="419"/>
      <c r="I1881" s="419"/>
      <c r="J1881" s="419"/>
      <c r="K1881" s="419"/>
      <c r="L1881" s="419"/>
      <c r="M1881" s="419"/>
      <c r="N1881" s="419"/>
      <c r="O1881" s="419"/>
      <c r="P1881" s="419"/>
      <c r="Y1881" s="214"/>
    </row>
    <row r="1882" spans="1:25" x14ac:dyDescent="0.2">
      <c r="A1882" s="345"/>
      <c r="B1882" s="75"/>
      <c r="C1882" s="41"/>
      <c r="D1882" s="187"/>
      <c r="E1882" s="84"/>
      <c r="F1882" s="163"/>
      <c r="G1882" s="35"/>
      <c r="H1882" s="215"/>
      <c r="I1882" s="215"/>
      <c r="J1882" s="215"/>
      <c r="K1882" s="215"/>
      <c r="L1882" s="215"/>
      <c r="M1882" s="215"/>
      <c r="N1882" s="215"/>
      <c r="O1882" s="215"/>
      <c r="P1882" s="215"/>
      <c r="Y1882" s="214"/>
    </row>
    <row r="1883" spans="1:25" x14ac:dyDescent="0.2">
      <c r="A1883" s="345"/>
      <c r="B1883" s="75"/>
      <c r="C1883" s="41"/>
      <c r="D1883" s="187"/>
      <c r="E1883" s="84"/>
      <c r="F1883" s="163"/>
      <c r="G1883" s="35"/>
      <c r="H1883" s="215"/>
      <c r="I1883" s="215"/>
      <c r="J1883" s="215"/>
      <c r="K1883" s="215"/>
      <c r="L1883" s="215"/>
      <c r="M1883" s="215"/>
      <c r="N1883" s="215"/>
      <c r="O1883" s="215"/>
      <c r="P1883" s="215"/>
      <c r="Y1883" s="214"/>
    </row>
    <row r="1884" spans="1:25" x14ac:dyDescent="0.2">
      <c r="A1884" s="345"/>
      <c r="B1884" s="75"/>
      <c r="C1884" s="41"/>
      <c r="D1884" s="187"/>
      <c r="E1884" s="84"/>
      <c r="F1884" s="163"/>
      <c r="G1884" s="35"/>
      <c r="H1884" s="215"/>
      <c r="I1884" s="215"/>
      <c r="J1884" s="215"/>
      <c r="K1884" s="215"/>
      <c r="L1884" s="215"/>
      <c r="M1884" s="215"/>
      <c r="N1884" s="215"/>
      <c r="O1884" s="215"/>
      <c r="P1884" s="215"/>
      <c r="Y1884" s="214"/>
    </row>
    <row r="1885" spans="1:25" x14ac:dyDescent="0.2">
      <c r="A1885" s="29"/>
      <c r="B1885" s="75"/>
      <c r="C1885" s="41"/>
      <c r="D1885" s="187"/>
      <c r="E1885" s="84"/>
      <c r="F1885" s="163"/>
      <c r="G1885" s="35"/>
      <c r="H1885" s="215"/>
      <c r="I1885" s="215"/>
      <c r="J1885" s="215"/>
      <c r="K1885" s="215"/>
      <c r="L1885" s="215"/>
      <c r="M1885" s="215"/>
      <c r="N1885" s="215"/>
      <c r="O1885" s="215"/>
      <c r="P1885" s="215"/>
      <c r="Y1885" s="214"/>
    </row>
    <row r="1886" spans="1:25" x14ac:dyDescent="0.2">
      <c r="A1886" s="29"/>
      <c r="B1886" s="75"/>
      <c r="C1886" s="41"/>
      <c r="D1886" s="187"/>
      <c r="E1886" s="84"/>
      <c r="F1886" s="163"/>
      <c r="G1886" s="35"/>
      <c r="H1886" s="215"/>
      <c r="I1886" s="215"/>
      <c r="J1886" s="215"/>
      <c r="K1886" s="215"/>
      <c r="L1886" s="215"/>
      <c r="M1886" s="215"/>
      <c r="N1886" s="215"/>
      <c r="O1886" s="215"/>
      <c r="P1886" s="215"/>
      <c r="Y1886" s="214"/>
    </row>
    <row r="1887" spans="1:25" x14ac:dyDescent="0.2">
      <c r="A1887" s="29"/>
      <c r="B1887" s="75"/>
      <c r="C1887" s="41"/>
      <c r="D1887" s="187"/>
      <c r="E1887" s="84"/>
      <c r="F1887" s="163"/>
      <c r="G1887" s="35"/>
      <c r="H1887" s="215"/>
      <c r="I1887" s="215"/>
      <c r="J1887" s="215"/>
      <c r="K1887" s="215"/>
      <c r="L1887" s="215"/>
      <c r="M1887" s="215"/>
      <c r="N1887" s="215"/>
      <c r="O1887" s="215"/>
      <c r="P1887" s="215"/>
      <c r="Y1887" s="214"/>
    </row>
    <row r="1888" spans="1:25" x14ac:dyDescent="0.2">
      <c r="A1888" s="29"/>
      <c r="B1888" s="75"/>
      <c r="C1888" s="41"/>
      <c r="D1888" s="187"/>
      <c r="E1888" s="84"/>
      <c r="F1888" s="172"/>
      <c r="G1888" s="35"/>
      <c r="H1888" s="215"/>
      <c r="I1888" s="215"/>
      <c r="J1888" s="215"/>
      <c r="K1888" s="215"/>
      <c r="L1888" s="215"/>
      <c r="M1888" s="215"/>
      <c r="N1888" s="215"/>
      <c r="O1888" s="215"/>
      <c r="P1888" s="215"/>
    </row>
    <row r="1889" spans="1:16" x14ac:dyDescent="0.2">
      <c r="A1889" s="29"/>
      <c r="B1889" s="75"/>
      <c r="C1889" s="41"/>
      <c r="D1889" s="187"/>
      <c r="E1889" s="84"/>
      <c r="F1889" s="173"/>
      <c r="G1889" s="35"/>
      <c r="H1889" s="215"/>
      <c r="I1889" s="215"/>
      <c r="J1889" s="215"/>
      <c r="K1889" s="215"/>
      <c r="L1889" s="215"/>
      <c r="M1889" s="215"/>
      <c r="N1889" s="215"/>
      <c r="O1889" s="215"/>
      <c r="P1889" s="215"/>
    </row>
    <row r="1890" spans="1:16" x14ac:dyDescent="0.2">
      <c r="A1890" s="29" t="s">
        <v>8</v>
      </c>
      <c r="B1890" s="75"/>
      <c r="C1890" s="41"/>
      <c r="D1890" s="187"/>
      <c r="E1890" s="84"/>
      <c r="F1890" s="173"/>
      <c r="G1890" s="35" t="s">
        <v>8</v>
      </c>
      <c r="H1890" s="215"/>
      <c r="I1890" s="215"/>
      <c r="J1890" s="215"/>
      <c r="K1890" s="215"/>
      <c r="L1890" s="215"/>
      <c r="M1890" s="215"/>
      <c r="N1890" s="215"/>
      <c r="O1890" s="215"/>
      <c r="P1890" s="215"/>
    </row>
    <row r="1891" spans="1:16" ht="13.5" thickBot="1" x14ac:dyDescent="0.25">
      <c r="A1891" s="45"/>
      <c r="B1891" s="188"/>
      <c r="C1891" s="47" t="s">
        <v>8</v>
      </c>
      <c r="D1891" s="66" t="s">
        <v>8</v>
      </c>
      <c r="E1891" s="188"/>
      <c r="F1891" s="49" t="s">
        <v>15</v>
      </c>
      <c r="G1891" s="50">
        <f>SUM(G1857:G1890)</f>
        <v>6989.8899999999994</v>
      </c>
      <c r="H1891" s="246"/>
      <c r="I1891" s="246"/>
      <c r="J1891" s="246"/>
      <c r="K1891" s="246"/>
      <c r="L1891" s="246"/>
      <c r="M1891" s="246"/>
      <c r="N1891" s="246"/>
      <c r="O1891" s="246"/>
      <c r="P1891" s="246"/>
    </row>
    <row r="1892" spans="1:16" ht="13.5" thickTop="1" x14ac:dyDescent="0.2">
      <c r="A1892" s="1188" t="s">
        <v>2055</v>
      </c>
      <c r="B1892" s="1189"/>
      <c r="C1892" s="1189"/>
      <c r="D1892" s="1189"/>
      <c r="E1892" s="1189"/>
      <c r="F1892" s="1189"/>
      <c r="G1892" s="1190"/>
      <c r="H1892" s="358"/>
      <c r="I1892" s="358"/>
      <c r="J1892" s="358"/>
      <c r="K1892" s="358"/>
      <c r="L1892" s="358"/>
      <c r="M1892" s="358"/>
      <c r="N1892" s="358"/>
      <c r="O1892" s="358"/>
      <c r="P1892" s="358"/>
    </row>
    <row r="1893" spans="1:16" ht="13.5" thickBot="1" x14ac:dyDescent="0.25">
      <c r="A1893" s="359"/>
      <c r="B1893" s="355"/>
      <c r="C1893" s="355" t="s">
        <v>8</v>
      </c>
      <c r="D1893" s="360"/>
      <c r="E1893" s="355"/>
      <c r="F1893" s="361"/>
      <c r="G1893" s="362"/>
      <c r="H1893" s="411"/>
      <c r="I1893" s="411"/>
      <c r="J1893" s="411"/>
      <c r="K1893" s="411"/>
      <c r="L1893" s="411"/>
      <c r="M1893" s="411"/>
      <c r="N1893" s="411"/>
      <c r="O1893" s="411"/>
      <c r="P1893" s="411"/>
    </row>
    <row r="1894" spans="1:16" ht="13.5" thickTop="1" x14ac:dyDescent="0.2">
      <c r="A1894" s="1130" t="s">
        <v>8</v>
      </c>
      <c r="B1894" s="1131"/>
      <c r="C1894" s="1131"/>
      <c r="D1894" s="57" t="s">
        <v>11</v>
      </c>
      <c r="E1894" s="1132" t="s">
        <v>12</v>
      </c>
      <c r="F1894" s="1132"/>
      <c r="G1894" s="1133"/>
      <c r="H1894" s="4"/>
      <c r="I1894" s="4"/>
      <c r="J1894" s="4"/>
      <c r="K1894" s="4"/>
      <c r="L1894" s="4"/>
      <c r="M1894" s="4"/>
      <c r="N1894" s="4"/>
      <c r="O1894" s="4"/>
      <c r="P1894" s="4"/>
    </row>
    <row r="1895" spans="1:16" x14ac:dyDescent="0.2">
      <c r="A1895" s="1191" t="s">
        <v>17</v>
      </c>
      <c r="B1895" s="1192"/>
      <c r="C1895" s="1193"/>
      <c r="D1895" s="39"/>
      <c r="E1895" s="1136"/>
      <c r="F1895" s="1137"/>
      <c r="G1895" s="1138"/>
      <c r="H1895" s="176"/>
      <c r="I1895" s="176"/>
      <c r="J1895" s="176"/>
      <c r="K1895" s="176"/>
      <c r="L1895" s="176"/>
      <c r="M1895" s="176"/>
      <c r="N1895" s="176"/>
      <c r="O1895" s="176"/>
      <c r="P1895" s="176"/>
    </row>
    <row r="1896" spans="1:16" x14ac:dyDescent="0.2">
      <c r="A1896" s="1191" t="s">
        <v>38</v>
      </c>
      <c r="B1896" s="1192"/>
      <c r="C1896" s="1193"/>
      <c r="D1896" s="58" t="s">
        <v>380</v>
      </c>
      <c r="E1896" s="1194" t="s">
        <v>142</v>
      </c>
      <c r="F1896" s="1139"/>
      <c r="G1896" s="1140"/>
      <c r="H1896" s="1"/>
      <c r="I1896" s="1"/>
      <c r="J1896" s="1"/>
      <c r="K1896" s="1"/>
      <c r="L1896" s="1"/>
      <c r="M1896" s="1"/>
      <c r="N1896" s="1"/>
      <c r="O1896" s="1"/>
      <c r="P1896" s="1"/>
    </row>
    <row r="1897" spans="1:16" ht="13.5" thickBot="1" x14ac:dyDescent="0.25">
      <c r="A1897" s="1195" t="s">
        <v>39</v>
      </c>
      <c r="B1897" s="1196"/>
      <c r="C1897" s="1197"/>
      <c r="D1897" s="356" t="s">
        <v>589</v>
      </c>
      <c r="E1897" s="1143" t="s">
        <v>0</v>
      </c>
      <c r="F1897" s="1143"/>
      <c r="G1897" s="1144"/>
      <c r="H1897" s="4"/>
      <c r="I1897" s="4"/>
      <c r="J1897" s="4"/>
      <c r="K1897" s="4"/>
      <c r="L1897" s="4"/>
      <c r="M1897" s="4"/>
      <c r="N1897" s="4"/>
      <c r="O1897" s="4"/>
      <c r="P1897" s="4"/>
    </row>
    <row r="1898" spans="1:16" ht="16.5" x14ac:dyDescent="0.25">
      <c r="A1898" s="1152" t="s">
        <v>29</v>
      </c>
      <c r="B1898" s="1153"/>
      <c r="C1898" s="1153"/>
      <c r="D1898" s="1153"/>
      <c r="E1898" s="1153"/>
      <c r="F1898" s="1153"/>
      <c r="G1898" s="1154"/>
      <c r="H1898" s="251"/>
      <c r="I1898" s="251"/>
      <c r="J1898" s="251"/>
      <c r="K1898" s="251"/>
      <c r="L1898" s="251"/>
      <c r="M1898" s="251"/>
      <c r="N1898" s="251"/>
      <c r="O1898" s="251"/>
      <c r="P1898" s="251"/>
    </row>
    <row r="1899" spans="1:16" x14ac:dyDescent="0.2">
      <c r="A1899" s="1155" t="s">
        <v>48</v>
      </c>
      <c r="B1899" s="1156"/>
      <c r="C1899" s="1156"/>
      <c r="D1899" s="1156"/>
      <c r="E1899" s="1156"/>
      <c r="F1899" s="1156"/>
      <c r="G1899" s="1157"/>
      <c r="H1899" s="250"/>
      <c r="I1899" s="250"/>
      <c r="J1899" s="250"/>
      <c r="K1899" s="250"/>
      <c r="L1899" s="250"/>
      <c r="M1899" s="250"/>
      <c r="N1899" s="250"/>
      <c r="O1899" s="250"/>
      <c r="P1899" s="250"/>
    </row>
    <row r="1900" spans="1:16" x14ac:dyDescent="0.2">
      <c r="A1900" s="1158" t="s">
        <v>49</v>
      </c>
      <c r="B1900" s="1159"/>
      <c r="C1900" s="1159"/>
      <c r="D1900" s="1159"/>
      <c r="E1900" s="1159"/>
      <c r="F1900" s="1159"/>
      <c r="G1900" s="1160"/>
      <c r="H1900" s="4"/>
      <c r="I1900" s="4"/>
      <c r="J1900" s="4"/>
      <c r="K1900" s="4"/>
      <c r="L1900" s="4"/>
      <c r="M1900" s="4"/>
      <c r="N1900" s="4"/>
      <c r="O1900" s="4"/>
      <c r="P1900" s="4"/>
    </row>
    <row r="1901" spans="1:16" x14ac:dyDescent="0.2">
      <c r="A1901" s="6"/>
      <c r="B1901" s="178"/>
      <c r="C1901" s="8"/>
      <c r="D1901" s="9"/>
      <c r="E1901" s="99"/>
      <c r="F1901" s="10"/>
      <c r="G1901" s="11" t="s">
        <v>8</v>
      </c>
      <c r="H1901" s="252"/>
      <c r="I1901" s="252"/>
      <c r="J1901" s="252"/>
      <c r="K1901" s="252"/>
      <c r="L1901" s="252"/>
      <c r="M1901" s="252"/>
      <c r="N1901" s="252"/>
      <c r="O1901" s="252"/>
      <c r="P1901" s="252"/>
    </row>
    <row r="1902" spans="1:16" x14ac:dyDescent="0.2">
      <c r="A1902" s="12" t="s">
        <v>1</v>
      </c>
      <c r="B1902" s="13"/>
      <c r="C1902" s="14" t="s">
        <v>5</v>
      </c>
      <c r="D1902" s="13"/>
      <c r="E1902" s="343" t="s">
        <v>1968</v>
      </c>
      <c r="F1902" s="60"/>
      <c r="G1902" s="344" t="s">
        <v>1994</v>
      </c>
      <c r="H1902" s="411"/>
      <c r="I1902" s="411"/>
      <c r="J1902" s="411"/>
      <c r="K1902" s="411"/>
      <c r="L1902" s="411"/>
      <c r="M1902" s="411"/>
      <c r="N1902" s="411"/>
      <c r="O1902" s="411"/>
      <c r="P1902" s="411"/>
    </row>
    <row r="1903" spans="1:16" x14ac:dyDescent="0.2">
      <c r="A1903" s="17" t="s">
        <v>8</v>
      </c>
      <c r="B1903" s="179"/>
      <c r="C1903" s="19"/>
      <c r="D1903" s="4"/>
      <c r="E1903" s="1145"/>
      <c r="F1903" s="1146"/>
      <c r="G1903" s="20"/>
    </row>
    <row r="1904" spans="1:16" x14ac:dyDescent="0.2">
      <c r="A1904" s="21" t="s">
        <v>37</v>
      </c>
      <c r="B1904" s="22"/>
      <c r="C1904" s="22"/>
      <c r="D1904" s="22"/>
      <c r="E1904" s="23" t="s">
        <v>46</v>
      </c>
      <c r="F1904" s="24"/>
      <c r="G1904" s="20" t="s">
        <v>50</v>
      </c>
    </row>
    <row r="1905" spans="1:16" x14ac:dyDescent="0.2">
      <c r="A1905" s="6"/>
      <c r="B1905" s="178"/>
      <c r="C1905" s="8"/>
      <c r="D1905" s="8"/>
      <c r="E1905" s="1147"/>
      <c r="F1905" s="1148"/>
      <c r="G1905" s="25"/>
    </row>
    <row r="1906" spans="1:16" ht="26.25" thickBot="1" x14ac:dyDescent="0.25">
      <c r="A1906" s="26" t="s">
        <v>47</v>
      </c>
      <c r="B1906" s="180" t="s">
        <v>23</v>
      </c>
      <c r="C1906" s="28" t="s">
        <v>34</v>
      </c>
      <c r="D1906" s="110" t="s">
        <v>53</v>
      </c>
      <c r="E1906" s="181" t="s">
        <v>54</v>
      </c>
      <c r="F1906" s="111" t="s">
        <v>55</v>
      </c>
      <c r="G1906" s="112" t="s">
        <v>35</v>
      </c>
      <c r="H1906" s="253"/>
      <c r="I1906" s="253"/>
      <c r="J1906" s="253"/>
      <c r="K1906" s="253"/>
      <c r="L1906" s="253"/>
      <c r="M1906" s="253"/>
      <c r="N1906" s="253"/>
      <c r="O1906" s="253"/>
      <c r="P1906" s="253"/>
    </row>
    <row r="1907" spans="1:16" ht="13.5" thickTop="1" x14ac:dyDescent="0.2">
      <c r="A1907" s="29">
        <v>1</v>
      </c>
      <c r="B1907" s="75"/>
      <c r="C1907" s="346" t="s">
        <v>246</v>
      </c>
      <c r="D1907" s="347" t="s">
        <v>2008</v>
      </c>
      <c r="E1907" s="77">
        <v>1</v>
      </c>
      <c r="F1907" s="280">
        <v>293.5</v>
      </c>
      <c r="G1907" s="35">
        <f>F1907*E1907</f>
        <v>293.5</v>
      </c>
      <c r="H1907" s="215"/>
      <c r="I1907" s="215"/>
      <c r="J1907" s="215"/>
      <c r="K1907" s="215"/>
      <c r="L1907" s="215"/>
      <c r="M1907" s="215"/>
      <c r="N1907" s="215"/>
      <c r="O1907" s="215"/>
      <c r="P1907" s="215"/>
    </row>
    <row r="1908" spans="1:16" x14ac:dyDescent="0.2">
      <c r="A1908" s="345">
        <f>A1907+1</f>
        <v>2</v>
      </c>
      <c r="B1908" s="75"/>
      <c r="C1908" s="352" t="s">
        <v>149</v>
      </c>
      <c r="D1908" s="347" t="s">
        <v>2010</v>
      </c>
      <c r="E1908" s="77">
        <v>3</v>
      </c>
      <c r="F1908" s="280">
        <v>96.5</v>
      </c>
      <c r="G1908" s="35">
        <f t="shared" ref="G1908:G1938" si="27">F1908*E1908</f>
        <v>289.5</v>
      </c>
      <c r="H1908" s="215"/>
      <c r="I1908" s="215"/>
      <c r="J1908" s="215"/>
      <c r="K1908" s="215"/>
      <c r="L1908" s="215"/>
      <c r="M1908" s="215"/>
      <c r="N1908" s="215"/>
      <c r="O1908" s="215"/>
      <c r="P1908" s="215"/>
    </row>
    <row r="1909" spans="1:16" x14ac:dyDescent="0.2">
      <c r="A1909" s="345">
        <f t="shared" ref="A1909:A1938" si="28">A1908+1</f>
        <v>3</v>
      </c>
      <c r="B1909" s="75"/>
      <c r="C1909" s="352" t="s">
        <v>1461</v>
      </c>
      <c r="D1909" s="439" t="s">
        <v>2009</v>
      </c>
      <c r="E1909" s="77">
        <v>0.4</v>
      </c>
      <c r="F1909" s="280">
        <v>779</v>
      </c>
      <c r="G1909" s="35">
        <f t="shared" si="27"/>
        <v>311.60000000000002</v>
      </c>
      <c r="H1909" s="215"/>
      <c r="I1909" s="215"/>
      <c r="J1909" s="215"/>
      <c r="K1909" s="215"/>
      <c r="L1909" s="215"/>
      <c r="M1909" s="215"/>
      <c r="N1909" s="215"/>
      <c r="O1909" s="215"/>
      <c r="P1909" s="215"/>
    </row>
    <row r="1910" spans="1:16" x14ac:dyDescent="0.2">
      <c r="A1910" s="345">
        <f t="shared" si="28"/>
        <v>4</v>
      </c>
      <c r="B1910" s="75"/>
      <c r="C1910" s="352" t="s">
        <v>2030</v>
      </c>
      <c r="D1910" s="347" t="s">
        <v>1820</v>
      </c>
      <c r="E1910" s="77">
        <v>3</v>
      </c>
      <c r="F1910" s="214">
        <v>24.75</v>
      </c>
      <c r="G1910" s="35">
        <f t="shared" si="27"/>
        <v>74.25</v>
      </c>
      <c r="H1910" s="215"/>
      <c r="I1910" s="215"/>
      <c r="J1910" s="215"/>
      <c r="K1910" s="215"/>
      <c r="L1910" s="215"/>
      <c r="M1910" s="215"/>
      <c r="N1910" s="215"/>
      <c r="O1910" s="215"/>
      <c r="P1910" s="215"/>
    </row>
    <row r="1911" spans="1:16" x14ac:dyDescent="0.2">
      <c r="A1911" s="345">
        <f t="shared" si="28"/>
        <v>5</v>
      </c>
      <c r="B1911" s="75"/>
      <c r="C1911" s="352" t="s">
        <v>149</v>
      </c>
      <c r="D1911" s="347" t="s">
        <v>2011</v>
      </c>
      <c r="E1911" s="77">
        <v>1</v>
      </c>
      <c r="F1911" s="280">
        <v>80</v>
      </c>
      <c r="G1911" s="35">
        <f t="shared" si="27"/>
        <v>80</v>
      </c>
      <c r="H1911" s="215"/>
      <c r="I1911" s="215"/>
      <c r="J1911" s="215"/>
      <c r="K1911" s="215"/>
      <c r="L1911" s="215"/>
      <c r="M1911" s="215"/>
      <c r="N1911" s="215"/>
      <c r="O1911" s="215"/>
      <c r="P1911" s="215"/>
    </row>
    <row r="1912" spans="1:16" x14ac:dyDescent="0.2">
      <c r="A1912" s="345">
        <f t="shared" si="28"/>
        <v>6</v>
      </c>
      <c r="B1912" s="75"/>
      <c r="C1912" s="352" t="s">
        <v>2030</v>
      </c>
      <c r="D1912" s="347" t="s">
        <v>2012</v>
      </c>
      <c r="E1912" s="77">
        <v>1</v>
      </c>
      <c r="F1912" s="280">
        <v>20.5</v>
      </c>
      <c r="G1912" s="35">
        <f t="shared" si="27"/>
        <v>20.5</v>
      </c>
      <c r="H1912" s="215"/>
      <c r="I1912" s="215"/>
      <c r="J1912" s="215"/>
      <c r="K1912" s="215"/>
      <c r="L1912" s="215"/>
      <c r="M1912" s="215"/>
      <c r="N1912" s="215"/>
      <c r="O1912" s="215"/>
      <c r="P1912" s="215"/>
    </row>
    <row r="1913" spans="1:16" x14ac:dyDescent="0.2">
      <c r="A1913" s="345">
        <f t="shared" si="28"/>
        <v>7</v>
      </c>
      <c r="B1913" s="75"/>
      <c r="C1913" s="352" t="s">
        <v>246</v>
      </c>
      <c r="D1913" s="347" t="s">
        <v>2013</v>
      </c>
      <c r="E1913" s="77">
        <v>1</v>
      </c>
      <c r="F1913" s="280">
        <v>412.5</v>
      </c>
      <c r="G1913" s="35">
        <f t="shared" si="27"/>
        <v>412.5</v>
      </c>
      <c r="H1913" s="215"/>
      <c r="I1913" s="215"/>
      <c r="J1913" s="215"/>
      <c r="K1913" s="215"/>
      <c r="L1913" s="215"/>
      <c r="M1913" s="215"/>
      <c r="N1913" s="215"/>
      <c r="O1913" s="215"/>
      <c r="P1913" s="215"/>
    </row>
    <row r="1914" spans="1:16" x14ac:dyDescent="0.2">
      <c r="A1914" s="345">
        <f t="shared" si="28"/>
        <v>8</v>
      </c>
      <c r="B1914" s="75"/>
      <c r="C1914" s="352" t="s">
        <v>1468</v>
      </c>
      <c r="D1914" s="347" t="s">
        <v>2014</v>
      </c>
      <c r="E1914" s="77">
        <v>1</v>
      </c>
      <c r="F1914" s="280">
        <v>70</v>
      </c>
      <c r="G1914" s="35">
        <f t="shared" si="27"/>
        <v>70</v>
      </c>
      <c r="H1914" s="215"/>
      <c r="I1914" s="215"/>
      <c r="J1914" s="215"/>
      <c r="K1914" s="215"/>
      <c r="L1914" s="215"/>
      <c r="M1914" s="215"/>
      <c r="N1914" s="215"/>
      <c r="O1914" s="215"/>
      <c r="P1914" s="215"/>
    </row>
    <row r="1915" spans="1:16" x14ac:dyDescent="0.2">
      <c r="A1915" s="345">
        <f t="shared" si="28"/>
        <v>9</v>
      </c>
      <c r="B1915" s="186"/>
      <c r="C1915" s="352" t="s">
        <v>1468</v>
      </c>
      <c r="D1915" s="347" t="s">
        <v>2015</v>
      </c>
      <c r="E1915" s="77">
        <v>3</v>
      </c>
      <c r="F1915" s="280">
        <v>37.5</v>
      </c>
      <c r="G1915" s="35">
        <f t="shared" si="27"/>
        <v>112.5</v>
      </c>
      <c r="H1915" s="215"/>
      <c r="I1915" s="215"/>
      <c r="J1915" s="215"/>
      <c r="K1915" s="215"/>
      <c r="L1915" s="215"/>
      <c r="M1915" s="215"/>
      <c r="N1915" s="215"/>
      <c r="O1915" s="215"/>
      <c r="P1915" s="215"/>
    </row>
    <row r="1916" spans="1:16" x14ac:dyDescent="0.2">
      <c r="A1916" s="345">
        <f t="shared" si="28"/>
        <v>10</v>
      </c>
      <c r="B1916" s="74"/>
      <c r="C1916" s="352" t="s">
        <v>1468</v>
      </c>
      <c r="D1916" s="347" t="s">
        <v>2016</v>
      </c>
      <c r="E1916" s="77">
        <v>1</v>
      </c>
      <c r="F1916" s="280">
        <v>25</v>
      </c>
      <c r="G1916" s="35">
        <f t="shared" si="27"/>
        <v>25</v>
      </c>
      <c r="H1916" s="215"/>
      <c r="I1916" s="215"/>
      <c r="J1916" s="215"/>
      <c r="K1916" s="215"/>
      <c r="L1916" s="215"/>
      <c r="M1916" s="215"/>
      <c r="N1916" s="215"/>
      <c r="O1916" s="215"/>
      <c r="P1916" s="215"/>
    </row>
    <row r="1917" spans="1:16" x14ac:dyDescent="0.2">
      <c r="A1917" s="345">
        <f t="shared" si="28"/>
        <v>11</v>
      </c>
      <c r="B1917" s="74"/>
      <c r="C1917" s="352" t="s">
        <v>178</v>
      </c>
      <c r="D1917" s="435" t="s">
        <v>2017</v>
      </c>
      <c r="E1917" s="84">
        <v>1</v>
      </c>
      <c r="F1917" s="70">
        <v>68.5</v>
      </c>
      <c r="G1917" s="35">
        <f t="shared" si="27"/>
        <v>68.5</v>
      </c>
      <c r="H1917" s="215"/>
      <c r="I1917" s="215"/>
      <c r="J1917" s="215"/>
      <c r="K1917" s="215"/>
      <c r="L1917" s="215"/>
      <c r="M1917" s="215"/>
      <c r="N1917" s="215"/>
      <c r="O1917" s="215"/>
      <c r="P1917" s="215"/>
    </row>
    <row r="1918" spans="1:16" x14ac:dyDescent="0.2">
      <c r="A1918" s="345">
        <f t="shared" si="28"/>
        <v>12</v>
      </c>
      <c r="B1918" s="74"/>
      <c r="C1918" s="352" t="s">
        <v>178</v>
      </c>
      <c r="D1918" s="435" t="s">
        <v>2018</v>
      </c>
      <c r="E1918" s="84">
        <v>1</v>
      </c>
      <c r="F1918" s="70">
        <v>68.5</v>
      </c>
      <c r="G1918" s="35">
        <f t="shared" si="27"/>
        <v>68.5</v>
      </c>
      <c r="H1918" s="215"/>
      <c r="I1918" s="215"/>
      <c r="J1918" s="215"/>
      <c r="K1918" s="215"/>
      <c r="L1918" s="215"/>
      <c r="M1918" s="215"/>
      <c r="N1918" s="215"/>
      <c r="O1918" s="215"/>
      <c r="P1918" s="215"/>
    </row>
    <row r="1919" spans="1:16" x14ac:dyDescent="0.2">
      <c r="A1919" s="345">
        <f t="shared" si="28"/>
        <v>13</v>
      </c>
      <c r="B1919" s="75"/>
      <c r="C1919" s="352" t="s">
        <v>431</v>
      </c>
      <c r="D1919" s="435" t="s">
        <v>2019</v>
      </c>
      <c r="E1919" s="84">
        <v>1</v>
      </c>
      <c r="F1919" s="88">
        <v>61</v>
      </c>
      <c r="G1919" s="35">
        <f t="shared" si="27"/>
        <v>61</v>
      </c>
      <c r="H1919" s="215"/>
      <c r="I1919" s="215"/>
      <c r="J1919" s="215"/>
      <c r="K1919" s="215"/>
      <c r="L1919" s="215"/>
      <c r="M1919" s="215"/>
      <c r="N1919" s="215"/>
      <c r="O1919" s="215"/>
      <c r="P1919" s="215"/>
    </row>
    <row r="1920" spans="1:16" x14ac:dyDescent="0.2">
      <c r="A1920" s="345">
        <f t="shared" si="28"/>
        <v>14</v>
      </c>
      <c r="B1920" s="75"/>
      <c r="C1920" s="352" t="s">
        <v>1461</v>
      </c>
      <c r="D1920" s="435" t="s">
        <v>2020</v>
      </c>
      <c r="E1920" s="84">
        <v>0.11</v>
      </c>
      <c r="F1920" s="89">
        <v>173</v>
      </c>
      <c r="G1920" s="35">
        <f t="shared" si="27"/>
        <v>19.03</v>
      </c>
      <c r="H1920" s="215"/>
      <c r="I1920" s="215"/>
      <c r="J1920" s="215"/>
      <c r="K1920" s="215"/>
      <c r="L1920" s="215"/>
      <c r="M1920" s="215"/>
      <c r="N1920" s="215"/>
      <c r="O1920" s="215"/>
      <c r="P1920" s="215"/>
    </row>
    <row r="1921" spans="1:16" x14ac:dyDescent="0.2">
      <c r="A1921" s="345">
        <f t="shared" si="28"/>
        <v>15</v>
      </c>
      <c r="B1921" s="75"/>
      <c r="C1921" s="352" t="s">
        <v>1461</v>
      </c>
      <c r="D1921" s="435" t="s">
        <v>2021</v>
      </c>
      <c r="E1921" s="77">
        <v>0.51</v>
      </c>
      <c r="F1921" s="280">
        <v>135</v>
      </c>
      <c r="G1921" s="35">
        <f t="shared" si="27"/>
        <v>68.849999999999994</v>
      </c>
      <c r="H1921" s="215"/>
      <c r="I1921" s="215"/>
      <c r="J1921" s="215"/>
      <c r="K1921" s="215"/>
      <c r="L1921" s="215"/>
      <c r="M1921" s="215"/>
      <c r="N1921" s="215"/>
      <c r="O1921" s="215"/>
      <c r="P1921" s="215"/>
    </row>
    <row r="1922" spans="1:16" x14ac:dyDescent="0.2">
      <c r="A1922" s="345">
        <f t="shared" si="28"/>
        <v>16</v>
      </c>
      <c r="B1922" s="75"/>
      <c r="C1922" s="352" t="s">
        <v>1461</v>
      </c>
      <c r="D1922" s="435" t="s">
        <v>2021</v>
      </c>
      <c r="E1922" s="84">
        <v>0.40500000000000003</v>
      </c>
      <c r="F1922" s="280">
        <v>135</v>
      </c>
      <c r="G1922" s="35">
        <f t="shared" si="27"/>
        <v>54.675000000000004</v>
      </c>
      <c r="H1922" s="215"/>
      <c r="I1922" s="215"/>
      <c r="J1922" s="215"/>
      <c r="K1922" s="215"/>
      <c r="L1922" s="215"/>
      <c r="M1922" s="215"/>
      <c r="N1922" s="215"/>
      <c r="O1922" s="215"/>
      <c r="P1922" s="215"/>
    </row>
    <row r="1923" spans="1:16" x14ac:dyDescent="0.2">
      <c r="A1923" s="345">
        <f t="shared" si="28"/>
        <v>17</v>
      </c>
      <c r="B1923" s="75"/>
      <c r="C1923" s="352" t="s">
        <v>246</v>
      </c>
      <c r="D1923" s="347" t="s">
        <v>2022</v>
      </c>
      <c r="E1923" s="438">
        <v>1</v>
      </c>
      <c r="F1923" s="562">
        <v>72.5</v>
      </c>
      <c r="G1923" s="353">
        <f t="shared" si="27"/>
        <v>72.5</v>
      </c>
      <c r="H1923" s="419"/>
      <c r="I1923" s="419"/>
      <c r="J1923" s="419"/>
      <c r="K1923" s="419"/>
      <c r="L1923" s="419"/>
      <c r="M1923" s="419"/>
      <c r="N1923" s="419"/>
      <c r="O1923" s="419"/>
      <c r="P1923" s="419"/>
    </row>
    <row r="1924" spans="1:16" x14ac:dyDescent="0.2">
      <c r="A1924" s="345">
        <f t="shared" si="28"/>
        <v>18</v>
      </c>
      <c r="B1924" s="75"/>
      <c r="C1924" s="352" t="s">
        <v>1461</v>
      </c>
      <c r="D1924" s="347" t="s">
        <v>2023</v>
      </c>
      <c r="E1924" s="438">
        <v>0.08</v>
      </c>
      <c r="F1924" s="562">
        <v>200</v>
      </c>
      <c r="G1924" s="353">
        <f t="shared" si="27"/>
        <v>16</v>
      </c>
      <c r="H1924" s="419"/>
      <c r="I1924" s="419"/>
      <c r="J1924" s="419"/>
      <c r="K1924" s="419"/>
      <c r="L1924" s="419"/>
      <c r="M1924" s="419"/>
      <c r="N1924" s="419"/>
      <c r="O1924" s="419"/>
      <c r="P1924" s="419"/>
    </row>
    <row r="1925" spans="1:16" x14ac:dyDescent="0.2">
      <c r="A1925" s="345">
        <f t="shared" si="28"/>
        <v>19</v>
      </c>
      <c r="B1925" s="75"/>
      <c r="C1925" s="352" t="s">
        <v>1461</v>
      </c>
      <c r="D1925" s="347" t="s">
        <v>2021</v>
      </c>
      <c r="E1925" s="438">
        <v>0.42499999999999999</v>
      </c>
      <c r="F1925" s="579">
        <v>135</v>
      </c>
      <c r="G1925" s="353">
        <f t="shared" si="27"/>
        <v>57.375</v>
      </c>
      <c r="H1925" s="419"/>
      <c r="I1925" s="419"/>
      <c r="J1925" s="419"/>
      <c r="K1925" s="419"/>
      <c r="L1925" s="419"/>
      <c r="M1925" s="419"/>
      <c r="N1925" s="419"/>
      <c r="O1925" s="419"/>
      <c r="P1925" s="419"/>
    </row>
    <row r="1926" spans="1:16" x14ac:dyDescent="0.2">
      <c r="A1926" s="345">
        <f t="shared" si="28"/>
        <v>20</v>
      </c>
      <c r="B1926" s="75"/>
      <c r="C1926" s="352" t="s">
        <v>1461</v>
      </c>
      <c r="D1926" s="347" t="s">
        <v>2021</v>
      </c>
      <c r="E1926" s="438">
        <v>0.51500000000000001</v>
      </c>
      <c r="F1926" s="579">
        <v>135</v>
      </c>
      <c r="G1926" s="353">
        <f t="shared" si="27"/>
        <v>69.525000000000006</v>
      </c>
      <c r="H1926" s="419"/>
      <c r="I1926" s="419"/>
      <c r="J1926" s="419"/>
      <c r="K1926" s="419"/>
      <c r="L1926" s="419"/>
      <c r="M1926" s="419"/>
      <c r="N1926" s="419"/>
      <c r="O1926" s="419"/>
      <c r="P1926" s="419"/>
    </row>
    <row r="1927" spans="1:16" x14ac:dyDescent="0.2">
      <c r="A1927" s="345">
        <f t="shared" si="28"/>
        <v>21</v>
      </c>
      <c r="B1927" s="75"/>
      <c r="C1927" s="352" t="s">
        <v>1461</v>
      </c>
      <c r="D1927" s="347" t="s">
        <v>2024</v>
      </c>
      <c r="E1927" s="438">
        <v>0.34</v>
      </c>
      <c r="F1927" s="579">
        <v>125</v>
      </c>
      <c r="G1927" s="353">
        <f t="shared" si="27"/>
        <v>42.5</v>
      </c>
      <c r="H1927" s="419"/>
      <c r="I1927" s="419"/>
      <c r="J1927" s="419"/>
      <c r="K1927" s="419"/>
      <c r="L1927" s="419"/>
      <c r="M1927" s="419"/>
      <c r="N1927" s="419"/>
      <c r="O1927" s="419"/>
      <c r="P1927" s="419"/>
    </row>
    <row r="1928" spans="1:16" x14ac:dyDescent="0.2">
      <c r="A1928" s="345">
        <f t="shared" si="28"/>
        <v>22</v>
      </c>
      <c r="B1928" s="75"/>
      <c r="C1928" s="352" t="s">
        <v>1461</v>
      </c>
      <c r="D1928" s="347" t="s">
        <v>2024</v>
      </c>
      <c r="E1928" s="519">
        <v>0.34499999999999997</v>
      </c>
      <c r="F1928" s="579">
        <v>125</v>
      </c>
      <c r="G1928" s="353">
        <f t="shared" si="27"/>
        <v>43.125</v>
      </c>
      <c r="H1928" s="419"/>
      <c r="I1928" s="419"/>
      <c r="J1928" s="419"/>
      <c r="K1928" s="419"/>
      <c r="L1928" s="419"/>
      <c r="M1928" s="419"/>
      <c r="N1928" s="419"/>
      <c r="O1928" s="419"/>
      <c r="P1928" s="419"/>
    </row>
    <row r="1929" spans="1:16" x14ac:dyDescent="0.2">
      <c r="A1929" s="345">
        <f t="shared" si="28"/>
        <v>23</v>
      </c>
      <c r="B1929" s="75"/>
      <c r="C1929" s="352" t="s">
        <v>1461</v>
      </c>
      <c r="D1929" s="347" t="s">
        <v>2024</v>
      </c>
      <c r="E1929" s="519">
        <v>0.34</v>
      </c>
      <c r="F1929" s="579">
        <v>125</v>
      </c>
      <c r="G1929" s="353">
        <f t="shared" si="27"/>
        <v>42.5</v>
      </c>
      <c r="H1929" s="419"/>
      <c r="I1929" s="419"/>
      <c r="J1929" s="419"/>
      <c r="K1929" s="419"/>
      <c r="L1929" s="419"/>
      <c r="M1929" s="419"/>
      <c r="N1929" s="419"/>
      <c r="O1929" s="419"/>
      <c r="P1929" s="419"/>
    </row>
    <row r="1930" spans="1:16" x14ac:dyDescent="0.2">
      <c r="A1930" s="345">
        <f t="shared" si="28"/>
        <v>24</v>
      </c>
      <c r="B1930" s="75"/>
      <c r="C1930" s="352" t="s">
        <v>1461</v>
      </c>
      <c r="D1930" s="435" t="s">
        <v>2025</v>
      </c>
      <c r="E1930" s="519">
        <v>0.52500000000000002</v>
      </c>
      <c r="F1930" s="579">
        <v>159</v>
      </c>
      <c r="G1930" s="353">
        <f t="shared" si="27"/>
        <v>83.475000000000009</v>
      </c>
      <c r="H1930" s="419"/>
      <c r="I1930" s="419"/>
      <c r="J1930" s="419"/>
      <c r="K1930" s="419"/>
      <c r="L1930" s="419"/>
      <c r="M1930" s="419"/>
      <c r="N1930" s="419"/>
      <c r="O1930" s="419"/>
      <c r="P1930" s="419"/>
    </row>
    <row r="1931" spans="1:16" x14ac:dyDescent="0.2">
      <c r="A1931" s="345">
        <f t="shared" si="28"/>
        <v>25</v>
      </c>
      <c r="B1931" s="75"/>
      <c r="C1931" s="352" t="s">
        <v>1461</v>
      </c>
      <c r="D1931" s="435" t="s">
        <v>2025</v>
      </c>
      <c r="E1931" s="84">
        <v>0.495</v>
      </c>
      <c r="F1931" s="163">
        <v>159</v>
      </c>
      <c r="G1931" s="353">
        <f t="shared" si="27"/>
        <v>78.704999999999998</v>
      </c>
      <c r="H1931" s="419"/>
      <c r="I1931" s="419"/>
      <c r="J1931" s="419"/>
      <c r="K1931" s="419"/>
      <c r="L1931" s="419"/>
      <c r="M1931" s="419"/>
      <c r="N1931" s="419"/>
      <c r="O1931" s="419"/>
      <c r="P1931" s="419"/>
    </row>
    <row r="1932" spans="1:16" x14ac:dyDescent="0.2">
      <c r="A1932" s="345">
        <f t="shared" si="28"/>
        <v>26</v>
      </c>
      <c r="B1932" s="75"/>
      <c r="C1932" s="352" t="s">
        <v>1461</v>
      </c>
      <c r="D1932" s="435" t="s">
        <v>2025</v>
      </c>
      <c r="E1932" s="84">
        <v>0.42499999999999999</v>
      </c>
      <c r="F1932" s="163">
        <v>159</v>
      </c>
      <c r="G1932" s="353">
        <f t="shared" si="27"/>
        <v>67.575000000000003</v>
      </c>
      <c r="H1932" s="419"/>
      <c r="I1932" s="419"/>
      <c r="J1932" s="419"/>
      <c r="K1932" s="419"/>
      <c r="L1932" s="419"/>
      <c r="M1932" s="419"/>
      <c r="N1932" s="419"/>
      <c r="O1932" s="419"/>
      <c r="P1932" s="419"/>
    </row>
    <row r="1933" spans="1:16" x14ac:dyDescent="0.2">
      <c r="A1933" s="345">
        <f t="shared" si="28"/>
        <v>27</v>
      </c>
      <c r="B1933" s="75"/>
      <c r="C1933" s="352" t="s">
        <v>1461</v>
      </c>
      <c r="D1933" s="435" t="s">
        <v>2026</v>
      </c>
      <c r="E1933" s="84">
        <v>0.28499999999999998</v>
      </c>
      <c r="F1933" s="163">
        <v>236</v>
      </c>
      <c r="G1933" s="353">
        <f t="shared" si="27"/>
        <v>67.259999999999991</v>
      </c>
      <c r="H1933" s="419"/>
      <c r="I1933" s="419"/>
      <c r="J1933" s="419"/>
      <c r="K1933" s="419"/>
      <c r="L1933" s="419"/>
      <c r="M1933" s="419"/>
      <c r="N1933" s="419"/>
      <c r="O1933" s="419"/>
      <c r="P1933" s="419"/>
    </row>
    <row r="1934" spans="1:16" x14ac:dyDescent="0.2">
      <c r="A1934" s="345">
        <f t="shared" si="28"/>
        <v>28</v>
      </c>
      <c r="B1934" s="75"/>
      <c r="C1934" s="352" t="s">
        <v>1461</v>
      </c>
      <c r="D1934" s="435" t="s">
        <v>2026</v>
      </c>
      <c r="E1934" s="84">
        <v>0.255</v>
      </c>
      <c r="F1934" s="163">
        <v>236</v>
      </c>
      <c r="G1934" s="353">
        <f t="shared" si="27"/>
        <v>60.18</v>
      </c>
      <c r="H1934" s="419"/>
      <c r="I1934" s="419"/>
      <c r="J1934" s="419"/>
      <c r="K1934" s="419"/>
      <c r="L1934" s="419"/>
      <c r="M1934" s="419"/>
      <c r="N1934" s="419"/>
      <c r="O1934" s="419"/>
      <c r="P1934" s="419"/>
    </row>
    <row r="1935" spans="1:16" x14ac:dyDescent="0.2">
      <c r="A1935" s="345">
        <f t="shared" si="28"/>
        <v>29</v>
      </c>
      <c r="B1935" s="75"/>
      <c r="C1935" s="352" t="s">
        <v>1461</v>
      </c>
      <c r="D1935" s="435" t="s">
        <v>2026</v>
      </c>
      <c r="E1935" s="84">
        <v>0.26</v>
      </c>
      <c r="F1935" s="163">
        <v>236</v>
      </c>
      <c r="G1935" s="353">
        <f t="shared" si="27"/>
        <v>61.36</v>
      </c>
      <c r="H1935" s="419"/>
      <c r="I1935" s="419"/>
      <c r="J1935" s="419"/>
      <c r="K1935" s="419"/>
      <c r="L1935" s="419"/>
      <c r="M1935" s="419"/>
      <c r="N1935" s="419"/>
      <c r="O1935" s="419"/>
      <c r="P1935" s="419"/>
    </row>
    <row r="1936" spans="1:16" x14ac:dyDescent="0.2">
      <c r="A1936" s="345">
        <f t="shared" si="28"/>
        <v>30</v>
      </c>
      <c r="B1936" s="75"/>
      <c r="C1936" s="352" t="s">
        <v>1461</v>
      </c>
      <c r="D1936" s="435" t="s">
        <v>2024</v>
      </c>
      <c r="E1936" s="84">
        <v>0.34499999999999997</v>
      </c>
      <c r="F1936" s="163">
        <v>183</v>
      </c>
      <c r="G1936" s="353">
        <f t="shared" si="27"/>
        <v>63.134999999999998</v>
      </c>
      <c r="H1936" s="419"/>
      <c r="I1936" s="419"/>
      <c r="J1936" s="419"/>
      <c r="K1936" s="419"/>
      <c r="L1936" s="419"/>
      <c r="M1936" s="419"/>
      <c r="N1936" s="419"/>
      <c r="O1936" s="419"/>
      <c r="P1936" s="419"/>
    </row>
    <row r="1937" spans="1:21" x14ac:dyDescent="0.2">
      <c r="A1937" s="345">
        <f t="shared" si="28"/>
        <v>31</v>
      </c>
      <c r="B1937" s="75"/>
      <c r="C1937" s="352" t="s">
        <v>1461</v>
      </c>
      <c r="D1937" s="435" t="s">
        <v>2027</v>
      </c>
      <c r="E1937" s="84">
        <v>0.85</v>
      </c>
      <c r="F1937" s="163">
        <v>62</v>
      </c>
      <c r="G1937" s="353">
        <f t="shared" si="27"/>
        <v>52.699999999999996</v>
      </c>
      <c r="H1937" s="419"/>
      <c r="I1937" s="419"/>
      <c r="J1937" s="419"/>
      <c r="K1937" s="419"/>
      <c r="L1937" s="419"/>
      <c r="M1937" s="419"/>
      <c r="N1937" s="419"/>
      <c r="O1937" s="419"/>
      <c r="P1937" s="419"/>
      <c r="Q1937" s="215"/>
      <c r="R1937" s="215"/>
      <c r="S1937" s="215"/>
    </row>
    <row r="1938" spans="1:21" x14ac:dyDescent="0.2">
      <c r="A1938" s="345">
        <f t="shared" si="28"/>
        <v>32</v>
      </c>
      <c r="B1938" s="75"/>
      <c r="C1938" s="352" t="s">
        <v>1461</v>
      </c>
      <c r="D1938" s="435" t="s">
        <v>2027</v>
      </c>
      <c r="E1938" s="84">
        <v>1.165</v>
      </c>
      <c r="F1938" s="172">
        <v>62</v>
      </c>
      <c r="G1938" s="353">
        <f t="shared" si="27"/>
        <v>72.23</v>
      </c>
      <c r="H1938" s="419"/>
      <c r="I1938" s="419"/>
      <c r="J1938" s="419"/>
      <c r="K1938" s="419"/>
      <c r="L1938" s="419"/>
      <c r="M1938" s="419"/>
      <c r="N1938" s="419"/>
      <c r="O1938" s="419"/>
      <c r="P1938" s="419"/>
      <c r="Q1938" s="164"/>
      <c r="R1938" s="164"/>
      <c r="S1938" s="164"/>
      <c r="T1938" s="164"/>
      <c r="U1938" s="164"/>
    </row>
    <row r="1939" spans="1:21" x14ac:dyDescent="0.2">
      <c r="A1939" s="29"/>
      <c r="B1939" s="75"/>
      <c r="C1939" s="41"/>
      <c r="D1939" s="187"/>
      <c r="E1939" s="84"/>
      <c r="F1939" s="173"/>
      <c r="G1939" s="353"/>
      <c r="H1939" s="419"/>
      <c r="I1939" s="419"/>
      <c r="J1939" s="419"/>
      <c r="K1939" s="419"/>
      <c r="L1939" s="419"/>
      <c r="M1939" s="419"/>
      <c r="N1939" s="419"/>
      <c r="O1939" s="419"/>
      <c r="P1939" s="419"/>
    </row>
    <row r="1940" spans="1:21" x14ac:dyDescent="0.2">
      <c r="A1940" s="29" t="s">
        <v>8</v>
      </c>
      <c r="B1940" s="75"/>
      <c r="C1940" s="41"/>
      <c r="D1940" s="187"/>
      <c r="E1940" s="84"/>
      <c r="F1940" s="173"/>
      <c r="G1940" s="353"/>
      <c r="H1940" s="419"/>
      <c r="I1940" s="419"/>
      <c r="J1940" s="419"/>
      <c r="K1940" s="419"/>
      <c r="L1940" s="419"/>
      <c r="M1940" s="419"/>
      <c r="N1940" s="419"/>
      <c r="O1940" s="419"/>
      <c r="P1940" s="419"/>
    </row>
    <row r="1941" spans="1:21" ht="13.5" thickBot="1" x14ac:dyDescent="0.25">
      <c r="A1941" s="45"/>
      <c r="B1941" s="188"/>
      <c r="C1941" s="47" t="s">
        <v>8</v>
      </c>
      <c r="D1941" s="66" t="s">
        <v>8</v>
      </c>
      <c r="E1941" s="188"/>
      <c r="F1941" s="49" t="s">
        <v>158</v>
      </c>
      <c r="G1941" s="50">
        <f>SUM(G1907:G1940)</f>
        <v>2980.0499999999997</v>
      </c>
      <c r="H1941" s="246"/>
      <c r="I1941" s="246"/>
      <c r="J1941" s="246"/>
      <c r="K1941" s="246"/>
      <c r="L1941" s="246"/>
      <c r="M1941" s="246"/>
      <c r="N1941" s="246"/>
      <c r="O1941" s="246"/>
      <c r="P1941" s="246"/>
    </row>
    <row r="1942" spans="1:21" ht="13.5" thickTop="1" x14ac:dyDescent="0.2">
      <c r="A1942" s="1188" t="s">
        <v>1873</v>
      </c>
      <c r="B1942" s="1189"/>
      <c r="C1942" s="1189"/>
      <c r="D1942" s="1189"/>
      <c r="E1942" s="1189"/>
      <c r="F1942" s="1189"/>
      <c r="G1942" s="1190"/>
      <c r="H1942" s="358"/>
      <c r="I1942" s="358"/>
      <c r="J1942" s="358"/>
      <c r="K1942" s="358"/>
      <c r="L1942" s="358"/>
      <c r="M1942" s="358"/>
      <c r="N1942" s="358"/>
      <c r="O1942" s="358"/>
      <c r="P1942" s="358"/>
    </row>
    <row r="1943" spans="1:21" ht="13.5" thickBot="1" x14ac:dyDescent="0.25">
      <c r="A1943" s="359"/>
      <c r="B1943" s="355"/>
      <c r="C1943" s="355" t="s">
        <v>8</v>
      </c>
      <c r="D1943" s="360"/>
      <c r="E1943" s="355"/>
      <c r="F1943" s="361"/>
      <c r="G1943" s="362"/>
      <c r="H1943" s="411"/>
      <c r="I1943" s="411"/>
      <c r="J1943" s="411"/>
      <c r="K1943" s="411"/>
      <c r="L1943" s="411"/>
      <c r="M1943" s="411"/>
      <c r="N1943" s="411"/>
      <c r="O1943" s="411"/>
      <c r="P1943" s="411"/>
    </row>
    <row r="1944" spans="1:21" ht="13.5" thickTop="1" x14ac:dyDescent="0.2">
      <c r="A1944" s="1130" t="s">
        <v>8</v>
      </c>
      <c r="B1944" s="1131"/>
      <c r="C1944" s="1131"/>
      <c r="D1944" s="57" t="s">
        <v>11</v>
      </c>
      <c r="E1944" s="1132" t="s">
        <v>12</v>
      </c>
      <c r="F1944" s="1132"/>
      <c r="G1944" s="1133"/>
      <c r="H1944" s="4"/>
      <c r="I1944" s="4"/>
      <c r="J1944" s="4"/>
      <c r="K1944" s="4"/>
      <c r="L1944" s="4"/>
      <c r="M1944" s="4"/>
      <c r="N1944" s="4"/>
      <c r="O1944" s="4"/>
      <c r="P1944" s="4"/>
    </row>
    <row r="1945" spans="1:21" x14ac:dyDescent="0.2">
      <c r="A1945" s="1191" t="s">
        <v>17</v>
      </c>
      <c r="B1945" s="1192"/>
      <c r="C1945" s="1193"/>
      <c r="D1945" s="39"/>
      <c r="E1945" s="1136"/>
      <c r="F1945" s="1137"/>
      <c r="G1945" s="1138"/>
      <c r="H1945" s="176"/>
      <c r="I1945" s="176"/>
      <c r="J1945" s="176"/>
      <c r="K1945" s="176"/>
      <c r="L1945" s="176"/>
      <c r="M1945" s="176"/>
      <c r="N1945" s="176"/>
      <c r="O1945" s="176"/>
      <c r="P1945" s="176"/>
    </row>
    <row r="1946" spans="1:21" x14ac:dyDescent="0.2">
      <c r="A1946" s="1191" t="s">
        <v>38</v>
      </c>
      <c r="B1946" s="1192"/>
      <c r="C1946" s="1193"/>
      <c r="D1946" s="58" t="s">
        <v>380</v>
      </c>
      <c r="E1946" s="1194" t="s">
        <v>142</v>
      </c>
      <c r="F1946" s="1139"/>
      <c r="G1946" s="1140"/>
      <c r="H1946" s="1"/>
      <c r="I1946" s="1"/>
      <c r="J1946" s="1"/>
      <c r="K1946" s="1"/>
      <c r="L1946" s="1"/>
      <c r="M1946" s="1"/>
      <c r="N1946" s="1"/>
      <c r="O1946" s="1"/>
      <c r="P1946" s="1"/>
    </row>
    <row r="1947" spans="1:21" ht="13.5" thickBot="1" x14ac:dyDescent="0.25">
      <c r="A1947" s="1195" t="s">
        <v>39</v>
      </c>
      <c r="B1947" s="1196"/>
      <c r="C1947" s="1197"/>
      <c r="D1947" s="356" t="s">
        <v>589</v>
      </c>
      <c r="E1947" s="1143" t="s">
        <v>0</v>
      </c>
      <c r="F1947" s="1143"/>
      <c r="G1947" s="1144"/>
      <c r="H1947" s="4"/>
      <c r="I1947" s="4"/>
      <c r="J1947" s="4"/>
      <c r="K1947" s="4"/>
      <c r="L1947" s="4"/>
      <c r="M1947" s="4"/>
      <c r="N1947" s="4"/>
      <c r="O1947" s="4"/>
      <c r="P1947" s="4"/>
    </row>
    <row r="1948" spans="1:21" ht="16.5" x14ac:dyDescent="0.25">
      <c r="A1948" s="1152" t="s">
        <v>29</v>
      </c>
      <c r="B1948" s="1153"/>
      <c r="C1948" s="1153"/>
      <c r="D1948" s="1153"/>
      <c r="E1948" s="1153"/>
      <c r="F1948" s="1153"/>
      <c r="G1948" s="1154"/>
      <c r="H1948" s="251"/>
      <c r="I1948" s="251"/>
      <c r="J1948" s="251"/>
      <c r="K1948" s="251"/>
      <c r="L1948" s="251"/>
      <c r="M1948" s="251"/>
      <c r="N1948" s="251"/>
      <c r="O1948" s="251"/>
      <c r="P1948" s="251"/>
    </row>
    <row r="1949" spans="1:21" x14ac:dyDescent="0.2">
      <c r="A1949" s="1155" t="s">
        <v>48</v>
      </c>
      <c r="B1949" s="1156"/>
      <c r="C1949" s="1156"/>
      <c r="D1949" s="1156"/>
      <c r="E1949" s="1156"/>
      <c r="F1949" s="1156"/>
      <c r="G1949" s="1157"/>
      <c r="H1949" s="250"/>
      <c r="I1949" s="250"/>
      <c r="J1949" s="250"/>
      <c r="K1949" s="250"/>
      <c r="L1949" s="250"/>
      <c r="M1949" s="250"/>
      <c r="N1949" s="250"/>
      <c r="O1949" s="250"/>
      <c r="P1949" s="250"/>
    </row>
    <row r="1950" spans="1:21" x14ac:dyDescent="0.2">
      <c r="A1950" s="1158" t="s">
        <v>49</v>
      </c>
      <c r="B1950" s="1159"/>
      <c r="C1950" s="1159"/>
      <c r="D1950" s="1159"/>
      <c r="E1950" s="1159"/>
      <c r="F1950" s="1159"/>
      <c r="G1950" s="1160"/>
      <c r="H1950" s="4"/>
      <c r="I1950" s="4"/>
      <c r="J1950" s="4"/>
      <c r="K1950" s="4"/>
      <c r="L1950" s="4"/>
      <c r="M1950" s="4"/>
      <c r="N1950" s="4"/>
      <c r="O1950" s="4"/>
      <c r="P1950" s="4"/>
    </row>
    <row r="1951" spans="1:21" x14ac:dyDescent="0.2">
      <c r="A1951" s="6"/>
      <c r="B1951" s="178"/>
      <c r="C1951" s="8"/>
      <c r="D1951" s="9"/>
      <c r="E1951" s="99"/>
      <c r="F1951" s="10"/>
      <c r="G1951" s="11" t="s">
        <v>8</v>
      </c>
      <c r="H1951" s="252"/>
      <c r="I1951" s="252"/>
      <c r="J1951" s="252"/>
      <c r="K1951" s="252"/>
      <c r="L1951" s="252"/>
      <c r="M1951" s="252"/>
      <c r="N1951" s="252"/>
      <c r="O1951" s="252"/>
      <c r="P1951" s="252"/>
    </row>
    <row r="1952" spans="1:21" x14ac:dyDescent="0.2">
      <c r="A1952" s="12" t="s">
        <v>1</v>
      </c>
      <c r="B1952" s="13"/>
      <c r="C1952" s="14" t="s">
        <v>5</v>
      </c>
      <c r="D1952" s="13"/>
      <c r="E1952" s="343" t="s">
        <v>1968</v>
      </c>
      <c r="F1952" s="60"/>
      <c r="G1952" s="344" t="s">
        <v>1994</v>
      </c>
      <c r="H1952" s="411"/>
      <c r="I1952" s="411"/>
      <c r="J1952" s="411"/>
      <c r="K1952" s="411"/>
      <c r="L1952" s="411"/>
      <c r="M1952" s="411"/>
      <c r="N1952" s="411"/>
      <c r="O1952" s="411"/>
      <c r="P1952" s="411"/>
    </row>
    <row r="1953" spans="1:19" x14ac:dyDescent="0.2">
      <c r="A1953" s="17" t="s">
        <v>8</v>
      </c>
      <c r="B1953" s="179"/>
      <c r="C1953" s="19"/>
      <c r="D1953" s="4"/>
      <c r="E1953" s="1145"/>
      <c r="F1953" s="1146"/>
      <c r="G1953" s="20"/>
    </row>
    <row r="1954" spans="1:19" x14ac:dyDescent="0.2">
      <c r="A1954" s="21" t="s">
        <v>37</v>
      </c>
      <c r="B1954" s="22"/>
      <c r="C1954" s="22"/>
      <c r="D1954" s="22"/>
      <c r="E1954" s="23" t="s">
        <v>46</v>
      </c>
      <c r="F1954" s="24"/>
      <c r="G1954" s="20" t="s">
        <v>50</v>
      </c>
    </row>
    <row r="1955" spans="1:19" x14ac:dyDescent="0.2">
      <c r="A1955" s="6"/>
      <c r="B1955" s="178"/>
      <c r="C1955" s="8"/>
      <c r="D1955" s="8"/>
      <c r="E1955" s="1147"/>
      <c r="F1955" s="1148"/>
      <c r="G1955" s="25"/>
    </row>
    <row r="1956" spans="1:19" ht="26.25" thickBot="1" x14ac:dyDescent="0.25">
      <c r="A1956" s="26" t="s">
        <v>47</v>
      </c>
      <c r="B1956" s="180" t="s">
        <v>23</v>
      </c>
      <c r="C1956" s="28" t="s">
        <v>34</v>
      </c>
      <c r="D1956" s="110" t="s">
        <v>53</v>
      </c>
      <c r="E1956" s="181" t="s">
        <v>54</v>
      </c>
      <c r="F1956" s="111" t="s">
        <v>55</v>
      </c>
      <c r="G1956" s="112" t="s">
        <v>35</v>
      </c>
      <c r="H1956" s="253"/>
      <c r="I1956" s="253"/>
      <c r="J1956" s="253"/>
      <c r="K1956" s="253"/>
      <c r="L1956" s="253"/>
      <c r="M1956" s="253"/>
      <c r="N1956" s="253"/>
      <c r="O1956" s="253"/>
      <c r="P1956" s="253"/>
    </row>
    <row r="1957" spans="1:19" ht="13.5" thickTop="1" x14ac:dyDescent="0.2">
      <c r="A1957" s="345" t="s">
        <v>8</v>
      </c>
      <c r="B1957" s="75"/>
      <c r="C1957" s="346"/>
      <c r="D1957" s="436" t="s">
        <v>160</v>
      </c>
      <c r="E1957" s="77"/>
      <c r="F1957" s="280"/>
      <c r="G1957" s="200">
        <f>G1941</f>
        <v>2980.0499999999997</v>
      </c>
      <c r="H1957" s="246"/>
      <c r="I1957" s="246"/>
      <c r="J1957" s="246"/>
      <c r="K1957" s="246"/>
      <c r="L1957" s="246"/>
      <c r="M1957" s="246"/>
      <c r="N1957" s="246"/>
      <c r="O1957" s="246"/>
      <c r="P1957" s="246"/>
    </row>
    <row r="1958" spans="1:19" x14ac:dyDescent="0.2">
      <c r="A1958" s="345">
        <v>33</v>
      </c>
      <c r="B1958" s="75"/>
      <c r="C1958" s="352" t="s">
        <v>1461</v>
      </c>
      <c r="D1958" s="347" t="s">
        <v>2028</v>
      </c>
      <c r="E1958" s="77">
        <v>2</v>
      </c>
      <c r="F1958" s="280">
        <v>240</v>
      </c>
      <c r="G1958" s="35">
        <f t="shared" ref="G1958:G1963" si="29">F1958*E1958</f>
        <v>480</v>
      </c>
      <c r="H1958" s="215"/>
      <c r="I1958" s="215"/>
      <c r="J1958" s="215"/>
      <c r="K1958" s="215"/>
      <c r="L1958" s="215"/>
      <c r="M1958" s="215"/>
      <c r="N1958" s="215"/>
      <c r="O1958" s="215"/>
      <c r="P1958" s="215"/>
    </row>
    <row r="1959" spans="1:19" x14ac:dyDescent="0.2">
      <c r="A1959" s="345">
        <f t="shared" ref="A1959:A1963" si="30">A1958+1</f>
        <v>34</v>
      </c>
      <c r="B1959" s="75"/>
      <c r="C1959" s="352" t="s">
        <v>1469</v>
      </c>
      <c r="D1959" s="439" t="s">
        <v>1655</v>
      </c>
      <c r="E1959" s="77">
        <v>15</v>
      </c>
      <c r="F1959" s="280">
        <v>20</v>
      </c>
      <c r="G1959" s="35">
        <f t="shared" si="29"/>
        <v>300</v>
      </c>
      <c r="H1959" s="215"/>
      <c r="I1959" s="215"/>
      <c r="J1959" s="215"/>
      <c r="K1959" s="215"/>
      <c r="L1959" s="215"/>
      <c r="M1959" s="215"/>
      <c r="N1959" s="215"/>
      <c r="O1959" s="215"/>
      <c r="P1959" s="215"/>
    </row>
    <row r="1960" spans="1:19" x14ac:dyDescent="0.2">
      <c r="A1960" s="345">
        <f t="shared" si="30"/>
        <v>35</v>
      </c>
      <c r="B1960" s="75"/>
      <c r="C1960" s="352" t="s">
        <v>1461</v>
      </c>
      <c r="D1960" s="347" t="s">
        <v>1478</v>
      </c>
      <c r="E1960" s="77">
        <v>0.5</v>
      </c>
      <c r="F1960" s="214">
        <v>26</v>
      </c>
      <c r="G1960" s="35">
        <f t="shared" si="29"/>
        <v>13</v>
      </c>
      <c r="H1960" s="215"/>
      <c r="I1960" s="215"/>
      <c r="J1960" s="215"/>
      <c r="K1960" s="215"/>
      <c r="L1960" s="215"/>
      <c r="M1960" s="215"/>
      <c r="N1960" s="215"/>
      <c r="O1960" s="215"/>
      <c r="P1960" s="215"/>
    </row>
    <row r="1961" spans="1:19" x14ac:dyDescent="0.2">
      <c r="A1961" s="345">
        <f t="shared" si="30"/>
        <v>36</v>
      </c>
      <c r="B1961" s="75"/>
      <c r="C1961" s="352" t="s">
        <v>1461</v>
      </c>
      <c r="D1961" s="347" t="s">
        <v>1512</v>
      </c>
      <c r="E1961" s="77">
        <v>0.75</v>
      </c>
      <c r="F1961" s="280">
        <v>96</v>
      </c>
      <c r="G1961" s="35">
        <f t="shared" si="29"/>
        <v>72</v>
      </c>
      <c r="H1961" s="215"/>
      <c r="I1961" s="215"/>
      <c r="J1961" s="215"/>
      <c r="K1961" s="215"/>
      <c r="L1961" s="215"/>
      <c r="M1961" s="215"/>
      <c r="N1961" s="215"/>
      <c r="O1961" s="215"/>
      <c r="P1961" s="215"/>
      <c r="Q1961" s="164"/>
      <c r="R1961" s="164"/>
      <c r="S1961" s="164"/>
    </row>
    <row r="1962" spans="1:19" x14ac:dyDescent="0.2">
      <c r="A1962" s="345">
        <f t="shared" si="30"/>
        <v>37</v>
      </c>
      <c r="B1962" s="75"/>
      <c r="C1962" s="352" t="s">
        <v>153</v>
      </c>
      <c r="D1962" s="347" t="s">
        <v>2029</v>
      </c>
      <c r="E1962" s="77">
        <v>5</v>
      </c>
      <c r="F1962" s="280">
        <v>15</v>
      </c>
      <c r="G1962" s="35">
        <f t="shared" si="29"/>
        <v>75</v>
      </c>
      <c r="H1962" s="215"/>
      <c r="I1962" s="215"/>
      <c r="J1962" s="215"/>
      <c r="K1962" s="215"/>
      <c r="L1962" s="215"/>
      <c r="M1962" s="215"/>
      <c r="N1962" s="215"/>
      <c r="O1962" s="215"/>
      <c r="P1962" s="215"/>
    </row>
    <row r="1963" spans="1:19" x14ac:dyDescent="0.2">
      <c r="A1963" s="345">
        <f t="shared" si="30"/>
        <v>38</v>
      </c>
      <c r="B1963" s="75"/>
      <c r="C1963" s="352" t="s">
        <v>246</v>
      </c>
      <c r="D1963" s="347" t="s">
        <v>1667</v>
      </c>
      <c r="E1963" s="77">
        <v>1</v>
      </c>
      <c r="F1963" s="280">
        <v>130</v>
      </c>
      <c r="G1963" s="35">
        <f t="shared" si="29"/>
        <v>130</v>
      </c>
      <c r="H1963" s="215"/>
      <c r="I1963" s="215"/>
      <c r="J1963" s="215"/>
      <c r="K1963" s="215"/>
      <c r="L1963" s="215"/>
      <c r="M1963" s="215"/>
      <c r="N1963" s="215"/>
      <c r="O1963" s="215"/>
      <c r="P1963" s="215"/>
    </row>
    <row r="1964" spans="1:19" x14ac:dyDescent="0.2">
      <c r="A1964" s="345"/>
      <c r="B1964" s="75"/>
      <c r="C1964" s="352"/>
      <c r="D1964" s="347"/>
      <c r="E1964" s="77"/>
      <c r="F1964" s="280"/>
      <c r="G1964" s="35"/>
      <c r="H1964" s="215"/>
      <c r="I1964" s="215"/>
      <c r="J1964" s="215"/>
      <c r="K1964" s="215"/>
      <c r="L1964" s="215"/>
      <c r="M1964" s="215"/>
      <c r="N1964" s="215"/>
      <c r="O1964" s="215"/>
      <c r="P1964" s="215"/>
    </row>
    <row r="1965" spans="1:19" x14ac:dyDescent="0.2">
      <c r="A1965" s="345"/>
      <c r="B1965" s="186"/>
      <c r="C1965" s="352"/>
      <c r="D1965" s="347"/>
      <c r="E1965" s="77"/>
      <c r="F1965" s="280"/>
      <c r="G1965" s="35"/>
      <c r="H1965" s="215"/>
      <c r="I1965" s="215"/>
      <c r="J1965" s="215"/>
      <c r="K1965" s="215"/>
      <c r="L1965" s="215"/>
      <c r="M1965" s="215"/>
      <c r="N1965" s="215"/>
      <c r="O1965" s="215"/>
      <c r="P1965" s="215"/>
    </row>
    <row r="1966" spans="1:19" x14ac:dyDescent="0.2">
      <c r="A1966" s="345"/>
      <c r="B1966" s="74"/>
      <c r="C1966" s="352"/>
      <c r="D1966" s="347"/>
      <c r="E1966" s="77"/>
      <c r="F1966" s="280"/>
      <c r="G1966" s="35"/>
      <c r="H1966" s="215"/>
      <c r="I1966" s="215"/>
      <c r="J1966" s="215"/>
      <c r="K1966" s="215"/>
      <c r="L1966" s="215"/>
      <c r="M1966" s="215"/>
      <c r="N1966" s="215"/>
      <c r="O1966" s="215"/>
      <c r="P1966" s="215"/>
    </row>
    <row r="1967" spans="1:19" x14ac:dyDescent="0.2">
      <c r="A1967" s="345"/>
      <c r="B1967" s="74"/>
      <c r="C1967" s="352"/>
      <c r="D1967" s="435"/>
      <c r="E1967" s="84"/>
      <c r="F1967" s="70"/>
      <c r="G1967" s="35"/>
      <c r="H1967" s="215"/>
      <c r="I1967" s="215"/>
      <c r="J1967" s="215"/>
      <c r="K1967" s="215"/>
      <c r="L1967" s="215"/>
      <c r="M1967" s="215"/>
      <c r="N1967" s="215"/>
      <c r="O1967" s="215"/>
      <c r="P1967" s="215"/>
    </row>
    <row r="1968" spans="1:19" x14ac:dyDescent="0.2">
      <c r="A1968" s="345"/>
      <c r="B1968" s="74"/>
      <c r="C1968" s="352"/>
      <c r="D1968" s="435"/>
      <c r="E1968" s="84"/>
      <c r="F1968" s="70"/>
      <c r="G1968" s="35"/>
      <c r="H1968" s="215"/>
      <c r="I1968" s="215"/>
      <c r="J1968" s="215"/>
      <c r="K1968" s="215"/>
      <c r="L1968" s="215"/>
      <c r="M1968" s="215"/>
      <c r="N1968" s="215"/>
      <c r="O1968" s="215"/>
      <c r="P1968" s="215"/>
    </row>
    <row r="1969" spans="1:22" x14ac:dyDescent="0.2">
      <c r="A1969" s="345"/>
      <c r="B1969" s="75"/>
      <c r="C1969" s="352"/>
      <c r="D1969" s="435"/>
      <c r="E1969" s="84"/>
      <c r="F1969" s="88"/>
      <c r="G1969" s="35"/>
      <c r="H1969" s="215"/>
      <c r="I1969" s="215"/>
      <c r="J1969" s="215"/>
      <c r="K1969" s="215"/>
      <c r="L1969" s="215"/>
      <c r="M1969" s="215"/>
      <c r="N1969" s="215"/>
      <c r="O1969" s="215"/>
      <c r="P1969" s="215"/>
    </row>
    <row r="1970" spans="1:22" x14ac:dyDescent="0.2">
      <c r="A1970" s="345"/>
      <c r="B1970" s="75"/>
      <c r="C1970" s="352"/>
      <c r="D1970" s="435"/>
      <c r="E1970" s="84"/>
      <c r="F1970" s="89"/>
      <c r="G1970" s="35"/>
      <c r="H1970" s="215"/>
      <c r="I1970" s="215"/>
      <c r="J1970" s="215"/>
      <c r="K1970" s="215"/>
      <c r="L1970" s="215"/>
      <c r="M1970" s="215"/>
      <c r="N1970" s="215"/>
      <c r="O1970" s="215"/>
      <c r="P1970" s="215"/>
    </row>
    <row r="1971" spans="1:22" x14ac:dyDescent="0.2">
      <c r="A1971" s="345"/>
      <c r="B1971" s="75"/>
      <c r="C1971" s="352"/>
      <c r="D1971" s="435"/>
      <c r="E1971" s="77"/>
      <c r="F1971" s="280"/>
      <c r="G1971" s="35"/>
      <c r="H1971" s="215"/>
      <c r="I1971" s="215"/>
      <c r="J1971" s="215"/>
      <c r="K1971" s="215"/>
      <c r="L1971" s="215"/>
      <c r="M1971" s="215"/>
      <c r="N1971" s="215"/>
      <c r="O1971" s="215"/>
      <c r="P1971" s="215"/>
    </row>
    <row r="1972" spans="1:22" x14ac:dyDescent="0.2">
      <c r="A1972" s="345"/>
      <c r="B1972" s="75"/>
      <c r="C1972" s="352"/>
      <c r="D1972" s="435"/>
      <c r="E1972" s="84"/>
      <c r="F1972" s="280"/>
      <c r="G1972" s="35"/>
      <c r="H1972" s="215"/>
      <c r="I1972" s="215"/>
      <c r="J1972" s="215"/>
      <c r="K1972" s="215"/>
      <c r="L1972" s="215"/>
      <c r="M1972" s="215"/>
      <c r="N1972" s="215"/>
      <c r="O1972" s="215"/>
      <c r="P1972" s="215"/>
    </row>
    <row r="1973" spans="1:22" x14ac:dyDescent="0.2">
      <c r="A1973" s="345"/>
      <c r="B1973" s="75"/>
      <c r="C1973" s="352"/>
      <c r="D1973" s="347"/>
      <c r="E1973" s="438"/>
      <c r="F1973" s="562"/>
      <c r="G1973" s="353"/>
      <c r="H1973" s="419"/>
      <c r="I1973" s="419"/>
      <c r="J1973" s="419"/>
      <c r="K1973" s="419"/>
      <c r="L1973" s="419"/>
      <c r="M1973" s="419"/>
      <c r="N1973" s="419"/>
      <c r="O1973" s="419"/>
      <c r="P1973" s="419"/>
    </row>
    <row r="1974" spans="1:22" x14ac:dyDescent="0.2">
      <c r="A1974" s="345"/>
      <c r="B1974" s="75"/>
      <c r="C1974" s="352"/>
      <c r="D1974" s="347"/>
      <c r="E1974" s="438"/>
      <c r="F1974" s="562"/>
      <c r="G1974" s="353"/>
      <c r="H1974" s="419"/>
      <c r="I1974" s="419"/>
      <c r="J1974" s="419"/>
      <c r="K1974" s="419"/>
      <c r="L1974" s="419"/>
      <c r="M1974" s="419"/>
      <c r="N1974" s="419"/>
      <c r="O1974" s="419"/>
      <c r="P1974" s="419"/>
    </row>
    <row r="1975" spans="1:22" x14ac:dyDescent="0.2">
      <c r="A1975" s="345"/>
      <c r="B1975" s="75"/>
      <c r="C1975" s="352"/>
      <c r="D1975" s="347"/>
      <c r="E1975" s="438"/>
      <c r="F1975" s="579"/>
      <c r="G1975" s="353"/>
      <c r="H1975" s="419"/>
      <c r="I1975" s="419"/>
      <c r="J1975" s="419"/>
      <c r="K1975" s="419"/>
      <c r="L1975" s="419"/>
      <c r="M1975" s="419"/>
      <c r="N1975" s="419"/>
      <c r="O1975" s="419"/>
      <c r="P1975" s="419"/>
      <c r="V1975" s="214">
        <v>3393.84</v>
      </c>
    </row>
    <row r="1976" spans="1:22" x14ac:dyDescent="0.2">
      <c r="A1976" s="345"/>
      <c r="B1976" s="75"/>
      <c r="C1976" s="352"/>
      <c r="D1976" s="347"/>
      <c r="E1976" s="438"/>
      <c r="F1976" s="579"/>
      <c r="G1976" s="353"/>
      <c r="H1976" s="419"/>
      <c r="I1976" s="419"/>
      <c r="J1976" s="419"/>
      <c r="K1976" s="419"/>
      <c r="L1976" s="419"/>
      <c r="M1976" s="419"/>
      <c r="N1976" s="419"/>
      <c r="O1976" s="419"/>
      <c r="P1976" s="419"/>
      <c r="V1976" s="214">
        <v>480</v>
      </c>
    </row>
    <row r="1977" spans="1:22" x14ac:dyDescent="0.2">
      <c r="A1977" s="345"/>
      <c r="B1977" s="75"/>
      <c r="C1977" s="352"/>
      <c r="D1977" s="347"/>
      <c r="E1977" s="438"/>
      <c r="F1977" s="579"/>
      <c r="G1977" s="353"/>
      <c r="H1977" s="419"/>
      <c r="I1977" s="419"/>
      <c r="J1977" s="419"/>
      <c r="K1977" s="419"/>
      <c r="L1977" s="419"/>
      <c r="M1977" s="419"/>
      <c r="N1977" s="419"/>
      <c r="O1977" s="419"/>
      <c r="P1977" s="419"/>
      <c r="V1977" s="214">
        <v>385</v>
      </c>
    </row>
    <row r="1978" spans="1:22" x14ac:dyDescent="0.2">
      <c r="A1978" s="345"/>
      <c r="B1978" s="75"/>
      <c r="C1978" s="352"/>
      <c r="D1978" s="347"/>
      <c r="E1978" s="519"/>
      <c r="F1978" s="579"/>
      <c r="G1978" s="353"/>
      <c r="H1978" s="419"/>
      <c r="I1978" s="419"/>
      <c r="J1978" s="419"/>
      <c r="K1978" s="419"/>
      <c r="L1978" s="419"/>
      <c r="M1978" s="419"/>
      <c r="N1978" s="419"/>
      <c r="O1978" s="419"/>
      <c r="P1978" s="419"/>
      <c r="V1978" s="418">
        <v>75</v>
      </c>
    </row>
    <row r="1979" spans="1:22" x14ac:dyDescent="0.2">
      <c r="A1979" s="345"/>
      <c r="B1979" s="75"/>
      <c r="C1979" s="352"/>
      <c r="D1979" s="347"/>
      <c r="E1979" s="519"/>
      <c r="F1979" s="579"/>
      <c r="G1979" s="353"/>
      <c r="H1979" s="419"/>
      <c r="I1979" s="419"/>
      <c r="J1979" s="419"/>
      <c r="K1979" s="419"/>
      <c r="L1979" s="419"/>
      <c r="M1979" s="419"/>
      <c r="N1979" s="419"/>
      <c r="O1979" s="419"/>
      <c r="P1979" s="419"/>
      <c r="V1979" s="418">
        <v>130</v>
      </c>
    </row>
    <row r="1980" spans="1:22" x14ac:dyDescent="0.2">
      <c r="A1980" s="345"/>
      <c r="B1980" s="75"/>
      <c r="C1980" s="352"/>
      <c r="D1980" s="435"/>
      <c r="E1980" s="519"/>
      <c r="F1980" s="579"/>
      <c r="G1980" s="353"/>
      <c r="H1980" s="419"/>
      <c r="I1980" s="419"/>
      <c r="J1980" s="419"/>
      <c r="K1980" s="419"/>
      <c r="L1980" s="419"/>
      <c r="M1980" s="419"/>
      <c r="N1980" s="419"/>
      <c r="O1980" s="419"/>
      <c r="P1980" s="419"/>
    </row>
    <row r="1981" spans="1:22" x14ac:dyDescent="0.2">
      <c r="A1981" s="345"/>
      <c r="B1981" s="75"/>
      <c r="C1981" s="41"/>
      <c r="D1981" s="435"/>
      <c r="E1981" s="84"/>
      <c r="F1981" s="163"/>
      <c r="G1981" s="353"/>
      <c r="H1981" s="419"/>
      <c r="I1981" s="419"/>
      <c r="J1981" s="419"/>
      <c r="K1981" s="419"/>
      <c r="L1981" s="419"/>
      <c r="M1981" s="419"/>
      <c r="N1981" s="419"/>
      <c r="O1981" s="419"/>
      <c r="P1981" s="419"/>
      <c r="V1981" s="215">
        <f>SUM(V1975:V1980)</f>
        <v>4463.84</v>
      </c>
    </row>
    <row r="1982" spans="1:22" x14ac:dyDescent="0.2">
      <c r="A1982" s="345"/>
      <c r="B1982" s="75"/>
      <c r="C1982" s="41"/>
      <c r="D1982" s="435"/>
      <c r="E1982" s="84"/>
      <c r="F1982" s="163"/>
      <c r="G1982" s="353"/>
      <c r="H1982" s="419"/>
      <c r="I1982" s="419"/>
      <c r="J1982" s="419"/>
      <c r="K1982" s="419"/>
      <c r="L1982" s="419"/>
      <c r="M1982" s="419"/>
      <c r="N1982" s="419"/>
      <c r="O1982" s="419"/>
      <c r="P1982" s="419"/>
    </row>
    <row r="1983" spans="1:22" x14ac:dyDescent="0.2">
      <c r="A1983" s="345"/>
      <c r="B1983" s="75"/>
      <c r="C1983" s="41"/>
      <c r="D1983" s="435"/>
      <c r="E1983" s="84"/>
      <c r="F1983" s="163"/>
      <c r="G1983" s="353"/>
      <c r="H1983" s="419"/>
      <c r="I1983" s="419"/>
      <c r="J1983" s="419"/>
      <c r="K1983" s="419"/>
      <c r="L1983" s="419"/>
      <c r="M1983" s="419"/>
      <c r="N1983" s="419"/>
      <c r="O1983" s="419"/>
      <c r="P1983" s="419"/>
    </row>
    <row r="1984" spans="1:22" x14ac:dyDescent="0.2">
      <c r="A1984" s="345"/>
      <c r="B1984" s="75"/>
      <c r="C1984" s="41"/>
      <c r="D1984" s="435"/>
      <c r="E1984" s="84"/>
      <c r="F1984" s="163"/>
      <c r="G1984" s="353"/>
      <c r="H1984" s="419"/>
      <c r="I1984" s="419"/>
      <c r="J1984" s="419"/>
      <c r="K1984" s="419"/>
      <c r="L1984" s="419"/>
      <c r="M1984" s="419"/>
      <c r="N1984" s="419"/>
      <c r="O1984" s="419"/>
      <c r="P1984" s="419"/>
    </row>
    <row r="1985" spans="1:16" x14ac:dyDescent="0.2">
      <c r="A1985" s="345"/>
      <c r="B1985" s="75"/>
      <c r="C1985" s="41"/>
      <c r="D1985" s="435"/>
      <c r="E1985" s="84"/>
      <c r="F1985" s="163"/>
      <c r="G1985" s="353"/>
      <c r="H1985" s="419"/>
      <c r="I1985" s="419"/>
      <c r="J1985" s="419"/>
      <c r="K1985" s="419"/>
      <c r="L1985" s="419"/>
      <c r="M1985" s="419"/>
      <c r="N1985" s="419"/>
      <c r="O1985" s="419"/>
      <c r="P1985" s="419"/>
    </row>
    <row r="1986" spans="1:16" x14ac:dyDescent="0.2">
      <c r="A1986" s="345"/>
      <c r="B1986" s="75"/>
      <c r="C1986" s="41"/>
      <c r="D1986" s="435"/>
      <c r="E1986" s="84"/>
      <c r="F1986" s="163"/>
      <c r="G1986" s="353"/>
      <c r="H1986" s="419"/>
      <c r="I1986" s="419"/>
      <c r="J1986" s="419"/>
      <c r="K1986" s="419"/>
      <c r="L1986" s="419"/>
      <c r="M1986" s="419"/>
      <c r="N1986" s="419"/>
      <c r="O1986" s="419"/>
      <c r="P1986" s="419"/>
    </row>
    <row r="1987" spans="1:16" x14ac:dyDescent="0.2">
      <c r="A1987" s="345"/>
      <c r="B1987" s="75"/>
      <c r="C1987" s="41"/>
      <c r="D1987" s="435"/>
      <c r="E1987" s="84"/>
      <c r="F1987" s="163"/>
      <c r="G1987" s="353"/>
      <c r="H1987" s="419"/>
      <c r="I1987" s="419"/>
      <c r="J1987" s="419"/>
      <c r="K1987" s="419"/>
      <c r="L1987" s="419"/>
      <c r="M1987" s="419"/>
      <c r="N1987" s="419"/>
      <c r="O1987" s="419"/>
      <c r="P1987" s="419"/>
    </row>
    <row r="1988" spans="1:16" x14ac:dyDescent="0.2">
      <c r="A1988" s="345"/>
      <c r="B1988" s="75"/>
      <c r="C1988" s="41"/>
      <c r="D1988" s="435"/>
      <c r="E1988" s="84"/>
      <c r="F1988" s="172"/>
      <c r="G1988" s="353"/>
      <c r="H1988" s="419"/>
      <c r="I1988" s="419"/>
      <c r="J1988" s="419"/>
      <c r="K1988" s="419"/>
      <c r="L1988" s="419"/>
      <c r="M1988" s="419"/>
      <c r="N1988" s="419"/>
      <c r="O1988" s="419"/>
      <c r="P1988" s="419"/>
    </row>
    <row r="1989" spans="1:16" x14ac:dyDescent="0.2">
      <c r="A1989" s="29"/>
      <c r="B1989" s="75"/>
      <c r="C1989" s="41"/>
      <c r="D1989" s="187"/>
      <c r="E1989" s="84"/>
      <c r="F1989" s="173"/>
      <c r="G1989" s="353"/>
      <c r="H1989" s="419"/>
      <c r="I1989" s="419"/>
      <c r="J1989" s="419"/>
      <c r="K1989" s="419"/>
      <c r="L1989" s="419"/>
      <c r="M1989" s="419"/>
      <c r="N1989" s="419"/>
      <c r="O1989" s="419"/>
      <c r="P1989" s="419"/>
    </row>
    <row r="1990" spans="1:16" x14ac:dyDescent="0.2">
      <c r="A1990" s="29"/>
      <c r="B1990" s="75"/>
      <c r="C1990" s="41"/>
      <c r="D1990" s="187"/>
      <c r="E1990" s="84"/>
      <c r="F1990" s="173"/>
      <c r="G1990" s="353"/>
      <c r="H1990" s="419"/>
      <c r="I1990" s="419"/>
      <c r="J1990" s="419"/>
      <c r="K1990" s="419"/>
      <c r="L1990" s="419"/>
      <c r="M1990" s="419"/>
      <c r="N1990" s="419"/>
      <c r="O1990" s="419"/>
      <c r="P1990" s="419"/>
    </row>
    <row r="1991" spans="1:16" ht="13.5" thickBot="1" x14ac:dyDescent="0.25">
      <c r="A1991" s="45"/>
      <c r="B1991" s="188"/>
      <c r="C1991" s="47" t="s">
        <v>8</v>
      </c>
      <c r="D1991" s="66" t="s">
        <v>8</v>
      </c>
      <c r="E1991" s="188"/>
      <c r="F1991" s="49" t="s">
        <v>15</v>
      </c>
      <c r="G1991" s="50">
        <f>SUM(G1957:G1990)</f>
        <v>4050.0499999999997</v>
      </c>
      <c r="H1991" s="246"/>
      <c r="I1991" s="246"/>
      <c r="J1991" s="246"/>
      <c r="K1991" s="246"/>
      <c r="L1991" s="246"/>
      <c r="M1991" s="246"/>
      <c r="N1991" s="246"/>
      <c r="O1991" s="246"/>
      <c r="P1991" s="246"/>
    </row>
    <row r="1992" spans="1:16" ht="13.5" thickTop="1" x14ac:dyDescent="0.2">
      <c r="A1992" s="1188" t="s">
        <v>1873</v>
      </c>
      <c r="B1992" s="1189"/>
      <c r="C1992" s="1189"/>
      <c r="D1992" s="1189"/>
      <c r="E1992" s="1189"/>
      <c r="F1992" s="1189"/>
      <c r="G1992" s="1190"/>
      <c r="H1992" s="358"/>
      <c r="I1992" s="358"/>
      <c r="J1992" s="358"/>
      <c r="K1992" s="358"/>
      <c r="L1992" s="358"/>
      <c r="M1992" s="358"/>
      <c r="N1992" s="358"/>
      <c r="O1992" s="358"/>
      <c r="P1992" s="358"/>
    </row>
    <row r="1993" spans="1:16" ht="13.5" thickBot="1" x14ac:dyDescent="0.25">
      <c r="A1993" s="359"/>
      <c r="B1993" s="355"/>
      <c r="C1993" s="355" t="s">
        <v>8</v>
      </c>
      <c r="D1993" s="360"/>
      <c r="E1993" s="355"/>
      <c r="F1993" s="361"/>
      <c r="G1993" s="362"/>
      <c r="H1993" s="411"/>
      <c r="I1993" s="411"/>
      <c r="J1993" s="411"/>
      <c r="K1993" s="411"/>
      <c r="L1993" s="411"/>
      <c r="M1993" s="411"/>
      <c r="N1993" s="411"/>
      <c r="O1993" s="411"/>
      <c r="P1993" s="411"/>
    </row>
    <row r="1994" spans="1:16" ht="13.5" thickTop="1" x14ac:dyDescent="0.2">
      <c r="A1994" s="1130" t="s">
        <v>8</v>
      </c>
      <c r="B1994" s="1131"/>
      <c r="C1994" s="1131"/>
      <c r="D1994" s="57" t="s">
        <v>11</v>
      </c>
      <c r="E1994" s="1132" t="s">
        <v>12</v>
      </c>
      <c r="F1994" s="1132"/>
      <c r="G1994" s="1133"/>
      <c r="H1994" s="4"/>
      <c r="I1994" s="4"/>
      <c r="J1994" s="4"/>
      <c r="K1994" s="4"/>
      <c r="L1994" s="4"/>
      <c r="M1994" s="4"/>
      <c r="N1994" s="4"/>
      <c r="O1994" s="4"/>
      <c r="P1994" s="4"/>
    </row>
    <row r="1995" spans="1:16" x14ac:dyDescent="0.2">
      <c r="A1995" s="1191" t="s">
        <v>17</v>
      </c>
      <c r="B1995" s="1192"/>
      <c r="C1995" s="1193"/>
      <c r="D1995" s="39"/>
      <c r="E1995" s="1136"/>
      <c r="F1995" s="1137"/>
      <c r="G1995" s="1138"/>
      <c r="H1995" s="176"/>
      <c r="I1995" s="176"/>
      <c r="J1995" s="176"/>
      <c r="K1995" s="176"/>
      <c r="L1995" s="176"/>
      <c r="M1995" s="176"/>
      <c r="N1995" s="176"/>
      <c r="O1995" s="176"/>
      <c r="P1995" s="176"/>
    </row>
    <row r="1996" spans="1:16" x14ac:dyDescent="0.2">
      <c r="A1996" s="1191" t="s">
        <v>38</v>
      </c>
      <c r="B1996" s="1192"/>
      <c r="C1996" s="1193"/>
      <c r="D1996" s="58" t="s">
        <v>380</v>
      </c>
      <c r="E1996" s="1194" t="s">
        <v>142</v>
      </c>
      <c r="F1996" s="1139"/>
      <c r="G1996" s="1140"/>
      <c r="H1996" s="1"/>
      <c r="I1996" s="1"/>
      <c r="J1996" s="1"/>
      <c r="K1996" s="1"/>
      <c r="L1996" s="1"/>
      <c r="M1996" s="1"/>
      <c r="N1996" s="1"/>
      <c r="O1996" s="1"/>
      <c r="P1996" s="1"/>
    </row>
    <row r="1997" spans="1:16" ht="13.5" thickBot="1" x14ac:dyDescent="0.25">
      <c r="A1997" s="1195" t="s">
        <v>39</v>
      </c>
      <c r="B1997" s="1196"/>
      <c r="C1997" s="1197"/>
      <c r="D1997" s="356" t="s">
        <v>589</v>
      </c>
      <c r="E1997" s="1143" t="s">
        <v>0</v>
      </c>
      <c r="F1997" s="1143"/>
      <c r="G1997" s="1144"/>
      <c r="H1997" s="4"/>
      <c r="I1997" s="4"/>
      <c r="J1997" s="4"/>
      <c r="K1997" s="4"/>
      <c r="L1997" s="4"/>
      <c r="M1997" s="4"/>
      <c r="N1997" s="4"/>
      <c r="O1997" s="4"/>
      <c r="P1997" s="4"/>
    </row>
    <row r="1998" spans="1:16" ht="16.5" x14ac:dyDescent="0.25">
      <c r="A1998" s="1152" t="s">
        <v>29</v>
      </c>
      <c r="B1998" s="1153"/>
      <c r="C1998" s="1153"/>
      <c r="D1998" s="1153"/>
      <c r="E1998" s="1153"/>
      <c r="F1998" s="1153"/>
      <c r="G1998" s="1154"/>
      <c r="H1998" s="251"/>
      <c r="I1998" s="251"/>
      <c r="J1998" s="251"/>
      <c r="K1998" s="251"/>
      <c r="L1998" s="251"/>
      <c r="M1998" s="251"/>
      <c r="N1998" s="251"/>
      <c r="O1998" s="251"/>
      <c r="P1998" s="251"/>
    </row>
    <row r="1999" spans="1:16" x14ac:dyDescent="0.2">
      <c r="A1999" s="1155" t="s">
        <v>48</v>
      </c>
      <c r="B1999" s="1156"/>
      <c r="C1999" s="1156"/>
      <c r="D1999" s="1156"/>
      <c r="E1999" s="1156"/>
      <c r="F1999" s="1156"/>
      <c r="G1999" s="1157"/>
      <c r="H1999" s="250"/>
      <c r="I1999" s="250"/>
      <c r="J1999" s="250"/>
      <c r="K1999" s="250"/>
      <c r="L1999" s="250"/>
      <c r="M1999" s="250"/>
      <c r="N1999" s="250"/>
      <c r="O1999" s="250"/>
      <c r="P1999" s="250"/>
    </row>
    <row r="2000" spans="1:16" x14ac:dyDescent="0.2">
      <c r="A2000" s="1158" t="s">
        <v>49</v>
      </c>
      <c r="B2000" s="1159"/>
      <c r="C2000" s="1159"/>
      <c r="D2000" s="1159"/>
      <c r="E2000" s="1159"/>
      <c r="F2000" s="1159"/>
      <c r="G2000" s="1160"/>
      <c r="H2000" s="4"/>
      <c r="I2000" s="4"/>
      <c r="J2000" s="4"/>
      <c r="K2000" s="4"/>
      <c r="L2000" s="4"/>
      <c r="M2000" s="4"/>
      <c r="N2000" s="4"/>
      <c r="O2000" s="4"/>
      <c r="P2000" s="4"/>
    </row>
    <row r="2001" spans="1:21" x14ac:dyDescent="0.2">
      <c r="A2001" s="6"/>
      <c r="B2001" s="178"/>
      <c r="C2001" s="8"/>
      <c r="D2001" s="9"/>
      <c r="E2001" s="99"/>
      <c r="F2001" s="10"/>
      <c r="G2001" s="11" t="s">
        <v>8</v>
      </c>
      <c r="H2001" s="252"/>
      <c r="I2001" s="252"/>
      <c r="J2001" s="252"/>
      <c r="K2001" s="252"/>
      <c r="L2001" s="252"/>
      <c r="M2001" s="252"/>
      <c r="N2001" s="252"/>
      <c r="O2001" s="252"/>
      <c r="P2001" s="252"/>
    </row>
    <row r="2002" spans="1:21" x14ac:dyDescent="0.2">
      <c r="A2002" s="12" t="s">
        <v>1</v>
      </c>
      <c r="B2002" s="13"/>
      <c r="C2002" s="14" t="s">
        <v>5</v>
      </c>
      <c r="D2002" s="13"/>
      <c r="E2002" s="343" t="s">
        <v>2053</v>
      </c>
      <c r="F2002" s="60"/>
      <c r="G2002" s="344" t="s">
        <v>1994</v>
      </c>
      <c r="H2002" s="411"/>
      <c r="I2002" s="411"/>
      <c r="J2002" s="411"/>
      <c r="K2002" s="411"/>
      <c r="L2002" s="411"/>
      <c r="M2002" s="411"/>
      <c r="N2002" s="411"/>
      <c r="O2002" s="411"/>
      <c r="P2002" s="411"/>
    </row>
    <row r="2003" spans="1:21" x14ac:dyDescent="0.2">
      <c r="A2003" s="17" t="s">
        <v>8</v>
      </c>
      <c r="B2003" s="179"/>
      <c r="C2003" s="19"/>
      <c r="D2003" s="4"/>
      <c r="E2003" s="1145"/>
      <c r="F2003" s="1146"/>
      <c r="G2003" s="20"/>
    </row>
    <row r="2004" spans="1:21" x14ac:dyDescent="0.2">
      <c r="A2004" s="21" t="s">
        <v>37</v>
      </c>
      <c r="B2004" s="22"/>
      <c r="C2004" s="22"/>
      <c r="D2004" s="22"/>
      <c r="E2004" s="23" t="s">
        <v>46</v>
      </c>
      <c r="F2004" s="24"/>
      <c r="G2004" s="20" t="s">
        <v>50</v>
      </c>
    </row>
    <row r="2005" spans="1:21" x14ac:dyDescent="0.2">
      <c r="A2005" s="6"/>
      <c r="B2005" s="178"/>
      <c r="C2005" s="8"/>
      <c r="D2005" s="8"/>
      <c r="E2005" s="1147"/>
      <c r="F2005" s="1148"/>
      <c r="G2005" s="25"/>
    </row>
    <row r="2006" spans="1:21" ht="26.25" thickBot="1" x14ac:dyDescent="0.25">
      <c r="A2006" s="26" t="s">
        <v>47</v>
      </c>
      <c r="B2006" s="180" t="s">
        <v>23</v>
      </c>
      <c r="C2006" s="28" t="s">
        <v>34</v>
      </c>
      <c r="D2006" s="110" t="s">
        <v>53</v>
      </c>
      <c r="E2006" s="181" t="s">
        <v>54</v>
      </c>
      <c r="F2006" s="111" t="s">
        <v>55</v>
      </c>
      <c r="G2006" s="112" t="s">
        <v>35</v>
      </c>
      <c r="H2006" s="253"/>
      <c r="I2006" s="253"/>
      <c r="J2006" s="253"/>
      <c r="K2006" s="253"/>
      <c r="L2006" s="253"/>
      <c r="M2006" s="253"/>
      <c r="N2006" s="253"/>
      <c r="O2006" s="253"/>
      <c r="P2006" s="253"/>
    </row>
    <row r="2007" spans="1:21" ht="13.5" thickTop="1" x14ac:dyDescent="0.2">
      <c r="A2007" s="345">
        <v>1</v>
      </c>
      <c r="B2007" s="75"/>
      <c r="C2007" s="346" t="s">
        <v>149</v>
      </c>
      <c r="D2007" s="347" t="s">
        <v>1950</v>
      </c>
      <c r="E2007" s="438">
        <v>75</v>
      </c>
      <c r="F2007" s="437">
        <v>70</v>
      </c>
      <c r="G2007" s="35">
        <f>F2007*E2007</f>
        <v>5250</v>
      </c>
      <c r="H2007" s="215"/>
      <c r="I2007" s="215"/>
      <c r="J2007" s="215"/>
      <c r="K2007" s="215"/>
      <c r="L2007" s="215"/>
      <c r="M2007" s="215"/>
      <c r="N2007" s="215"/>
      <c r="O2007" s="215"/>
      <c r="P2007" s="215"/>
      <c r="U2007" s="411" t="s">
        <v>8</v>
      </c>
    </row>
    <row r="2008" spans="1:21" x14ac:dyDescent="0.2">
      <c r="A2008" s="345">
        <v>2</v>
      </c>
      <c r="B2008" s="75"/>
      <c r="C2008" s="352" t="s">
        <v>149</v>
      </c>
      <c r="D2008" s="347" t="s">
        <v>2036</v>
      </c>
      <c r="E2008" s="77">
        <v>25</v>
      </c>
      <c r="F2008" s="185">
        <v>99</v>
      </c>
      <c r="G2008" s="35">
        <f>F2008*E2008</f>
        <v>2475</v>
      </c>
      <c r="H2008" s="215"/>
      <c r="I2008" s="215"/>
      <c r="J2008" s="215"/>
      <c r="K2008" s="215"/>
      <c r="L2008" s="215"/>
      <c r="M2008" s="215"/>
      <c r="N2008" s="215"/>
      <c r="O2008" s="215"/>
      <c r="P2008" s="215"/>
    </row>
    <row r="2009" spans="1:21" x14ac:dyDescent="0.2">
      <c r="A2009" s="345">
        <v>3</v>
      </c>
      <c r="B2009" s="75"/>
      <c r="C2009" s="352" t="s">
        <v>153</v>
      </c>
      <c r="D2009" s="439" t="s">
        <v>2037</v>
      </c>
      <c r="E2009" s="77">
        <v>24</v>
      </c>
      <c r="F2009" s="185">
        <v>25</v>
      </c>
      <c r="G2009" s="35">
        <f>F2009*E2009</f>
        <v>600</v>
      </c>
      <c r="H2009" s="215"/>
      <c r="I2009" s="215"/>
      <c r="J2009" s="215"/>
      <c r="K2009" s="215"/>
      <c r="L2009" s="215"/>
      <c r="M2009" s="215"/>
      <c r="N2009" s="215"/>
      <c r="O2009" s="215"/>
      <c r="P2009" s="215"/>
    </row>
    <row r="2010" spans="1:21" x14ac:dyDescent="0.2">
      <c r="A2010" s="345"/>
      <c r="B2010" s="75"/>
      <c r="C2010" s="352"/>
      <c r="D2010" s="347"/>
      <c r="E2010" s="77"/>
      <c r="G2010" s="35"/>
      <c r="H2010" s="215"/>
      <c r="I2010" s="215"/>
      <c r="J2010" s="215"/>
      <c r="K2010" s="215"/>
      <c r="L2010" s="215"/>
      <c r="M2010" s="215"/>
      <c r="N2010" s="215"/>
      <c r="O2010" s="215"/>
      <c r="P2010" s="215"/>
    </row>
    <row r="2011" spans="1:21" x14ac:dyDescent="0.2">
      <c r="A2011" s="345"/>
      <c r="B2011" s="75"/>
      <c r="C2011" s="352"/>
      <c r="D2011" s="347"/>
      <c r="E2011" s="77"/>
      <c r="F2011" s="185"/>
      <c r="G2011" s="35"/>
      <c r="H2011" s="215"/>
      <c r="I2011" s="215"/>
      <c r="J2011" s="215"/>
      <c r="K2011" s="215"/>
      <c r="L2011" s="215"/>
      <c r="M2011" s="215"/>
      <c r="N2011" s="215"/>
      <c r="O2011" s="215"/>
      <c r="P2011" s="215"/>
    </row>
    <row r="2012" spans="1:21" x14ac:dyDescent="0.2">
      <c r="A2012" s="345"/>
      <c r="B2012" s="75"/>
      <c r="C2012" s="352"/>
      <c r="D2012" s="347"/>
      <c r="E2012" s="77"/>
      <c r="F2012" s="185"/>
      <c r="G2012" s="35"/>
      <c r="H2012" s="215"/>
      <c r="I2012" s="215"/>
      <c r="J2012" s="215"/>
      <c r="K2012" s="215"/>
      <c r="L2012" s="215"/>
      <c r="M2012" s="215"/>
      <c r="N2012" s="215"/>
      <c r="O2012" s="215"/>
      <c r="P2012" s="215"/>
    </row>
    <row r="2013" spans="1:21" x14ac:dyDescent="0.2">
      <c r="A2013" s="345"/>
      <c r="B2013" s="75"/>
      <c r="C2013" s="352"/>
      <c r="D2013" s="347"/>
      <c r="E2013" s="77"/>
      <c r="F2013" s="185"/>
      <c r="G2013" s="35"/>
      <c r="H2013" s="215"/>
      <c r="I2013" s="215"/>
      <c r="J2013" s="215"/>
      <c r="K2013" s="215"/>
      <c r="L2013" s="215"/>
      <c r="M2013" s="215"/>
      <c r="N2013" s="215"/>
      <c r="O2013" s="215"/>
      <c r="P2013" s="215"/>
    </row>
    <row r="2014" spans="1:21" x14ac:dyDescent="0.2">
      <c r="A2014" s="345"/>
      <c r="B2014" s="75"/>
      <c r="C2014" s="352"/>
      <c r="D2014" s="347"/>
      <c r="E2014" s="77"/>
      <c r="F2014" s="185"/>
      <c r="G2014" s="35"/>
      <c r="H2014" s="215"/>
      <c r="I2014" s="215"/>
      <c r="J2014" s="215"/>
      <c r="K2014" s="215"/>
      <c r="L2014" s="215"/>
      <c r="M2014" s="215"/>
      <c r="N2014" s="215"/>
      <c r="O2014" s="215"/>
      <c r="P2014" s="215"/>
    </row>
    <row r="2015" spans="1:21" x14ac:dyDescent="0.2">
      <c r="A2015" s="345"/>
      <c r="B2015" s="186"/>
      <c r="C2015" s="352"/>
      <c r="D2015" s="347"/>
      <c r="E2015" s="77"/>
      <c r="F2015" s="185"/>
      <c r="G2015" s="35"/>
      <c r="H2015" s="215"/>
      <c r="I2015" s="215"/>
      <c r="J2015" s="215"/>
      <c r="K2015" s="215"/>
      <c r="L2015" s="215"/>
      <c r="M2015" s="215"/>
      <c r="N2015" s="215"/>
      <c r="O2015" s="215"/>
      <c r="P2015" s="215"/>
    </row>
    <row r="2016" spans="1:21" x14ac:dyDescent="0.2">
      <c r="A2016" s="345"/>
      <c r="B2016" s="74"/>
      <c r="C2016" s="352"/>
      <c r="D2016" s="347"/>
      <c r="E2016" s="77"/>
      <c r="F2016" s="185"/>
      <c r="G2016" s="35"/>
      <c r="H2016" s="215"/>
      <c r="I2016" s="215"/>
      <c r="J2016" s="215"/>
      <c r="K2016" s="215"/>
      <c r="L2016" s="215"/>
      <c r="M2016" s="215"/>
      <c r="N2016" s="215"/>
      <c r="O2016" s="215"/>
      <c r="P2016" s="215"/>
    </row>
    <row r="2017" spans="1:16" x14ac:dyDescent="0.2">
      <c r="A2017" s="345"/>
      <c r="B2017" s="74"/>
      <c r="C2017" s="352"/>
      <c r="D2017" s="435"/>
      <c r="E2017" s="84"/>
      <c r="F2017" s="163"/>
      <c r="G2017" s="35"/>
      <c r="H2017" s="215"/>
      <c r="I2017" s="215"/>
      <c r="J2017" s="215"/>
      <c r="K2017" s="215"/>
      <c r="L2017" s="215"/>
      <c r="M2017" s="215"/>
      <c r="N2017" s="215"/>
      <c r="O2017" s="215"/>
      <c r="P2017" s="215"/>
    </row>
    <row r="2018" spans="1:16" x14ac:dyDescent="0.2">
      <c r="A2018" s="345"/>
      <c r="B2018" s="74"/>
      <c r="C2018" s="352"/>
      <c r="D2018" s="435"/>
      <c r="E2018" s="84"/>
      <c r="F2018" s="163"/>
      <c r="G2018" s="35"/>
      <c r="H2018" s="215"/>
      <c r="I2018" s="215"/>
      <c r="J2018" s="215"/>
      <c r="K2018" s="215"/>
      <c r="L2018" s="215"/>
      <c r="M2018" s="215"/>
      <c r="N2018" s="215"/>
      <c r="O2018" s="215"/>
      <c r="P2018" s="215"/>
    </row>
    <row r="2019" spans="1:16" x14ac:dyDescent="0.2">
      <c r="A2019" s="345"/>
      <c r="B2019" s="75"/>
      <c r="C2019" s="352"/>
      <c r="D2019" s="435"/>
      <c r="E2019" s="84"/>
      <c r="F2019" s="172"/>
      <c r="G2019" s="35"/>
      <c r="H2019" s="215"/>
      <c r="I2019" s="215"/>
      <c r="J2019" s="215"/>
      <c r="K2019" s="215"/>
      <c r="L2019" s="215"/>
      <c r="M2019" s="215"/>
      <c r="N2019" s="215"/>
      <c r="O2019" s="215"/>
      <c r="P2019" s="215"/>
    </row>
    <row r="2020" spans="1:16" x14ac:dyDescent="0.2">
      <c r="A2020" s="345"/>
      <c r="B2020" s="75"/>
      <c r="C2020" s="352"/>
      <c r="D2020" s="435"/>
      <c r="E2020" s="84"/>
      <c r="F2020" s="173"/>
      <c r="G2020" s="35"/>
      <c r="H2020" s="215"/>
      <c r="I2020" s="215"/>
      <c r="J2020" s="215"/>
      <c r="K2020" s="215"/>
      <c r="L2020" s="215"/>
      <c r="M2020" s="215"/>
      <c r="N2020" s="215"/>
      <c r="O2020" s="215"/>
      <c r="P2020" s="215"/>
    </row>
    <row r="2021" spans="1:16" x14ac:dyDescent="0.2">
      <c r="A2021" s="345"/>
      <c r="B2021" s="75"/>
      <c r="C2021" s="352"/>
      <c r="D2021" s="435"/>
      <c r="E2021" s="77"/>
      <c r="F2021" s="185"/>
      <c r="G2021" s="35"/>
      <c r="H2021" s="215"/>
      <c r="I2021" s="215"/>
      <c r="J2021" s="215"/>
      <c r="K2021" s="215"/>
      <c r="L2021" s="215"/>
      <c r="M2021" s="215"/>
      <c r="N2021" s="215"/>
      <c r="O2021" s="215"/>
      <c r="P2021" s="215"/>
    </row>
    <row r="2022" spans="1:16" x14ac:dyDescent="0.2">
      <c r="A2022" s="345"/>
      <c r="B2022" s="75"/>
      <c r="C2022" s="352"/>
      <c r="D2022" s="435"/>
      <c r="E2022" s="77"/>
      <c r="F2022" s="185"/>
      <c r="G2022" s="35"/>
      <c r="H2022" s="215"/>
      <c r="I2022" s="215"/>
      <c r="J2022" s="215"/>
      <c r="K2022" s="215"/>
      <c r="L2022" s="215"/>
      <c r="M2022" s="215"/>
      <c r="N2022" s="215"/>
      <c r="O2022" s="215"/>
      <c r="P2022" s="215"/>
    </row>
    <row r="2023" spans="1:16" x14ac:dyDescent="0.2">
      <c r="A2023" s="345"/>
      <c r="B2023" s="75"/>
      <c r="C2023" s="352"/>
      <c r="D2023" s="347"/>
      <c r="E2023" s="77"/>
      <c r="F2023" s="185"/>
      <c r="G2023" s="35"/>
      <c r="H2023" s="215"/>
      <c r="I2023" s="215"/>
      <c r="J2023" s="215"/>
      <c r="K2023" s="215"/>
      <c r="L2023" s="215"/>
      <c r="M2023" s="215"/>
      <c r="N2023" s="215"/>
      <c r="O2023" s="215"/>
      <c r="P2023" s="215"/>
    </row>
    <row r="2024" spans="1:16" x14ac:dyDescent="0.2">
      <c r="A2024" s="345"/>
      <c r="B2024" s="75"/>
      <c r="C2024" s="352"/>
      <c r="D2024" s="347"/>
      <c r="E2024" s="77"/>
      <c r="F2024" s="185"/>
      <c r="G2024" s="35"/>
      <c r="H2024" s="215"/>
      <c r="I2024" s="215"/>
      <c r="J2024" s="215"/>
      <c r="K2024" s="215"/>
      <c r="L2024" s="215"/>
      <c r="M2024" s="215"/>
      <c r="N2024" s="215"/>
      <c r="O2024" s="215"/>
      <c r="P2024" s="215"/>
    </row>
    <row r="2025" spans="1:16" x14ac:dyDescent="0.2">
      <c r="A2025" s="345"/>
      <c r="B2025" s="75"/>
      <c r="C2025" s="352"/>
      <c r="D2025" s="347"/>
      <c r="E2025" s="77"/>
      <c r="F2025" s="185"/>
      <c r="G2025" s="35"/>
      <c r="H2025" s="215"/>
      <c r="I2025" s="215"/>
      <c r="J2025" s="215"/>
      <c r="K2025" s="215"/>
      <c r="L2025" s="215"/>
      <c r="M2025" s="215"/>
      <c r="N2025" s="215"/>
      <c r="O2025" s="215"/>
      <c r="P2025" s="215"/>
    </row>
    <row r="2026" spans="1:16" x14ac:dyDescent="0.2">
      <c r="A2026" s="29"/>
      <c r="B2026" s="75"/>
      <c r="C2026" s="41"/>
      <c r="D2026" s="184"/>
      <c r="E2026" s="84"/>
      <c r="F2026" s="163"/>
      <c r="G2026" s="35"/>
      <c r="H2026" s="215"/>
      <c r="I2026" s="215"/>
      <c r="J2026" s="215"/>
      <c r="K2026" s="215"/>
      <c r="L2026" s="215"/>
      <c r="M2026" s="215"/>
      <c r="N2026" s="215"/>
      <c r="O2026" s="215"/>
      <c r="P2026" s="215"/>
    </row>
    <row r="2027" spans="1:16" x14ac:dyDescent="0.2">
      <c r="A2027" s="29"/>
      <c r="B2027" s="75"/>
      <c r="C2027" s="41"/>
      <c r="D2027" s="184"/>
      <c r="E2027" s="84"/>
      <c r="F2027" s="163"/>
      <c r="G2027" s="35"/>
      <c r="H2027" s="215"/>
      <c r="I2027" s="215"/>
      <c r="J2027" s="215"/>
      <c r="K2027" s="215"/>
      <c r="L2027" s="215"/>
      <c r="M2027" s="215"/>
      <c r="N2027" s="215"/>
      <c r="O2027" s="215"/>
      <c r="P2027" s="215"/>
    </row>
    <row r="2028" spans="1:16" x14ac:dyDescent="0.2">
      <c r="A2028" s="29"/>
      <c r="B2028" s="75"/>
      <c r="C2028" s="41"/>
      <c r="D2028" s="187"/>
      <c r="E2028" s="84"/>
      <c r="F2028" s="163"/>
      <c r="G2028" s="35"/>
      <c r="H2028" s="215"/>
      <c r="I2028" s="215"/>
      <c r="J2028" s="215"/>
      <c r="K2028" s="215"/>
      <c r="L2028" s="215"/>
      <c r="M2028" s="215"/>
      <c r="N2028" s="215"/>
      <c r="O2028" s="215"/>
      <c r="P2028" s="215"/>
    </row>
    <row r="2029" spans="1:16" x14ac:dyDescent="0.2">
      <c r="A2029" s="29"/>
      <c r="B2029" s="75"/>
      <c r="C2029" s="41"/>
      <c r="D2029" s="187"/>
      <c r="E2029" s="84"/>
      <c r="F2029" s="163"/>
      <c r="G2029" s="35"/>
      <c r="H2029" s="215"/>
      <c r="I2029" s="215"/>
      <c r="J2029" s="215"/>
      <c r="K2029" s="215"/>
      <c r="L2029" s="215"/>
      <c r="M2029" s="215"/>
      <c r="N2029" s="215"/>
      <c r="O2029" s="215"/>
      <c r="P2029" s="215"/>
    </row>
    <row r="2030" spans="1:16" x14ac:dyDescent="0.2">
      <c r="A2030" s="29"/>
      <c r="B2030" s="75"/>
      <c r="C2030" s="41"/>
      <c r="D2030" s="187"/>
      <c r="E2030" s="84"/>
      <c r="F2030" s="163"/>
      <c r="G2030" s="35"/>
      <c r="H2030" s="215"/>
      <c r="I2030" s="215"/>
      <c r="J2030" s="215"/>
      <c r="K2030" s="215"/>
      <c r="L2030" s="215"/>
      <c r="M2030" s="215"/>
      <c r="N2030" s="215"/>
      <c r="O2030" s="215"/>
      <c r="P2030" s="215"/>
    </row>
    <row r="2031" spans="1:16" x14ac:dyDescent="0.2">
      <c r="A2031" s="29"/>
      <c r="B2031" s="75"/>
      <c r="C2031" s="41"/>
      <c r="D2031" s="187"/>
      <c r="E2031" s="84"/>
      <c r="F2031" s="163"/>
      <c r="G2031" s="35"/>
      <c r="H2031" s="215"/>
      <c r="I2031" s="215"/>
      <c r="J2031" s="215"/>
      <c r="K2031" s="215"/>
      <c r="L2031" s="215"/>
      <c r="M2031" s="215"/>
      <c r="N2031" s="215"/>
      <c r="O2031" s="215"/>
      <c r="P2031" s="215"/>
    </row>
    <row r="2032" spans="1:16" x14ac:dyDescent="0.2">
      <c r="A2032" s="29"/>
      <c r="B2032" s="75"/>
      <c r="C2032" s="41"/>
      <c r="D2032" s="187"/>
      <c r="E2032" s="84"/>
      <c r="F2032" s="163"/>
      <c r="G2032" s="35"/>
      <c r="H2032" s="215"/>
      <c r="I2032" s="215"/>
      <c r="J2032" s="215"/>
      <c r="K2032" s="215"/>
      <c r="L2032" s="215"/>
      <c r="M2032" s="215"/>
      <c r="N2032" s="215"/>
      <c r="O2032" s="215"/>
      <c r="P2032" s="215"/>
    </row>
    <row r="2033" spans="1:16" x14ac:dyDescent="0.2">
      <c r="A2033" s="29"/>
      <c r="B2033" s="75"/>
      <c r="C2033" s="41"/>
      <c r="D2033" s="187"/>
      <c r="E2033" s="84"/>
      <c r="F2033" s="163"/>
      <c r="G2033" s="35"/>
      <c r="H2033" s="215"/>
      <c r="I2033" s="215"/>
      <c r="J2033" s="215"/>
      <c r="K2033" s="215"/>
      <c r="L2033" s="215"/>
      <c r="M2033" s="215"/>
      <c r="N2033" s="215"/>
      <c r="O2033" s="215"/>
      <c r="P2033" s="215"/>
    </row>
    <row r="2034" spans="1:16" x14ac:dyDescent="0.2">
      <c r="A2034" s="29"/>
      <c r="B2034" s="75"/>
      <c r="C2034" s="41"/>
      <c r="D2034" s="187"/>
      <c r="E2034" s="84"/>
      <c r="F2034" s="163"/>
      <c r="G2034" s="35"/>
      <c r="H2034" s="215"/>
      <c r="I2034" s="215"/>
      <c r="J2034" s="215"/>
      <c r="K2034" s="215"/>
      <c r="L2034" s="215"/>
      <c r="M2034" s="215"/>
      <c r="N2034" s="215"/>
      <c r="O2034" s="215"/>
      <c r="P2034" s="215"/>
    </row>
    <row r="2035" spans="1:16" x14ac:dyDescent="0.2">
      <c r="A2035" s="29"/>
      <c r="B2035" s="75"/>
      <c r="C2035" s="41"/>
      <c r="D2035" s="187"/>
      <c r="E2035" s="84"/>
      <c r="F2035" s="163"/>
      <c r="G2035" s="35"/>
      <c r="H2035" s="215"/>
      <c r="I2035" s="215"/>
      <c r="J2035" s="215"/>
      <c r="K2035" s="215"/>
      <c r="L2035" s="215"/>
      <c r="M2035" s="215"/>
      <c r="N2035" s="215"/>
      <c r="O2035" s="215"/>
      <c r="P2035" s="215"/>
    </row>
    <row r="2036" spans="1:16" x14ac:dyDescent="0.2">
      <c r="A2036" s="29"/>
      <c r="B2036" s="75"/>
      <c r="C2036" s="41"/>
      <c r="D2036" s="187"/>
      <c r="E2036" s="84"/>
      <c r="F2036" s="163"/>
      <c r="G2036" s="35"/>
      <c r="H2036" s="215"/>
      <c r="I2036" s="215"/>
      <c r="J2036" s="215"/>
      <c r="K2036" s="215"/>
      <c r="L2036" s="215"/>
      <c r="M2036" s="215"/>
      <c r="N2036" s="215"/>
      <c r="O2036" s="215"/>
      <c r="P2036" s="215"/>
    </row>
    <row r="2037" spans="1:16" x14ac:dyDescent="0.2">
      <c r="A2037" s="29"/>
      <c r="B2037" s="75"/>
      <c r="C2037" s="41"/>
      <c r="D2037" s="187"/>
      <c r="E2037" s="84"/>
      <c r="F2037" s="163"/>
      <c r="G2037" s="35"/>
      <c r="H2037" s="215"/>
      <c r="I2037" s="215"/>
      <c r="J2037" s="215"/>
      <c r="K2037" s="215"/>
      <c r="L2037" s="215"/>
      <c r="M2037" s="215"/>
      <c r="N2037" s="215"/>
      <c r="O2037" s="215"/>
      <c r="P2037" s="215"/>
    </row>
    <row r="2038" spans="1:16" x14ac:dyDescent="0.2">
      <c r="A2038" s="29"/>
      <c r="B2038" s="75"/>
      <c r="C2038" s="41"/>
      <c r="D2038" s="187"/>
      <c r="E2038" s="84"/>
      <c r="F2038" s="172"/>
      <c r="G2038" s="35"/>
      <c r="H2038" s="215"/>
      <c r="I2038" s="215"/>
      <c r="J2038" s="215"/>
      <c r="K2038" s="215"/>
      <c r="L2038" s="215"/>
      <c r="M2038" s="215"/>
      <c r="N2038" s="215"/>
      <c r="O2038" s="215"/>
      <c r="P2038" s="215"/>
    </row>
    <row r="2039" spans="1:16" x14ac:dyDescent="0.2">
      <c r="A2039" s="29"/>
      <c r="B2039" s="75"/>
      <c r="C2039" s="41"/>
      <c r="D2039" s="187"/>
      <c r="E2039" s="84"/>
      <c r="F2039" s="173"/>
      <c r="G2039" s="35"/>
      <c r="H2039" s="215"/>
      <c r="I2039" s="215"/>
      <c r="J2039" s="215"/>
      <c r="K2039" s="215"/>
      <c r="L2039" s="215"/>
      <c r="M2039" s="215"/>
      <c r="N2039" s="215"/>
      <c r="O2039" s="215"/>
      <c r="P2039" s="215"/>
    </row>
    <row r="2040" spans="1:16" x14ac:dyDescent="0.2">
      <c r="A2040" s="29" t="s">
        <v>8</v>
      </c>
      <c r="B2040" s="75"/>
      <c r="C2040" s="41"/>
      <c r="D2040" s="187"/>
      <c r="E2040" s="84"/>
      <c r="F2040" s="173"/>
      <c r="G2040" s="35" t="s">
        <v>8</v>
      </c>
      <c r="H2040" s="215"/>
      <c r="I2040" s="215"/>
      <c r="J2040" s="215"/>
      <c r="K2040" s="215"/>
      <c r="L2040" s="215"/>
      <c r="M2040" s="215"/>
      <c r="N2040" s="215"/>
      <c r="O2040" s="215"/>
      <c r="P2040" s="215"/>
    </row>
    <row r="2041" spans="1:16" ht="13.5" thickBot="1" x14ac:dyDescent="0.25">
      <c r="A2041" s="45"/>
      <c r="B2041" s="188"/>
      <c r="C2041" s="47" t="s">
        <v>8</v>
      </c>
      <c r="D2041" s="66" t="s">
        <v>8</v>
      </c>
      <c r="E2041" s="188"/>
      <c r="F2041" s="49" t="s">
        <v>15</v>
      </c>
      <c r="G2041" s="50">
        <f>SUM(G2007:G2040)</f>
        <v>8325</v>
      </c>
      <c r="H2041" s="246"/>
      <c r="I2041" s="246"/>
      <c r="J2041" s="246"/>
      <c r="K2041" s="246"/>
      <c r="L2041" s="246"/>
      <c r="M2041" s="246"/>
      <c r="N2041" s="246"/>
      <c r="O2041" s="246"/>
      <c r="P2041" s="246"/>
    </row>
    <row r="2042" spans="1:16" ht="13.5" thickTop="1" x14ac:dyDescent="0.2">
      <c r="A2042" s="1188" t="s">
        <v>2039</v>
      </c>
      <c r="B2042" s="1189"/>
      <c r="C2042" s="1189"/>
      <c r="D2042" s="1189"/>
      <c r="E2042" s="1189"/>
      <c r="F2042" s="1189"/>
      <c r="G2042" s="1190"/>
      <c r="H2042" s="358"/>
      <c r="I2042" s="358"/>
      <c r="J2042" s="358"/>
      <c r="K2042" s="358"/>
      <c r="L2042" s="358"/>
      <c r="M2042" s="358"/>
      <c r="N2042" s="358"/>
      <c r="O2042" s="358"/>
      <c r="P2042" s="358"/>
    </row>
    <row r="2043" spans="1:16" ht="13.5" thickBot="1" x14ac:dyDescent="0.25">
      <c r="A2043" s="359"/>
      <c r="B2043" s="355"/>
      <c r="C2043" s="355" t="s">
        <v>2038</v>
      </c>
      <c r="D2043" s="360"/>
      <c r="E2043" s="355"/>
      <c r="F2043" s="361"/>
      <c r="G2043" s="362"/>
      <c r="H2043" s="411"/>
      <c r="I2043" s="411"/>
      <c r="J2043" s="411"/>
      <c r="K2043" s="411"/>
      <c r="L2043" s="411"/>
      <c r="M2043" s="411"/>
      <c r="N2043" s="411"/>
      <c r="O2043" s="411"/>
      <c r="P2043" s="411"/>
    </row>
    <row r="2044" spans="1:16" ht="13.5" thickTop="1" x14ac:dyDescent="0.2">
      <c r="A2044" s="1130" t="s">
        <v>8</v>
      </c>
      <c r="B2044" s="1131"/>
      <c r="C2044" s="1131"/>
      <c r="D2044" s="57" t="s">
        <v>11</v>
      </c>
      <c r="E2044" s="1132" t="s">
        <v>12</v>
      </c>
      <c r="F2044" s="1132"/>
      <c r="G2044" s="1133"/>
      <c r="H2044" s="4"/>
      <c r="I2044" s="4"/>
      <c r="J2044" s="4"/>
      <c r="K2044" s="4"/>
      <c r="L2044" s="4"/>
      <c r="M2044" s="4"/>
      <c r="N2044" s="4"/>
      <c r="O2044" s="4"/>
      <c r="P2044" s="4"/>
    </row>
    <row r="2045" spans="1:16" x14ac:dyDescent="0.2">
      <c r="A2045" s="1191" t="s">
        <v>17</v>
      </c>
      <c r="B2045" s="1192"/>
      <c r="C2045" s="1193"/>
      <c r="D2045" s="39"/>
      <c r="E2045" s="1136"/>
      <c r="F2045" s="1137"/>
      <c r="G2045" s="1138"/>
      <c r="H2045" s="176"/>
      <c r="I2045" s="176"/>
      <c r="J2045" s="176"/>
      <c r="K2045" s="176"/>
      <c r="L2045" s="176"/>
      <c r="M2045" s="176"/>
      <c r="N2045" s="176"/>
      <c r="O2045" s="176"/>
      <c r="P2045" s="176"/>
    </row>
    <row r="2046" spans="1:16" x14ac:dyDescent="0.2">
      <c r="A2046" s="1191" t="s">
        <v>38</v>
      </c>
      <c r="B2046" s="1192"/>
      <c r="C2046" s="1193"/>
      <c r="D2046" s="58" t="s">
        <v>380</v>
      </c>
      <c r="E2046" s="1194" t="s">
        <v>142</v>
      </c>
      <c r="F2046" s="1139"/>
      <c r="G2046" s="1140"/>
      <c r="H2046" s="1"/>
      <c r="I2046" s="1"/>
      <c r="J2046" s="1"/>
      <c r="K2046" s="1"/>
      <c r="L2046" s="1"/>
      <c r="M2046" s="1"/>
      <c r="N2046" s="1"/>
      <c r="O2046" s="1"/>
      <c r="P2046" s="1"/>
    </row>
    <row r="2047" spans="1:16" ht="13.5" thickBot="1" x14ac:dyDescent="0.25">
      <c r="A2047" s="1195" t="s">
        <v>39</v>
      </c>
      <c r="B2047" s="1196"/>
      <c r="C2047" s="1197"/>
      <c r="D2047" s="356" t="s">
        <v>589</v>
      </c>
      <c r="E2047" s="1143" t="s">
        <v>0</v>
      </c>
      <c r="F2047" s="1143"/>
      <c r="G2047" s="1144"/>
      <c r="H2047" s="4"/>
      <c r="I2047" s="4"/>
      <c r="J2047" s="4"/>
      <c r="K2047" s="4"/>
      <c r="L2047" s="4"/>
      <c r="M2047" s="4"/>
      <c r="N2047" s="4"/>
      <c r="O2047" s="4"/>
      <c r="P2047" s="4"/>
    </row>
    <row r="2048" spans="1:16" ht="16.5" x14ac:dyDescent="0.25">
      <c r="A2048" s="1152" t="s">
        <v>29</v>
      </c>
      <c r="B2048" s="1153"/>
      <c r="C2048" s="1153"/>
      <c r="D2048" s="1153"/>
      <c r="E2048" s="1153"/>
      <c r="F2048" s="1153"/>
      <c r="G2048" s="1154"/>
      <c r="H2048" s="251"/>
      <c r="I2048" s="251"/>
      <c r="J2048" s="251"/>
      <c r="K2048" s="251"/>
      <c r="L2048" s="251"/>
      <c r="M2048" s="251"/>
      <c r="N2048" s="251"/>
      <c r="O2048" s="251"/>
      <c r="P2048" s="251"/>
    </row>
    <row r="2049" spans="1:21" x14ac:dyDescent="0.2">
      <c r="A2049" s="1155" t="s">
        <v>48</v>
      </c>
      <c r="B2049" s="1156"/>
      <c r="C2049" s="1156"/>
      <c r="D2049" s="1156"/>
      <c r="E2049" s="1156"/>
      <c r="F2049" s="1156"/>
      <c r="G2049" s="1157"/>
      <c r="H2049" s="250"/>
      <c r="I2049" s="250"/>
      <c r="J2049" s="250"/>
      <c r="K2049" s="250"/>
      <c r="L2049" s="250"/>
      <c r="M2049" s="250"/>
      <c r="N2049" s="250"/>
      <c r="O2049" s="250"/>
      <c r="P2049" s="250"/>
    </row>
    <row r="2050" spans="1:21" x14ac:dyDescent="0.2">
      <c r="A2050" s="1158" t="s">
        <v>49</v>
      </c>
      <c r="B2050" s="1159"/>
      <c r="C2050" s="1159"/>
      <c r="D2050" s="1159"/>
      <c r="E2050" s="1159"/>
      <c r="F2050" s="1159"/>
      <c r="G2050" s="1160"/>
      <c r="H2050" s="4"/>
      <c r="I2050" s="4"/>
      <c r="J2050" s="4"/>
      <c r="K2050" s="4"/>
      <c r="L2050" s="4"/>
      <c r="M2050" s="4"/>
      <c r="N2050" s="4"/>
      <c r="O2050" s="4"/>
      <c r="P2050" s="4"/>
    </row>
    <row r="2051" spans="1:21" x14ac:dyDescent="0.2">
      <c r="A2051" s="6"/>
      <c r="B2051" s="178"/>
      <c r="C2051" s="8"/>
      <c r="D2051" s="9"/>
      <c r="E2051" s="99"/>
      <c r="F2051" s="10"/>
      <c r="G2051" s="11" t="s">
        <v>8</v>
      </c>
      <c r="H2051" s="252"/>
      <c r="I2051" s="252"/>
      <c r="J2051" s="252"/>
      <c r="K2051" s="252"/>
      <c r="L2051" s="252"/>
      <c r="M2051" s="252"/>
      <c r="N2051" s="252"/>
      <c r="O2051" s="252"/>
      <c r="P2051" s="252"/>
    </row>
    <row r="2052" spans="1:21" x14ac:dyDescent="0.2">
      <c r="A2052" s="12" t="s">
        <v>1</v>
      </c>
      <c r="B2052" s="13"/>
      <c r="C2052" s="14" t="s">
        <v>5</v>
      </c>
      <c r="D2052" s="13"/>
      <c r="E2052" s="343" t="s">
        <v>2132</v>
      </c>
      <c r="F2052" s="60"/>
      <c r="G2052" s="344" t="s">
        <v>2096</v>
      </c>
      <c r="H2052" s="411"/>
      <c r="I2052" s="411"/>
      <c r="J2052" s="411"/>
      <c r="K2052" s="411"/>
      <c r="L2052" s="411"/>
      <c r="M2052" s="411"/>
      <c r="N2052" s="411"/>
      <c r="O2052" s="411"/>
      <c r="P2052" s="411"/>
    </row>
    <row r="2053" spans="1:21" x14ac:dyDescent="0.2">
      <c r="A2053" s="17" t="s">
        <v>8</v>
      </c>
      <c r="B2053" s="179"/>
      <c r="C2053" s="19"/>
      <c r="D2053" s="4"/>
      <c r="E2053" s="1145"/>
      <c r="F2053" s="1146"/>
      <c r="G2053" s="20"/>
    </row>
    <row r="2054" spans="1:21" x14ac:dyDescent="0.2">
      <c r="A2054" s="21" t="s">
        <v>37</v>
      </c>
      <c r="B2054" s="22"/>
      <c r="C2054" s="22"/>
      <c r="D2054" s="22"/>
      <c r="E2054" s="23" t="s">
        <v>46</v>
      </c>
      <c r="F2054" s="24"/>
      <c r="G2054" s="20" t="s">
        <v>50</v>
      </c>
    </row>
    <row r="2055" spans="1:21" x14ac:dyDescent="0.2">
      <c r="A2055" s="6"/>
      <c r="B2055" s="178"/>
      <c r="C2055" s="8"/>
      <c r="D2055" s="8"/>
      <c r="E2055" s="1147"/>
      <c r="F2055" s="1148"/>
      <c r="G2055" s="25"/>
    </row>
    <row r="2056" spans="1:21" ht="26.25" thickBot="1" x14ac:dyDescent="0.25">
      <c r="A2056" s="26" t="s">
        <v>47</v>
      </c>
      <c r="B2056" s="180" t="s">
        <v>23</v>
      </c>
      <c r="C2056" s="28" t="s">
        <v>34</v>
      </c>
      <c r="D2056" s="110" t="s">
        <v>53</v>
      </c>
      <c r="E2056" s="181" t="s">
        <v>54</v>
      </c>
      <c r="F2056" s="111" t="s">
        <v>55</v>
      </c>
      <c r="G2056" s="112" t="s">
        <v>35</v>
      </c>
      <c r="H2056" s="253"/>
      <c r="I2056" s="253"/>
      <c r="J2056" s="253"/>
      <c r="K2056" s="253"/>
      <c r="L2056" s="253"/>
      <c r="M2056" s="253"/>
      <c r="N2056" s="253"/>
      <c r="O2056" s="253"/>
      <c r="P2056" s="253"/>
    </row>
    <row r="2057" spans="1:21" ht="13.5" thickTop="1" x14ac:dyDescent="0.2">
      <c r="A2057" s="345">
        <v>1</v>
      </c>
      <c r="B2057" s="75"/>
      <c r="C2057" s="346" t="s">
        <v>1468</v>
      </c>
      <c r="D2057" s="347" t="s">
        <v>2106</v>
      </c>
      <c r="E2057" s="438">
        <v>2</v>
      </c>
      <c r="F2057" s="437">
        <v>68.5</v>
      </c>
      <c r="G2057" s="35">
        <f>F2057*E2057</f>
        <v>137</v>
      </c>
      <c r="H2057" s="215"/>
      <c r="I2057" s="215"/>
      <c r="J2057" s="215"/>
      <c r="K2057" s="215"/>
      <c r="L2057" s="215"/>
      <c r="M2057" s="215"/>
      <c r="N2057" s="215"/>
      <c r="O2057" s="215"/>
      <c r="P2057" s="215"/>
      <c r="U2057" s="411" t="s">
        <v>8</v>
      </c>
    </row>
    <row r="2058" spans="1:21" x14ac:dyDescent="0.2">
      <c r="A2058" s="345">
        <v>2</v>
      </c>
      <c r="B2058" s="75"/>
      <c r="C2058" s="352" t="s">
        <v>1468</v>
      </c>
      <c r="D2058" s="347" t="s">
        <v>2107</v>
      </c>
      <c r="E2058" s="77">
        <v>2</v>
      </c>
      <c r="F2058" s="185">
        <v>54.5</v>
      </c>
      <c r="G2058" s="35">
        <f t="shared" ref="G2058:G2065" si="31">F2058*E2058</f>
        <v>109</v>
      </c>
      <c r="H2058" s="215"/>
      <c r="I2058" s="215"/>
      <c r="J2058" s="215"/>
      <c r="K2058" s="215"/>
      <c r="L2058" s="215"/>
      <c r="M2058" s="215"/>
      <c r="N2058" s="215"/>
      <c r="O2058" s="215"/>
      <c r="P2058" s="215"/>
    </row>
    <row r="2059" spans="1:21" x14ac:dyDescent="0.2">
      <c r="A2059" s="345">
        <v>3</v>
      </c>
      <c r="B2059" s="75"/>
      <c r="C2059" s="352" t="s">
        <v>153</v>
      </c>
      <c r="D2059" s="439" t="s">
        <v>2108</v>
      </c>
      <c r="E2059" s="77">
        <v>3</v>
      </c>
      <c r="F2059" s="185">
        <v>280.5</v>
      </c>
      <c r="G2059" s="35">
        <f t="shared" si="31"/>
        <v>841.5</v>
      </c>
      <c r="H2059" s="215"/>
      <c r="I2059" s="215"/>
      <c r="J2059" s="215"/>
      <c r="K2059" s="215"/>
      <c r="L2059" s="215"/>
      <c r="M2059" s="215"/>
      <c r="N2059" s="215"/>
      <c r="O2059" s="215"/>
      <c r="P2059" s="215"/>
    </row>
    <row r="2060" spans="1:21" x14ac:dyDescent="0.2">
      <c r="A2060" s="345">
        <v>4</v>
      </c>
      <c r="B2060" s="75"/>
      <c r="C2060" s="352" t="s">
        <v>178</v>
      </c>
      <c r="D2060" s="347" t="s">
        <v>2109</v>
      </c>
      <c r="E2060" s="77">
        <v>5</v>
      </c>
      <c r="F2060" s="5">
        <v>225</v>
      </c>
      <c r="G2060" s="35">
        <f t="shared" si="31"/>
        <v>1125</v>
      </c>
      <c r="H2060" s="215"/>
      <c r="I2060" s="215"/>
      <c r="J2060" s="215"/>
      <c r="K2060" s="215"/>
      <c r="L2060" s="215"/>
      <c r="M2060" s="215"/>
      <c r="N2060" s="215"/>
      <c r="O2060" s="215"/>
      <c r="P2060" s="215"/>
    </row>
    <row r="2061" spans="1:21" x14ac:dyDescent="0.2">
      <c r="A2061" s="345">
        <v>5</v>
      </c>
      <c r="B2061" s="75"/>
      <c r="C2061" s="352" t="s">
        <v>177</v>
      </c>
      <c r="D2061" s="347" t="s">
        <v>157</v>
      </c>
      <c r="E2061" s="77">
        <v>1</v>
      </c>
      <c r="F2061" s="185">
        <v>1168.5</v>
      </c>
      <c r="G2061" s="35">
        <f t="shared" si="31"/>
        <v>1168.5</v>
      </c>
      <c r="H2061" s="215"/>
      <c r="I2061" s="215"/>
      <c r="J2061" s="215"/>
      <c r="K2061" s="215"/>
      <c r="L2061" s="215"/>
      <c r="M2061" s="215"/>
      <c r="N2061" s="215"/>
      <c r="O2061" s="215"/>
      <c r="P2061" s="215"/>
    </row>
    <row r="2062" spans="1:21" x14ac:dyDescent="0.2">
      <c r="A2062" s="345">
        <v>6</v>
      </c>
      <c r="B2062" s="75"/>
      <c r="C2062" s="352" t="s">
        <v>1461</v>
      </c>
      <c r="D2062" s="347" t="s">
        <v>2110</v>
      </c>
      <c r="E2062" s="77">
        <v>1.145</v>
      </c>
      <c r="F2062" s="185">
        <v>338</v>
      </c>
      <c r="G2062" s="35">
        <f t="shared" si="31"/>
        <v>387.01</v>
      </c>
      <c r="H2062" s="215"/>
      <c r="I2062" s="215"/>
      <c r="J2062" s="215"/>
      <c r="K2062" s="215"/>
      <c r="L2062" s="215"/>
      <c r="M2062" s="215"/>
      <c r="N2062" s="215"/>
      <c r="O2062" s="215"/>
      <c r="P2062" s="215"/>
    </row>
    <row r="2063" spans="1:21" x14ac:dyDescent="0.2">
      <c r="A2063" s="345">
        <v>7</v>
      </c>
      <c r="B2063" s="75"/>
      <c r="C2063" s="352" t="s">
        <v>1461</v>
      </c>
      <c r="D2063" s="347" t="s">
        <v>1552</v>
      </c>
      <c r="E2063" s="77">
        <v>2.1349999999999998</v>
      </c>
      <c r="F2063" s="185">
        <v>280</v>
      </c>
      <c r="G2063" s="35">
        <f t="shared" si="31"/>
        <v>597.79999999999995</v>
      </c>
      <c r="H2063" s="215"/>
      <c r="I2063" s="215"/>
      <c r="J2063" s="215"/>
      <c r="K2063" s="215"/>
      <c r="L2063" s="215"/>
      <c r="M2063" s="215"/>
      <c r="N2063" s="215"/>
      <c r="O2063" s="215"/>
      <c r="P2063" s="215"/>
    </row>
    <row r="2064" spans="1:21" x14ac:dyDescent="0.2">
      <c r="A2064" s="345">
        <v>8</v>
      </c>
      <c r="B2064" s="75"/>
      <c r="C2064" s="352" t="s">
        <v>149</v>
      </c>
      <c r="D2064" s="347" t="s">
        <v>2111</v>
      </c>
      <c r="E2064" s="77">
        <v>7</v>
      </c>
      <c r="F2064" s="185">
        <v>385</v>
      </c>
      <c r="G2064" s="35">
        <f t="shared" si="31"/>
        <v>2695</v>
      </c>
      <c r="H2064" s="215"/>
      <c r="I2064" s="215"/>
      <c r="J2064" s="215"/>
      <c r="K2064" s="215"/>
      <c r="L2064" s="215"/>
      <c r="M2064" s="215"/>
      <c r="N2064" s="215"/>
      <c r="O2064" s="215"/>
      <c r="P2064" s="215"/>
    </row>
    <row r="2065" spans="1:16" x14ac:dyDescent="0.2">
      <c r="A2065" s="345">
        <v>9</v>
      </c>
      <c r="B2065" s="186"/>
      <c r="C2065" s="352" t="s">
        <v>1461</v>
      </c>
      <c r="D2065" s="347" t="s">
        <v>1552</v>
      </c>
      <c r="E2065" s="438">
        <v>7.1849999999999996</v>
      </c>
      <c r="F2065" s="185">
        <v>280</v>
      </c>
      <c r="G2065" s="35">
        <f t="shared" si="31"/>
        <v>2011.8</v>
      </c>
      <c r="H2065" s="215"/>
      <c r="I2065" s="215"/>
      <c r="J2065" s="215"/>
      <c r="K2065" s="215"/>
      <c r="L2065" s="215"/>
      <c r="M2065" s="215"/>
      <c r="N2065" s="215"/>
      <c r="O2065" s="215"/>
      <c r="P2065" s="215"/>
    </row>
    <row r="2066" spans="1:16" x14ac:dyDescent="0.2">
      <c r="A2066" s="345"/>
      <c r="B2066" s="74"/>
      <c r="C2066" s="352"/>
      <c r="D2066" s="347"/>
      <c r="E2066" s="77"/>
      <c r="F2066" s="185"/>
      <c r="G2066" s="35"/>
      <c r="H2066" s="215"/>
      <c r="I2066" s="215"/>
      <c r="J2066" s="215"/>
      <c r="K2066" s="215"/>
      <c r="L2066" s="215"/>
      <c r="M2066" s="215"/>
      <c r="N2066" s="215"/>
      <c r="O2066" s="215"/>
      <c r="P2066" s="215"/>
    </row>
    <row r="2067" spans="1:16" x14ac:dyDescent="0.2">
      <c r="A2067" s="345"/>
      <c r="B2067" s="74"/>
      <c r="C2067" s="352"/>
      <c r="D2067" s="435"/>
      <c r="E2067" s="84"/>
      <c r="F2067" s="163"/>
      <c r="G2067" s="35"/>
      <c r="H2067" s="215"/>
      <c r="I2067" s="215"/>
      <c r="J2067" s="215"/>
      <c r="K2067" s="215"/>
      <c r="L2067" s="215"/>
      <c r="M2067" s="215"/>
      <c r="N2067" s="215"/>
      <c r="O2067" s="215"/>
      <c r="P2067" s="215"/>
    </row>
    <row r="2068" spans="1:16" x14ac:dyDescent="0.2">
      <c r="A2068" s="345"/>
      <c r="B2068" s="74"/>
      <c r="C2068" s="352"/>
      <c r="D2068" s="435"/>
      <c r="E2068" s="84"/>
      <c r="F2068" s="163"/>
      <c r="G2068" s="35"/>
      <c r="H2068" s="215"/>
      <c r="I2068" s="215"/>
      <c r="J2068" s="215"/>
      <c r="K2068" s="215"/>
      <c r="L2068" s="215"/>
      <c r="M2068" s="215"/>
      <c r="N2068" s="215"/>
      <c r="O2068" s="215"/>
      <c r="P2068" s="215"/>
    </row>
    <row r="2069" spans="1:16" x14ac:dyDescent="0.2">
      <c r="A2069" s="345"/>
      <c r="B2069" s="75"/>
      <c r="C2069" s="352"/>
      <c r="D2069" s="435"/>
      <c r="E2069" s="84"/>
      <c r="F2069" s="172"/>
      <c r="G2069" s="35"/>
      <c r="H2069" s="215"/>
      <c r="I2069" s="215"/>
      <c r="J2069" s="215"/>
      <c r="K2069" s="215"/>
      <c r="L2069" s="215"/>
      <c r="M2069" s="215"/>
      <c r="N2069" s="215"/>
      <c r="O2069" s="215"/>
      <c r="P2069" s="215"/>
    </row>
    <row r="2070" spans="1:16" x14ac:dyDescent="0.2">
      <c r="A2070" s="345"/>
      <c r="B2070" s="75"/>
      <c r="C2070" s="352"/>
      <c r="D2070" s="435"/>
      <c r="E2070" s="84"/>
      <c r="F2070" s="173"/>
      <c r="G2070" s="35"/>
      <c r="H2070" s="215"/>
      <c r="I2070" s="215"/>
      <c r="J2070" s="215"/>
      <c r="K2070" s="215"/>
      <c r="L2070" s="215"/>
      <c r="M2070" s="215"/>
      <c r="N2070" s="215"/>
      <c r="O2070" s="215"/>
      <c r="P2070" s="215"/>
    </row>
    <row r="2071" spans="1:16" x14ac:dyDescent="0.2">
      <c r="A2071" s="345"/>
      <c r="B2071" s="75"/>
      <c r="C2071" s="352"/>
      <c r="D2071" s="435"/>
      <c r="E2071" s="77"/>
      <c r="F2071" s="185"/>
      <c r="G2071" s="35"/>
      <c r="H2071" s="215"/>
      <c r="I2071" s="215"/>
      <c r="J2071" s="215"/>
      <c r="K2071" s="215"/>
      <c r="L2071" s="215"/>
      <c r="M2071" s="215"/>
      <c r="N2071" s="215"/>
      <c r="O2071" s="215"/>
      <c r="P2071" s="215"/>
    </row>
    <row r="2072" spans="1:16" x14ac:dyDescent="0.2">
      <c r="A2072" s="345"/>
      <c r="B2072" s="75"/>
      <c r="C2072" s="352"/>
      <c r="D2072" s="435"/>
      <c r="E2072" s="77"/>
      <c r="F2072" s="185"/>
      <c r="G2072" s="35"/>
      <c r="H2072" s="215"/>
      <c r="I2072" s="215"/>
      <c r="J2072" s="215"/>
      <c r="K2072" s="215"/>
      <c r="L2072" s="215"/>
      <c r="M2072" s="215"/>
      <c r="N2072" s="215"/>
      <c r="O2072" s="215"/>
      <c r="P2072" s="215"/>
    </row>
    <row r="2073" spans="1:16" x14ac:dyDescent="0.2">
      <c r="A2073" s="345"/>
      <c r="B2073" s="75"/>
      <c r="C2073" s="352"/>
      <c r="D2073" s="347"/>
      <c r="E2073" s="77"/>
      <c r="F2073" s="185"/>
      <c r="G2073" s="35"/>
      <c r="H2073" s="215"/>
      <c r="I2073" s="215"/>
      <c r="J2073" s="215"/>
      <c r="K2073" s="215"/>
      <c r="L2073" s="215"/>
      <c r="M2073" s="215"/>
      <c r="N2073" s="215"/>
      <c r="O2073" s="215"/>
      <c r="P2073" s="215"/>
    </row>
    <row r="2074" spans="1:16" x14ac:dyDescent="0.2">
      <c r="A2074" s="345"/>
      <c r="B2074" s="75"/>
      <c r="C2074" s="352"/>
      <c r="D2074" s="347"/>
      <c r="E2074" s="77"/>
      <c r="F2074" s="185"/>
      <c r="G2074" s="35"/>
      <c r="H2074" s="215"/>
      <c r="I2074" s="215"/>
      <c r="J2074" s="215"/>
      <c r="K2074" s="215"/>
      <c r="L2074" s="215"/>
      <c r="M2074" s="215"/>
      <c r="N2074" s="215"/>
      <c r="O2074" s="215"/>
      <c r="P2074" s="215"/>
    </row>
    <row r="2075" spans="1:16" x14ac:dyDescent="0.2">
      <c r="A2075" s="345"/>
      <c r="B2075" s="75"/>
      <c r="C2075" s="352"/>
      <c r="D2075" s="347"/>
      <c r="E2075" s="77"/>
      <c r="F2075" s="185"/>
      <c r="G2075" s="35"/>
      <c r="H2075" s="215"/>
      <c r="I2075" s="215"/>
      <c r="J2075" s="215"/>
      <c r="K2075" s="215"/>
      <c r="L2075" s="215"/>
      <c r="M2075" s="215"/>
      <c r="N2075" s="215"/>
      <c r="O2075" s="215"/>
      <c r="P2075" s="215"/>
    </row>
    <row r="2076" spans="1:16" x14ac:dyDescent="0.2">
      <c r="A2076" s="29"/>
      <c r="B2076" s="75"/>
      <c r="C2076" s="41"/>
      <c r="D2076" s="184"/>
      <c r="E2076" s="84"/>
      <c r="F2076" s="163"/>
      <c r="G2076" s="35"/>
      <c r="H2076" s="215"/>
      <c r="I2076" s="215"/>
      <c r="J2076" s="215"/>
      <c r="K2076" s="215"/>
      <c r="L2076" s="215"/>
      <c r="M2076" s="215"/>
      <c r="N2076" s="215"/>
      <c r="O2076" s="215"/>
      <c r="P2076" s="215"/>
    </row>
    <row r="2077" spans="1:16" x14ac:dyDescent="0.2">
      <c r="A2077" s="29"/>
      <c r="B2077" s="75"/>
      <c r="C2077" s="41"/>
      <c r="D2077" s="184"/>
      <c r="E2077" s="84"/>
      <c r="F2077" s="163"/>
      <c r="G2077" s="35"/>
      <c r="H2077" s="215"/>
      <c r="I2077" s="215"/>
      <c r="J2077" s="215"/>
      <c r="K2077" s="215"/>
      <c r="L2077" s="215"/>
      <c r="M2077" s="215"/>
      <c r="N2077" s="215"/>
      <c r="O2077" s="215"/>
      <c r="P2077" s="215"/>
    </row>
    <row r="2078" spans="1:16" x14ac:dyDescent="0.2">
      <c r="A2078" s="29"/>
      <c r="B2078" s="75"/>
      <c r="C2078" s="41"/>
      <c r="D2078" s="187"/>
      <c r="E2078" s="84"/>
      <c r="F2078" s="163"/>
      <c r="G2078" s="35"/>
      <c r="H2078" s="215"/>
      <c r="I2078" s="215"/>
      <c r="J2078" s="215"/>
      <c r="K2078" s="215"/>
      <c r="L2078" s="215"/>
      <c r="M2078" s="215"/>
      <c r="N2078" s="215"/>
      <c r="O2078" s="215"/>
      <c r="P2078" s="215"/>
    </row>
    <row r="2079" spans="1:16" x14ac:dyDescent="0.2">
      <c r="A2079" s="29"/>
      <c r="B2079" s="75"/>
      <c r="C2079" s="41"/>
      <c r="D2079" s="187"/>
      <c r="E2079" s="84"/>
      <c r="F2079" s="163"/>
      <c r="G2079" s="35"/>
      <c r="H2079" s="215"/>
      <c r="I2079" s="215"/>
      <c r="J2079" s="215"/>
      <c r="K2079" s="215"/>
      <c r="L2079" s="215"/>
      <c r="M2079" s="215"/>
      <c r="N2079" s="215"/>
      <c r="O2079" s="215"/>
      <c r="P2079" s="215"/>
    </row>
    <row r="2080" spans="1:16" x14ac:dyDescent="0.2">
      <c r="A2080" s="29"/>
      <c r="B2080" s="75"/>
      <c r="C2080" s="41"/>
      <c r="D2080" s="187"/>
      <c r="E2080" s="84"/>
      <c r="F2080" s="163"/>
      <c r="G2080" s="35"/>
      <c r="H2080" s="215"/>
      <c r="I2080" s="215"/>
      <c r="J2080" s="215"/>
      <c r="K2080" s="215"/>
      <c r="L2080" s="215"/>
      <c r="M2080" s="215"/>
      <c r="N2080" s="215"/>
      <c r="O2080" s="215"/>
      <c r="P2080" s="215"/>
    </row>
    <row r="2081" spans="1:16" x14ac:dyDescent="0.2">
      <c r="A2081" s="29"/>
      <c r="B2081" s="75"/>
      <c r="C2081" s="41"/>
      <c r="D2081" s="187"/>
      <c r="E2081" s="84"/>
      <c r="F2081" s="163"/>
      <c r="G2081" s="35"/>
      <c r="H2081" s="215"/>
      <c r="I2081" s="215"/>
      <c r="J2081" s="215"/>
      <c r="K2081" s="215"/>
      <c r="L2081" s="215"/>
      <c r="M2081" s="215"/>
      <c r="N2081" s="215"/>
      <c r="O2081" s="215"/>
      <c r="P2081" s="215"/>
    </row>
    <row r="2082" spans="1:16" x14ac:dyDescent="0.2">
      <c r="A2082" s="29"/>
      <c r="B2082" s="75"/>
      <c r="C2082" s="41"/>
      <c r="D2082" s="187"/>
      <c r="E2082" s="84"/>
      <c r="F2082" s="163"/>
      <c r="G2082" s="35"/>
      <c r="H2082" s="215"/>
      <c r="I2082" s="215"/>
      <c r="J2082" s="215"/>
      <c r="K2082" s="215"/>
      <c r="L2082" s="215"/>
      <c r="M2082" s="215"/>
      <c r="N2082" s="215"/>
      <c r="O2082" s="215"/>
      <c r="P2082" s="215"/>
    </row>
    <row r="2083" spans="1:16" x14ac:dyDescent="0.2">
      <c r="A2083" s="29"/>
      <c r="B2083" s="75"/>
      <c r="C2083" s="41"/>
      <c r="D2083" s="187"/>
      <c r="E2083" s="84"/>
      <c r="F2083" s="163"/>
      <c r="G2083" s="35"/>
      <c r="H2083" s="215"/>
      <c r="I2083" s="215"/>
      <c r="J2083" s="215"/>
      <c r="K2083" s="215"/>
      <c r="L2083" s="215"/>
      <c r="M2083" s="215"/>
      <c r="N2083" s="215"/>
      <c r="O2083" s="215"/>
      <c r="P2083" s="215"/>
    </row>
    <row r="2084" spans="1:16" x14ac:dyDescent="0.2">
      <c r="A2084" s="29"/>
      <c r="B2084" s="75"/>
      <c r="C2084" s="41"/>
      <c r="D2084" s="187"/>
      <c r="E2084" s="84"/>
      <c r="F2084" s="163"/>
      <c r="G2084" s="35"/>
      <c r="H2084" s="215"/>
      <c r="I2084" s="215"/>
      <c r="J2084" s="215"/>
      <c r="K2084" s="215"/>
      <c r="L2084" s="215"/>
      <c r="M2084" s="215"/>
      <c r="N2084" s="215"/>
      <c r="O2084" s="215"/>
      <c r="P2084" s="215"/>
    </row>
    <row r="2085" spans="1:16" x14ac:dyDescent="0.2">
      <c r="A2085" s="29"/>
      <c r="B2085" s="75"/>
      <c r="C2085" s="41"/>
      <c r="D2085" s="187"/>
      <c r="E2085" s="84"/>
      <c r="F2085" s="163"/>
      <c r="G2085" s="35"/>
      <c r="H2085" s="215"/>
      <c r="I2085" s="215"/>
      <c r="J2085" s="215"/>
      <c r="K2085" s="215"/>
      <c r="L2085" s="215"/>
      <c r="M2085" s="215"/>
      <c r="N2085" s="215"/>
      <c r="O2085" s="215"/>
      <c r="P2085" s="215"/>
    </row>
    <row r="2086" spans="1:16" x14ac:dyDescent="0.2">
      <c r="A2086" s="29"/>
      <c r="B2086" s="75"/>
      <c r="C2086" s="41"/>
      <c r="D2086" s="187"/>
      <c r="E2086" s="84"/>
      <c r="F2086" s="163"/>
      <c r="G2086" s="35"/>
      <c r="H2086" s="215"/>
      <c r="I2086" s="215"/>
      <c r="J2086" s="215"/>
      <c r="K2086" s="215"/>
      <c r="L2086" s="215"/>
      <c r="M2086" s="215"/>
      <c r="N2086" s="215"/>
      <c r="O2086" s="215"/>
      <c r="P2086" s="215"/>
    </row>
    <row r="2087" spans="1:16" x14ac:dyDescent="0.2">
      <c r="A2087" s="29"/>
      <c r="B2087" s="75"/>
      <c r="C2087" s="41"/>
      <c r="D2087" s="187"/>
      <c r="E2087" s="84"/>
      <c r="F2087" s="163"/>
      <c r="G2087" s="35"/>
      <c r="H2087" s="215"/>
      <c r="I2087" s="215"/>
      <c r="J2087" s="215"/>
      <c r="K2087" s="215"/>
      <c r="L2087" s="215"/>
      <c r="M2087" s="215"/>
      <c r="N2087" s="215"/>
      <c r="O2087" s="215"/>
      <c r="P2087" s="215"/>
    </row>
    <row r="2088" spans="1:16" x14ac:dyDescent="0.2">
      <c r="A2088" s="29"/>
      <c r="B2088" s="75"/>
      <c r="C2088" s="41"/>
      <c r="D2088" s="187"/>
      <c r="E2088" s="84"/>
      <c r="F2088" s="172"/>
      <c r="G2088" s="35"/>
      <c r="H2088" s="215"/>
      <c r="I2088" s="215"/>
      <c r="J2088" s="215"/>
      <c r="K2088" s="215"/>
      <c r="L2088" s="215"/>
      <c r="M2088" s="215"/>
      <c r="N2088" s="215"/>
      <c r="O2088" s="215"/>
      <c r="P2088" s="215"/>
    </row>
    <row r="2089" spans="1:16" x14ac:dyDescent="0.2">
      <c r="A2089" s="29"/>
      <c r="B2089" s="75"/>
      <c r="C2089" s="41"/>
      <c r="D2089" s="187"/>
      <c r="E2089" s="84"/>
      <c r="F2089" s="173"/>
      <c r="G2089" s="35"/>
      <c r="H2089" s="215"/>
      <c r="I2089" s="215"/>
      <c r="J2089" s="215"/>
      <c r="K2089" s="215"/>
      <c r="L2089" s="215"/>
      <c r="M2089" s="215"/>
      <c r="N2089" s="215"/>
      <c r="O2089" s="215"/>
      <c r="P2089" s="215"/>
    </row>
    <row r="2090" spans="1:16" x14ac:dyDescent="0.2">
      <c r="A2090" s="29" t="s">
        <v>8</v>
      </c>
      <c r="B2090" s="75"/>
      <c r="C2090" s="41"/>
      <c r="D2090" s="187"/>
      <c r="E2090" s="84"/>
      <c r="F2090" s="173"/>
      <c r="G2090" s="35" t="s">
        <v>8</v>
      </c>
      <c r="H2090" s="215"/>
      <c r="I2090" s="215"/>
      <c r="J2090" s="215"/>
      <c r="K2090" s="215"/>
      <c r="L2090" s="215"/>
      <c r="M2090" s="215"/>
      <c r="N2090" s="215"/>
      <c r="O2090" s="215"/>
      <c r="P2090" s="215"/>
    </row>
    <row r="2091" spans="1:16" ht="13.5" thickBot="1" x14ac:dyDescent="0.25">
      <c r="A2091" s="45"/>
      <c r="B2091" s="188"/>
      <c r="C2091" s="47" t="s">
        <v>8</v>
      </c>
      <c r="D2091" s="66" t="s">
        <v>8</v>
      </c>
      <c r="E2091" s="188"/>
      <c r="F2091" s="49" t="s">
        <v>15</v>
      </c>
      <c r="G2091" s="50">
        <f>SUM(G2057:G2090)</f>
        <v>9072.61</v>
      </c>
      <c r="H2091" s="246"/>
      <c r="I2091" s="246"/>
      <c r="J2091" s="246"/>
      <c r="K2091" s="246"/>
      <c r="L2091" s="246"/>
      <c r="M2091" s="246"/>
      <c r="N2091" s="246"/>
      <c r="O2091" s="246"/>
      <c r="P2091" s="246"/>
    </row>
    <row r="2092" spans="1:16" ht="13.5" thickTop="1" x14ac:dyDescent="0.2">
      <c r="A2092" s="1188" t="s">
        <v>2112</v>
      </c>
      <c r="B2092" s="1189"/>
      <c r="C2092" s="1189"/>
      <c r="D2092" s="1189"/>
      <c r="E2092" s="1189"/>
      <c r="F2092" s="1189"/>
      <c r="G2092" s="1190"/>
      <c r="H2092" s="358"/>
      <c r="I2092" s="358"/>
      <c r="J2092" s="358"/>
      <c r="K2092" s="358"/>
      <c r="L2092" s="358"/>
      <c r="M2092" s="358"/>
      <c r="N2092" s="358"/>
      <c r="O2092" s="358"/>
      <c r="P2092" s="358"/>
    </row>
    <row r="2093" spans="1:16" ht="13.5" thickBot="1" x14ac:dyDescent="0.25">
      <c r="A2093" s="359"/>
      <c r="B2093" s="355"/>
      <c r="C2093" s="355"/>
      <c r="D2093" s="360"/>
      <c r="E2093" s="355"/>
      <c r="F2093" s="361"/>
      <c r="G2093" s="362"/>
      <c r="H2093" s="411"/>
      <c r="I2093" s="411"/>
      <c r="J2093" s="411"/>
      <c r="K2093" s="411"/>
      <c r="L2093" s="411"/>
      <c r="M2093" s="411"/>
      <c r="N2093" s="411"/>
      <c r="O2093" s="411"/>
      <c r="P2093" s="411"/>
    </row>
    <row r="2094" spans="1:16" ht="13.5" thickTop="1" x14ac:dyDescent="0.2">
      <c r="A2094" s="1130" t="s">
        <v>8</v>
      </c>
      <c r="B2094" s="1131"/>
      <c r="C2094" s="1131"/>
      <c r="D2094" s="57" t="s">
        <v>11</v>
      </c>
      <c r="E2094" s="1132" t="s">
        <v>12</v>
      </c>
      <c r="F2094" s="1132"/>
      <c r="G2094" s="1133"/>
      <c r="H2094" s="4"/>
      <c r="I2094" s="4"/>
      <c r="J2094" s="4"/>
      <c r="K2094" s="4"/>
      <c r="L2094" s="4"/>
      <c r="M2094" s="4"/>
      <c r="N2094" s="4"/>
      <c r="O2094" s="4"/>
      <c r="P2094" s="4"/>
    </row>
    <row r="2095" spans="1:16" x14ac:dyDescent="0.2">
      <c r="A2095" s="1191" t="s">
        <v>17</v>
      </c>
      <c r="B2095" s="1192"/>
      <c r="C2095" s="1193"/>
      <c r="D2095" s="39"/>
      <c r="E2095" s="1136"/>
      <c r="F2095" s="1137"/>
      <c r="G2095" s="1138"/>
      <c r="H2095" s="176"/>
      <c r="I2095" s="176"/>
      <c r="J2095" s="176"/>
      <c r="K2095" s="176"/>
      <c r="L2095" s="176"/>
      <c r="M2095" s="176"/>
      <c r="N2095" s="176"/>
      <c r="O2095" s="176"/>
      <c r="P2095" s="176"/>
    </row>
    <row r="2096" spans="1:16" x14ac:dyDescent="0.2">
      <c r="A2096" s="1191" t="s">
        <v>38</v>
      </c>
      <c r="B2096" s="1192"/>
      <c r="C2096" s="1193"/>
      <c r="D2096" s="58" t="s">
        <v>380</v>
      </c>
      <c r="E2096" s="1194" t="s">
        <v>142</v>
      </c>
      <c r="F2096" s="1139"/>
      <c r="G2096" s="1140"/>
      <c r="H2096" s="1"/>
      <c r="I2096" s="1"/>
      <c r="J2096" s="1"/>
      <c r="K2096" s="1"/>
      <c r="L2096" s="1"/>
      <c r="M2096" s="1"/>
      <c r="N2096" s="1"/>
      <c r="O2096" s="1"/>
      <c r="P2096" s="1"/>
    </row>
    <row r="2097" spans="1:22" ht="13.5" thickBot="1" x14ac:dyDescent="0.25">
      <c r="A2097" s="1195" t="s">
        <v>39</v>
      </c>
      <c r="B2097" s="1196"/>
      <c r="C2097" s="1197"/>
      <c r="D2097" s="356" t="s">
        <v>589</v>
      </c>
      <c r="E2097" s="1143" t="s">
        <v>0</v>
      </c>
      <c r="F2097" s="1143"/>
      <c r="G2097" s="1144"/>
      <c r="H2097" s="4"/>
      <c r="I2097" s="4"/>
      <c r="J2097" s="4"/>
      <c r="K2097" s="4"/>
      <c r="L2097" s="4"/>
      <c r="M2097" s="4"/>
      <c r="N2097" s="4"/>
      <c r="O2097" s="4"/>
      <c r="P2097" s="4"/>
    </row>
    <row r="2098" spans="1:22" ht="16.5" x14ac:dyDescent="0.25">
      <c r="A2098" s="1152" t="s">
        <v>29</v>
      </c>
      <c r="B2098" s="1153"/>
      <c r="C2098" s="1153"/>
      <c r="D2098" s="1153"/>
      <c r="E2098" s="1153"/>
      <c r="F2098" s="1153"/>
      <c r="G2098" s="1154"/>
      <c r="H2098" s="251"/>
      <c r="I2098" s="251"/>
      <c r="J2098" s="251"/>
      <c r="K2098" s="251"/>
      <c r="L2098" s="251"/>
      <c r="M2098" s="251"/>
      <c r="N2098" s="251"/>
      <c r="O2098" s="251"/>
      <c r="P2098" s="251"/>
    </row>
    <row r="2099" spans="1:22" x14ac:dyDescent="0.2">
      <c r="A2099" s="1155" t="s">
        <v>48</v>
      </c>
      <c r="B2099" s="1156"/>
      <c r="C2099" s="1156"/>
      <c r="D2099" s="1156"/>
      <c r="E2099" s="1156"/>
      <c r="F2099" s="1156"/>
      <c r="G2099" s="1157"/>
      <c r="H2099" s="250"/>
      <c r="I2099" s="250"/>
      <c r="J2099" s="250"/>
      <c r="K2099" s="250"/>
      <c r="L2099" s="250"/>
      <c r="M2099" s="250"/>
      <c r="N2099" s="250"/>
      <c r="O2099" s="250"/>
      <c r="P2099" s="250"/>
    </row>
    <row r="2100" spans="1:22" x14ac:dyDescent="0.2">
      <c r="A2100" s="1158" t="s">
        <v>49</v>
      </c>
      <c r="B2100" s="1159"/>
      <c r="C2100" s="1159"/>
      <c r="D2100" s="1159"/>
      <c r="E2100" s="1159"/>
      <c r="F2100" s="1159"/>
      <c r="G2100" s="1160"/>
      <c r="H2100" s="4"/>
      <c r="I2100" s="4"/>
      <c r="J2100" s="4"/>
      <c r="K2100" s="4"/>
      <c r="L2100" s="4"/>
      <c r="M2100" s="4"/>
      <c r="N2100" s="4"/>
      <c r="O2100" s="4"/>
      <c r="P2100" s="4"/>
    </row>
    <row r="2101" spans="1:22" x14ac:dyDescent="0.2">
      <c r="A2101" s="6"/>
      <c r="B2101" s="178"/>
      <c r="C2101" s="8"/>
      <c r="D2101" s="9"/>
      <c r="E2101" s="99"/>
      <c r="F2101" s="10"/>
      <c r="G2101" s="373" t="s">
        <v>411</v>
      </c>
      <c r="H2101" s="559"/>
      <c r="I2101" s="559"/>
      <c r="J2101" s="559"/>
      <c r="K2101" s="559"/>
      <c r="L2101" s="559"/>
      <c r="M2101" s="559"/>
      <c r="N2101" s="559"/>
      <c r="O2101" s="559"/>
      <c r="P2101" s="559"/>
    </row>
    <row r="2102" spans="1:22" x14ac:dyDescent="0.2">
      <c r="A2102" s="12" t="s">
        <v>1</v>
      </c>
      <c r="B2102" s="13"/>
      <c r="C2102" s="14" t="s">
        <v>5</v>
      </c>
      <c r="D2102" s="13"/>
      <c r="E2102" s="343" t="s">
        <v>2156</v>
      </c>
      <c r="F2102" s="60"/>
      <c r="G2102" s="344" t="s">
        <v>2133</v>
      </c>
      <c r="H2102" s="411"/>
      <c r="I2102" s="411"/>
      <c r="J2102" s="411"/>
      <c r="K2102" s="411"/>
      <c r="L2102" s="411"/>
      <c r="M2102" s="411"/>
      <c r="N2102" s="411"/>
      <c r="O2102" s="411"/>
      <c r="P2102" s="411"/>
    </row>
    <row r="2103" spans="1:22" x14ac:dyDescent="0.2">
      <c r="A2103" s="17" t="s">
        <v>8</v>
      </c>
      <c r="B2103" s="179"/>
      <c r="C2103" s="19"/>
      <c r="D2103" s="4"/>
      <c r="E2103" s="1145"/>
      <c r="F2103" s="1146"/>
      <c r="G2103" s="20"/>
    </row>
    <row r="2104" spans="1:22" x14ac:dyDescent="0.2">
      <c r="A2104" s="21" t="s">
        <v>37</v>
      </c>
      <c r="B2104" s="22"/>
      <c r="C2104" s="22"/>
      <c r="D2104" s="22"/>
      <c r="E2104" s="23" t="s">
        <v>46</v>
      </c>
      <c r="F2104" s="24"/>
      <c r="G2104" s="20" t="s">
        <v>50</v>
      </c>
    </row>
    <row r="2105" spans="1:22" x14ac:dyDescent="0.2">
      <c r="A2105" s="6"/>
      <c r="B2105" s="178"/>
      <c r="C2105" s="8"/>
      <c r="D2105" s="8"/>
      <c r="E2105" s="1147"/>
      <c r="F2105" s="1148"/>
      <c r="G2105" s="25"/>
    </row>
    <row r="2106" spans="1:22" ht="26.25" thickBot="1" x14ac:dyDescent="0.25">
      <c r="A2106" s="26" t="s">
        <v>47</v>
      </c>
      <c r="B2106" s="180" t="s">
        <v>23</v>
      </c>
      <c r="C2106" s="28" t="s">
        <v>34</v>
      </c>
      <c r="D2106" s="110" t="s">
        <v>53</v>
      </c>
      <c r="E2106" s="181" t="s">
        <v>54</v>
      </c>
      <c r="F2106" s="111" t="s">
        <v>55</v>
      </c>
      <c r="G2106" s="112" t="s">
        <v>35</v>
      </c>
      <c r="H2106" s="253"/>
      <c r="I2106" s="253"/>
      <c r="J2106" s="253"/>
      <c r="K2106" s="253"/>
      <c r="L2106" s="253"/>
      <c r="M2106" s="253"/>
      <c r="N2106" s="253"/>
      <c r="O2106" s="253"/>
      <c r="P2106" s="253"/>
    </row>
    <row r="2107" spans="1:22" ht="13.5" thickTop="1" x14ac:dyDescent="0.2">
      <c r="A2107" s="345">
        <v>1</v>
      </c>
      <c r="B2107" s="75"/>
      <c r="C2107" s="346" t="s">
        <v>1461</v>
      </c>
      <c r="D2107" s="347" t="s">
        <v>1481</v>
      </c>
      <c r="E2107" s="438">
        <v>0.53</v>
      </c>
      <c r="F2107" s="437">
        <v>165</v>
      </c>
      <c r="G2107" s="35">
        <f>F2107*E2107</f>
        <v>87.45</v>
      </c>
      <c r="H2107" s="215"/>
      <c r="I2107" s="215"/>
      <c r="J2107" s="215"/>
      <c r="K2107" s="215"/>
      <c r="L2107" s="215"/>
      <c r="M2107" s="215"/>
      <c r="N2107" s="215"/>
      <c r="O2107" s="215"/>
      <c r="P2107" s="215"/>
    </row>
    <row r="2108" spans="1:22" x14ac:dyDescent="0.2">
      <c r="A2108" s="345">
        <v>2</v>
      </c>
      <c r="B2108" s="75"/>
      <c r="C2108" s="352" t="s">
        <v>1461</v>
      </c>
      <c r="D2108" s="347" t="s">
        <v>2006</v>
      </c>
      <c r="E2108" s="644">
        <v>0.69499999999999995</v>
      </c>
      <c r="F2108" s="185">
        <v>142</v>
      </c>
      <c r="G2108" s="35">
        <f t="shared" ref="G2108:G2140" si="32">F2108*E2108</f>
        <v>98.69</v>
      </c>
      <c r="H2108" s="215"/>
      <c r="I2108" s="215"/>
      <c r="J2108" s="215"/>
      <c r="K2108" s="215"/>
      <c r="L2108" s="215"/>
      <c r="M2108" s="215"/>
      <c r="N2108" s="215"/>
      <c r="O2108" s="215"/>
      <c r="P2108" s="215"/>
    </row>
    <row r="2109" spans="1:22" x14ac:dyDescent="0.2">
      <c r="A2109" s="345">
        <v>3</v>
      </c>
      <c r="B2109" s="75"/>
      <c r="C2109" s="352" t="s">
        <v>1461</v>
      </c>
      <c r="D2109" s="439" t="s">
        <v>1481</v>
      </c>
      <c r="E2109" s="644">
        <v>0.55500000000000005</v>
      </c>
      <c r="F2109" s="185">
        <v>165</v>
      </c>
      <c r="G2109" s="35">
        <f t="shared" si="32"/>
        <v>91.575000000000003</v>
      </c>
      <c r="H2109" s="215"/>
      <c r="I2109" s="215"/>
      <c r="J2109" s="215"/>
      <c r="K2109" s="215"/>
      <c r="L2109" s="215"/>
      <c r="M2109" s="215"/>
      <c r="N2109" s="215"/>
      <c r="O2109" s="215"/>
      <c r="P2109" s="215"/>
    </row>
    <row r="2110" spans="1:22" x14ac:dyDescent="0.2">
      <c r="A2110" s="345">
        <v>4</v>
      </c>
      <c r="B2110" s="75"/>
      <c r="C2110" s="352" t="s">
        <v>1461</v>
      </c>
      <c r="D2110" s="347" t="s">
        <v>2134</v>
      </c>
      <c r="E2110" s="644">
        <v>2.0649999999999999</v>
      </c>
      <c r="F2110" s="5">
        <v>340</v>
      </c>
      <c r="G2110" s="35">
        <f t="shared" si="32"/>
        <v>702.1</v>
      </c>
      <c r="H2110" s="215"/>
      <c r="I2110" s="215"/>
      <c r="J2110" s="215"/>
      <c r="K2110" s="215"/>
      <c r="L2110" s="215"/>
      <c r="M2110" s="215"/>
      <c r="N2110" s="215"/>
      <c r="O2110" s="215"/>
      <c r="P2110" s="215"/>
      <c r="T2110" s="214"/>
      <c r="V2110" s="214">
        <v>979.82</v>
      </c>
    </row>
    <row r="2111" spans="1:22" x14ac:dyDescent="0.2">
      <c r="A2111" s="345">
        <v>5</v>
      </c>
      <c r="B2111" s="75"/>
      <c r="C2111" s="352" t="s">
        <v>149</v>
      </c>
      <c r="D2111" s="347" t="s">
        <v>2135</v>
      </c>
      <c r="E2111" s="77">
        <v>5</v>
      </c>
      <c r="F2111" s="185">
        <v>85</v>
      </c>
      <c r="G2111" s="35">
        <f t="shared" si="32"/>
        <v>425</v>
      </c>
      <c r="H2111" s="215"/>
      <c r="I2111" s="215"/>
      <c r="J2111" s="215"/>
      <c r="K2111" s="215"/>
      <c r="L2111" s="215"/>
      <c r="M2111" s="215"/>
      <c r="N2111" s="215"/>
      <c r="O2111" s="215"/>
      <c r="P2111" s="215"/>
      <c r="V2111" s="214">
        <v>2883.05</v>
      </c>
    </row>
    <row r="2112" spans="1:22" x14ac:dyDescent="0.2">
      <c r="A2112" s="345">
        <v>6</v>
      </c>
      <c r="B2112" s="75"/>
      <c r="C2112" s="352" t="s">
        <v>1461</v>
      </c>
      <c r="D2112" s="347" t="s">
        <v>2136</v>
      </c>
      <c r="E2112" s="77">
        <v>0.18</v>
      </c>
      <c r="F2112" s="185">
        <v>95</v>
      </c>
      <c r="G2112" s="35">
        <f t="shared" si="32"/>
        <v>17.099999999999998</v>
      </c>
      <c r="H2112" s="215"/>
      <c r="I2112" s="215"/>
      <c r="J2112" s="215"/>
      <c r="K2112" s="215"/>
      <c r="L2112" s="215"/>
      <c r="M2112" s="215"/>
      <c r="N2112" s="215"/>
      <c r="O2112" s="215"/>
      <c r="P2112" s="215"/>
      <c r="V2112" s="214">
        <v>2890.63</v>
      </c>
    </row>
    <row r="2113" spans="1:22" x14ac:dyDescent="0.2">
      <c r="A2113" s="345">
        <v>7</v>
      </c>
      <c r="B2113" s="75"/>
      <c r="C2113" s="352" t="s">
        <v>1461</v>
      </c>
      <c r="D2113" s="347" t="s">
        <v>2136</v>
      </c>
      <c r="E2113" s="77">
        <v>0.19</v>
      </c>
      <c r="F2113" s="185">
        <v>95</v>
      </c>
      <c r="G2113" s="35">
        <f t="shared" si="32"/>
        <v>18.05</v>
      </c>
      <c r="H2113" s="215"/>
      <c r="I2113" s="215"/>
      <c r="J2113" s="215"/>
      <c r="K2113" s="215"/>
      <c r="L2113" s="215"/>
      <c r="M2113" s="215"/>
      <c r="N2113" s="215"/>
      <c r="O2113" s="215"/>
      <c r="P2113" s="215"/>
      <c r="V2113" s="418">
        <v>282</v>
      </c>
    </row>
    <row r="2114" spans="1:22" x14ac:dyDescent="0.2">
      <c r="A2114" s="345">
        <v>8</v>
      </c>
      <c r="B2114" s="75"/>
      <c r="C2114" s="352" t="s">
        <v>1461</v>
      </c>
      <c r="D2114" s="347" t="s">
        <v>2136</v>
      </c>
      <c r="E2114" s="644">
        <v>0.23499999999999999</v>
      </c>
      <c r="F2114" s="185">
        <v>95</v>
      </c>
      <c r="G2114" s="35">
        <f t="shared" si="32"/>
        <v>22.324999999999999</v>
      </c>
      <c r="H2114" s="215"/>
      <c r="I2114" s="215"/>
      <c r="J2114" s="215"/>
      <c r="K2114" s="215"/>
      <c r="L2114" s="215"/>
      <c r="M2114" s="215"/>
      <c r="N2114" s="215"/>
      <c r="O2114" s="215"/>
      <c r="P2114" s="215"/>
      <c r="V2114" s="418">
        <v>216</v>
      </c>
    </row>
    <row r="2115" spans="1:22" x14ac:dyDescent="0.2">
      <c r="A2115" s="345">
        <v>9</v>
      </c>
      <c r="B2115" s="186"/>
      <c r="C2115" s="352" t="s">
        <v>1461</v>
      </c>
      <c r="D2115" s="347" t="s">
        <v>2137</v>
      </c>
      <c r="E2115" s="438">
        <v>0.08</v>
      </c>
      <c r="F2115" s="185">
        <v>635</v>
      </c>
      <c r="G2115" s="35">
        <f t="shared" si="32"/>
        <v>50.800000000000004</v>
      </c>
      <c r="H2115" s="215"/>
      <c r="I2115" s="215"/>
      <c r="J2115" s="215"/>
      <c r="K2115" s="215"/>
      <c r="L2115" s="215"/>
      <c r="M2115" s="215"/>
      <c r="N2115" s="215"/>
      <c r="O2115" s="215"/>
      <c r="P2115" s="215"/>
      <c r="V2115" s="418">
        <v>92</v>
      </c>
    </row>
    <row r="2116" spans="1:22" x14ac:dyDescent="0.2">
      <c r="A2116" s="345">
        <v>10</v>
      </c>
      <c r="B2116" s="74"/>
      <c r="C2116" s="352" t="s">
        <v>1461</v>
      </c>
      <c r="D2116" s="347" t="s">
        <v>2138</v>
      </c>
      <c r="E2116" s="644">
        <v>0.55500000000000005</v>
      </c>
      <c r="F2116" s="185">
        <v>55</v>
      </c>
      <c r="G2116" s="35">
        <f t="shared" si="32"/>
        <v>30.525000000000002</v>
      </c>
      <c r="H2116" s="215"/>
      <c r="I2116" s="215"/>
      <c r="J2116" s="215"/>
      <c r="K2116" s="215"/>
      <c r="L2116" s="215"/>
      <c r="M2116" s="215"/>
      <c r="N2116" s="215"/>
      <c r="O2116" s="215"/>
      <c r="P2116" s="215"/>
      <c r="V2116" s="418">
        <v>85</v>
      </c>
    </row>
    <row r="2117" spans="1:22" x14ac:dyDescent="0.2">
      <c r="A2117" s="345">
        <v>11</v>
      </c>
      <c r="B2117" s="74"/>
      <c r="C2117" s="352" t="s">
        <v>1461</v>
      </c>
      <c r="D2117" s="435" t="s">
        <v>2138</v>
      </c>
      <c r="E2117" s="84">
        <v>0.5</v>
      </c>
      <c r="F2117" s="163">
        <v>55</v>
      </c>
      <c r="G2117" s="35">
        <f t="shared" si="32"/>
        <v>27.5</v>
      </c>
      <c r="H2117" s="215"/>
      <c r="I2117" s="215"/>
      <c r="J2117" s="215"/>
      <c r="K2117" s="215"/>
      <c r="L2117" s="215"/>
      <c r="M2117" s="215"/>
      <c r="N2117" s="215"/>
      <c r="O2117" s="215"/>
      <c r="P2117" s="215"/>
      <c r="V2117" s="246">
        <f>SUM(V2110:V2116)</f>
        <v>7428.5</v>
      </c>
    </row>
    <row r="2118" spans="1:22" x14ac:dyDescent="0.2">
      <c r="A2118" s="345">
        <v>12</v>
      </c>
      <c r="B2118" s="74"/>
      <c r="C2118" s="352" t="s">
        <v>1461</v>
      </c>
      <c r="D2118" s="435" t="s">
        <v>2026</v>
      </c>
      <c r="E2118" s="84">
        <v>0.28999999999999998</v>
      </c>
      <c r="F2118" s="163">
        <v>162</v>
      </c>
      <c r="G2118" s="35">
        <f t="shared" si="32"/>
        <v>46.98</v>
      </c>
      <c r="H2118" s="215"/>
      <c r="I2118" s="215"/>
      <c r="J2118" s="215"/>
      <c r="K2118" s="215"/>
      <c r="L2118" s="215"/>
      <c r="M2118" s="215"/>
      <c r="N2118" s="215"/>
      <c r="O2118" s="215"/>
      <c r="P2118" s="215"/>
    </row>
    <row r="2119" spans="1:22" x14ac:dyDescent="0.2">
      <c r="A2119" s="345">
        <v>13</v>
      </c>
      <c r="B2119" s="75"/>
      <c r="C2119" s="352" t="s">
        <v>1461</v>
      </c>
      <c r="D2119" s="435" t="s">
        <v>2139</v>
      </c>
      <c r="E2119" s="84">
        <v>0.72</v>
      </c>
      <c r="F2119" s="172">
        <v>100</v>
      </c>
      <c r="G2119" s="35">
        <f t="shared" si="32"/>
        <v>72</v>
      </c>
      <c r="H2119" s="215"/>
      <c r="I2119" s="215"/>
      <c r="J2119" s="215"/>
      <c r="K2119" s="215"/>
      <c r="L2119" s="215"/>
      <c r="M2119" s="215"/>
      <c r="N2119" s="215"/>
      <c r="O2119" s="215"/>
      <c r="P2119" s="215"/>
    </row>
    <row r="2120" spans="1:22" x14ac:dyDescent="0.2">
      <c r="A2120" s="345">
        <v>14</v>
      </c>
      <c r="B2120" s="75"/>
      <c r="C2120" s="352" t="s">
        <v>1461</v>
      </c>
      <c r="D2120" s="435" t="s">
        <v>2139</v>
      </c>
      <c r="E2120" s="645">
        <v>0.53500000000000003</v>
      </c>
      <c r="F2120" s="173">
        <v>100</v>
      </c>
      <c r="G2120" s="35">
        <f t="shared" si="32"/>
        <v>53.5</v>
      </c>
      <c r="H2120" s="215"/>
      <c r="I2120" s="215"/>
      <c r="J2120" s="215"/>
      <c r="K2120" s="215"/>
      <c r="L2120" s="215"/>
      <c r="M2120" s="215"/>
      <c r="N2120" s="215"/>
      <c r="O2120" s="215"/>
      <c r="P2120" s="215"/>
    </row>
    <row r="2121" spans="1:22" x14ac:dyDescent="0.2">
      <c r="A2121" s="345">
        <v>15</v>
      </c>
      <c r="B2121" s="75"/>
      <c r="C2121" s="352" t="s">
        <v>1461</v>
      </c>
      <c r="D2121" s="435" t="s">
        <v>2140</v>
      </c>
      <c r="E2121" s="644">
        <v>0.42499999999999999</v>
      </c>
      <c r="F2121" s="185">
        <v>114</v>
      </c>
      <c r="G2121" s="35">
        <f t="shared" si="32"/>
        <v>48.449999999999996</v>
      </c>
      <c r="H2121" s="215"/>
      <c r="I2121" s="215"/>
      <c r="J2121" s="215"/>
      <c r="K2121" s="215"/>
      <c r="L2121" s="215"/>
      <c r="M2121" s="215"/>
      <c r="N2121" s="215"/>
      <c r="O2121" s="215"/>
      <c r="P2121" s="215"/>
    </row>
    <row r="2122" spans="1:22" x14ac:dyDescent="0.2">
      <c r="A2122" s="345">
        <v>16</v>
      </c>
      <c r="B2122" s="75"/>
      <c r="C2122" s="352" t="s">
        <v>1461</v>
      </c>
      <c r="D2122" s="435" t="s">
        <v>2140</v>
      </c>
      <c r="E2122" s="644">
        <v>0.435</v>
      </c>
      <c r="F2122" s="185">
        <v>114</v>
      </c>
      <c r="G2122" s="35">
        <f t="shared" si="32"/>
        <v>49.589999999999996</v>
      </c>
      <c r="H2122" s="215"/>
      <c r="I2122" s="215"/>
      <c r="J2122" s="215"/>
      <c r="K2122" s="215"/>
      <c r="L2122" s="215"/>
      <c r="M2122" s="215"/>
      <c r="N2122" s="215"/>
      <c r="O2122" s="215"/>
      <c r="P2122" s="215"/>
    </row>
    <row r="2123" spans="1:22" x14ac:dyDescent="0.2">
      <c r="A2123" s="345">
        <v>17</v>
      </c>
      <c r="B2123" s="75"/>
      <c r="C2123" s="352" t="s">
        <v>1468</v>
      </c>
      <c r="D2123" s="347" t="s">
        <v>2141</v>
      </c>
      <c r="E2123" s="77">
        <v>2</v>
      </c>
      <c r="F2123" s="185">
        <v>114</v>
      </c>
      <c r="G2123" s="35">
        <f t="shared" si="32"/>
        <v>228</v>
      </c>
      <c r="H2123" s="215"/>
      <c r="I2123" s="215"/>
      <c r="J2123" s="215"/>
      <c r="K2123" s="215"/>
      <c r="L2123" s="215"/>
      <c r="M2123" s="215"/>
      <c r="N2123" s="215"/>
      <c r="O2123" s="215"/>
      <c r="P2123" s="215"/>
    </row>
    <row r="2124" spans="1:22" x14ac:dyDescent="0.2">
      <c r="A2124" s="345">
        <v>18</v>
      </c>
      <c r="B2124" s="75"/>
      <c r="C2124" s="352" t="s">
        <v>1461</v>
      </c>
      <c r="D2124" s="347" t="s">
        <v>2142</v>
      </c>
      <c r="E2124" s="644">
        <v>1.3560000000000001</v>
      </c>
      <c r="F2124" s="185">
        <v>478</v>
      </c>
      <c r="G2124" s="35">
        <f t="shared" si="32"/>
        <v>648.16800000000001</v>
      </c>
      <c r="H2124" s="215"/>
      <c r="I2124" s="215"/>
      <c r="J2124" s="215"/>
      <c r="K2124" s="215"/>
      <c r="L2124" s="215"/>
      <c r="M2124" s="215"/>
      <c r="N2124" s="215"/>
      <c r="O2124" s="215"/>
      <c r="P2124" s="215"/>
    </row>
    <row r="2125" spans="1:22" x14ac:dyDescent="0.2">
      <c r="A2125" s="345">
        <v>19</v>
      </c>
      <c r="B2125" s="75"/>
      <c r="C2125" s="352" t="s">
        <v>149</v>
      </c>
      <c r="D2125" s="347" t="s">
        <v>2145</v>
      </c>
      <c r="E2125" s="77">
        <v>2</v>
      </c>
      <c r="F2125" s="185">
        <v>120</v>
      </c>
      <c r="G2125" s="35">
        <f t="shared" si="32"/>
        <v>240</v>
      </c>
      <c r="H2125" s="215"/>
      <c r="I2125" s="215"/>
      <c r="J2125" s="215"/>
      <c r="K2125" s="215"/>
      <c r="L2125" s="215"/>
      <c r="M2125" s="215"/>
      <c r="N2125" s="215"/>
      <c r="O2125" s="215"/>
      <c r="P2125" s="215"/>
    </row>
    <row r="2126" spans="1:22" x14ac:dyDescent="0.2">
      <c r="A2126" s="345">
        <v>20</v>
      </c>
      <c r="B2126" s="75"/>
      <c r="C2126" s="352" t="s">
        <v>1461</v>
      </c>
      <c r="D2126" s="347" t="s">
        <v>2143</v>
      </c>
      <c r="E2126" s="84">
        <v>1.4</v>
      </c>
      <c r="F2126" s="163">
        <v>230</v>
      </c>
      <c r="G2126" s="35">
        <f t="shared" si="32"/>
        <v>322</v>
      </c>
      <c r="H2126" s="215"/>
      <c r="I2126" s="215"/>
      <c r="J2126" s="215"/>
      <c r="K2126" s="215"/>
      <c r="L2126" s="215"/>
      <c r="M2126" s="215"/>
      <c r="N2126" s="215"/>
      <c r="O2126" s="215"/>
      <c r="P2126" s="215"/>
    </row>
    <row r="2127" spans="1:22" x14ac:dyDescent="0.2">
      <c r="A2127" s="345">
        <v>21</v>
      </c>
      <c r="B2127" s="75"/>
      <c r="C2127" s="352" t="s">
        <v>149</v>
      </c>
      <c r="D2127" s="347" t="s">
        <v>2144</v>
      </c>
      <c r="E2127" s="84">
        <v>2</v>
      </c>
      <c r="F2127" s="163">
        <v>138</v>
      </c>
      <c r="G2127" s="35">
        <f t="shared" si="32"/>
        <v>276</v>
      </c>
      <c r="H2127" s="215"/>
      <c r="I2127" s="215"/>
      <c r="J2127" s="215"/>
      <c r="K2127" s="215"/>
      <c r="L2127" s="215"/>
      <c r="M2127" s="215"/>
      <c r="N2127" s="215"/>
      <c r="O2127" s="215"/>
      <c r="P2127" s="215"/>
    </row>
    <row r="2128" spans="1:22" x14ac:dyDescent="0.2">
      <c r="A2128" s="345">
        <v>22</v>
      </c>
      <c r="B2128" s="75"/>
      <c r="C2128" s="352" t="s">
        <v>1461</v>
      </c>
      <c r="D2128" s="435" t="s">
        <v>2143</v>
      </c>
      <c r="E2128" s="645">
        <v>1.335</v>
      </c>
      <c r="F2128" s="163">
        <v>230</v>
      </c>
      <c r="G2128" s="35">
        <f t="shared" si="32"/>
        <v>307.05</v>
      </c>
      <c r="H2128" s="215"/>
      <c r="I2128" s="215"/>
      <c r="J2128" s="215"/>
      <c r="K2128" s="215"/>
      <c r="L2128" s="215"/>
      <c r="M2128" s="215"/>
      <c r="N2128" s="215"/>
      <c r="O2128" s="215"/>
      <c r="P2128" s="215"/>
      <c r="T2128" s="214"/>
    </row>
    <row r="2129" spans="1:16" x14ac:dyDescent="0.2">
      <c r="A2129" s="345">
        <v>23</v>
      </c>
      <c r="B2129" s="75"/>
      <c r="C2129" s="352" t="s">
        <v>1461</v>
      </c>
      <c r="D2129" s="435" t="s">
        <v>2137</v>
      </c>
      <c r="E2129" s="645">
        <v>8.5000000000000006E-2</v>
      </c>
      <c r="F2129" s="163">
        <v>208</v>
      </c>
      <c r="G2129" s="35">
        <f t="shared" si="32"/>
        <v>17.68</v>
      </c>
      <c r="H2129" s="215"/>
      <c r="I2129" s="215"/>
      <c r="J2129" s="215"/>
      <c r="K2129" s="215"/>
      <c r="L2129" s="215"/>
      <c r="M2129" s="215"/>
      <c r="N2129" s="215"/>
      <c r="O2129" s="215"/>
      <c r="P2129" s="215"/>
    </row>
    <row r="2130" spans="1:16" x14ac:dyDescent="0.2">
      <c r="A2130" s="345">
        <v>24</v>
      </c>
      <c r="B2130" s="75"/>
      <c r="C2130" s="352" t="s">
        <v>1461</v>
      </c>
      <c r="D2130" s="435" t="s">
        <v>2137</v>
      </c>
      <c r="E2130" s="645">
        <v>8.5000000000000006E-2</v>
      </c>
      <c r="F2130" s="163">
        <v>208</v>
      </c>
      <c r="G2130" s="35">
        <f t="shared" si="32"/>
        <v>17.68</v>
      </c>
      <c r="H2130" s="215"/>
      <c r="I2130" s="215"/>
      <c r="J2130" s="215"/>
      <c r="K2130" s="215"/>
      <c r="L2130" s="215"/>
      <c r="M2130" s="215"/>
      <c r="N2130" s="215"/>
      <c r="O2130" s="215"/>
      <c r="P2130" s="215"/>
    </row>
    <row r="2131" spans="1:16" x14ac:dyDescent="0.2">
      <c r="A2131" s="345">
        <v>25</v>
      </c>
      <c r="B2131" s="75"/>
      <c r="C2131" s="352" t="s">
        <v>1461</v>
      </c>
      <c r="D2131" s="435" t="s">
        <v>2137</v>
      </c>
      <c r="E2131" s="645">
        <v>8.5000000000000006E-2</v>
      </c>
      <c r="F2131" s="163">
        <v>208</v>
      </c>
      <c r="G2131" s="35">
        <f t="shared" si="32"/>
        <v>17.68</v>
      </c>
      <c r="H2131" s="215"/>
      <c r="I2131" s="215"/>
      <c r="J2131" s="215"/>
      <c r="K2131" s="215"/>
      <c r="L2131" s="215"/>
      <c r="M2131" s="215"/>
      <c r="N2131" s="215"/>
      <c r="O2131" s="215"/>
      <c r="P2131" s="215"/>
    </row>
    <row r="2132" spans="1:16" x14ac:dyDescent="0.2">
      <c r="A2132" s="345">
        <v>26</v>
      </c>
      <c r="B2132" s="75"/>
      <c r="C2132" s="352" t="s">
        <v>153</v>
      </c>
      <c r="D2132" s="435" t="s">
        <v>2145</v>
      </c>
      <c r="E2132" s="84">
        <v>3</v>
      </c>
      <c r="F2132" s="163">
        <v>120</v>
      </c>
      <c r="G2132" s="35">
        <f t="shared" si="32"/>
        <v>360</v>
      </c>
      <c r="H2132" s="215"/>
      <c r="I2132" s="215"/>
      <c r="J2132" s="215"/>
      <c r="K2132" s="215"/>
      <c r="L2132" s="215"/>
      <c r="M2132" s="215"/>
      <c r="N2132" s="215"/>
      <c r="O2132" s="215"/>
      <c r="P2132" s="215"/>
    </row>
    <row r="2133" spans="1:16" x14ac:dyDescent="0.2">
      <c r="A2133" s="345">
        <v>27</v>
      </c>
      <c r="B2133" s="75"/>
      <c r="C2133" s="352" t="s">
        <v>149</v>
      </c>
      <c r="D2133" s="435" t="s">
        <v>2146</v>
      </c>
      <c r="E2133" s="84">
        <v>1</v>
      </c>
      <c r="F2133" s="163">
        <v>100</v>
      </c>
      <c r="G2133" s="35">
        <f t="shared" si="32"/>
        <v>100</v>
      </c>
      <c r="H2133" s="215"/>
      <c r="I2133" s="215"/>
      <c r="J2133" s="215"/>
      <c r="K2133" s="215"/>
      <c r="L2133" s="215"/>
      <c r="M2133" s="215"/>
      <c r="N2133" s="215"/>
      <c r="O2133" s="215"/>
      <c r="P2133" s="215"/>
    </row>
    <row r="2134" spans="1:16" x14ac:dyDescent="0.2">
      <c r="A2134" s="345">
        <v>28</v>
      </c>
      <c r="B2134" s="75"/>
      <c r="C2134" s="352" t="s">
        <v>149</v>
      </c>
      <c r="D2134" s="435" t="s">
        <v>2154</v>
      </c>
      <c r="E2134" s="84">
        <v>3</v>
      </c>
      <c r="F2134" s="163">
        <v>100</v>
      </c>
      <c r="G2134" s="35">
        <f t="shared" si="32"/>
        <v>300</v>
      </c>
      <c r="H2134" s="215"/>
      <c r="I2134" s="215"/>
      <c r="J2134" s="215"/>
      <c r="K2134" s="215"/>
      <c r="L2134" s="215"/>
      <c r="M2134" s="215"/>
      <c r="N2134" s="215"/>
      <c r="O2134" s="215"/>
      <c r="P2134" s="215"/>
    </row>
    <row r="2135" spans="1:16" x14ac:dyDescent="0.2">
      <c r="A2135" s="345">
        <v>29</v>
      </c>
      <c r="B2135" s="75"/>
      <c r="C2135" s="352" t="s">
        <v>246</v>
      </c>
      <c r="D2135" s="435" t="s">
        <v>2147</v>
      </c>
      <c r="E2135" s="84">
        <v>2</v>
      </c>
      <c r="F2135" s="163">
        <v>288.5</v>
      </c>
      <c r="G2135" s="35">
        <f t="shared" si="32"/>
        <v>577</v>
      </c>
      <c r="H2135" s="215"/>
      <c r="I2135" s="215"/>
      <c r="J2135" s="215"/>
      <c r="K2135" s="215"/>
      <c r="L2135" s="215"/>
      <c r="M2135" s="215"/>
      <c r="N2135" s="215"/>
      <c r="O2135" s="215"/>
      <c r="P2135" s="215"/>
    </row>
    <row r="2136" spans="1:16" x14ac:dyDescent="0.2">
      <c r="A2136" s="345">
        <v>30</v>
      </c>
      <c r="B2136" s="75"/>
      <c r="C2136" s="352" t="s">
        <v>1461</v>
      </c>
      <c r="D2136" s="435" t="s">
        <v>2006</v>
      </c>
      <c r="E2136" s="84">
        <v>0.81</v>
      </c>
      <c r="F2136" s="163">
        <v>142</v>
      </c>
      <c r="G2136" s="35">
        <f t="shared" si="32"/>
        <v>115.02000000000001</v>
      </c>
      <c r="H2136" s="215"/>
      <c r="I2136" s="215"/>
      <c r="J2136" s="215"/>
      <c r="K2136" s="215"/>
      <c r="L2136" s="215"/>
      <c r="M2136" s="215"/>
      <c r="N2136" s="215"/>
      <c r="O2136" s="215"/>
      <c r="P2136" s="215"/>
    </row>
    <row r="2137" spans="1:16" x14ac:dyDescent="0.2">
      <c r="A2137" s="345">
        <v>31</v>
      </c>
      <c r="B2137" s="75"/>
      <c r="C2137" s="352" t="s">
        <v>1461</v>
      </c>
      <c r="D2137" s="435" t="s">
        <v>2006</v>
      </c>
      <c r="E2137" s="645">
        <v>0.58499999999999996</v>
      </c>
      <c r="F2137" s="163">
        <v>142</v>
      </c>
      <c r="G2137" s="35">
        <f t="shared" si="32"/>
        <v>83.07</v>
      </c>
      <c r="H2137" s="215"/>
      <c r="I2137" s="215"/>
      <c r="J2137" s="215"/>
      <c r="K2137" s="215"/>
      <c r="L2137" s="215"/>
      <c r="M2137" s="215"/>
      <c r="N2137" s="215"/>
      <c r="O2137" s="215"/>
      <c r="P2137" s="215"/>
    </row>
    <row r="2138" spans="1:16" x14ac:dyDescent="0.2">
      <c r="A2138" s="345">
        <v>32</v>
      </c>
      <c r="B2138" s="75"/>
      <c r="C2138" s="352" t="s">
        <v>149</v>
      </c>
      <c r="D2138" s="435" t="s">
        <v>2148</v>
      </c>
      <c r="E2138" s="84">
        <v>2</v>
      </c>
      <c r="F2138" s="172">
        <v>107</v>
      </c>
      <c r="G2138" s="35">
        <f t="shared" si="32"/>
        <v>214</v>
      </c>
      <c r="H2138" s="215"/>
      <c r="I2138" s="215"/>
      <c r="J2138" s="215"/>
      <c r="K2138" s="215"/>
      <c r="L2138" s="215"/>
      <c r="M2138" s="215"/>
      <c r="N2138" s="215"/>
      <c r="O2138" s="215"/>
      <c r="P2138" s="215"/>
    </row>
    <row r="2139" spans="1:16" x14ac:dyDescent="0.2">
      <c r="A2139" s="345">
        <v>33</v>
      </c>
      <c r="B2139" s="75"/>
      <c r="C2139" s="352" t="s">
        <v>149</v>
      </c>
      <c r="D2139" s="435" t="s">
        <v>2155</v>
      </c>
      <c r="E2139" s="84">
        <v>1</v>
      </c>
      <c r="F2139" s="173">
        <v>134.5</v>
      </c>
      <c r="G2139" s="35">
        <f t="shared" si="32"/>
        <v>134.5</v>
      </c>
      <c r="H2139" s="215"/>
      <c r="I2139" s="215"/>
      <c r="J2139" s="215"/>
      <c r="K2139" s="215"/>
      <c r="L2139" s="215"/>
      <c r="M2139" s="215"/>
      <c r="N2139" s="215"/>
      <c r="O2139" s="215"/>
      <c r="P2139" s="215"/>
    </row>
    <row r="2140" spans="1:16" x14ac:dyDescent="0.2">
      <c r="A2140" s="345">
        <v>34</v>
      </c>
      <c r="B2140" s="75"/>
      <c r="C2140" s="352" t="s">
        <v>1461</v>
      </c>
      <c r="D2140" s="435" t="s">
        <v>2149</v>
      </c>
      <c r="E2140" s="84">
        <v>3</v>
      </c>
      <c r="F2140" s="173">
        <v>84</v>
      </c>
      <c r="G2140" s="35">
        <f t="shared" si="32"/>
        <v>252</v>
      </c>
      <c r="H2140" s="215"/>
      <c r="I2140" s="215"/>
      <c r="J2140" s="215"/>
      <c r="K2140" s="215"/>
      <c r="L2140" s="215"/>
      <c r="M2140" s="215"/>
      <c r="N2140" s="215"/>
      <c r="O2140" s="215"/>
      <c r="P2140" s="215"/>
    </row>
    <row r="2141" spans="1:16" ht="13.5" thickBot="1" x14ac:dyDescent="0.25">
      <c r="A2141" s="45"/>
      <c r="B2141" s="188"/>
      <c r="C2141" s="47" t="s">
        <v>8</v>
      </c>
      <c r="D2141" s="66" t="s">
        <v>8</v>
      </c>
      <c r="E2141" s="188"/>
      <c r="F2141" s="49" t="s">
        <v>158</v>
      </c>
      <c r="G2141" s="50">
        <v>6051.5</v>
      </c>
      <c r="H2141" s="246"/>
      <c r="I2141" s="246"/>
      <c r="J2141" s="246"/>
      <c r="K2141" s="246"/>
      <c r="L2141" s="246"/>
      <c r="M2141" s="246"/>
      <c r="N2141" s="246"/>
      <c r="O2141" s="246"/>
      <c r="P2141" s="246"/>
    </row>
    <row r="2142" spans="1:16" ht="13.5" thickTop="1" x14ac:dyDescent="0.2">
      <c r="A2142" s="1188" t="s">
        <v>2157</v>
      </c>
      <c r="B2142" s="1189"/>
      <c r="C2142" s="1189"/>
      <c r="D2142" s="1189"/>
      <c r="E2142" s="1189"/>
      <c r="F2142" s="1189"/>
      <c r="G2142" s="1190"/>
      <c r="H2142" s="358"/>
      <c r="I2142" s="358"/>
      <c r="J2142" s="358"/>
      <c r="K2142" s="358"/>
      <c r="L2142" s="358"/>
      <c r="M2142" s="358"/>
      <c r="N2142" s="358"/>
      <c r="O2142" s="358"/>
      <c r="P2142" s="358"/>
    </row>
    <row r="2143" spans="1:16" ht="13.5" thickBot="1" x14ac:dyDescent="0.25">
      <c r="A2143" s="359"/>
      <c r="B2143" s="355"/>
      <c r="C2143" s="355" t="s">
        <v>2158</v>
      </c>
      <c r="D2143" s="360"/>
      <c r="E2143" s="355"/>
      <c r="F2143" s="361"/>
      <c r="G2143" s="362"/>
      <c r="H2143" s="411"/>
      <c r="I2143" s="411"/>
      <c r="J2143" s="411"/>
      <c r="K2143" s="411"/>
      <c r="L2143" s="411"/>
      <c r="M2143" s="411"/>
      <c r="N2143" s="411"/>
      <c r="O2143" s="411"/>
      <c r="P2143" s="411"/>
    </row>
    <row r="2144" spans="1:16" ht="13.5" thickTop="1" x14ac:dyDescent="0.2">
      <c r="A2144" s="1130" t="s">
        <v>8</v>
      </c>
      <c r="B2144" s="1131"/>
      <c r="C2144" s="1131"/>
      <c r="D2144" s="57" t="s">
        <v>11</v>
      </c>
      <c r="E2144" s="1132" t="s">
        <v>12</v>
      </c>
      <c r="F2144" s="1132"/>
      <c r="G2144" s="1133"/>
      <c r="H2144" s="4"/>
      <c r="I2144" s="4"/>
      <c r="J2144" s="4"/>
      <c r="K2144" s="4"/>
      <c r="L2144" s="4"/>
      <c r="M2144" s="4"/>
      <c r="N2144" s="4"/>
      <c r="O2144" s="4"/>
      <c r="P2144" s="4"/>
    </row>
    <row r="2145" spans="1:20" x14ac:dyDescent="0.2">
      <c r="A2145" s="1191" t="s">
        <v>17</v>
      </c>
      <c r="B2145" s="1192"/>
      <c r="C2145" s="1193"/>
      <c r="D2145" s="39"/>
      <c r="E2145" s="1136"/>
      <c r="F2145" s="1137"/>
      <c r="G2145" s="1138"/>
      <c r="H2145" s="176"/>
      <c r="I2145" s="176"/>
      <c r="J2145" s="176"/>
      <c r="K2145" s="176"/>
      <c r="L2145" s="176"/>
      <c r="M2145" s="176"/>
      <c r="N2145" s="176"/>
      <c r="O2145" s="176"/>
      <c r="P2145" s="176"/>
    </row>
    <row r="2146" spans="1:20" x14ac:dyDescent="0.2">
      <c r="A2146" s="1191" t="s">
        <v>38</v>
      </c>
      <c r="B2146" s="1192"/>
      <c r="C2146" s="1193"/>
      <c r="D2146" s="58" t="s">
        <v>380</v>
      </c>
      <c r="E2146" s="1194" t="s">
        <v>142</v>
      </c>
      <c r="F2146" s="1139"/>
      <c r="G2146" s="1140"/>
      <c r="H2146" s="1"/>
      <c r="I2146" s="1"/>
      <c r="J2146" s="1"/>
      <c r="K2146" s="1"/>
      <c r="L2146" s="1"/>
      <c r="M2146" s="1"/>
      <c r="N2146" s="1"/>
      <c r="O2146" s="1"/>
      <c r="P2146" s="1"/>
    </row>
    <row r="2147" spans="1:20" ht="13.5" thickBot="1" x14ac:dyDescent="0.25">
      <c r="A2147" s="1195" t="s">
        <v>39</v>
      </c>
      <c r="B2147" s="1196"/>
      <c r="C2147" s="1197"/>
      <c r="D2147" s="356" t="s">
        <v>589</v>
      </c>
      <c r="E2147" s="1143" t="s">
        <v>0</v>
      </c>
      <c r="F2147" s="1143"/>
      <c r="G2147" s="1144"/>
      <c r="H2147" s="4"/>
      <c r="I2147" s="4"/>
      <c r="J2147" s="4"/>
      <c r="K2147" s="4"/>
      <c r="L2147" s="4"/>
      <c r="M2147" s="4"/>
      <c r="N2147" s="4"/>
      <c r="O2147" s="4"/>
      <c r="P2147" s="4"/>
    </row>
    <row r="2148" spans="1:20" ht="16.5" x14ac:dyDescent="0.25">
      <c r="A2148" s="1152" t="s">
        <v>29</v>
      </c>
      <c r="B2148" s="1153"/>
      <c r="C2148" s="1153"/>
      <c r="D2148" s="1153"/>
      <c r="E2148" s="1153"/>
      <c r="F2148" s="1153"/>
      <c r="G2148" s="1154"/>
      <c r="H2148" s="251"/>
      <c r="I2148" s="251"/>
      <c r="J2148" s="251"/>
      <c r="K2148" s="251"/>
      <c r="L2148" s="251"/>
      <c r="M2148" s="251"/>
      <c r="N2148" s="251"/>
      <c r="O2148" s="251"/>
      <c r="P2148" s="251"/>
    </row>
    <row r="2149" spans="1:20" x14ac:dyDescent="0.2">
      <c r="A2149" s="1155" t="s">
        <v>48</v>
      </c>
      <c r="B2149" s="1156"/>
      <c r="C2149" s="1156"/>
      <c r="D2149" s="1156"/>
      <c r="E2149" s="1156"/>
      <c r="F2149" s="1156"/>
      <c r="G2149" s="1157"/>
      <c r="H2149" s="250"/>
      <c r="I2149" s="250"/>
      <c r="J2149" s="250"/>
      <c r="K2149" s="250"/>
      <c r="L2149" s="250"/>
      <c r="M2149" s="250"/>
      <c r="N2149" s="250"/>
      <c r="O2149" s="250"/>
      <c r="P2149" s="250"/>
    </row>
    <row r="2150" spans="1:20" x14ac:dyDescent="0.2">
      <c r="A2150" s="1158" t="s">
        <v>49</v>
      </c>
      <c r="B2150" s="1159"/>
      <c r="C2150" s="1159"/>
      <c r="D2150" s="1159"/>
      <c r="E2150" s="1159"/>
      <c r="F2150" s="1159"/>
      <c r="G2150" s="1160"/>
      <c r="H2150" s="4"/>
      <c r="I2150" s="4"/>
      <c r="J2150" s="4"/>
      <c r="K2150" s="4"/>
      <c r="L2150" s="4"/>
      <c r="M2150" s="4"/>
      <c r="N2150" s="4"/>
      <c r="O2150" s="4"/>
      <c r="P2150" s="4"/>
    </row>
    <row r="2151" spans="1:20" x14ac:dyDescent="0.2">
      <c r="A2151" s="6"/>
      <c r="B2151" s="178"/>
      <c r="C2151" s="8"/>
      <c r="D2151" s="9"/>
      <c r="E2151" s="99"/>
      <c r="F2151" s="10"/>
      <c r="G2151" s="373" t="s">
        <v>412</v>
      </c>
      <c r="H2151" s="559"/>
      <c r="I2151" s="559"/>
      <c r="J2151" s="559"/>
      <c r="K2151" s="559"/>
      <c r="L2151" s="559"/>
      <c r="M2151" s="559"/>
      <c r="N2151" s="559"/>
      <c r="O2151" s="559"/>
      <c r="P2151" s="559"/>
    </row>
    <row r="2152" spans="1:20" x14ac:dyDescent="0.2">
      <c r="A2152" s="12" t="s">
        <v>1</v>
      </c>
      <c r="B2152" s="13"/>
      <c r="C2152" s="14" t="s">
        <v>5</v>
      </c>
      <c r="D2152" s="13"/>
      <c r="E2152" s="343" t="s">
        <v>2156</v>
      </c>
      <c r="F2152" s="60"/>
      <c r="G2152" s="344" t="s">
        <v>2133</v>
      </c>
      <c r="H2152" s="411"/>
      <c r="I2152" s="411"/>
      <c r="J2152" s="411"/>
      <c r="K2152" s="411"/>
      <c r="L2152" s="411"/>
      <c r="M2152" s="411"/>
      <c r="N2152" s="411"/>
      <c r="O2152" s="411"/>
      <c r="P2152" s="411"/>
    </row>
    <row r="2153" spans="1:20" x14ac:dyDescent="0.2">
      <c r="A2153" s="17" t="s">
        <v>8</v>
      </c>
      <c r="B2153" s="179"/>
      <c r="C2153" s="19"/>
      <c r="D2153" s="4"/>
      <c r="E2153" s="1145"/>
      <c r="F2153" s="1146"/>
      <c r="G2153" s="20"/>
    </row>
    <row r="2154" spans="1:20" x14ac:dyDescent="0.2">
      <c r="A2154" s="21" t="s">
        <v>37</v>
      </c>
      <c r="B2154" s="22"/>
      <c r="C2154" s="22"/>
      <c r="D2154" s="22"/>
      <c r="E2154" s="23" t="s">
        <v>46</v>
      </c>
      <c r="F2154" s="24"/>
      <c r="G2154" s="20" t="s">
        <v>50</v>
      </c>
    </row>
    <row r="2155" spans="1:20" x14ac:dyDescent="0.2">
      <c r="A2155" s="6"/>
      <c r="B2155" s="178"/>
      <c r="C2155" s="8"/>
      <c r="D2155" s="8"/>
      <c r="E2155" s="1147"/>
      <c r="F2155" s="1148"/>
      <c r="G2155" s="25"/>
    </row>
    <row r="2156" spans="1:20" ht="26.25" thickBot="1" x14ac:dyDescent="0.25">
      <c r="A2156" s="26" t="s">
        <v>47</v>
      </c>
      <c r="B2156" s="180" t="s">
        <v>23</v>
      </c>
      <c r="C2156" s="28" t="s">
        <v>34</v>
      </c>
      <c r="D2156" s="110" t="s">
        <v>53</v>
      </c>
      <c r="E2156" s="181" t="s">
        <v>54</v>
      </c>
      <c r="F2156" s="111" t="s">
        <v>55</v>
      </c>
      <c r="G2156" s="112" t="s">
        <v>35</v>
      </c>
      <c r="H2156" s="253"/>
      <c r="I2156" s="253"/>
      <c r="J2156" s="253"/>
      <c r="K2156" s="253"/>
      <c r="L2156" s="253"/>
      <c r="M2156" s="253"/>
      <c r="N2156" s="253"/>
      <c r="O2156" s="253"/>
      <c r="P2156" s="253"/>
    </row>
    <row r="2157" spans="1:20" ht="13.5" thickTop="1" x14ac:dyDescent="0.2">
      <c r="A2157" s="345"/>
      <c r="B2157" s="641"/>
      <c r="C2157" s="346"/>
      <c r="D2157" s="436" t="s">
        <v>160</v>
      </c>
      <c r="E2157" s="438"/>
      <c r="F2157" s="437"/>
      <c r="G2157" s="200">
        <f>G2141</f>
        <v>6051.5</v>
      </c>
      <c r="H2157" s="246"/>
      <c r="I2157" s="246"/>
      <c r="J2157" s="246"/>
      <c r="K2157" s="246"/>
      <c r="L2157" s="246"/>
      <c r="M2157" s="246"/>
      <c r="N2157" s="246"/>
      <c r="O2157" s="246"/>
      <c r="P2157" s="246"/>
    </row>
    <row r="2158" spans="1:20" x14ac:dyDescent="0.2">
      <c r="A2158" s="345">
        <v>35</v>
      </c>
      <c r="B2158" s="641"/>
      <c r="C2158" s="352" t="s">
        <v>1476</v>
      </c>
      <c r="D2158" s="347" t="s">
        <v>2150</v>
      </c>
      <c r="E2158" s="77">
        <v>6</v>
      </c>
      <c r="F2158" s="185">
        <v>117</v>
      </c>
      <c r="G2158" s="35">
        <f t="shared" ref="G2158:G2162" si="33">F2158*E2158</f>
        <v>702</v>
      </c>
      <c r="H2158" s="215"/>
      <c r="I2158" s="215"/>
      <c r="J2158" s="215"/>
      <c r="K2158" s="215"/>
      <c r="L2158" s="215"/>
      <c r="M2158" s="215"/>
      <c r="N2158" s="215"/>
      <c r="O2158" s="215"/>
      <c r="P2158" s="215"/>
      <c r="T2158" s="214"/>
    </row>
    <row r="2159" spans="1:20" x14ac:dyDescent="0.2">
      <c r="A2159" s="345">
        <v>36</v>
      </c>
      <c r="B2159" s="641"/>
      <c r="C2159" s="352" t="s">
        <v>149</v>
      </c>
      <c r="D2159" s="439" t="s">
        <v>2151</v>
      </c>
      <c r="E2159" s="77">
        <v>3</v>
      </c>
      <c r="F2159" s="185">
        <v>94</v>
      </c>
      <c r="G2159" s="35">
        <f t="shared" si="33"/>
        <v>282</v>
      </c>
      <c r="H2159" s="215"/>
      <c r="I2159" s="215"/>
      <c r="J2159" s="215"/>
      <c r="K2159" s="215"/>
      <c r="L2159" s="215"/>
      <c r="M2159" s="215"/>
      <c r="N2159" s="215"/>
      <c r="O2159" s="215"/>
      <c r="P2159" s="215"/>
      <c r="T2159" s="214"/>
    </row>
    <row r="2160" spans="1:20" x14ac:dyDescent="0.2">
      <c r="A2160" s="345">
        <v>37</v>
      </c>
      <c r="B2160" s="641"/>
      <c r="C2160" s="352" t="s">
        <v>246</v>
      </c>
      <c r="D2160" s="347" t="s">
        <v>2152</v>
      </c>
      <c r="E2160" s="77">
        <v>48</v>
      </c>
      <c r="F2160" s="5">
        <v>4.5</v>
      </c>
      <c r="G2160" s="35">
        <f t="shared" si="33"/>
        <v>216</v>
      </c>
      <c r="H2160" s="215"/>
      <c r="I2160" s="215"/>
      <c r="J2160" s="215"/>
      <c r="K2160" s="215"/>
      <c r="L2160" s="215"/>
      <c r="M2160" s="215"/>
      <c r="N2160" s="215"/>
      <c r="O2160" s="215"/>
      <c r="P2160" s="215"/>
      <c r="T2160" s="214"/>
    </row>
    <row r="2161" spans="1:20" x14ac:dyDescent="0.2">
      <c r="A2161" s="345">
        <v>38</v>
      </c>
      <c r="B2161" s="641"/>
      <c r="C2161" s="352" t="s">
        <v>246</v>
      </c>
      <c r="D2161" s="347" t="s">
        <v>2153</v>
      </c>
      <c r="E2161" s="77">
        <v>4</v>
      </c>
      <c r="F2161" s="185">
        <v>23</v>
      </c>
      <c r="G2161" s="35">
        <f t="shared" si="33"/>
        <v>92</v>
      </c>
      <c r="H2161" s="215"/>
      <c r="I2161" s="215"/>
      <c r="J2161" s="215"/>
      <c r="K2161" s="215"/>
      <c r="L2161" s="215"/>
      <c r="M2161" s="215"/>
      <c r="N2161" s="215"/>
      <c r="O2161" s="215"/>
      <c r="P2161" s="215"/>
      <c r="T2161" s="418"/>
    </row>
    <row r="2162" spans="1:20" x14ac:dyDescent="0.2">
      <c r="A2162" s="345">
        <v>39</v>
      </c>
      <c r="B2162" s="641"/>
      <c r="C2162" s="352" t="s">
        <v>149</v>
      </c>
      <c r="D2162" s="347" t="s">
        <v>2151</v>
      </c>
      <c r="E2162" s="77">
        <v>1</v>
      </c>
      <c r="F2162" s="185">
        <v>85</v>
      </c>
      <c r="G2162" s="35">
        <f t="shared" si="33"/>
        <v>85</v>
      </c>
      <c r="H2162" s="215"/>
      <c r="I2162" s="215"/>
      <c r="J2162" s="215"/>
      <c r="K2162" s="215"/>
      <c r="L2162" s="215"/>
      <c r="M2162" s="215"/>
      <c r="N2162" s="215"/>
      <c r="O2162" s="215"/>
      <c r="P2162" s="215"/>
      <c r="T2162" s="418"/>
    </row>
    <row r="2163" spans="1:20" x14ac:dyDescent="0.2">
      <c r="A2163" s="345"/>
      <c r="B2163" s="641"/>
      <c r="C2163" s="352"/>
      <c r="D2163" s="347"/>
      <c r="E2163" s="77"/>
      <c r="F2163" s="185"/>
      <c r="G2163" s="35"/>
      <c r="H2163" s="215"/>
      <c r="I2163" s="215"/>
      <c r="J2163" s="215"/>
      <c r="K2163" s="215"/>
      <c r="L2163" s="215"/>
      <c r="M2163" s="215"/>
      <c r="N2163" s="215"/>
      <c r="O2163" s="215"/>
      <c r="P2163" s="215"/>
    </row>
    <row r="2164" spans="1:20" x14ac:dyDescent="0.2">
      <c r="A2164" s="345"/>
      <c r="B2164" s="641"/>
      <c r="C2164" s="352"/>
      <c r="D2164" s="347"/>
      <c r="E2164" s="77"/>
      <c r="F2164" s="185"/>
      <c r="G2164" s="35"/>
      <c r="H2164" s="215"/>
      <c r="I2164" s="215"/>
      <c r="J2164" s="215"/>
      <c r="K2164" s="215"/>
      <c r="L2164" s="215"/>
      <c r="M2164" s="215"/>
      <c r="N2164" s="215"/>
      <c r="O2164" s="215"/>
      <c r="P2164" s="215"/>
    </row>
    <row r="2165" spans="1:20" x14ac:dyDescent="0.2">
      <c r="A2165" s="345"/>
      <c r="B2165" s="642"/>
      <c r="C2165" s="352"/>
      <c r="D2165" s="347"/>
      <c r="E2165" s="438"/>
      <c r="F2165" s="185"/>
      <c r="G2165" s="35"/>
      <c r="H2165" s="215"/>
      <c r="I2165" s="215"/>
      <c r="J2165" s="215"/>
      <c r="K2165" s="215"/>
      <c r="L2165" s="215"/>
      <c r="M2165" s="215"/>
      <c r="N2165" s="215"/>
      <c r="O2165" s="215"/>
      <c r="P2165" s="215"/>
    </row>
    <row r="2166" spans="1:20" x14ac:dyDescent="0.2">
      <c r="A2166" s="345"/>
      <c r="B2166" s="643"/>
      <c r="C2166" s="352"/>
      <c r="D2166" s="347"/>
      <c r="E2166" s="77"/>
      <c r="F2166" s="185"/>
      <c r="G2166" s="35"/>
      <c r="H2166" s="215"/>
      <c r="I2166" s="215"/>
      <c r="J2166" s="215"/>
      <c r="K2166" s="215"/>
      <c r="L2166" s="215"/>
      <c r="M2166" s="215"/>
      <c r="N2166" s="215"/>
      <c r="O2166" s="215"/>
      <c r="P2166" s="215"/>
    </row>
    <row r="2167" spans="1:20" x14ac:dyDescent="0.2">
      <c r="A2167" s="345"/>
      <c r="B2167" s="643"/>
      <c r="C2167" s="352"/>
      <c r="D2167" s="435"/>
      <c r="E2167" s="77"/>
      <c r="F2167" s="163"/>
      <c r="G2167" s="35"/>
      <c r="H2167" s="215"/>
      <c r="I2167" s="215"/>
      <c r="J2167" s="215"/>
      <c r="K2167" s="215"/>
      <c r="L2167" s="215"/>
      <c r="M2167" s="215"/>
      <c r="N2167" s="215"/>
      <c r="O2167" s="215"/>
      <c r="P2167" s="215"/>
    </row>
    <row r="2168" spans="1:20" x14ac:dyDescent="0.2">
      <c r="A2168" s="345"/>
      <c r="B2168" s="643"/>
      <c r="C2168" s="352"/>
      <c r="D2168" s="435"/>
      <c r="E2168" s="77"/>
      <c r="F2168" s="163"/>
      <c r="G2168" s="35"/>
      <c r="H2168" s="215"/>
      <c r="I2168" s="215"/>
      <c r="J2168" s="215"/>
      <c r="K2168" s="215"/>
      <c r="L2168" s="215"/>
      <c r="M2168" s="215"/>
      <c r="N2168" s="215"/>
      <c r="O2168" s="215"/>
      <c r="P2168" s="215"/>
    </row>
    <row r="2169" spans="1:20" x14ac:dyDescent="0.2">
      <c r="A2169" s="345"/>
      <c r="B2169" s="641"/>
      <c r="C2169" s="352"/>
      <c r="D2169" s="435"/>
      <c r="E2169" s="77"/>
      <c r="F2169" s="172"/>
      <c r="G2169" s="35"/>
      <c r="H2169" s="215"/>
      <c r="I2169" s="215"/>
      <c r="J2169" s="215"/>
      <c r="K2169" s="215"/>
      <c r="L2169" s="215"/>
      <c r="M2169" s="215"/>
      <c r="N2169" s="215"/>
      <c r="O2169" s="215"/>
      <c r="P2169" s="215"/>
    </row>
    <row r="2170" spans="1:20" x14ac:dyDescent="0.2">
      <c r="A2170" s="345"/>
      <c r="B2170" s="641"/>
      <c r="C2170" s="352"/>
      <c r="D2170" s="435"/>
      <c r="E2170" s="77"/>
      <c r="F2170" s="173"/>
      <c r="G2170" s="35"/>
      <c r="H2170" s="215"/>
      <c r="I2170" s="215"/>
      <c r="J2170" s="215"/>
      <c r="K2170" s="215"/>
      <c r="L2170" s="215"/>
      <c r="M2170" s="215"/>
      <c r="N2170" s="215"/>
      <c r="O2170" s="215"/>
      <c r="P2170" s="215"/>
    </row>
    <row r="2171" spans="1:20" x14ac:dyDescent="0.2">
      <c r="A2171" s="345"/>
      <c r="B2171" s="641"/>
      <c r="C2171" s="352"/>
      <c r="D2171" s="435"/>
      <c r="E2171" s="77"/>
      <c r="F2171" s="185"/>
      <c r="G2171" s="35"/>
      <c r="H2171" s="215"/>
      <c r="I2171" s="215"/>
      <c r="J2171" s="215"/>
      <c r="K2171" s="215"/>
      <c r="L2171" s="215"/>
      <c r="M2171" s="215"/>
      <c r="N2171" s="215"/>
      <c r="O2171" s="215"/>
      <c r="P2171" s="215"/>
    </row>
    <row r="2172" spans="1:20" x14ac:dyDescent="0.2">
      <c r="A2172" s="345"/>
      <c r="B2172" s="641"/>
      <c r="C2172" s="352"/>
      <c r="D2172" s="435"/>
      <c r="E2172" s="77"/>
      <c r="F2172" s="185"/>
      <c r="G2172" s="35"/>
      <c r="H2172" s="215"/>
      <c r="I2172" s="215"/>
      <c r="J2172" s="215"/>
      <c r="K2172" s="215"/>
      <c r="L2172" s="215"/>
      <c r="M2172" s="215"/>
      <c r="N2172" s="215"/>
      <c r="O2172" s="215"/>
      <c r="P2172" s="215"/>
    </row>
    <row r="2173" spans="1:20" x14ac:dyDescent="0.2">
      <c r="A2173" s="345"/>
      <c r="B2173" s="641"/>
      <c r="C2173" s="352"/>
      <c r="D2173" s="347"/>
      <c r="E2173" s="77"/>
      <c r="F2173" s="185"/>
      <c r="G2173" s="35"/>
      <c r="H2173" s="215"/>
      <c r="I2173" s="215"/>
      <c r="J2173" s="215"/>
      <c r="K2173" s="215"/>
      <c r="L2173" s="215"/>
      <c r="M2173" s="215"/>
      <c r="N2173" s="215"/>
      <c r="O2173" s="215"/>
      <c r="P2173" s="215"/>
    </row>
    <row r="2174" spans="1:20" x14ac:dyDescent="0.2">
      <c r="A2174" s="345"/>
      <c r="B2174" s="641"/>
      <c r="C2174" s="352"/>
      <c r="D2174" s="347"/>
      <c r="E2174" s="77"/>
      <c r="F2174" s="185"/>
      <c r="G2174" s="35"/>
      <c r="H2174" s="215"/>
      <c r="I2174" s="215"/>
      <c r="J2174" s="215"/>
      <c r="K2174" s="215"/>
      <c r="L2174" s="215"/>
      <c r="M2174" s="215"/>
      <c r="N2174" s="215"/>
      <c r="O2174" s="215"/>
      <c r="P2174" s="215"/>
    </row>
    <row r="2175" spans="1:20" x14ac:dyDescent="0.2">
      <c r="A2175" s="345"/>
      <c r="B2175" s="641"/>
      <c r="C2175" s="352"/>
      <c r="D2175" s="347"/>
      <c r="E2175" s="77"/>
      <c r="F2175" s="185"/>
      <c r="G2175" s="35"/>
      <c r="H2175" s="215"/>
      <c r="I2175" s="215"/>
      <c r="J2175" s="215"/>
      <c r="K2175" s="215"/>
      <c r="L2175" s="215"/>
      <c r="M2175" s="215"/>
      <c r="N2175" s="215"/>
      <c r="O2175" s="215"/>
      <c r="P2175" s="215"/>
    </row>
    <row r="2176" spans="1:20" x14ac:dyDescent="0.2">
      <c r="A2176" s="29"/>
      <c r="B2176" s="641"/>
      <c r="C2176" s="41"/>
      <c r="D2176" s="347"/>
      <c r="E2176" s="77"/>
      <c r="F2176" s="163"/>
      <c r="G2176" s="35"/>
      <c r="H2176" s="215"/>
      <c r="I2176" s="215"/>
      <c r="J2176" s="215"/>
      <c r="K2176" s="215"/>
      <c r="L2176" s="215"/>
      <c r="M2176" s="215"/>
      <c r="N2176" s="215"/>
      <c r="O2176" s="215"/>
      <c r="P2176" s="215"/>
    </row>
    <row r="2177" spans="1:16" x14ac:dyDescent="0.2">
      <c r="A2177" s="29"/>
      <c r="B2177" s="641"/>
      <c r="C2177" s="41"/>
      <c r="D2177" s="347"/>
      <c r="E2177" s="77"/>
      <c r="F2177" s="163"/>
      <c r="G2177" s="35"/>
      <c r="H2177" s="215"/>
      <c r="I2177" s="215"/>
      <c r="J2177" s="215"/>
      <c r="K2177" s="215"/>
      <c r="L2177" s="215"/>
      <c r="M2177" s="215"/>
      <c r="N2177" s="215"/>
      <c r="O2177" s="215"/>
      <c r="P2177" s="215"/>
    </row>
    <row r="2178" spans="1:16" x14ac:dyDescent="0.2">
      <c r="A2178" s="29"/>
      <c r="B2178" s="641"/>
      <c r="C2178" s="41"/>
      <c r="D2178" s="435"/>
      <c r="E2178" s="77"/>
      <c r="F2178" s="163"/>
      <c r="G2178" s="35"/>
      <c r="H2178" s="215"/>
      <c r="I2178" s="215"/>
      <c r="J2178" s="215"/>
      <c r="K2178" s="215"/>
      <c r="L2178" s="215"/>
      <c r="M2178" s="215"/>
      <c r="N2178" s="215"/>
      <c r="O2178" s="215"/>
      <c r="P2178" s="215"/>
    </row>
    <row r="2179" spans="1:16" x14ac:dyDescent="0.2">
      <c r="A2179" s="29"/>
      <c r="B2179" s="641"/>
      <c r="C2179" s="41"/>
      <c r="D2179" s="435"/>
      <c r="E2179" s="77"/>
      <c r="F2179" s="163"/>
      <c r="G2179" s="35"/>
      <c r="H2179" s="215"/>
      <c r="I2179" s="215"/>
      <c r="J2179" s="215"/>
      <c r="K2179" s="215"/>
      <c r="L2179" s="215"/>
      <c r="M2179" s="215"/>
      <c r="N2179" s="215"/>
      <c r="O2179" s="215"/>
      <c r="P2179" s="215"/>
    </row>
    <row r="2180" spans="1:16" x14ac:dyDescent="0.2">
      <c r="A2180" s="29"/>
      <c r="B2180" s="641"/>
      <c r="C2180" s="41"/>
      <c r="D2180" s="435"/>
      <c r="E2180" s="77"/>
      <c r="F2180" s="163"/>
      <c r="G2180" s="35"/>
      <c r="H2180" s="215"/>
      <c r="I2180" s="215"/>
      <c r="J2180" s="215"/>
      <c r="K2180" s="215"/>
      <c r="L2180" s="215"/>
      <c r="M2180" s="215"/>
      <c r="N2180" s="215"/>
      <c r="O2180" s="215"/>
      <c r="P2180" s="215"/>
    </row>
    <row r="2181" spans="1:16" x14ac:dyDescent="0.2">
      <c r="A2181" s="29"/>
      <c r="B2181" s="641"/>
      <c r="C2181" s="41"/>
      <c r="D2181" s="435"/>
      <c r="E2181" s="77"/>
      <c r="F2181" s="163"/>
      <c r="G2181" s="35"/>
      <c r="H2181" s="215"/>
      <c r="I2181" s="215"/>
      <c r="J2181" s="215"/>
      <c r="K2181" s="215"/>
      <c r="L2181" s="215"/>
      <c r="M2181" s="215"/>
      <c r="N2181" s="215"/>
      <c r="O2181" s="215"/>
      <c r="P2181" s="215"/>
    </row>
    <row r="2182" spans="1:16" x14ac:dyDescent="0.2">
      <c r="A2182" s="29"/>
      <c r="B2182" s="641"/>
      <c r="C2182" s="41"/>
      <c r="D2182" s="435"/>
      <c r="E2182" s="77"/>
      <c r="F2182" s="163"/>
      <c r="G2182" s="35"/>
      <c r="H2182" s="215"/>
      <c r="I2182" s="215"/>
      <c r="J2182" s="215"/>
      <c r="K2182" s="215"/>
      <c r="L2182" s="215"/>
      <c r="M2182" s="215"/>
      <c r="N2182" s="215"/>
      <c r="O2182" s="215"/>
      <c r="P2182" s="215"/>
    </row>
    <row r="2183" spans="1:16" x14ac:dyDescent="0.2">
      <c r="A2183" s="29"/>
      <c r="B2183" s="641"/>
      <c r="C2183" s="41"/>
      <c r="D2183" s="435"/>
      <c r="E2183" s="77"/>
      <c r="F2183" s="163"/>
      <c r="G2183" s="35"/>
      <c r="H2183" s="215"/>
      <c r="I2183" s="215"/>
      <c r="J2183" s="215"/>
      <c r="K2183" s="215"/>
      <c r="L2183" s="215"/>
      <c r="M2183" s="215"/>
      <c r="N2183" s="215"/>
      <c r="O2183" s="215"/>
      <c r="P2183" s="215"/>
    </row>
    <row r="2184" spans="1:16" x14ac:dyDescent="0.2">
      <c r="A2184" s="29"/>
      <c r="B2184" s="641"/>
      <c r="C2184" s="41"/>
      <c r="D2184" s="435"/>
      <c r="E2184" s="77"/>
      <c r="F2184" s="163"/>
      <c r="G2184" s="35"/>
      <c r="H2184" s="215"/>
      <c r="I2184" s="215"/>
      <c r="J2184" s="215"/>
      <c r="K2184" s="215"/>
      <c r="L2184" s="215"/>
      <c r="M2184" s="215"/>
      <c r="N2184" s="215"/>
      <c r="O2184" s="215"/>
      <c r="P2184" s="215"/>
    </row>
    <row r="2185" spans="1:16" x14ac:dyDescent="0.2">
      <c r="A2185" s="29"/>
      <c r="B2185" s="641"/>
      <c r="C2185" s="41"/>
      <c r="D2185" s="435"/>
      <c r="E2185" s="77"/>
      <c r="F2185" s="163"/>
      <c r="G2185" s="35"/>
      <c r="H2185" s="215"/>
      <c r="I2185" s="215"/>
      <c r="J2185" s="215"/>
      <c r="K2185" s="215"/>
      <c r="L2185" s="215"/>
      <c r="M2185" s="215"/>
      <c r="N2185" s="215"/>
      <c r="O2185" s="215"/>
      <c r="P2185" s="215"/>
    </row>
    <row r="2186" spans="1:16" x14ac:dyDescent="0.2">
      <c r="A2186" s="29"/>
      <c r="B2186" s="641"/>
      <c r="C2186" s="41"/>
      <c r="D2186" s="435"/>
      <c r="E2186" s="77"/>
      <c r="F2186" s="163"/>
      <c r="G2186" s="35"/>
      <c r="H2186" s="215"/>
      <c r="I2186" s="215"/>
      <c r="J2186" s="215"/>
      <c r="K2186" s="215"/>
      <c r="L2186" s="215"/>
      <c r="M2186" s="215"/>
      <c r="N2186" s="215"/>
      <c r="O2186" s="215"/>
      <c r="P2186" s="215"/>
    </row>
    <row r="2187" spans="1:16" x14ac:dyDescent="0.2">
      <c r="A2187" s="29"/>
      <c r="B2187" s="641"/>
      <c r="C2187" s="41"/>
      <c r="D2187" s="435"/>
      <c r="E2187" s="77"/>
      <c r="F2187" s="163"/>
      <c r="G2187" s="35"/>
      <c r="H2187" s="215"/>
      <c r="I2187" s="215"/>
      <c r="J2187" s="215"/>
      <c r="K2187" s="215"/>
      <c r="L2187" s="215"/>
      <c r="M2187" s="215"/>
      <c r="N2187" s="215"/>
      <c r="O2187" s="215"/>
      <c r="P2187" s="215"/>
    </row>
    <row r="2188" spans="1:16" x14ac:dyDescent="0.2">
      <c r="A2188" s="29"/>
      <c r="B2188" s="641"/>
      <c r="C2188" s="41"/>
      <c r="D2188" s="435"/>
      <c r="E2188" s="77"/>
      <c r="F2188" s="172"/>
      <c r="G2188" s="35"/>
      <c r="H2188" s="215"/>
      <c r="I2188" s="215"/>
      <c r="J2188" s="215"/>
      <c r="K2188" s="215"/>
      <c r="L2188" s="215"/>
      <c r="M2188" s="215"/>
      <c r="N2188" s="215"/>
      <c r="O2188" s="215"/>
      <c r="P2188" s="215"/>
    </row>
    <row r="2189" spans="1:16" x14ac:dyDescent="0.2">
      <c r="A2189" s="29"/>
      <c r="B2189" s="641"/>
      <c r="C2189" s="41"/>
      <c r="D2189" s="435"/>
      <c r="E2189" s="77"/>
      <c r="F2189" s="173"/>
      <c r="G2189" s="35"/>
      <c r="H2189" s="215"/>
      <c r="I2189" s="215"/>
      <c r="J2189" s="215"/>
      <c r="K2189" s="215"/>
      <c r="L2189" s="215"/>
      <c r="M2189" s="215"/>
      <c r="N2189" s="215"/>
      <c r="O2189" s="215"/>
      <c r="P2189" s="215"/>
    </row>
    <row r="2190" spans="1:16" x14ac:dyDescent="0.2">
      <c r="A2190" s="29"/>
      <c r="B2190" s="641"/>
      <c r="C2190" s="41"/>
      <c r="D2190" s="435"/>
      <c r="E2190" s="77"/>
      <c r="F2190" s="173"/>
      <c r="G2190" s="35" t="s">
        <v>8</v>
      </c>
      <c r="H2190" s="215"/>
      <c r="I2190" s="215"/>
      <c r="J2190" s="215"/>
      <c r="K2190" s="215"/>
      <c r="L2190" s="215"/>
      <c r="M2190" s="215"/>
      <c r="N2190" s="215"/>
      <c r="O2190" s="215"/>
      <c r="P2190" s="215"/>
    </row>
    <row r="2191" spans="1:16" ht="13.5" thickBot="1" x14ac:dyDescent="0.25">
      <c r="A2191" s="45"/>
      <c r="B2191" s="188"/>
      <c r="C2191" s="47" t="s">
        <v>8</v>
      </c>
      <c r="D2191" s="66" t="s">
        <v>8</v>
      </c>
      <c r="E2191" s="188"/>
      <c r="F2191" s="49" t="s">
        <v>15</v>
      </c>
      <c r="G2191" s="50">
        <f>SUM(G2157:G2190)</f>
        <v>7428.5</v>
      </c>
      <c r="H2191" s="246"/>
      <c r="I2191" s="246"/>
      <c r="J2191" s="246"/>
      <c r="K2191" s="246"/>
      <c r="L2191" s="246"/>
      <c r="M2191" s="246"/>
      <c r="N2191" s="246"/>
      <c r="O2191" s="246"/>
      <c r="P2191" s="246"/>
    </row>
    <row r="2192" spans="1:16" ht="13.5" thickTop="1" x14ac:dyDescent="0.2">
      <c r="A2192" s="1188" t="s">
        <v>2157</v>
      </c>
      <c r="B2192" s="1189"/>
      <c r="C2192" s="1189"/>
      <c r="D2192" s="1189"/>
      <c r="E2192" s="1189"/>
      <c r="F2192" s="1189"/>
      <c r="G2192" s="1190"/>
      <c r="H2192" s="358"/>
      <c r="I2192" s="358"/>
      <c r="J2192" s="358"/>
      <c r="K2192" s="358"/>
      <c r="L2192" s="358"/>
      <c r="M2192" s="358"/>
      <c r="N2192" s="358"/>
      <c r="O2192" s="358"/>
      <c r="P2192" s="358"/>
    </row>
    <row r="2193" spans="1:22" ht="13.5" thickBot="1" x14ac:dyDescent="0.25">
      <c r="A2193" s="359"/>
      <c r="B2193" s="355"/>
      <c r="C2193" s="355" t="s">
        <v>2158</v>
      </c>
      <c r="D2193" s="360"/>
      <c r="E2193" s="355"/>
      <c r="F2193" s="361"/>
      <c r="G2193" s="362"/>
      <c r="H2193" s="411"/>
      <c r="I2193" s="411"/>
      <c r="J2193" s="411"/>
      <c r="K2193" s="411"/>
      <c r="L2193" s="411"/>
      <c r="M2193" s="411"/>
      <c r="N2193" s="411"/>
      <c r="O2193" s="411"/>
      <c r="P2193" s="411"/>
    </row>
    <row r="2194" spans="1:22" ht="13.5" thickTop="1" x14ac:dyDescent="0.2">
      <c r="A2194" s="1130" t="s">
        <v>8</v>
      </c>
      <c r="B2194" s="1131"/>
      <c r="C2194" s="1131"/>
      <c r="D2194" s="57" t="s">
        <v>11</v>
      </c>
      <c r="E2194" s="1132" t="s">
        <v>12</v>
      </c>
      <c r="F2194" s="1132"/>
      <c r="G2194" s="1133"/>
      <c r="H2194" s="4"/>
      <c r="I2194" s="4"/>
      <c r="J2194" s="4"/>
      <c r="K2194" s="4"/>
      <c r="L2194" s="4"/>
      <c r="M2194" s="4"/>
      <c r="N2194" s="4"/>
      <c r="O2194" s="4"/>
      <c r="P2194" s="4"/>
    </row>
    <row r="2195" spans="1:22" x14ac:dyDescent="0.2">
      <c r="A2195" s="1191" t="s">
        <v>17</v>
      </c>
      <c r="B2195" s="1192"/>
      <c r="C2195" s="1193"/>
      <c r="D2195" s="39"/>
      <c r="E2195" s="1136"/>
      <c r="F2195" s="1137"/>
      <c r="G2195" s="1138"/>
      <c r="H2195" s="176"/>
      <c r="I2195" s="176"/>
      <c r="J2195" s="176"/>
      <c r="K2195" s="176"/>
      <c r="L2195" s="176"/>
      <c r="M2195" s="176"/>
      <c r="N2195" s="176"/>
      <c r="O2195" s="176"/>
      <c r="P2195" s="176"/>
    </row>
    <row r="2196" spans="1:22" x14ac:dyDescent="0.2">
      <c r="A2196" s="1191" t="s">
        <v>38</v>
      </c>
      <c r="B2196" s="1192"/>
      <c r="C2196" s="1193"/>
      <c r="D2196" s="58" t="s">
        <v>380</v>
      </c>
      <c r="E2196" s="1194" t="s">
        <v>142</v>
      </c>
      <c r="F2196" s="1139"/>
      <c r="G2196" s="1140"/>
      <c r="H2196" s="1"/>
      <c r="I2196" s="1"/>
      <c r="J2196" s="1"/>
      <c r="K2196" s="1"/>
      <c r="L2196" s="1"/>
      <c r="M2196" s="1"/>
      <c r="N2196" s="1"/>
      <c r="O2196" s="1"/>
      <c r="P2196" s="1"/>
    </row>
    <row r="2197" spans="1:22" ht="13.5" thickBot="1" x14ac:dyDescent="0.25">
      <c r="A2197" s="1195" t="s">
        <v>39</v>
      </c>
      <c r="B2197" s="1196"/>
      <c r="C2197" s="1197"/>
      <c r="D2197" s="356" t="s">
        <v>589</v>
      </c>
      <c r="E2197" s="1143" t="s">
        <v>0</v>
      </c>
      <c r="F2197" s="1143"/>
      <c r="G2197" s="1144"/>
      <c r="H2197" s="4"/>
      <c r="I2197" s="4"/>
      <c r="J2197" s="4"/>
      <c r="K2197" s="4"/>
      <c r="L2197" s="4"/>
      <c r="M2197" s="4"/>
      <c r="N2197" s="4"/>
      <c r="O2197" s="4"/>
      <c r="P2197" s="4"/>
    </row>
    <row r="2198" spans="1:22" ht="16.5" x14ac:dyDescent="0.25">
      <c r="A2198" s="1152" t="s">
        <v>29</v>
      </c>
      <c r="B2198" s="1153"/>
      <c r="C2198" s="1153"/>
      <c r="D2198" s="1153"/>
      <c r="E2198" s="1153"/>
      <c r="F2198" s="1153"/>
      <c r="G2198" s="1154"/>
      <c r="H2198" s="251"/>
      <c r="I2198" s="251"/>
      <c r="J2198" s="251"/>
      <c r="K2198" s="251"/>
      <c r="L2198" s="251"/>
      <c r="M2198" s="251"/>
      <c r="N2198" s="251"/>
      <c r="O2198" s="251"/>
      <c r="P2198" s="251"/>
    </row>
    <row r="2199" spans="1:22" x14ac:dyDescent="0.2">
      <c r="A2199" s="1155" t="s">
        <v>48</v>
      </c>
      <c r="B2199" s="1156"/>
      <c r="C2199" s="1156"/>
      <c r="D2199" s="1156"/>
      <c r="E2199" s="1156"/>
      <c r="F2199" s="1156"/>
      <c r="G2199" s="1157"/>
      <c r="H2199" s="250"/>
      <c r="I2199" s="250"/>
      <c r="J2199" s="250"/>
      <c r="K2199" s="250"/>
      <c r="L2199" s="250"/>
      <c r="M2199" s="250"/>
      <c r="N2199" s="250"/>
      <c r="O2199" s="250"/>
      <c r="P2199" s="250"/>
    </row>
    <row r="2200" spans="1:22" x14ac:dyDescent="0.2">
      <c r="A2200" s="1158" t="s">
        <v>49</v>
      </c>
      <c r="B2200" s="1159"/>
      <c r="C2200" s="1159"/>
      <c r="D2200" s="1159"/>
      <c r="E2200" s="1159"/>
      <c r="F2200" s="1159"/>
      <c r="G2200" s="1160"/>
      <c r="H2200" s="4"/>
      <c r="I2200" s="4"/>
      <c r="J2200" s="4"/>
      <c r="K2200" s="4"/>
      <c r="L2200" s="4"/>
      <c r="M2200" s="4"/>
      <c r="N2200" s="4"/>
      <c r="O2200" s="4"/>
      <c r="P2200" s="4"/>
    </row>
    <row r="2201" spans="1:22" x14ac:dyDescent="0.2">
      <c r="A2201" s="6"/>
      <c r="B2201" s="178"/>
      <c r="C2201" s="8"/>
      <c r="D2201" s="9"/>
      <c r="E2201" s="99"/>
      <c r="F2201" s="10"/>
      <c r="G2201" s="373" t="s">
        <v>20</v>
      </c>
      <c r="H2201" s="559"/>
      <c r="I2201" s="559"/>
      <c r="J2201" s="559"/>
      <c r="K2201" s="559"/>
      <c r="L2201" s="559"/>
      <c r="M2201" s="559"/>
      <c r="N2201" s="559"/>
      <c r="O2201" s="559"/>
      <c r="P2201" s="559"/>
    </row>
    <row r="2202" spans="1:22" x14ac:dyDescent="0.2">
      <c r="A2202" s="12" t="s">
        <v>1</v>
      </c>
      <c r="B2202" s="13"/>
      <c r="C2202" s="14" t="s">
        <v>5</v>
      </c>
      <c r="D2202" s="13"/>
      <c r="E2202" s="343" t="s">
        <v>2189</v>
      </c>
      <c r="F2202" s="60"/>
      <c r="G2202" s="344" t="s">
        <v>2177</v>
      </c>
      <c r="H2202" s="411"/>
      <c r="I2202" s="411"/>
      <c r="J2202" s="411"/>
      <c r="K2202" s="411"/>
      <c r="L2202" s="411"/>
      <c r="M2202" s="411"/>
      <c r="N2202" s="411"/>
      <c r="O2202" s="411"/>
      <c r="P2202" s="411"/>
    </row>
    <row r="2203" spans="1:22" x14ac:dyDescent="0.2">
      <c r="A2203" s="17" t="s">
        <v>8</v>
      </c>
      <c r="B2203" s="179"/>
      <c r="C2203" s="19"/>
      <c r="D2203" s="4"/>
      <c r="E2203" s="1145"/>
      <c r="F2203" s="1146"/>
      <c r="G2203" s="20"/>
    </row>
    <row r="2204" spans="1:22" x14ac:dyDescent="0.2">
      <c r="A2204" s="21" t="s">
        <v>37</v>
      </c>
      <c r="B2204" s="22"/>
      <c r="C2204" s="22"/>
      <c r="D2204" s="22"/>
      <c r="E2204" s="23" t="s">
        <v>46</v>
      </c>
      <c r="F2204" s="24"/>
      <c r="G2204" s="20" t="s">
        <v>50</v>
      </c>
    </row>
    <row r="2205" spans="1:22" x14ac:dyDescent="0.2">
      <c r="A2205" s="6"/>
      <c r="B2205" s="178"/>
      <c r="C2205" s="8"/>
      <c r="D2205" s="8"/>
      <c r="E2205" s="1147"/>
      <c r="F2205" s="1148"/>
      <c r="G2205" s="25"/>
    </row>
    <row r="2206" spans="1:22" ht="26.25" thickBot="1" x14ac:dyDescent="0.25">
      <c r="A2206" s="26" t="s">
        <v>47</v>
      </c>
      <c r="B2206" s="180" t="s">
        <v>23</v>
      </c>
      <c r="C2206" s="28" t="s">
        <v>34</v>
      </c>
      <c r="D2206" s="110" t="s">
        <v>53</v>
      </c>
      <c r="E2206" s="181" t="s">
        <v>54</v>
      </c>
      <c r="F2206" s="111" t="s">
        <v>55</v>
      </c>
      <c r="G2206" s="112" t="s">
        <v>35</v>
      </c>
      <c r="H2206" s="253"/>
      <c r="I2206" s="253"/>
      <c r="J2206" s="253"/>
      <c r="K2206" s="253"/>
      <c r="L2206" s="253"/>
      <c r="M2206" s="253"/>
      <c r="N2206" s="253"/>
      <c r="O2206" s="253"/>
      <c r="P2206" s="253"/>
    </row>
    <row r="2207" spans="1:22" ht="13.5" thickTop="1" x14ac:dyDescent="0.2">
      <c r="A2207" s="345">
        <v>1</v>
      </c>
      <c r="B2207" s="75"/>
      <c r="C2207" s="346" t="s">
        <v>149</v>
      </c>
      <c r="D2207" s="347" t="s">
        <v>2179</v>
      </c>
      <c r="E2207" s="438">
        <v>1</v>
      </c>
      <c r="F2207" s="437">
        <v>80</v>
      </c>
      <c r="G2207" s="35">
        <f>F2207*E2207</f>
        <v>80</v>
      </c>
      <c r="H2207" s="215"/>
      <c r="I2207" s="215"/>
      <c r="J2207" s="215"/>
      <c r="K2207" s="215"/>
      <c r="L2207" s="215"/>
      <c r="M2207" s="215"/>
      <c r="N2207" s="215"/>
      <c r="O2207" s="215"/>
      <c r="P2207" s="215"/>
      <c r="T2207" s="2">
        <v>0.375</v>
      </c>
      <c r="U2207" s="214">
        <v>106</v>
      </c>
      <c r="V2207" s="164">
        <f>U2207*T2207</f>
        <v>39.75</v>
      </c>
    </row>
    <row r="2208" spans="1:22" x14ac:dyDescent="0.2">
      <c r="A2208" s="345">
        <v>2</v>
      </c>
      <c r="B2208" s="75"/>
      <c r="C2208" s="352" t="s">
        <v>1461</v>
      </c>
      <c r="D2208" s="347" t="s">
        <v>2180</v>
      </c>
      <c r="E2208" s="644">
        <v>0.85</v>
      </c>
      <c r="F2208" s="185">
        <v>106</v>
      </c>
      <c r="G2208" s="35">
        <f t="shared" ref="G2208:G2216" si="34">F2208*E2208</f>
        <v>90.1</v>
      </c>
      <c r="H2208" s="215"/>
      <c r="I2208" s="215"/>
      <c r="J2208" s="215"/>
      <c r="K2208" s="215"/>
      <c r="L2208" s="215"/>
      <c r="M2208" s="215"/>
      <c r="N2208" s="215"/>
      <c r="O2208" s="215"/>
      <c r="P2208" s="215"/>
      <c r="T2208" s="2">
        <v>0.22</v>
      </c>
      <c r="U2208" s="214">
        <v>106</v>
      </c>
      <c r="V2208" s="164">
        <f t="shared" ref="V2208:V2209" si="35">U2208*T2208</f>
        <v>23.32</v>
      </c>
    </row>
    <row r="2209" spans="1:22" x14ac:dyDescent="0.2">
      <c r="A2209" s="345">
        <v>3</v>
      </c>
      <c r="B2209" s="75"/>
      <c r="C2209" s="352" t="s">
        <v>1461</v>
      </c>
      <c r="D2209" s="439" t="s">
        <v>2003</v>
      </c>
      <c r="E2209" s="644">
        <v>0.94</v>
      </c>
      <c r="F2209" s="185">
        <v>300</v>
      </c>
      <c r="G2209" s="35">
        <f t="shared" si="34"/>
        <v>282</v>
      </c>
      <c r="H2209" s="215"/>
      <c r="I2209" s="215"/>
      <c r="J2209" s="215"/>
      <c r="K2209" s="215"/>
      <c r="L2209" s="215"/>
      <c r="M2209" s="215"/>
      <c r="N2209" s="215"/>
      <c r="O2209" s="215"/>
      <c r="P2209" s="215"/>
      <c r="T2209" s="2">
        <v>0.255</v>
      </c>
      <c r="U2209" s="214">
        <v>106</v>
      </c>
      <c r="V2209" s="164">
        <f t="shared" si="35"/>
        <v>27.03</v>
      </c>
    </row>
    <row r="2210" spans="1:22" x14ac:dyDescent="0.2">
      <c r="A2210" s="345">
        <v>4</v>
      </c>
      <c r="B2210" s="75"/>
      <c r="C2210" s="352" t="s">
        <v>1461</v>
      </c>
      <c r="D2210" s="347" t="s">
        <v>1671</v>
      </c>
      <c r="E2210" s="644">
        <v>1</v>
      </c>
      <c r="F2210" s="5">
        <v>198.5</v>
      </c>
      <c r="G2210" s="35">
        <f t="shared" si="34"/>
        <v>198.5</v>
      </c>
      <c r="H2210" s="215"/>
      <c r="I2210" s="215"/>
      <c r="J2210" s="215"/>
      <c r="K2210" s="215"/>
      <c r="L2210" s="215"/>
      <c r="M2210" s="215"/>
      <c r="N2210" s="215"/>
      <c r="O2210" s="215"/>
      <c r="P2210" s="215"/>
      <c r="T2210" s="311">
        <f>SUM(T2207:T2209)</f>
        <v>0.85</v>
      </c>
      <c r="U2210" s="311"/>
      <c r="V2210" s="443">
        <f>SUM(V2207:V2209)</f>
        <v>90.1</v>
      </c>
    </row>
    <row r="2211" spans="1:22" x14ac:dyDescent="0.2">
      <c r="A2211" s="345">
        <v>5</v>
      </c>
      <c r="B2211" s="75"/>
      <c r="C2211" s="352" t="s">
        <v>1461</v>
      </c>
      <c r="D2211" s="347" t="s">
        <v>2006</v>
      </c>
      <c r="E2211" s="77">
        <v>1.7450000000000001</v>
      </c>
      <c r="F2211" s="185">
        <v>142</v>
      </c>
      <c r="G2211" s="35">
        <f t="shared" si="34"/>
        <v>247.79000000000002</v>
      </c>
      <c r="H2211" s="215"/>
      <c r="I2211" s="215"/>
      <c r="J2211" s="215"/>
      <c r="K2211" s="215"/>
      <c r="L2211" s="215"/>
      <c r="M2211" s="215"/>
      <c r="N2211" s="215"/>
      <c r="O2211" s="215"/>
      <c r="P2211" s="215"/>
    </row>
    <row r="2212" spans="1:22" x14ac:dyDescent="0.2">
      <c r="A2212" s="345">
        <v>6</v>
      </c>
      <c r="B2212" s="75"/>
      <c r="C2212" s="352" t="s">
        <v>149</v>
      </c>
      <c r="D2212" s="347" t="s">
        <v>1672</v>
      </c>
      <c r="E2212" s="77">
        <v>2</v>
      </c>
      <c r="F2212" s="185">
        <v>138</v>
      </c>
      <c r="G2212" s="35">
        <f t="shared" si="34"/>
        <v>276</v>
      </c>
      <c r="H2212" s="215"/>
      <c r="I2212" s="215"/>
      <c r="J2212" s="215"/>
      <c r="K2212" s="215"/>
      <c r="L2212" s="215"/>
      <c r="M2212" s="215"/>
      <c r="N2212" s="215"/>
      <c r="O2212" s="215"/>
      <c r="P2212" s="215"/>
      <c r="T2212" s="411">
        <v>0.13</v>
      </c>
      <c r="U2212" s="418">
        <v>300</v>
      </c>
      <c r="V2212" s="164">
        <f>U2212*T2212</f>
        <v>39</v>
      </c>
    </row>
    <row r="2213" spans="1:22" x14ac:dyDescent="0.2">
      <c r="A2213" s="345">
        <v>7</v>
      </c>
      <c r="B2213" s="75"/>
      <c r="C2213" s="352" t="s">
        <v>149</v>
      </c>
      <c r="D2213" s="347" t="s">
        <v>2145</v>
      </c>
      <c r="E2213" s="77">
        <v>2</v>
      </c>
      <c r="F2213" s="185">
        <v>120</v>
      </c>
      <c r="G2213" s="35">
        <f t="shared" si="34"/>
        <v>240</v>
      </c>
      <c r="H2213" s="215"/>
      <c r="I2213" s="215"/>
      <c r="J2213" s="215"/>
      <c r="K2213" s="215"/>
      <c r="L2213" s="215"/>
      <c r="M2213" s="215"/>
      <c r="N2213" s="215"/>
      <c r="O2213" s="215"/>
      <c r="P2213" s="215"/>
      <c r="T2213" s="411">
        <v>0.22</v>
      </c>
      <c r="U2213" s="418">
        <v>300</v>
      </c>
      <c r="V2213" s="164">
        <f t="shared" ref="V2213:V2215" si="36">U2213*T2213</f>
        <v>66</v>
      </c>
    </row>
    <row r="2214" spans="1:22" x14ac:dyDescent="0.2">
      <c r="A2214" s="345">
        <v>8</v>
      </c>
      <c r="B2214" s="75"/>
      <c r="C2214" s="352" t="s">
        <v>149</v>
      </c>
      <c r="D2214" s="347" t="s">
        <v>2181</v>
      </c>
      <c r="E2214" s="77">
        <v>1</v>
      </c>
      <c r="F2214" s="185">
        <v>137</v>
      </c>
      <c r="G2214" s="35">
        <f t="shared" si="34"/>
        <v>137</v>
      </c>
      <c r="H2214" s="215"/>
      <c r="I2214" s="215"/>
      <c r="J2214" s="215"/>
      <c r="K2214" s="215"/>
      <c r="L2214" s="215"/>
      <c r="M2214" s="215"/>
      <c r="N2214" s="215"/>
      <c r="O2214" s="215"/>
      <c r="P2214" s="215"/>
      <c r="Q2214" s="215">
        <f>SUM(G2207:G2214)</f>
        <v>1551.39</v>
      </c>
      <c r="R2214" s="215"/>
      <c r="S2214" s="215"/>
      <c r="T2214" s="411">
        <v>0.23499999999999999</v>
      </c>
      <c r="U2214" s="418">
        <v>300</v>
      </c>
      <c r="V2214" s="164">
        <f t="shared" si="36"/>
        <v>70.5</v>
      </c>
    </row>
    <row r="2215" spans="1:22" x14ac:dyDescent="0.2">
      <c r="A2215" s="345">
        <v>9</v>
      </c>
      <c r="B2215" s="186"/>
      <c r="C2215" s="352" t="s">
        <v>1541</v>
      </c>
      <c r="D2215" s="347" t="s">
        <v>1817</v>
      </c>
      <c r="E2215" s="438">
        <v>2</v>
      </c>
      <c r="F2215" s="185">
        <v>1450</v>
      </c>
      <c r="G2215" s="35">
        <f t="shared" si="34"/>
        <v>2900</v>
      </c>
      <c r="H2215" s="215"/>
      <c r="I2215" s="215"/>
      <c r="J2215" s="215"/>
      <c r="K2215" s="215"/>
      <c r="L2215" s="215"/>
      <c r="M2215" s="215"/>
      <c r="N2215" s="215"/>
      <c r="O2215" s="215"/>
      <c r="P2215" s="215"/>
      <c r="Q2215" s="215">
        <f>G2215</f>
        <v>2900</v>
      </c>
      <c r="R2215" s="215"/>
      <c r="S2215" s="215"/>
      <c r="T2215" s="411">
        <v>0.35499999999999998</v>
      </c>
      <c r="U2215" s="418">
        <v>300</v>
      </c>
      <c r="V2215" s="164">
        <f t="shared" si="36"/>
        <v>106.5</v>
      </c>
    </row>
    <row r="2216" spans="1:22" x14ac:dyDescent="0.2">
      <c r="A2216" s="345">
        <v>10</v>
      </c>
      <c r="B2216" s="74"/>
      <c r="C2216" s="352" t="s">
        <v>246</v>
      </c>
      <c r="D2216" s="347" t="s">
        <v>1667</v>
      </c>
      <c r="E2216" s="77">
        <v>1</v>
      </c>
      <c r="F2216" s="185">
        <v>130</v>
      </c>
      <c r="G2216" s="35">
        <f t="shared" si="34"/>
        <v>130</v>
      </c>
      <c r="H2216" s="215"/>
      <c r="I2216" s="215"/>
      <c r="J2216" s="215"/>
      <c r="K2216" s="215"/>
      <c r="L2216" s="215"/>
      <c r="M2216" s="215"/>
      <c r="N2216" s="215"/>
      <c r="O2216" s="215"/>
      <c r="P2216" s="215"/>
      <c r="Q2216" s="215">
        <f>G2216</f>
        <v>130</v>
      </c>
      <c r="R2216" s="215"/>
      <c r="S2216" s="215"/>
      <c r="T2216" s="311">
        <f>SUM(T2212:T2215)</f>
        <v>0.94</v>
      </c>
      <c r="U2216" s="311"/>
      <c r="V2216" s="443">
        <f>SUM(V2212:V2215)</f>
        <v>282</v>
      </c>
    </row>
    <row r="2217" spans="1:22" x14ac:dyDescent="0.2">
      <c r="A2217" s="345"/>
      <c r="B2217" s="74"/>
      <c r="C2217" s="352"/>
      <c r="D2217" s="435"/>
      <c r="E2217" s="84"/>
      <c r="F2217" s="163"/>
      <c r="G2217" s="35"/>
      <c r="H2217" s="215"/>
      <c r="I2217" s="215"/>
      <c r="J2217" s="215"/>
      <c r="K2217" s="215"/>
      <c r="L2217" s="215"/>
      <c r="M2217" s="215"/>
      <c r="N2217" s="215"/>
      <c r="O2217" s="215"/>
      <c r="P2217" s="215"/>
    </row>
    <row r="2218" spans="1:22" x14ac:dyDescent="0.2">
      <c r="A2218" s="345"/>
      <c r="B2218" s="74"/>
      <c r="C2218" s="352"/>
      <c r="D2218" s="435"/>
      <c r="E2218" s="84"/>
      <c r="F2218" s="163"/>
      <c r="G2218" s="35"/>
      <c r="H2218" s="215"/>
      <c r="I2218" s="215"/>
      <c r="J2218" s="215"/>
      <c r="K2218" s="215"/>
      <c r="L2218" s="215"/>
      <c r="M2218" s="215"/>
      <c r="N2218" s="215"/>
      <c r="O2218" s="215"/>
      <c r="P2218" s="215"/>
      <c r="T2218" s="411">
        <v>0.59499999999999997</v>
      </c>
      <c r="U2218" s="418">
        <v>142</v>
      </c>
      <c r="V2218" s="164">
        <f>U2218*T2218</f>
        <v>84.49</v>
      </c>
    </row>
    <row r="2219" spans="1:22" x14ac:dyDescent="0.2">
      <c r="A2219" s="345"/>
      <c r="B2219" s="75"/>
      <c r="C2219" s="352"/>
      <c r="D2219" s="435"/>
      <c r="E2219" s="84"/>
      <c r="F2219" s="172"/>
      <c r="G2219" s="35"/>
      <c r="H2219" s="215"/>
      <c r="I2219" s="215"/>
      <c r="J2219" s="215"/>
      <c r="K2219" s="215"/>
      <c r="L2219" s="215"/>
      <c r="M2219" s="215"/>
      <c r="N2219" s="215"/>
      <c r="O2219" s="215"/>
      <c r="P2219" s="215"/>
      <c r="T2219" s="411">
        <v>0.6</v>
      </c>
      <c r="U2219" s="418">
        <v>142</v>
      </c>
      <c r="V2219" s="164">
        <f t="shared" ref="V2219:V2220" si="37">U2219*T2219</f>
        <v>85.2</v>
      </c>
    </row>
    <row r="2220" spans="1:22" x14ac:dyDescent="0.2">
      <c r="A2220" s="345"/>
      <c r="B2220" s="75"/>
      <c r="C2220" s="352"/>
      <c r="D2220" s="435"/>
      <c r="E2220" s="645"/>
      <c r="F2220" s="173"/>
      <c r="G2220" s="35"/>
      <c r="H2220" s="215"/>
      <c r="I2220" s="215"/>
      <c r="J2220" s="215"/>
      <c r="K2220" s="215"/>
      <c r="L2220" s="215"/>
      <c r="M2220" s="215"/>
      <c r="N2220" s="215"/>
      <c r="O2220" s="215"/>
      <c r="P2220" s="215"/>
      <c r="T2220" s="411">
        <v>0.55000000000000004</v>
      </c>
      <c r="U2220" s="418">
        <v>142</v>
      </c>
      <c r="V2220" s="164">
        <f t="shared" si="37"/>
        <v>78.100000000000009</v>
      </c>
    </row>
    <row r="2221" spans="1:22" x14ac:dyDescent="0.2">
      <c r="A2221" s="345"/>
      <c r="B2221" s="75"/>
      <c r="C2221" s="352"/>
      <c r="D2221" s="435"/>
      <c r="E2221" s="644"/>
      <c r="F2221" s="185"/>
      <c r="G2221" s="35"/>
      <c r="H2221" s="215"/>
      <c r="I2221" s="215"/>
      <c r="J2221" s="215"/>
      <c r="K2221" s="215"/>
      <c r="L2221" s="215"/>
      <c r="M2221" s="215"/>
      <c r="N2221" s="215"/>
      <c r="O2221" s="215"/>
      <c r="P2221" s="215"/>
      <c r="T2221" s="311">
        <f>SUM(T2218:T2220)</f>
        <v>1.7449999999999999</v>
      </c>
      <c r="U2221" s="311"/>
      <c r="V2221" s="443">
        <f>SUM(V2218:V2220)</f>
        <v>247.79000000000002</v>
      </c>
    </row>
    <row r="2222" spans="1:22" x14ac:dyDescent="0.2">
      <c r="A2222" s="345"/>
      <c r="B2222" s="75"/>
      <c r="C2222" s="352"/>
      <c r="D2222" s="435"/>
      <c r="E2222" s="644"/>
      <c r="F2222" s="185"/>
      <c r="G2222" s="35"/>
      <c r="H2222" s="215"/>
      <c r="I2222" s="215"/>
      <c r="J2222" s="215"/>
      <c r="K2222" s="215"/>
      <c r="L2222" s="215"/>
      <c r="M2222" s="215"/>
      <c r="N2222" s="215"/>
      <c r="O2222" s="215"/>
      <c r="P2222" s="215"/>
    </row>
    <row r="2223" spans="1:22" x14ac:dyDescent="0.2">
      <c r="A2223" s="345"/>
      <c r="B2223" s="75"/>
      <c r="C2223" s="352"/>
      <c r="D2223" s="347"/>
      <c r="E2223" s="77"/>
      <c r="F2223" s="185"/>
      <c r="G2223" s="35"/>
      <c r="H2223" s="215"/>
      <c r="I2223" s="215"/>
      <c r="J2223" s="215"/>
      <c r="K2223" s="215"/>
      <c r="L2223" s="215"/>
      <c r="M2223" s="215"/>
      <c r="N2223" s="215"/>
      <c r="O2223" s="215"/>
      <c r="P2223" s="215"/>
    </row>
    <row r="2224" spans="1:22" x14ac:dyDescent="0.2">
      <c r="A2224" s="345"/>
      <c r="B2224" s="75"/>
      <c r="C2224" s="352"/>
      <c r="D2224" s="347"/>
      <c r="E2224" s="644"/>
      <c r="F2224" s="185"/>
      <c r="G2224" s="35"/>
      <c r="H2224" s="215"/>
      <c r="I2224" s="215"/>
      <c r="J2224" s="215"/>
      <c r="K2224" s="215"/>
      <c r="L2224" s="215"/>
      <c r="M2224" s="215"/>
      <c r="N2224" s="215"/>
      <c r="O2224" s="215"/>
      <c r="P2224" s="215"/>
    </row>
    <row r="2225" spans="1:23" x14ac:dyDescent="0.2">
      <c r="A2225" s="345"/>
      <c r="B2225" s="75"/>
      <c r="C2225" s="352"/>
      <c r="D2225" s="347"/>
      <c r="E2225" s="77"/>
      <c r="F2225" s="185"/>
      <c r="G2225" s="35"/>
      <c r="H2225" s="215"/>
      <c r="I2225" s="215"/>
      <c r="J2225" s="215"/>
      <c r="K2225" s="215"/>
      <c r="L2225" s="215"/>
      <c r="M2225" s="215"/>
      <c r="N2225" s="215"/>
      <c r="O2225" s="215"/>
      <c r="P2225" s="215"/>
    </row>
    <row r="2226" spans="1:23" x14ac:dyDescent="0.2">
      <c r="A2226" s="345"/>
      <c r="B2226" s="75"/>
      <c r="C2226" s="352"/>
      <c r="D2226" s="347"/>
      <c r="E2226" s="84"/>
      <c r="F2226" s="163"/>
      <c r="G2226" s="35"/>
      <c r="H2226" s="215"/>
      <c r="I2226" s="215"/>
      <c r="J2226" s="215"/>
      <c r="K2226" s="215"/>
      <c r="L2226" s="215"/>
      <c r="M2226" s="215"/>
      <c r="N2226" s="215"/>
      <c r="O2226" s="215"/>
      <c r="P2226" s="215"/>
    </row>
    <row r="2227" spans="1:23" x14ac:dyDescent="0.2">
      <c r="A2227" s="345"/>
      <c r="B2227" s="75"/>
      <c r="C2227" s="352"/>
      <c r="D2227" s="347"/>
      <c r="E2227" s="84"/>
      <c r="F2227" s="163"/>
      <c r="G2227" s="35"/>
      <c r="H2227" s="215"/>
      <c r="I2227" s="215"/>
      <c r="J2227" s="215"/>
      <c r="K2227" s="215"/>
      <c r="L2227" s="215"/>
      <c r="M2227" s="215"/>
      <c r="N2227" s="215"/>
      <c r="O2227" s="215"/>
      <c r="P2227" s="215"/>
    </row>
    <row r="2228" spans="1:23" x14ac:dyDescent="0.2">
      <c r="A2228" s="345"/>
      <c r="B2228" s="75"/>
      <c r="C2228" s="352"/>
      <c r="D2228" s="435"/>
      <c r="E2228" s="645"/>
      <c r="F2228" s="163"/>
      <c r="G2228" s="35"/>
      <c r="H2228" s="215"/>
      <c r="I2228" s="215"/>
      <c r="J2228" s="215"/>
      <c r="K2228" s="215"/>
      <c r="L2228" s="215"/>
      <c r="M2228" s="215"/>
      <c r="N2228" s="215"/>
      <c r="O2228" s="215"/>
      <c r="P2228" s="215"/>
    </row>
    <row r="2229" spans="1:23" x14ac:dyDescent="0.2">
      <c r="A2229" s="345"/>
      <c r="B2229" s="75"/>
      <c r="C2229" s="352"/>
      <c r="D2229" s="435"/>
      <c r="E2229" s="645"/>
      <c r="F2229" s="163"/>
      <c r="G2229" s="35"/>
      <c r="H2229" s="215"/>
      <c r="I2229" s="215"/>
      <c r="J2229" s="215"/>
      <c r="K2229" s="215"/>
      <c r="L2229" s="215"/>
      <c r="M2229" s="215"/>
      <c r="N2229" s="215"/>
      <c r="O2229" s="215"/>
      <c r="P2229" s="215"/>
    </row>
    <row r="2230" spans="1:23" x14ac:dyDescent="0.2">
      <c r="A2230" s="345"/>
      <c r="B2230" s="75"/>
      <c r="C2230" s="352"/>
      <c r="D2230" s="435"/>
      <c r="E2230" s="645"/>
      <c r="F2230" s="163"/>
      <c r="G2230" s="35"/>
      <c r="H2230" s="215"/>
      <c r="I2230" s="215"/>
      <c r="J2230" s="215"/>
      <c r="K2230" s="215"/>
      <c r="L2230" s="215"/>
      <c r="M2230" s="215"/>
      <c r="N2230" s="215"/>
      <c r="O2230" s="215"/>
      <c r="P2230" s="215"/>
      <c r="W2230" s="2">
        <v>130</v>
      </c>
    </row>
    <row r="2231" spans="1:23" x14ac:dyDescent="0.2">
      <c r="A2231" s="345"/>
      <c r="B2231" s="75"/>
      <c r="C2231" s="352"/>
      <c r="D2231" s="435"/>
      <c r="E2231" s="645"/>
      <c r="F2231" s="163"/>
      <c r="G2231" s="35"/>
      <c r="H2231" s="215"/>
      <c r="I2231" s="215"/>
      <c r="J2231" s="215"/>
      <c r="K2231" s="215"/>
      <c r="L2231" s="215"/>
      <c r="M2231" s="215"/>
      <c r="N2231" s="215"/>
      <c r="O2231" s="215"/>
      <c r="P2231" s="215"/>
    </row>
    <row r="2232" spans="1:23" x14ac:dyDescent="0.2">
      <c r="A2232" s="345"/>
      <c r="B2232" s="75"/>
      <c r="C2232" s="352"/>
      <c r="D2232" s="435"/>
      <c r="E2232" s="84"/>
      <c r="F2232" s="163"/>
      <c r="G2232" s="35"/>
      <c r="H2232" s="215"/>
      <c r="I2232" s="215"/>
      <c r="J2232" s="215"/>
      <c r="K2232" s="215"/>
      <c r="L2232" s="215"/>
      <c r="M2232" s="215"/>
      <c r="N2232" s="215"/>
      <c r="O2232" s="215"/>
      <c r="P2232" s="215"/>
    </row>
    <row r="2233" spans="1:23" x14ac:dyDescent="0.2">
      <c r="A2233" s="345"/>
      <c r="B2233" s="75"/>
      <c r="C2233" s="352"/>
      <c r="D2233" s="435"/>
      <c r="E2233" s="84"/>
      <c r="F2233" s="163"/>
      <c r="G2233" s="35"/>
      <c r="H2233" s="215"/>
      <c r="I2233" s="215"/>
      <c r="J2233" s="215"/>
      <c r="K2233" s="215"/>
      <c r="L2233" s="215"/>
      <c r="M2233" s="215"/>
      <c r="N2233" s="215"/>
      <c r="O2233" s="215"/>
      <c r="P2233" s="215"/>
    </row>
    <row r="2234" spans="1:23" x14ac:dyDescent="0.2">
      <c r="A2234" s="345"/>
      <c r="B2234" s="75"/>
      <c r="C2234" s="352"/>
      <c r="D2234" s="435"/>
      <c r="E2234" s="84"/>
      <c r="F2234" s="163"/>
      <c r="G2234" s="35"/>
      <c r="H2234" s="215"/>
      <c r="I2234" s="215"/>
      <c r="J2234" s="215"/>
      <c r="K2234" s="215"/>
      <c r="L2234" s="215"/>
      <c r="M2234" s="215"/>
      <c r="N2234" s="215"/>
      <c r="O2234" s="215"/>
      <c r="P2234" s="215"/>
      <c r="T2234" s="214">
        <v>1551.39</v>
      </c>
    </row>
    <row r="2235" spans="1:23" x14ac:dyDescent="0.2">
      <c r="A2235" s="345"/>
      <c r="B2235" s="75"/>
      <c r="C2235" s="352"/>
      <c r="D2235" s="435"/>
      <c r="E2235" s="84"/>
      <c r="F2235" s="163"/>
      <c r="G2235" s="35"/>
      <c r="H2235" s="215"/>
      <c r="I2235" s="215"/>
      <c r="J2235" s="215"/>
      <c r="K2235" s="215"/>
      <c r="L2235" s="215"/>
      <c r="M2235" s="215"/>
      <c r="N2235" s="215"/>
      <c r="O2235" s="215"/>
      <c r="P2235" s="215"/>
      <c r="T2235" s="214">
        <f>3*19.75</f>
        <v>59.25</v>
      </c>
    </row>
    <row r="2236" spans="1:23" x14ac:dyDescent="0.2">
      <c r="A2236" s="345"/>
      <c r="B2236" s="75"/>
      <c r="C2236" s="352"/>
      <c r="D2236" s="435"/>
      <c r="E2236" s="84"/>
      <c r="F2236" s="163"/>
      <c r="G2236" s="35"/>
      <c r="H2236" s="215"/>
      <c r="I2236" s="215"/>
      <c r="J2236" s="215"/>
      <c r="K2236" s="215"/>
      <c r="L2236" s="215"/>
      <c r="M2236" s="215"/>
      <c r="N2236" s="215"/>
      <c r="O2236" s="215"/>
      <c r="P2236" s="215"/>
      <c r="T2236" s="214">
        <f>8*28.75</f>
        <v>230</v>
      </c>
    </row>
    <row r="2237" spans="1:23" x14ac:dyDescent="0.2">
      <c r="A2237" s="345"/>
      <c r="B2237" s="75"/>
      <c r="C2237" s="352"/>
      <c r="D2237" s="435"/>
      <c r="E2237" s="645"/>
      <c r="F2237" s="163"/>
      <c r="G2237" s="35"/>
      <c r="H2237" s="215"/>
      <c r="I2237" s="215"/>
      <c r="J2237" s="215"/>
      <c r="K2237" s="215"/>
      <c r="L2237" s="215"/>
      <c r="M2237" s="215"/>
      <c r="N2237" s="215"/>
      <c r="O2237" s="215"/>
      <c r="P2237" s="215"/>
      <c r="T2237" s="214"/>
    </row>
    <row r="2238" spans="1:23" x14ac:dyDescent="0.2">
      <c r="A2238" s="345"/>
      <c r="B2238" s="75"/>
      <c r="C2238" s="352"/>
      <c r="D2238" s="435"/>
      <c r="E2238" s="84"/>
      <c r="F2238" s="172"/>
      <c r="G2238" s="35"/>
      <c r="H2238" s="215"/>
      <c r="I2238" s="215"/>
      <c r="J2238" s="215"/>
      <c r="K2238" s="215"/>
      <c r="L2238" s="215"/>
      <c r="M2238" s="215"/>
      <c r="N2238" s="215"/>
      <c r="O2238" s="215"/>
      <c r="P2238" s="215"/>
      <c r="T2238" s="215">
        <f>SUM(T2234:T2237)</f>
        <v>1840.64</v>
      </c>
    </row>
    <row r="2239" spans="1:23" x14ac:dyDescent="0.2">
      <c r="A2239" s="345"/>
      <c r="B2239" s="75"/>
      <c r="C2239" s="352"/>
      <c r="D2239" s="435"/>
      <c r="E2239" s="84"/>
      <c r="F2239" s="173"/>
      <c r="G2239" s="35"/>
      <c r="H2239" s="215"/>
      <c r="I2239" s="215"/>
      <c r="J2239" s="215"/>
      <c r="K2239" s="215"/>
      <c r="L2239" s="215"/>
      <c r="M2239" s="215"/>
      <c r="N2239" s="215"/>
      <c r="O2239" s="215"/>
      <c r="P2239" s="215"/>
      <c r="T2239" s="214">
        <v>2900</v>
      </c>
    </row>
    <row r="2240" spans="1:23" x14ac:dyDescent="0.2">
      <c r="A2240" s="345"/>
      <c r="B2240" s="75"/>
      <c r="C2240" s="352"/>
      <c r="D2240" s="435"/>
      <c r="E2240" s="84"/>
      <c r="F2240" s="173"/>
      <c r="G2240" s="35"/>
      <c r="H2240" s="215"/>
      <c r="I2240" s="215"/>
      <c r="J2240" s="215"/>
      <c r="K2240" s="215"/>
      <c r="L2240" s="215"/>
      <c r="M2240" s="215"/>
      <c r="N2240" s="215"/>
      <c r="O2240" s="215"/>
      <c r="P2240" s="215"/>
      <c r="T2240" s="214">
        <v>130</v>
      </c>
    </row>
    <row r="2241" spans="1:22" ht="13.5" thickBot="1" x14ac:dyDescent="0.25">
      <c r="A2241" s="45"/>
      <c r="B2241" s="188"/>
      <c r="C2241" s="47" t="s">
        <v>8</v>
      </c>
      <c r="D2241" s="66" t="s">
        <v>8</v>
      </c>
      <c r="E2241" s="188"/>
      <c r="F2241" s="49" t="s">
        <v>15</v>
      </c>
      <c r="G2241" s="50">
        <f>SUM(G2207:G2240)</f>
        <v>4581.3900000000003</v>
      </c>
      <c r="H2241" s="246"/>
      <c r="I2241" s="246"/>
      <c r="J2241" s="246"/>
      <c r="K2241" s="246"/>
      <c r="L2241" s="246"/>
      <c r="M2241" s="246"/>
      <c r="N2241" s="246"/>
      <c r="O2241" s="246"/>
      <c r="P2241" s="246"/>
      <c r="T2241" s="215">
        <f>SUM(T2238:T2240)</f>
        <v>4870.6400000000003</v>
      </c>
      <c r="V2241" s="164"/>
    </row>
    <row r="2242" spans="1:22" ht="13.5" thickTop="1" x14ac:dyDescent="0.2">
      <c r="A2242" s="1188" t="s">
        <v>2182</v>
      </c>
      <c r="B2242" s="1189"/>
      <c r="C2242" s="1189"/>
      <c r="D2242" s="1189"/>
      <c r="E2242" s="1189"/>
      <c r="F2242" s="1189"/>
      <c r="G2242" s="1190"/>
      <c r="H2242" s="358"/>
      <c r="I2242" s="358"/>
      <c r="J2242" s="358"/>
      <c r="K2242" s="358"/>
      <c r="L2242" s="358"/>
      <c r="M2242" s="358"/>
      <c r="N2242" s="358"/>
      <c r="O2242" s="358"/>
      <c r="P2242" s="358"/>
    </row>
    <row r="2243" spans="1:22" ht="13.5" thickBot="1" x14ac:dyDescent="0.25">
      <c r="A2243" s="359"/>
      <c r="B2243" s="355"/>
      <c r="C2243" s="355" t="s">
        <v>8</v>
      </c>
      <c r="D2243" s="360"/>
      <c r="E2243" s="355"/>
      <c r="F2243" s="361"/>
      <c r="G2243" s="362"/>
      <c r="H2243" s="411"/>
      <c r="I2243" s="411"/>
      <c r="J2243" s="411"/>
      <c r="K2243" s="411"/>
      <c r="L2243" s="411"/>
      <c r="M2243" s="411"/>
      <c r="N2243" s="411"/>
      <c r="O2243" s="411"/>
      <c r="P2243" s="411"/>
    </row>
    <row r="2244" spans="1:22" ht="13.5" thickTop="1" x14ac:dyDescent="0.2">
      <c r="A2244" s="1130" t="s">
        <v>8</v>
      </c>
      <c r="B2244" s="1131"/>
      <c r="C2244" s="1131"/>
      <c r="D2244" s="57" t="s">
        <v>11</v>
      </c>
      <c r="E2244" s="1132" t="s">
        <v>12</v>
      </c>
      <c r="F2244" s="1132"/>
      <c r="G2244" s="1133"/>
      <c r="H2244" s="4"/>
      <c r="I2244" s="4"/>
      <c r="J2244" s="4"/>
      <c r="K2244" s="4"/>
      <c r="L2244" s="4"/>
      <c r="M2244" s="4"/>
      <c r="N2244" s="4"/>
      <c r="O2244" s="4"/>
      <c r="P2244" s="4"/>
    </row>
    <row r="2245" spans="1:22" x14ac:dyDescent="0.2">
      <c r="A2245" s="1191" t="s">
        <v>17</v>
      </c>
      <c r="B2245" s="1192"/>
      <c r="C2245" s="1193"/>
      <c r="D2245" s="39"/>
      <c r="E2245" s="1136"/>
      <c r="F2245" s="1137"/>
      <c r="G2245" s="1138"/>
      <c r="H2245" s="176"/>
      <c r="I2245" s="176"/>
      <c r="J2245" s="176"/>
      <c r="K2245" s="176"/>
      <c r="L2245" s="176"/>
      <c r="M2245" s="176"/>
      <c r="N2245" s="176"/>
      <c r="O2245" s="176"/>
      <c r="P2245" s="176"/>
    </row>
    <row r="2246" spans="1:22" x14ac:dyDescent="0.2">
      <c r="A2246" s="1191" t="s">
        <v>38</v>
      </c>
      <c r="B2246" s="1192"/>
      <c r="C2246" s="1193"/>
      <c r="D2246" s="58" t="s">
        <v>380</v>
      </c>
      <c r="E2246" s="1194" t="s">
        <v>142</v>
      </c>
      <c r="F2246" s="1139"/>
      <c r="G2246" s="1140"/>
      <c r="H2246" s="1"/>
      <c r="I2246" s="1"/>
      <c r="J2246" s="1"/>
      <c r="K2246" s="1"/>
      <c r="L2246" s="1"/>
      <c r="M2246" s="1"/>
      <c r="N2246" s="1"/>
      <c r="O2246" s="1"/>
      <c r="P2246" s="1"/>
    </row>
    <row r="2247" spans="1:22" ht="13.5" thickBot="1" x14ac:dyDescent="0.25">
      <c r="A2247" s="1195" t="s">
        <v>39</v>
      </c>
      <c r="B2247" s="1196"/>
      <c r="C2247" s="1197"/>
      <c r="D2247" s="356" t="s">
        <v>589</v>
      </c>
      <c r="E2247" s="1143" t="s">
        <v>0</v>
      </c>
      <c r="F2247" s="1143"/>
      <c r="G2247" s="1144"/>
      <c r="H2247" s="4"/>
      <c r="I2247" s="4"/>
      <c r="J2247" s="4"/>
      <c r="K2247" s="4"/>
      <c r="L2247" s="4"/>
      <c r="M2247" s="4"/>
      <c r="N2247" s="4"/>
      <c r="O2247" s="4"/>
      <c r="P2247" s="4"/>
    </row>
    <row r="2248" spans="1:22" ht="16.5" x14ac:dyDescent="0.25">
      <c r="A2248" s="1152" t="s">
        <v>29</v>
      </c>
      <c r="B2248" s="1153"/>
      <c r="C2248" s="1153"/>
      <c r="D2248" s="1153"/>
      <c r="E2248" s="1153"/>
      <c r="F2248" s="1153"/>
      <c r="G2248" s="1154"/>
      <c r="H2248" s="251"/>
      <c r="I2248" s="251"/>
      <c r="J2248" s="251"/>
      <c r="K2248" s="251"/>
      <c r="L2248" s="251"/>
      <c r="M2248" s="251"/>
      <c r="N2248" s="251"/>
      <c r="O2248" s="251"/>
      <c r="P2248" s="251"/>
    </row>
    <row r="2249" spans="1:22" x14ac:dyDescent="0.2">
      <c r="A2249" s="1155" t="s">
        <v>48</v>
      </c>
      <c r="B2249" s="1156"/>
      <c r="C2249" s="1156"/>
      <c r="D2249" s="1156"/>
      <c r="E2249" s="1156"/>
      <c r="F2249" s="1156"/>
      <c r="G2249" s="1157"/>
      <c r="H2249" s="250"/>
      <c r="I2249" s="250"/>
      <c r="J2249" s="250"/>
      <c r="K2249" s="250"/>
      <c r="L2249" s="250"/>
      <c r="M2249" s="250"/>
      <c r="N2249" s="250"/>
      <c r="O2249" s="250"/>
      <c r="P2249" s="250"/>
    </row>
    <row r="2250" spans="1:22" x14ac:dyDescent="0.2">
      <c r="A2250" s="1158" t="s">
        <v>49</v>
      </c>
      <c r="B2250" s="1159"/>
      <c r="C2250" s="1159"/>
      <c r="D2250" s="1159"/>
      <c r="E2250" s="1159"/>
      <c r="F2250" s="1159"/>
      <c r="G2250" s="1160"/>
      <c r="H2250" s="4"/>
      <c r="I2250" s="4"/>
      <c r="J2250" s="4"/>
      <c r="K2250" s="4"/>
      <c r="L2250" s="4"/>
      <c r="M2250" s="4"/>
      <c r="N2250" s="4"/>
      <c r="O2250" s="4"/>
      <c r="P2250" s="4"/>
    </row>
    <row r="2251" spans="1:22" x14ac:dyDescent="0.2">
      <c r="A2251" s="6"/>
      <c r="B2251" s="178"/>
      <c r="C2251" s="8"/>
      <c r="D2251" s="9"/>
      <c r="E2251" s="99"/>
      <c r="F2251" s="10"/>
      <c r="G2251" s="373" t="s">
        <v>20</v>
      </c>
      <c r="H2251" s="559"/>
      <c r="I2251" s="559"/>
      <c r="J2251" s="559"/>
      <c r="K2251" s="559"/>
      <c r="L2251" s="559"/>
      <c r="M2251" s="559"/>
      <c r="N2251" s="559"/>
      <c r="O2251" s="559"/>
      <c r="P2251" s="559"/>
    </row>
    <row r="2252" spans="1:22" x14ac:dyDescent="0.2">
      <c r="A2252" s="12" t="s">
        <v>1</v>
      </c>
      <c r="B2252" s="13"/>
      <c r="C2252" s="14" t="s">
        <v>5</v>
      </c>
      <c r="D2252" s="13"/>
      <c r="E2252" s="343" t="s">
        <v>2241</v>
      </c>
      <c r="F2252" s="60"/>
      <c r="G2252" s="344" t="s">
        <v>2211</v>
      </c>
      <c r="H2252" s="411"/>
      <c r="I2252" s="411"/>
      <c r="J2252" s="411"/>
      <c r="K2252" s="411"/>
      <c r="L2252" s="411"/>
      <c r="M2252" s="411"/>
      <c r="N2252" s="411"/>
      <c r="O2252" s="411"/>
      <c r="P2252" s="411"/>
    </row>
    <row r="2253" spans="1:22" x14ac:dyDescent="0.2">
      <c r="A2253" s="17" t="s">
        <v>8</v>
      </c>
      <c r="B2253" s="179"/>
      <c r="C2253" s="19"/>
      <c r="D2253" s="4"/>
      <c r="E2253" s="1145"/>
      <c r="F2253" s="1146"/>
      <c r="G2253" s="20"/>
    </row>
    <row r="2254" spans="1:22" x14ac:dyDescent="0.2">
      <c r="A2254" s="21" t="s">
        <v>37</v>
      </c>
      <c r="B2254" s="22"/>
      <c r="C2254" s="22"/>
      <c r="D2254" s="22"/>
      <c r="E2254" s="23" t="s">
        <v>46</v>
      </c>
      <c r="F2254" s="24"/>
      <c r="G2254" s="20" t="s">
        <v>50</v>
      </c>
    </row>
    <row r="2255" spans="1:22" x14ac:dyDescent="0.2">
      <c r="A2255" s="6"/>
      <c r="B2255" s="178"/>
      <c r="C2255" s="8"/>
      <c r="D2255" s="8"/>
      <c r="E2255" s="1147"/>
      <c r="F2255" s="1148"/>
      <c r="G2255" s="25"/>
    </row>
    <row r="2256" spans="1:22" ht="26.25" thickBot="1" x14ac:dyDescent="0.25">
      <c r="A2256" s="26" t="s">
        <v>47</v>
      </c>
      <c r="B2256" s="180" t="s">
        <v>23</v>
      </c>
      <c r="C2256" s="28" t="s">
        <v>34</v>
      </c>
      <c r="D2256" s="110" t="s">
        <v>53</v>
      </c>
      <c r="E2256" s="181" t="s">
        <v>54</v>
      </c>
      <c r="F2256" s="111" t="s">
        <v>55</v>
      </c>
      <c r="G2256" s="112" t="s">
        <v>35</v>
      </c>
      <c r="H2256" s="253"/>
      <c r="I2256" s="253"/>
      <c r="J2256" s="253"/>
      <c r="K2256" s="253"/>
      <c r="L2256" s="253"/>
      <c r="M2256" s="253"/>
      <c r="N2256" s="253"/>
      <c r="O2256" s="253"/>
      <c r="P2256" s="253"/>
    </row>
    <row r="2257" spans="1:23" ht="13.5" thickTop="1" x14ac:dyDescent="0.2">
      <c r="A2257" s="345">
        <v>1</v>
      </c>
      <c r="B2257" s="75"/>
      <c r="C2257" s="346" t="s">
        <v>153</v>
      </c>
      <c r="D2257" s="347" t="s">
        <v>2054</v>
      </c>
      <c r="E2257" s="438">
        <v>3</v>
      </c>
      <c r="F2257" s="437">
        <v>170</v>
      </c>
      <c r="G2257" s="35">
        <f>F2257*E2257</f>
        <v>510</v>
      </c>
      <c r="H2257" s="215">
        <f>G2257</f>
        <v>510</v>
      </c>
      <c r="I2257" s="215"/>
      <c r="J2257" s="215"/>
      <c r="K2257" s="215"/>
      <c r="L2257" s="215"/>
      <c r="M2257" s="215"/>
      <c r="N2257" s="215"/>
      <c r="O2257" s="215"/>
      <c r="P2257" s="215"/>
      <c r="Q2257" s="215">
        <f>G2257</f>
        <v>510</v>
      </c>
      <c r="R2257" s="215"/>
      <c r="S2257" s="652"/>
    </row>
    <row r="2258" spans="1:23" x14ac:dyDescent="0.2">
      <c r="A2258" s="345">
        <f>A2257+1</f>
        <v>2</v>
      </c>
      <c r="B2258" s="75"/>
      <c r="C2258" s="352" t="s">
        <v>1461</v>
      </c>
      <c r="D2258" s="347" t="s">
        <v>1653</v>
      </c>
      <c r="E2258" s="644">
        <v>0.66666999999999998</v>
      </c>
      <c r="F2258" s="185">
        <v>180</v>
      </c>
      <c r="G2258" s="35">
        <f t="shared" ref="G2258:G2284" si="38">F2258*E2258</f>
        <v>120.00059999999999</v>
      </c>
      <c r="H2258" s="215">
        <f>G2258</f>
        <v>120.00059999999999</v>
      </c>
      <c r="I2258" s="215"/>
      <c r="J2258" s="215"/>
      <c r="K2258" s="215"/>
      <c r="L2258" s="215"/>
      <c r="M2258" s="215"/>
      <c r="N2258" s="215"/>
      <c r="O2258" s="215"/>
      <c r="P2258" s="215"/>
      <c r="Q2258" s="215">
        <f>G2258</f>
        <v>120.00059999999999</v>
      </c>
      <c r="R2258" s="215"/>
      <c r="S2258" s="653"/>
      <c r="T2258" s="411" t="s">
        <v>8</v>
      </c>
    </row>
    <row r="2259" spans="1:23" x14ac:dyDescent="0.2">
      <c r="A2259" s="345">
        <f t="shared" ref="A2259:A2284" si="39">A2258+1</f>
        <v>3</v>
      </c>
      <c r="B2259" s="75"/>
      <c r="C2259" s="352" t="s">
        <v>1461</v>
      </c>
      <c r="D2259" s="439" t="s">
        <v>2184</v>
      </c>
      <c r="E2259" s="644">
        <v>7.5</v>
      </c>
      <c r="F2259" s="185">
        <v>160</v>
      </c>
      <c r="G2259" s="35">
        <f t="shared" si="38"/>
        <v>1200</v>
      </c>
      <c r="H2259" s="215">
        <f>G2259</f>
        <v>1200</v>
      </c>
      <c r="I2259" s="215"/>
      <c r="J2259" s="215"/>
      <c r="K2259" s="215"/>
      <c r="L2259" s="215"/>
      <c r="M2259" s="215"/>
      <c r="N2259" s="215"/>
      <c r="O2259" s="215"/>
      <c r="P2259" s="215"/>
      <c r="Q2259" s="215">
        <f>G2259</f>
        <v>1200</v>
      </c>
      <c r="R2259" s="215"/>
      <c r="S2259" s="653"/>
    </row>
    <row r="2260" spans="1:23" x14ac:dyDescent="0.2">
      <c r="A2260" s="345">
        <f t="shared" si="39"/>
        <v>4</v>
      </c>
      <c r="B2260" s="75"/>
      <c r="C2260" s="352" t="s">
        <v>1541</v>
      </c>
      <c r="D2260" s="347" t="s">
        <v>1817</v>
      </c>
      <c r="E2260" s="77">
        <v>1</v>
      </c>
      <c r="F2260" s="214">
        <v>1450</v>
      </c>
      <c r="G2260" s="35">
        <f t="shared" si="38"/>
        <v>1450</v>
      </c>
      <c r="H2260" s="215">
        <f>G2260</f>
        <v>1450</v>
      </c>
      <c r="I2260" s="215"/>
      <c r="J2260" s="215"/>
      <c r="K2260" s="215"/>
      <c r="L2260" s="215"/>
      <c r="M2260" s="215"/>
      <c r="N2260" s="215"/>
      <c r="O2260" s="215"/>
      <c r="P2260" s="215"/>
      <c r="Q2260" s="215">
        <f>G2260</f>
        <v>1450</v>
      </c>
      <c r="R2260" s="215"/>
      <c r="S2260" s="336"/>
    </row>
    <row r="2261" spans="1:23" x14ac:dyDescent="0.2">
      <c r="A2261" s="345">
        <f t="shared" si="39"/>
        <v>5</v>
      </c>
      <c r="B2261" s="75"/>
      <c r="C2261" s="352" t="s">
        <v>149</v>
      </c>
      <c r="D2261" s="347" t="s">
        <v>2135</v>
      </c>
      <c r="E2261" s="77">
        <v>9</v>
      </c>
      <c r="F2261" s="185">
        <v>85</v>
      </c>
      <c r="G2261" s="35">
        <f t="shared" si="38"/>
        <v>765</v>
      </c>
      <c r="H2261" s="215"/>
      <c r="I2261" s="215"/>
      <c r="J2261" s="215"/>
      <c r="K2261" s="215"/>
      <c r="L2261" s="215"/>
      <c r="M2261" s="215"/>
      <c r="N2261" s="215"/>
      <c r="O2261" s="215"/>
      <c r="P2261" s="215"/>
    </row>
    <row r="2262" spans="1:23" x14ac:dyDescent="0.2">
      <c r="A2262" s="345">
        <f t="shared" si="39"/>
        <v>6</v>
      </c>
      <c r="B2262" s="75"/>
      <c r="C2262" s="352" t="s">
        <v>178</v>
      </c>
      <c r="D2262" s="347" t="s">
        <v>2018</v>
      </c>
      <c r="E2262" s="77">
        <v>2</v>
      </c>
      <c r="F2262" s="185">
        <v>68.5</v>
      </c>
      <c r="G2262" s="35">
        <f t="shared" si="38"/>
        <v>137</v>
      </c>
      <c r="H2262" s="215"/>
      <c r="I2262" s="215"/>
      <c r="J2262" s="215"/>
      <c r="K2262" s="215"/>
      <c r="L2262" s="215"/>
      <c r="M2262" s="215"/>
      <c r="N2262" s="215"/>
      <c r="O2262" s="215"/>
      <c r="P2262" s="215"/>
    </row>
    <row r="2263" spans="1:23" x14ac:dyDescent="0.2">
      <c r="A2263" s="345">
        <f t="shared" si="39"/>
        <v>7</v>
      </c>
      <c r="B2263" s="75"/>
      <c r="C2263" s="352" t="s">
        <v>177</v>
      </c>
      <c r="D2263" s="347" t="s">
        <v>1592</v>
      </c>
      <c r="E2263" s="77">
        <v>1</v>
      </c>
      <c r="F2263" s="185">
        <v>103.5</v>
      </c>
      <c r="G2263" s="35">
        <f t="shared" si="38"/>
        <v>103.5</v>
      </c>
      <c r="H2263" s="215"/>
      <c r="I2263" s="215"/>
      <c r="J2263" s="215"/>
      <c r="K2263" s="215"/>
      <c r="L2263" s="215"/>
      <c r="M2263" s="215"/>
      <c r="N2263" s="215"/>
      <c r="O2263" s="215"/>
      <c r="P2263" s="215"/>
    </row>
    <row r="2264" spans="1:23" x14ac:dyDescent="0.2">
      <c r="A2264" s="345">
        <f t="shared" si="39"/>
        <v>8</v>
      </c>
      <c r="B2264" s="75"/>
      <c r="C2264" s="352" t="s">
        <v>1461</v>
      </c>
      <c r="D2264" s="347" t="s">
        <v>2199</v>
      </c>
      <c r="E2264" s="77">
        <v>0.13</v>
      </c>
      <c r="F2264" s="185">
        <v>214</v>
      </c>
      <c r="G2264" s="35">
        <f t="shared" si="38"/>
        <v>27.82</v>
      </c>
      <c r="H2264" s="215"/>
      <c r="I2264" s="215"/>
      <c r="J2264" s="215"/>
      <c r="K2264" s="215"/>
      <c r="L2264" s="215"/>
      <c r="M2264" s="215"/>
      <c r="N2264" s="215"/>
      <c r="O2264" s="215"/>
      <c r="P2264" s="215"/>
    </row>
    <row r="2265" spans="1:23" x14ac:dyDescent="0.2">
      <c r="A2265" s="345">
        <f t="shared" si="39"/>
        <v>9</v>
      </c>
      <c r="B2265" s="186"/>
      <c r="C2265" s="352" t="s">
        <v>1461</v>
      </c>
      <c r="D2265" s="347" t="s">
        <v>2200</v>
      </c>
      <c r="E2265" s="438">
        <v>4.4619999999999997</v>
      </c>
      <c r="F2265" s="185">
        <v>54</v>
      </c>
      <c r="G2265" s="35">
        <f t="shared" si="38"/>
        <v>240.94799999999998</v>
      </c>
      <c r="H2265" s="215"/>
      <c r="I2265" s="215"/>
      <c r="J2265" s="215"/>
      <c r="K2265" s="215"/>
      <c r="L2265" s="215"/>
      <c r="M2265" s="215"/>
      <c r="N2265" s="215"/>
      <c r="O2265" s="215"/>
      <c r="P2265" s="215"/>
    </row>
    <row r="2266" spans="1:23" x14ac:dyDescent="0.2">
      <c r="A2266" s="345">
        <f t="shared" si="39"/>
        <v>10</v>
      </c>
      <c r="B2266" s="74"/>
      <c r="C2266" s="352" t="s">
        <v>149</v>
      </c>
      <c r="D2266" s="347" t="s">
        <v>2201</v>
      </c>
      <c r="E2266" s="77">
        <v>2</v>
      </c>
      <c r="F2266" s="185">
        <v>152</v>
      </c>
      <c r="G2266" s="35">
        <f t="shared" si="38"/>
        <v>304</v>
      </c>
      <c r="H2266" s="215"/>
      <c r="I2266" s="215"/>
      <c r="J2266" s="215"/>
      <c r="K2266" s="215"/>
      <c r="L2266" s="215"/>
      <c r="M2266" s="215"/>
      <c r="N2266" s="215"/>
      <c r="O2266" s="215"/>
      <c r="P2266" s="215"/>
    </row>
    <row r="2267" spans="1:23" x14ac:dyDescent="0.2">
      <c r="A2267" s="345">
        <f t="shared" si="39"/>
        <v>11</v>
      </c>
      <c r="B2267" s="74"/>
      <c r="C2267" s="352" t="s">
        <v>149</v>
      </c>
      <c r="D2267" s="435" t="s">
        <v>2202</v>
      </c>
      <c r="E2267" s="84">
        <v>1</v>
      </c>
      <c r="F2267" s="579">
        <v>199</v>
      </c>
      <c r="G2267" s="35">
        <f t="shared" si="38"/>
        <v>199</v>
      </c>
      <c r="H2267" s="215"/>
      <c r="I2267" s="215"/>
      <c r="J2267" s="215"/>
      <c r="K2267" s="215"/>
      <c r="L2267" s="215"/>
      <c r="M2267" s="215"/>
      <c r="N2267" s="215"/>
      <c r="O2267" s="215"/>
      <c r="P2267" s="215"/>
    </row>
    <row r="2268" spans="1:23" x14ac:dyDescent="0.2">
      <c r="A2268" s="345">
        <f t="shared" si="39"/>
        <v>12</v>
      </c>
      <c r="B2268" s="74"/>
      <c r="C2268" s="352" t="s">
        <v>149</v>
      </c>
      <c r="D2268" s="435" t="s">
        <v>1671</v>
      </c>
      <c r="E2268" s="84">
        <v>1</v>
      </c>
      <c r="F2268" s="163">
        <v>198.5</v>
      </c>
      <c r="G2268" s="35">
        <f t="shared" si="38"/>
        <v>198.5</v>
      </c>
      <c r="H2268" s="215"/>
      <c r="I2268" s="215"/>
      <c r="J2268" s="215"/>
      <c r="K2268" s="215"/>
      <c r="L2268" s="215"/>
      <c r="M2268" s="215"/>
      <c r="N2268" s="215"/>
      <c r="O2268" s="215"/>
      <c r="P2268" s="215"/>
      <c r="U2268" s="2">
        <v>0.33800000000000002</v>
      </c>
      <c r="V2268" s="214">
        <v>399</v>
      </c>
      <c r="W2268" s="164">
        <f>V2268*U2268</f>
        <v>134.86200000000002</v>
      </c>
    </row>
    <row r="2269" spans="1:23" x14ac:dyDescent="0.2">
      <c r="A2269" s="345">
        <f t="shared" si="39"/>
        <v>13</v>
      </c>
      <c r="B2269" s="75"/>
      <c r="C2269" s="352" t="s">
        <v>1461</v>
      </c>
      <c r="D2269" s="435" t="s">
        <v>2203</v>
      </c>
      <c r="E2269" s="84">
        <v>0.23</v>
      </c>
      <c r="F2269" s="172">
        <v>298</v>
      </c>
      <c r="G2269" s="35">
        <f t="shared" si="38"/>
        <v>68.540000000000006</v>
      </c>
      <c r="H2269" s="215"/>
      <c r="I2269" s="215"/>
      <c r="J2269" s="215"/>
      <c r="K2269" s="215"/>
      <c r="L2269" s="215"/>
      <c r="M2269" s="215"/>
      <c r="N2269" s="215"/>
      <c r="O2269" s="215"/>
      <c r="P2269" s="215"/>
      <c r="U2269" s="2">
        <v>0.30399999999999999</v>
      </c>
      <c r="V2269" s="214">
        <v>399</v>
      </c>
      <c r="W2269" s="164">
        <f t="shared" ref="W2269:W2271" si="40">V2269*U2269</f>
        <v>121.29599999999999</v>
      </c>
    </row>
    <row r="2270" spans="1:23" x14ac:dyDescent="0.2">
      <c r="A2270" s="345">
        <f t="shared" si="39"/>
        <v>14</v>
      </c>
      <c r="B2270" s="75"/>
      <c r="C2270" s="352" t="s">
        <v>1461</v>
      </c>
      <c r="D2270" s="435" t="s">
        <v>2204</v>
      </c>
      <c r="E2270" s="84">
        <v>1.3720000000000001</v>
      </c>
      <c r="F2270" s="173">
        <v>399</v>
      </c>
      <c r="G2270" s="35">
        <f t="shared" si="38"/>
        <v>547.428</v>
      </c>
      <c r="H2270" s="215"/>
      <c r="I2270" s="215"/>
      <c r="J2270" s="215"/>
      <c r="K2270" s="215"/>
      <c r="L2270" s="215"/>
      <c r="M2270" s="215"/>
      <c r="N2270" s="215"/>
      <c r="O2270" s="215"/>
      <c r="P2270" s="215"/>
      <c r="U2270" s="2">
        <v>0.44</v>
      </c>
      <c r="V2270" s="214">
        <v>399</v>
      </c>
      <c r="W2270" s="164">
        <f t="shared" si="40"/>
        <v>175.56</v>
      </c>
    </row>
    <row r="2271" spans="1:23" x14ac:dyDescent="0.2">
      <c r="A2271" s="345">
        <f t="shared" si="39"/>
        <v>15</v>
      </c>
      <c r="B2271" s="75"/>
      <c r="C2271" s="352" t="s">
        <v>1461</v>
      </c>
      <c r="D2271" s="435" t="s">
        <v>2006</v>
      </c>
      <c r="E2271" s="644">
        <v>1.84</v>
      </c>
      <c r="F2271" s="185">
        <v>294</v>
      </c>
      <c r="G2271" s="35">
        <f t="shared" si="38"/>
        <v>540.96</v>
      </c>
      <c r="H2271" s="215"/>
      <c r="I2271" s="215"/>
      <c r="J2271" s="215"/>
      <c r="K2271" s="215"/>
      <c r="L2271" s="215"/>
      <c r="M2271" s="215"/>
      <c r="N2271" s="215"/>
      <c r="O2271" s="215"/>
      <c r="P2271" s="215"/>
      <c r="U2271" s="411">
        <v>0.28999999999999998</v>
      </c>
      <c r="V2271" s="214">
        <v>399</v>
      </c>
      <c r="W2271" s="164">
        <f t="shared" si="40"/>
        <v>115.71</v>
      </c>
    </row>
    <row r="2272" spans="1:23" x14ac:dyDescent="0.2">
      <c r="A2272" s="345">
        <f t="shared" si="39"/>
        <v>16</v>
      </c>
      <c r="B2272" s="75"/>
      <c r="C2272" s="352" t="s">
        <v>1461</v>
      </c>
      <c r="D2272" s="435" t="s">
        <v>2205</v>
      </c>
      <c r="E2272" s="77">
        <v>1.105</v>
      </c>
      <c r="F2272" s="185">
        <v>92</v>
      </c>
      <c r="G2272" s="35">
        <f t="shared" si="38"/>
        <v>101.66</v>
      </c>
      <c r="H2272" s="215"/>
      <c r="I2272" s="215"/>
      <c r="J2272" s="215"/>
      <c r="K2272" s="215"/>
      <c r="L2272" s="215"/>
      <c r="M2272" s="215"/>
      <c r="N2272" s="215"/>
      <c r="O2272" s="215"/>
      <c r="P2272" s="215"/>
      <c r="U2272" s="311">
        <f>SUM(U2268:U2271)</f>
        <v>1.3720000000000001</v>
      </c>
      <c r="V2272" s="311"/>
      <c r="W2272" s="443">
        <f>SUM(W2268:W2271)</f>
        <v>547.428</v>
      </c>
    </row>
    <row r="2273" spans="1:23" x14ac:dyDescent="0.2">
      <c r="A2273" s="345">
        <f t="shared" si="39"/>
        <v>17</v>
      </c>
      <c r="B2273" s="75"/>
      <c r="C2273" s="352" t="s">
        <v>1461</v>
      </c>
      <c r="D2273" s="347" t="s">
        <v>2213</v>
      </c>
      <c r="E2273" s="778">
        <v>2.96</v>
      </c>
      <c r="F2273" s="1072">
        <v>55</v>
      </c>
      <c r="G2273" s="714">
        <v>162.82</v>
      </c>
      <c r="H2273" s="215"/>
      <c r="I2273" s="215"/>
      <c r="J2273" s="215"/>
      <c r="K2273" s="215"/>
      <c r="L2273" s="215"/>
      <c r="M2273" s="215"/>
      <c r="N2273" s="215"/>
      <c r="O2273" s="215"/>
      <c r="P2273" s="215"/>
    </row>
    <row r="2274" spans="1:23" x14ac:dyDescent="0.2">
      <c r="A2274" s="345">
        <f t="shared" si="39"/>
        <v>18</v>
      </c>
      <c r="B2274" s="75"/>
      <c r="C2274" s="352" t="s">
        <v>1461</v>
      </c>
      <c r="D2274" s="347" t="s">
        <v>2206</v>
      </c>
      <c r="E2274" s="644">
        <v>2.19</v>
      </c>
      <c r="F2274" s="185">
        <v>172</v>
      </c>
      <c r="G2274" s="35">
        <f t="shared" si="38"/>
        <v>376.68</v>
      </c>
      <c r="H2274" s="215">
        <f>SUM(G2261:G2274)</f>
        <v>3773.8559999999998</v>
      </c>
      <c r="I2274" s="215"/>
      <c r="J2274" s="215"/>
      <c r="K2274" s="215"/>
      <c r="L2274" s="215"/>
      <c r="M2274" s="215"/>
      <c r="N2274" s="215"/>
      <c r="O2274" s="215"/>
      <c r="P2274" s="215"/>
      <c r="Q2274" s="215">
        <f>SUM(G2261:G2274)</f>
        <v>3773.8559999999998</v>
      </c>
      <c r="R2274" s="215"/>
      <c r="S2274" s="215">
        <v>269.5</v>
      </c>
      <c r="T2274" s="164">
        <f>S2274+Q2274</f>
        <v>4043.3559999999998</v>
      </c>
    </row>
    <row r="2275" spans="1:23" x14ac:dyDescent="0.2">
      <c r="A2275" s="345">
        <f t="shared" si="39"/>
        <v>19</v>
      </c>
      <c r="B2275" s="75"/>
      <c r="C2275" s="352" t="s">
        <v>1461</v>
      </c>
      <c r="D2275" s="347" t="s">
        <v>2207</v>
      </c>
      <c r="E2275" s="77">
        <v>5</v>
      </c>
      <c r="F2275" s="185">
        <v>240</v>
      </c>
      <c r="G2275" s="35">
        <f t="shared" si="38"/>
        <v>1200</v>
      </c>
      <c r="H2275" s="215"/>
      <c r="I2275" s="215"/>
      <c r="J2275" s="215"/>
      <c r="K2275" s="215"/>
      <c r="L2275" s="215"/>
      <c r="M2275" s="215"/>
      <c r="N2275" s="215"/>
      <c r="O2275" s="215"/>
      <c r="P2275" s="215"/>
      <c r="U2275" s="2">
        <v>0.63</v>
      </c>
      <c r="V2275" s="214">
        <v>294</v>
      </c>
      <c r="W2275" s="164">
        <f>V2275*U2275</f>
        <v>185.22</v>
      </c>
    </row>
    <row r="2276" spans="1:23" x14ac:dyDescent="0.2">
      <c r="A2276" s="345">
        <f t="shared" si="39"/>
        <v>20</v>
      </c>
      <c r="B2276" s="75"/>
      <c r="C2276" s="352" t="s">
        <v>1461</v>
      </c>
      <c r="D2276" s="347" t="s">
        <v>2028</v>
      </c>
      <c r="E2276" s="84">
        <v>2</v>
      </c>
      <c r="F2276" s="163">
        <v>260</v>
      </c>
      <c r="G2276" s="35">
        <f t="shared" si="38"/>
        <v>520</v>
      </c>
      <c r="H2276" s="215"/>
      <c r="I2276" s="215"/>
      <c r="J2276" s="215"/>
      <c r="K2276" s="215"/>
      <c r="L2276" s="215"/>
      <c r="M2276" s="215"/>
      <c r="N2276" s="215"/>
      <c r="O2276" s="215"/>
      <c r="P2276" s="215"/>
      <c r="Q2276" s="164">
        <f>G2276+G2275</f>
        <v>1720</v>
      </c>
      <c r="U2276" s="2">
        <v>0.625</v>
      </c>
      <c r="V2276" s="214">
        <v>294</v>
      </c>
      <c r="W2276" s="164">
        <f t="shared" ref="W2276:W2277" si="41">V2276*U2276</f>
        <v>183.75</v>
      </c>
    </row>
    <row r="2277" spans="1:23" x14ac:dyDescent="0.2">
      <c r="A2277" s="345">
        <f t="shared" si="39"/>
        <v>21</v>
      </c>
      <c r="B2277" s="75"/>
      <c r="C2277" s="352" t="s">
        <v>1461</v>
      </c>
      <c r="D2277" s="347" t="s">
        <v>2208</v>
      </c>
      <c r="E2277" s="84">
        <v>0.75</v>
      </c>
      <c r="F2277" s="163">
        <v>240</v>
      </c>
      <c r="G2277" s="35">
        <f t="shared" si="38"/>
        <v>180</v>
      </c>
      <c r="H2277" s="215"/>
      <c r="I2277" s="215"/>
      <c r="J2277" s="215"/>
      <c r="K2277" s="215"/>
      <c r="L2277" s="215"/>
      <c r="M2277" s="215"/>
      <c r="N2277" s="215"/>
      <c r="O2277" s="215"/>
      <c r="P2277" s="215"/>
      <c r="Q2277" s="215">
        <f>G2277</f>
        <v>180</v>
      </c>
      <c r="S2277" s="164">
        <f>Q2274+S2274</f>
        <v>4043.3559999999998</v>
      </c>
      <c r="T2277" s="2">
        <v>0.02</v>
      </c>
      <c r="U2277" s="2">
        <v>0.58499999999999996</v>
      </c>
      <c r="V2277" s="214">
        <v>294</v>
      </c>
      <c r="W2277" s="164">
        <f t="shared" si="41"/>
        <v>171.98999999999998</v>
      </c>
    </row>
    <row r="2278" spans="1:23" x14ac:dyDescent="0.2">
      <c r="A2278" s="345">
        <f t="shared" si="39"/>
        <v>22</v>
      </c>
      <c r="B2278" s="75"/>
      <c r="C2278" s="352" t="s">
        <v>1461</v>
      </c>
      <c r="D2278" s="435" t="s">
        <v>1662</v>
      </c>
      <c r="E2278" s="84">
        <v>1</v>
      </c>
      <c r="F2278" s="163">
        <v>70</v>
      </c>
      <c r="G2278" s="35">
        <f t="shared" si="38"/>
        <v>70</v>
      </c>
      <c r="H2278" s="215"/>
      <c r="I2278" s="215"/>
      <c r="J2278" s="215"/>
      <c r="K2278" s="215"/>
      <c r="L2278" s="215"/>
      <c r="M2278" s="215"/>
      <c r="N2278" s="215"/>
      <c r="O2278" s="215"/>
      <c r="P2278" s="215"/>
      <c r="U2278" s="311">
        <f>SUM(U2275:U2277)</f>
        <v>1.8399999999999999</v>
      </c>
      <c r="V2278" s="311"/>
      <c r="W2278" s="443">
        <f>SUM(W2275:W2277)</f>
        <v>540.96</v>
      </c>
    </row>
    <row r="2279" spans="1:23" x14ac:dyDescent="0.2">
      <c r="A2279" s="345">
        <f t="shared" si="39"/>
        <v>23</v>
      </c>
      <c r="B2279" s="75"/>
      <c r="C2279" s="352" t="s">
        <v>1461</v>
      </c>
      <c r="D2279" s="435" t="s">
        <v>1483</v>
      </c>
      <c r="E2279" s="84">
        <v>1</v>
      </c>
      <c r="F2279" s="163">
        <v>76</v>
      </c>
      <c r="G2279" s="35">
        <f t="shared" si="38"/>
        <v>76</v>
      </c>
      <c r="H2279" s="215"/>
      <c r="I2279" s="215"/>
      <c r="J2279" s="215"/>
      <c r="K2279" s="215"/>
      <c r="L2279" s="215"/>
      <c r="M2279" s="215"/>
      <c r="N2279" s="2">
        <v>0.495</v>
      </c>
      <c r="O2279" s="215">
        <v>27.23</v>
      </c>
      <c r="P2279" s="215"/>
    </row>
    <row r="2280" spans="1:23" x14ac:dyDescent="0.2">
      <c r="A2280" s="345">
        <f t="shared" si="39"/>
        <v>24</v>
      </c>
      <c r="B2280" s="75"/>
      <c r="C2280" s="352" t="s">
        <v>1461</v>
      </c>
      <c r="D2280" s="435" t="s">
        <v>1481</v>
      </c>
      <c r="E2280" s="645">
        <v>0.5</v>
      </c>
      <c r="F2280" s="163">
        <v>112</v>
      </c>
      <c r="G2280" s="35">
        <f t="shared" si="38"/>
        <v>56</v>
      </c>
      <c r="H2280" s="215"/>
      <c r="I2280" s="215"/>
      <c r="J2280" s="215"/>
      <c r="K2280" s="215"/>
      <c r="L2280" s="215"/>
      <c r="M2280" s="215"/>
      <c r="N2280" s="2">
        <v>0.57499999999999996</v>
      </c>
      <c r="O2280" s="215">
        <v>31.63</v>
      </c>
      <c r="P2280" s="215"/>
      <c r="S2280" s="2">
        <f>56*2</f>
        <v>112</v>
      </c>
    </row>
    <row r="2281" spans="1:23" x14ac:dyDescent="0.2">
      <c r="A2281" s="345">
        <f t="shared" si="39"/>
        <v>25</v>
      </c>
      <c r="B2281" s="75"/>
      <c r="C2281" s="352" t="s">
        <v>1461</v>
      </c>
      <c r="D2281" s="435" t="s">
        <v>2209</v>
      </c>
      <c r="E2281" s="84">
        <v>2</v>
      </c>
      <c r="F2281" s="163">
        <v>80</v>
      </c>
      <c r="G2281" s="35">
        <f t="shared" si="38"/>
        <v>160</v>
      </c>
      <c r="H2281" s="215"/>
      <c r="I2281" s="215"/>
      <c r="J2281" s="215"/>
      <c r="K2281" s="215"/>
      <c r="L2281" s="215"/>
      <c r="M2281" s="215"/>
      <c r="N2281" s="2">
        <v>0.495</v>
      </c>
      <c r="O2281" s="215">
        <v>27.23</v>
      </c>
      <c r="P2281" s="215"/>
      <c r="Q2281" s="164">
        <f>G2278+G2279+G2280+G2281</f>
        <v>362</v>
      </c>
      <c r="U2281" s="2">
        <v>0.495</v>
      </c>
      <c r="V2281" s="214">
        <v>55</v>
      </c>
      <c r="W2281" s="164">
        <f>V2281*U2281</f>
        <v>27.225000000000001</v>
      </c>
    </row>
    <row r="2282" spans="1:23" x14ac:dyDescent="0.2">
      <c r="A2282" s="345">
        <f t="shared" si="39"/>
        <v>26</v>
      </c>
      <c r="B2282" s="75"/>
      <c r="C2282" s="352" t="s">
        <v>149</v>
      </c>
      <c r="D2282" s="435" t="s">
        <v>252</v>
      </c>
      <c r="E2282" s="84">
        <v>3</v>
      </c>
      <c r="F2282" s="163">
        <v>10</v>
      </c>
      <c r="G2282" s="35">
        <f t="shared" si="38"/>
        <v>30</v>
      </c>
      <c r="H2282" s="215"/>
      <c r="I2282" s="215"/>
      <c r="J2282" s="215"/>
      <c r="K2282" s="215"/>
      <c r="L2282" s="215"/>
      <c r="M2282" s="215"/>
      <c r="N2282" s="1071">
        <v>0.43</v>
      </c>
      <c r="O2282" s="215">
        <v>23.65</v>
      </c>
      <c r="P2282" s="215"/>
      <c r="U2282" s="2">
        <v>0.57499999999999996</v>
      </c>
      <c r="V2282" s="214">
        <v>55</v>
      </c>
      <c r="W2282" s="164">
        <f t="shared" ref="W2282:W2286" si="42">V2282*U2282</f>
        <v>31.624999999999996</v>
      </c>
    </row>
    <row r="2283" spans="1:23" x14ac:dyDescent="0.2">
      <c r="A2283" s="345">
        <f t="shared" si="39"/>
        <v>27</v>
      </c>
      <c r="B2283" s="75"/>
      <c r="C2283" s="352" t="s">
        <v>1469</v>
      </c>
      <c r="D2283" s="435" t="s">
        <v>2210</v>
      </c>
      <c r="E2283" s="84">
        <v>2</v>
      </c>
      <c r="F2283" s="163">
        <v>20</v>
      </c>
      <c r="G2283" s="35">
        <f t="shared" si="38"/>
        <v>40</v>
      </c>
      <c r="H2283" s="215"/>
      <c r="I2283" s="215"/>
      <c r="J2283" s="215"/>
      <c r="K2283" s="215"/>
      <c r="L2283" s="215"/>
      <c r="M2283" s="215"/>
      <c r="N2283" s="411">
        <v>0.46500000000000002</v>
      </c>
      <c r="O2283" s="215">
        <v>25.58</v>
      </c>
      <c r="P2283" s="215"/>
      <c r="U2283" s="2">
        <v>0.495</v>
      </c>
      <c r="V2283" s="214">
        <v>55</v>
      </c>
      <c r="W2283" s="164">
        <f t="shared" si="42"/>
        <v>27.225000000000001</v>
      </c>
    </row>
    <row r="2284" spans="1:23" x14ac:dyDescent="0.2">
      <c r="A2284" s="345">
        <f t="shared" si="39"/>
        <v>28</v>
      </c>
      <c r="B2284" s="75"/>
      <c r="C2284" s="352" t="s">
        <v>1461</v>
      </c>
      <c r="D2284" s="435" t="s">
        <v>1482</v>
      </c>
      <c r="E2284" s="84">
        <v>0.5</v>
      </c>
      <c r="F2284" s="163">
        <v>200</v>
      </c>
      <c r="G2284" s="35">
        <f t="shared" si="38"/>
        <v>100</v>
      </c>
      <c r="H2284" s="215"/>
      <c r="I2284" s="215"/>
      <c r="J2284" s="215"/>
      <c r="K2284" s="215"/>
      <c r="L2284" s="215"/>
      <c r="M2284" s="215"/>
      <c r="N2284" s="1071">
        <v>0.5</v>
      </c>
      <c r="O2284" s="215">
        <v>27.5</v>
      </c>
      <c r="P2284" s="215"/>
      <c r="Q2284" s="164">
        <f>G2282+G2283+G2284</f>
        <v>170</v>
      </c>
      <c r="U2284" s="411">
        <v>0.43</v>
      </c>
      <c r="V2284" s="214">
        <v>55</v>
      </c>
      <c r="W2284" s="164">
        <f t="shared" si="42"/>
        <v>23.65</v>
      </c>
    </row>
    <row r="2285" spans="1:23" x14ac:dyDescent="0.2">
      <c r="A2285" s="345"/>
      <c r="B2285" s="75"/>
      <c r="C2285" s="352"/>
      <c r="D2285" s="435"/>
      <c r="E2285" s="84"/>
      <c r="F2285" s="163"/>
      <c r="G2285" s="35"/>
      <c r="H2285" s="215"/>
      <c r="I2285" s="215"/>
      <c r="J2285" s="215"/>
      <c r="K2285" s="215"/>
      <c r="L2285" s="215"/>
      <c r="M2285" s="215"/>
      <c r="N2285" s="1073">
        <f>SUM(N2279:N2284)</f>
        <v>2.96</v>
      </c>
      <c r="O2285" s="1073">
        <f>SUM(O2279:O2284)</f>
        <v>162.82</v>
      </c>
      <c r="P2285" s="215"/>
      <c r="U2285" s="411">
        <v>0.46500000000000002</v>
      </c>
      <c r="V2285" s="214">
        <v>55</v>
      </c>
      <c r="W2285" s="164">
        <f t="shared" si="42"/>
        <v>25.575000000000003</v>
      </c>
    </row>
    <row r="2286" spans="1:23" x14ac:dyDescent="0.2">
      <c r="A2286" s="345"/>
      <c r="B2286" s="75"/>
      <c r="C2286" s="352"/>
      <c r="D2286" s="435"/>
      <c r="E2286" s="84"/>
      <c r="F2286" s="163"/>
      <c r="G2286" s="35"/>
      <c r="H2286" s="215"/>
      <c r="I2286" s="215"/>
      <c r="J2286" s="215"/>
      <c r="K2286" s="215"/>
      <c r="L2286" s="215"/>
      <c r="M2286" s="215"/>
      <c r="N2286" s="215"/>
      <c r="O2286" s="215"/>
      <c r="P2286" s="215"/>
      <c r="U2286" s="411">
        <v>0.5</v>
      </c>
      <c r="V2286" s="214">
        <v>55</v>
      </c>
      <c r="W2286" s="164">
        <f t="shared" si="42"/>
        <v>27.5</v>
      </c>
    </row>
    <row r="2287" spans="1:23" x14ac:dyDescent="0.2">
      <c r="A2287" s="345"/>
      <c r="B2287" s="75"/>
      <c r="C2287" s="352"/>
      <c r="D2287" s="435"/>
      <c r="E2287" s="645"/>
      <c r="F2287" s="163"/>
      <c r="G2287" s="35"/>
      <c r="H2287" s="215"/>
      <c r="I2287" s="215"/>
      <c r="J2287" s="215"/>
      <c r="K2287" s="215"/>
      <c r="L2287" s="215"/>
      <c r="M2287" s="215"/>
      <c r="N2287" s="215"/>
      <c r="O2287" s="215"/>
      <c r="P2287" s="215"/>
      <c r="U2287" s="311">
        <f>SUM(U2281:U2286)</f>
        <v>2.96</v>
      </c>
      <c r="V2287" s="311"/>
      <c r="W2287" s="443">
        <f>SUM(W2281:W2286)</f>
        <v>162.80000000000001</v>
      </c>
    </row>
    <row r="2288" spans="1:23" x14ac:dyDescent="0.2">
      <c r="A2288" s="345"/>
      <c r="B2288" s="75"/>
      <c r="C2288" s="352"/>
      <c r="D2288" s="435"/>
      <c r="E2288" s="84"/>
      <c r="F2288" s="172"/>
      <c r="G2288" s="35"/>
      <c r="H2288" s="215"/>
      <c r="I2288" s="215"/>
      <c r="J2288" s="215"/>
      <c r="K2288" s="215"/>
      <c r="L2288" s="215"/>
      <c r="M2288" s="215"/>
      <c r="N2288" s="215"/>
      <c r="O2288" s="215"/>
      <c r="P2288" s="215"/>
    </row>
    <row r="2289" spans="1:23" x14ac:dyDescent="0.2">
      <c r="A2289" s="345"/>
      <c r="B2289" s="75"/>
      <c r="C2289" s="352"/>
      <c r="D2289" s="435"/>
      <c r="E2289" s="84"/>
      <c r="F2289" s="173"/>
      <c r="G2289" s="35"/>
      <c r="H2289" s="215"/>
      <c r="I2289" s="215"/>
      <c r="J2289" s="215"/>
      <c r="K2289" s="215"/>
      <c r="L2289" s="215"/>
      <c r="M2289" s="215"/>
      <c r="N2289" s="215"/>
      <c r="O2289" s="215"/>
      <c r="P2289" s="215"/>
    </row>
    <row r="2290" spans="1:23" x14ac:dyDescent="0.2">
      <c r="A2290" s="345"/>
      <c r="B2290" s="75"/>
      <c r="C2290" s="352"/>
      <c r="D2290" s="435"/>
      <c r="E2290" s="84"/>
      <c r="F2290" s="173"/>
      <c r="G2290" s="651" t="s">
        <v>8</v>
      </c>
      <c r="H2290" s="864"/>
      <c r="I2290" s="864"/>
      <c r="J2290" s="864"/>
      <c r="K2290" s="864"/>
      <c r="L2290" s="864"/>
      <c r="M2290" s="864"/>
      <c r="N2290" s="864"/>
      <c r="O2290" s="864"/>
      <c r="P2290" s="864"/>
      <c r="U2290" s="2">
        <v>0.79500000000000004</v>
      </c>
      <c r="V2290" s="214">
        <v>172</v>
      </c>
      <c r="W2290" s="164">
        <f>V2290*U2290</f>
        <v>136.74</v>
      </c>
    </row>
    <row r="2291" spans="1:23" ht="13.5" thickBot="1" x14ac:dyDescent="0.25">
      <c r="A2291" s="45"/>
      <c r="B2291" s="188"/>
      <c r="C2291" s="47" t="s">
        <v>8</v>
      </c>
      <c r="D2291" s="66" t="s">
        <v>8</v>
      </c>
      <c r="E2291" s="188"/>
      <c r="F2291" s="49" t="s">
        <v>15</v>
      </c>
      <c r="G2291" s="50">
        <f>SUM(G2257:G2290)</f>
        <v>9485.8565999999992</v>
      </c>
      <c r="H2291" s="246"/>
      <c r="I2291" s="246"/>
      <c r="J2291" s="246"/>
      <c r="K2291" s="246"/>
      <c r="L2291" s="246"/>
      <c r="M2291" s="246"/>
      <c r="N2291" s="246"/>
      <c r="O2291" s="246"/>
      <c r="P2291" s="246"/>
      <c r="S2291" s="164">
        <f>G2291+S2274</f>
        <v>9755.3565999999992</v>
      </c>
      <c r="U2291" s="2">
        <v>1.395</v>
      </c>
      <c r="V2291" s="214">
        <v>172</v>
      </c>
      <c r="W2291" s="164">
        <f>V2291*U2291</f>
        <v>239.94</v>
      </c>
    </row>
    <row r="2292" spans="1:23" ht="13.5" thickTop="1" x14ac:dyDescent="0.2">
      <c r="A2292" s="1188" t="s">
        <v>2212</v>
      </c>
      <c r="B2292" s="1189"/>
      <c r="C2292" s="1189"/>
      <c r="D2292" s="1189"/>
      <c r="E2292" s="1189"/>
      <c r="F2292" s="1189"/>
      <c r="G2292" s="1190"/>
      <c r="H2292" s="358"/>
      <c r="I2292" s="358"/>
      <c r="J2292" s="358"/>
      <c r="K2292" s="358"/>
      <c r="L2292" s="358"/>
      <c r="M2292" s="358"/>
      <c r="N2292" s="358"/>
      <c r="O2292" s="358"/>
      <c r="P2292" s="358"/>
      <c r="U2292" s="311">
        <f>SUM(U2290:U2291)</f>
        <v>2.19</v>
      </c>
      <c r="V2292" s="311"/>
      <c r="W2292" s="443">
        <f>SUM(W2290:W2291)</f>
        <v>376.68</v>
      </c>
    </row>
    <row r="2293" spans="1:23" ht="13.5" thickBot="1" x14ac:dyDescent="0.25">
      <c r="A2293" s="359"/>
      <c r="B2293" s="355"/>
      <c r="C2293" s="355" t="s">
        <v>8</v>
      </c>
      <c r="D2293" s="360"/>
      <c r="E2293" s="355"/>
      <c r="F2293" s="361"/>
      <c r="G2293" s="362"/>
      <c r="H2293" s="411"/>
      <c r="I2293" s="411"/>
      <c r="J2293" s="411"/>
      <c r="K2293" s="411"/>
      <c r="L2293" s="411"/>
      <c r="M2293" s="411"/>
      <c r="N2293" s="411"/>
      <c r="O2293" s="411"/>
      <c r="P2293" s="411"/>
    </row>
    <row r="2294" spans="1:23" ht="13.5" thickTop="1" x14ac:dyDescent="0.2">
      <c r="A2294" s="1130" t="s">
        <v>8</v>
      </c>
      <c r="B2294" s="1131"/>
      <c r="C2294" s="1131"/>
      <c r="D2294" s="57" t="s">
        <v>11</v>
      </c>
      <c r="E2294" s="1132" t="s">
        <v>12</v>
      </c>
      <c r="F2294" s="1132"/>
      <c r="G2294" s="1133"/>
      <c r="H2294" s="4"/>
      <c r="I2294" s="4"/>
      <c r="J2294" s="4"/>
      <c r="K2294" s="4"/>
      <c r="L2294" s="4"/>
      <c r="M2294" s="4"/>
      <c r="N2294" s="4"/>
      <c r="O2294" s="4"/>
      <c r="P2294" s="4"/>
    </row>
    <row r="2295" spans="1:23" x14ac:dyDescent="0.2">
      <c r="A2295" s="1191" t="s">
        <v>17</v>
      </c>
      <c r="B2295" s="1192"/>
      <c r="C2295" s="1193"/>
      <c r="D2295" s="39"/>
      <c r="E2295" s="1136"/>
      <c r="F2295" s="1137"/>
      <c r="G2295" s="1138"/>
      <c r="H2295" s="176"/>
      <c r="I2295" s="176"/>
      <c r="J2295" s="176"/>
      <c r="K2295" s="176"/>
      <c r="L2295" s="176"/>
      <c r="M2295" s="176"/>
      <c r="N2295" s="176"/>
      <c r="O2295" s="176"/>
      <c r="P2295" s="176"/>
    </row>
    <row r="2296" spans="1:23" x14ac:dyDescent="0.2">
      <c r="A2296" s="1191" t="s">
        <v>38</v>
      </c>
      <c r="B2296" s="1192"/>
      <c r="C2296" s="1193"/>
      <c r="D2296" s="58" t="s">
        <v>380</v>
      </c>
      <c r="E2296" s="1194" t="s">
        <v>142</v>
      </c>
      <c r="F2296" s="1139"/>
      <c r="G2296" s="1140"/>
      <c r="H2296" s="1"/>
      <c r="I2296" s="1"/>
      <c r="J2296" s="1"/>
      <c r="K2296" s="1"/>
      <c r="L2296" s="1"/>
      <c r="M2296" s="1"/>
      <c r="N2296" s="1"/>
      <c r="O2296" s="1"/>
      <c r="P2296" s="1"/>
    </row>
    <row r="2297" spans="1:23" ht="13.5" thickBot="1" x14ac:dyDescent="0.25">
      <c r="A2297" s="1195" t="s">
        <v>39</v>
      </c>
      <c r="B2297" s="1196"/>
      <c r="C2297" s="1197"/>
      <c r="D2297" s="356" t="s">
        <v>589</v>
      </c>
      <c r="E2297" s="1143" t="s">
        <v>0</v>
      </c>
      <c r="F2297" s="1143"/>
      <c r="G2297" s="1144"/>
      <c r="H2297" s="4"/>
      <c r="I2297" s="4"/>
      <c r="J2297" s="4"/>
      <c r="K2297" s="4"/>
      <c r="L2297" s="4"/>
      <c r="M2297" s="4"/>
      <c r="N2297" s="4"/>
      <c r="O2297" s="4"/>
      <c r="P2297" s="4"/>
    </row>
    <row r="2298" spans="1:23" ht="16.5" x14ac:dyDescent="0.25">
      <c r="A2298" s="1152" t="s">
        <v>29</v>
      </c>
      <c r="B2298" s="1153"/>
      <c r="C2298" s="1153"/>
      <c r="D2298" s="1153"/>
      <c r="E2298" s="1153"/>
      <c r="F2298" s="1153"/>
      <c r="G2298" s="1154"/>
      <c r="H2298" s="251"/>
      <c r="I2298" s="251"/>
      <c r="J2298" s="251"/>
      <c r="K2298" s="251"/>
      <c r="L2298" s="251"/>
      <c r="M2298" s="251"/>
      <c r="N2298" s="251"/>
      <c r="O2298" s="251"/>
      <c r="P2298" s="251"/>
    </row>
    <row r="2299" spans="1:23" x14ac:dyDescent="0.2">
      <c r="A2299" s="1155" t="s">
        <v>48</v>
      </c>
      <c r="B2299" s="1156"/>
      <c r="C2299" s="1156"/>
      <c r="D2299" s="1156"/>
      <c r="E2299" s="1156"/>
      <c r="F2299" s="1156"/>
      <c r="G2299" s="1157"/>
      <c r="H2299" s="250"/>
      <c r="I2299" s="250"/>
      <c r="J2299" s="250"/>
      <c r="K2299" s="250"/>
      <c r="L2299" s="250"/>
      <c r="M2299" s="250"/>
      <c r="N2299" s="250"/>
      <c r="O2299" s="250"/>
      <c r="P2299" s="250"/>
    </row>
    <row r="2300" spans="1:23" x14ac:dyDescent="0.2">
      <c r="A2300" s="1183" t="s">
        <v>49</v>
      </c>
      <c r="B2300" s="1184"/>
      <c r="C2300" s="1184"/>
      <c r="D2300" s="1184"/>
      <c r="E2300" s="1184"/>
      <c r="F2300" s="1184"/>
      <c r="G2300" s="1185"/>
      <c r="H2300" s="367"/>
      <c r="I2300" s="367"/>
      <c r="J2300" s="367"/>
      <c r="K2300" s="367"/>
      <c r="L2300" s="367"/>
      <c r="M2300" s="367"/>
      <c r="N2300" s="367"/>
      <c r="O2300" s="367"/>
      <c r="P2300" s="367"/>
    </row>
    <row r="2301" spans="1:23" x14ac:dyDescent="0.2">
      <c r="A2301" s="368"/>
      <c r="B2301" s="584"/>
      <c r="C2301" s="370"/>
      <c r="D2301" s="371"/>
      <c r="E2301" s="369"/>
      <c r="F2301" s="372"/>
      <c r="G2301" s="373" t="s">
        <v>8</v>
      </c>
      <c r="H2301" s="559"/>
      <c r="I2301" s="559"/>
      <c r="J2301" s="559"/>
      <c r="K2301" s="559"/>
      <c r="L2301" s="559"/>
      <c r="M2301" s="559"/>
      <c r="N2301" s="559"/>
      <c r="O2301" s="559"/>
      <c r="P2301" s="559"/>
    </row>
    <row r="2302" spans="1:23" x14ac:dyDescent="0.2">
      <c r="A2302" s="374" t="s">
        <v>1</v>
      </c>
      <c r="B2302" s="375"/>
      <c r="C2302" s="14" t="s">
        <v>5</v>
      </c>
      <c r="D2302" s="375"/>
      <c r="E2302" s="244" t="s">
        <v>2186</v>
      </c>
      <c r="F2302" s="585"/>
      <c r="G2302" s="245" t="s">
        <v>2185</v>
      </c>
      <c r="H2302" s="862"/>
      <c r="I2302" s="862"/>
      <c r="J2302" s="862"/>
      <c r="K2302" s="862"/>
      <c r="L2302" s="862"/>
      <c r="M2302" s="862"/>
      <c r="N2302" s="862"/>
      <c r="O2302" s="862"/>
      <c r="P2302" s="862"/>
    </row>
    <row r="2303" spans="1:23" x14ac:dyDescent="0.2">
      <c r="A2303" s="342" t="s">
        <v>8</v>
      </c>
      <c r="B2303" s="586"/>
      <c r="C2303" s="19"/>
      <c r="D2303" s="367"/>
      <c r="E2303" s="1167"/>
      <c r="F2303" s="1168"/>
      <c r="G2303" s="378"/>
      <c r="H2303" s="411"/>
      <c r="I2303" s="411"/>
      <c r="J2303" s="411"/>
      <c r="K2303" s="411"/>
      <c r="L2303" s="411"/>
      <c r="M2303" s="411"/>
      <c r="N2303" s="411"/>
      <c r="O2303" s="411"/>
      <c r="P2303" s="411"/>
    </row>
    <row r="2304" spans="1:23" x14ac:dyDescent="0.2">
      <c r="A2304" s="354" t="s">
        <v>37</v>
      </c>
      <c r="B2304" s="358"/>
      <c r="C2304" s="358"/>
      <c r="D2304" s="358"/>
      <c r="E2304" s="379" t="s">
        <v>46</v>
      </c>
      <c r="F2304" s="380"/>
      <c r="G2304" s="378" t="s">
        <v>50</v>
      </c>
      <c r="H2304" s="411"/>
      <c r="I2304" s="411"/>
      <c r="J2304" s="411"/>
      <c r="K2304" s="411"/>
      <c r="L2304" s="411"/>
      <c r="M2304" s="411"/>
      <c r="N2304" s="411"/>
      <c r="O2304" s="411"/>
      <c r="P2304" s="411"/>
    </row>
    <row r="2305" spans="1:16" x14ac:dyDescent="0.2">
      <c r="A2305" s="368"/>
      <c r="B2305" s="584"/>
      <c r="C2305" s="370"/>
      <c r="D2305" s="370"/>
      <c r="E2305" s="1169"/>
      <c r="F2305" s="1170"/>
      <c r="G2305" s="381"/>
      <c r="H2305" s="411"/>
      <c r="I2305" s="411"/>
      <c r="J2305" s="411"/>
      <c r="K2305" s="411"/>
      <c r="L2305" s="411"/>
      <c r="M2305" s="411"/>
      <c r="N2305" s="411"/>
      <c r="O2305" s="411"/>
      <c r="P2305" s="411"/>
    </row>
    <row r="2306" spans="1:16" ht="26.25" thickBot="1" x14ac:dyDescent="0.25">
      <c r="A2306" s="26" t="s">
        <v>47</v>
      </c>
      <c r="B2306" s="180" t="s">
        <v>23</v>
      </c>
      <c r="C2306" s="28" t="s">
        <v>34</v>
      </c>
      <c r="D2306" s="110" t="s">
        <v>53</v>
      </c>
      <c r="E2306" s="181" t="s">
        <v>54</v>
      </c>
      <c r="F2306" s="111" t="s">
        <v>55</v>
      </c>
      <c r="G2306" s="112" t="s">
        <v>35</v>
      </c>
      <c r="H2306" s="253"/>
      <c r="I2306" s="253"/>
      <c r="J2306" s="253"/>
      <c r="K2306" s="253"/>
      <c r="L2306" s="253"/>
      <c r="M2306" s="253"/>
      <c r="N2306" s="253"/>
      <c r="O2306" s="253"/>
      <c r="P2306" s="253"/>
    </row>
    <row r="2307" spans="1:16" ht="13.5" thickTop="1" x14ac:dyDescent="0.2">
      <c r="A2307" s="345">
        <v>1</v>
      </c>
      <c r="B2307" s="587"/>
      <c r="C2307" s="346" t="s">
        <v>149</v>
      </c>
      <c r="D2307" s="347" t="s">
        <v>2183</v>
      </c>
      <c r="E2307" s="588">
        <v>150</v>
      </c>
      <c r="F2307" s="437">
        <v>250</v>
      </c>
      <c r="G2307" s="353">
        <f>F2307*E2307</f>
        <v>37500</v>
      </c>
      <c r="H2307" s="419"/>
      <c r="I2307" s="419"/>
      <c r="J2307" s="419"/>
      <c r="K2307" s="419"/>
      <c r="L2307" s="419"/>
      <c r="M2307" s="419"/>
      <c r="N2307" s="419"/>
      <c r="O2307" s="419"/>
      <c r="P2307" s="419"/>
    </row>
    <row r="2308" spans="1:16" x14ac:dyDescent="0.2">
      <c r="A2308" s="345"/>
      <c r="B2308" s="587"/>
      <c r="C2308" s="346"/>
      <c r="D2308" s="439" t="s">
        <v>740</v>
      </c>
      <c r="E2308" s="588"/>
      <c r="F2308" s="437"/>
      <c r="G2308" s="353"/>
      <c r="H2308" s="419"/>
      <c r="I2308" s="419"/>
      <c r="J2308" s="419"/>
      <c r="K2308" s="419"/>
      <c r="L2308" s="419"/>
      <c r="M2308" s="419"/>
      <c r="N2308" s="419"/>
      <c r="O2308" s="419"/>
      <c r="P2308" s="419"/>
    </row>
    <row r="2309" spans="1:16" x14ac:dyDescent="0.2">
      <c r="A2309" s="345"/>
      <c r="B2309" s="587"/>
      <c r="C2309" s="346"/>
      <c r="D2309" s="439"/>
      <c r="E2309" s="588"/>
      <c r="F2309" s="437"/>
      <c r="G2309" s="353"/>
      <c r="H2309" s="419"/>
      <c r="I2309" s="419"/>
      <c r="J2309" s="419"/>
      <c r="K2309" s="419"/>
      <c r="L2309" s="419"/>
      <c r="M2309" s="419"/>
      <c r="N2309" s="419"/>
      <c r="O2309" s="419"/>
      <c r="P2309" s="419"/>
    </row>
    <row r="2310" spans="1:16" x14ac:dyDescent="0.2">
      <c r="A2310" s="345"/>
      <c r="B2310" s="587"/>
      <c r="C2310" s="346"/>
      <c r="D2310" s="439"/>
      <c r="E2310" s="588"/>
      <c r="F2310" s="437"/>
      <c r="G2310" s="353"/>
      <c r="H2310" s="419"/>
      <c r="I2310" s="419"/>
      <c r="J2310" s="419"/>
      <c r="K2310" s="419"/>
      <c r="L2310" s="419"/>
      <c r="M2310" s="419"/>
      <c r="N2310" s="419"/>
      <c r="O2310" s="419"/>
      <c r="P2310" s="419"/>
    </row>
    <row r="2311" spans="1:16" x14ac:dyDescent="0.2">
      <c r="A2311" s="345"/>
      <c r="B2311" s="587"/>
      <c r="C2311" s="249"/>
      <c r="D2311" s="439"/>
      <c r="E2311" s="438"/>
      <c r="F2311" s="437"/>
      <c r="G2311" s="353"/>
      <c r="H2311" s="419"/>
      <c r="I2311" s="419"/>
      <c r="J2311" s="419"/>
      <c r="K2311" s="419"/>
      <c r="L2311" s="419"/>
      <c r="M2311" s="419"/>
      <c r="N2311" s="419"/>
      <c r="O2311" s="419"/>
      <c r="P2311" s="419"/>
    </row>
    <row r="2312" spans="1:16" x14ac:dyDescent="0.2">
      <c r="A2312" s="345"/>
      <c r="B2312" s="587"/>
      <c r="C2312" s="282"/>
      <c r="D2312" s="439"/>
      <c r="E2312" s="438"/>
      <c r="F2312" s="437"/>
      <c r="G2312" s="353"/>
      <c r="H2312" s="419"/>
      <c r="I2312" s="419"/>
      <c r="J2312" s="419"/>
      <c r="K2312" s="419"/>
      <c r="L2312" s="419"/>
      <c r="M2312" s="419"/>
      <c r="N2312" s="419"/>
      <c r="O2312" s="419"/>
      <c r="P2312" s="419"/>
    </row>
    <row r="2313" spans="1:16" x14ac:dyDescent="0.2">
      <c r="A2313" s="345"/>
      <c r="B2313" s="587"/>
      <c r="C2313" s="346"/>
      <c r="D2313" s="347"/>
      <c r="E2313" s="588"/>
      <c r="F2313" s="437"/>
      <c r="G2313" s="353"/>
      <c r="H2313" s="419"/>
      <c r="I2313" s="419"/>
      <c r="J2313" s="419"/>
      <c r="K2313" s="419"/>
      <c r="L2313" s="419"/>
      <c r="M2313" s="419"/>
      <c r="N2313" s="419"/>
      <c r="O2313" s="419"/>
      <c r="P2313" s="419"/>
    </row>
    <row r="2314" spans="1:16" x14ac:dyDescent="0.2">
      <c r="A2314" s="345"/>
      <c r="B2314" s="587"/>
      <c r="C2314" s="352"/>
      <c r="D2314" s="439"/>
      <c r="E2314" s="519"/>
      <c r="F2314" s="579"/>
      <c r="G2314" s="353"/>
      <c r="H2314" s="419"/>
      <c r="I2314" s="419"/>
      <c r="J2314" s="419"/>
      <c r="K2314" s="419"/>
      <c r="L2314" s="419"/>
      <c r="M2314" s="419"/>
      <c r="N2314" s="419"/>
      <c r="O2314" s="419"/>
      <c r="P2314" s="419"/>
    </row>
    <row r="2315" spans="1:16" x14ac:dyDescent="0.2">
      <c r="A2315" s="345"/>
      <c r="B2315" s="587"/>
      <c r="C2315" s="403"/>
      <c r="D2315" s="439"/>
      <c r="E2315" s="438"/>
      <c r="F2315" s="437"/>
      <c r="G2315" s="353"/>
      <c r="H2315" s="419"/>
      <c r="I2315" s="419"/>
      <c r="J2315" s="419"/>
      <c r="K2315" s="419"/>
      <c r="L2315" s="419"/>
      <c r="M2315" s="419"/>
      <c r="N2315" s="419"/>
      <c r="O2315" s="419"/>
      <c r="P2315" s="419"/>
    </row>
    <row r="2316" spans="1:16" x14ac:dyDescent="0.2">
      <c r="A2316" s="345"/>
      <c r="B2316" s="590"/>
      <c r="C2316" s="352"/>
      <c r="D2316" s="439"/>
      <c r="E2316" s="438"/>
      <c r="F2316" s="437"/>
      <c r="G2316" s="353"/>
      <c r="H2316" s="419"/>
      <c r="I2316" s="419"/>
      <c r="J2316" s="419"/>
      <c r="K2316" s="419"/>
      <c r="L2316" s="419"/>
      <c r="M2316" s="419"/>
      <c r="N2316" s="419"/>
      <c r="O2316" s="419"/>
      <c r="P2316" s="419"/>
    </row>
    <row r="2317" spans="1:16" x14ac:dyDescent="0.2">
      <c r="A2317" s="345"/>
      <c r="B2317" s="592"/>
      <c r="C2317" s="346"/>
      <c r="D2317" s="347"/>
      <c r="E2317" s="588"/>
      <c r="F2317" s="437"/>
      <c r="G2317" s="353"/>
      <c r="H2317" s="419"/>
      <c r="I2317" s="419"/>
      <c r="J2317" s="419"/>
      <c r="K2317" s="419"/>
      <c r="L2317" s="419"/>
      <c r="M2317" s="419"/>
      <c r="N2317" s="419"/>
      <c r="O2317" s="419"/>
      <c r="P2317" s="419"/>
    </row>
    <row r="2318" spans="1:16" x14ac:dyDescent="0.2">
      <c r="A2318" s="345"/>
      <c r="B2318" s="592"/>
      <c r="C2318" s="352"/>
      <c r="D2318" s="589"/>
      <c r="E2318" s="519"/>
      <c r="F2318" s="579"/>
      <c r="G2318" s="353"/>
      <c r="H2318" s="419"/>
      <c r="I2318" s="419"/>
      <c r="J2318" s="419"/>
      <c r="K2318" s="419"/>
      <c r="L2318" s="419"/>
      <c r="M2318" s="419"/>
      <c r="N2318" s="419"/>
      <c r="O2318" s="419"/>
      <c r="P2318" s="419"/>
    </row>
    <row r="2319" spans="1:16" x14ac:dyDescent="0.2">
      <c r="A2319" s="345"/>
      <c r="B2319" s="592"/>
      <c r="C2319" s="403"/>
      <c r="D2319" s="347"/>
      <c r="E2319" s="438"/>
      <c r="F2319" s="437"/>
      <c r="G2319" s="353"/>
      <c r="H2319" s="419"/>
      <c r="I2319" s="419"/>
      <c r="J2319" s="419"/>
      <c r="K2319" s="419"/>
      <c r="L2319" s="419"/>
      <c r="M2319" s="419"/>
      <c r="N2319" s="419"/>
      <c r="O2319" s="419"/>
      <c r="P2319" s="419"/>
    </row>
    <row r="2320" spans="1:16" x14ac:dyDescent="0.2">
      <c r="A2320" s="345"/>
      <c r="B2320" s="592"/>
      <c r="C2320" s="352"/>
      <c r="D2320" s="591"/>
      <c r="E2320" s="438"/>
      <c r="F2320" s="437"/>
      <c r="G2320" s="353"/>
      <c r="H2320" s="419"/>
      <c r="I2320" s="419"/>
      <c r="J2320" s="419"/>
      <c r="K2320" s="419"/>
      <c r="L2320" s="419"/>
      <c r="M2320" s="419"/>
      <c r="N2320" s="419"/>
      <c r="O2320" s="419"/>
      <c r="P2320" s="419"/>
    </row>
    <row r="2321" spans="1:16" x14ac:dyDescent="0.2">
      <c r="A2321" s="345"/>
      <c r="B2321" s="587"/>
      <c r="C2321" s="352"/>
      <c r="D2321" s="347"/>
      <c r="E2321" s="519"/>
      <c r="F2321" s="579"/>
      <c r="G2321" s="353"/>
      <c r="H2321" s="419"/>
      <c r="I2321" s="419"/>
      <c r="J2321" s="419"/>
      <c r="K2321" s="419"/>
      <c r="L2321" s="419"/>
      <c r="M2321" s="419"/>
      <c r="N2321" s="419"/>
      <c r="O2321" s="419"/>
      <c r="P2321" s="419"/>
    </row>
    <row r="2322" spans="1:16" x14ac:dyDescent="0.2">
      <c r="A2322" s="345"/>
      <c r="B2322" s="587"/>
      <c r="C2322" s="352"/>
      <c r="D2322" s="594"/>
      <c r="E2322" s="438"/>
      <c r="F2322" s="437"/>
      <c r="G2322" s="353"/>
      <c r="H2322" s="419"/>
      <c r="I2322" s="419"/>
      <c r="J2322" s="419"/>
      <c r="K2322" s="419"/>
      <c r="L2322" s="419"/>
      <c r="M2322" s="419"/>
      <c r="N2322" s="419"/>
      <c r="O2322" s="419"/>
      <c r="P2322" s="419"/>
    </row>
    <row r="2323" spans="1:16" x14ac:dyDescent="0.2">
      <c r="A2323" s="345"/>
      <c r="B2323" s="587"/>
      <c r="C2323" s="346"/>
      <c r="D2323" s="347"/>
      <c r="E2323" s="588"/>
      <c r="F2323" s="437"/>
      <c r="G2323" s="353"/>
      <c r="H2323" s="419"/>
      <c r="I2323" s="419"/>
      <c r="J2323" s="419"/>
      <c r="K2323" s="419"/>
      <c r="L2323" s="419"/>
      <c r="M2323" s="419"/>
      <c r="N2323" s="419"/>
      <c r="O2323" s="419"/>
      <c r="P2323" s="419"/>
    </row>
    <row r="2324" spans="1:16" x14ac:dyDescent="0.2">
      <c r="A2324" s="345"/>
      <c r="B2324" s="587"/>
      <c r="C2324" s="352"/>
      <c r="D2324" s="589"/>
      <c r="E2324" s="519"/>
      <c r="F2324" s="579"/>
      <c r="G2324" s="353"/>
      <c r="H2324" s="419"/>
      <c r="I2324" s="419"/>
      <c r="J2324" s="419"/>
      <c r="K2324" s="419"/>
      <c r="L2324" s="419"/>
      <c r="M2324" s="419"/>
      <c r="N2324" s="419"/>
      <c r="O2324" s="419"/>
      <c r="P2324" s="419"/>
    </row>
    <row r="2325" spans="1:16" x14ac:dyDescent="0.2">
      <c r="A2325" s="345"/>
      <c r="B2325" s="587"/>
      <c r="C2325" s="403"/>
      <c r="D2325" s="347"/>
      <c r="E2325" s="438"/>
      <c r="F2325" s="437"/>
      <c r="G2325" s="353"/>
      <c r="H2325" s="419"/>
      <c r="I2325" s="419"/>
      <c r="J2325" s="419"/>
      <c r="K2325" s="419"/>
      <c r="L2325" s="419"/>
      <c r="M2325" s="419"/>
      <c r="N2325" s="419"/>
      <c r="O2325" s="419"/>
      <c r="P2325" s="419"/>
    </row>
    <row r="2326" spans="1:16" x14ac:dyDescent="0.2">
      <c r="A2326" s="345"/>
      <c r="B2326" s="587"/>
      <c r="C2326" s="352"/>
      <c r="D2326" s="591"/>
      <c r="E2326" s="438"/>
      <c r="F2326" s="437"/>
      <c r="G2326" s="353"/>
      <c r="H2326" s="419"/>
      <c r="I2326" s="419"/>
      <c r="J2326" s="419"/>
      <c r="K2326" s="419"/>
      <c r="L2326" s="419"/>
      <c r="M2326" s="419"/>
      <c r="N2326" s="419"/>
      <c r="O2326" s="419"/>
      <c r="P2326" s="419"/>
    </row>
    <row r="2327" spans="1:16" x14ac:dyDescent="0.2">
      <c r="A2327" s="345"/>
      <c r="B2327" s="587"/>
      <c r="C2327" s="352"/>
      <c r="D2327" s="347"/>
      <c r="E2327" s="519"/>
      <c r="F2327" s="579"/>
      <c r="G2327" s="353"/>
      <c r="H2327" s="419"/>
      <c r="I2327" s="419"/>
      <c r="J2327" s="419"/>
      <c r="K2327" s="419"/>
      <c r="L2327" s="419"/>
      <c r="M2327" s="419"/>
      <c r="N2327" s="419"/>
      <c r="O2327" s="419"/>
      <c r="P2327" s="419"/>
    </row>
    <row r="2328" spans="1:16" x14ac:dyDescent="0.2">
      <c r="A2328" s="345"/>
      <c r="B2328" s="587"/>
      <c r="C2328" s="346"/>
      <c r="D2328" s="595"/>
      <c r="E2328" s="596"/>
      <c r="F2328" s="597"/>
      <c r="G2328" s="353"/>
      <c r="H2328" s="419"/>
      <c r="I2328" s="419"/>
      <c r="J2328" s="419"/>
      <c r="K2328" s="419"/>
      <c r="L2328" s="419"/>
      <c r="M2328" s="419"/>
      <c r="N2328" s="419"/>
      <c r="O2328" s="419"/>
      <c r="P2328" s="419"/>
    </row>
    <row r="2329" spans="1:16" x14ac:dyDescent="0.2">
      <c r="A2329" s="345"/>
      <c r="B2329" s="587"/>
      <c r="C2329" s="346"/>
      <c r="D2329" s="347"/>
      <c r="E2329" s="593"/>
      <c r="F2329" s="579"/>
      <c r="G2329" s="353"/>
      <c r="H2329" s="419"/>
      <c r="I2329" s="419"/>
      <c r="J2329" s="419"/>
      <c r="K2329" s="419"/>
      <c r="L2329" s="419"/>
      <c r="M2329" s="419"/>
      <c r="N2329" s="419"/>
      <c r="O2329" s="419"/>
      <c r="P2329" s="419"/>
    </row>
    <row r="2330" spans="1:16" x14ac:dyDescent="0.2">
      <c r="A2330" s="345"/>
      <c r="B2330" s="587"/>
      <c r="C2330" s="403"/>
      <c r="D2330" s="347"/>
      <c r="E2330" s="438"/>
      <c r="F2330" s="437"/>
      <c r="G2330" s="353"/>
      <c r="H2330" s="419"/>
      <c r="I2330" s="419"/>
      <c r="J2330" s="419"/>
      <c r="K2330" s="419"/>
      <c r="L2330" s="419"/>
      <c r="M2330" s="419"/>
      <c r="N2330" s="419"/>
      <c r="O2330" s="419"/>
      <c r="P2330" s="419"/>
    </row>
    <row r="2331" spans="1:16" x14ac:dyDescent="0.2">
      <c r="A2331" s="345"/>
      <c r="B2331" s="587"/>
      <c r="C2331" s="403"/>
      <c r="D2331" s="347"/>
      <c r="E2331" s="438"/>
      <c r="F2331" s="437"/>
      <c r="G2331" s="353"/>
      <c r="H2331" s="419"/>
      <c r="I2331" s="419"/>
      <c r="J2331" s="419"/>
      <c r="K2331" s="419"/>
      <c r="L2331" s="419"/>
      <c r="M2331" s="419"/>
      <c r="N2331" s="419"/>
      <c r="O2331" s="419"/>
      <c r="P2331" s="419"/>
    </row>
    <row r="2332" spans="1:16" x14ac:dyDescent="0.2">
      <c r="A2332" s="345"/>
      <c r="B2332" s="587"/>
      <c r="C2332" s="352"/>
      <c r="D2332" s="347"/>
      <c r="E2332" s="438"/>
      <c r="F2332" s="437"/>
      <c r="G2332" s="353"/>
      <c r="H2332" s="419"/>
      <c r="I2332" s="419"/>
      <c r="J2332" s="419"/>
      <c r="K2332" s="419"/>
      <c r="L2332" s="419"/>
      <c r="M2332" s="419"/>
      <c r="N2332" s="419"/>
      <c r="O2332" s="419"/>
      <c r="P2332" s="419"/>
    </row>
    <row r="2333" spans="1:16" x14ac:dyDescent="0.2">
      <c r="A2333" s="345"/>
      <c r="B2333" s="587"/>
      <c r="C2333" s="352"/>
      <c r="D2333" s="594"/>
      <c r="E2333" s="438"/>
      <c r="F2333" s="437"/>
      <c r="G2333" s="353"/>
      <c r="H2333" s="419"/>
      <c r="I2333" s="419"/>
      <c r="J2333" s="419"/>
      <c r="K2333" s="419"/>
      <c r="L2333" s="419"/>
      <c r="M2333" s="419"/>
      <c r="N2333" s="419"/>
      <c r="O2333" s="419"/>
      <c r="P2333" s="419"/>
    </row>
    <row r="2334" spans="1:16" x14ac:dyDescent="0.2">
      <c r="A2334" s="345"/>
      <c r="B2334" s="587"/>
      <c r="C2334" s="346"/>
      <c r="D2334" s="607"/>
      <c r="E2334" s="438"/>
      <c r="F2334" s="437"/>
      <c r="G2334" s="353"/>
      <c r="H2334" s="419"/>
      <c r="I2334" s="419"/>
      <c r="J2334" s="419"/>
      <c r="K2334" s="419"/>
      <c r="L2334" s="419"/>
      <c r="M2334" s="419"/>
      <c r="N2334" s="419"/>
      <c r="O2334" s="419"/>
      <c r="P2334" s="419"/>
    </row>
    <row r="2335" spans="1:16" x14ac:dyDescent="0.2">
      <c r="A2335" s="345"/>
      <c r="B2335" s="587"/>
      <c r="C2335" s="346"/>
      <c r="D2335" s="347"/>
      <c r="E2335" s="593"/>
      <c r="F2335" s="579"/>
      <c r="G2335" s="353"/>
      <c r="H2335" s="419"/>
      <c r="I2335" s="419"/>
      <c r="J2335" s="419"/>
      <c r="K2335" s="419"/>
      <c r="L2335" s="419"/>
      <c r="M2335" s="419"/>
      <c r="N2335" s="419"/>
      <c r="O2335" s="419"/>
      <c r="P2335" s="419"/>
    </row>
    <row r="2336" spans="1:16" x14ac:dyDescent="0.2">
      <c r="A2336" s="345"/>
      <c r="B2336" s="587"/>
      <c r="C2336" s="403"/>
      <c r="D2336" s="347"/>
      <c r="E2336" s="438"/>
      <c r="F2336" s="437"/>
      <c r="G2336" s="353"/>
      <c r="H2336" s="419"/>
      <c r="I2336" s="419"/>
      <c r="J2336" s="419"/>
      <c r="K2336" s="419"/>
      <c r="L2336" s="419"/>
      <c r="M2336" s="419"/>
      <c r="N2336" s="419"/>
      <c r="O2336" s="419"/>
      <c r="P2336" s="419"/>
    </row>
    <row r="2337" spans="1:16" x14ac:dyDescent="0.2">
      <c r="A2337" s="345"/>
      <c r="B2337" s="587"/>
      <c r="C2337" s="403"/>
      <c r="D2337" s="347"/>
      <c r="E2337" s="438"/>
      <c r="F2337" s="437"/>
      <c r="G2337" s="353"/>
      <c r="H2337" s="419"/>
      <c r="I2337" s="419"/>
      <c r="J2337" s="419"/>
      <c r="K2337" s="419"/>
      <c r="L2337" s="419"/>
      <c r="M2337" s="419"/>
      <c r="N2337" s="419"/>
      <c r="O2337" s="419"/>
      <c r="P2337" s="419"/>
    </row>
    <row r="2338" spans="1:16" x14ac:dyDescent="0.2">
      <c r="A2338" s="345"/>
      <c r="B2338" s="587"/>
      <c r="C2338" s="352"/>
      <c r="D2338" s="439"/>
      <c r="E2338" s="588"/>
      <c r="F2338" s="437"/>
      <c r="G2338" s="353"/>
      <c r="H2338" s="419"/>
      <c r="I2338" s="419"/>
      <c r="J2338" s="419"/>
      <c r="K2338" s="419"/>
      <c r="L2338" s="419"/>
      <c r="M2338" s="419"/>
      <c r="N2338" s="419"/>
      <c r="O2338" s="419"/>
      <c r="P2338" s="419"/>
    </row>
    <row r="2339" spans="1:16" x14ac:dyDescent="0.2">
      <c r="A2339" s="345"/>
      <c r="B2339" s="587"/>
      <c r="C2339" s="346"/>
      <c r="D2339" s="595"/>
      <c r="E2339" s="596"/>
      <c r="F2339" s="597"/>
      <c r="G2339" s="353"/>
      <c r="H2339" s="419"/>
      <c r="I2339" s="419"/>
      <c r="J2339" s="419"/>
      <c r="K2339" s="419"/>
      <c r="L2339" s="419"/>
      <c r="M2339" s="419"/>
      <c r="N2339" s="419"/>
      <c r="O2339" s="419"/>
      <c r="P2339" s="419"/>
    </row>
    <row r="2340" spans="1:16" x14ac:dyDescent="0.2">
      <c r="A2340" s="608"/>
      <c r="B2340" s="609"/>
      <c r="C2340" s="610"/>
      <c r="D2340" s="611"/>
      <c r="E2340" s="612"/>
      <c r="F2340" s="437"/>
      <c r="G2340" s="613"/>
      <c r="H2340" s="419"/>
      <c r="I2340" s="419"/>
      <c r="J2340" s="419"/>
      <c r="K2340" s="419"/>
      <c r="L2340" s="419"/>
      <c r="M2340" s="419"/>
      <c r="N2340" s="419"/>
      <c r="O2340" s="419"/>
      <c r="P2340" s="419"/>
    </row>
    <row r="2341" spans="1:16" ht="13.5" thickBot="1" x14ac:dyDescent="0.25">
      <c r="A2341" s="407"/>
      <c r="B2341" s="598"/>
      <c r="C2341" s="599"/>
      <c r="D2341" s="66" t="s">
        <v>8</v>
      </c>
      <c r="E2341" s="598"/>
      <c r="F2341" s="49" t="s">
        <v>15</v>
      </c>
      <c r="G2341" s="50">
        <f>SUM(G2307:G2339)</f>
        <v>37500</v>
      </c>
      <c r="H2341" s="246"/>
      <c r="I2341" s="246"/>
      <c r="J2341" s="246"/>
      <c r="K2341" s="246"/>
      <c r="L2341" s="246"/>
      <c r="M2341" s="246"/>
      <c r="N2341" s="246"/>
      <c r="O2341" s="246"/>
      <c r="P2341" s="246"/>
    </row>
    <row r="2342" spans="1:16" ht="13.5" thickTop="1" x14ac:dyDescent="0.2">
      <c r="A2342" s="348" t="s">
        <v>2190</v>
      </c>
      <c r="B2342" s="600"/>
      <c r="C2342" s="601"/>
      <c r="D2342" s="602"/>
      <c r="E2342" s="600"/>
      <c r="F2342" s="603"/>
      <c r="G2342" s="604"/>
      <c r="H2342" s="861"/>
      <c r="I2342" s="861"/>
      <c r="J2342" s="861"/>
      <c r="K2342" s="861"/>
      <c r="L2342" s="861"/>
      <c r="M2342" s="861"/>
      <c r="N2342" s="861"/>
      <c r="O2342" s="861"/>
      <c r="P2342" s="861"/>
    </row>
    <row r="2343" spans="1:16" ht="13.5" thickBot="1" x14ac:dyDescent="0.25">
      <c r="A2343" s="581" t="s">
        <v>159</v>
      </c>
      <c r="B2343" s="349"/>
      <c r="C2343" s="349" t="s">
        <v>2191</v>
      </c>
      <c r="D2343" s="349"/>
      <c r="E2343" s="605"/>
      <c r="F2343" s="606"/>
      <c r="G2343" s="582"/>
      <c r="H2343" s="861"/>
      <c r="I2343" s="861"/>
      <c r="J2343" s="861"/>
      <c r="K2343" s="861"/>
      <c r="L2343" s="861"/>
      <c r="M2343" s="861"/>
      <c r="N2343" s="861"/>
      <c r="O2343" s="861"/>
      <c r="P2343" s="861"/>
    </row>
    <row r="2344" spans="1:16" ht="13.5" thickTop="1" x14ac:dyDescent="0.2">
      <c r="A2344" s="1176" t="s">
        <v>8</v>
      </c>
      <c r="B2344" s="1177"/>
      <c r="C2344" s="1177"/>
      <c r="D2344" s="414" t="s">
        <v>11</v>
      </c>
      <c r="E2344" s="1178" t="s">
        <v>12</v>
      </c>
      <c r="F2344" s="1178"/>
      <c r="G2344" s="1179"/>
      <c r="H2344" s="367"/>
      <c r="I2344" s="367"/>
      <c r="J2344" s="367"/>
      <c r="K2344" s="367"/>
      <c r="L2344" s="367"/>
      <c r="M2344" s="367"/>
      <c r="N2344" s="367"/>
      <c r="O2344" s="367"/>
      <c r="P2344" s="367"/>
    </row>
    <row r="2345" spans="1:16" x14ac:dyDescent="0.2">
      <c r="A2345" s="1288" t="s">
        <v>17</v>
      </c>
      <c r="B2345" s="1289"/>
      <c r="C2345" s="1290"/>
      <c r="D2345" s="415"/>
      <c r="E2345" s="1180"/>
      <c r="F2345" s="1181"/>
      <c r="G2345" s="1182"/>
      <c r="H2345" s="410"/>
      <c r="I2345" s="410"/>
      <c r="J2345" s="410"/>
      <c r="K2345" s="410"/>
      <c r="L2345" s="410"/>
      <c r="M2345" s="410"/>
      <c r="N2345" s="410"/>
      <c r="O2345" s="410"/>
      <c r="P2345" s="410"/>
    </row>
    <row r="2346" spans="1:16" x14ac:dyDescent="0.2">
      <c r="A2346" s="1288" t="s">
        <v>38</v>
      </c>
      <c r="B2346" s="1289"/>
      <c r="C2346" s="1290"/>
      <c r="D2346" s="58" t="s">
        <v>380</v>
      </c>
      <c r="E2346" s="1194" t="s">
        <v>142</v>
      </c>
      <c r="F2346" s="1139"/>
      <c r="G2346" s="1140"/>
      <c r="H2346" s="1"/>
      <c r="I2346" s="1"/>
      <c r="J2346" s="1"/>
      <c r="K2346" s="1"/>
      <c r="L2346" s="1"/>
      <c r="M2346" s="1"/>
      <c r="N2346" s="1"/>
      <c r="O2346" s="1"/>
      <c r="P2346" s="1"/>
    </row>
    <row r="2347" spans="1:16" ht="13.5" thickBot="1" x14ac:dyDescent="0.25">
      <c r="A2347" s="1291" t="s">
        <v>39</v>
      </c>
      <c r="B2347" s="1292"/>
      <c r="C2347" s="1293"/>
      <c r="D2347" s="356" t="s">
        <v>589</v>
      </c>
      <c r="E2347" s="1165" t="s">
        <v>0</v>
      </c>
      <c r="F2347" s="1165"/>
      <c r="G2347" s="1166"/>
      <c r="H2347" s="367"/>
      <c r="I2347" s="367"/>
      <c r="J2347" s="367"/>
      <c r="K2347" s="367"/>
      <c r="L2347" s="367"/>
      <c r="M2347" s="367"/>
      <c r="N2347" s="367"/>
      <c r="O2347" s="367"/>
      <c r="P2347" s="367"/>
    </row>
    <row r="2348" spans="1:16" ht="16.5" x14ac:dyDescent="0.25">
      <c r="A2348" s="1152" t="s">
        <v>29</v>
      </c>
      <c r="B2348" s="1153"/>
      <c r="C2348" s="1153"/>
      <c r="D2348" s="1153"/>
      <c r="E2348" s="1153"/>
      <c r="F2348" s="1153"/>
      <c r="G2348" s="1154"/>
      <c r="H2348" s="251"/>
      <c r="I2348" s="251"/>
      <c r="J2348" s="251"/>
      <c r="K2348" s="251"/>
      <c r="L2348" s="251"/>
      <c r="M2348" s="251"/>
      <c r="N2348" s="251"/>
      <c r="O2348" s="251"/>
      <c r="P2348" s="251"/>
    </row>
    <row r="2349" spans="1:16" x14ac:dyDescent="0.2">
      <c r="A2349" s="1155" t="s">
        <v>48</v>
      </c>
      <c r="B2349" s="1156"/>
      <c r="C2349" s="1156"/>
      <c r="D2349" s="1156"/>
      <c r="E2349" s="1156"/>
      <c r="F2349" s="1156"/>
      <c r="G2349" s="1157"/>
      <c r="H2349" s="250"/>
      <c r="I2349" s="250"/>
      <c r="J2349" s="250"/>
      <c r="K2349" s="250"/>
      <c r="L2349" s="250"/>
      <c r="M2349" s="250"/>
      <c r="N2349" s="250"/>
      <c r="O2349" s="250"/>
      <c r="P2349" s="250"/>
    </row>
    <row r="2350" spans="1:16" x14ac:dyDescent="0.2">
      <c r="A2350" s="1158" t="s">
        <v>49</v>
      </c>
      <c r="B2350" s="1159"/>
      <c r="C2350" s="1159"/>
      <c r="D2350" s="1159"/>
      <c r="E2350" s="1159"/>
      <c r="F2350" s="1159"/>
      <c r="G2350" s="1160"/>
      <c r="H2350" s="4"/>
      <c r="I2350" s="4"/>
      <c r="J2350" s="4"/>
      <c r="K2350" s="4"/>
      <c r="L2350" s="4"/>
      <c r="M2350" s="4"/>
      <c r="N2350" s="4"/>
      <c r="O2350" s="4"/>
      <c r="P2350" s="4"/>
    </row>
    <row r="2351" spans="1:16" x14ac:dyDescent="0.2">
      <c r="A2351" s="6"/>
      <c r="B2351" s="178"/>
      <c r="C2351" s="8"/>
      <c r="D2351" s="9"/>
      <c r="E2351" s="99"/>
      <c r="F2351" s="10"/>
      <c r="G2351" s="373" t="s">
        <v>411</v>
      </c>
      <c r="H2351" s="559"/>
      <c r="I2351" s="559"/>
      <c r="J2351" s="559"/>
      <c r="K2351" s="559"/>
      <c r="L2351" s="559"/>
      <c r="M2351" s="559"/>
      <c r="N2351" s="559"/>
      <c r="O2351" s="559"/>
      <c r="P2351" s="559"/>
    </row>
    <row r="2352" spans="1:16" x14ac:dyDescent="0.2">
      <c r="A2352" s="12" t="s">
        <v>1</v>
      </c>
      <c r="B2352" s="13"/>
      <c r="C2352" s="14" t="s">
        <v>5</v>
      </c>
      <c r="D2352" s="13"/>
      <c r="E2352" s="343" t="s">
        <v>2473</v>
      </c>
      <c r="F2352" s="60"/>
      <c r="G2352" s="344" t="s">
        <v>2407</v>
      </c>
      <c r="H2352" s="411"/>
      <c r="I2352" s="411"/>
      <c r="J2352" s="411"/>
      <c r="K2352" s="411"/>
      <c r="L2352" s="411"/>
      <c r="M2352" s="411"/>
      <c r="N2352" s="411"/>
      <c r="O2352" s="411"/>
      <c r="P2352" s="411"/>
    </row>
    <row r="2353" spans="1:18" x14ac:dyDescent="0.2">
      <c r="A2353" s="17" t="s">
        <v>8</v>
      </c>
      <c r="B2353" s="179"/>
      <c r="C2353" s="19"/>
      <c r="D2353" s="4"/>
      <c r="E2353" s="1145"/>
      <c r="F2353" s="1146"/>
      <c r="G2353" s="20"/>
    </row>
    <row r="2354" spans="1:18" x14ac:dyDescent="0.2">
      <c r="A2354" s="21" t="s">
        <v>37</v>
      </c>
      <c r="B2354" s="22"/>
      <c r="C2354" s="22"/>
      <c r="D2354" s="22"/>
      <c r="E2354" s="23" t="s">
        <v>46</v>
      </c>
      <c r="F2354" s="24"/>
      <c r="G2354" s="20" t="s">
        <v>50</v>
      </c>
    </row>
    <row r="2355" spans="1:18" x14ac:dyDescent="0.2">
      <c r="A2355" s="6"/>
      <c r="B2355" s="178"/>
      <c r="C2355" s="8"/>
      <c r="D2355" s="8"/>
      <c r="E2355" s="1147"/>
      <c r="F2355" s="1148"/>
      <c r="G2355" s="25"/>
    </row>
    <row r="2356" spans="1:18" ht="26.25" thickBot="1" x14ac:dyDescent="0.25">
      <c r="A2356" s="26" t="s">
        <v>47</v>
      </c>
      <c r="B2356" s="180" t="s">
        <v>23</v>
      </c>
      <c r="C2356" s="28" t="s">
        <v>34</v>
      </c>
      <c r="D2356" s="110" t="s">
        <v>53</v>
      </c>
      <c r="E2356" s="181" t="s">
        <v>54</v>
      </c>
      <c r="F2356" s="111" t="s">
        <v>55</v>
      </c>
      <c r="G2356" s="112" t="s">
        <v>35</v>
      </c>
      <c r="H2356" s="253"/>
      <c r="I2356" s="253"/>
      <c r="J2356" s="253"/>
      <c r="K2356" s="253"/>
      <c r="L2356" s="253"/>
      <c r="M2356" s="253"/>
      <c r="N2356" s="253"/>
      <c r="O2356" s="253"/>
      <c r="P2356" s="253"/>
    </row>
    <row r="2357" spans="1:18" ht="13.5" thickTop="1" x14ac:dyDescent="0.2">
      <c r="A2357" s="345">
        <v>1</v>
      </c>
      <c r="B2357" s="75"/>
      <c r="C2357" s="352" t="s">
        <v>149</v>
      </c>
      <c r="D2357" s="347" t="s">
        <v>1014</v>
      </c>
      <c r="E2357" s="77">
        <v>7</v>
      </c>
      <c r="F2357" s="280">
        <v>136.05000000000001</v>
      </c>
      <c r="G2357" s="35">
        <f>F2357*E2357</f>
        <v>952.35000000000014</v>
      </c>
      <c r="H2357" s="215"/>
      <c r="I2357" s="215"/>
      <c r="J2357" s="215"/>
      <c r="K2357" s="215"/>
      <c r="L2357" s="215"/>
      <c r="M2357" s="215"/>
      <c r="N2357" s="215"/>
      <c r="O2357" s="215"/>
      <c r="P2357" s="215"/>
      <c r="R2357" s="411" t="s">
        <v>2252</v>
      </c>
    </row>
    <row r="2358" spans="1:18" x14ac:dyDescent="0.2">
      <c r="A2358" s="345">
        <f>A2357+1</f>
        <v>2</v>
      </c>
      <c r="B2358" s="75"/>
      <c r="C2358" s="352" t="s">
        <v>149</v>
      </c>
      <c r="D2358" s="347" t="s">
        <v>2251</v>
      </c>
      <c r="E2358" s="77">
        <v>6</v>
      </c>
      <c r="F2358" s="280">
        <v>60.4</v>
      </c>
      <c r="G2358" s="35">
        <f t="shared" ref="G2358:G2390" si="43">F2358*E2358</f>
        <v>362.4</v>
      </c>
      <c r="H2358" s="215"/>
      <c r="I2358" s="215"/>
      <c r="J2358" s="215"/>
      <c r="K2358" s="215"/>
      <c r="L2358" s="215"/>
      <c r="M2358" s="215"/>
      <c r="N2358" s="215"/>
      <c r="O2358" s="215"/>
      <c r="P2358" s="215"/>
      <c r="R2358" s="411" t="s">
        <v>2253</v>
      </c>
    </row>
    <row r="2359" spans="1:18" x14ac:dyDescent="0.2">
      <c r="A2359" s="345">
        <f t="shared" ref="A2359:A2390" si="44">A2358+1</f>
        <v>3</v>
      </c>
      <c r="B2359" s="75"/>
      <c r="C2359" s="352" t="s">
        <v>149</v>
      </c>
      <c r="D2359" s="347" t="s">
        <v>1015</v>
      </c>
      <c r="E2359" s="77">
        <v>3</v>
      </c>
      <c r="F2359" s="280">
        <v>109.8</v>
      </c>
      <c r="G2359" s="35">
        <f t="shared" si="43"/>
        <v>329.4</v>
      </c>
      <c r="H2359" s="215"/>
      <c r="I2359" s="215"/>
      <c r="J2359" s="215"/>
      <c r="K2359" s="215"/>
      <c r="L2359" s="215"/>
      <c r="M2359" s="215"/>
      <c r="N2359" s="215"/>
      <c r="O2359" s="215"/>
      <c r="P2359" s="215"/>
      <c r="R2359" s="411" t="s">
        <v>1796</v>
      </c>
    </row>
    <row r="2360" spans="1:18" x14ac:dyDescent="0.2">
      <c r="A2360" s="345">
        <f t="shared" si="44"/>
        <v>4</v>
      </c>
      <c r="B2360" s="75"/>
      <c r="C2360" s="352" t="s">
        <v>149</v>
      </c>
      <c r="D2360" s="347" t="s">
        <v>2254</v>
      </c>
      <c r="E2360" s="77">
        <v>1</v>
      </c>
      <c r="F2360" s="655">
        <v>252</v>
      </c>
      <c r="G2360" s="35">
        <f t="shared" si="43"/>
        <v>252</v>
      </c>
      <c r="H2360" s="215"/>
      <c r="I2360" s="215"/>
      <c r="J2360" s="215"/>
      <c r="K2360" s="215"/>
      <c r="L2360" s="215"/>
      <c r="M2360" s="215"/>
      <c r="N2360" s="215"/>
      <c r="O2360" s="215"/>
      <c r="P2360" s="215"/>
      <c r="R2360" s="411" t="s">
        <v>2258</v>
      </c>
    </row>
    <row r="2361" spans="1:18" x14ac:dyDescent="0.2">
      <c r="A2361" s="345">
        <f t="shared" si="44"/>
        <v>5</v>
      </c>
      <c r="B2361" s="75"/>
      <c r="C2361" s="352" t="s">
        <v>149</v>
      </c>
      <c r="D2361" s="347" t="s">
        <v>2255</v>
      </c>
      <c r="E2361" s="77">
        <v>1</v>
      </c>
      <c r="F2361" s="214">
        <v>248</v>
      </c>
      <c r="G2361" s="35">
        <f t="shared" si="43"/>
        <v>248</v>
      </c>
      <c r="H2361" s="215"/>
      <c r="I2361" s="215"/>
      <c r="J2361" s="215"/>
      <c r="K2361" s="215"/>
      <c r="L2361" s="215"/>
      <c r="M2361" s="215"/>
      <c r="N2361" s="215"/>
      <c r="O2361" s="215"/>
      <c r="P2361" s="215"/>
      <c r="R2361" s="411" t="s">
        <v>1760</v>
      </c>
    </row>
    <row r="2362" spans="1:18" x14ac:dyDescent="0.2">
      <c r="A2362" s="345">
        <f t="shared" si="44"/>
        <v>6</v>
      </c>
      <c r="B2362" s="75"/>
      <c r="C2362" s="352" t="s">
        <v>149</v>
      </c>
      <c r="D2362" s="347" t="s">
        <v>2256</v>
      </c>
      <c r="E2362" s="77">
        <v>1</v>
      </c>
      <c r="F2362" s="280">
        <v>209.5</v>
      </c>
      <c r="G2362" s="35">
        <f t="shared" si="43"/>
        <v>209.5</v>
      </c>
      <c r="H2362" s="215"/>
      <c r="I2362" s="215"/>
      <c r="J2362" s="215"/>
      <c r="K2362" s="215"/>
      <c r="L2362" s="215"/>
      <c r="M2362" s="215"/>
      <c r="N2362" s="215"/>
      <c r="O2362" s="215"/>
      <c r="P2362" s="215"/>
      <c r="R2362" s="411" t="s">
        <v>2257</v>
      </c>
    </row>
    <row r="2363" spans="1:18" x14ac:dyDescent="0.2">
      <c r="A2363" s="345">
        <f t="shared" si="44"/>
        <v>7</v>
      </c>
      <c r="B2363" s="75"/>
      <c r="C2363" s="346" t="s">
        <v>149</v>
      </c>
      <c r="D2363" s="347" t="s">
        <v>1033</v>
      </c>
      <c r="E2363" s="77">
        <v>3</v>
      </c>
      <c r="F2363" s="280">
        <v>59.3</v>
      </c>
      <c r="G2363" s="35">
        <f t="shared" si="43"/>
        <v>177.89999999999998</v>
      </c>
      <c r="H2363" s="215"/>
      <c r="I2363" s="215"/>
      <c r="J2363" s="215"/>
      <c r="K2363" s="215"/>
      <c r="L2363" s="215"/>
      <c r="M2363" s="215"/>
      <c r="N2363" s="215"/>
      <c r="O2363" s="215"/>
      <c r="P2363" s="215"/>
      <c r="R2363" s="411" t="s">
        <v>2259</v>
      </c>
    </row>
    <row r="2364" spans="1:18" x14ac:dyDescent="0.2">
      <c r="A2364" s="345">
        <f t="shared" si="44"/>
        <v>8</v>
      </c>
      <c r="B2364" s="75"/>
      <c r="C2364" s="352" t="s">
        <v>149</v>
      </c>
      <c r="D2364" s="347" t="s">
        <v>1767</v>
      </c>
      <c r="E2364" s="77">
        <v>2</v>
      </c>
      <c r="F2364" s="280">
        <v>115</v>
      </c>
      <c r="G2364" s="35">
        <f t="shared" si="43"/>
        <v>230</v>
      </c>
      <c r="H2364" s="215"/>
      <c r="I2364" s="215"/>
      <c r="J2364" s="215"/>
      <c r="K2364" s="215"/>
      <c r="L2364" s="215"/>
      <c r="M2364" s="215"/>
      <c r="N2364" s="215"/>
      <c r="O2364" s="215"/>
      <c r="P2364" s="215"/>
      <c r="R2364" s="411" t="s">
        <v>1766</v>
      </c>
    </row>
    <row r="2365" spans="1:18" x14ac:dyDescent="0.2">
      <c r="A2365" s="345">
        <f t="shared" si="44"/>
        <v>9</v>
      </c>
      <c r="B2365" s="186"/>
      <c r="C2365" s="352" t="s">
        <v>149</v>
      </c>
      <c r="D2365" s="347" t="s">
        <v>2352</v>
      </c>
      <c r="E2365" s="438">
        <v>6</v>
      </c>
      <c r="F2365" s="280">
        <v>38.25</v>
      </c>
      <c r="G2365" s="35">
        <f t="shared" si="43"/>
        <v>229.5</v>
      </c>
      <c r="H2365" s="215"/>
      <c r="I2365" s="215"/>
      <c r="J2365" s="215"/>
      <c r="K2365" s="215"/>
      <c r="L2365" s="215"/>
      <c r="M2365" s="215"/>
      <c r="N2365" s="215"/>
      <c r="O2365" s="215"/>
      <c r="P2365" s="215"/>
    </row>
    <row r="2366" spans="1:18" x14ac:dyDescent="0.2">
      <c r="A2366" s="345">
        <f t="shared" si="44"/>
        <v>10</v>
      </c>
      <c r="B2366" s="74"/>
      <c r="C2366" s="352" t="s">
        <v>149</v>
      </c>
      <c r="D2366" s="347" t="s">
        <v>1574</v>
      </c>
      <c r="E2366" s="77">
        <v>1</v>
      </c>
      <c r="F2366" s="280">
        <v>155</v>
      </c>
      <c r="G2366" s="35">
        <f t="shared" si="43"/>
        <v>155</v>
      </c>
      <c r="H2366" s="215"/>
      <c r="I2366" s="215"/>
      <c r="J2366" s="215"/>
      <c r="K2366" s="215"/>
      <c r="L2366" s="215"/>
      <c r="M2366" s="215"/>
      <c r="N2366" s="215"/>
      <c r="O2366" s="215"/>
      <c r="P2366" s="215"/>
    </row>
    <row r="2367" spans="1:18" x14ac:dyDescent="0.2">
      <c r="A2367" s="345">
        <f t="shared" si="44"/>
        <v>11</v>
      </c>
      <c r="B2367" s="74"/>
      <c r="C2367" s="352" t="s">
        <v>149</v>
      </c>
      <c r="D2367" s="435" t="s">
        <v>2353</v>
      </c>
      <c r="E2367" s="84">
        <v>3</v>
      </c>
      <c r="F2367" s="70">
        <v>109</v>
      </c>
      <c r="G2367" s="35">
        <f t="shared" si="43"/>
        <v>327</v>
      </c>
      <c r="H2367" s="215"/>
      <c r="I2367" s="215"/>
      <c r="J2367" s="215"/>
      <c r="K2367" s="215"/>
      <c r="L2367" s="215"/>
      <c r="M2367" s="215"/>
      <c r="N2367" s="215"/>
      <c r="O2367" s="215"/>
      <c r="P2367" s="215"/>
    </row>
    <row r="2368" spans="1:18" x14ac:dyDescent="0.2">
      <c r="A2368" s="345">
        <f t="shared" si="44"/>
        <v>12</v>
      </c>
      <c r="B2368" s="74"/>
      <c r="C2368" s="352" t="s">
        <v>149</v>
      </c>
      <c r="D2368" s="435" t="s">
        <v>2354</v>
      </c>
      <c r="E2368" s="84">
        <v>1</v>
      </c>
      <c r="F2368" s="70">
        <v>79</v>
      </c>
      <c r="G2368" s="35">
        <f t="shared" si="43"/>
        <v>79</v>
      </c>
      <c r="H2368" s="215"/>
      <c r="I2368" s="215"/>
      <c r="J2368" s="215"/>
      <c r="K2368" s="215"/>
      <c r="L2368" s="215"/>
      <c r="M2368" s="215"/>
      <c r="N2368" s="215"/>
      <c r="O2368" s="215"/>
      <c r="P2368" s="215"/>
      <c r="Q2368" s="215">
        <f>SUM(G2357:G2368)</f>
        <v>3552.05</v>
      </c>
    </row>
    <row r="2369" spans="1:19" x14ac:dyDescent="0.2">
      <c r="A2369" s="345">
        <f t="shared" si="44"/>
        <v>13</v>
      </c>
      <c r="B2369" s="75"/>
      <c r="C2369" s="352" t="s">
        <v>1476</v>
      </c>
      <c r="D2369" s="435" t="s">
        <v>2355</v>
      </c>
      <c r="E2369" s="84">
        <v>2</v>
      </c>
      <c r="F2369" s="88">
        <v>267.5</v>
      </c>
      <c r="G2369" s="35">
        <f t="shared" si="43"/>
        <v>535</v>
      </c>
      <c r="H2369" s="215"/>
      <c r="I2369" s="215"/>
      <c r="J2369" s="215"/>
      <c r="K2369" s="215"/>
      <c r="L2369" s="215"/>
      <c r="M2369" s="215"/>
      <c r="N2369" s="215"/>
      <c r="O2369" s="215"/>
      <c r="P2369" s="215"/>
      <c r="Q2369" s="411" t="s">
        <v>152</v>
      </c>
    </row>
    <row r="2370" spans="1:19" x14ac:dyDescent="0.2">
      <c r="A2370" s="345">
        <f t="shared" si="44"/>
        <v>14</v>
      </c>
      <c r="B2370" s="75"/>
      <c r="C2370" s="352" t="s">
        <v>149</v>
      </c>
      <c r="D2370" s="435" t="s">
        <v>2356</v>
      </c>
      <c r="E2370" s="84">
        <v>4</v>
      </c>
      <c r="F2370" s="89">
        <v>85</v>
      </c>
      <c r="G2370" s="35">
        <f t="shared" si="43"/>
        <v>340</v>
      </c>
      <c r="H2370" s="215"/>
      <c r="I2370" s="215"/>
      <c r="J2370" s="215"/>
      <c r="K2370" s="215"/>
      <c r="L2370" s="215"/>
      <c r="M2370" s="215"/>
      <c r="N2370" s="215"/>
      <c r="O2370" s="215"/>
      <c r="P2370" s="215"/>
    </row>
    <row r="2371" spans="1:19" x14ac:dyDescent="0.2">
      <c r="A2371" s="345">
        <f t="shared" si="44"/>
        <v>15</v>
      </c>
      <c r="B2371" s="75"/>
      <c r="C2371" s="352" t="s">
        <v>149</v>
      </c>
      <c r="D2371" s="435" t="s">
        <v>2340</v>
      </c>
      <c r="E2371" s="77">
        <v>5</v>
      </c>
      <c r="F2371" s="280">
        <v>54</v>
      </c>
      <c r="G2371" s="35">
        <f t="shared" si="43"/>
        <v>270</v>
      </c>
      <c r="H2371" s="215"/>
      <c r="I2371" s="215"/>
      <c r="J2371" s="215"/>
      <c r="K2371" s="215"/>
      <c r="L2371" s="215"/>
      <c r="M2371" s="215"/>
      <c r="N2371" s="215"/>
      <c r="O2371" s="215"/>
      <c r="P2371" s="215"/>
    </row>
    <row r="2372" spans="1:19" x14ac:dyDescent="0.2">
      <c r="A2372" s="345">
        <f t="shared" si="44"/>
        <v>16</v>
      </c>
      <c r="B2372" s="75"/>
      <c r="C2372" s="352" t="s">
        <v>149</v>
      </c>
      <c r="D2372" s="435" t="s">
        <v>2341</v>
      </c>
      <c r="E2372" s="77">
        <v>1</v>
      </c>
      <c r="F2372" s="280">
        <v>70.5</v>
      </c>
      <c r="G2372" s="35">
        <f t="shared" si="43"/>
        <v>70.5</v>
      </c>
      <c r="H2372" s="215"/>
      <c r="I2372" s="215"/>
      <c r="J2372" s="215"/>
      <c r="K2372" s="215"/>
      <c r="L2372" s="215"/>
      <c r="M2372" s="215"/>
      <c r="N2372" s="215"/>
      <c r="O2372" s="215"/>
      <c r="P2372" s="215"/>
    </row>
    <row r="2373" spans="1:19" x14ac:dyDescent="0.2">
      <c r="A2373" s="345">
        <f t="shared" si="44"/>
        <v>17</v>
      </c>
      <c r="B2373" s="75"/>
      <c r="C2373" s="352" t="s">
        <v>149</v>
      </c>
      <c r="D2373" s="347" t="s">
        <v>2357</v>
      </c>
      <c r="E2373" s="77">
        <v>1</v>
      </c>
      <c r="F2373" s="280">
        <v>184</v>
      </c>
      <c r="G2373" s="35">
        <f t="shared" si="43"/>
        <v>184</v>
      </c>
      <c r="H2373" s="215"/>
      <c r="I2373" s="215"/>
      <c r="J2373" s="215"/>
      <c r="K2373" s="215"/>
      <c r="L2373" s="215"/>
      <c r="M2373" s="215"/>
      <c r="N2373" s="215"/>
      <c r="O2373" s="215"/>
      <c r="P2373" s="215"/>
    </row>
    <row r="2374" spans="1:19" x14ac:dyDescent="0.2">
      <c r="A2374" s="345">
        <f t="shared" si="44"/>
        <v>18</v>
      </c>
      <c r="B2374" s="75"/>
      <c r="C2374" s="352" t="s">
        <v>149</v>
      </c>
      <c r="D2374" s="347" t="s">
        <v>2358</v>
      </c>
      <c r="E2374" s="77">
        <v>1</v>
      </c>
      <c r="F2374" s="280">
        <v>72.75</v>
      </c>
      <c r="G2374" s="35">
        <f t="shared" si="43"/>
        <v>72.75</v>
      </c>
      <c r="H2374" s="215"/>
      <c r="I2374" s="215"/>
      <c r="J2374" s="215"/>
      <c r="K2374" s="215"/>
      <c r="L2374" s="215"/>
      <c r="M2374" s="215"/>
      <c r="N2374" s="215"/>
      <c r="O2374" s="215"/>
      <c r="P2374" s="215"/>
    </row>
    <row r="2375" spans="1:19" x14ac:dyDescent="0.2">
      <c r="A2375" s="345">
        <f t="shared" si="44"/>
        <v>19</v>
      </c>
      <c r="B2375" s="75"/>
      <c r="C2375" s="352" t="s">
        <v>149</v>
      </c>
      <c r="D2375" s="347" t="s">
        <v>2359</v>
      </c>
      <c r="E2375" s="77">
        <v>1</v>
      </c>
      <c r="F2375" s="280">
        <v>60.5</v>
      </c>
      <c r="G2375" s="35">
        <f t="shared" si="43"/>
        <v>60.5</v>
      </c>
      <c r="H2375" s="215"/>
      <c r="I2375" s="215"/>
      <c r="J2375" s="215"/>
      <c r="K2375" s="215"/>
      <c r="L2375" s="215"/>
      <c r="M2375" s="215"/>
      <c r="N2375" s="215"/>
      <c r="O2375" s="215"/>
      <c r="P2375" s="215"/>
    </row>
    <row r="2376" spans="1:19" x14ac:dyDescent="0.2">
      <c r="A2376" s="345">
        <f t="shared" si="44"/>
        <v>20</v>
      </c>
      <c r="B2376" s="75"/>
      <c r="C2376" s="352" t="s">
        <v>149</v>
      </c>
      <c r="D2376" s="347" t="s">
        <v>1589</v>
      </c>
      <c r="E2376" s="84">
        <v>2</v>
      </c>
      <c r="F2376" s="70">
        <v>91.5</v>
      </c>
      <c r="G2376" s="35">
        <f t="shared" si="43"/>
        <v>183</v>
      </c>
      <c r="H2376" s="215"/>
      <c r="I2376" s="215"/>
      <c r="J2376" s="215"/>
      <c r="K2376" s="215"/>
      <c r="L2376" s="215"/>
      <c r="M2376" s="215"/>
      <c r="N2376" s="215"/>
      <c r="O2376" s="215"/>
      <c r="P2376" s="215"/>
    </row>
    <row r="2377" spans="1:19" x14ac:dyDescent="0.2">
      <c r="A2377" s="345">
        <f t="shared" si="44"/>
        <v>21</v>
      </c>
      <c r="B2377" s="75"/>
      <c r="C2377" s="352" t="s">
        <v>149</v>
      </c>
      <c r="D2377" s="347" t="s">
        <v>2360</v>
      </c>
      <c r="E2377" s="84">
        <v>4</v>
      </c>
      <c r="F2377" s="70">
        <v>11</v>
      </c>
      <c r="G2377" s="35">
        <f t="shared" si="43"/>
        <v>44</v>
      </c>
      <c r="H2377" s="215"/>
      <c r="I2377" s="215"/>
      <c r="J2377" s="215"/>
      <c r="K2377" s="215"/>
      <c r="L2377" s="215"/>
      <c r="M2377" s="215"/>
      <c r="N2377" s="215"/>
      <c r="O2377" s="215"/>
      <c r="P2377" s="215"/>
    </row>
    <row r="2378" spans="1:19" x14ac:dyDescent="0.2">
      <c r="A2378" s="345">
        <f t="shared" si="44"/>
        <v>22</v>
      </c>
      <c r="B2378" s="75"/>
      <c r="C2378" s="352" t="s">
        <v>246</v>
      </c>
      <c r="D2378" s="435" t="s">
        <v>2361</v>
      </c>
      <c r="E2378" s="84">
        <v>1</v>
      </c>
      <c r="F2378" s="70">
        <v>249.5</v>
      </c>
      <c r="G2378" s="35">
        <f t="shared" si="43"/>
        <v>249.5</v>
      </c>
      <c r="H2378" s="215"/>
      <c r="I2378" s="215"/>
      <c r="J2378" s="215"/>
      <c r="K2378" s="215"/>
      <c r="L2378" s="215"/>
      <c r="M2378" s="215"/>
      <c r="N2378" s="215"/>
      <c r="O2378" s="215"/>
      <c r="P2378" s="215"/>
    </row>
    <row r="2379" spans="1:19" x14ac:dyDescent="0.2">
      <c r="A2379" s="345">
        <f t="shared" si="44"/>
        <v>23</v>
      </c>
      <c r="B2379" s="75"/>
      <c r="C2379" s="352" t="s">
        <v>177</v>
      </c>
      <c r="D2379" s="435" t="s">
        <v>2362</v>
      </c>
      <c r="E2379" s="84">
        <v>1</v>
      </c>
      <c r="F2379" s="70">
        <v>118.75</v>
      </c>
      <c r="G2379" s="35">
        <f t="shared" si="43"/>
        <v>118.75</v>
      </c>
      <c r="H2379" s="215"/>
      <c r="I2379" s="215"/>
      <c r="J2379" s="215"/>
      <c r="K2379" s="215"/>
      <c r="L2379" s="215"/>
      <c r="M2379" s="215"/>
      <c r="N2379" s="215"/>
      <c r="O2379" s="215"/>
      <c r="P2379" s="215"/>
      <c r="Q2379" s="215">
        <f>SUM(G2369:G2379)</f>
        <v>2128</v>
      </c>
      <c r="S2379" s="164">
        <f>Q2368+Q2379</f>
        <v>5680.05</v>
      </c>
    </row>
    <row r="2380" spans="1:19" x14ac:dyDescent="0.2">
      <c r="A2380" s="345">
        <f t="shared" si="44"/>
        <v>24</v>
      </c>
      <c r="B2380" s="75"/>
      <c r="C2380" s="352" t="s">
        <v>149</v>
      </c>
      <c r="D2380" s="435" t="s">
        <v>2363</v>
      </c>
      <c r="E2380" s="84">
        <v>1</v>
      </c>
      <c r="F2380" s="70">
        <v>201</v>
      </c>
      <c r="G2380" s="35">
        <f t="shared" si="43"/>
        <v>201</v>
      </c>
      <c r="H2380" s="215"/>
      <c r="I2380" s="215"/>
      <c r="J2380" s="215"/>
      <c r="K2380" s="215"/>
      <c r="L2380" s="215"/>
      <c r="M2380" s="215"/>
      <c r="N2380" s="215"/>
      <c r="O2380" s="215"/>
      <c r="P2380" s="215"/>
    </row>
    <row r="2381" spans="1:19" x14ac:dyDescent="0.2">
      <c r="A2381" s="345">
        <f t="shared" si="44"/>
        <v>25</v>
      </c>
      <c r="B2381" s="75"/>
      <c r="C2381" s="352" t="s">
        <v>149</v>
      </c>
      <c r="D2381" s="435" t="s">
        <v>2364</v>
      </c>
      <c r="E2381" s="84">
        <v>1</v>
      </c>
      <c r="F2381" s="70">
        <v>148</v>
      </c>
      <c r="G2381" s="35">
        <f t="shared" si="43"/>
        <v>148</v>
      </c>
      <c r="H2381" s="215"/>
      <c r="I2381" s="215"/>
      <c r="J2381" s="215"/>
      <c r="K2381" s="215"/>
      <c r="L2381" s="215"/>
      <c r="M2381" s="215"/>
      <c r="N2381" s="215"/>
      <c r="O2381" s="215"/>
      <c r="P2381" s="215"/>
    </row>
    <row r="2382" spans="1:19" x14ac:dyDescent="0.2">
      <c r="A2382" s="345">
        <f t="shared" si="44"/>
        <v>26</v>
      </c>
      <c r="B2382" s="75"/>
      <c r="C2382" s="352" t="s">
        <v>149</v>
      </c>
      <c r="D2382" s="435" t="s">
        <v>2365</v>
      </c>
      <c r="E2382" s="84">
        <v>1</v>
      </c>
      <c r="F2382" s="70">
        <v>54</v>
      </c>
      <c r="G2382" s="35">
        <f t="shared" si="43"/>
        <v>54</v>
      </c>
      <c r="H2382" s="215"/>
      <c r="I2382" s="215"/>
      <c r="J2382" s="215"/>
      <c r="K2382" s="215"/>
      <c r="L2382" s="215"/>
      <c r="M2382" s="215"/>
      <c r="N2382" s="215"/>
      <c r="O2382" s="215"/>
      <c r="P2382" s="215"/>
    </row>
    <row r="2383" spans="1:19" x14ac:dyDescent="0.2">
      <c r="A2383" s="345">
        <f t="shared" si="44"/>
        <v>27</v>
      </c>
      <c r="B2383" s="75"/>
      <c r="C2383" s="352" t="s">
        <v>149</v>
      </c>
      <c r="D2383" s="435" t="s">
        <v>2366</v>
      </c>
      <c r="E2383" s="84">
        <v>1</v>
      </c>
      <c r="F2383" s="70">
        <v>212</v>
      </c>
      <c r="G2383" s="35">
        <f t="shared" si="43"/>
        <v>212</v>
      </c>
      <c r="H2383" s="215"/>
      <c r="I2383" s="215"/>
      <c r="J2383" s="215"/>
      <c r="K2383" s="215"/>
      <c r="L2383" s="215"/>
      <c r="M2383" s="215"/>
      <c r="N2383" s="215"/>
      <c r="O2383" s="215"/>
      <c r="P2383" s="215"/>
    </row>
    <row r="2384" spans="1:19" x14ac:dyDescent="0.2">
      <c r="A2384" s="345">
        <f t="shared" si="44"/>
        <v>28</v>
      </c>
      <c r="B2384" s="75"/>
      <c r="C2384" s="352" t="s">
        <v>1461</v>
      </c>
      <c r="D2384" s="435" t="s">
        <v>2367</v>
      </c>
      <c r="E2384" s="84">
        <v>1.56</v>
      </c>
      <c r="F2384" s="70">
        <v>150</v>
      </c>
      <c r="G2384" s="35">
        <f t="shared" si="43"/>
        <v>234</v>
      </c>
      <c r="H2384" s="215"/>
      <c r="I2384" s="215"/>
      <c r="J2384" s="215"/>
      <c r="K2384" s="215"/>
      <c r="L2384" s="215"/>
      <c r="M2384" s="215"/>
      <c r="N2384" s="215"/>
      <c r="O2384" s="215"/>
      <c r="P2384" s="215"/>
    </row>
    <row r="2385" spans="1:21" x14ac:dyDescent="0.2">
      <c r="A2385" s="345">
        <f t="shared" si="44"/>
        <v>29</v>
      </c>
      <c r="B2385" s="75"/>
      <c r="C2385" s="352" t="s">
        <v>149</v>
      </c>
      <c r="D2385" s="435" t="s">
        <v>2368</v>
      </c>
      <c r="E2385" s="84">
        <v>1</v>
      </c>
      <c r="F2385" s="70">
        <v>83.5</v>
      </c>
      <c r="G2385" s="35">
        <f t="shared" si="43"/>
        <v>83.5</v>
      </c>
      <c r="H2385" s="215"/>
      <c r="I2385" s="215"/>
      <c r="J2385" s="215"/>
      <c r="K2385" s="215"/>
      <c r="L2385" s="215"/>
      <c r="M2385" s="215"/>
      <c r="N2385" s="215"/>
      <c r="O2385" s="215"/>
      <c r="P2385" s="215"/>
    </row>
    <row r="2386" spans="1:21" x14ac:dyDescent="0.2">
      <c r="A2386" s="345">
        <f t="shared" si="44"/>
        <v>30</v>
      </c>
      <c r="B2386" s="75"/>
      <c r="C2386" s="352" t="s">
        <v>149</v>
      </c>
      <c r="D2386" s="435" t="s">
        <v>2109</v>
      </c>
      <c r="E2386" s="84">
        <v>2</v>
      </c>
      <c r="F2386" s="70">
        <v>225</v>
      </c>
      <c r="G2386" s="35">
        <f t="shared" si="43"/>
        <v>450</v>
      </c>
      <c r="H2386" s="215"/>
      <c r="I2386" s="215"/>
      <c r="J2386" s="215"/>
      <c r="K2386" s="215"/>
      <c r="L2386" s="215"/>
      <c r="M2386" s="215"/>
      <c r="N2386" s="215"/>
      <c r="O2386" s="215"/>
      <c r="P2386" s="215"/>
    </row>
    <row r="2387" spans="1:21" x14ac:dyDescent="0.2">
      <c r="A2387" s="345">
        <f t="shared" si="44"/>
        <v>31</v>
      </c>
      <c r="B2387" s="75"/>
      <c r="C2387" s="352" t="s">
        <v>149</v>
      </c>
      <c r="D2387" s="435" t="s">
        <v>2369</v>
      </c>
      <c r="E2387" s="84">
        <v>1</v>
      </c>
      <c r="F2387" s="70">
        <v>94.5</v>
      </c>
      <c r="G2387" s="35">
        <f t="shared" si="43"/>
        <v>94.5</v>
      </c>
      <c r="H2387" s="215"/>
      <c r="I2387" s="215"/>
      <c r="J2387" s="215"/>
      <c r="K2387" s="215"/>
      <c r="L2387" s="215"/>
      <c r="M2387" s="215"/>
      <c r="N2387" s="215"/>
      <c r="O2387" s="215"/>
      <c r="P2387" s="215"/>
    </row>
    <row r="2388" spans="1:21" x14ac:dyDescent="0.2">
      <c r="A2388" s="345">
        <f t="shared" si="44"/>
        <v>32</v>
      </c>
      <c r="B2388" s="75"/>
      <c r="C2388" s="352" t="s">
        <v>178</v>
      </c>
      <c r="D2388" s="435" t="s">
        <v>2370</v>
      </c>
      <c r="E2388" s="84">
        <v>1</v>
      </c>
      <c r="F2388" s="172">
        <v>51.5</v>
      </c>
      <c r="G2388" s="35">
        <f t="shared" si="43"/>
        <v>51.5</v>
      </c>
      <c r="H2388" s="215"/>
      <c r="I2388" s="215"/>
      <c r="J2388" s="215"/>
      <c r="K2388" s="215"/>
      <c r="L2388" s="215"/>
      <c r="M2388" s="215"/>
      <c r="N2388" s="215"/>
      <c r="O2388" s="215"/>
      <c r="P2388" s="215"/>
    </row>
    <row r="2389" spans="1:21" x14ac:dyDescent="0.2">
      <c r="A2389" s="345">
        <f t="shared" si="44"/>
        <v>33</v>
      </c>
      <c r="B2389" s="75"/>
      <c r="C2389" s="352" t="s">
        <v>1461</v>
      </c>
      <c r="D2389" s="435" t="s">
        <v>2021</v>
      </c>
      <c r="E2389" s="84">
        <v>0.41499999999999998</v>
      </c>
      <c r="F2389" s="173">
        <v>159</v>
      </c>
      <c r="G2389" s="35">
        <f t="shared" si="43"/>
        <v>65.984999999999999</v>
      </c>
      <c r="H2389" s="215"/>
      <c r="I2389" s="215"/>
      <c r="J2389" s="215"/>
      <c r="K2389" s="215"/>
      <c r="L2389" s="215"/>
      <c r="M2389" s="215"/>
      <c r="N2389" s="215"/>
      <c r="O2389" s="215"/>
      <c r="P2389" s="215"/>
    </row>
    <row r="2390" spans="1:21" x14ac:dyDescent="0.2">
      <c r="A2390" s="345">
        <f t="shared" si="44"/>
        <v>34</v>
      </c>
      <c r="B2390" s="75"/>
      <c r="C2390" s="352" t="s">
        <v>1461</v>
      </c>
      <c r="D2390" s="435" t="s">
        <v>2006</v>
      </c>
      <c r="E2390" s="84">
        <v>2.0950000000000002</v>
      </c>
      <c r="F2390" s="173">
        <v>158</v>
      </c>
      <c r="G2390" s="35">
        <f t="shared" si="43"/>
        <v>331.01000000000005</v>
      </c>
      <c r="H2390" s="215"/>
      <c r="I2390" s="215"/>
      <c r="J2390" s="215"/>
      <c r="K2390" s="215"/>
      <c r="L2390" s="215"/>
      <c r="M2390" s="215"/>
      <c r="N2390" s="215"/>
      <c r="O2390" s="215"/>
      <c r="P2390" s="215"/>
      <c r="Q2390" s="215">
        <f>SUM(G2380:G2390)</f>
        <v>1925.4949999999999</v>
      </c>
      <c r="S2390" s="2">
        <v>0.62</v>
      </c>
      <c r="T2390" s="214">
        <v>158</v>
      </c>
      <c r="U2390" s="214">
        <f>T2390*S2390</f>
        <v>97.96</v>
      </c>
    </row>
    <row r="2391" spans="1:21" ht="13.5" thickBot="1" x14ac:dyDescent="0.25">
      <c r="A2391" s="45"/>
      <c r="B2391" s="188"/>
      <c r="C2391" s="47" t="s">
        <v>8</v>
      </c>
      <c r="D2391" s="66" t="s">
        <v>8</v>
      </c>
      <c r="E2391" s="188"/>
      <c r="F2391" s="49" t="s">
        <v>158</v>
      </c>
      <c r="G2391" s="50">
        <f>SUM(G2357:G2390)</f>
        <v>7605.5450000000001</v>
      </c>
      <c r="H2391" s="246"/>
      <c r="I2391" s="246"/>
      <c r="J2391" s="246"/>
      <c r="K2391" s="246"/>
      <c r="L2391" s="246"/>
      <c r="M2391" s="246"/>
      <c r="N2391" s="246"/>
      <c r="O2391" s="246"/>
      <c r="P2391" s="246"/>
      <c r="S2391" s="2">
        <v>0.76</v>
      </c>
      <c r="T2391" s="214">
        <v>158</v>
      </c>
      <c r="U2391" s="214">
        <f t="shared" ref="U2391:U2392" si="45">T2391*S2391</f>
        <v>120.08</v>
      </c>
    </row>
    <row r="2392" spans="1:21" ht="13.5" thickTop="1" x14ac:dyDescent="0.2">
      <c r="A2392" s="1188" t="s">
        <v>2250</v>
      </c>
      <c r="B2392" s="1189"/>
      <c r="C2392" s="1189"/>
      <c r="D2392" s="1189"/>
      <c r="E2392" s="1189"/>
      <c r="F2392" s="1189"/>
      <c r="G2392" s="1190"/>
      <c r="H2392" s="358"/>
      <c r="I2392" s="358"/>
      <c r="J2392" s="358"/>
      <c r="K2392" s="358"/>
      <c r="L2392" s="358"/>
      <c r="M2392" s="358"/>
      <c r="N2392" s="358"/>
      <c r="O2392" s="358"/>
      <c r="P2392" s="358"/>
      <c r="S2392" s="2">
        <v>0.71499999999999997</v>
      </c>
      <c r="T2392" s="214">
        <v>158</v>
      </c>
      <c r="U2392" s="214">
        <f t="shared" si="45"/>
        <v>112.97</v>
      </c>
    </row>
    <row r="2393" spans="1:21" ht="13.5" thickBot="1" x14ac:dyDescent="0.25">
      <c r="A2393" s="359"/>
      <c r="B2393" s="355"/>
      <c r="C2393" s="355" t="s">
        <v>8</v>
      </c>
      <c r="D2393" s="360"/>
      <c r="E2393" s="355"/>
      <c r="F2393" s="361"/>
      <c r="G2393" s="362"/>
      <c r="H2393" s="411"/>
      <c r="I2393" s="411"/>
      <c r="J2393" s="411"/>
      <c r="K2393" s="411"/>
      <c r="L2393" s="411"/>
      <c r="M2393" s="411"/>
      <c r="N2393" s="411"/>
      <c r="O2393" s="411"/>
      <c r="P2393" s="411"/>
      <c r="S2393" s="2">
        <f>SUM(S2390:S2392)</f>
        <v>2.0949999999999998</v>
      </c>
      <c r="U2393" s="215">
        <f>SUM(U2390:U2392)</f>
        <v>331.01</v>
      </c>
    </row>
    <row r="2394" spans="1:21" ht="13.5" thickTop="1" x14ac:dyDescent="0.2">
      <c r="A2394" s="1130" t="s">
        <v>8</v>
      </c>
      <c r="B2394" s="1131"/>
      <c r="C2394" s="1131"/>
      <c r="D2394" s="57" t="s">
        <v>11</v>
      </c>
      <c r="E2394" s="1132" t="s">
        <v>12</v>
      </c>
      <c r="F2394" s="1132"/>
      <c r="G2394" s="1133"/>
      <c r="H2394" s="4"/>
      <c r="I2394" s="4"/>
      <c r="J2394" s="4"/>
      <c r="K2394" s="4"/>
      <c r="L2394" s="4"/>
      <c r="M2394" s="4"/>
      <c r="N2394" s="4"/>
      <c r="O2394" s="4"/>
      <c r="P2394" s="4"/>
    </row>
    <row r="2395" spans="1:21" x14ac:dyDescent="0.2">
      <c r="A2395" s="1191" t="s">
        <v>17</v>
      </c>
      <c r="B2395" s="1192"/>
      <c r="C2395" s="1193"/>
      <c r="D2395" s="39"/>
      <c r="E2395" s="1136"/>
      <c r="F2395" s="1137"/>
      <c r="G2395" s="1138"/>
      <c r="H2395" s="176"/>
      <c r="I2395" s="176"/>
      <c r="J2395" s="176"/>
      <c r="K2395" s="176"/>
      <c r="L2395" s="176"/>
      <c r="M2395" s="176"/>
      <c r="N2395" s="176"/>
      <c r="O2395" s="176"/>
      <c r="P2395" s="176"/>
    </row>
    <row r="2396" spans="1:21" x14ac:dyDescent="0.2">
      <c r="A2396" s="1191" t="s">
        <v>38</v>
      </c>
      <c r="B2396" s="1192"/>
      <c r="C2396" s="1193"/>
      <c r="D2396" s="58" t="s">
        <v>380</v>
      </c>
      <c r="E2396" s="1194" t="s">
        <v>142</v>
      </c>
      <c r="F2396" s="1139"/>
      <c r="G2396" s="1140"/>
      <c r="H2396" s="1"/>
      <c r="I2396" s="1"/>
      <c r="J2396" s="1"/>
      <c r="K2396" s="1"/>
      <c r="L2396" s="1"/>
      <c r="M2396" s="1"/>
      <c r="N2396" s="1"/>
      <c r="O2396" s="1"/>
      <c r="P2396" s="1"/>
    </row>
    <row r="2397" spans="1:21" ht="13.5" thickBot="1" x14ac:dyDescent="0.25">
      <c r="A2397" s="1195" t="s">
        <v>39</v>
      </c>
      <c r="B2397" s="1196"/>
      <c r="C2397" s="1197"/>
      <c r="D2397" s="356" t="s">
        <v>589</v>
      </c>
      <c r="E2397" s="1143" t="s">
        <v>0</v>
      </c>
      <c r="F2397" s="1143"/>
      <c r="G2397" s="1144"/>
      <c r="H2397" s="4"/>
      <c r="I2397" s="4"/>
      <c r="J2397" s="4"/>
      <c r="K2397" s="4"/>
      <c r="L2397" s="4"/>
      <c r="M2397" s="4"/>
      <c r="N2397" s="4"/>
      <c r="O2397" s="4"/>
      <c r="P2397" s="4"/>
    </row>
    <row r="2398" spans="1:21" ht="16.5" x14ac:dyDescent="0.25">
      <c r="A2398" s="1152" t="s">
        <v>29</v>
      </c>
      <c r="B2398" s="1153"/>
      <c r="C2398" s="1153"/>
      <c r="D2398" s="1153"/>
      <c r="E2398" s="1153"/>
      <c r="F2398" s="1153"/>
      <c r="G2398" s="1154"/>
      <c r="H2398" s="251"/>
      <c r="I2398" s="251"/>
      <c r="J2398" s="251"/>
      <c r="K2398" s="251"/>
      <c r="L2398" s="251"/>
      <c r="M2398" s="251"/>
      <c r="N2398" s="251"/>
      <c r="O2398" s="251"/>
      <c r="P2398" s="251"/>
    </row>
    <row r="2399" spans="1:21" x14ac:dyDescent="0.2">
      <c r="A2399" s="1155" t="s">
        <v>48</v>
      </c>
      <c r="B2399" s="1156"/>
      <c r="C2399" s="1156"/>
      <c r="D2399" s="1156"/>
      <c r="E2399" s="1156"/>
      <c r="F2399" s="1156"/>
      <c r="G2399" s="1157"/>
      <c r="H2399" s="250"/>
      <c r="I2399" s="250"/>
      <c r="J2399" s="250"/>
      <c r="K2399" s="250"/>
      <c r="L2399" s="250"/>
      <c r="M2399" s="250"/>
      <c r="N2399" s="250"/>
      <c r="O2399" s="250"/>
      <c r="P2399" s="250"/>
    </row>
    <row r="2400" spans="1:21" x14ac:dyDescent="0.2">
      <c r="A2400" s="1158" t="s">
        <v>49</v>
      </c>
      <c r="B2400" s="1159"/>
      <c r="C2400" s="1159"/>
      <c r="D2400" s="1159"/>
      <c r="E2400" s="1159"/>
      <c r="F2400" s="1159"/>
      <c r="G2400" s="1160"/>
      <c r="H2400" s="4"/>
      <c r="I2400" s="4"/>
      <c r="J2400" s="4"/>
      <c r="K2400" s="4"/>
      <c r="L2400" s="4"/>
      <c r="M2400" s="4"/>
      <c r="N2400" s="4"/>
      <c r="O2400" s="4"/>
      <c r="P2400" s="4"/>
    </row>
    <row r="2401" spans="1:21" x14ac:dyDescent="0.2">
      <c r="A2401" s="6"/>
      <c r="B2401" s="178"/>
      <c r="C2401" s="8"/>
      <c r="D2401" s="9"/>
      <c r="E2401" s="99"/>
      <c r="F2401" s="10"/>
      <c r="G2401" s="373" t="s">
        <v>412</v>
      </c>
      <c r="H2401" s="559"/>
      <c r="I2401" s="559"/>
      <c r="J2401" s="559"/>
      <c r="K2401" s="559"/>
      <c r="L2401" s="559"/>
      <c r="M2401" s="559"/>
      <c r="N2401" s="559"/>
      <c r="O2401" s="559"/>
      <c r="P2401" s="559"/>
    </row>
    <row r="2402" spans="1:21" x14ac:dyDescent="0.2">
      <c r="A2402" s="12" t="s">
        <v>1</v>
      </c>
      <c r="B2402" s="13"/>
      <c r="C2402" s="14" t="s">
        <v>5</v>
      </c>
      <c r="D2402" s="13"/>
      <c r="E2402" s="343" t="s">
        <v>2473</v>
      </c>
      <c r="F2402" s="60"/>
      <c r="G2402" s="344" t="s">
        <v>2407</v>
      </c>
      <c r="H2402" s="411"/>
      <c r="I2402" s="411"/>
      <c r="J2402" s="411"/>
      <c r="K2402" s="411"/>
      <c r="L2402" s="411"/>
      <c r="M2402" s="411"/>
      <c r="N2402" s="411"/>
      <c r="O2402" s="411"/>
      <c r="P2402" s="411"/>
    </row>
    <row r="2403" spans="1:21" x14ac:dyDescent="0.2">
      <c r="A2403" s="17" t="s">
        <v>8</v>
      </c>
      <c r="B2403" s="179"/>
      <c r="C2403" s="19"/>
      <c r="D2403" s="4"/>
      <c r="E2403" s="1145"/>
      <c r="F2403" s="1146"/>
      <c r="G2403" s="20"/>
    </row>
    <row r="2404" spans="1:21" x14ac:dyDescent="0.2">
      <c r="A2404" s="21" t="s">
        <v>37</v>
      </c>
      <c r="B2404" s="22"/>
      <c r="C2404" s="22"/>
      <c r="D2404" s="22"/>
      <c r="E2404" s="23" t="s">
        <v>46</v>
      </c>
      <c r="F2404" s="24"/>
      <c r="G2404" s="20" t="s">
        <v>50</v>
      </c>
    </row>
    <row r="2405" spans="1:21" x14ac:dyDescent="0.2">
      <c r="A2405" s="6"/>
      <c r="B2405" s="178"/>
      <c r="C2405" s="8"/>
      <c r="D2405" s="8"/>
      <c r="E2405" s="1147"/>
      <c r="F2405" s="1148"/>
      <c r="G2405" s="25"/>
    </row>
    <row r="2406" spans="1:21" ht="26.25" thickBot="1" x14ac:dyDescent="0.25">
      <c r="A2406" s="26" t="s">
        <v>47</v>
      </c>
      <c r="B2406" s="180" t="s">
        <v>23</v>
      </c>
      <c r="C2406" s="28" t="s">
        <v>34</v>
      </c>
      <c r="D2406" s="110" t="s">
        <v>53</v>
      </c>
      <c r="E2406" s="181" t="s">
        <v>54</v>
      </c>
      <c r="F2406" s="111" t="s">
        <v>55</v>
      </c>
      <c r="G2406" s="112" t="s">
        <v>35</v>
      </c>
      <c r="H2406" s="253"/>
      <c r="I2406" s="253"/>
      <c r="J2406" s="253"/>
      <c r="K2406" s="253"/>
      <c r="L2406" s="253"/>
      <c r="M2406" s="253"/>
      <c r="N2406" s="253"/>
      <c r="O2406" s="253"/>
      <c r="P2406" s="253"/>
    </row>
    <row r="2407" spans="1:21" ht="13.5" thickTop="1" x14ac:dyDescent="0.2">
      <c r="A2407" s="345"/>
      <c r="B2407" s="641"/>
      <c r="C2407" s="346"/>
      <c r="D2407" s="436" t="s">
        <v>160</v>
      </c>
      <c r="E2407" s="438"/>
      <c r="F2407" s="437"/>
      <c r="G2407" s="200">
        <f>G2391</f>
        <v>7605.5450000000001</v>
      </c>
      <c r="H2407" s="246"/>
      <c r="I2407" s="246"/>
      <c r="J2407" s="246"/>
      <c r="K2407" s="246"/>
      <c r="L2407" s="246"/>
      <c r="M2407" s="246"/>
      <c r="N2407" s="246"/>
      <c r="O2407" s="246"/>
      <c r="P2407" s="246"/>
    </row>
    <row r="2408" spans="1:21" x14ac:dyDescent="0.2">
      <c r="A2408" s="345">
        <f>A2390+1</f>
        <v>35</v>
      </c>
      <c r="B2408" s="641"/>
      <c r="C2408" s="352" t="s">
        <v>1461</v>
      </c>
      <c r="D2408" s="435" t="s">
        <v>254</v>
      </c>
      <c r="E2408" s="77">
        <v>0.13500000000000001</v>
      </c>
      <c r="F2408" s="185">
        <v>183</v>
      </c>
      <c r="G2408" s="35">
        <f t="shared" ref="G2408:G2420" si="46">F2408*E2408</f>
        <v>24.705000000000002</v>
      </c>
      <c r="H2408" s="215"/>
      <c r="I2408" s="215"/>
      <c r="J2408" s="215"/>
      <c r="K2408" s="215"/>
      <c r="L2408" s="215"/>
      <c r="M2408" s="215"/>
      <c r="N2408" s="215"/>
      <c r="O2408" s="215"/>
      <c r="P2408" s="215"/>
      <c r="S2408" s="2">
        <v>7.0000000000000007E-2</v>
      </c>
      <c r="T2408" s="214">
        <v>183</v>
      </c>
      <c r="U2408" s="214">
        <f>T2408*S2408</f>
        <v>12.81</v>
      </c>
    </row>
    <row r="2409" spans="1:21" x14ac:dyDescent="0.2">
      <c r="A2409" s="345">
        <f>A2408+1</f>
        <v>36</v>
      </c>
      <c r="B2409" s="641"/>
      <c r="C2409" s="352" t="s">
        <v>1461</v>
      </c>
      <c r="D2409" s="435" t="s">
        <v>2371</v>
      </c>
      <c r="E2409" s="77">
        <v>0.52500000000000002</v>
      </c>
      <c r="F2409" s="185">
        <v>192</v>
      </c>
      <c r="G2409" s="35">
        <f t="shared" si="46"/>
        <v>100.80000000000001</v>
      </c>
      <c r="H2409" s="215"/>
      <c r="I2409" s="215"/>
      <c r="J2409" s="215"/>
      <c r="K2409" s="215"/>
      <c r="L2409" s="215"/>
      <c r="M2409" s="215"/>
      <c r="N2409" s="215"/>
      <c r="O2409" s="215"/>
      <c r="P2409" s="215"/>
      <c r="S2409" s="2">
        <v>6.5000000000000002E-2</v>
      </c>
      <c r="T2409" s="214">
        <v>183</v>
      </c>
      <c r="U2409" s="214">
        <f>T2409*S2409</f>
        <v>11.895</v>
      </c>
    </row>
    <row r="2410" spans="1:21" x14ac:dyDescent="0.2">
      <c r="A2410" s="345">
        <f t="shared" ref="A2410:A2420" si="47">A2409+1</f>
        <v>37</v>
      </c>
      <c r="B2410" s="641"/>
      <c r="C2410" s="352" t="s">
        <v>1461</v>
      </c>
      <c r="D2410" s="347" t="s">
        <v>2199</v>
      </c>
      <c r="E2410" s="77">
        <v>0.19500000000000001</v>
      </c>
      <c r="F2410" s="214">
        <v>244</v>
      </c>
      <c r="G2410" s="35">
        <f t="shared" si="46"/>
        <v>47.58</v>
      </c>
      <c r="H2410" s="215"/>
      <c r="I2410" s="215"/>
      <c r="J2410" s="215"/>
      <c r="K2410" s="215"/>
      <c r="L2410" s="215"/>
      <c r="M2410" s="215"/>
      <c r="N2410" s="215"/>
      <c r="O2410" s="215"/>
      <c r="P2410" s="215"/>
      <c r="S2410" s="2">
        <f>SUM(S2408:S2409)</f>
        <v>0.13500000000000001</v>
      </c>
      <c r="U2410" s="215">
        <f>SUM(U2408:U2409)</f>
        <v>24.704999999999998</v>
      </c>
    </row>
    <row r="2411" spans="1:21" x14ac:dyDescent="0.2">
      <c r="A2411" s="345">
        <f t="shared" si="47"/>
        <v>38</v>
      </c>
      <c r="B2411" s="641"/>
      <c r="C2411" s="352" t="s">
        <v>1468</v>
      </c>
      <c r="D2411" s="347" t="s">
        <v>2425</v>
      </c>
      <c r="E2411" s="77">
        <v>1</v>
      </c>
      <c r="F2411" s="280">
        <v>111.25</v>
      </c>
      <c r="G2411" s="35">
        <f t="shared" si="46"/>
        <v>111.25</v>
      </c>
      <c r="H2411" s="215"/>
      <c r="I2411" s="215"/>
      <c r="J2411" s="215"/>
      <c r="K2411" s="215"/>
      <c r="L2411" s="215"/>
      <c r="M2411" s="215"/>
      <c r="N2411" s="215"/>
      <c r="O2411" s="215"/>
      <c r="P2411" s="215"/>
    </row>
    <row r="2412" spans="1:21" x14ac:dyDescent="0.2">
      <c r="A2412" s="345">
        <f t="shared" si="47"/>
        <v>39</v>
      </c>
      <c r="B2412" s="641"/>
      <c r="C2412" s="352" t="s">
        <v>178</v>
      </c>
      <c r="D2412" s="347" t="s">
        <v>2018</v>
      </c>
      <c r="E2412" s="77">
        <v>2</v>
      </c>
      <c r="F2412" s="280">
        <v>68.5</v>
      </c>
      <c r="G2412" s="35">
        <f t="shared" si="46"/>
        <v>137</v>
      </c>
      <c r="H2412" s="215"/>
      <c r="I2412" s="215"/>
      <c r="J2412" s="215"/>
      <c r="K2412" s="215"/>
      <c r="L2412" s="215"/>
      <c r="M2412" s="215"/>
      <c r="N2412" s="215"/>
      <c r="O2412" s="215"/>
      <c r="P2412" s="215"/>
      <c r="S2412" s="2">
        <v>0.11</v>
      </c>
      <c r="T2412" s="214">
        <v>192</v>
      </c>
      <c r="U2412" s="164">
        <f>T2412*S2412</f>
        <v>21.12</v>
      </c>
    </row>
    <row r="2413" spans="1:21" x14ac:dyDescent="0.2">
      <c r="A2413" s="345">
        <f t="shared" si="47"/>
        <v>40</v>
      </c>
      <c r="B2413" s="641"/>
      <c r="C2413" s="352" t="s">
        <v>149</v>
      </c>
      <c r="D2413" s="347" t="s">
        <v>2428</v>
      </c>
      <c r="E2413" s="77">
        <v>2</v>
      </c>
      <c r="F2413" s="280">
        <v>114.5</v>
      </c>
      <c r="G2413" s="35">
        <f t="shared" si="46"/>
        <v>229</v>
      </c>
      <c r="H2413" s="215"/>
      <c r="I2413" s="215"/>
      <c r="J2413" s="215"/>
      <c r="K2413" s="215"/>
      <c r="L2413" s="215"/>
      <c r="M2413" s="215"/>
      <c r="N2413" s="215"/>
      <c r="O2413" s="215"/>
      <c r="P2413" s="215"/>
      <c r="S2413" s="411">
        <v>9.5000000000000001E-2</v>
      </c>
      <c r="T2413" s="214">
        <v>192</v>
      </c>
      <c r="U2413" s="164">
        <f t="shared" ref="U2413:U2416" si="48">T2413*S2413</f>
        <v>18.240000000000002</v>
      </c>
    </row>
    <row r="2414" spans="1:21" x14ac:dyDescent="0.2">
      <c r="A2414" s="345">
        <f t="shared" si="47"/>
        <v>41</v>
      </c>
      <c r="B2414" s="641"/>
      <c r="C2414" s="352" t="s">
        <v>149</v>
      </c>
      <c r="D2414" s="347" t="s">
        <v>2346</v>
      </c>
      <c r="E2414" s="77">
        <v>2</v>
      </c>
      <c r="F2414" s="280">
        <v>71</v>
      </c>
      <c r="G2414" s="35">
        <f t="shared" si="46"/>
        <v>142</v>
      </c>
      <c r="H2414" s="215"/>
      <c r="I2414" s="215"/>
      <c r="J2414" s="215"/>
      <c r="K2414" s="215"/>
      <c r="L2414" s="215"/>
      <c r="M2414" s="215"/>
      <c r="N2414" s="215"/>
      <c r="O2414" s="215"/>
      <c r="P2414" s="215"/>
      <c r="S2414" s="411">
        <v>0.12</v>
      </c>
      <c r="T2414" s="214">
        <v>192</v>
      </c>
      <c r="U2414" s="164">
        <f t="shared" si="48"/>
        <v>23.04</v>
      </c>
    </row>
    <row r="2415" spans="1:21" x14ac:dyDescent="0.2">
      <c r="A2415" s="345">
        <f t="shared" si="47"/>
        <v>42</v>
      </c>
      <c r="B2415" s="642"/>
      <c r="C2415" s="352" t="s">
        <v>149</v>
      </c>
      <c r="D2415" s="347" t="s">
        <v>1820</v>
      </c>
      <c r="E2415" s="438">
        <v>1</v>
      </c>
      <c r="F2415" s="280">
        <v>24.75</v>
      </c>
      <c r="G2415" s="35">
        <f t="shared" si="46"/>
        <v>24.75</v>
      </c>
      <c r="H2415" s="215"/>
      <c r="I2415" s="215"/>
      <c r="J2415" s="215"/>
      <c r="K2415" s="215"/>
      <c r="L2415" s="215"/>
      <c r="M2415" s="215"/>
      <c r="N2415" s="215"/>
      <c r="O2415" s="215"/>
      <c r="P2415" s="215"/>
      <c r="S2415" s="411">
        <v>0.1</v>
      </c>
      <c r="T2415" s="214">
        <v>192</v>
      </c>
      <c r="U2415" s="164">
        <f t="shared" si="48"/>
        <v>19.200000000000003</v>
      </c>
    </row>
    <row r="2416" spans="1:21" x14ac:dyDescent="0.2">
      <c r="A2416" s="345">
        <f t="shared" si="47"/>
        <v>43</v>
      </c>
      <c r="B2416" s="643"/>
      <c r="C2416" s="352" t="s">
        <v>149</v>
      </c>
      <c r="D2416" s="347" t="s">
        <v>2429</v>
      </c>
      <c r="E2416" s="77">
        <v>1</v>
      </c>
      <c r="F2416" s="280">
        <v>73</v>
      </c>
      <c r="G2416" s="35">
        <f t="shared" si="46"/>
        <v>73</v>
      </c>
      <c r="H2416" s="215"/>
      <c r="I2416" s="215"/>
      <c r="J2416" s="215"/>
      <c r="K2416" s="215"/>
      <c r="L2416" s="215"/>
      <c r="M2416" s="215"/>
      <c r="N2416" s="215"/>
      <c r="O2416" s="215"/>
      <c r="P2416" s="215"/>
      <c r="S2416" s="411">
        <v>0.1</v>
      </c>
      <c r="T2416" s="214">
        <v>192</v>
      </c>
      <c r="U2416" s="164">
        <f t="shared" si="48"/>
        <v>19.200000000000003</v>
      </c>
    </row>
    <row r="2417" spans="1:21" x14ac:dyDescent="0.2">
      <c r="A2417" s="345">
        <f t="shared" si="47"/>
        <v>44</v>
      </c>
      <c r="B2417" s="643"/>
      <c r="C2417" s="352" t="s">
        <v>149</v>
      </c>
      <c r="D2417" s="347" t="s">
        <v>2430</v>
      </c>
      <c r="E2417" s="77">
        <v>1</v>
      </c>
      <c r="F2417" s="70">
        <v>97.75</v>
      </c>
      <c r="G2417" s="35">
        <f t="shared" si="46"/>
        <v>97.75</v>
      </c>
      <c r="H2417" s="215"/>
      <c r="I2417" s="215"/>
      <c r="J2417" s="215"/>
      <c r="K2417" s="215"/>
      <c r="L2417" s="215"/>
      <c r="M2417" s="215"/>
      <c r="N2417" s="215"/>
      <c r="O2417" s="215"/>
      <c r="P2417" s="215"/>
      <c r="S2417" s="2">
        <f>SUM(S2412:S2416)</f>
        <v>0.52500000000000002</v>
      </c>
      <c r="U2417" s="164">
        <f>SUM(U2412:U2416)</f>
        <v>100.8</v>
      </c>
    </row>
    <row r="2418" spans="1:21" x14ac:dyDescent="0.2">
      <c r="A2418" s="345">
        <f t="shared" si="47"/>
        <v>45</v>
      </c>
      <c r="B2418" s="643"/>
      <c r="C2418" s="352" t="s">
        <v>149</v>
      </c>
      <c r="D2418" s="435" t="s">
        <v>2431</v>
      </c>
      <c r="E2418" s="77">
        <v>3</v>
      </c>
      <c r="F2418" s="70">
        <v>101</v>
      </c>
      <c r="G2418" s="35">
        <f t="shared" si="46"/>
        <v>303</v>
      </c>
      <c r="H2418" s="215"/>
      <c r="I2418" s="215"/>
      <c r="J2418" s="215"/>
      <c r="K2418" s="215"/>
      <c r="L2418" s="215"/>
      <c r="M2418" s="215"/>
      <c r="N2418" s="215"/>
      <c r="O2418" s="215"/>
      <c r="P2418" s="215"/>
    </row>
    <row r="2419" spans="1:21" x14ac:dyDescent="0.2">
      <c r="A2419" s="345">
        <f t="shared" si="47"/>
        <v>46</v>
      </c>
      <c r="B2419" s="641"/>
      <c r="C2419" s="352" t="s">
        <v>153</v>
      </c>
      <c r="D2419" s="435" t="s">
        <v>2179</v>
      </c>
      <c r="E2419" s="77">
        <v>2</v>
      </c>
      <c r="F2419" s="88">
        <v>85</v>
      </c>
      <c r="G2419" s="35">
        <f t="shared" si="46"/>
        <v>170</v>
      </c>
      <c r="H2419" s="215"/>
      <c r="I2419" s="215"/>
      <c r="J2419" s="215"/>
      <c r="K2419" s="215"/>
      <c r="L2419" s="215"/>
      <c r="M2419" s="215"/>
      <c r="N2419" s="215"/>
      <c r="O2419" s="215"/>
      <c r="P2419" s="215"/>
    </row>
    <row r="2420" spans="1:21" x14ac:dyDescent="0.2">
      <c r="A2420" s="345">
        <f t="shared" si="47"/>
        <v>47</v>
      </c>
      <c r="B2420" s="641"/>
      <c r="C2420" s="352" t="s">
        <v>149</v>
      </c>
      <c r="D2420" s="435" t="s">
        <v>2432</v>
      </c>
      <c r="E2420" s="77">
        <v>7</v>
      </c>
      <c r="F2420" s="89">
        <v>71.5</v>
      </c>
      <c r="G2420" s="35">
        <f t="shared" si="46"/>
        <v>500.5</v>
      </c>
      <c r="H2420" s="215"/>
      <c r="I2420" s="215"/>
      <c r="J2420" s="215"/>
      <c r="K2420" s="215"/>
      <c r="L2420" s="215"/>
      <c r="M2420" s="215"/>
      <c r="N2420" s="215"/>
      <c r="O2420" s="215"/>
      <c r="P2420" s="215"/>
      <c r="Q2420" s="215">
        <f>SUM(G2408:G2420)</f>
        <v>1961.335</v>
      </c>
      <c r="R2420" s="164">
        <f>Q2390+Q2420</f>
        <v>3886.83</v>
      </c>
    </row>
    <row r="2421" spans="1:21" x14ac:dyDescent="0.2">
      <c r="A2421" s="345"/>
      <c r="B2421" s="641"/>
      <c r="C2421" s="352"/>
      <c r="D2421" s="435"/>
      <c r="E2421" s="77"/>
      <c r="F2421" s="185"/>
      <c r="G2421" s="35"/>
      <c r="H2421" s="215"/>
      <c r="I2421" s="215"/>
      <c r="J2421" s="215"/>
      <c r="K2421" s="215"/>
      <c r="L2421" s="215"/>
      <c r="M2421" s="215"/>
      <c r="N2421" s="215"/>
      <c r="O2421" s="215"/>
      <c r="P2421" s="215"/>
    </row>
    <row r="2422" spans="1:21" x14ac:dyDescent="0.2">
      <c r="A2422" s="345"/>
      <c r="B2422" s="641"/>
      <c r="C2422" s="352"/>
      <c r="D2422" s="435"/>
      <c r="E2422" s="77"/>
      <c r="F2422" s="185"/>
      <c r="G2422" s="35"/>
      <c r="H2422" s="215"/>
      <c r="I2422" s="215"/>
      <c r="J2422" s="215"/>
      <c r="K2422" s="215"/>
      <c r="L2422" s="215"/>
      <c r="M2422" s="215"/>
      <c r="N2422" s="215"/>
      <c r="O2422" s="215"/>
      <c r="P2422" s="215"/>
    </row>
    <row r="2423" spans="1:21" x14ac:dyDescent="0.2">
      <c r="A2423" s="345"/>
      <c r="B2423" s="641"/>
      <c r="C2423" s="352"/>
      <c r="D2423" s="347"/>
      <c r="E2423" s="77"/>
      <c r="F2423" s="185"/>
      <c r="G2423" s="35"/>
      <c r="H2423" s="215"/>
      <c r="I2423" s="215"/>
      <c r="J2423" s="215"/>
      <c r="K2423" s="215"/>
      <c r="L2423" s="215"/>
      <c r="M2423" s="215"/>
      <c r="N2423" s="215"/>
      <c r="O2423" s="215"/>
      <c r="P2423" s="215"/>
    </row>
    <row r="2424" spans="1:21" x14ac:dyDescent="0.2">
      <c r="A2424" s="345"/>
      <c r="B2424" s="641"/>
      <c r="C2424" s="352"/>
      <c r="D2424" s="347"/>
      <c r="E2424" s="77"/>
      <c r="F2424" s="185"/>
      <c r="G2424" s="35"/>
      <c r="H2424" s="215"/>
      <c r="I2424" s="215"/>
      <c r="J2424" s="215"/>
      <c r="K2424" s="215"/>
      <c r="L2424" s="215"/>
      <c r="M2424" s="215"/>
      <c r="N2424" s="215"/>
      <c r="O2424" s="215"/>
      <c r="P2424" s="215"/>
    </row>
    <row r="2425" spans="1:21" x14ac:dyDescent="0.2">
      <c r="A2425" s="345"/>
      <c r="B2425" s="641"/>
      <c r="C2425" s="352"/>
      <c r="D2425" s="347"/>
      <c r="E2425" s="77"/>
      <c r="F2425" s="185"/>
      <c r="G2425" s="35"/>
      <c r="H2425" s="215"/>
      <c r="I2425" s="215"/>
      <c r="J2425" s="215"/>
      <c r="K2425" s="215"/>
      <c r="L2425" s="215"/>
      <c r="M2425" s="215"/>
      <c r="N2425" s="215"/>
      <c r="O2425" s="215"/>
      <c r="P2425" s="215"/>
    </row>
    <row r="2426" spans="1:21" x14ac:dyDescent="0.2">
      <c r="A2426" s="345"/>
      <c r="B2426" s="641"/>
      <c r="C2426" s="41"/>
      <c r="D2426" s="347"/>
      <c r="E2426" s="77"/>
      <c r="F2426" s="163"/>
      <c r="G2426" s="35"/>
      <c r="H2426" s="215"/>
      <c r="I2426" s="215"/>
      <c r="J2426" s="215"/>
      <c r="K2426" s="215"/>
      <c r="L2426" s="215"/>
      <c r="M2426" s="215"/>
      <c r="N2426" s="215"/>
      <c r="O2426" s="215"/>
      <c r="P2426" s="215"/>
    </row>
    <row r="2427" spans="1:21" x14ac:dyDescent="0.2">
      <c r="A2427" s="345"/>
      <c r="B2427" s="641"/>
      <c r="C2427" s="41"/>
      <c r="D2427" s="347"/>
      <c r="E2427" s="77"/>
      <c r="F2427" s="163"/>
      <c r="G2427" s="35"/>
      <c r="H2427" s="215"/>
      <c r="I2427" s="215"/>
      <c r="J2427" s="215"/>
      <c r="K2427" s="215"/>
      <c r="L2427" s="215"/>
      <c r="M2427" s="215"/>
      <c r="N2427" s="215"/>
      <c r="O2427" s="215"/>
      <c r="P2427" s="215"/>
    </row>
    <row r="2428" spans="1:21" x14ac:dyDescent="0.2">
      <c r="A2428" s="345"/>
      <c r="B2428" s="641"/>
      <c r="C2428" s="41"/>
      <c r="D2428" s="435"/>
      <c r="E2428" s="77"/>
      <c r="F2428" s="163"/>
      <c r="G2428" s="35"/>
      <c r="H2428" s="215"/>
      <c r="I2428" s="215"/>
      <c r="J2428" s="215"/>
      <c r="K2428" s="215"/>
      <c r="L2428" s="215"/>
      <c r="M2428" s="215"/>
      <c r="N2428" s="215"/>
      <c r="O2428" s="215"/>
      <c r="P2428" s="215"/>
    </row>
    <row r="2429" spans="1:21" x14ac:dyDescent="0.2">
      <c r="A2429" s="345"/>
      <c r="B2429" s="641"/>
      <c r="C2429" s="41"/>
      <c r="D2429" s="435"/>
      <c r="E2429" s="77"/>
      <c r="F2429" s="163"/>
      <c r="G2429" s="35"/>
      <c r="H2429" s="215"/>
      <c r="I2429" s="215"/>
      <c r="J2429" s="215"/>
      <c r="K2429" s="215"/>
      <c r="L2429" s="215"/>
      <c r="M2429" s="215"/>
      <c r="N2429" s="215"/>
      <c r="O2429" s="215"/>
      <c r="P2429" s="215"/>
    </row>
    <row r="2430" spans="1:21" x14ac:dyDescent="0.2">
      <c r="A2430" s="29"/>
      <c r="B2430" s="641"/>
      <c r="C2430" s="41"/>
      <c r="D2430" s="435"/>
      <c r="E2430" s="77"/>
      <c r="F2430" s="163"/>
      <c r="G2430" s="35"/>
      <c r="H2430" s="215"/>
      <c r="I2430" s="215"/>
      <c r="J2430" s="215"/>
      <c r="K2430" s="215"/>
      <c r="L2430" s="215"/>
      <c r="M2430" s="215"/>
      <c r="N2430" s="215"/>
      <c r="O2430" s="215"/>
      <c r="P2430" s="215"/>
    </row>
    <row r="2431" spans="1:21" x14ac:dyDescent="0.2">
      <c r="A2431" s="29"/>
      <c r="B2431" s="641"/>
      <c r="C2431" s="41"/>
      <c r="D2431" s="435"/>
      <c r="E2431" s="77"/>
      <c r="F2431" s="163"/>
      <c r="G2431" s="35"/>
      <c r="H2431" s="215"/>
      <c r="I2431" s="215"/>
      <c r="J2431" s="215"/>
      <c r="K2431" s="215"/>
      <c r="L2431" s="215"/>
      <c r="M2431" s="215"/>
      <c r="N2431" s="215"/>
      <c r="O2431" s="215"/>
      <c r="P2431" s="215"/>
    </row>
    <row r="2432" spans="1:21" x14ac:dyDescent="0.2">
      <c r="A2432" s="29"/>
      <c r="B2432" s="641"/>
      <c r="C2432" s="41"/>
      <c r="D2432" s="435"/>
      <c r="E2432" s="77"/>
      <c r="F2432" s="163"/>
      <c r="G2432" s="35"/>
      <c r="H2432" s="215"/>
      <c r="I2432" s="215"/>
      <c r="J2432" s="215"/>
      <c r="K2432" s="215"/>
      <c r="L2432" s="215"/>
      <c r="M2432" s="215"/>
      <c r="N2432" s="215"/>
      <c r="O2432" s="215"/>
      <c r="P2432" s="215"/>
    </row>
    <row r="2433" spans="1:16" x14ac:dyDescent="0.2">
      <c r="A2433" s="29"/>
      <c r="B2433" s="641"/>
      <c r="C2433" s="41"/>
      <c r="D2433" s="435"/>
      <c r="E2433" s="77"/>
      <c r="F2433" s="163"/>
      <c r="G2433" s="35"/>
      <c r="H2433" s="215"/>
      <c r="I2433" s="215"/>
      <c r="J2433" s="215"/>
      <c r="K2433" s="215"/>
      <c r="L2433" s="215"/>
      <c r="M2433" s="215"/>
      <c r="N2433" s="215"/>
      <c r="O2433" s="215"/>
      <c r="P2433" s="215"/>
    </row>
    <row r="2434" spans="1:16" x14ac:dyDescent="0.2">
      <c r="A2434" s="29"/>
      <c r="B2434" s="641"/>
      <c r="C2434" s="41"/>
      <c r="D2434" s="435"/>
      <c r="E2434" s="77"/>
      <c r="F2434" s="163"/>
      <c r="G2434" s="35"/>
      <c r="H2434" s="215"/>
      <c r="I2434" s="215"/>
      <c r="J2434" s="215"/>
      <c r="K2434" s="215"/>
      <c r="L2434" s="215"/>
      <c r="M2434" s="215"/>
      <c r="N2434" s="215"/>
      <c r="O2434" s="215"/>
      <c r="P2434" s="215"/>
    </row>
    <row r="2435" spans="1:16" x14ac:dyDescent="0.2">
      <c r="A2435" s="29"/>
      <c r="B2435" s="641"/>
      <c r="C2435" s="41"/>
      <c r="D2435" s="435"/>
      <c r="E2435" s="77"/>
      <c r="F2435" s="163"/>
      <c r="G2435" s="35"/>
      <c r="H2435" s="215"/>
      <c r="I2435" s="215"/>
      <c r="J2435" s="215"/>
      <c r="K2435" s="215"/>
      <c r="L2435" s="215"/>
      <c r="M2435" s="215"/>
      <c r="N2435" s="215"/>
      <c r="O2435" s="215"/>
      <c r="P2435" s="215"/>
    </row>
    <row r="2436" spans="1:16" x14ac:dyDescent="0.2">
      <c r="A2436" s="29"/>
      <c r="B2436" s="641"/>
      <c r="C2436" s="41"/>
      <c r="D2436" s="435"/>
      <c r="E2436" s="77"/>
      <c r="F2436" s="163"/>
      <c r="G2436" s="35"/>
      <c r="H2436" s="215"/>
      <c r="I2436" s="215"/>
      <c r="J2436" s="215"/>
      <c r="K2436" s="215"/>
      <c r="L2436" s="215"/>
      <c r="M2436" s="215"/>
      <c r="N2436" s="215"/>
      <c r="O2436" s="215"/>
      <c r="P2436" s="215"/>
    </row>
    <row r="2437" spans="1:16" x14ac:dyDescent="0.2">
      <c r="A2437" s="29"/>
      <c r="B2437" s="641"/>
      <c r="C2437" s="41"/>
      <c r="D2437" s="435"/>
      <c r="E2437" s="77"/>
      <c r="F2437" s="163"/>
      <c r="G2437" s="35"/>
      <c r="H2437" s="215"/>
      <c r="I2437" s="215"/>
      <c r="J2437" s="215"/>
      <c r="K2437" s="215"/>
      <c r="L2437" s="215"/>
      <c r="M2437" s="215"/>
      <c r="N2437" s="215"/>
      <c r="O2437" s="215"/>
      <c r="P2437" s="215"/>
    </row>
    <row r="2438" spans="1:16" x14ac:dyDescent="0.2">
      <c r="A2438" s="29"/>
      <c r="B2438" s="641"/>
      <c r="C2438" s="41"/>
      <c r="D2438" s="435"/>
      <c r="E2438" s="77"/>
      <c r="F2438" s="172"/>
      <c r="G2438" s="35"/>
      <c r="H2438" s="215"/>
      <c r="I2438" s="215"/>
      <c r="J2438" s="215"/>
      <c r="K2438" s="215"/>
      <c r="L2438" s="215"/>
      <c r="M2438" s="215"/>
      <c r="N2438" s="215"/>
      <c r="O2438" s="215"/>
      <c r="P2438" s="215"/>
    </row>
    <row r="2439" spans="1:16" x14ac:dyDescent="0.2">
      <c r="A2439" s="29"/>
      <c r="B2439" s="641"/>
      <c r="C2439" s="41"/>
      <c r="D2439" s="435"/>
      <c r="E2439" s="77"/>
      <c r="F2439" s="173"/>
      <c r="G2439" s="35"/>
      <c r="H2439" s="215"/>
      <c r="I2439" s="215"/>
      <c r="J2439" s="215"/>
      <c r="K2439" s="215"/>
      <c r="L2439" s="215"/>
      <c r="M2439" s="215"/>
      <c r="N2439" s="215"/>
      <c r="O2439" s="215"/>
      <c r="P2439" s="215"/>
    </row>
    <row r="2440" spans="1:16" x14ac:dyDescent="0.2">
      <c r="A2440" s="29"/>
      <c r="B2440" s="641"/>
      <c r="C2440" s="41"/>
      <c r="D2440" s="435"/>
      <c r="E2440" s="77"/>
      <c r="F2440" s="173"/>
      <c r="G2440" s="167">
        <v>0.01</v>
      </c>
      <c r="H2440" s="553"/>
      <c r="I2440" s="553"/>
      <c r="J2440" s="553"/>
      <c r="K2440" s="553"/>
      <c r="L2440" s="553"/>
      <c r="M2440" s="553"/>
      <c r="N2440" s="553"/>
      <c r="O2440" s="553"/>
      <c r="P2440" s="553"/>
    </row>
    <row r="2441" spans="1:16" ht="13.5" thickBot="1" x14ac:dyDescent="0.25">
      <c r="A2441" s="45"/>
      <c r="B2441" s="188"/>
      <c r="C2441" s="47" t="s">
        <v>8</v>
      </c>
      <c r="D2441" s="66" t="s">
        <v>8</v>
      </c>
      <c r="E2441" s="188"/>
      <c r="F2441" s="49" t="s">
        <v>15</v>
      </c>
      <c r="G2441" s="50">
        <f>SUM(G2407:G2440)</f>
        <v>9566.8900000000012</v>
      </c>
      <c r="H2441" s="246"/>
      <c r="I2441" s="246"/>
      <c r="J2441" s="246"/>
      <c r="K2441" s="246"/>
      <c r="L2441" s="246"/>
      <c r="M2441" s="246"/>
      <c r="N2441" s="246"/>
      <c r="O2441" s="246"/>
      <c r="P2441" s="246"/>
    </row>
    <row r="2442" spans="1:16" ht="13.5" thickTop="1" x14ac:dyDescent="0.2">
      <c r="A2442" s="1188" t="s">
        <v>2250</v>
      </c>
      <c r="B2442" s="1189"/>
      <c r="C2442" s="1189"/>
      <c r="D2442" s="1189"/>
      <c r="E2442" s="1189"/>
      <c r="F2442" s="1189"/>
      <c r="G2442" s="1190"/>
      <c r="H2442" s="358"/>
      <c r="I2442" s="358"/>
      <c r="J2442" s="358"/>
      <c r="K2442" s="358"/>
      <c r="L2442" s="358"/>
      <c r="M2442" s="358"/>
      <c r="N2442" s="358"/>
      <c r="O2442" s="358"/>
      <c r="P2442" s="358"/>
    </row>
    <row r="2443" spans="1:16" ht="13.5" thickBot="1" x14ac:dyDescent="0.25">
      <c r="A2443" s="359"/>
      <c r="B2443" s="355"/>
      <c r="C2443" s="355" t="s">
        <v>8</v>
      </c>
      <c r="D2443" s="360"/>
      <c r="E2443" s="355"/>
      <c r="F2443" s="361"/>
      <c r="G2443" s="362"/>
      <c r="H2443" s="411"/>
      <c r="I2443" s="411"/>
      <c r="J2443" s="411"/>
      <c r="K2443" s="411"/>
      <c r="L2443" s="411"/>
      <c r="M2443" s="411"/>
      <c r="N2443" s="411"/>
      <c r="O2443" s="411"/>
      <c r="P2443" s="411"/>
    </row>
    <row r="2444" spans="1:16" ht="13.5" thickTop="1" x14ac:dyDescent="0.2">
      <c r="A2444" s="1130" t="s">
        <v>8</v>
      </c>
      <c r="B2444" s="1131"/>
      <c r="C2444" s="1131"/>
      <c r="D2444" s="57" t="s">
        <v>11</v>
      </c>
      <c r="E2444" s="1132" t="s">
        <v>12</v>
      </c>
      <c r="F2444" s="1132"/>
      <c r="G2444" s="1133"/>
      <c r="H2444" s="4"/>
      <c r="I2444" s="4"/>
      <c r="J2444" s="4"/>
      <c r="K2444" s="4"/>
      <c r="L2444" s="4"/>
      <c r="M2444" s="4"/>
      <c r="N2444" s="4"/>
      <c r="O2444" s="4"/>
      <c r="P2444" s="4"/>
    </row>
    <row r="2445" spans="1:16" x14ac:dyDescent="0.2">
      <c r="A2445" s="1191" t="s">
        <v>17</v>
      </c>
      <c r="B2445" s="1192"/>
      <c r="C2445" s="1193"/>
      <c r="D2445" s="39"/>
      <c r="E2445" s="1136"/>
      <c r="F2445" s="1137"/>
      <c r="G2445" s="1138"/>
      <c r="H2445" s="176"/>
      <c r="I2445" s="176"/>
      <c r="J2445" s="176"/>
      <c r="K2445" s="176"/>
      <c r="L2445" s="176"/>
      <c r="M2445" s="176"/>
      <c r="N2445" s="176"/>
      <c r="O2445" s="176"/>
      <c r="P2445" s="176"/>
    </row>
    <row r="2446" spans="1:16" x14ac:dyDescent="0.2">
      <c r="A2446" s="1191" t="s">
        <v>38</v>
      </c>
      <c r="B2446" s="1192"/>
      <c r="C2446" s="1193"/>
      <c r="D2446" s="58" t="s">
        <v>380</v>
      </c>
      <c r="E2446" s="1194" t="s">
        <v>142</v>
      </c>
      <c r="F2446" s="1139"/>
      <c r="G2446" s="1140"/>
      <c r="H2446" s="1"/>
      <c r="I2446" s="1"/>
      <c r="J2446" s="1"/>
      <c r="K2446" s="1"/>
      <c r="L2446" s="1"/>
      <c r="M2446" s="1"/>
      <c r="N2446" s="1"/>
      <c r="O2446" s="1"/>
      <c r="P2446" s="1"/>
    </row>
    <row r="2447" spans="1:16" ht="13.5" thickBot="1" x14ac:dyDescent="0.25">
      <c r="A2447" s="1195" t="s">
        <v>39</v>
      </c>
      <c r="B2447" s="1196"/>
      <c r="C2447" s="1197"/>
      <c r="D2447" s="356" t="s">
        <v>589</v>
      </c>
      <c r="E2447" s="1143" t="s">
        <v>0</v>
      </c>
      <c r="F2447" s="1143"/>
      <c r="G2447" s="1144"/>
      <c r="H2447" s="4"/>
      <c r="I2447" s="4"/>
      <c r="J2447" s="4"/>
      <c r="K2447" s="4"/>
      <c r="L2447" s="4"/>
      <c r="M2447" s="4"/>
      <c r="N2447" s="4"/>
      <c r="O2447" s="4"/>
      <c r="P2447" s="4"/>
    </row>
    <row r="2448" spans="1:16" ht="16.5" x14ac:dyDescent="0.25">
      <c r="A2448" s="1152" t="s">
        <v>29</v>
      </c>
      <c r="B2448" s="1153"/>
      <c r="C2448" s="1153"/>
      <c r="D2448" s="1153"/>
      <c r="E2448" s="1153"/>
      <c r="F2448" s="1153"/>
      <c r="G2448" s="1154"/>
      <c r="H2448" s="251"/>
      <c r="I2448" s="251"/>
      <c r="J2448" s="251"/>
      <c r="K2448" s="251"/>
      <c r="L2448" s="251"/>
      <c r="M2448" s="251"/>
      <c r="N2448" s="251"/>
      <c r="O2448" s="251"/>
      <c r="P2448" s="251"/>
    </row>
    <row r="2449" spans="1:16" x14ac:dyDescent="0.2">
      <c r="A2449" s="1155" t="s">
        <v>48</v>
      </c>
      <c r="B2449" s="1156"/>
      <c r="C2449" s="1156"/>
      <c r="D2449" s="1156"/>
      <c r="E2449" s="1156"/>
      <c r="F2449" s="1156"/>
      <c r="G2449" s="1157"/>
      <c r="H2449" s="250"/>
      <c r="I2449" s="250"/>
      <c r="J2449" s="250"/>
      <c r="K2449" s="250"/>
      <c r="L2449" s="250"/>
      <c r="M2449" s="250"/>
      <c r="N2449" s="250"/>
      <c r="O2449" s="250"/>
      <c r="P2449" s="250"/>
    </row>
    <row r="2450" spans="1:16" x14ac:dyDescent="0.2">
      <c r="A2450" s="1183" t="s">
        <v>49</v>
      </c>
      <c r="B2450" s="1184"/>
      <c r="C2450" s="1184"/>
      <c r="D2450" s="1184"/>
      <c r="E2450" s="1184"/>
      <c r="F2450" s="1184"/>
      <c r="G2450" s="1185"/>
      <c r="H2450" s="367"/>
      <c r="I2450" s="367"/>
      <c r="J2450" s="367"/>
      <c r="K2450" s="367"/>
      <c r="L2450" s="367"/>
      <c r="M2450" s="367"/>
      <c r="N2450" s="367"/>
      <c r="O2450" s="367"/>
      <c r="P2450" s="367"/>
    </row>
    <row r="2451" spans="1:16" x14ac:dyDescent="0.2">
      <c r="A2451" s="368"/>
      <c r="B2451" s="584"/>
      <c r="C2451" s="370"/>
      <c r="D2451" s="371"/>
      <c r="E2451" s="369"/>
      <c r="F2451" s="372"/>
      <c r="G2451" s="373" t="s">
        <v>8</v>
      </c>
      <c r="H2451" s="559"/>
      <c r="I2451" s="559"/>
      <c r="J2451" s="559"/>
      <c r="K2451" s="559"/>
      <c r="L2451" s="559"/>
      <c r="M2451" s="559"/>
      <c r="N2451" s="559"/>
      <c r="O2451" s="559"/>
      <c r="P2451" s="559"/>
    </row>
    <row r="2452" spans="1:16" x14ac:dyDescent="0.2">
      <c r="A2452" s="374" t="s">
        <v>1</v>
      </c>
      <c r="B2452" s="375"/>
      <c r="C2452" s="14" t="s">
        <v>5</v>
      </c>
      <c r="D2452" s="375"/>
      <c r="E2452" s="244" t="s">
        <v>2380</v>
      </c>
      <c r="F2452" s="585"/>
      <c r="G2452" s="245" t="s">
        <v>2313</v>
      </c>
      <c r="H2452" s="862"/>
      <c r="I2452" s="862"/>
      <c r="J2452" s="862"/>
      <c r="K2452" s="862"/>
      <c r="L2452" s="862"/>
      <c r="M2452" s="862"/>
      <c r="N2452" s="862"/>
      <c r="O2452" s="862"/>
      <c r="P2452" s="862"/>
    </row>
    <row r="2453" spans="1:16" x14ac:dyDescent="0.2">
      <c r="A2453" s="342" t="s">
        <v>8</v>
      </c>
      <c r="B2453" s="586"/>
      <c r="C2453" s="19"/>
      <c r="D2453" s="367"/>
      <c r="E2453" s="1167"/>
      <c r="F2453" s="1168"/>
      <c r="G2453" s="378"/>
      <c r="H2453" s="411"/>
      <c r="I2453" s="411"/>
      <c r="J2453" s="411"/>
      <c r="K2453" s="411"/>
      <c r="L2453" s="411"/>
      <c r="M2453" s="411"/>
      <c r="N2453" s="411"/>
      <c r="O2453" s="411"/>
      <c r="P2453" s="411"/>
    </row>
    <row r="2454" spans="1:16" x14ac:dyDescent="0.2">
      <c r="A2454" s="354" t="s">
        <v>37</v>
      </c>
      <c r="B2454" s="358"/>
      <c r="C2454" s="358"/>
      <c r="D2454" s="358"/>
      <c r="E2454" s="379" t="s">
        <v>46</v>
      </c>
      <c r="F2454" s="380"/>
      <c r="G2454" s="378" t="s">
        <v>50</v>
      </c>
      <c r="H2454" s="411"/>
      <c r="I2454" s="411"/>
      <c r="J2454" s="411"/>
      <c r="K2454" s="411"/>
      <c r="L2454" s="411"/>
      <c r="M2454" s="411"/>
      <c r="N2454" s="411"/>
      <c r="O2454" s="411"/>
      <c r="P2454" s="411"/>
    </row>
    <row r="2455" spans="1:16" x14ac:dyDescent="0.2">
      <c r="A2455" s="368"/>
      <c r="B2455" s="584"/>
      <c r="C2455" s="370"/>
      <c r="D2455" s="370"/>
      <c r="E2455" s="1169"/>
      <c r="F2455" s="1170"/>
      <c r="G2455" s="381"/>
      <c r="H2455" s="411"/>
      <c r="I2455" s="411"/>
      <c r="J2455" s="411"/>
      <c r="K2455" s="411"/>
      <c r="L2455" s="411"/>
      <c r="M2455" s="411"/>
      <c r="N2455" s="411"/>
      <c r="O2455" s="411"/>
      <c r="P2455" s="411"/>
    </row>
    <row r="2456" spans="1:16" ht="26.25" thickBot="1" x14ac:dyDescent="0.25">
      <c r="A2456" s="26" t="s">
        <v>47</v>
      </c>
      <c r="B2456" s="180" t="s">
        <v>23</v>
      </c>
      <c r="C2456" s="28" t="s">
        <v>34</v>
      </c>
      <c r="D2456" s="110" t="s">
        <v>53</v>
      </c>
      <c r="E2456" s="181" t="s">
        <v>54</v>
      </c>
      <c r="F2456" s="111" t="s">
        <v>55</v>
      </c>
      <c r="G2456" s="112" t="s">
        <v>35</v>
      </c>
      <c r="H2456" s="253"/>
      <c r="I2456" s="253"/>
      <c r="J2456" s="253"/>
      <c r="K2456" s="253"/>
      <c r="L2456" s="253"/>
      <c r="M2456" s="253"/>
      <c r="N2456" s="253"/>
      <c r="O2456" s="253"/>
      <c r="P2456" s="253"/>
    </row>
    <row r="2457" spans="1:16" ht="13.5" thickTop="1" x14ac:dyDescent="0.2">
      <c r="A2457" s="345">
        <v>1</v>
      </c>
      <c r="B2457" s="587"/>
      <c r="C2457" s="346" t="s">
        <v>2311</v>
      </c>
      <c r="D2457" s="347" t="s">
        <v>2310</v>
      </c>
      <c r="E2457" s="588">
        <v>182</v>
      </c>
      <c r="F2457" s="437">
        <v>40</v>
      </c>
      <c r="G2457" s="353">
        <f>F2457*E2457</f>
        <v>7280</v>
      </c>
      <c r="H2457" s="419"/>
      <c r="I2457" s="419"/>
      <c r="J2457" s="419"/>
      <c r="K2457" s="419"/>
      <c r="L2457" s="419"/>
      <c r="M2457" s="419"/>
      <c r="N2457" s="419"/>
      <c r="O2457" s="419"/>
      <c r="P2457" s="419"/>
    </row>
    <row r="2458" spans="1:16" x14ac:dyDescent="0.2">
      <c r="A2458" s="345"/>
      <c r="B2458" s="587"/>
      <c r="C2458" s="346"/>
      <c r="D2458" s="439"/>
      <c r="E2458" s="588"/>
      <c r="F2458" s="437"/>
      <c r="G2458" s="353"/>
      <c r="H2458" s="419"/>
      <c r="I2458" s="419"/>
      <c r="J2458" s="419"/>
      <c r="K2458" s="419"/>
      <c r="L2458" s="419"/>
      <c r="M2458" s="419"/>
      <c r="N2458" s="419"/>
      <c r="O2458" s="419"/>
      <c r="P2458" s="419"/>
    </row>
    <row r="2459" spans="1:16" x14ac:dyDescent="0.2">
      <c r="A2459" s="345"/>
      <c r="B2459" s="587"/>
      <c r="C2459" s="346"/>
      <c r="D2459" s="439"/>
      <c r="E2459" s="588"/>
      <c r="F2459" s="437"/>
      <c r="G2459" s="353"/>
      <c r="H2459" s="419"/>
      <c r="I2459" s="419"/>
      <c r="J2459" s="419"/>
      <c r="K2459" s="419"/>
      <c r="L2459" s="419"/>
      <c r="M2459" s="419"/>
      <c r="N2459" s="419"/>
      <c r="O2459" s="419"/>
      <c r="P2459" s="419"/>
    </row>
    <row r="2460" spans="1:16" x14ac:dyDescent="0.2">
      <c r="A2460" s="345"/>
      <c r="B2460" s="587"/>
      <c r="C2460" s="346"/>
      <c r="D2460" s="439"/>
      <c r="E2460" s="588"/>
      <c r="F2460" s="437"/>
      <c r="G2460" s="353"/>
      <c r="H2460" s="419"/>
      <c r="I2460" s="419"/>
      <c r="J2460" s="419"/>
      <c r="K2460" s="419"/>
      <c r="L2460" s="419"/>
      <c r="M2460" s="419"/>
      <c r="N2460" s="419"/>
      <c r="O2460" s="419"/>
      <c r="P2460" s="419"/>
    </row>
    <row r="2461" spans="1:16" x14ac:dyDescent="0.2">
      <c r="A2461" s="345"/>
      <c r="B2461" s="587"/>
      <c r="C2461" s="249"/>
      <c r="D2461" s="439"/>
      <c r="E2461" s="438"/>
      <c r="F2461" s="437"/>
      <c r="G2461" s="353"/>
      <c r="H2461" s="419"/>
      <c r="I2461" s="419"/>
      <c r="J2461" s="419"/>
      <c r="K2461" s="419"/>
      <c r="L2461" s="419"/>
      <c r="M2461" s="419"/>
      <c r="N2461" s="419"/>
      <c r="O2461" s="419"/>
      <c r="P2461" s="419"/>
    </row>
    <row r="2462" spans="1:16" x14ac:dyDescent="0.2">
      <c r="A2462" s="345"/>
      <c r="B2462" s="587"/>
      <c r="C2462" s="282"/>
      <c r="D2462" s="439"/>
      <c r="E2462" s="438"/>
      <c r="F2462" s="437"/>
      <c r="G2462" s="353"/>
      <c r="H2462" s="419"/>
      <c r="I2462" s="419"/>
      <c r="J2462" s="419"/>
      <c r="K2462" s="419"/>
      <c r="L2462" s="419"/>
      <c r="M2462" s="419"/>
      <c r="N2462" s="419"/>
      <c r="O2462" s="419"/>
      <c r="P2462" s="419"/>
    </row>
    <row r="2463" spans="1:16" x14ac:dyDescent="0.2">
      <c r="A2463" s="345"/>
      <c r="B2463" s="587"/>
      <c r="C2463" s="346"/>
      <c r="D2463" s="347"/>
      <c r="E2463" s="588"/>
      <c r="F2463" s="437"/>
      <c r="G2463" s="353"/>
      <c r="H2463" s="419"/>
      <c r="I2463" s="419"/>
      <c r="J2463" s="419"/>
      <c r="K2463" s="419"/>
      <c r="L2463" s="419"/>
      <c r="M2463" s="419"/>
      <c r="N2463" s="419"/>
      <c r="O2463" s="419"/>
      <c r="P2463" s="419"/>
    </row>
    <row r="2464" spans="1:16" x14ac:dyDescent="0.2">
      <c r="A2464" s="345"/>
      <c r="B2464" s="587"/>
      <c r="C2464" s="352"/>
      <c r="D2464" s="439"/>
      <c r="E2464" s="519"/>
      <c r="F2464" s="579"/>
      <c r="G2464" s="353"/>
      <c r="H2464" s="419"/>
      <c r="I2464" s="419"/>
      <c r="J2464" s="419"/>
      <c r="K2464" s="419"/>
      <c r="L2464" s="419"/>
      <c r="M2464" s="419"/>
      <c r="N2464" s="419"/>
      <c r="O2464" s="419"/>
      <c r="P2464" s="419"/>
    </row>
    <row r="2465" spans="1:16" x14ac:dyDescent="0.2">
      <c r="A2465" s="345"/>
      <c r="B2465" s="587"/>
      <c r="C2465" s="403"/>
      <c r="D2465" s="439"/>
      <c r="E2465" s="438"/>
      <c r="F2465" s="437"/>
      <c r="G2465" s="353"/>
      <c r="H2465" s="419"/>
      <c r="I2465" s="419"/>
      <c r="J2465" s="419"/>
      <c r="K2465" s="419"/>
      <c r="L2465" s="419"/>
      <c r="M2465" s="419"/>
      <c r="N2465" s="419"/>
      <c r="O2465" s="419"/>
      <c r="P2465" s="419"/>
    </row>
    <row r="2466" spans="1:16" x14ac:dyDescent="0.2">
      <c r="A2466" s="345"/>
      <c r="B2466" s="590"/>
      <c r="C2466" s="352"/>
      <c r="D2466" s="439"/>
      <c r="E2466" s="438"/>
      <c r="F2466" s="437"/>
      <c r="G2466" s="353"/>
      <c r="H2466" s="419"/>
      <c r="I2466" s="419"/>
      <c r="J2466" s="419"/>
      <c r="K2466" s="419"/>
      <c r="L2466" s="419"/>
      <c r="M2466" s="419"/>
      <c r="N2466" s="419"/>
      <c r="O2466" s="419"/>
      <c r="P2466" s="419"/>
    </row>
    <row r="2467" spans="1:16" x14ac:dyDescent="0.2">
      <c r="A2467" s="345"/>
      <c r="B2467" s="592"/>
      <c r="C2467" s="346"/>
      <c r="D2467" s="347"/>
      <c r="E2467" s="588"/>
      <c r="F2467" s="437"/>
      <c r="G2467" s="353"/>
      <c r="H2467" s="419"/>
      <c r="I2467" s="419"/>
      <c r="J2467" s="419"/>
      <c r="K2467" s="419"/>
      <c r="L2467" s="419"/>
      <c r="M2467" s="419"/>
      <c r="N2467" s="419"/>
      <c r="O2467" s="419"/>
      <c r="P2467" s="419"/>
    </row>
    <row r="2468" spans="1:16" x14ac:dyDescent="0.2">
      <c r="A2468" s="345"/>
      <c r="B2468" s="592"/>
      <c r="C2468" s="352"/>
      <c r="D2468" s="589"/>
      <c r="E2468" s="519"/>
      <c r="F2468" s="579"/>
      <c r="G2468" s="353"/>
      <c r="H2468" s="419"/>
      <c r="I2468" s="419"/>
      <c r="J2468" s="419"/>
      <c r="K2468" s="419"/>
      <c r="L2468" s="419"/>
      <c r="M2468" s="419"/>
      <c r="N2468" s="419"/>
      <c r="O2468" s="419"/>
      <c r="P2468" s="419"/>
    </row>
    <row r="2469" spans="1:16" x14ac:dyDescent="0.2">
      <c r="A2469" s="345"/>
      <c r="B2469" s="592"/>
      <c r="C2469" s="403"/>
      <c r="D2469" s="347"/>
      <c r="E2469" s="438"/>
      <c r="F2469" s="437"/>
      <c r="G2469" s="353"/>
      <c r="H2469" s="419"/>
      <c r="I2469" s="419"/>
      <c r="J2469" s="419"/>
      <c r="K2469" s="419"/>
      <c r="L2469" s="419"/>
      <c r="M2469" s="419"/>
      <c r="N2469" s="419"/>
      <c r="O2469" s="419"/>
      <c r="P2469" s="419"/>
    </row>
    <row r="2470" spans="1:16" x14ac:dyDescent="0.2">
      <c r="A2470" s="345"/>
      <c r="B2470" s="592"/>
      <c r="C2470" s="352"/>
      <c r="D2470" s="591"/>
      <c r="E2470" s="438"/>
      <c r="F2470" s="437"/>
      <c r="G2470" s="353"/>
      <c r="H2470" s="419"/>
      <c r="I2470" s="419"/>
      <c r="J2470" s="419"/>
      <c r="K2470" s="419"/>
      <c r="L2470" s="419"/>
      <c r="M2470" s="419"/>
      <c r="N2470" s="419"/>
      <c r="O2470" s="419"/>
      <c r="P2470" s="419"/>
    </row>
    <row r="2471" spans="1:16" x14ac:dyDescent="0.2">
      <c r="A2471" s="345"/>
      <c r="B2471" s="587"/>
      <c r="C2471" s="352"/>
      <c r="D2471" s="347"/>
      <c r="E2471" s="519"/>
      <c r="F2471" s="579"/>
      <c r="G2471" s="353"/>
      <c r="H2471" s="419"/>
      <c r="I2471" s="419"/>
      <c r="J2471" s="419"/>
      <c r="K2471" s="419"/>
      <c r="L2471" s="419"/>
      <c r="M2471" s="419"/>
      <c r="N2471" s="419"/>
      <c r="O2471" s="419"/>
      <c r="P2471" s="419"/>
    </row>
    <row r="2472" spans="1:16" x14ac:dyDescent="0.2">
      <c r="A2472" s="345"/>
      <c r="B2472" s="587"/>
      <c r="C2472" s="352"/>
      <c r="D2472" s="594"/>
      <c r="E2472" s="438"/>
      <c r="F2472" s="437"/>
      <c r="G2472" s="353"/>
      <c r="H2472" s="419"/>
      <c r="I2472" s="419"/>
      <c r="J2472" s="419"/>
      <c r="K2472" s="419"/>
      <c r="L2472" s="419"/>
      <c r="M2472" s="419"/>
      <c r="N2472" s="419"/>
      <c r="O2472" s="419"/>
      <c r="P2472" s="419"/>
    </row>
    <row r="2473" spans="1:16" x14ac:dyDescent="0.2">
      <c r="A2473" s="345"/>
      <c r="B2473" s="587"/>
      <c r="C2473" s="346"/>
      <c r="D2473" s="347"/>
      <c r="E2473" s="588"/>
      <c r="F2473" s="437"/>
      <c r="G2473" s="353"/>
      <c r="H2473" s="419"/>
      <c r="I2473" s="419"/>
      <c r="J2473" s="419"/>
      <c r="K2473" s="419"/>
      <c r="L2473" s="419"/>
      <c r="M2473" s="419"/>
      <c r="N2473" s="419"/>
      <c r="O2473" s="419"/>
      <c r="P2473" s="419"/>
    </row>
    <row r="2474" spans="1:16" x14ac:dyDescent="0.2">
      <c r="A2474" s="345"/>
      <c r="B2474" s="587"/>
      <c r="C2474" s="352"/>
      <c r="D2474" s="589"/>
      <c r="E2474" s="519"/>
      <c r="F2474" s="579"/>
      <c r="G2474" s="353"/>
      <c r="H2474" s="419"/>
      <c r="I2474" s="419"/>
      <c r="J2474" s="419"/>
      <c r="K2474" s="419"/>
      <c r="L2474" s="419"/>
      <c r="M2474" s="419"/>
      <c r="N2474" s="419"/>
      <c r="O2474" s="419"/>
      <c r="P2474" s="419"/>
    </row>
    <row r="2475" spans="1:16" x14ac:dyDescent="0.2">
      <c r="A2475" s="345"/>
      <c r="B2475" s="587"/>
      <c r="C2475" s="403"/>
      <c r="D2475" s="347"/>
      <c r="E2475" s="438"/>
      <c r="F2475" s="437"/>
      <c r="G2475" s="353"/>
      <c r="H2475" s="419"/>
      <c r="I2475" s="419"/>
      <c r="J2475" s="419"/>
      <c r="K2475" s="419"/>
      <c r="L2475" s="419"/>
      <c r="M2475" s="419"/>
      <c r="N2475" s="419"/>
      <c r="O2475" s="419"/>
      <c r="P2475" s="419"/>
    </row>
    <row r="2476" spans="1:16" x14ac:dyDescent="0.2">
      <c r="A2476" s="345"/>
      <c r="B2476" s="587"/>
      <c r="C2476" s="352"/>
      <c r="D2476" s="591"/>
      <c r="E2476" s="438"/>
      <c r="F2476" s="437"/>
      <c r="G2476" s="353"/>
      <c r="H2476" s="419"/>
      <c r="I2476" s="419"/>
      <c r="J2476" s="419"/>
      <c r="K2476" s="419"/>
      <c r="L2476" s="419"/>
      <c r="M2476" s="419"/>
      <c r="N2476" s="419"/>
      <c r="O2476" s="419"/>
      <c r="P2476" s="419"/>
    </row>
    <row r="2477" spans="1:16" x14ac:dyDescent="0.2">
      <c r="A2477" s="345"/>
      <c r="B2477" s="587"/>
      <c r="C2477" s="352"/>
      <c r="D2477" s="347"/>
      <c r="E2477" s="519"/>
      <c r="F2477" s="579"/>
      <c r="G2477" s="353"/>
      <c r="H2477" s="419"/>
      <c r="I2477" s="419"/>
      <c r="J2477" s="419"/>
      <c r="K2477" s="419"/>
      <c r="L2477" s="419"/>
      <c r="M2477" s="419"/>
      <c r="N2477" s="419"/>
      <c r="O2477" s="419"/>
      <c r="P2477" s="419"/>
    </row>
    <row r="2478" spans="1:16" x14ac:dyDescent="0.2">
      <c r="A2478" s="345"/>
      <c r="B2478" s="587"/>
      <c r="C2478" s="346"/>
      <c r="D2478" s="595"/>
      <c r="E2478" s="596"/>
      <c r="F2478" s="597"/>
      <c r="G2478" s="353"/>
      <c r="H2478" s="419"/>
      <c r="I2478" s="419"/>
      <c r="J2478" s="419"/>
      <c r="K2478" s="419"/>
      <c r="L2478" s="419"/>
      <c r="M2478" s="419"/>
      <c r="N2478" s="419"/>
      <c r="O2478" s="419"/>
      <c r="P2478" s="419"/>
    </row>
    <row r="2479" spans="1:16" x14ac:dyDescent="0.2">
      <c r="A2479" s="345"/>
      <c r="B2479" s="587"/>
      <c r="C2479" s="346"/>
      <c r="D2479" s="347"/>
      <c r="E2479" s="593"/>
      <c r="F2479" s="579"/>
      <c r="G2479" s="353"/>
      <c r="H2479" s="419"/>
      <c r="I2479" s="419"/>
      <c r="J2479" s="419"/>
      <c r="K2479" s="419"/>
      <c r="L2479" s="419"/>
      <c r="M2479" s="419"/>
      <c r="N2479" s="419"/>
      <c r="O2479" s="419"/>
      <c r="P2479" s="419"/>
    </row>
    <row r="2480" spans="1:16" x14ac:dyDescent="0.2">
      <c r="A2480" s="345"/>
      <c r="B2480" s="587"/>
      <c r="C2480" s="403"/>
      <c r="D2480" s="347"/>
      <c r="E2480" s="438"/>
      <c r="F2480" s="437"/>
      <c r="G2480" s="353"/>
      <c r="H2480" s="419"/>
      <c r="I2480" s="419"/>
      <c r="J2480" s="419"/>
      <c r="K2480" s="419"/>
      <c r="L2480" s="419"/>
      <c r="M2480" s="419"/>
      <c r="N2480" s="419"/>
      <c r="O2480" s="419"/>
      <c r="P2480" s="419"/>
    </row>
    <row r="2481" spans="1:16" x14ac:dyDescent="0.2">
      <c r="A2481" s="345"/>
      <c r="B2481" s="587"/>
      <c r="C2481" s="403"/>
      <c r="D2481" s="347"/>
      <c r="E2481" s="438"/>
      <c r="F2481" s="437"/>
      <c r="G2481" s="353"/>
      <c r="H2481" s="419"/>
      <c r="I2481" s="419"/>
      <c r="J2481" s="419"/>
      <c r="K2481" s="419"/>
      <c r="L2481" s="419"/>
      <c r="M2481" s="419"/>
      <c r="N2481" s="419"/>
      <c r="O2481" s="419"/>
      <c r="P2481" s="419"/>
    </row>
    <row r="2482" spans="1:16" x14ac:dyDescent="0.2">
      <c r="A2482" s="345"/>
      <c r="B2482" s="587"/>
      <c r="C2482" s="352"/>
      <c r="D2482" s="347"/>
      <c r="E2482" s="438"/>
      <c r="F2482" s="437"/>
      <c r="G2482" s="353"/>
      <c r="H2482" s="419"/>
      <c r="I2482" s="419"/>
      <c r="J2482" s="419"/>
      <c r="K2482" s="419"/>
      <c r="L2482" s="419"/>
      <c r="M2482" s="419"/>
      <c r="N2482" s="419"/>
      <c r="O2482" s="419"/>
      <c r="P2482" s="419"/>
    </row>
    <row r="2483" spans="1:16" x14ac:dyDescent="0.2">
      <c r="A2483" s="345"/>
      <c r="B2483" s="587"/>
      <c r="C2483" s="352"/>
      <c r="D2483" s="594"/>
      <c r="E2483" s="438"/>
      <c r="F2483" s="437"/>
      <c r="G2483" s="353"/>
      <c r="H2483" s="419"/>
      <c r="I2483" s="419"/>
      <c r="J2483" s="419"/>
      <c r="K2483" s="419"/>
      <c r="L2483" s="419"/>
      <c r="M2483" s="419"/>
      <c r="N2483" s="419"/>
      <c r="O2483" s="419"/>
      <c r="P2483" s="419"/>
    </row>
    <row r="2484" spans="1:16" x14ac:dyDescent="0.2">
      <c r="A2484" s="345"/>
      <c r="B2484" s="587"/>
      <c r="C2484" s="346"/>
      <c r="D2484" s="607"/>
      <c r="E2484" s="438"/>
      <c r="F2484" s="437"/>
      <c r="G2484" s="353"/>
      <c r="H2484" s="419"/>
      <c r="I2484" s="419"/>
      <c r="J2484" s="419"/>
      <c r="K2484" s="419"/>
      <c r="L2484" s="419"/>
      <c r="M2484" s="419"/>
      <c r="N2484" s="419"/>
      <c r="O2484" s="419"/>
      <c r="P2484" s="419"/>
    </row>
    <row r="2485" spans="1:16" x14ac:dyDescent="0.2">
      <c r="A2485" s="345"/>
      <c r="B2485" s="587"/>
      <c r="C2485" s="346"/>
      <c r="D2485" s="347"/>
      <c r="E2485" s="593"/>
      <c r="F2485" s="579"/>
      <c r="G2485" s="353"/>
      <c r="H2485" s="419"/>
      <c r="I2485" s="419"/>
      <c r="J2485" s="419"/>
      <c r="K2485" s="419"/>
      <c r="L2485" s="419"/>
      <c r="M2485" s="419"/>
      <c r="N2485" s="419"/>
      <c r="O2485" s="419"/>
      <c r="P2485" s="419"/>
    </row>
    <row r="2486" spans="1:16" x14ac:dyDescent="0.2">
      <c r="A2486" s="345"/>
      <c r="B2486" s="587"/>
      <c r="C2486" s="403"/>
      <c r="D2486" s="347"/>
      <c r="E2486" s="438"/>
      <c r="F2486" s="437"/>
      <c r="G2486" s="353"/>
      <c r="H2486" s="419"/>
      <c r="I2486" s="419"/>
      <c r="J2486" s="419"/>
      <c r="K2486" s="419"/>
      <c r="L2486" s="419"/>
      <c r="M2486" s="419"/>
      <c r="N2486" s="419"/>
      <c r="O2486" s="419"/>
      <c r="P2486" s="419"/>
    </row>
    <row r="2487" spans="1:16" x14ac:dyDescent="0.2">
      <c r="A2487" s="345"/>
      <c r="B2487" s="587"/>
      <c r="C2487" s="403"/>
      <c r="D2487" s="347"/>
      <c r="E2487" s="438"/>
      <c r="F2487" s="437"/>
      <c r="G2487" s="353"/>
      <c r="H2487" s="419"/>
      <c r="I2487" s="419"/>
      <c r="J2487" s="419"/>
      <c r="K2487" s="419"/>
      <c r="L2487" s="419"/>
      <c r="M2487" s="419"/>
      <c r="N2487" s="419"/>
      <c r="O2487" s="419"/>
      <c r="P2487" s="419"/>
    </row>
    <row r="2488" spans="1:16" x14ac:dyDescent="0.2">
      <c r="A2488" s="345"/>
      <c r="B2488" s="587"/>
      <c r="C2488" s="352"/>
      <c r="D2488" s="439"/>
      <c r="E2488" s="588"/>
      <c r="F2488" s="437"/>
      <c r="G2488" s="353"/>
      <c r="H2488" s="419"/>
      <c r="I2488" s="419"/>
      <c r="J2488" s="419"/>
      <c r="K2488" s="419"/>
      <c r="L2488" s="419"/>
      <c r="M2488" s="419"/>
      <c r="N2488" s="419"/>
      <c r="O2488" s="419"/>
      <c r="P2488" s="419"/>
    </row>
    <row r="2489" spans="1:16" x14ac:dyDescent="0.2">
      <c r="A2489" s="345"/>
      <c r="B2489" s="587"/>
      <c r="C2489" s="346"/>
      <c r="D2489" s="595"/>
      <c r="E2489" s="596"/>
      <c r="F2489" s="597"/>
      <c r="G2489" s="353"/>
      <c r="H2489" s="419"/>
      <c r="I2489" s="419"/>
      <c r="J2489" s="419"/>
      <c r="K2489" s="419"/>
      <c r="L2489" s="419"/>
      <c r="M2489" s="419"/>
      <c r="N2489" s="419"/>
      <c r="O2489" s="419"/>
      <c r="P2489" s="419"/>
    </row>
    <row r="2490" spans="1:16" x14ac:dyDescent="0.2">
      <c r="A2490" s="608"/>
      <c r="B2490" s="609"/>
      <c r="C2490" s="610"/>
      <c r="D2490" s="611"/>
      <c r="E2490" s="612"/>
      <c r="F2490" s="437"/>
      <c r="G2490" s="613"/>
      <c r="H2490" s="419"/>
      <c r="I2490" s="419"/>
      <c r="J2490" s="419"/>
      <c r="K2490" s="419"/>
      <c r="L2490" s="419"/>
      <c r="M2490" s="419"/>
      <c r="N2490" s="419"/>
      <c r="O2490" s="419"/>
      <c r="P2490" s="419"/>
    </row>
    <row r="2491" spans="1:16" ht="13.5" thickBot="1" x14ac:dyDescent="0.25">
      <c r="A2491" s="407"/>
      <c r="B2491" s="598"/>
      <c r="C2491" s="599"/>
      <c r="D2491" s="66" t="s">
        <v>8</v>
      </c>
      <c r="E2491" s="598"/>
      <c r="F2491" s="49" t="s">
        <v>15</v>
      </c>
      <c r="G2491" s="50">
        <f>SUM(G2457:G2489)</f>
        <v>7280</v>
      </c>
      <c r="H2491" s="246"/>
      <c r="I2491" s="246"/>
      <c r="J2491" s="246"/>
      <c r="K2491" s="246"/>
      <c r="L2491" s="246"/>
      <c r="M2491" s="246"/>
      <c r="N2491" s="246"/>
      <c r="O2491" s="246"/>
      <c r="P2491" s="246"/>
    </row>
    <row r="2492" spans="1:16" ht="13.5" thickTop="1" x14ac:dyDescent="0.2">
      <c r="A2492" s="348" t="s">
        <v>2312</v>
      </c>
      <c r="B2492" s="600"/>
      <c r="C2492" s="601"/>
      <c r="D2492" s="602"/>
      <c r="E2492" s="600"/>
      <c r="F2492" s="603"/>
      <c r="G2492" s="604"/>
      <c r="H2492" s="861"/>
      <c r="I2492" s="861"/>
      <c r="J2492" s="861"/>
      <c r="K2492" s="861"/>
      <c r="L2492" s="861"/>
      <c r="M2492" s="861"/>
      <c r="N2492" s="861"/>
      <c r="O2492" s="861"/>
      <c r="P2492" s="861"/>
    </row>
    <row r="2493" spans="1:16" ht="13.5" thickBot="1" x14ac:dyDescent="0.25">
      <c r="A2493" s="581" t="s">
        <v>159</v>
      </c>
      <c r="B2493" s="349"/>
      <c r="C2493" s="349" t="s">
        <v>8</v>
      </c>
      <c r="D2493" s="349"/>
      <c r="E2493" s="605"/>
      <c r="F2493" s="606"/>
      <c r="G2493" s="582"/>
      <c r="H2493" s="861"/>
      <c r="I2493" s="861"/>
      <c r="J2493" s="861"/>
      <c r="K2493" s="861"/>
      <c r="L2493" s="861"/>
      <c r="M2493" s="861"/>
      <c r="N2493" s="861"/>
      <c r="O2493" s="861"/>
      <c r="P2493" s="861"/>
    </row>
    <row r="2494" spans="1:16" ht="13.5" thickTop="1" x14ac:dyDescent="0.2">
      <c r="A2494" s="1176" t="s">
        <v>8</v>
      </c>
      <c r="B2494" s="1177"/>
      <c r="C2494" s="1177"/>
      <c r="D2494" s="414" t="s">
        <v>11</v>
      </c>
      <c r="E2494" s="1178" t="s">
        <v>12</v>
      </c>
      <c r="F2494" s="1178"/>
      <c r="G2494" s="1179"/>
      <c r="H2494" s="367"/>
      <c r="I2494" s="367"/>
      <c r="J2494" s="367"/>
      <c r="K2494" s="367"/>
      <c r="L2494" s="367"/>
      <c r="M2494" s="367"/>
      <c r="N2494" s="367"/>
      <c r="O2494" s="367"/>
      <c r="P2494" s="367"/>
    </row>
    <row r="2495" spans="1:16" x14ac:dyDescent="0.2">
      <c r="A2495" s="1288" t="s">
        <v>17</v>
      </c>
      <c r="B2495" s="1289"/>
      <c r="C2495" s="1290"/>
      <c r="D2495" s="415"/>
      <c r="E2495" s="1180"/>
      <c r="F2495" s="1181"/>
      <c r="G2495" s="1182"/>
      <c r="H2495" s="410"/>
      <c r="I2495" s="410"/>
      <c r="J2495" s="410"/>
      <c r="K2495" s="410"/>
      <c r="L2495" s="410"/>
      <c r="M2495" s="410"/>
      <c r="N2495" s="410"/>
      <c r="O2495" s="410"/>
      <c r="P2495" s="410"/>
    </row>
    <row r="2496" spans="1:16" x14ac:dyDescent="0.2">
      <c r="A2496" s="1288" t="s">
        <v>38</v>
      </c>
      <c r="B2496" s="1289"/>
      <c r="C2496" s="1290"/>
      <c r="D2496" s="58" t="s">
        <v>380</v>
      </c>
      <c r="E2496" s="1194" t="s">
        <v>142</v>
      </c>
      <c r="F2496" s="1139"/>
      <c r="G2496" s="1140"/>
      <c r="H2496" s="1"/>
      <c r="I2496" s="1"/>
      <c r="J2496" s="1"/>
      <c r="K2496" s="1"/>
      <c r="L2496" s="1"/>
      <c r="M2496" s="1"/>
      <c r="N2496" s="1"/>
      <c r="O2496" s="1"/>
      <c r="P2496" s="1"/>
    </row>
    <row r="2497" spans="1:16" ht="13.5" thickBot="1" x14ac:dyDescent="0.25">
      <c r="A2497" s="1291" t="s">
        <v>39</v>
      </c>
      <c r="B2497" s="1292"/>
      <c r="C2497" s="1293"/>
      <c r="D2497" s="356" t="s">
        <v>589</v>
      </c>
      <c r="E2497" s="1165" t="s">
        <v>0</v>
      </c>
      <c r="F2497" s="1165"/>
      <c r="G2497" s="1166"/>
      <c r="H2497" s="367"/>
      <c r="I2497" s="367"/>
      <c r="J2497" s="367"/>
      <c r="K2497" s="367"/>
      <c r="L2497" s="367"/>
      <c r="M2497" s="367"/>
      <c r="N2497" s="367"/>
      <c r="O2497" s="367"/>
      <c r="P2497" s="367"/>
    </row>
    <row r="2498" spans="1:16" ht="16.5" x14ac:dyDescent="0.25">
      <c r="A2498" s="1152" t="s">
        <v>29</v>
      </c>
      <c r="B2498" s="1153"/>
      <c r="C2498" s="1153"/>
      <c r="D2498" s="1153"/>
      <c r="E2498" s="1153"/>
      <c r="F2498" s="1153"/>
      <c r="G2498" s="1154"/>
      <c r="H2498" s="251"/>
      <c r="I2498" s="251"/>
      <c r="J2498" s="251"/>
      <c r="K2498" s="251"/>
      <c r="L2498" s="251"/>
      <c r="M2498" s="251"/>
      <c r="N2498" s="251"/>
      <c r="O2498" s="251"/>
      <c r="P2498" s="251"/>
    </row>
    <row r="2499" spans="1:16" x14ac:dyDescent="0.2">
      <c r="A2499" s="1155" t="s">
        <v>48</v>
      </c>
      <c r="B2499" s="1156"/>
      <c r="C2499" s="1156"/>
      <c r="D2499" s="1156"/>
      <c r="E2499" s="1156"/>
      <c r="F2499" s="1156"/>
      <c r="G2499" s="1157"/>
      <c r="H2499" s="250"/>
      <c r="I2499" s="250"/>
      <c r="J2499" s="250"/>
      <c r="K2499" s="250"/>
      <c r="L2499" s="250"/>
      <c r="M2499" s="250"/>
      <c r="N2499" s="250"/>
      <c r="O2499" s="250"/>
      <c r="P2499" s="250"/>
    </row>
    <row r="2500" spans="1:16" x14ac:dyDescent="0.2">
      <c r="A2500" s="1158" t="s">
        <v>49</v>
      </c>
      <c r="B2500" s="1159"/>
      <c r="C2500" s="1159"/>
      <c r="D2500" s="1159"/>
      <c r="E2500" s="1159"/>
      <c r="F2500" s="1159"/>
      <c r="G2500" s="1160"/>
      <c r="H2500" s="4"/>
      <c r="I2500" s="4"/>
      <c r="J2500" s="4"/>
      <c r="K2500" s="4"/>
      <c r="L2500" s="4"/>
      <c r="M2500" s="4"/>
      <c r="N2500" s="4"/>
      <c r="O2500" s="4"/>
      <c r="P2500" s="4"/>
    </row>
    <row r="2501" spans="1:16" x14ac:dyDescent="0.2">
      <c r="A2501" s="6"/>
      <c r="B2501" s="178"/>
      <c r="C2501" s="8"/>
      <c r="D2501" s="9"/>
      <c r="E2501" s="99"/>
      <c r="F2501" s="10"/>
      <c r="G2501" s="373" t="s">
        <v>20</v>
      </c>
      <c r="H2501" s="559"/>
      <c r="I2501" s="559"/>
      <c r="J2501" s="559"/>
      <c r="K2501" s="559"/>
      <c r="L2501" s="559"/>
      <c r="M2501" s="559"/>
      <c r="N2501" s="559"/>
      <c r="O2501" s="559"/>
      <c r="P2501" s="559"/>
    </row>
    <row r="2502" spans="1:16" x14ac:dyDescent="0.2">
      <c r="A2502" s="12" t="s">
        <v>1</v>
      </c>
      <c r="B2502" s="13"/>
      <c r="C2502" s="14" t="s">
        <v>5</v>
      </c>
      <c r="D2502" s="13"/>
      <c r="E2502" s="343" t="s">
        <v>2631</v>
      </c>
      <c r="F2502" s="60"/>
      <c r="G2502" s="344" t="s">
        <v>2530</v>
      </c>
      <c r="H2502" s="411"/>
      <c r="I2502" s="411"/>
      <c r="J2502" s="411"/>
      <c r="K2502" s="411"/>
      <c r="L2502" s="411"/>
      <c r="M2502" s="411"/>
      <c r="N2502" s="411"/>
      <c r="O2502" s="411"/>
      <c r="P2502" s="411"/>
    </row>
    <row r="2503" spans="1:16" x14ac:dyDescent="0.2">
      <c r="A2503" s="17" t="s">
        <v>8</v>
      </c>
      <c r="B2503" s="179"/>
      <c r="C2503" s="19"/>
      <c r="D2503" s="4"/>
      <c r="E2503" s="1145"/>
      <c r="F2503" s="1146"/>
      <c r="G2503" s="20"/>
    </row>
    <row r="2504" spans="1:16" x14ac:dyDescent="0.2">
      <c r="A2504" s="21" t="s">
        <v>37</v>
      </c>
      <c r="B2504" s="22"/>
      <c r="C2504" s="22"/>
      <c r="D2504" s="22"/>
      <c r="E2504" s="23" t="s">
        <v>46</v>
      </c>
      <c r="F2504" s="24"/>
      <c r="G2504" s="20" t="s">
        <v>50</v>
      </c>
    </row>
    <row r="2505" spans="1:16" x14ac:dyDescent="0.2">
      <c r="A2505" s="6"/>
      <c r="B2505" s="178"/>
      <c r="C2505" s="8"/>
      <c r="D2505" s="8"/>
      <c r="E2505" s="1147"/>
      <c r="F2505" s="1148"/>
      <c r="G2505" s="25"/>
    </row>
    <row r="2506" spans="1:16" ht="26.25" thickBot="1" x14ac:dyDescent="0.25">
      <c r="A2506" s="26" t="s">
        <v>47</v>
      </c>
      <c r="B2506" s="180" t="s">
        <v>23</v>
      </c>
      <c r="C2506" s="28" t="s">
        <v>34</v>
      </c>
      <c r="D2506" s="110" t="s">
        <v>53</v>
      </c>
      <c r="E2506" s="181" t="s">
        <v>54</v>
      </c>
      <c r="F2506" s="111" t="s">
        <v>55</v>
      </c>
      <c r="G2506" s="112" t="s">
        <v>35</v>
      </c>
      <c r="H2506" s="253"/>
      <c r="I2506" s="253"/>
      <c r="J2506" s="253"/>
      <c r="K2506" s="253"/>
      <c r="L2506" s="253"/>
      <c r="M2506" s="253"/>
      <c r="N2506" s="253"/>
      <c r="O2506" s="253"/>
      <c r="P2506" s="253"/>
    </row>
    <row r="2507" spans="1:16" ht="13.5" thickTop="1" x14ac:dyDescent="0.2">
      <c r="A2507" s="345">
        <v>1</v>
      </c>
      <c r="B2507" s="75"/>
      <c r="C2507" s="352" t="s">
        <v>149</v>
      </c>
      <c r="D2507" s="347" t="s">
        <v>1639</v>
      </c>
      <c r="E2507" s="77">
        <v>1</v>
      </c>
      <c r="F2507" s="280">
        <v>72</v>
      </c>
      <c r="G2507" s="35">
        <f>F2507*E2507</f>
        <v>72</v>
      </c>
      <c r="H2507" s="215"/>
      <c r="I2507" s="215"/>
      <c r="J2507" s="215"/>
      <c r="K2507" s="215"/>
      <c r="L2507" s="215"/>
      <c r="M2507" s="215"/>
      <c r="N2507" s="215"/>
      <c r="O2507" s="215"/>
      <c r="P2507" s="215"/>
    </row>
    <row r="2508" spans="1:16" x14ac:dyDescent="0.2">
      <c r="A2508" s="345">
        <f>A2507+1</f>
        <v>2</v>
      </c>
      <c r="B2508" s="75"/>
      <c r="C2508" s="352" t="s">
        <v>149</v>
      </c>
      <c r="D2508" s="347" t="s">
        <v>2320</v>
      </c>
      <c r="E2508" s="77">
        <v>1</v>
      </c>
      <c r="F2508" s="280">
        <v>57.25</v>
      </c>
      <c r="G2508" s="35">
        <f t="shared" ref="G2508:G2531" si="49">F2508*E2508</f>
        <v>57.25</v>
      </c>
      <c r="H2508" s="215"/>
      <c r="I2508" s="215"/>
      <c r="J2508" s="215"/>
      <c r="K2508" s="215"/>
      <c r="L2508" s="215"/>
      <c r="M2508" s="215"/>
      <c r="N2508" s="215"/>
      <c r="O2508" s="215"/>
      <c r="P2508" s="215"/>
    </row>
    <row r="2509" spans="1:16" x14ac:dyDescent="0.2">
      <c r="A2509" s="345">
        <f t="shared" ref="A2509:A2531" si="50">A2508+1</f>
        <v>3</v>
      </c>
      <c r="B2509" s="75"/>
      <c r="C2509" s="352" t="s">
        <v>149</v>
      </c>
      <c r="D2509" s="347" t="s">
        <v>2321</v>
      </c>
      <c r="E2509" s="77">
        <v>4</v>
      </c>
      <c r="F2509" s="280">
        <v>14.25</v>
      </c>
      <c r="G2509" s="35">
        <f t="shared" si="49"/>
        <v>57</v>
      </c>
      <c r="H2509" s="215"/>
      <c r="I2509" s="215"/>
      <c r="J2509" s="215"/>
      <c r="K2509" s="215"/>
      <c r="L2509" s="215"/>
      <c r="M2509" s="215"/>
      <c r="N2509" s="215"/>
      <c r="O2509" s="215"/>
      <c r="P2509" s="215"/>
    </row>
    <row r="2510" spans="1:16" x14ac:dyDescent="0.2">
      <c r="A2510" s="345">
        <f t="shared" si="50"/>
        <v>4</v>
      </c>
      <c r="B2510" s="75"/>
      <c r="C2510" s="352" t="s">
        <v>246</v>
      </c>
      <c r="D2510" s="347" t="s">
        <v>2322</v>
      </c>
      <c r="E2510" s="77">
        <v>1</v>
      </c>
      <c r="F2510" s="655">
        <v>49.75</v>
      </c>
      <c r="G2510" s="35">
        <f t="shared" si="49"/>
        <v>49.75</v>
      </c>
      <c r="H2510" s="215"/>
      <c r="I2510" s="215"/>
      <c r="J2510" s="215"/>
      <c r="K2510" s="215"/>
      <c r="L2510" s="215"/>
      <c r="M2510" s="215"/>
      <c r="N2510" s="215"/>
      <c r="O2510" s="215"/>
      <c r="P2510" s="215"/>
    </row>
    <row r="2511" spans="1:16" x14ac:dyDescent="0.2">
      <c r="A2511" s="345">
        <f t="shared" si="50"/>
        <v>5</v>
      </c>
      <c r="B2511" s="75"/>
      <c r="C2511" s="352" t="s">
        <v>149</v>
      </c>
      <c r="D2511" s="347" t="s">
        <v>2323</v>
      </c>
      <c r="E2511" s="77">
        <v>1</v>
      </c>
      <c r="F2511" s="214">
        <v>119.25</v>
      </c>
      <c r="G2511" s="35">
        <f t="shared" si="49"/>
        <v>119.25</v>
      </c>
      <c r="H2511" s="215"/>
      <c r="I2511" s="215"/>
      <c r="J2511" s="215"/>
      <c r="K2511" s="215"/>
      <c r="L2511" s="215"/>
      <c r="M2511" s="215"/>
      <c r="N2511" s="215"/>
      <c r="O2511" s="215"/>
      <c r="P2511" s="215"/>
    </row>
    <row r="2512" spans="1:16" x14ac:dyDescent="0.2">
      <c r="A2512" s="345">
        <f t="shared" si="50"/>
        <v>6</v>
      </c>
      <c r="B2512" s="75"/>
      <c r="C2512" s="352" t="s">
        <v>246</v>
      </c>
      <c r="D2512" s="347" t="s">
        <v>1550</v>
      </c>
      <c r="E2512" s="77">
        <v>1</v>
      </c>
      <c r="F2512" s="280">
        <v>45.25</v>
      </c>
      <c r="G2512" s="35">
        <f t="shared" si="49"/>
        <v>45.25</v>
      </c>
      <c r="H2512" s="215"/>
      <c r="I2512" s="215"/>
      <c r="J2512" s="215"/>
      <c r="K2512" s="215"/>
      <c r="L2512" s="215"/>
      <c r="M2512" s="215"/>
      <c r="N2512" s="215"/>
      <c r="O2512" s="215"/>
      <c r="P2512" s="215"/>
    </row>
    <row r="2513" spans="1:21" x14ac:dyDescent="0.2">
      <c r="A2513" s="345">
        <f t="shared" si="50"/>
        <v>7</v>
      </c>
      <c r="B2513" s="75"/>
      <c r="C2513" s="346" t="s">
        <v>246</v>
      </c>
      <c r="D2513" s="347" t="s">
        <v>2324</v>
      </c>
      <c r="E2513" s="77">
        <v>1</v>
      </c>
      <c r="F2513" s="280">
        <v>51.5</v>
      </c>
      <c r="G2513" s="35">
        <f t="shared" si="49"/>
        <v>51.5</v>
      </c>
      <c r="H2513" s="215"/>
      <c r="I2513" s="215"/>
      <c r="J2513" s="215"/>
      <c r="K2513" s="215"/>
      <c r="L2513" s="215"/>
      <c r="M2513" s="215"/>
      <c r="N2513" s="215"/>
      <c r="O2513" s="215"/>
      <c r="P2513" s="215"/>
    </row>
    <row r="2514" spans="1:21" x14ac:dyDescent="0.2">
      <c r="A2514" s="345">
        <f t="shared" si="50"/>
        <v>8</v>
      </c>
      <c r="B2514" s="75"/>
      <c r="C2514" s="352" t="s">
        <v>149</v>
      </c>
      <c r="D2514" s="347" t="s">
        <v>2325</v>
      </c>
      <c r="E2514" s="77">
        <v>1</v>
      </c>
      <c r="F2514" s="280">
        <v>218.25</v>
      </c>
      <c r="G2514" s="35">
        <f t="shared" si="49"/>
        <v>218.25</v>
      </c>
      <c r="H2514" s="215"/>
      <c r="I2514" s="215"/>
      <c r="J2514" s="215"/>
      <c r="K2514" s="215"/>
      <c r="L2514" s="215"/>
      <c r="M2514" s="215"/>
      <c r="N2514" s="215"/>
      <c r="O2514" s="215"/>
      <c r="P2514" s="215"/>
    </row>
    <row r="2515" spans="1:21" x14ac:dyDescent="0.2">
      <c r="A2515" s="345">
        <f t="shared" si="50"/>
        <v>9</v>
      </c>
      <c r="B2515" s="186"/>
      <c r="C2515" s="352" t="s">
        <v>246</v>
      </c>
      <c r="D2515" s="347" t="s">
        <v>2326</v>
      </c>
      <c r="E2515" s="438">
        <v>1</v>
      </c>
      <c r="F2515" s="280">
        <v>71</v>
      </c>
      <c r="G2515" s="35">
        <f t="shared" si="49"/>
        <v>71</v>
      </c>
      <c r="H2515" s="215"/>
      <c r="I2515" s="215"/>
      <c r="J2515" s="215"/>
      <c r="K2515" s="215"/>
      <c r="L2515" s="215"/>
      <c r="M2515" s="215"/>
      <c r="N2515" s="215"/>
      <c r="O2515" s="215"/>
      <c r="P2515" s="215"/>
    </row>
    <row r="2516" spans="1:21" x14ac:dyDescent="0.2">
      <c r="A2516" s="345">
        <f t="shared" si="50"/>
        <v>10</v>
      </c>
      <c r="B2516" s="74"/>
      <c r="C2516" s="352" t="s">
        <v>149</v>
      </c>
      <c r="D2516" s="347" t="s">
        <v>2327</v>
      </c>
      <c r="E2516" s="77">
        <v>1</v>
      </c>
      <c r="F2516" s="280">
        <v>45</v>
      </c>
      <c r="G2516" s="35">
        <f t="shared" si="49"/>
        <v>45</v>
      </c>
      <c r="H2516" s="215"/>
      <c r="I2516" s="215"/>
      <c r="J2516" s="215"/>
      <c r="K2516" s="215"/>
      <c r="L2516" s="215"/>
      <c r="M2516" s="215"/>
      <c r="N2516" s="215"/>
      <c r="O2516" s="215"/>
      <c r="P2516" s="215"/>
    </row>
    <row r="2517" spans="1:21" x14ac:dyDescent="0.2">
      <c r="A2517" s="345">
        <f t="shared" si="50"/>
        <v>11</v>
      </c>
      <c r="B2517" s="74"/>
      <c r="C2517" s="352" t="s">
        <v>246</v>
      </c>
      <c r="D2517" s="435" t="s">
        <v>2328</v>
      </c>
      <c r="E2517" s="84">
        <v>1</v>
      </c>
      <c r="F2517" s="70">
        <v>95.25</v>
      </c>
      <c r="G2517" s="35">
        <f t="shared" si="49"/>
        <v>95.25</v>
      </c>
      <c r="H2517" s="215"/>
      <c r="I2517" s="215"/>
      <c r="J2517" s="215"/>
      <c r="K2517" s="215"/>
      <c r="L2517" s="215"/>
      <c r="M2517" s="215"/>
      <c r="N2517" s="215"/>
      <c r="O2517" s="215"/>
      <c r="P2517" s="215"/>
    </row>
    <row r="2518" spans="1:21" x14ac:dyDescent="0.2">
      <c r="A2518" s="345">
        <f t="shared" si="50"/>
        <v>12</v>
      </c>
      <c r="B2518" s="74"/>
      <c r="C2518" s="352" t="s">
        <v>246</v>
      </c>
      <c r="D2518" s="435" t="s">
        <v>2329</v>
      </c>
      <c r="E2518" s="84">
        <v>1</v>
      </c>
      <c r="F2518" s="70">
        <v>141.44999999999999</v>
      </c>
      <c r="G2518" s="35">
        <f t="shared" si="49"/>
        <v>141.44999999999999</v>
      </c>
      <c r="H2518" s="215"/>
      <c r="I2518" s="215"/>
      <c r="J2518" s="215"/>
      <c r="K2518" s="215"/>
      <c r="L2518" s="215"/>
      <c r="M2518" s="215"/>
      <c r="N2518" s="215"/>
      <c r="O2518" s="215"/>
      <c r="P2518" s="215"/>
    </row>
    <row r="2519" spans="1:21" x14ac:dyDescent="0.2">
      <c r="A2519" s="345">
        <f t="shared" si="50"/>
        <v>13</v>
      </c>
      <c r="B2519" s="75"/>
      <c r="C2519" s="352" t="s">
        <v>178</v>
      </c>
      <c r="D2519" s="435" t="s">
        <v>2330</v>
      </c>
      <c r="E2519" s="84">
        <v>1</v>
      </c>
      <c r="F2519" s="88">
        <v>34.299999999999997</v>
      </c>
      <c r="G2519" s="35">
        <f t="shared" si="49"/>
        <v>34.299999999999997</v>
      </c>
      <c r="H2519" s="215"/>
      <c r="I2519" s="215"/>
      <c r="J2519" s="215"/>
      <c r="K2519" s="215"/>
      <c r="L2519" s="215"/>
      <c r="M2519" s="215"/>
      <c r="N2519" s="215"/>
      <c r="O2519" s="215"/>
      <c r="P2519" s="215"/>
    </row>
    <row r="2520" spans="1:21" x14ac:dyDescent="0.2">
      <c r="A2520" s="345">
        <f t="shared" si="50"/>
        <v>14</v>
      </c>
      <c r="B2520" s="75"/>
      <c r="C2520" s="352" t="s">
        <v>2030</v>
      </c>
      <c r="D2520" s="435" t="s">
        <v>2012</v>
      </c>
      <c r="E2520" s="84">
        <v>1</v>
      </c>
      <c r="F2520" s="89">
        <v>18.350000000000001</v>
      </c>
      <c r="G2520" s="35">
        <f t="shared" si="49"/>
        <v>18.350000000000001</v>
      </c>
      <c r="H2520" s="215"/>
      <c r="I2520" s="215"/>
      <c r="J2520" s="215"/>
      <c r="K2520" s="215"/>
      <c r="L2520" s="215"/>
      <c r="M2520" s="215"/>
      <c r="N2520" s="215"/>
      <c r="O2520" s="215"/>
      <c r="P2520" s="215"/>
    </row>
    <row r="2521" spans="1:21" x14ac:dyDescent="0.2">
      <c r="A2521" s="345">
        <f t="shared" si="50"/>
        <v>15</v>
      </c>
      <c r="B2521" s="75"/>
      <c r="C2521" s="352" t="s">
        <v>2030</v>
      </c>
      <c r="D2521" s="435" t="s">
        <v>2331</v>
      </c>
      <c r="E2521" s="77">
        <v>1</v>
      </c>
      <c r="F2521" s="280">
        <v>18.600000000000001</v>
      </c>
      <c r="G2521" s="35">
        <f t="shared" si="49"/>
        <v>18.600000000000001</v>
      </c>
      <c r="H2521" s="215"/>
      <c r="I2521" s="215"/>
      <c r="J2521" s="215"/>
      <c r="K2521" s="215"/>
      <c r="L2521" s="215"/>
      <c r="M2521" s="215"/>
      <c r="N2521" s="215"/>
      <c r="O2521" s="215"/>
      <c r="P2521" s="215"/>
      <c r="Q2521" s="215">
        <f>SUM(G2507:G2521)</f>
        <v>1094.1999999999998</v>
      </c>
      <c r="R2521" s="2">
        <v>10.94</v>
      </c>
      <c r="S2521" s="214">
        <f>R2521+Q2521</f>
        <v>1105.1399999999999</v>
      </c>
      <c r="U2521" s="555" t="s">
        <v>8</v>
      </c>
    </row>
    <row r="2522" spans="1:21" x14ac:dyDescent="0.2">
      <c r="A2522" s="345">
        <f t="shared" si="50"/>
        <v>16</v>
      </c>
      <c r="B2522" s="75"/>
      <c r="C2522" s="352" t="s">
        <v>153</v>
      </c>
      <c r="D2522" s="435" t="s">
        <v>316</v>
      </c>
      <c r="E2522" s="77">
        <v>18</v>
      </c>
      <c r="F2522" s="280">
        <v>54</v>
      </c>
      <c r="G2522" s="35">
        <f t="shared" si="49"/>
        <v>972</v>
      </c>
      <c r="H2522" s="215"/>
      <c r="I2522" s="215"/>
      <c r="J2522" s="215"/>
      <c r="K2522" s="215"/>
      <c r="L2522" s="215"/>
      <c r="M2522" s="215"/>
      <c r="N2522" s="215"/>
      <c r="O2522" s="215"/>
      <c r="P2522" s="215"/>
      <c r="Q2522" s="419" t="s">
        <v>8</v>
      </c>
      <c r="S2522" s="411" t="s">
        <v>8</v>
      </c>
      <c r="U2522" s="411" t="s">
        <v>150</v>
      </c>
    </row>
    <row r="2523" spans="1:21" x14ac:dyDescent="0.2">
      <c r="A2523" s="345">
        <f t="shared" si="50"/>
        <v>17</v>
      </c>
      <c r="B2523" s="75"/>
      <c r="C2523" s="352" t="s">
        <v>246</v>
      </c>
      <c r="D2523" s="347" t="s">
        <v>2332</v>
      </c>
      <c r="E2523" s="77">
        <v>8</v>
      </c>
      <c r="F2523" s="280">
        <v>195</v>
      </c>
      <c r="G2523" s="35">
        <f t="shared" si="49"/>
        <v>1560</v>
      </c>
      <c r="H2523" s="215"/>
      <c r="I2523" s="215"/>
      <c r="J2523" s="215"/>
      <c r="K2523" s="215"/>
      <c r="L2523" s="215"/>
      <c r="M2523" s="215"/>
      <c r="N2523" s="215"/>
      <c r="O2523" s="215"/>
      <c r="P2523" s="215"/>
      <c r="Q2523" s="164">
        <f>G2522+G2523</f>
        <v>2532</v>
      </c>
      <c r="S2523" s="411" t="s">
        <v>8</v>
      </c>
    </row>
    <row r="2524" spans="1:21" x14ac:dyDescent="0.2">
      <c r="A2524" s="345">
        <f t="shared" si="50"/>
        <v>18</v>
      </c>
      <c r="B2524" s="75"/>
      <c r="C2524" s="352" t="s">
        <v>1461</v>
      </c>
      <c r="D2524" s="347" t="s">
        <v>1515</v>
      </c>
      <c r="E2524" s="774">
        <v>1.3571428569999999</v>
      </c>
      <c r="F2524" s="280">
        <v>140</v>
      </c>
      <c r="G2524" s="35">
        <f t="shared" si="49"/>
        <v>189.99999997999998</v>
      </c>
      <c r="H2524" s="215"/>
      <c r="I2524" s="215"/>
      <c r="J2524" s="215"/>
      <c r="K2524" s="215"/>
      <c r="L2524" s="215"/>
      <c r="M2524" s="215"/>
      <c r="N2524" s="215"/>
      <c r="O2524" s="215"/>
      <c r="P2524" s="215"/>
    </row>
    <row r="2525" spans="1:21" x14ac:dyDescent="0.2">
      <c r="A2525" s="345">
        <f t="shared" si="50"/>
        <v>19</v>
      </c>
      <c r="B2525" s="75"/>
      <c r="C2525" s="352" t="s">
        <v>1461</v>
      </c>
      <c r="D2525" s="347" t="s">
        <v>2333</v>
      </c>
      <c r="E2525" s="774">
        <v>0.375</v>
      </c>
      <c r="F2525" s="280">
        <v>400</v>
      </c>
      <c r="G2525" s="35">
        <f t="shared" si="49"/>
        <v>150</v>
      </c>
      <c r="H2525" s="215"/>
      <c r="I2525" s="215"/>
      <c r="J2525" s="215"/>
      <c r="K2525" s="215"/>
      <c r="L2525" s="215"/>
      <c r="M2525" s="215"/>
      <c r="N2525" s="215"/>
      <c r="O2525" s="215"/>
      <c r="P2525" s="215"/>
    </row>
    <row r="2526" spans="1:21" x14ac:dyDescent="0.2">
      <c r="A2526" s="345">
        <f t="shared" si="50"/>
        <v>20</v>
      </c>
      <c r="B2526" s="75"/>
      <c r="C2526" s="352" t="s">
        <v>1461</v>
      </c>
      <c r="D2526" s="347" t="s">
        <v>1481</v>
      </c>
      <c r="E2526" s="84">
        <v>1</v>
      </c>
      <c r="F2526" s="70">
        <v>180</v>
      </c>
      <c r="G2526" s="35">
        <f t="shared" si="49"/>
        <v>180</v>
      </c>
      <c r="H2526" s="215"/>
      <c r="I2526" s="215"/>
      <c r="J2526" s="215"/>
      <c r="K2526" s="215"/>
      <c r="L2526" s="215"/>
      <c r="M2526" s="215"/>
      <c r="N2526" s="215"/>
      <c r="O2526" s="215"/>
      <c r="P2526" s="215"/>
    </row>
    <row r="2527" spans="1:21" x14ac:dyDescent="0.2">
      <c r="A2527" s="345">
        <f t="shared" si="50"/>
        <v>21</v>
      </c>
      <c r="B2527" s="75"/>
      <c r="C2527" s="352" t="s">
        <v>1469</v>
      </c>
      <c r="D2527" s="347" t="s">
        <v>1655</v>
      </c>
      <c r="E2527" s="84">
        <v>15</v>
      </c>
      <c r="F2527" s="70">
        <v>60</v>
      </c>
      <c r="G2527" s="35">
        <f t="shared" si="49"/>
        <v>900</v>
      </c>
      <c r="H2527" s="215"/>
      <c r="I2527" s="215"/>
      <c r="J2527" s="215"/>
      <c r="K2527" s="215"/>
      <c r="L2527" s="215"/>
      <c r="M2527" s="215"/>
      <c r="N2527" s="215"/>
      <c r="O2527" s="215"/>
      <c r="P2527" s="215"/>
    </row>
    <row r="2528" spans="1:21" x14ac:dyDescent="0.2">
      <c r="A2528" s="345">
        <f t="shared" si="50"/>
        <v>22</v>
      </c>
      <c r="B2528" s="75"/>
      <c r="C2528" s="352" t="s">
        <v>1461</v>
      </c>
      <c r="D2528" s="435" t="s">
        <v>1661</v>
      </c>
      <c r="E2528" s="84">
        <v>1</v>
      </c>
      <c r="F2528" s="70">
        <v>180</v>
      </c>
      <c r="G2528" s="35">
        <f t="shared" si="49"/>
        <v>180</v>
      </c>
      <c r="H2528" s="215"/>
      <c r="I2528" s="215"/>
      <c r="J2528" s="215"/>
      <c r="K2528" s="215"/>
      <c r="L2528" s="215"/>
      <c r="M2528" s="215"/>
      <c r="N2528" s="215"/>
      <c r="O2528" s="215"/>
      <c r="P2528" s="215"/>
      <c r="Q2528" s="164">
        <f>G2524+G2525+G2526+G2527+G2528</f>
        <v>1599.99999998</v>
      </c>
    </row>
    <row r="2529" spans="1:25" x14ac:dyDescent="0.2">
      <c r="A2529" s="345">
        <f t="shared" si="50"/>
        <v>23</v>
      </c>
      <c r="B2529" s="75"/>
      <c r="C2529" s="352" t="s">
        <v>1461</v>
      </c>
      <c r="D2529" s="435" t="s">
        <v>2334</v>
      </c>
      <c r="E2529" s="84">
        <v>11.54</v>
      </c>
      <c r="F2529" s="70">
        <v>250</v>
      </c>
      <c r="G2529" s="35">
        <f t="shared" si="49"/>
        <v>2885</v>
      </c>
      <c r="H2529" s="215"/>
      <c r="I2529" s="215"/>
      <c r="J2529" s="215"/>
      <c r="K2529" s="215"/>
      <c r="L2529" s="215"/>
      <c r="M2529" s="215"/>
      <c r="N2529" s="215"/>
      <c r="O2529" s="215"/>
      <c r="P2529" s="215"/>
      <c r="Q2529" s="215">
        <f>G2529</f>
        <v>2885</v>
      </c>
    </row>
    <row r="2530" spans="1:25" x14ac:dyDescent="0.2">
      <c r="A2530" s="345">
        <f t="shared" si="50"/>
        <v>24</v>
      </c>
      <c r="B2530" s="75"/>
      <c r="C2530" s="352" t="s">
        <v>1476</v>
      </c>
      <c r="D2530" s="435" t="s">
        <v>2335</v>
      </c>
      <c r="E2530" s="84">
        <v>2</v>
      </c>
      <c r="F2530" s="70">
        <v>250</v>
      </c>
      <c r="G2530" s="35">
        <f t="shared" si="49"/>
        <v>500</v>
      </c>
      <c r="H2530" s="215"/>
      <c r="I2530" s="215"/>
      <c r="J2530" s="215"/>
      <c r="K2530" s="215"/>
      <c r="L2530" s="215"/>
      <c r="M2530" s="215"/>
      <c r="N2530" s="215"/>
      <c r="O2530" s="215"/>
      <c r="P2530" s="215"/>
      <c r="Q2530" s="215">
        <f>G2530</f>
        <v>500</v>
      </c>
      <c r="W2530" s="411" t="s">
        <v>483</v>
      </c>
    </row>
    <row r="2531" spans="1:25" x14ac:dyDescent="0.2">
      <c r="A2531" s="345">
        <f t="shared" si="50"/>
        <v>25</v>
      </c>
      <c r="B2531" s="75"/>
      <c r="C2531" s="352" t="s">
        <v>1461</v>
      </c>
      <c r="D2531" s="435" t="s">
        <v>1870</v>
      </c>
      <c r="E2531" s="84">
        <v>5</v>
      </c>
      <c r="F2531" s="70">
        <v>250</v>
      </c>
      <c r="G2531" s="35">
        <f t="shared" si="49"/>
        <v>1250</v>
      </c>
      <c r="H2531" s="215"/>
      <c r="I2531" s="215"/>
      <c r="J2531" s="215"/>
      <c r="K2531" s="215"/>
      <c r="L2531" s="215"/>
      <c r="M2531" s="215"/>
      <c r="N2531" s="215"/>
      <c r="O2531" s="215"/>
      <c r="P2531" s="215"/>
      <c r="Q2531" s="215">
        <f>G2531</f>
        <v>1250</v>
      </c>
      <c r="W2531" s="2">
        <v>1183</v>
      </c>
    </row>
    <row r="2532" spans="1:25" x14ac:dyDescent="0.2">
      <c r="A2532" s="345"/>
      <c r="B2532" s="75"/>
      <c r="C2532" s="352"/>
      <c r="D2532" s="435"/>
      <c r="E2532" s="84"/>
      <c r="F2532" s="70"/>
      <c r="G2532" s="35"/>
      <c r="H2532" s="215"/>
      <c r="I2532" s="215"/>
      <c r="J2532" s="215"/>
      <c r="K2532" s="215"/>
      <c r="L2532" s="215"/>
      <c r="M2532" s="215"/>
      <c r="N2532" s="215"/>
      <c r="O2532" s="215"/>
      <c r="P2532" s="215"/>
    </row>
    <row r="2533" spans="1:25" x14ac:dyDescent="0.2">
      <c r="A2533" s="345"/>
      <c r="B2533" s="75"/>
      <c r="C2533" s="352"/>
      <c r="D2533" s="435"/>
      <c r="E2533" s="84"/>
      <c r="F2533" s="70"/>
      <c r="G2533" s="35"/>
      <c r="H2533" s="215"/>
      <c r="I2533" s="215"/>
      <c r="J2533" s="215"/>
      <c r="K2533" s="215"/>
      <c r="L2533" s="215"/>
      <c r="M2533" s="215"/>
      <c r="N2533" s="215"/>
      <c r="O2533" s="215"/>
      <c r="P2533" s="215"/>
      <c r="W2533" s="2">
        <f>SUM(W2530:W2532)</f>
        <v>1183</v>
      </c>
    </row>
    <row r="2534" spans="1:25" x14ac:dyDescent="0.2">
      <c r="A2534" s="345"/>
      <c r="B2534" s="75"/>
      <c r="C2534" s="352"/>
      <c r="D2534" s="435"/>
      <c r="E2534" s="84"/>
      <c r="F2534" s="70"/>
      <c r="G2534" s="35"/>
      <c r="H2534" s="215"/>
      <c r="I2534" s="215"/>
      <c r="J2534" s="215"/>
      <c r="K2534" s="215"/>
      <c r="L2534" s="215"/>
      <c r="M2534" s="215"/>
      <c r="N2534" s="215"/>
      <c r="O2534" s="215"/>
      <c r="P2534" s="215"/>
    </row>
    <row r="2535" spans="1:25" x14ac:dyDescent="0.2">
      <c r="A2535" s="345"/>
      <c r="B2535" s="75"/>
      <c r="C2535" s="352"/>
      <c r="D2535" s="435"/>
      <c r="E2535" s="84"/>
      <c r="F2535" s="70"/>
      <c r="G2535" s="35"/>
      <c r="H2535" s="215"/>
      <c r="I2535" s="215"/>
      <c r="J2535" s="215"/>
      <c r="K2535" s="215"/>
      <c r="L2535" s="215"/>
      <c r="M2535" s="215"/>
      <c r="N2535" s="215"/>
      <c r="O2535" s="215"/>
      <c r="P2535" s="215"/>
    </row>
    <row r="2536" spans="1:25" x14ac:dyDescent="0.2">
      <c r="A2536" s="345"/>
      <c r="B2536" s="75"/>
      <c r="C2536" s="352"/>
      <c r="D2536" s="435"/>
      <c r="E2536" s="84"/>
      <c r="F2536" s="70"/>
      <c r="G2536" s="35"/>
      <c r="H2536" s="215"/>
      <c r="I2536" s="215"/>
      <c r="J2536" s="215"/>
      <c r="K2536" s="215"/>
      <c r="L2536" s="215"/>
      <c r="M2536" s="215"/>
      <c r="N2536" s="215"/>
      <c r="O2536" s="215"/>
      <c r="P2536" s="215"/>
    </row>
    <row r="2537" spans="1:25" x14ac:dyDescent="0.2">
      <c r="A2537" s="345"/>
      <c r="B2537" s="75"/>
      <c r="C2537" s="352"/>
      <c r="D2537" s="435"/>
      <c r="E2537" s="84"/>
      <c r="F2537" s="70"/>
      <c r="G2537" s="35"/>
      <c r="H2537" s="215"/>
      <c r="I2537" s="215"/>
      <c r="J2537" s="215"/>
      <c r="K2537" s="215"/>
      <c r="L2537" s="215"/>
      <c r="M2537" s="215"/>
      <c r="N2537" s="215"/>
      <c r="O2537" s="215"/>
      <c r="P2537" s="215"/>
    </row>
    <row r="2538" spans="1:25" x14ac:dyDescent="0.2">
      <c r="A2538" s="345"/>
      <c r="B2538" s="75"/>
      <c r="C2538" s="352"/>
      <c r="D2538" s="435" t="s">
        <v>150</v>
      </c>
      <c r="E2538" s="84"/>
      <c r="F2538" s="172"/>
      <c r="G2538" s="35"/>
      <c r="H2538" s="215"/>
      <c r="I2538" s="215"/>
      <c r="J2538" s="215"/>
      <c r="K2538" s="215"/>
      <c r="L2538" s="215"/>
      <c r="M2538" s="215"/>
      <c r="N2538" s="215"/>
      <c r="O2538" s="215"/>
      <c r="P2538" s="215"/>
    </row>
    <row r="2539" spans="1:25" x14ac:dyDescent="0.2">
      <c r="A2539" s="345"/>
      <c r="B2539" s="75"/>
      <c r="C2539" s="352"/>
      <c r="D2539" s="435"/>
      <c r="E2539" s="84"/>
      <c r="F2539" s="173"/>
      <c r="G2539" s="35"/>
      <c r="H2539" s="215"/>
      <c r="I2539" s="215"/>
      <c r="J2539" s="215"/>
      <c r="K2539" s="215"/>
      <c r="L2539" s="215"/>
      <c r="M2539" s="215"/>
      <c r="N2539" s="215"/>
      <c r="O2539" s="215"/>
      <c r="P2539" s="215"/>
      <c r="W2539" s="2">
        <v>30</v>
      </c>
      <c r="X2539" s="2">
        <v>200</v>
      </c>
      <c r="Y2539" s="411" t="s">
        <v>483</v>
      </c>
    </row>
    <row r="2540" spans="1:25" x14ac:dyDescent="0.2">
      <c r="A2540" s="345"/>
      <c r="B2540" s="75"/>
      <c r="C2540" s="352"/>
      <c r="D2540" s="435"/>
      <c r="E2540" s="84"/>
      <c r="F2540" s="173"/>
      <c r="G2540" s="35"/>
      <c r="H2540" s="215"/>
      <c r="I2540" s="215"/>
      <c r="J2540" s="215"/>
      <c r="K2540" s="215"/>
      <c r="L2540" s="215"/>
      <c r="M2540" s="215"/>
      <c r="N2540" s="215"/>
      <c r="O2540" s="215"/>
      <c r="P2540" s="215"/>
      <c r="W2540" s="2">
        <v>30</v>
      </c>
      <c r="X2540" s="2">
        <v>350</v>
      </c>
      <c r="Y2540" s="2">
        <f t="shared" ref="Y2540:Y2541" si="51">X2540*W2540</f>
        <v>10500</v>
      </c>
    </row>
    <row r="2541" spans="1:25" ht="13.5" thickBot="1" x14ac:dyDescent="0.25">
      <c r="A2541" s="45"/>
      <c r="B2541" s="188"/>
      <c r="C2541" s="47" t="s">
        <v>8</v>
      </c>
      <c r="D2541" s="66" t="s">
        <v>8</v>
      </c>
      <c r="E2541" s="188"/>
      <c r="F2541" s="49" t="s">
        <v>15</v>
      </c>
      <c r="G2541" s="50">
        <f>SUM(G2507:G2540)</f>
        <v>9861.1999999799991</v>
      </c>
      <c r="H2541" s="246"/>
      <c r="I2541" s="246"/>
      <c r="J2541" s="246"/>
      <c r="K2541" s="246"/>
      <c r="L2541" s="246"/>
      <c r="M2541" s="246"/>
      <c r="N2541" s="246"/>
      <c r="O2541" s="246"/>
      <c r="P2541" s="246"/>
      <c r="R2541" s="555" t="s">
        <v>8</v>
      </c>
      <c r="S2541" s="2">
        <v>9872.14</v>
      </c>
      <c r="T2541" s="164">
        <f>S2541-G2541</f>
        <v>10.940000020000298</v>
      </c>
      <c r="W2541" s="2">
        <v>30</v>
      </c>
      <c r="X2541" s="2">
        <v>200</v>
      </c>
      <c r="Y2541" s="2">
        <f t="shared" si="51"/>
        <v>6000</v>
      </c>
    </row>
    <row r="2542" spans="1:25" ht="13.5" thickTop="1" x14ac:dyDescent="0.2">
      <c r="A2542" s="1188" t="s">
        <v>2319</v>
      </c>
      <c r="B2542" s="1189"/>
      <c r="C2542" s="1189"/>
      <c r="D2542" s="1189"/>
      <c r="E2542" s="1189"/>
      <c r="F2542" s="1189"/>
      <c r="G2542" s="1190"/>
      <c r="H2542" s="358"/>
      <c r="I2542" s="358"/>
      <c r="J2542" s="358"/>
      <c r="K2542" s="358"/>
      <c r="L2542" s="358"/>
      <c r="M2542" s="358"/>
      <c r="N2542" s="358"/>
      <c r="O2542" s="358"/>
      <c r="P2542" s="358"/>
    </row>
    <row r="2543" spans="1:25" ht="13.5" thickBot="1" x14ac:dyDescent="0.25">
      <c r="A2543" s="359"/>
      <c r="B2543" s="355"/>
      <c r="C2543" s="355" t="s">
        <v>8</v>
      </c>
      <c r="D2543" s="360"/>
      <c r="E2543" s="355"/>
      <c r="F2543" s="361"/>
      <c r="G2543" s="362"/>
      <c r="H2543" s="411"/>
      <c r="I2543" s="411"/>
      <c r="J2543" s="411"/>
      <c r="K2543" s="411"/>
      <c r="L2543" s="411"/>
      <c r="M2543" s="411"/>
      <c r="N2543" s="411"/>
      <c r="O2543" s="411"/>
      <c r="P2543" s="411"/>
      <c r="Y2543" s="2">
        <f>SUM(Y2539:Y2542)</f>
        <v>16500</v>
      </c>
    </row>
    <row r="2544" spans="1:25" ht="13.5" thickTop="1" x14ac:dyDescent="0.2">
      <c r="A2544" s="1130" t="s">
        <v>8</v>
      </c>
      <c r="B2544" s="1131"/>
      <c r="C2544" s="1131"/>
      <c r="D2544" s="57" t="s">
        <v>11</v>
      </c>
      <c r="E2544" s="1132" t="s">
        <v>12</v>
      </c>
      <c r="F2544" s="1132"/>
      <c r="G2544" s="1133"/>
      <c r="H2544" s="4"/>
      <c r="I2544" s="4"/>
      <c r="J2544" s="4"/>
      <c r="K2544" s="4"/>
      <c r="L2544" s="4"/>
      <c r="M2544" s="4"/>
      <c r="N2544" s="4"/>
      <c r="O2544" s="4"/>
      <c r="P2544" s="4"/>
    </row>
    <row r="2545" spans="1:17" x14ac:dyDescent="0.2">
      <c r="A2545" s="1191" t="s">
        <v>17</v>
      </c>
      <c r="B2545" s="1192"/>
      <c r="C2545" s="1193"/>
      <c r="D2545" s="39"/>
      <c r="E2545" s="1136"/>
      <c r="F2545" s="1137"/>
      <c r="G2545" s="1138"/>
      <c r="H2545" s="176"/>
      <c r="I2545" s="176"/>
      <c r="J2545" s="176"/>
      <c r="K2545" s="176"/>
      <c r="L2545" s="176"/>
      <c r="M2545" s="176"/>
      <c r="N2545" s="176"/>
      <c r="O2545" s="176"/>
      <c r="P2545" s="176"/>
    </row>
    <row r="2546" spans="1:17" x14ac:dyDescent="0.2">
      <c r="A2546" s="1191" t="s">
        <v>38</v>
      </c>
      <c r="B2546" s="1192"/>
      <c r="C2546" s="1193"/>
      <c r="D2546" s="58" t="s">
        <v>380</v>
      </c>
      <c r="E2546" s="1194" t="s">
        <v>142</v>
      </c>
      <c r="F2546" s="1139"/>
      <c r="G2546" s="1140"/>
      <c r="H2546" s="1"/>
      <c r="I2546" s="1"/>
      <c r="J2546" s="1"/>
      <c r="K2546" s="1"/>
      <c r="L2546" s="1"/>
      <c r="M2546" s="1"/>
      <c r="N2546" s="1"/>
      <c r="O2546" s="1"/>
      <c r="P2546" s="1"/>
    </row>
    <row r="2547" spans="1:17" ht="13.5" thickBot="1" x14ac:dyDescent="0.25">
      <c r="A2547" s="1195" t="s">
        <v>39</v>
      </c>
      <c r="B2547" s="1196"/>
      <c r="C2547" s="1197"/>
      <c r="D2547" s="356" t="s">
        <v>589</v>
      </c>
      <c r="E2547" s="1143" t="s">
        <v>0</v>
      </c>
      <c r="F2547" s="1143"/>
      <c r="G2547" s="1144"/>
      <c r="H2547" s="4"/>
      <c r="I2547" s="4"/>
      <c r="J2547" s="4"/>
      <c r="K2547" s="4"/>
      <c r="L2547" s="4"/>
      <c r="M2547" s="4"/>
      <c r="N2547" s="4"/>
      <c r="O2547" s="4"/>
      <c r="P2547" s="4"/>
    </row>
    <row r="2548" spans="1:17" ht="16.5" x14ac:dyDescent="0.25">
      <c r="A2548" s="1152" t="s">
        <v>29</v>
      </c>
      <c r="B2548" s="1153"/>
      <c r="C2548" s="1153"/>
      <c r="D2548" s="1153"/>
      <c r="E2548" s="1153"/>
      <c r="F2548" s="1153"/>
      <c r="G2548" s="1154"/>
      <c r="H2548" s="251"/>
      <c r="I2548" s="251"/>
      <c r="J2548" s="251"/>
      <c r="K2548" s="251"/>
      <c r="L2548" s="251"/>
      <c r="M2548" s="251"/>
      <c r="N2548" s="251"/>
      <c r="O2548" s="251"/>
      <c r="P2548" s="251"/>
    </row>
    <row r="2549" spans="1:17" x14ac:dyDescent="0.2">
      <c r="A2549" s="1155" t="s">
        <v>48</v>
      </c>
      <c r="B2549" s="1156"/>
      <c r="C2549" s="1156"/>
      <c r="D2549" s="1156"/>
      <c r="E2549" s="1156"/>
      <c r="F2549" s="1156"/>
      <c r="G2549" s="1157"/>
      <c r="H2549" s="250"/>
      <c r="I2549" s="250"/>
      <c r="J2549" s="250"/>
      <c r="K2549" s="250"/>
      <c r="L2549" s="250"/>
      <c r="M2549" s="250"/>
      <c r="N2549" s="250"/>
      <c r="O2549" s="250"/>
      <c r="P2549" s="250"/>
    </row>
    <row r="2550" spans="1:17" x14ac:dyDescent="0.2">
      <c r="A2550" s="1158" t="s">
        <v>49</v>
      </c>
      <c r="B2550" s="1159"/>
      <c r="C2550" s="1159"/>
      <c r="D2550" s="1159"/>
      <c r="E2550" s="1159"/>
      <c r="F2550" s="1159"/>
      <c r="G2550" s="1160"/>
      <c r="H2550" s="4"/>
      <c r="I2550" s="4"/>
      <c r="J2550" s="4"/>
      <c r="K2550" s="4"/>
      <c r="L2550" s="4"/>
      <c r="M2550" s="4"/>
      <c r="N2550" s="4"/>
      <c r="O2550" s="4"/>
      <c r="P2550" s="4"/>
    </row>
    <row r="2551" spans="1:17" x14ac:dyDescent="0.2">
      <c r="A2551" s="6"/>
      <c r="B2551" s="178"/>
      <c r="C2551" s="8"/>
      <c r="D2551" s="9"/>
      <c r="E2551" s="99"/>
      <c r="F2551" s="10"/>
      <c r="G2551" s="373" t="s">
        <v>20</v>
      </c>
      <c r="H2551" s="559"/>
      <c r="I2551" s="559"/>
      <c r="J2551" s="559"/>
      <c r="K2551" s="559"/>
      <c r="L2551" s="559"/>
      <c r="M2551" s="559"/>
      <c r="N2551" s="559"/>
      <c r="O2551" s="559"/>
      <c r="P2551" s="559"/>
    </row>
    <row r="2552" spans="1:17" x14ac:dyDescent="0.2">
      <c r="A2552" s="12" t="s">
        <v>1</v>
      </c>
      <c r="B2552" s="13"/>
      <c r="C2552" s="14" t="s">
        <v>5</v>
      </c>
      <c r="D2552" s="13"/>
      <c r="E2552" s="343" t="s">
        <v>2388</v>
      </c>
      <c r="F2552" s="60"/>
      <c r="G2552" s="344" t="s">
        <v>2304</v>
      </c>
      <c r="H2552" s="411"/>
      <c r="I2552" s="411"/>
      <c r="J2552" s="411"/>
      <c r="K2552" s="411"/>
      <c r="L2552" s="411"/>
      <c r="M2552" s="411"/>
      <c r="N2552" s="411"/>
      <c r="O2552" s="411"/>
      <c r="P2552" s="411"/>
    </row>
    <row r="2553" spans="1:17" x14ac:dyDescent="0.2">
      <c r="A2553" s="17" t="s">
        <v>8</v>
      </c>
      <c r="B2553" s="179"/>
      <c r="C2553" s="19"/>
      <c r="D2553" s="4"/>
      <c r="E2553" s="1145"/>
      <c r="F2553" s="1146"/>
      <c r="G2553" s="20"/>
    </row>
    <row r="2554" spans="1:17" x14ac:dyDescent="0.2">
      <c r="A2554" s="21" t="s">
        <v>37</v>
      </c>
      <c r="B2554" s="22"/>
      <c r="C2554" s="22"/>
      <c r="D2554" s="22"/>
      <c r="E2554" s="23" t="s">
        <v>46</v>
      </c>
      <c r="F2554" s="24"/>
      <c r="G2554" s="20" t="s">
        <v>50</v>
      </c>
    </row>
    <row r="2555" spans="1:17" x14ac:dyDescent="0.2">
      <c r="A2555" s="6"/>
      <c r="B2555" s="178"/>
      <c r="C2555" s="8"/>
      <c r="D2555" s="8"/>
      <c r="E2555" s="1147"/>
      <c r="F2555" s="1148"/>
      <c r="G2555" s="25"/>
    </row>
    <row r="2556" spans="1:17" ht="26.25" thickBot="1" x14ac:dyDescent="0.25">
      <c r="A2556" s="26" t="s">
        <v>47</v>
      </c>
      <c r="B2556" s="180" t="s">
        <v>23</v>
      </c>
      <c r="C2556" s="28" t="s">
        <v>34</v>
      </c>
      <c r="D2556" s="110" t="s">
        <v>53</v>
      </c>
      <c r="E2556" s="181" t="s">
        <v>54</v>
      </c>
      <c r="F2556" s="111" t="s">
        <v>55</v>
      </c>
      <c r="G2556" s="112" t="s">
        <v>35</v>
      </c>
      <c r="H2556" s="253"/>
      <c r="I2556" s="253"/>
      <c r="J2556" s="253"/>
      <c r="K2556" s="253"/>
      <c r="L2556" s="253"/>
      <c r="M2556" s="253"/>
      <c r="N2556" s="253"/>
      <c r="O2556" s="253"/>
      <c r="P2556" s="253"/>
    </row>
    <row r="2557" spans="1:17" ht="13.5" thickTop="1" x14ac:dyDescent="0.2">
      <c r="A2557" s="345">
        <v>1</v>
      </c>
      <c r="B2557" s="75"/>
      <c r="C2557" s="352" t="s">
        <v>1461</v>
      </c>
      <c r="D2557" s="347" t="s">
        <v>1552</v>
      </c>
      <c r="E2557" s="77">
        <v>7</v>
      </c>
      <c r="F2557" s="280">
        <v>340</v>
      </c>
      <c r="G2557" s="35">
        <f>F2557*E2557</f>
        <v>2380</v>
      </c>
      <c r="H2557" s="215"/>
      <c r="I2557" s="215"/>
      <c r="J2557" s="215"/>
      <c r="K2557" s="215"/>
      <c r="L2557" s="215"/>
      <c r="M2557" s="215"/>
      <c r="N2557" s="215"/>
      <c r="O2557" s="215"/>
      <c r="P2557" s="215"/>
    </row>
    <row r="2558" spans="1:17" x14ac:dyDescent="0.2">
      <c r="A2558" s="345">
        <f>A2557+1</f>
        <v>2</v>
      </c>
      <c r="B2558" s="75"/>
      <c r="C2558" s="352" t="s">
        <v>1461</v>
      </c>
      <c r="D2558" s="347" t="s">
        <v>2336</v>
      </c>
      <c r="E2558" s="77">
        <v>2</v>
      </c>
      <c r="F2558" s="280">
        <v>250</v>
      </c>
      <c r="G2558" s="35">
        <f t="shared" ref="G2558:G2577" si="52">F2558*E2558</f>
        <v>500</v>
      </c>
      <c r="H2558" s="215"/>
      <c r="I2558" s="215"/>
      <c r="J2558" s="215"/>
      <c r="K2558" s="215"/>
      <c r="L2558" s="215"/>
      <c r="M2558" s="215"/>
      <c r="N2558" s="215"/>
      <c r="O2558" s="215"/>
      <c r="P2558" s="215"/>
    </row>
    <row r="2559" spans="1:17" x14ac:dyDescent="0.2">
      <c r="A2559" s="345">
        <f t="shared" ref="A2559:A2577" si="53">A2558+1</f>
        <v>3</v>
      </c>
      <c r="B2559" s="75"/>
      <c r="C2559" s="352" t="s">
        <v>1461</v>
      </c>
      <c r="D2559" s="347" t="s">
        <v>2337</v>
      </c>
      <c r="E2559" s="77">
        <v>3</v>
      </c>
      <c r="F2559" s="280">
        <v>340</v>
      </c>
      <c r="G2559" s="35">
        <f t="shared" si="52"/>
        <v>1020</v>
      </c>
      <c r="H2559" s="215"/>
      <c r="I2559" s="215"/>
      <c r="J2559" s="215"/>
      <c r="K2559" s="215"/>
      <c r="L2559" s="215"/>
      <c r="M2559" s="215"/>
      <c r="N2559" s="215"/>
      <c r="O2559" s="215"/>
      <c r="P2559" s="215"/>
      <c r="Q2559" s="164">
        <f>G2557+G2558+G2559</f>
        <v>3900</v>
      </c>
    </row>
    <row r="2560" spans="1:17" x14ac:dyDescent="0.2">
      <c r="A2560" s="345">
        <f t="shared" si="53"/>
        <v>4</v>
      </c>
      <c r="B2560" s="75"/>
      <c r="C2560" s="352" t="s">
        <v>2030</v>
      </c>
      <c r="D2560" s="347" t="s">
        <v>2338</v>
      </c>
      <c r="E2560" s="77">
        <v>4</v>
      </c>
      <c r="F2560" s="655">
        <v>41.5</v>
      </c>
      <c r="G2560" s="35">
        <f t="shared" si="52"/>
        <v>166</v>
      </c>
      <c r="H2560" s="215"/>
      <c r="I2560" s="215"/>
      <c r="J2560" s="215"/>
      <c r="K2560" s="215"/>
      <c r="L2560" s="215"/>
      <c r="M2560" s="215"/>
      <c r="N2560" s="215"/>
      <c r="O2560" s="215"/>
      <c r="P2560" s="215"/>
    </row>
    <row r="2561" spans="1:17" x14ac:dyDescent="0.2">
      <c r="A2561" s="345">
        <f t="shared" si="53"/>
        <v>5</v>
      </c>
      <c r="B2561" s="75"/>
      <c r="C2561" s="352" t="s">
        <v>149</v>
      </c>
      <c r="D2561" s="347" t="s">
        <v>2003</v>
      </c>
      <c r="E2561" s="77">
        <v>0.35</v>
      </c>
      <c r="F2561" s="214">
        <v>300</v>
      </c>
      <c r="G2561" s="35">
        <f t="shared" si="52"/>
        <v>105</v>
      </c>
      <c r="H2561" s="215"/>
      <c r="I2561" s="215"/>
      <c r="J2561" s="215"/>
      <c r="K2561" s="215"/>
      <c r="L2561" s="215"/>
      <c r="M2561" s="215"/>
      <c r="N2561" s="215"/>
      <c r="O2561" s="215"/>
      <c r="P2561" s="215"/>
    </row>
    <row r="2562" spans="1:17" x14ac:dyDescent="0.2">
      <c r="A2562" s="345">
        <f t="shared" si="53"/>
        <v>6</v>
      </c>
      <c r="B2562" s="75"/>
      <c r="C2562" s="352" t="s">
        <v>149</v>
      </c>
      <c r="D2562" s="347" t="s">
        <v>2339</v>
      </c>
      <c r="E2562" s="77">
        <v>6</v>
      </c>
      <c r="F2562" s="280">
        <v>65.5</v>
      </c>
      <c r="G2562" s="35">
        <f t="shared" si="52"/>
        <v>393</v>
      </c>
      <c r="H2562" s="215"/>
      <c r="I2562" s="215"/>
      <c r="J2562" s="215"/>
      <c r="K2562" s="215"/>
      <c r="L2562" s="215"/>
      <c r="M2562" s="215"/>
      <c r="N2562" s="215"/>
      <c r="O2562" s="215"/>
      <c r="P2562" s="215"/>
    </row>
    <row r="2563" spans="1:17" x14ac:dyDescent="0.2">
      <c r="A2563" s="345">
        <f t="shared" si="53"/>
        <v>7</v>
      </c>
      <c r="B2563" s="75"/>
      <c r="C2563" s="346" t="s">
        <v>149</v>
      </c>
      <c r="D2563" s="347" t="s">
        <v>2340</v>
      </c>
      <c r="E2563" s="77">
        <v>6</v>
      </c>
      <c r="F2563" s="280">
        <v>54</v>
      </c>
      <c r="G2563" s="35">
        <f t="shared" si="52"/>
        <v>324</v>
      </c>
      <c r="H2563" s="215"/>
      <c r="I2563" s="215"/>
      <c r="J2563" s="215"/>
      <c r="K2563" s="215"/>
      <c r="L2563" s="215"/>
      <c r="M2563" s="215"/>
      <c r="N2563" s="215"/>
      <c r="O2563" s="215"/>
      <c r="P2563" s="215"/>
    </row>
    <row r="2564" spans="1:17" x14ac:dyDescent="0.2">
      <c r="A2564" s="345">
        <f t="shared" si="53"/>
        <v>8</v>
      </c>
      <c r="B2564" s="75"/>
      <c r="C2564" s="352" t="s">
        <v>149</v>
      </c>
      <c r="D2564" s="347" t="s">
        <v>2341</v>
      </c>
      <c r="E2564" s="77">
        <v>1</v>
      </c>
      <c r="F2564" s="280">
        <v>70.5</v>
      </c>
      <c r="G2564" s="35">
        <f t="shared" si="52"/>
        <v>70.5</v>
      </c>
      <c r="H2564" s="215"/>
      <c r="I2564" s="215"/>
      <c r="J2564" s="215"/>
      <c r="K2564" s="215"/>
      <c r="L2564" s="215"/>
      <c r="M2564" s="215"/>
      <c r="N2564" s="215"/>
      <c r="O2564" s="215"/>
      <c r="P2564" s="215"/>
    </row>
    <row r="2565" spans="1:17" x14ac:dyDescent="0.2">
      <c r="A2565" s="345">
        <f t="shared" si="53"/>
        <v>9</v>
      </c>
      <c r="B2565" s="186"/>
      <c r="C2565" s="352" t="s">
        <v>149</v>
      </c>
      <c r="D2565" s="347" t="s">
        <v>2342</v>
      </c>
      <c r="E2565" s="438">
        <v>2</v>
      </c>
      <c r="F2565" s="280">
        <v>79</v>
      </c>
      <c r="G2565" s="35">
        <f t="shared" si="52"/>
        <v>158</v>
      </c>
      <c r="H2565" s="215"/>
      <c r="I2565" s="215"/>
      <c r="J2565" s="215"/>
      <c r="K2565" s="215"/>
      <c r="L2565" s="215"/>
      <c r="M2565" s="215"/>
      <c r="N2565" s="215"/>
      <c r="O2565" s="215"/>
      <c r="P2565" s="215"/>
    </row>
    <row r="2566" spans="1:17" x14ac:dyDescent="0.2">
      <c r="A2566" s="345">
        <f t="shared" si="53"/>
        <v>10</v>
      </c>
      <c r="B2566" s="74"/>
      <c r="C2566" s="352" t="s">
        <v>149</v>
      </c>
      <c r="D2566" s="347" t="s">
        <v>314</v>
      </c>
      <c r="E2566" s="77">
        <v>7</v>
      </c>
      <c r="F2566" s="280">
        <v>120</v>
      </c>
      <c r="G2566" s="35">
        <f t="shared" si="52"/>
        <v>840</v>
      </c>
      <c r="H2566" s="215"/>
      <c r="I2566" s="215"/>
      <c r="J2566" s="215"/>
      <c r="K2566" s="215"/>
      <c r="L2566" s="215"/>
      <c r="M2566" s="215"/>
      <c r="N2566" s="215"/>
      <c r="O2566" s="215"/>
      <c r="P2566" s="215"/>
    </row>
    <row r="2567" spans="1:17" x14ac:dyDescent="0.2">
      <c r="A2567" s="345">
        <f t="shared" si="53"/>
        <v>11</v>
      </c>
      <c r="B2567" s="74"/>
      <c r="C2567" s="352" t="s">
        <v>149</v>
      </c>
      <c r="D2567" s="435" t="s">
        <v>2343</v>
      </c>
      <c r="E2567" s="84">
        <v>3</v>
      </c>
      <c r="F2567" s="70">
        <v>110</v>
      </c>
      <c r="G2567" s="35">
        <f t="shared" si="52"/>
        <v>330</v>
      </c>
      <c r="H2567" s="215"/>
      <c r="I2567" s="215"/>
      <c r="J2567" s="215"/>
      <c r="K2567" s="215"/>
      <c r="L2567" s="215"/>
      <c r="M2567" s="215"/>
      <c r="N2567" s="215"/>
      <c r="O2567" s="215"/>
      <c r="P2567" s="215"/>
    </row>
    <row r="2568" spans="1:17" x14ac:dyDescent="0.2">
      <c r="A2568" s="345">
        <f t="shared" si="53"/>
        <v>12</v>
      </c>
      <c r="B2568" s="74"/>
      <c r="C2568" s="352" t="s">
        <v>149</v>
      </c>
      <c r="D2568" s="435" t="s">
        <v>2344</v>
      </c>
      <c r="E2568" s="84">
        <v>5</v>
      </c>
      <c r="F2568" s="70">
        <v>110</v>
      </c>
      <c r="G2568" s="35">
        <f t="shared" si="52"/>
        <v>550</v>
      </c>
      <c r="H2568" s="215"/>
      <c r="I2568" s="215"/>
      <c r="J2568" s="215"/>
      <c r="K2568" s="215"/>
      <c r="L2568" s="215"/>
      <c r="M2568" s="215"/>
      <c r="N2568" s="215"/>
      <c r="O2568" s="215"/>
      <c r="P2568" s="215"/>
      <c r="Q2568" s="215">
        <f>SUM(G2560:G2568)</f>
        <v>2936.5</v>
      </c>
    </row>
    <row r="2569" spans="1:17" x14ac:dyDescent="0.2">
      <c r="A2569" s="345">
        <f t="shared" si="53"/>
        <v>13</v>
      </c>
      <c r="B2569" s="75"/>
      <c r="C2569" s="352" t="s">
        <v>1461</v>
      </c>
      <c r="D2569" s="435" t="s">
        <v>2345</v>
      </c>
      <c r="E2569" s="84">
        <v>1.0349999999999999</v>
      </c>
      <c r="F2569" s="88">
        <v>266</v>
      </c>
      <c r="G2569" s="35">
        <f t="shared" si="52"/>
        <v>275.31</v>
      </c>
      <c r="H2569" s="215"/>
      <c r="I2569" s="215"/>
      <c r="J2569" s="215"/>
      <c r="K2569" s="215"/>
      <c r="L2569" s="215"/>
      <c r="M2569" s="215"/>
      <c r="N2569" s="215"/>
      <c r="O2569" s="215"/>
      <c r="P2569" s="215"/>
    </row>
    <row r="2570" spans="1:17" x14ac:dyDescent="0.2">
      <c r="A2570" s="345">
        <f t="shared" si="53"/>
        <v>14</v>
      </c>
      <c r="B2570" s="75"/>
      <c r="C2570" s="352" t="s">
        <v>177</v>
      </c>
      <c r="D2570" s="435" t="s">
        <v>157</v>
      </c>
      <c r="E2570" s="84">
        <v>1</v>
      </c>
      <c r="F2570" s="89">
        <v>1168.5</v>
      </c>
      <c r="G2570" s="35">
        <f t="shared" si="52"/>
        <v>1168.5</v>
      </c>
      <c r="H2570" s="215"/>
      <c r="I2570" s="215"/>
      <c r="J2570" s="215"/>
      <c r="K2570" s="215"/>
      <c r="L2570" s="215"/>
      <c r="M2570" s="215"/>
      <c r="N2570" s="215"/>
      <c r="O2570" s="215"/>
      <c r="P2570" s="215"/>
    </row>
    <row r="2571" spans="1:17" x14ac:dyDescent="0.2">
      <c r="A2571" s="345">
        <f t="shared" si="53"/>
        <v>15</v>
      </c>
      <c r="B2571" s="75"/>
      <c r="C2571" s="352" t="s">
        <v>149</v>
      </c>
      <c r="D2571" s="435" t="s">
        <v>2346</v>
      </c>
      <c r="E2571" s="77">
        <v>5</v>
      </c>
      <c r="F2571" s="280">
        <v>71</v>
      </c>
      <c r="G2571" s="35">
        <f t="shared" si="52"/>
        <v>355</v>
      </c>
      <c r="H2571" s="215"/>
      <c r="I2571" s="215"/>
      <c r="J2571" s="215"/>
      <c r="K2571" s="215"/>
      <c r="L2571" s="215"/>
      <c r="M2571" s="215"/>
      <c r="N2571" s="215"/>
      <c r="O2571" s="215"/>
      <c r="P2571" s="215"/>
    </row>
    <row r="2572" spans="1:17" x14ac:dyDescent="0.2">
      <c r="A2572" s="345">
        <f t="shared" si="53"/>
        <v>16</v>
      </c>
      <c r="B2572" s="75"/>
      <c r="C2572" s="352" t="s">
        <v>1461</v>
      </c>
      <c r="D2572" s="435" t="s">
        <v>2345</v>
      </c>
      <c r="E2572" s="77">
        <v>2.0049999999999999</v>
      </c>
      <c r="F2572" s="280">
        <v>266</v>
      </c>
      <c r="G2572" s="35">
        <f t="shared" si="52"/>
        <v>533.32999999999993</v>
      </c>
      <c r="H2572" s="215"/>
      <c r="I2572" s="215"/>
      <c r="J2572" s="215"/>
      <c r="K2572" s="215"/>
      <c r="L2572" s="215"/>
      <c r="M2572" s="215"/>
      <c r="N2572" s="215"/>
      <c r="O2572" s="215"/>
      <c r="P2572" s="215"/>
    </row>
    <row r="2573" spans="1:17" x14ac:dyDescent="0.2">
      <c r="A2573" s="345">
        <f t="shared" si="53"/>
        <v>17</v>
      </c>
      <c r="B2573" s="75"/>
      <c r="C2573" s="352" t="s">
        <v>149</v>
      </c>
      <c r="D2573" s="347" t="s">
        <v>2347</v>
      </c>
      <c r="E2573" s="77">
        <v>4</v>
      </c>
      <c r="F2573" s="280">
        <v>16.5</v>
      </c>
      <c r="G2573" s="35">
        <f t="shared" si="52"/>
        <v>66</v>
      </c>
      <c r="H2573" s="215"/>
      <c r="I2573" s="215"/>
      <c r="J2573" s="215"/>
      <c r="K2573" s="215"/>
      <c r="L2573" s="215"/>
      <c r="M2573" s="215"/>
      <c r="N2573" s="215"/>
      <c r="O2573" s="215"/>
      <c r="P2573" s="215"/>
    </row>
    <row r="2574" spans="1:17" x14ac:dyDescent="0.2">
      <c r="A2574" s="345">
        <f t="shared" si="53"/>
        <v>18</v>
      </c>
      <c r="B2574" s="75"/>
      <c r="C2574" s="352" t="s">
        <v>149</v>
      </c>
      <c r="D2574" s="347" t="s">
        <v>2348</v>
      </c>
      <c r="E2574" s="672">
        <v>2</v>
      </c>
      <c r="F2574" s="280">
        <v>51.75</v>
      </c>
      <c r="G2574" s="35">
        <f t="shared" si="52"/>
        <v>103.5</v>
      </c>
      <c r="H2574" s="215"/>
      <c r="I2574" s="215"/>
      <c r="J2574" s="215"/>
      <c r="K2574" s="215"/>
      <c r="L2574" s="215"/>
      <c r="M2574" s="215"/>
      <c r="N2574" s="215"/>
      <c r="O2574" s="215"/>
      <c r="P2574" s="215"/>
    </row>
    <row r="2575" spans="1:17" x14ac:dyDescent="0.2">
      <c r="A2575" s="345">
        <f t="shared" si="53"/>
        <v>19</v>
      </c>
      <c r="B2575" s="75"/>
      <c r="C2575" s="352" t="s">
        <v>1468</v>
      </c>
      <c r="D2575" s="347" t="s">
        <v>2014</v>
      </c>
      <c r="E2575" s="672">
        <v>5</v>
      </c>
      <c r="F2575" s="280">
        <v>54.25</v>
      </c>
      <c r="G2575" s="35">
        <f t="shared" si="52"/>
        <v>271.25</v>
      </c>
      <c r="H2575" s="215"/>
      <c r="I2575" s="215"/>
      <c r="J2575" s="215"/>
      <c r="K2575" s="215"/>
      <c r="L2575" s="215"/>
      <c r="M2575" s="215"/>
      <c r="N2575" s="215"/>
      <c r="O2575" s="215"/>
      <c r="P2575" s="215"/>
    </row>
    <row r="2576" spans="1:17" x14ac:dyDescent="0.2">
      <c r="A2576" s="345">
        <f t="shared" si="53"/>
        <v>20</v>
      </c>
      <c r="B2576" s="75"/>
      <c r="C2576" s="352" t="s">
        <v>1468</v>
      </c>
      <c r="D2576" s="347" t="s">
        <v>2349</v>
      </c>
      <c r="E2576" s="674">
        <v>2</v>
      </c>
      <c r="F2576" s="70">
        <v>74.5</v>
      </c>
      <c r="G2576" s="35">
        <f t="shared" si="52"/>
        <v>149</v>
      </c>
      <c r="H2576" s="215"/>
      <c r="I2576" s="215"/>
      <c r="J2576" s="215"/>
      <c r="K2576" s="215"/>
      <c r="L2576" s="215"/>
      <c r="M2576" s="215"/>
      <c r="N2576" s="215"/>
      <c r="O2576" s="215"/>
      <c r="P2576" s="215"/>
    </row>
    <row r="2577" spans="1:17" x14ac:dyDescent="0.2">
      <c r="A2577" s="345">
        <f t="shared" si="53"/>
        <v>21</v>
      </c>
      <c r="B2577" s="75"/>
      <c r="C2577" s="352" t="s">
        <v>149</v>
      </c>
      <c r="D2577" s="347" t="s">
        <v>2350</v>
      </c>
      <c r="E2577" s="673">
        <v>0.59</v>
      </c>
      <c r="F2577" s="70">
        <v>204</v>
      </c>
      <c r="G2577" s="35">
        <f t="shared" si="52"/>
        <v>120.36</v>
      </c>
      <c r="H2577" s="215"/>
      <c r="I2577" s="215"/>
      <c r="J2577" s="215"/>
      <c r="K2577" s="215"/>
      <c r="L2577" s="215"/>
      <c r="M2577" s="215"/>
      <c r="N2577" s="215"/>
      <c r="O2577" s="215"/>
      <c r="P2577" s="215"/>
      <c r="Q2577" s="215">
        <f>SUM(G2569:G2577)</f>
        <v>3042.25</v>
      </c>
    </row>
    <row r="2578" spans="1:17" x14ac:dyDescent="0.2">
      <c r="A2578" s="345"/>
      <c r="B2578" s="75"/>
      <c r="C2578" s="352"/>
      <c r="D2578" s="435"/>
      <c r="E2578" s="84"/>
      <c r="F2578" s="70"/>
      <c r="G2578" s="35"/>
      <c r="H2578" s="215"/>
      <c r="I2578" s="215"/>
      <c r="J2578" s="215"/>
      <c r="K2578" s="215"/>
      <c r="L2578" s="215"/>
      <c r="M2578" s="215"/>
      <c r="N2578" s="215"/>
      <c r="O2578" s="215"/>
      <c r="P2578" s="215"/>
    </row>
    <row r="2579" spans="1:17" x14ac:dyDescent="0.2">
      <c r="A2579" s="345"/>
      <c r="B2579" s="75"/>
      <c r="C2579" s="352"/>
      <c r="D2579" s="435"/>
      <c r="E2579" s="84"/>
      <c r="F2579" s="70"/>
      <c r="G2579" s="35"/>
      <c r="H2579" s="215"/>
      <c r="I2579" s="215"/>
      <c r="J2579" s="215"/>
      <c r="K2579" s="215"/>
      <c r="L2579" s="215"/>
      <c r="M2579" s="215"/>
      <c r="N2579" s="215"/>
      <c r="O2579" s="215"/>
      <c r="P2579" s="215"/>
    </row>
    <row r="2580" spans="1:17" x14ac:dyDescent="0.2">
      <c r="A2580" s="345"/>
      <c r="B2580" s="75"/>
      <c r="C2580" s="352"/>
      <c r="D2580" s="435"/>
      <c r="E2580" s="84"/>
      <c r="F2580" s="70"/>
      <c r="G2580" s="35"/>
      <c r="H2580" s="215"/>
      <c r="I2580" s="215"/>
      <c r="J2580" s="215"/>
      <c r="K2580" s="215"/>
      <c r="L2580" s="215"/>
      <c r="M2580" s="215"/>
      <c r="N2580" s="215"/>
      <c r="O2580" s="215"/>
      <c r="P2580" s="215"/>
    </row>
    <row r="2581" spans="1:17" x14ac:dyDescent="0.2">
      <c r="A2581" s="345"/>
      <c r="B2581" s="75"/>
      <c r="C2581" s="352"/>
      <c r="D2581" s="435"/>
      <c r="E2581" s="84"/>
      <c r="F2581" s="70"/>
      <c r="G2581" s="35"/>
      <c r="H2581" s="215"/>
      <c r="I2581" s="215"/>
      <c r="J2581" s="215"/>
      <c r="K2581" s="215"/>
      <c r="L2581" s="215"/>
      <c r="M2581" s="215"/>
      <c r="N2581" s="215"/>
      <c r="O2581" s="215"/>
      <c r="P2581" s="215"/>
    </row>
    <row r="2582" spans="1:17" x14ac:dyDescent="0.2">
      <c r="A2582" s="345"/>
      <c r="B2582" s="75"/>
      <c r="C2582" s="352"/>
      <c r="D2582" s="435"/>
      <c r="E2582" s="84"/>
      <c r="F2582" s="70"/>
      <c r="G2582" s="35"/>
      <c r="H2582" s="215"/>
      <c r="I2582" s="215"/>
      <c r="J2582" s="215"/>
      <c r="K2582" s="215"/>
      <c r="L2582" s="215"/>
      <c r="M2582" s="215"/>
      <c r="N2582" s="215"/>
      <c r="O2582" s="215"/>
      <c r="P2582" s="215"/>
    </row>
    <row r="2583" spans="1:17" x14ac:dyDescent="0.2">
      <c r="A2583" s="345"/>
      <c r="B2583" s="75"/>
      <c r="C2583" s="352"/>
      <c r="D2583" s="435"/>
      <c r="E2583" s="84"/>
      <c r="F2583" s="70"/>
      <c r="G2583" s="35"/>
      <c r="H2583" s="215"/>
      <c r="I2583" s="215"/>
      <c r="J2583" s="215"/>
      <c r="K2583" s="215"/>
      <c r="L2583" s="215"/>
      <c r="M2583" s="215"/>
      <c r="N2583" s="215"/>
      <c r="O2583" s="215"/>
      <c r="P2583" s="215"/>
    </row>
    <row r="2584" spans="1:17" x14ac:dyDescent="0.2">
      <c r="A2584" s="345"/>
      <c r="B2584" s="75"/>
      <c r="C2584" s="352"/>
      <c r="D2584" s="435"/>
      <c r="E2584" s="84"/>
      <c r="F2584" s="70"/>
      <c r="G2584" s="35"/>
      <c r="H2584" s="215"/>
      <c r="I2584" s="215"/>
      <c r="J2584" s="215"/>
      <c r="K2584" s="215"/>
      <c r="L2584" s="215"/>
      <c r="M2584" s="215"/>
      <c r="N2584" s="215"/>
      <c r="O2584" s="215"/>
      <c r="P2584" s="215"/>
    </row>
    <row r="2585" spans="1:17" x14ac:dyDescent="0.2">
      <c r="A2585" s="345"/>
      <c r="B2585" s="75"/>
      <c r="C2585" s="352"/>
      <c r="D2585" s="435"/>
      <c r="E2585" s="84"/>
      <c r="F2585" s="70"/>
      <c r="G2585" s="35"/>
      <c r="H2585" s="215"/>
      <c r="I2585" s="215"/>
      <c r="J2585" s="215"/>
      <c r="K2585" s="215"/>
      <c r="L2585" s="215"/>
      <c r="M2585" s="215"/>
      <c r="N2585" s="215"/>
      <c r="O2585" s="215"/>
      <c r="P2585" s="215"/>
    </row>
    <row r="2586" spans="1:17" x14ac:dyDescent="0.2">
      <c r="A2586" s="345"/>
      <c r="B2586" s="75"/>
      <c r="C2586" s="352"/>
      <c r="D2586" s="435"/>
      <c r="E2586" s="84"/>
      <c r="F2586" s="70"/>
      <c r="G2586" s="35"/>
      <c r="H2586" s="215"/>
      <c r="I2586" s="215"/>
      <c r="J2586" s="215"/>
      <c r="K2586" s="215"/>
      <c r="L2586" s="215"/>
      <c r="M2586" s="215"/>
      <c r="N2586" s="215"/>
      <c r="O2586" s="215"/>
      <c r="P2586" s="215"/>
    </row>
    <row r="2587" spans="1:17" x14ac:dyDescent="0.2">
      <c r="A2587" s="345"/>
      <c r="B2587" s="75"/>
      <c r="C2587" s="352"/>
      <c r="D2587" s="435"/>
      <c r="E2587" s="84"/>
      <c r="F2587" s="70"/>
      <c r="G2587" s="35"/>
      <c r="H2587" s="215"/>
      <c r="I2587" s="215"/>
      <c r="J2587" s="215"/>
      <c r="K2587" s="215"/>
      <c r="L2587" s="215"/>
      <c r="M2587" s="215"/>
      <c r="N2587" s="215"/>
      <c r="O2587" s="215"/>
      <c r="P2587" s="215"/>
    </row>
    <row r="2588" spans="1:17" x14ac:dyDescent="0.2">
      <c r="A2588" s="345"/>
      <c r="B2588" s="75"/>
      <c r="C2588" s="352"/>
      <c r="D2588" s="435" t="s">
        <v>150</v>
      </c>
      <c r="E2588" s="84"/>
      <c r="F2588" s="172"/>
      <c r="G2588" s="35"/>
      <c r="H2588" s="215"/>
      <c r="I2588" s="215"/>
      <c r="J2588" s="215"/>
      <c r="K2588" s="215"/>
      <c r="L2588" s="215"/>
      <c r="M2588" s="215"/>
      <c r="N2588" s="215"/>
      <c r="O2588" s="215"/>
      <c r="P2588" s="215"/>
    </row>
    <row r="2589" spans="1:17" x14ac:dyDescent="0.2">
      <c r="A2589" s="345"/>
      <c r="B2589" s="75"/>
      <c r="C2589" s="352"/>
      <c r="D2589" s="435"/>
      <c r="E2589" s="84"/>
      <c r="F2589" s="173"/>
      <c r="G2589" s="35"/>
      <c r="H2589" s="215"/>
      <c r="I2589" s="215"/>
      <c r="J2589" s="215"/>
      <c r="K2589" s="215"/>
      <c r="L2589" s="215"/>
      <c r="M2589" s="215"/>
      <c r="N2589" s="215"/>
      <c r="O2589" s="215"/>
      <c r="P2589" s="215"/>
    </row>
    <row r="2590" spans="1:17" x14ac:dyDescent="0.2">
      <c r="A2590" s="345"/>
      <c r="B2590" s="75"/>
      <c r="C2590" s="352"/>
      <c r="D2590" s="435"/>
      <c r="E2590" s="84"/>
      <c r="F2590" s="173"/>
      <c r="G2590" s="35"/>
      <c r="H2590" s="215"/>
      <c r="I2590" s="215"/>
      <c r="J2590" s="215"/>
      <c r="K2590" s="215"/>
      <c r="L2590" s="215"/>
      <c r="M2590" s="215"/>
      <c r="N2590" s="215"/>
      <c r="O2590" s="215"/>
      <c r="P2590" s="215"/>
    </row>
    <row r="2591" spans="1:17" ht="13.5" thickBot="1" x14ac:dyDescent="0.25">
      <c r="A2591" s="45"/>
      <c r="B2591" s="188"/>
      <c r="C2591" s="47" t="s">
        <v>8</v>
      </c>
      <c r="D2591" s="66" t="s">
        <v>8</v>
      </c>
      <c r="E2591" s="188"/>
      <c r="F2591" s="49" t="s">
        <v>15</v>
      </c>
      <c r="G2591" s="50">
        <f>SUM(G2557:G2590)</f>
        <v>9878.7500000000018</v>
      </c>
      <c r="H2591" s="246"/>
      <c r="I2591" s="246"/>
      <c r="J2591" s="246"/>
      <c r="K2591" s="246"/>
      <c r="L2591" s="246"/>
      <c r="M2591" s="246"/>
      <c r="N2591" s="246"/>
      <c r="O2591" s="246"/>
      <c r="P2591" s="246"/>
    </row>
    <row r="2592" spans="1:17" ht="13.5" thickTop="1" x14ac:dyDescent="0.2">
      <c r="A2592" s="1188" t="s">
        <v>2351</v>
      </c>
      <c r="B2592" s="1189"/>
      <c r="C2592" s="1189"/>
      <c r="D2592" s="1189"/>
      <c r="E2592" s="1189"/>
      <c r="F2592" s="1189"/>
      <c r="G2592" s="1190"/>
      <c r="H2592" s="358"/>
      <c r="I2592" s="358"/>
      <c r="J2592" s="358"/>
      <c r="K2592" s="358"/>
      <c r="L2592" s="358"/>
      <c r="M2592" s="358"/>
      <c r="N2592" s="358"/>
      <c r="O2592" s="358"/>
      <c r="P2592" s="358"/>
    </row>
    <row r="2593" spans="1:16" ht="13.5" thickBot="1" x14ac:dyDescent="0.25">
      <c r="A2593" s="359"/>
      <c r="B2593" s="355"/>
      <c r="C2593" s="355" t="s">
        <v>8</v>
      </c>
      <c r="D2593" s="360"/>
      <c r="E2593" s="355"/>
      <c r="F2593" s="361"/>
      <c r="G2593" s="362"/>
      <c r="H2593" s="411"/>
      <c r="I2593" s="411"/>
      <c r="J2593" s="411"/>
      <c r="K2593" s="411"/>
      <c r="L2593" s="411"/>
      <c r="M2593" s="411"/>
      <c r="N2593" s="411"/>
      <c r="O2593" s="411"/>
      <c r="P2593" s="411"/>
    </row>
    <row r="2594" spans="1:16" ht="13.5" thickTop="1" x14ac:dyDescent="0.2">
      <c r="A2594" s="1130" t="s">
        <v>8</v>
      </c>
      <c r="B2594" s="1131"/>
      <c r="C2594" s="1131"/>
      <c r="D2594" s="57" t="s">
        <v>11</v>
      </c>
      <c r="E2594" s="1132" t="s">
        <v>12</v>
      </c>
      <c r="F2594" s="1132"/>
      <c r="G2594" s="1133"/>
      <c r="H2594" s="4"/>
      <c r="I2594" s="4"/>
      <c r="J2594" s="4"/>
      <c r="K2594" s="4"/>
      <c r="L2594" s="4"/>
      <c r="M2594" s="4"/>
      <c r="N2594" s="4"/>
      <c r="O2594" s="4"/>
      <c r="P2594" s="4"/>
    </row>
    <row r="2595" spans="1:16" x14ac:dyDescent="0.2">
      <c r="A2595" s="1191" t="s">
        <v>17</v>
      </c>
      <c r="B2595" s="1192"/>
      <c r="C2595" s="1193"/>
      <c r="D2595" s="39"/>
      <c r="E2595" s="1136"/>
      <c r="F2595" s="1137"/>
      <c r="G2595" s="1138"/>
      <c r="H2595" s="176"/>
      <c r="I2595" s="176"/>
      <c r="J2595" s="176"/>
      <c r="K2595" s="176"/>
      <c r="L2595" s="176"/>
      <c r="M2595" s="176"/>
      <c r="N2595" s="176"/>
      <c r="O2595" s="176"/>
      <c r="P2595" s="176"/>
    </row>
    <row r="2596" spans="1:16" x14ac:dyDescent="0.2">
      <c r="A2596" s="1191" t="s">
        <v>38</v>
      </c>
      <c r="B2596" s="1192"/>
      <c r="C2596" s="1193"/>
      <c r="D2596" s="58" t="s">
        <v>380</v>
      </c>
      <c r="E2596" s="1194" t="s">
        <v>142</v>
      </c>
      <c r="F2596" s="1139"/>
      <c r="G2596" s="1140"/>
      <c r="H2596" s="1"/>
      <c r="I2596" s="1"/>
      <c r="J2596" s="1"/>
      <c r="K2596" s="1"/>
      <c r="L2596" s="1"/>
      <c r="M2596" s="1"/>
      <c r="N2596" s="1"/>
      <c r="O2596" s="1"/>
      <c r="P2596" s="1"/>
    </row>
    <row r="2597" spans="1:16" ht="13.5" thickBot="1" x14ac:dyDescent="0.25">
      <c r="A2597" s="1195" t="s">
        <v>39</v>
      </c>
      <c r="B2597" s="1196"/>
      <c r="C2597" s="1197"/>
      <c r="D2597" s="356" t="s">
        <v>589</v>
      </c>
      <c r="E2597" s="1143" t="s">
        <v>0</v>
      </c>
      <c r="F2597" s="1143"/>
      <c r="G2597" s="1144"/>
      <c r="H2597" s="4"/>
      <c r="I2597" s="4"/>
      <c r="J2597" s="4"/>
      <c r="K2597" s="4"/>
      <c r="L2597" s="4"/>
      <c r="M2597" s="4"/>
      <c r="N2597" s="4"/>
      <c r="O2597" s="4"/>
      <c r="P2597" s="4"/>
    </row>
    <row r="2598" spans="1:16" ht="16.5" x14ac:dyDescent="0.25">
      <c r="A2598" s="1152" t="s">
        <v>29</v>
      </c>
      <c r="B2598" s="1153"/>
      <c r="C2598" s="1153"/>
      <c r="D2598" s="1153"/>
      <c r="E2598" s="1153"/>
      <c r="F2598" s="1153"/>
      <c r="G2598" s="1154"/>
      <c r="H2598" s="251"/>
      <c r="I2598" s="251"/>
      <c r="J2598" s="251"/>
      <c r="K2598" s="251"/>
      <c r="L2598" s="251"/>
      <c r="M2598" s="251"/>
      <c r="N2598" s="251"/>
      <c r="O2598" s="251"/>
      <c r="P2598" s="251"/>
    </row>
    <row r="2599" spans="1:16" x14ac:dyDescent="0.2">
      <c r="A2599" s="1155" t="s">
        <v>48</v>
      </c>
      <c r="B2599" s="1156"/>
      <c r="C2599" s="1156"/>
      <c r="D2599" s="1156"/>
      <c r="E2599" s="1156"/>
      <c r="F2599" s="1156"/>
      <c r="G2599" s="1157"/>
      <c r="H2599" s="250"/>
      <c r="I2599" s="250"/>
      <c r="J2599" s="250"/>
      <c r="K2599" s="250"/>
      <c r="L2599" s="250"/>
      <c r="M2599" s="250"/>
      <c r="N2599" s="250"/>
      <c r="O2599" s="250"/>
      <c r="P2599" s="250"/>
    </row>
    <row r="2600" spans="1:16" x14ac:dyDescent="0.2">
      <c r="A2600" s="1158" t="s">
        <v>49</v>
      </c>
      <c r="B2600" s="1159"/>
      <c r="C2600" s="1159"/>
      <c r="D2600" s="1159"/>
      <c r="E2600" s="1159"/>
      <c r="F2600" s="1159"/>
      <c r="G2600" s="1160"/>
      <c r="H2600" s="4"/>
      <c r="I2600" s="4"/>
      <c r="J2600" s="4"/>
      <c r="K2600" s="4"/>
      <c r="L2600" s="4"/>
      <c r="M2600" s="4"/>
      <c r="N2600" s="4"/>
      <c r="O2600" s="4"/>
      <c r="P2600" s="4"/>
    </row>
    <row r="2601" spans="1:16" x14ac:dyDescent="0.2">
      <c r="A2601" s="6"/>
      <c r="B2601" s="178"/>
      <c r="C2601" s="8"/>
      <c r="D2601" s="9"/>
      <c r="E2601" s="99"/>
      <c r="F2601" s="10"/>
      <c r="G2601" s="373" t="s">
        <v>20</v>
      </c>
      <c r="H2601" s="559"/>
      <c r="I2601" s="559"/>
      <c r="J2601" s="559"/>
      <c r="K2601" s="559"/>
      <c r="L2601" s="559"/>
      <c r="M2601" s="559"/>
      <c r="N2601" s="559"/>
      <c r="O2601" s="559"/>
      <c r="P2601" s="559"/>
    </row>
    <row r="2602" spans="1:16" x14ac:dyDescent="0.2">
      <c r="A2602" s="12" t="s">
        <v>1</v>
      </c>
      <c r="B2602" s="13"/>
      <c r="C2602" s="14" t="s">
        <v>5</v>
      </c>
      <c r="D2602" s="13"/>
      <c r="E2602" s="343" t="s">
        <v>2632</v>
      </c>
      <c r="F2602" s="60"/>
      <c r="G2602" s="344" t="s">
        <v>2530</v>
      </c>
      <c r="H2602" s="411"/>
      <c r="I2602" s="411"/>
      <c r="J2602" s="411"/>
      <c r="K2602" s="411"/>
      <c r="L2602" s="411"/>
      <c r="M2602" s="411"/>
      <c r="N2602" s="411"/>
      <c r="O2602" s="411"/>
      <c r="P2602" s="411"/>
    </row>
    <row r="2603" spans="1:16" x14ac:dyDescent="0.2">
      <c r="A2603" s="17" t="s">
        <v>8</v>
      </c>
      <c r="B2603" s="179"/>
      <c r="C2603" s="19"/>
      <c r="D2603" s="4"/>
      <c r="E2603" s="1145"/>
      <c r="F2603" s="1146"/>
      <c r="G2603" s="20"/>
    </row>
    <row r="2604" spans="1:16" x14ac:dyDescent="0.2">
      <c r="A2604" s="21" t="s">
        <v>37</v>
      </c>
      <c r="B2604" s="22"/>
      <c r="C2604" s="22"/>
      <c r="D2604" s="22"/>
      <c r="E2604" s="23" t="s">
        <v>46</v>
      </c>
      <c r="F2604" s="24"/>
      <c r="G2604" s="20" t="s">
        <v>50</v>
      </c>
    </row>
    <row r="2605" spans="1:16" x14ac:dyDescent="0.2">
      <c r="A2605" s="6"/>
      <c r="B2605" s="178"/>
      <c r="C2605" s="8"/>
      <c r="D2605" s="8"/>
      <c r="E2605" s="1147"/>
      <c r="F2605" s="1148"/>
      <c r="G2605" s="25"/>
    </row>
    <row r="2606" spans="1:16" ht="26.25" thickBot="1" x14ac:dyDescent="0.25">
      <c r="A2606" s="26" t="s">
        <v>47</v>
      </c>
      <c r="B2606" s="180" t="s">
        <v>23</v>
      </c>
      <c r="C2606" s="28" t="s">
        <v>34</v>
      </c>
      <c r="D2606" s="110" t="s">
        <v>53</v>
      </c>
      <c r="E2606" s="181" t="s">
        <v>54</v>
      </c>
      <c r="F2606" s="111" t="s">
        <v>55</v>
      </c>
      <c r="G2606" s="112" t="s">
        <v>35</v>
      </c>
      <c r="H2606" s="253"/>
      <c r="I2606" s="253"/>
      <c r="J2606" s="253"/>
      <c r="K2606" s="253"/>
      <c r="L2606" s="253"/>
      <c r="M2606" s="253"/>
      <c r="N2606" s="253"/>
      <c r="O2606" s="253"/>
      <c r="P2606" s="253"/>
    </row>
    <row r="2607" spans="1:16" ht="13.5" thickTop="1" x14ac:dyDescent="0.2">
      <c r="A2607" s="345">
        <v>1</v>
      </c>
      <c r="B2607" s="75"/>
      <c r="C2607" s="352" t="s">
        <v>2590</v>
      </c>
      <c r="D2607" s="347" t="s">
        <v>1670</v>
      </c>
      <c r="E2607" s="77">
        <v>48</v>
      </c>
      <c r="F2607" s="280">
        <v>4.5</v>
      </c>
      <c r="G2607" s="35">
        <f>F2607*E2607</f>
        <v>216</v>
      </c>
      <c r="H2607" s="215"/>
      <c r="I2607" s="215"/>
      <c r="J2607" s="215"/>
      <c r="K2607" s="215"/>
      <c r="L2607" s="215"/>
      <c r="M2607" s="215"/>
      <c r="N2607" s="215"/>
      <c r="O2607" s="215"/>
      <c r="P2607" s="215"/>
    </row>
    <row r="2608" spans="1:16" x14ac:dyDescent="0.2">
      <c r="A2608" s="345">
        <f>A2607+1</f>
        <v>2</v>
      </c>
      <c r="B2608" s="75"/>
      <c r="C2608" s="352" t="s">
        <v>1561</v>
      </c>
      <c r="D2608" s="347" t="s">
        <v>297</v>
      </c>
      <c r="E2608" s="77">
        <v>15</v>
      </c>
      <c r="F2608" s="280">
        <v>240</v>
      </c>
      <c r="G2608" s="35">
        <f t="shared" ref="G2608:G2612" si="54">F2608*E2608</f>
        <v>3600</v>
      </c>
      <c r="H2608" s="215"/>
      <c r="I2608" s="215"/>
      <c r="J2608" s="215"/>
      <c r="K2608" s="215"/>
      <c r="L2608" s="215"/>
      <c r="M2608" s="215"/>
      <c r="N2608" s="215"/>
      <c r="O2608" s="215"/>
      <c r="P2608" s="215"/>
    </row>
    <row r="2609" spans="1:17" x14ac:dyDescent="0.2">
      <c r="A2609" s="345">
        <f t="shared" ref="A2609:A2612" si="55">A2608+1</f>
        <v>3</v>
      </c>
      <c r="B2609" s="75"/>
      <c r="C2609" s="352" t="s">
        <v>1561</v>
      </c>
      <c r="D2609" s="347" t="s">
        <v>1668</v>
      </c>
      <c r="E2609" s="77">
        <v>15</v>
      </c>
      <c r="F2609" s="280">
        <v>250</v>
      </c>
      <c r="G2609" s="35">
        <f t="shared" si="54"/>
        <v>3750</v>
      </c>
      <c r="H2609" s="215"/>
      <c r="I2609" s="215"/>
      <c r="J2609" s="215"/>
      <c r="K2609" s="215"/>
      <c r="L2609" s="215"/>
      <c r="M2609" s="215"/>
      <c r="N2609" s="215"/>
      <c r="O2609" s="215"/>
      <c r="P2609" s="215"/>
      <c r="Q2609" s="164">
        <f>G2608+G2609</f>
        <v>7350</v>
      </c>
    </row>
    <row r="2610" spans="1:17" x14ac:dyDescent="0.2">
      <c r="A2610" s="345">
        <f t="shared" si="55"/>
        <v>4</v>
      </c>
      <c r="B2610" s="75"/>
      <c r="C2610" s="352" t="s">
        <v>149</v>
      </c>
      <c r="D2610" s="347" t="s">
        <v>2340</v>
      </c>
      <c r="E2610" s="77">
        <v>5</v>
      </c>
      <c r="F2610" s="655">
        <v>54</v>
      </c>
      <c r="G2610" s="35">
        <f t="shared" si="54"/>
        <v>270</v>
      </c>
      <c r="H2610" s="215"/>
      <c r="I2610" s="215"/>
      <c r="J2610" s="215"/>
      <c r="K2610" s="215"/>
      <c r="L2610" s="215"/>
      <c r="M2610" s="215"/>
      <c r="N2610" s="215"/>
      <c r="O2610" s="215"/>
      <c r="P2610" s="215"/>
    </row>
    <row r="2611" spans="1:17" x14ac:dyDescent="0.2">
      <c r="A2611" s="345">
        <f t="shared" si="55"/>
        <v>5</v>
      </c>
      <c r="B2611" s="75"/>
      <c r="C2611" s="352" t="s">
        <v>2590</v>
      </c>
      <c r="D2611" s="347" t="s">
        <v>2332</v>
      </c>
      <c r="E2611" s="77">
        <v>8</v>
      </c>
      <c r="F2611" s="214">
        <v>195</v>
      </c>
      <c r="G2611" s="35">
        <f t="shared" si="54"/>
        <v>1560</v>
      </c>
      <c r="H2611" s="215"/>
      <c r="I2611" s="215"/>
      <c r="J2611" s="215"/>
      <c r="K2611" s="215"/>
      <c r="L2611" s="215"/>
      <c r="M2611" s="215"/>
      <c r="N2611" s="215"/>
      <c r="O2611" s="215"/>
      <c r="P2611" s="215"/>
    </row>
    <row r="2612" spans="1:17" x14ac:dyDescent="0.2">
      <c r="A2612" s="345">
        <f t="shared" si="55"/>
        <v>6</v>
      </c>
      <c r="B2612" s="75"/>
      <c r="C2612" s="352" t="s">
        <v>149</v>
      </c>
      <c r="D2612" s="347" t="s">
        <v>2589</v>
      </c>
      <c r="E2612" s="77">
        <v>4</v>
      </c>
      <c r="F2612" s="280">
        <v>85</v>
      </c>
      <c r="G2612" s="35">
        <f t="shared" si="54"/>
        <v>340</v>
      </c>
      <c r="H2612" s="215"/>
      <c r="I2612" s="215"/>
      <c r="J2612" s="215"/>
      <c r="K2612" s="215"/>
      <c r="L2612" s="215"/>
      <c r="M2612" s="215"/>
      <c r="N2612" s="215"/>
      <c r="O2612" s="215"/>
      <c r="P2612" s="215"/>
      <c r="Q2612" s="164">
        <f>G2610+G2611+G2612</f>
        <v>2170</v>
      </c>
    </row>
    <row r="2613" spans="1:17" x14ac:dyDescent="0.2">
      <c r="A2613" s="345"/>
      <c r="B2613" s="75"/>
      <c r="C2613" s="346"/>
      <c r="D2613" s="347"/>
      <c r="E2613" s="77"/>
      <c r="F2613" s="280"/>
      <c r="G2613" s="35"/>
      <c r="H2613" s="215"/>
      <c r="I2613" s="215"/>
      <c r="J2613" s="215"/>
      <c r="K2613" s="215"/>
      <c r="L2613" s="215"/>
      <c r="M2613" s="215"/>
      <c r="N2613" s="215"/>
      <c r="O2613" s="215"/>
      <c r="P2613" s="215"/>
    </row>
    <row r="2614" spans="1:17" x14ac:dyDescent="0.2">
      <c r="A2614" s="345"/>
      <c r="B2614" s="75"/>
      <c r="C2614" s="352"/>
      <c r="D2614" s="347"/>
      <c r="E2614" s="77"/>
      <c r="F2614" s="280"/>
      <c r="G2614" s="35"/>
      <c r="H2614" s="215"/>
      <c r="I2614" s="215"/>
      <c r="J2614" s="215"/>
      <c r="K2614" s="215"/>
      <c r="L2614" s="215"/>
      <c r="M2614" s="215"/>
      <c r="N2614" s="215"/>
      <c r="O2614" s="215"/>
      <c r="P2614" s="215"/>
    </row>
    <row r="2615" spans="1:17" x14ac:dyDescent="0.2">
      <c r="A2615" s="345"/>
      <c r="B2615" s="186"/>
      <c r="C2615" s="352"/>
      <c r="D2615" s="347"/>
      <c r="E2615" s="438"/>
      <c r="F2615" s="280"/>
      <c r="G2615" s="35"/>
      <c r="H2615" s="215"/>
      <c r="I2615" s="215"/>
      <c r="J2615" s="215"/>
      <c r="K2615" s="215"/>
      <c r="L2615" s="215"/>
      <c r="M2615" s="215"/>
      <c r="N2615" s="215"/>
      <c r="O2615" s="215"/>
      <c r="P2615" s="215"/>
    </row>
    <row r="2616" spans="1:17" x14ac:dyDescent="0.2">
      <c r="A2616" s="345"/>
      <c r="B2616" s="74"/>
      <c r="C2616" s="352"/>
      <c r="D2616" s="347"/>
      <c r="E2616" s="77"/>
      <c r="F2616" s="280"/>
      <c r="G2616" s="35"/>
      <c r="H2616" s="215"/>
      <c r="I2616" s="215"/>
      <c r="J2616" s="215"/>
      <c r="K2616" s="215"/>
      <c r="L2616" s="215"/>
      <c r="M2616" s="215"/>
      <c r="N2616" s="215"/>
      <c r="O2616" s="215"/>
      <c r="P2616" s="215"/>
    </row>
    <row r="2617" spans="1:17" x14ac:dyDescent="0.2">
      <c r="A2617" s="345"/>
      <c r="B2617" s="74"/>
      <c r="C2617" s="352"/>
      <c r="D2617" s="435"/>
      <c r="E2617" s="84"/>
      <c r="F2617" s="70"/>
      <c r="G2617" s="35"/>
      <c r="H2617" s="215"/>
      <c r="I2617" s="215"/>
      <c r="J2617" s="215"/>
      <c r="K2617" s="215"/>
      <c r="L2617" s="215"/>
      <c r="M2617" s="215"/>
      <c r="N2617" s="215"/>
      <c r="O2617" s="215"/>
      <c r="P2617" s="215"/>
    </row>
    <row r="2618" spans="1:17" x14ac:dyDescent="0.2">
      <c r="A2618" s="345"/>
      <c r="B2618" s="74"/>
      <c r="C2618" s="352"/>
      <c r="D2618" s="435"/>
      <c r="E2618" s="84"/>
      <c r="F2618" s="70"/>
      <c r="G2618" s="35"/>
      <c r="H2618" s="215"/>
      <c r="I2618" s="215"/>
      <c r="J2618" s="215"/>
      <c r="K2618" s="215"/>
      <c r="L2618" s="215"/>
      <c r="M2618" s="215"/>
      <c r="N2618" s="215"/>
      <c r="O2618" s="215"/>
      <c r="P2618" s="215"/>
    </row>
    <row r="2619" spans="1:17" x14ac:dyDescent="0.2">
      <c r="A2619" s="345"/>
      <c r="B2619" s="75"/>
      <c r="C2619" s="352"/>
      <c r="D2619" s="435"/>
      <c r="E2619" s="84"/>
      <c r="F2619" s="88"/>
      <c r="G2619" s="35"/>
      <c r="H2619" s="215"/>
      <c r="I2619" s="215"/>
      <c r="J2619" s="215"/>
      <c r="K2619" s="215"/>
      <c r="L2619" s="215"/>
      <c r="M2619" s="215"/>
      <c r="N2619" s="215"/>
      <c r="O2619" s="215"/>
      <c r="P2619" s="215"/>
    </row>
    <row r="2620" spans="1:17" x14ac:dyDescent="0.2">
      <c r="A2620" s="345"/>
      <c r="B2620" s="75"/>
      <c r="C2620" s="352"/>
      <c r="D2620" s="435"/>
      <c r="E2620" s="84"/>
      <c r="F2620" s="89"/>
      <c r="G2620" s="35"/>
      <c r="H2620" s="215"/>
      <c r="I2620" s="215"/>
      <c r="J2620" s="215"/>
      <c r="K2620" s="215"/>
      <c r="L2620" s="215"/>
      <c r="M2620" s="215"/>
      <c r="N2620" s="215"/>
      <c r="O2620" s="215"/>
      <c r="P2620" s="215"/>
    </row>
    <row r="2621" spans="1:17" x14ac:dyDescent="0.2">
      <c r="A2621" s="345"/>
      <c r="B2621" s="75"/>
      <c r="C2621" s="352"/>
      <c r="D2621" s="435"/>
      <c r="E2621" s="77"/>
      <c r="F2621" s="280"/>
      <c r="G2621" s="35"/>
      <c r="H2621" s="215"/>
      <c r="I2621" s="215"/>
      <c r="J2621" s="215"/>
      <c r="K2621" s="215"/>
      <c r="L2621" s="215"/>
      <c r="M2621" s="215"/>
      <c r="N2621" s="215"/>
      <c r="O2621" s="215"/>
      <c r="P2621" s="215"/>
    </row>
    <row r="2622" spans="1:17" x14ac:dyDescent="0.2">
      <c r="A2622" s="345"/>
      <c r="B2622" s="75"/>
      <c r="C2622" s="352"/>
      <c r="D2622" s="435"/>
      <c r="E2622" s="77"/>
      <c r="F2622" s="280"/>
      <c r="G2622" s="35"/>
      <c r="H2622" s="215"/>
      <c r="I2622" s="215"/>
      <c r="J2622" s="215"/>
      <c r="K2622" s="215"/>
      <c r="L2622" s="215"/>
      <c r="M2622" s="215"/>
      <c r="N2622" s="215"/>
      <c r="O2622" s="215"/>
      <c r="P2622" s="215"/>
    </row>
    <row r="2623" spans="1:17" x14ac:dyDescent="0.2">
      <c r="A2623" s="345"/>
      <c r="B2623" s="75"/>
      <c r="C2623" s="352"/>
      <c r="D2623" s="347"/>
      <c r="E2623" s="77"/>
      <c r="F2623" s="280"/>
      <c r="G2623" s="35"/>
      <c r="H2623" s="215"/>
      <c r="I2623" s="215"/>
      <c r="J2623" s="215"/>
      <c r="K2623" s="215"/>
      <c r="L2623" s="215"/>
      <c r="M2623" s="215"/>
      <c r="N2623" s="215"/>
      <c r="O2623" s="215"/>
      <c r="P2623" s="215"/>
    </row>
    <row r="2624" spans="1:17" x14ac:dyDescent="0.2">
      <c r="A2624" s="345"/>
      <c r="B2624" s="75"/>
      <c r="C2624" s="352"/>
      <c r="D2624" s="347"/>
      <c r="E2624" s="774"/>
      <c r="F2624" s="280"/>
      <c r="G2624" s="35"/>
      <c r="H2624" s="215"/>
      <c r="I2624" s="215"/>
      <c r="J2624" s="215"/>
      <c r="K2624" s="215"/>
      <c r="L2624" s="215"/>
      <c r="M2624" s="215"/>
      <c r="N2624" s="215"/>
      <c r="O2624" s="215"/>
      <c r="P2624" s="215"/>
    </row>
    <row r="2625" spans="1:16" x14ac:dyDescent="0.2">
      <c r="A2625" s="345"/>
      <c r="B2625" s="75"/>
      <c r="C2625" s="352"/>
      <c r="D2625" s="347"/>
      <c r="E2625" s="774"/>
      <c r="F2625" s="280"/>
      <c r="G2625" s="35"/>
      <c r="H2625" s="215"/>
      <c r="I2625" s="215"/>
      <c r="J2625" s="215"/>
      <c r="K2625" s="215"/>
      <c r="L2625" s="215"/>
      <c r="M2625" s="215"/>
      <c r="N2625" s="215"/>
      <c r="O2625" s="215"/>
      <c r="P2625" s="215"/>
    </row>
    <row r="2626" spans="1:16" x14ac:dyDescent="0.2">
      <c r="A2626" s="345"/>
      <c r="B2626" s="75"/>
      <c r="C2626" s="352"/>
      <c r="D2626" s="347"/>
      <c r="E2626" s="84"/>
      <c r="F2626" s="70"/>
      <c r="G2626" s="35"/>
      <c r="H2626" s="215"/>
      <c r="I2626" s="215"/>
      <c r="J2626" s="215"/>
      <c r="K2626" s="215"/>
      <c r="L2626" s="215"/>
      <c r="M2626" s="215"/>
      <c r="N2626" s="215"/>
      <c r="O2626" s="215"/>
      <c r="P2626" s="215"/>
    </row>
    <row r="2627" spans="1:16" x14ac:dyDescent="0.2">
      <c r="A2627" s="345"/>
      <c r="B2627" s="75"/>
      <c r="C2627" s="352"/>
      <c r="D2627" s="347"/>
      <c r="E2627" s="84"/>
      <c r="F2627" s="70"/>
      <c r="G2627" s="35"/>
      <c r="H2627" s="215"/>
      <c r="I2627" s="215"/>
      <c r="J2627" s="215"/>
      <c r="K2627" s="215"/>
      <c r="L2627" s="215"/>
      <c r="M2627" s="215"/>
      <c r="N2627" s="215"/>
      <c r="O2627" s="215"/>
      <c r="P2627" s="215"/>
    </row>
    <row r="2628" spans="1:16" x14ac:dyDescent="0.2">
      <c r="A2628" s="345"/>
      <c r="B2628" s="75"/>
      <c r="C2628" s="352"/>
      <c r="D2628" s="435"/>
      <c r="E2628" s="84"/>
      <c r="F2628" s="70"/>
      <c r="G2628" s="35"/>
      <c r="H2628" s="215"/>
      <c r="I2628" s="215"/>
      <c r="J2628" s="215"/>
      <c r="K2628" s="215"/>
      <c r="L2628" s="215"/>
      <c r="M2628" s="215"/>
      <c r="N2628" s="215"/>
      <c r="O2628" s="215"/>
      <c r="P2628" s="215"/>
    </row>
    <row r="2629" spans="1:16" x14ac:dyDescent="0.2">
      <c r="A2629" s="345"/>
      <c r="B2629" s="75"/>
      <c r="C2629" s="352"/>
      <c r="D2629" s="435"/>
      <c r="E2629" s="84"/>
      <c r="F2629" s="70"/>
      <c r="G2629" s="35"/>
      <c r="H2629" s="215"/>
      <c r="I2629" s="215"/>
      <c r="J2629" s="215"/>
      <c r="K2629" s="215"/>
      <c r="L2629" s="215"/>
      <c r="M2629" s="215"/>
      <c r="N2629" s="215"/>
      <c r="O2629" s="215"/>
      <c r="P2629" s="215"/>
    </row>
    <row r="2630" spans="1:16" x14ac:dyDescent="0.2">
      <c r="A2630" s="345"/>
      <c r="B2630" s="75"/>
      <c r="C2630" s="352"/>
      <c r="D2630" s="435"/>
      <c r="E2630" s="84"/>
      <c r="F2630" s="70"/>
      <c r="G2630" s="35"/>
      <c r="H2630" s="215"/>
      <c r="I2630" s="215"/>
      <c r="J2630" s="215"/>
      <c r="K2630" s="215"/>
      <c r="L2630" s="215"/>
      <c r="M2630" s="215"/>
      <c r="N2630" s="215"/>
      <c r="O2630" s="215"/>
      <c r="P2630" s="215"/>
    </row>
    <row r="2631" spans="1:16" x14ac:dyDescent="0.2">
      <c r="A2631" s="345"/>
      <c r="B2631" s="75"/>
      <c r="C2631" s="352"/>
      <c r="D2631" s="435"/>
      <c r="E2631" s="84"/>
      <c r="F2631" s="70"/>
      <c r="G2631" s="35"/>
      <c r="H2631" s="215"/>
      <c r="I2631" s="215"/>
      <c r="J2631" s="215"/>
      <c r="K2631" s="215"/>
      <c r="L2631" s="215"/>
      <c r="M2631" s="215"/>
      <c r="N2631" s="215"/>
      <c r="O2631" s="215"/>
      <c r="P2631" s="215"/>
    </row>
    <row r="2632" spans="1:16" x14ac:dyDescent="0.2">
      <c r="A2632" s="345"/>
      <c r="B2632" s="75"/>
      <c r="C2632" s="352"/>
      <c r="D2632" s="435"/>
      <c r="E2632" s="84"/>
      <c r="F2632" s="70"/>
      <c r="G2632" s="35"/>
      <c r="H2632" s="215"/>
      <c r="I2632" s="215"/>
      <c r="J2632" s="215"/>
      <c r="K2632" s="215"/>
      <c r="L2632" s="215"/>
      <c r="M2632" s="215"/>
      <c r="N2632" s="215"/>
      <c r="O2632" s="215"/>
      <c r="P2632" s="215"/>
    </row>
    <row r="2633" spans="1:16" x14ac:dyDescent="0.2">
      <c r="A2633" s="345"/>
      <c r="B2633" s="75"/>
      <c r="C2633" s="352"/>
      <c r="D2633" s="435"/>
      <c r="E2633" s="84"/>
      <c r="F2633" s="70"/>
      <c r="G2633" s="35"/>
      <c r="H2633" s="215"/>
      <c r="I2633" s="215"/>
      <c r="J2633" s="215"/>
      <c r="K2633" s="215"/>
      <c r="L2633" s="215"/>
      <c r="M2633" s="215"/>
      <c r="N2633" s="215"/>
      <c r="O2633" s="215"/>
      <c r="P2633" s="215"/>
    </row>
    <row r="2634" spans="1:16" x14ac:dyDescent="0.2">
      <c r="A2634" s="345"/>
      <c r="B2634" s="75"/>
      <c r="C2634" s="352"/>
      <c r="D2634" s="435"/>
      <c r="E2634" s="84"/>
      <c r="F2634" s="70"/>
      <c r="G2634" s="35"/>
      <c r="H2634" s="215"/>
      <c r="I2634" s="215"/>
      <c r="J2634" s="215"/>
      <c r="K2634" s="215"/>
      <c r="L2634" s="215"/>
      <c r="M2634" s="215"/>
      <c r="N2634" s="215"/>
      <c r="O2634" s="215"/>
      <c r="P2634" s="215"/>
    </row>
    <row r="2635" spans="1:16" x14ac:dyDescent="0.2">
      <c r="A2635" s="345"/>
      <c r="B2635" s="75"/>
      <c r="C2635" s="352"/>
      <c r="D2635" s="435"/>
      <c r="E2635" s="84"/>
      <c r="F2635" s="70"/>
      <c r="G2635" s="35"/>
      <c r="H2635" s="215"/>
      <c r="I2635" s="215"/>
      <c r="J2635" s="215"/>
      <c r="K2635" s="215"/>
      <c r="L2635" s="215"/>
      <c r="M2635" s="215"/>
      <c r="N2635" s="215"/>
      <c r="O2635" s="215"/>
      <c r="P2635" s="215"/>
    </row>
    <row r="2636" spans="1:16" x14ac:dyDescent="0.2">
      <c r="A2636" s="345"/>
      <c r="B2636" s="75"/>
      <c r="C2636" s="352"/>
      <c r="D2636" s="435"/>
      <c r="E2636" s="84"/>
      <c r="F2636" s="70"/>
      <c r="G2636" s="35"/>
      <c r="H2636" s="215"/>
      <c r="I2636" s="215"/>
      <c r="J2636" s="215"/>
      <c r="K2636" s="215"/>
      <c r="L2636" s="215"/>
      <c r="M2636" s="215"/>
      <c r="N2636" s="215"/>
      <c r="O2636" s="215"/>
      <c r="P2636" s="215"/>
    </row>
    <row r="2637" spans="1:16" x14ac:dyDescent="0.2">
      <c r="A2637" s="345"/>
      <c r="B2637" s="75"/>
      <c r="C2637" s="352"/>
      <c r="D2637" s="435"/>
      <c r="E2637" s="84"/>
      <c r="F2637" s="70"/>
      <c r="G2637" s="35"/>
      <c r="H2637" s="215"/>
      <c r="I2637" s="215"/>
      <c r="J2637" s="215"/>
      <c r="K2637" s="215"/>
      <c r="L2637" s="215"/>
      <c r="M2637" s="215"/>
      <c r="N2637" s="215"/>
      <c r="O2637" s="215"/>
      <c r="P2637" s="215"/>
    </row>
    <row r="2638" spans="1:16" x14ac:dyDescent="0.2">
      <c r="A2638" s="345"/>
      <c r="B2638" s="75"/>
      <c r="C2638" s="352"/>
      <c r="D2638" s="435" t="s">
        <v>150</v>
      </c>
      <c r="E2638" s="84"/>
      <c r="F2638" s="172"/>
      <c r="G2638" s="35"/>
      <c r="H2638" s="215"/>
      <c r="I2638" s="215"/>
      <c r="J2638" s="215"/>
      <c r="K2638" s="215"/>
      <c r="L2638" s="215"/>
      <c r="M2638" s="215"/>
      <c r="N2638" s="215"/>
      <c r="O2638" s="215"/>
      <c r="P2638" s="215"/>
    </row>
    <row r="2639" spans="1:16" x14ac:dyDescent="0.2">
      <c r="A2639" s="345"/>
      <c r="B2639" s="75"/>
      <c r="C2639" s="352"/>
      <c r="D2639" s="435"/>
      <c r="E2639" s="84"/>
      <c r="F2639" s="173"/>
      <c r="G2639" s="35"/>
      <c r="H2639" s="215"/>
      <c r="I2639" s="215"/>
      <c r="J2639" s="215"/>
      <c r="K2639" s="215"/>
      <c r="L2639" s="215"/>
      <c r="M2639" s="215"/>
      <c r="N2639" s="215"/>
      <c r="O2639" s="215"/>
      <c r="P2639" s="215"/>
    </row>
    <row r="2640" spans="1:16" x14ac:dyDescent="0.2">
      <c r="A2640" s="345"/>
      <c r="B2640" s="75"/>
      <c r="C2640" s="352"/>
      <c r="D2640" s="435"/>
      <c r="E2640" s="84"/>
      <c r="F2640" s="173"/>
      <c r="G2640" s="35"/>
      <c r="H2640" s="215"/>
      <c r="I2640" s="215"/>
      <c r="J2640" s="215"/>
      <c r="K2640" s="215"/>
      <c r="L2640" s="215"/>
      <c r="M2640" s="215"/>
      <c r="N2640" s="215"/>
      <c r="O2640" s="215"/>
      <c r="P2640" s="215"/>
    </row>
    <row r="2641" spans="1:16" ht="13.5" thickBot="1" x14ac:dyDescent="0.25">
      <c r="A2641" s="45"/>
      <c r="B2641" s="188"/>
      <c r="C2641" s="47" t="s">
        <v>8</v>
      </c>
      <c r="D2641" s="66" t="s">
        <v>8</v>
      </c>
      <c r="E2641" s="188"/>
      <c r="F2641" s="49" t="s">
        <v>15</v>
      </c>
      <c r="G2641" s="50">
        <f>SUM(G2607:G2640)</f>
        <v>9736</v>
      </c>
      <c r="H2641" s="246"/>
      <c r="I2641" s="246"/>
      <c r="J2641" s="246"/>
      <c r="K2641" s="246"/>
      <c r="L2641" s="246"/>
      <c r="M2641" s="246"/>
      <c r="N2641" s="246"/>
      <c r="O2641" s="246"/>
      <c r="P2641" s="246"/>
    </row>
    <row r="2642" spans="1:16" ht="13.5" thickTop="1" x14ac:dyDescent="0.2">
      <c r="A2642" s="1188" t="s">
        <v>2591</v>
      </c>
      <c r="B2642" s="1189"/>
      <c r="C2642" s="1189"/>
      <c r="D2642" s="1189"/>
      <c r="E2642" s="1189"/>
      <c r="F2642" s="1189"/>
      <c r="G2642" s="1190"/>
      <c r="H2642" s="358"/>
      <c r="I2642" s="358"/>
      <c r="J2642" s="358"/>
      <c r="K2642" s="358"/>
      <c r="L2642" s="358"/>
      <c r="M2642" s="358"/>
      <c r="N2642" s="358"/>
      <c r="O2642" s="358"/>
      <c r="P2642" s="358"/>
    </row>
    <row r="2643" spans="1:16" ht="13.5" thickBot="1" x14ac:dyDescent="0.25">
      <c r="A2643" s="359"/>
      <c r="B2643" s="355"/>
      <c r="C2643" s="355" t="s">
        <v>8</v>
      </c>
      <c r="D2643" s="360"/>
      <c r="E2643" s="355"/>
      <c r="F2643" s="361"/>
      <c r="G2643" s="362"/>
      <c r="H2643" s="411"/>
      <c r="I2643" s="411"/>
      <c r="J2643" s="411"/>
      <c r="K2643" s="411"/>
      <c r="L2643" s="411"/>
      <c r="M2643" s="411"/>
      <c r="N2643" s="411"/>
      <c r="O2643" s="411"/>
      <c r="P2643" s="411"/>
    </row>
    <row r="2644" spans="1:16" ht="13.5" thickTop="1" x14ac:dyDescent="0.2">
      <c r="A2644" s="1130" t="s">
        <v>8</v>
      </c>
      <c r="B2644" s="1131"/>
      <c r="C2644" s="1131"/>
      <c r="D2644" s="57" t="s">
        <v>11</v>
      </c>
      <c r="E2644" s="1132" t="s">
        <v>12</v>
      </c>
      <c r="F2644" s="1132"/>
      <c r="G2644" s="1133"/>
      <c r="H2644" s="4"/>
      <c r="I2644" s="4"/>
      <c r="J2644" s="4"/>
      <c r="K2644" s="4"/>
      <c r="L2644" s="4"/>
      <c r="M2644" s="4"/>
      <c r="N2644" s="4"/>
      <c r="O2644" s="4"/>
      <c r="P2644" s="4"/>
    </row>
    <row r="2645" spans="1:16" x14ac:dyDescent="0.2">
      <c r="A2645" s="1191" t="s">
        <v>17</v>
      </c>
      <c r="B2645" s="1192"/>
      <c r="C2645" s="1193"/>
      <c r="D2645" s="39"/>
      <c r="E2645" s="1136"/>
      <c r="F2645" s="1137"/>
      <c r="G2645" s="1138"/>
      <c r="H2645" s="176"/>
      <c r="I2645" s="176"/>
      <c r="J2645" s="176"/>
      <c r="K2645" s="176"/>
      <c r="L2645" s="176"/>
      <c r="M2645" s="176"/>
      <c r="N2645" s="176"/>
      <c r="O2645" s="176"/>
      <c r="P2645" s="176"/>
    </row>
    <row r="2646" spans="1:16" x14ac:dyDescent="0.2">
      <c r="A2646" s="1191" t="s">
        <v>38</v>
      </c>
      <c r="B2646" s="1192"/>
      <c r="C2646" s="1193"/>
      <c r="D2646" s="58" t="s">
        <v>380</v>
      </c>
      <c r="E2646" s="1194" t="s">
        <v>142</v>
      </c>
      <c r="F2646" s="1139"/>
      <c r="G2646" s="1140"/>
      <c r="H2646" s="1"/>
      <c r="I2646" s="1"/>
      <c r="J2646" s="1"/>
      <c r="K2646" s="1"/>
      <c r="L2646" s="1"/>
      <c r="M2646" s="1"/>
      <c r="N2646" s="1"/>
      <c r="O2646" s="1"/>
      <c r="P2646" s="1"/>
    </row>
    <row r="2647" spans="1:16" ht="13.5" thickBot="1" x14ac:dyDescent="0.25">
      <c r="A2647" s="1195" t="s">
        <v>39</v>
      </c>
      <c r="B2647" s="1196"/>
      <c r="C2647" s="1197"/>
      <c r="D2647" s="356" t="s">
        <v>589</v>
      </c>
      <c r="E2647" s="1143" t="s">
        <v>0</v>
      </c>
      <c r="F2647" s="1143"/>
      <c r="G2647" s="1144"/>
      <c r="H2647" s="4"/>
      <c r="I2647" s="4"/>
      <c r="J2647" s="4"/>
      <c r="K2647" s="4"/>
      <c r="L2647" s="4"/>
      <c r="M2647" s="4"/>
      <c r="N2647" s="4"/>
      <c r="O2647" s="4"/>
      <c r="P2647" s="4"/>
    </row>
    <row r="2648" spans="1:16" ht="16.5" x14ac:dyDescent="0.25">
      <c r="A2648" s="1152" t="s">
        <v>29</v>
      </c>
      <c r="B2648" s="1153"/>
      <c r="C2648" s="1153"/>
      <c r="D2648" s="1153"/>
      <c r="E2648" s="1153"/>
      <c r="F2648" s="1153"/>
      <c r="G2648" s="1154"/>
      <c r="H2648" s="251"/>
      <c r="I2648" s="251"/>
      <c r="J2648" s="251"/>
      <c r="K2648" s="251"/>
      <c r="L2648" s="251"/>
      <c r="M2648" s="251"/>
      <c r="N2648" s="251"/>
      <c r="O2648" s="251"/>
      <c r="P2648" s="251"/>
    </row>
    <row r="2649" spans="1:16" x14ac:dyDescent="0.2">
      <c r="A2649" s="1155" t="s">
        <v>48</v>
      </c>
      <c r="B2649" s="1156"/>
      <c r="C2649" s="1156"/>
      <c r="D2649" s="1156"/>
      <c r="E2649" s="1156"/>
      <c r="F2649" s="1156"/>
      <c r="G2649" s="1157"/>
      <c r="H2649" s="250"/>
      <c r="I2649" s="250"/>
      <c r="J2649" s="250"/>
      <c r="K2649" s="250"/>
      <c r="L2649" s="250"/>
      <c r="M2649" s="250"/>
      <c r="N2649" s="250"/>
      <c r="O2649" s="250"/>
      <c r="P2649" s="250"/>
    </row>
    <row r="2650" spans="1:16" x14ac:dyDescent="0.2">
      <c r="A2650" s="1158" t="s">
        <v>49</v>
      </c>
      <c r="B2650" s="1159"/>
      <c r="C2650" s="1159"/>
      <c r="D2650" s="1159"/>
      <c r="E2650" s="1159"/>
      <c r="F2650" s="1159"/>
      <c r="G2650" s="1160"/>
      <c r="H2650" s="4"/>
      <c r="I2650" s="4"/>
      <c r="J2650" s="4"/>
      <c r="K2650" s="4"/>
      <c r="L2650" s="4"/>
      <c r="M2650" s="4"/>
      <c r="N2650" s="4"/>
      <c r="O2650" s="4"/>
      <c r="P2650" s="4"/>
    </row>
    <row r="2651" spans="1:16" x14ac:dyDescent="0.2">
      <c r="A2651" s="6"/>
      <c r="B2651" s="178"/>
      <c r="C2651" s="8"/>
      <c r="D2651" s="9"/>
      <c r="E2651" s="99"/>
      <c r="F2651" s="10"/>
      <c r="G2651" s="373" t="s">
        <v>20</v>
      </c>
      <c r="H2651" s="559"/>
      <c r="I2651" s="559"/>
      <c r="J2651" s="559"/>
      <c r="K2651" s="559"/>
      <c r="L2651" s="559"/>
      <c r="M2651" s="559"/>
      <c r="N2651" s="559"/>
      <c r="O2651" s="559"/>
      <c r="P2651" s="559"/>
    </row>
    <row r="2652" spans="1:16" x14ac:dyDescent="0.2">
      <c r="A2652" s="12" t="s">
        <v>1</v>
      </c>
      <c r="B2652" s="13"/>
      <c r="C2652" s="14" t="s">
        <v>5</v>
      </c>
      <c r="D2652" s="13"/>
      <c r="E2652" s="343" t="s">
        <v>2634</v>
      </c>
      <c r="F2652" s="60"/>
      <c r="G2652" s="344" t="s">
        <v>2530</v>
      </c>
      <c r="H2652" s="411"/>
      <c r="I2652" s="411"/>
      <c r="J2652" s="411"/>
      <c r="K2652" s="411"/>
      <c r="L2652" s="411"/>
      <c r="M2652" s="411"/>
      <c r="N2652" s="411"/>
      <c r="O2652" s="411"/>
      <c r="P2652" s="411"/>
    </row>
    <row r="2653" spans="1:16" x14ac:dyDescent="0.2">
      <c r="A2653" s="17" t="s">
        <v>8</v>
      </c>
      <c r="B2653" s="179"/>
      <c r="C2653" s="19"/>
      <c r="D2653" s="4"/>
      <c r="E2653" s="1145"/>
      <c r="F2653" s="1146"/>
      <c r="G2653" s="20"/>
    </row>
    <row r="2654" spans="1:16" x14ac:dyDescent="0.2">
      <c r="A2654" s="21" t="s">
        <v>37</v>
      </c>
      <c r="B2654" s="22"/>
      <c r="C2654" s="22"/>
      <c r="D2654" s="22"/>
      <c r="E2654" s="23" t="s">
        <v>46</v>
      </c>
      <c r="F2654" s="24"/>
      <c r="G2654" s="20" t="s">
        <v>50</v>
      </c>
    </row>
    <row r="2655" spans="1:16" x14ac:dyDescent="0.2">
      <c r="A2655" s="6"/>
      <c r="B2655" s="178"/>
      <c r="C2655" s="8"/>
      <c r="D2655" s="8"/>
      <c r="E2655" s="1147"/>
      <c r="F2655" s="1148"/>
      <c r="G2655" s="25"/>
    </row>
    <row r="2656" spans="1:16" ht="26.25" thickBot="1" x14ac:dyDescent="0.25">
      <c r="A2656" s="26" t="s">
        <v>47</v>
      </c>
      <c r="B2656" s="180" t="s">
        <v>23</v>
      </c>
      <c r="C2656" s="28" t="s">
        <v>34</v>
      </c>
      <c r="D2656" s="110" t="s">
        <v>53</v>
      </c>
      <c r="E2656" s="181" t="s">
        <v>54</v>
      </c>
      <c r="F2656" s="111" t="s">
        <v>55</v>
      </c>
      <c r="G2656" s="112" t="s">
        <v>35</v>
      </c>
      <c r="H2656" s="253"/>
      <c r="I2656" s="253"/>
      <c r="J2656" s="253"/>
      <c r="K2656" s="253"/>
      <c r="L2656" s="253"/>
      <c r="M2656" s="253"/>
      <c r="N2656" s="253"/>
      <c r="O2656" s="253"/>
      <c r="P2656" s="253"/>
    </row>
    <row r="2657" spans="1:21" ht="13.5" thickTop="1" x14ac:dyDescent="0.2">
      <c r="A2657" s="345">
        <v>1</v>
      </c>
      <c r="B2657" s="75"/>
      <c r="C2657" s="352" t="s">
        <v>149</v>
      </c>
      <c r="D2657" s="347" t="s">
        <v>2633</v>
      </c>
      <c r="E2657" s="77">
        <v>25</v>
      </c>
      <c r="F2657" s="280">
        <v>132</v>
      </c>
      <c r="G2657" s="35">
        <f>F2657*E2657</f>
        <v>3300</v>
      </c>
      <c r="H2657" s="215"/>
      <c r="I2657" s="215"/>
      <c r="J2657" s="215"/>
      <c r="K2657" s="215"/>
      <c r="L2657" s="215"/>
      <c r="M2657" s="215"/>
      <c r="N2657" s="215"/>
      <c r="O2657" s="215"/>
      <c r="P2657" s="215"/>
      <c r="Q2657" s="215">
        <f>G2657</f>
        <v>3300</v>
      </c>
    </row>
    <row r="2658" spans="1:21" x14ac:dyDescent="0.2">
      <c r="A2658" s="345">
        <f>A2657+1</f>
        <v>2</v>
      </c>
      <c r="B2658" s="75"/>
      <c r="C2658" s="352" t="s">
        <v>149</v>
      </c>
      <c r="D2658" s="347" t="s">
        <v>1943</v>
      </c>
      <c r="E2658" s="77">
        <v>4</v>
      </c>
      <c r="F2658" s="280">
        <v>21</v>
      </c>
      <c r="G2658" s="35">
        <f t="shared" ref="G2658:G2677" si="56">F2658*E2658</f>
        <v>84</v>
      </c>
      <c r="H2658" s="215"/>
      <c r="I2658" s="215"/>
      <c r="J2658" s="215"/>
      <c r="K2658" s="215"/>
      <c r="L2658" s="215"/>
      <c r="M2658" s="215"/>
      <c r="N2658" s="215"/>
      <c r="O2658" s="215"/>
      <c r="P2658" s="215"/>
      <c r="Q2658" s="215">
        <f>G2658</f>
        <v>84</v>
      </c>
    </row>
    <row r="2659" spans="1:21" x14ac:dyDescent="0.2">
      <c r="A2659" s="345">
        <f t="shared" ref="A2659:A2677" si="57">A2658+1</f>
        <v>3</v>
      </c>
      <c r="B2659" s="75"/>
      <c r="C2659" s="352" t="s">
        <v>149</v>
      </c>
      <c r="D2659" s="347" t="s">
        <v>1653</v>
      </c>
      <c r="E2659" s="77">
        <v>1</v>
      </c>
      <c r="F2659" s="280">
        <v>20</v>
      </c>
      <c r="G2659" s="35">
        <f t="shared" si="56"/>
        <v>20</v>
      </c>
      <c r="H2659" s="215"/>
      <c r="I2659" s="215"/>
      <c r="J2659" s="215"/>
      <c r="K2659" s="215"/>
      <c r="L2659" s="215"/>
      <c r="M2659" s="215"/>
      <c r="N2659" s="215"/>
      <c r="O2659" s="215"/>
      <c r="P2659" s="215"/>
    </row>
    <row r="2660" spans="1:21" x14ac:dyDescent="0.2">
      <c r="A2660" s="345">
        <f t="shared" si="57"/>
        <v>4</v>
      </c>
      <c r="B2660" s="75"/>
      <c r="C2660" s="352" t="s">
        <v>153</v>
      </c>
      <c r="D2660" s="347" t="s">
        <v>251</v>
      </c>
      <c r="E2660" s="77">
        <v>3</v>
      </c>
      <c r="F2660" s="655">
        <v>6.6666999999999996</v>
      </c>
      <c r="G2660" s="35">
        <f t="shared" si="56"/>
        <v>20.0001</v>
      </c>
      <c r="H2660" s="215"/>
      <c r="I2660" s="215"/>
      <c r="J2660" s="215"/>
      <c r="K2660" s="215"/>
      <c r="L2660" s="215"/>
      <c r="M2660" s="215"/>
      <c r="N2660" s="215"/>
      <c r="O2660" s="215"/>
      <c r="P2660" s="215"/>
      <c r="Q2660" s="164">
        <f>G2659+G2660</f>
        <v>40.000100000000003</v>
      </c>
      <c r="U2660" s="2">
        <f>20/3</f>
        <v>6.666666666666667</v>
      </c>
    </row>
    <row r="2661" spans="1:21" x14ac:dyDescent="0.2">
      <c r="A2661" s="345">
        <f t="shared" si="57"/>
        <v>5</v>
      </c>
      <c r="B2661" s="75"/>
      <c r="C2661" s="352" t="s">
        <v>1461</v>
      </c>
      <c r="D2661" s="347" t="s">
        <v>1655</v>
      </c>
      <c r="E2661" s="77">
        <v>4</v>
      </c>
      <c r="F2661" s="214">
        <v>200</v>
      </c>
      <c r="G2661" s="35">
        <f t="shared" si="56"/>
        <v>800</v>
      </c>
      <c r="H2661" s="215"/>
      <c r="I2661" s="215"/>
      <c r="J2661" s="215"/>
      <c r="K2661" s="215"/>
      <c r="L2661" s="215"/>
      <c r="M2661" s="215"/>
      <c r="N2661" s="215"/>
      <c r="O2661" s="215"/>
      <c r="P2661" s="215"/>
    </row>
    <row r="2662" spans="1:21" x14ac:dyDescent="0.2">
      <c r="A2662" s="345">
        <f t="shared" si="57"/>
        <v>6</v>
      </c>
      <c r="B2662" s="75"/>
      <c r="C2662" s="352" t="s">
        <v>246</v>
      </c>
      <c r="D2662" s="347" t="s">
        <v>1667</v>
      </c>
      <c r="E2662" s="77">
        <v>1</v>
      </c>
      <c r="F2662" s="280">
        <v>150</v>
      </c>
      <c r="G2662" s="35">
        <f t="shared" si="56"/>
        <v>150</v>
      </c>
      <c r="H2662" s="215"/>
      <c r="I2662" s="215"/>
      <c r="J2662" s="215"/>
      <c r="K2662" s="215"/>
      <c r="L2662" s="215"/>
      <c r="M2662" s="215"/>
      <c r="N2662" s="215"/>
      <c r="O2662" s="215"/>
      <c r="P2662" s="215"/>
    </row>
    <row r="2663" spans="1:21" x14ac:dyDescent="0.2">
      <c r="A2663" s="345">
        <f t="shared" si="57"/>
        <v>7</v>
      </c>
      <c r="B2663" s="75"/>
      <c r="C2663" s="346" t="s">
        <v>1461</v>
      </c>
      <c r="D2663" s="347" t="s">
        <v>1653</v>
      </c>
      <c r="E2663" s="77">
        <v>0.04</v>
      </c>
      <c r="F2663" s="280">
        <v>500</v>
      </c>
      <c r="G2663" s="35">
        <f t="shared" si="56"/>
        <v>20</v>
      </c>
      <c r="H2663" s="215"/>
      <c r="I2663" s="215"/>
      <c r="J2663" s="215"/>
      <c r="K2663" s="215"/>
      <c r="L2663" s="215"/>
      <c r="M2663" s="215"/>
      <c r="N2663" s="215"/>
      <c r="O2663" s="215"/>
      <c r="P2663" s="215"/>
      <c r="U2663" s="2">
        <f>20/0.04</f>
        <v>500</v>
      </c>
    </row>
    <row r="2664" spans="1:21" x14ac:dyDescent="0.2">
      <c r="A2664" s="345">
        <f t="shared" si="57"/>
        <v>8</v>
      </c>
      <c r="B2664" s="75"/>
      <c r="C2664" s="352" t="s">
        <v>149</v>
      </c>
      <c r="D2664" s="347" t="s">
        <v>2593</v>
      </c>
      <c r="E2664" s="77">
        <v>5</v>
      </c>
      <c r="F2664" s="280">
        <v>8</v>
      </c>
      <c r="G2664" s="35">
        <f t="shared" si="56"/>
        <v>40</v>
      </c>
      <c r="H2664" s="215"/>
      <c r="I2664" s="215"/>
      <c r="J2664" s="215"/>
      <c r="K2664" s="215"/>
      <c r="L2664" s="215"/>
      <c r="M2664" s="215"/>
      <c r="N2664" s="215"/>
      <c r="O2664" s="215"/>
      <c r="P2664" s="215"/>
    </row>
    <row r="2665" spans="1:21" x14ac:dyDescent="0.2">
      <c r="A2665" s="345">
        <f t="shared" si="57"/>
        <v>9</v>
      </c>
      <c r="B2665" s="186"/>
      <c r="C2665" s="352" t="s">
        <v>149</v>
      </c>
      <c r="D2665" s="347" t="s">
        <v>2592</v>
      </c>
      <c r="E2665" s="438">
        <v>2</v>
      </c>
      <c r="F2665" s="280">
        <v>30</v>
      </c>
      <c r="G2665" s="35">
        <f t="shared" si="56"/>
        <v>60</v>
      </c>
      <c r="H2665" s="215"/>
      <c r="I2665" s="215"/>
      <c r="J2665" s="215"/>
      <c r="K2665" s="215"/>
      <c r="L2665" s="215"/>
      <c r="M2665" s="215"/>
      <c r="N2665" s="215"/>
      <c r="O2665" s="215"/>
      <c r="P2665" s="215"/>
    </row>
    <row r="2666" spans="1:21" x14ac:dyDescent="0.2">
      <c r="A2666" s="345">
        <f t="shared" si="57"/>
        <v>10</v>
      </c>
      <c r="B2666" s="74"/>
      <c r="C2666" s="352" t="s">
        <v>1461</v>
      </c>
      <c r="D2666" s="347" t="s">
        <v>1478</v>
      </c>
      <c r="E2666" s="77">
        <v>1</v>
      </c>
      <c r="F2666" s="280">
        <v>60</v>
      </c>
      <c r="G2666" s="35">
        <f t="shared" si="56"/>
        <v>60</v>
      </c>
      <c r="H2666" s="215"/>
      <c r="I2666" s="215"/>
      <c r="J2666" s="215"/>
      <c r="K2666" s="215"/>
      <c r="L2666" s="215"/>
      <c r="M2666" s="215"/>
      <c r="N2666" s="215"/>
      <c r="O2666" s="215"/>
      <c r="P2666" s="215"/>
    </row>
    <row r="2667" spans="1:21" x14ac:dyDescent="0.2">
      <c r="A2667" s="345">
        <f t="shared" si="57"/>
        <v>11</v>
      </c>
      <c r="B2667" s="74"/>
      <c r="C2667" s="352" t="s">
        <v>149</v>
      </c>
      <c r="D2667" s="435" t="s">
        <v>2605</v>
      </c>
      <c r="E2667" s="84">
        <v>5</v>
      </c>
      <c r="F2667" s="70">
        <v>20</v>
      </c>
      <c r="G2667" s="35">
        <f t="shared" si="56"/>
        <v>100</v>
      </c>
      <c r="H2667" s="215"/>
      <c r="I2667" s="215"/>
      <c r="J2667" s="215"/>
      <c r="K2667" s="215"/>
      <c r="L2667" s="215"/>
      <c r="M2667" s="215"/>
      <c r="N2667" s="215"/>
      <c r="O2667" s="215"/>
      <c r="P2667" s="215"/>
      <c r="Q2667" s="215">
        <f>SUM(G2661:G2667)</f>
        <v>1230</v>
      </c>
      <c r="U2667" s="2">
        <f>100/20</f>
        <v>5</v>
      </c>
    </row>
    <row r="2668" spans="1:21" x14ac:dyDescent="0.2">
      <c r="A2668" s="345">
        <f t="shared" si="57"/>
        <v>12</v>
      </c>
      <c r="B2668" s="74"/>
      <c r="C2668" s="352" t="s">
        <v>149</v>
      </c>
      <c r="D2668" s="435" t="s">
        <v>2594</v>
      </c>
      <c r="E2668" s="84">
        <v>2</v>
      </c>
      <c r="F2668" s="70">
        <v>85</v>
      </c>
      <c r="G2668" s="35">
        <f t="shared" si="56"/>
        <v>170</v>
      </c>
      <c r="H2668" s="215"/>
      <c r="I2668" s="215"/>
      <c r="J2668" s="215"/>
      <c r="K2668" s="215"/>
      <c r="L2668" s="215"/>
      <c r="M2668" s="215"/>
      <c r="N2668" s="215"/>
      <c r="O2668" s="215"/>
      <c r="P2668" s="215"/>
    </row>
    <row r="2669" spans="1:21" x14ac:dyDescent="0.2">
      <c r="A2669" s="345">
        <f t="shared" si="57"/>
        <v>13</v>
      </c>
      <c r="B2669" s="75"/>
      <c r="C2669" s="352" t="s">
        <v>149</v>
      </c>
      <c r="D2669" s="435" t="s">
        <v>2179</v>
      </c>
      <c r="E2669" s="84">
        <v>4</v>
      </c>
      <c r="F2669" s="88">
        <v>54</v>
      </c>
      <c r="G2669" s="35">
        <f t="shared" si="56"/>
        <v>216</v>
      </c>
      <c r="H2669" s="215"/>
      <c r="I2669" s="215"/>
      <c r="J2669" s="215"/>
      <c r="K2669" s="215"/>
      <c r="L2669" s="215"/>
      <c r="M2669" s="215"/>
      <c r="N2669" s="215"/>
      <c r="O2669" s="215"/>
      <c r="P2669" s="215"/>
    </row>
    <row r="2670" spans="1:21" x14ac:dyDescent="0.2">
      <c r="A2670" s="345">
        <f t="shared" si="57"/>
        <v>14</v>
      </c>
      <c r="B2670" s="75"/>
      <c r="C2670" s="352" t="s">
        <v>246</v>
      </c>
      <c r="D2670" s="435" t="s">
        <v>2595</v>
      </c>
      <c r="E2670" s="84">
        <v>1</v>
      </c>
      <c r="F2670" s="89">
        <v>185</v>
      </c>
      <c r="G2670" s="35">
        <f t="shared" si="56"/>
        <v>185</v>
      </c>
      <c r="H2670" s="215"/>
      <c r="I2670" s="215"/>
      <c r="J2670" s="215"/>
      <c r="K2670" s="215"/>
      <c r="L2670" s="215"/>
      <c r="M2670" s="215"/>
      <c r="N2670" s="215"/>
      <c r="O2670" s="215"/>
      <c r="P2670" s="215"/>
    </row>
    <row r="2671" spans="1:21" x14ac:dyDescent="0.2">
      <c r="A2671" s="345">
        <f t="shared" si="57"/>
        <v>15</v>
      </c>
      <c r="B2671" s="75"/>
      <c r="C2671" s="352" t="s">
        <v>246</v>
      </c>
      <c r="D2671" s="435" t="s">
        <v>2332</v>
      </c>
      <c r="E2671" s="77">
        <v>1</v>
      </c>
      <c r="F2671" s="280">
        <v>205</v>
      </c>
      <c r="G2671" s="35">
        <f t="shared" si="56"/>
        <v>205</v>
      </c>
      <c r="H2671" s="215"/>
      <c r="I2671" s="215"/>
      <c r="J2671" s="215"/>
      <c r="K2671" s="215"/>
      <c r="L2671" s="215"/>
      <c r="M2671" s="215"/>
      <c r="N2671" s="215"/>
      <c r="O2671" s="215"/>
      <c r="P2671" s="215"/>
    </row>
    <row r="2672" spans="1:21" x14ac:dyDescent="0.2">
      <c r="A2672" s="345">
        <f t="shared" si="57"/>
        <v>16</v>
      </c>
      <c r="B2672" s="75"/>
      <c r="C2672" s="352" t="s">
        <v>2606</v>
      </c>
      <c r="D2672" s="435" t="s">
        <v>2603</v>
      </c>
      <c r="E2672" s="77">
        <v>2</v>
      </c>
      <c r="F2672" s="280">
        <v>320</v>
      </c>
      <c r="G2672" s="35">
        <f t="shared" si="56"/>
        <v>640</v>
      </c>
      <c r="H2672" s="215"/>
      <c r="I2672" s="215"/>
      <c r="J2672" s="215"/>
      <c r="K2672" s="215"/>
      <c r="L2672" s="215"/>
      <c r="M2672" s="215"/>
      <c r="N2672" s="215"/>
      <c r="O2672" s="215"/>
      <c r="P2672" s="215"/>
      <c r="Q2672" s="164">
        <f>SUM(G2668:G2672)</f>
        <v>1416</v>
      </c>
    </row>
    <row r="2673" spans="1:21" x14ac:dyDescent="0.2">
      <c r="A2673" s="345">
        <f t="shared" si="57"/>
        <v>17</v>
      </c>
      <c r="B2673" s="75"/>
      <c r="C2673" s="352" t="s">
        <v>1461</v>
      </c>
      <c r="D2673" s="435" t="s">
        <v>2601</v>
      </c>
      <c r="E2673" s="644">
        <v>1.090625</v>
      </c>
      <c r="F2673" s="280">
        <v>320</v>
      </c>
      <c r="G2673" s="35">
        <f t="shared" si="56"/>
        <v>349</v>
      </c>
      <c r="H2673" s="215"/>
      <c r="I2673" s="215"/>
      <c r="J2673" s="215"/>
      <c r="K2673" s="215"/>
      <c r="L2673" s="215"/>
      <c r="M2673" s="215"/>
      <c r="N2673" s="215"/>
      <c r="O2673" s="215"/>
      <c r="P2673" s="215"/>
      <c r="Q2673" s="215">
        <f>G2673</f>
        <v>349</v>
      </c>
      <c r="S2673" s="2">
        <f>349/320</f>
        <v>1.090625</v>
      </c>
    </row>
    <row r="2674" spans="1:21" x14ac:dyDescent="0.2">
      <c r="A2674" s="345">
        <f t="shared" si="57"/>
        <v>18</v>
      </c>
      <c r="B2674" s="75"/>
      <c r="C2674" s="352" t="s">
        <v>1461</v>
      </c>
      <c r="D2674" s="347" t="s">
        <v>2602</v>
      </c>
      <c r="E2674" s="774">
        <v>0.606060606</v>
      </c>
      <c r="F2674" s="280">
        <v>330</v>
      </c>
      <c r="G2674" s="35">
        <f t="shared" si="56"/>
        <v>199.99999998000001</v>
      </c>
      <c r="H2674" s="215"/>
      <c r="I2674" s="215"/>
      <c r="J2674" s="215"/>
      <c r="K2674" s="215"/>
      <c r="L2674" s="215"/>
      <c r="M2674" s="215"/>
      <c r="N2674" s="215"/>
      <c r="O2674" s="215"/>
      <c r="P2674" s="215"/>
      <c r="Q2674" s="215">
        <f>G2674</f>
        <v>199.99999998000001</v>
      </c>
      <c r="S2674" s="2">
        <f>200/330</f>
        <v>0.60606060606060608</v>
      </c>
    </row>
    <row r="2675" spans="1:21" x14ac:dyDescent="0.2">
      <c r="A2675" s="345">
        <f t="shared" si="57"/>
        <v>19</v>
      </c>
      <c r="B2675" s="75"/>
      <c r="C2675" s="352" t="s">
        <v>1541</v>
      </c>
      <c r="D2675" s="347" t="s">
        <v>1817</v>
      </c>
      <c r="E2675" s="778">
        <v>1</v>
      </c>
      <c r="F2675" s="280">
        <v>1550</v>
      </c>
      <c r="G2675" s="35">
        <f t="shared" si="56"/>
        <v>1550</v>
      </c>
      <c r="H2675" s="215"/>
      <c r="I2675" s="215"/>
      <c r="J2675" s="215"/>
      <c r="K2675" s="215"/>
      <c r="L2675" s="215"/>
      <c r="M2675" s="215"/>
      <c r="N2675" s="215"/>
      <c r="O2675" s="215"/>
      <c r="P2675" s="215"/>
      <c r="Q2675" s="215">
        <f>G2675</f>
        <v>1550</v>
      </c>
    </row>
    <row r="2676" spans="1:21" x14ac:dyDescent="0.2">
      <c r="A2676" s="345">
        <f t="shared" si="57"/>
        <v>20</v>
      </c>
      <c r="B2676" s="75"/>
      <c r="C2676" s="352" t="s">
        <v>1461</v>
      </c>
      <c r="D2676" s="347" t="s">
        <v>1870</v>
      </c>
      <c r="E2676" s="84">
        <v>5.5</v>
      </c>
      <c r="F2676" s="70">
        <v>200</v>
      </c>
      <c r="G2676" s="35">
        <f t="shared" si="56"/>
        <v>1100</v>
      </c>
      <c r="H2676" s="215"/>
      <c r="I2676" s="215"/>
      <c r="J2676" s="215"/>
      <c r="K2676" s="215"/>
      <c r="L2676" s="215"/>
      <c r="M2676" s="215"/>
      <c r="N2676" s="215"/>
      <c r="O2676" s="215"/>
      <c r="P2676" s="215"/>
      <c r="Q2676" s="215">
        <f>G2676</f>
        <v>1100</v>
      </c>
      <c r="S2676" s="2">
        <f>1100/200</f>
        <v>5.5</v>
      </c>
    </row>
    <row r="2677" spans="1:21" x14ac:dyDescent="0.2">
      <c r="A2677" s="345">
        <f t="shared" si="57"/>
        <v>21</v>
      </c>
      <c r="B2677" s="75"/>
      <c r="C2677" s="352" t="s">
        <v>1476</v>
      </c>
      <c r="D2677" s="347" t="s">
        <v>2029</v>
      </c>
      <c r="E2677" s="84">
        <v>1</v>
      </c>
      <c r="F2677" s="70">
        <v>450</v>
      </c>
      <c r="G2677" s="35">
        <f t="shared" si="56"/>
        <v>450</v>
      </c>
      <c r="H2677" s="215"/>
      <c r="I2677" s="215"/>
      <c r="J2677" s="215"/>
      <c r="K2677" s="215"/>
      <c r="L2677" s="215"/>
      <c r="M2677" s="215"/>
      <c r="N2677" s="215"/>
      <c r="O2677" s="215"/>
      <c r="P2677" s="215"/>
    </row>
    <row r="2678" spans="1:21" x14ac:dyDescent="0.2">
      <c r="A2678" s="345"/>
      <c r="B2678" s="75"/>
      <c r="C2678" s="352"/>
      <c r="D2678" s="435"/>
      <c r="E2678" s="84"/>
      <c r="F2678" s="70"/>
      <c r="G2678" s="35"/>
      <c r="H2678" s="215"/>
      <c r="I2678" s="215"/>
      <c r="J2678" s="215"/>
      <c r="K2678" s="215"/>
      <c r="L2678" s="215"/>
      <c r="M2678" s="215"/>
      <c r="N2678" s="215"/>
      <c r="O2678" s="215"/>
      <c r="P2678" s="215"/>
      <c r="U2678" s="2">
        <f>30*15</f>
        <v>450</v>
      </c>
    </row>
    <row r="2679" spans="1:21" x14ac:dyDescent="0.2">
      <c r="A2679" s="345"/>
      <c r="B2679" s="75"/>
      <c r="C2679" s="352"/>
      <c r="D2679" s="435"/>
      <c r="E2679" s="84"/>
      <c r="F2679" s="70"/>
      <c r="G2679" s="35"/>
      <c r="H2679" s="215"/>
      <c r="I2679" s="215"/>
      <c r="J2679" s="215"/>
      <c r="K2679" s="215"/>
      <c r="L2679" s="215"/>
      <c r="M2679" s="215"/>
      <c r="N2679" s="215"/>
      <c r="O2679" s="215"/>
      <c r="P2679" s="215"/>
    </row>
    <row r="2680" spans="1:21" x14ac:dyDescent="0.2">
      <c r="A2680" s="345"/>
      <c r="B2680" s="75"/>
      <c r="C2680" s="352"/>
      <c r="D2680" s="435"/>
      <c r="E2680" s="84"/>
      <c r="F2680" s="70"/>
      <c r="G2680" s="35"/>
      <c r="H2680" s="215"/>
      <c r="I2680" s="215"/>
      <c r="J2680" s="215"/>
      <c r="K2680" s="215"/>
      <c r="L2680" s="215"/>
      <c r="M2680" s="215"/>
      <c r="N2680" s="215"/>
      <c r="O2680" s="215"/>
      <c r="P2680" s="215"/>
    </row>
    <row r="2681" spans="1:21" x14ac:dyDescent="0.2">
      <c r="A2681" s="345"/>
      <c r="B2681" s="75"/>
      <c r="C2681" s="352"/>
      <c r="D2681" s="435"/>
      <c r="E2681" s="84"/>
      <c r="F2681" s="70"/>
      <c r="G2681" s="35"/>
      <c r="H2681" s="215"/>
      <c r="I2681" s="215"/>
      <c r="J2681" s="215"/>
      <c r="K2681" s="215"/>
      <c r="L2681" s="215"/>
      <c r="M2681" s="215"/>
      <c r="N2681" s="215"/>
      <c r="O2681" s="215"/>
      <c r="P2681" s="215"/>
    </row>
    <row r="2682" spans="1:21" x14ac:dyDescent="0.2">
      <c r="A2682" s="345"/>
      <c r="B2682" s="75"/>
      <c r="C2682" s="352"/>
      <c r="D2682" s="435"/>
      <c r="E2682" s="84"/>
      <c r="F2682" s="70"/>
      <c r="G2682" s="35"/>
      <c r="H2682" s="215"/>
      <c r="I2682" s="215"/>
      <c r="J2682" s="215"/>
      <c r="K2682" s="215"/>
      <c r="L2682" s="215"/>
      <c r="M2682" s="215"/>
      <c r="N2682" s="215"/>
      <c r="O2682" s="215"/>
      <c r="P2682" s="215"/>
    </row>
    <row r="2683" spans="1:21" x14ac:dyDescent="0.2">
      <c r="A2683" s="345"/>
      <c r="B2683" s="75"/>
      <c r="C2683" s="352"/>
      <c r="D2683" s="435"/>
      <c r="E2683" s="84"/>
      <c r="F2683" s="70"/>
      <c r="G2683" s="35"/>
      <c r="H2683" s="215"/>
      <c r="I2683" s="215"/>
      <c r="J2683" s="215"/>
      <c r="K2683" s="215"/>
      <c r="L2683" s="215"/>
      <c r="M2683" s="215"/>
      <c r="N2683" s="215"/>
      <c r="O2683" s="215"/>
      <c r="P2683" s="215"/>
    </row>
    <row r="2684" spans="1:21" x14ac:dyDescent="0.2">
      <c r="A2684" s="345"/>
      <c r="B2684" s="75"/>
      <c r="C2684" s="352"/>
      <c r="D2684" s="435"/>
      <c r="E2684" s="84"/>
      <c r="F2684" s="70"/>
      <c r="G2684" s="35"/>
      <c r="H2684" s="215"/>
      <c r="I2684" s="215"/>
      <c r="J2684" s="215"/>
      <c r="K2684" s="215"/>
      <c r="L2684" s="215"/>
      <c r="M2684" s="215"/>
      <c r="N2684" s="215"/>
      <c r="O2684" s="215"/>
      <c r="P2684" s="215"/>
    </row>
    <row r="2685" spans="1:21" x14ac:dyDescent="0.2">
      <c r="A2685" s="345"/>
      <c r="B2685" s="75"/>
      <c r="C2685" s="352"/>
      <c r="D2685" s="435"/>
      <c r="E2685" s="84"/>
      <c r="F2685" s="70"/>
      <c r="G2685" s="35"/>
      <c r="H2685" s="215"/>
      <c r="I2685" s="215"/>
      <c r="J2685" s="215"/>
      <c r="K2685" s="215"/>
      <c r="L2685" s="215"/>
      <c r="M2685" s="215"/>
      <c r="N2685" s="215"/>
      <c r="O2685" s="215"/>
      <c r="P2685" s="215"/>
      <c r="T2685" s="214">
        <v>9794</v>
      </c>
    </row>
    <row r="2686" spans="1:21" x14ac:dyDescent="0.2">
      <c r="A2686" s="345"/>
      <c r="B2686" s="75"/>
      <c r="C2686" s="352"/>
      <c r="D2686" s="435"/>
      <c r="E2686" s="84"/>
      <c r="F2686" s="70"/>
      <c r="G2686" s="35"/>
      <c r="H2686" s="215"/>
      <c r="I2686" s="215"/>
      <c r="J2686" s="215"/>
      <c r="K2686" s="215"/>
      <c r="L2686" s="215"/>
      <c r="M2686" s="215"/>
      <c r="N2686" s="215"/>
      <c r="O2686" s="215"/>
      <c r="P2686" s="215"/>
    </row>
    <row r="2687" spans="1:21" x14ac:dyDescent="0.2">
      <c r="A2687" s="345"/>
      <c r="B2687" s="75"/>
      <c r="C2687" s="352"/>
      <c r="D2687" s="435"/>
      <c r="E2687" s="84"/>
      <c r="F2687" s="70"/>
      <c r="G2687" s="35"/>
      <c r="H2687" s="215"/>
      <c r="I2687" s="215"/>
      <c r="J2687" s="215"/>
      <c r="K2687" s="215"/>
      <c r="L2687" s="215"/>
      <c r="M2687" s="215"/>
      <c r="N2687" s="215"/>
      <c r="O2687" s="215"/>
      <c r="P2687" s="215"/>
      <c r="T2687" s="164">
        <f>T2685-G2691</f>
        <v>74.999900020000496</v>
      </c>
      <c r="U2687" s="411" t="s">
        <v>2607</v>
      </c>
    </row>
    <row r="2688" spans="1:21" x14ac:dyDescent="0.2">
      <c r="A2688" s="345"/>
      <c r="B2688" s="75"/>
      <c r="C2688" s="352"/>
      <c r="D2688" s="435" t="s">
        <v>150</v>
      </c>
      <c r="E2688" s="84"/>
      <c r="F2688" s="172"/>
      <c r="G2688" s="35"/>
      <c r="H2688" s="215"/>
      <c r="I2688" s="215"/>
      <c r="J2688" s="215"/>
      <c r="K2688" s="215"/>
      <c r="L2688" s="215"/>
      <c r="M2688" s="215"/>
      <c r="N2688" s="215"/>
      <c r="O2688" s="215"/>
      <c r="P2688" s="215"/>
      <c r="U2688" s="411" t="s">
        <v>2608</v>
      </c>
    </row>
    <row r="2689" spans="1:16" x14ac:dyDescent="0.2">
      <c r="A2689" s="345"/>
      <c r="B2689" s="75"/>
      <c r="C2689" s="352"/>
      <c r="D2689" s="435"/>
      <c r="E2689" s="84"/>
      <c r="F2689" s="173"/>
      <c r="G2689" s="35"/>
      <c r="H2689" s="215"/>
      <c r="I2689" s="215"/>
      <c r="J2689" s="215"/>
      <c r="K2689" s="215"/>
      <c r="L2689" s="215"/>
      <c r="M2689" s="215"/>
      <c r="N2689" s="215"/>
      <c r="O2689" s="215"/>
      <c r="P2689" s="215"/>
    </row>
    <row r="2690" spans="1:16" x14ac:dyDescent="0.2">
      <c r="A2690" s="345"/>
      <c r="B2690" s="75"/>
      <c r="C2690" s="352"/>
      <c r="D2690" s="435"/>
      <c r="E2690" s="84"/>
      <c r="F2690" s="173"/>
      <c r="G2690" s="35"/>
      <c r="H2690" s="215"/>
      <c r="I2690" s="215"/>
      <c r="J2690" s="215"/>
      <c r="K2690" s="215"/>
      <c r="L2690" s="215"/>
      <c r="M2690" s="215"/>
      <c r="N2690" s="215"/>
      <c r="O2690" s="215"/>
      <c r="P2690" s="215"/>
    </row>
    <row r="2691" spans="1:16" ht="13.5" thickBot="1" x14ac:dyDescent="0.25">
      <c r="A2691" s="45"/>
      <c r="B2691" s="188"/>
      <c r="C2691" s="47" t="s">
        <v>8</v>
      </c>
      <c r="D2691" s="66" t="s">
        <v>8</v>
      </c>
      <c r="E2691" s="188"/>
      <c r="F2691" s="49" t="s">
        <v>15</v>
      </c>
      <c r="G2691" s="50">
        <f>SUM(G2657:G2690)</f>
        <v>9719.0000999799995</v>
      </c>
      <c r="H2691" s="246"/>
      <c r="I2691" s="246"/>
      <c r="J2691" s="246"/>
      <c r="K2691" s="246"/>
      <c r="L2691" s="246"/>
      <c r="M2691" s="246"/>
      <c r="N2691" s="246"/>
      <c r="O2691" s="246"/>
      <c r="P2691" s="246"/>
    </row>
    <row r="2692" spans="1:16" ht="13.5" thickTop="1" x14ac:dyDescent="0.2">
      <c r="A2692" s="1188" t="s">
        <v>2604</v>
      </c>
      <c r="B2692" s="1189"/>
      <c r="C2692" s="1189"/>
      <c r="D2692" s="1189"/>
      <c r="E2692" s="1189"/>
      <c r="F2692" s="1189"/>
      <c r="G2692" s="1190"/>
      <c r="H2692" s="358"/>
      <c r="I2692" s="358"/>
      <c r="J2692" s="358"/>
      <c r="K2692" s="358"/>
      <c r="L2692" s="358"/>
      <c r="M2692" s="358"/>
      <c r="N2692" s="358"/>
      <c r="O2692" s="358"/>
      <c r="P2692" s="358"/>
    </row>
    <row r="2693" spans="1:16" ht="13.5" thickBot="1" x14ac:dyDescent="0.25">
      <c r="A2693" s="359"/>
      <c r="B2693" s="355"/>
      <c r="C2693" s="355" t="s">
        <v>8</v>
      </c>
      <c r="D2693" s="360"/>
      <c r="E2693" s="355"/>
      <c r="F2693" s="361"/>
      <c r="G2693" s="362"/>
      <c r="H2693" s="411"/>
      <c r="I2693" s="411"/>
      <c r="J2693" s="411"/>
      <c r="K2693" s="411"/>
      <c r="L2693" s="411"/>
      <c r="M2693" s="411"/>
      <c r="N2693" s="411"/>
      <c r="O2693" s="411"/>
      <c r="P2693" s="411"/>
    </row>
    <row r="2694" spans="1:16" ht="13.5" thickTop="1" x14ac:dyDescent="0.2">
      <c r="A2694" s="1130" t="s">
        <v>8</v>
      </c>
      <c r="B2694" s="1131"/>
      <c r="C2694" s="1131"/>
      <c r="D2694" s="57" t="s">
        <v>11</v>
      </c>
      <c r="E2694" s="1132" t="s">
        <v>12</v>
      </c>
      <c r="F2694" s="1132"/>
      <c r="G2694" s="1133"/>
      <c r="H2694" s="4"/>
      <c r="I2694" s="4"/>
      <c r="J2694" s="4"/>
      <c r="K2694" s="4"/>
      <c r="L2694" s="4"/>
      <c r="M2694" s="4"/>
      <c r="N2694" s="4"/>
      <c r="O2694" s="4"/>
      <c r="P2694" s="4"/>
    </row>
    <row r="2695" spans="1:16" x14ac:dyDescent="0.2">
      <c r="A2695" s="1191" t="s">
        <v>17</v>
      </c>
      <c r="B2695" s="1192"/>
      <c r="C2695" s="1193"/>
      <c r="D2695" s="39"/>
      <c r="E2695" s="1136"/>
      <c r="F2695" s="1137"/>
      <c r="G2695" s="1138"/>
      <c r="H2695" s="176"/>
      <c r="I2695" s="176"/>
      <c r="J2695" s="176"/>
      <c r="K2695" s="176"/>
      <c r="L2695" s="176"/>
      <c r="M2695" s="176"/>
      <c r="N2695" s="176"/>
      <c r="O2695" s="176"/>
      <c r="P2695" s="176"/>
    </row>
    <row r="2696" spans="1:16" x14ac:dyDescent="0.2">
      <c r="A2696" s="1191" t="s">
        <v>38</v>
      </c>
      <c r="B2696" s="1192"/>
      <c r="C2696" s="1193"/>
      <c r="D2696" s="58" t="s">
        <v>380</v>
      </c>
      <c r="E2696" s="1194" t="s">
        <v>142</v>
      </c>
      <c r="F2696" s="1139"/>
      <c r="G2696" s="1140"/>
      <c r="H2696" s="1"/>
      <c r="I2696" s="1"/>
      <c r="J2696" s="1"/>
      <c r="K2696" s="1"/>
      <c r="L2696" s="1"/>
      <c r="M2696" s="1"/>
      <c r="N2696" s="1"/>
      <c r="O2696" s="1"/>
      <c r="P2696" s="1"/>
    </row>
    <row r="2697" spans="1:16" ht="13.5" thickBot="1" x14ac:dyDescent="0.25">
      <c r="A2697" s="1195" t="s">
        <v>39</v>
      </c>
      <c r="B2697" s="1196"/>
      <c r="C2697" s="1197"/>
      <c r="D2697" s="356" t="s">
        <v>589</v>
      </c>
      <c r="E2697" s="1143" t="s">
        <v>0</v>
      </c>
      <c r="F2697" s="1143"/>
      <c r="G2697" s="1144"/>
      <c r="H2697" s="4"/>
      <c r="I2697" s="4"/>
      <c r="J2697" s="4"/>
      <c r="K2697" s="4"/>
      <c r="L2697" s="4"/>
      <c r="M2697" s="4"/>
      <c r="N2697" s="4"/>
      <c r="O2697" s="4"/>
      <c r="P2697" s="4"/>
    </row>
    <row r="2698" spans="1:16" ht="16.5" x14ac:dyDescent="0.25">
      <c r="A2698" s="1152" t="s">
        <v>29</v>
      </c>
      <c r="B2698" s="1153"/>
      <c r="C2698" s="1153"/>
      <c r="D2698" s="1153"/>
      <c r="E2698" s="1153"/>
      <c r="F2698" s="1153"/>
      <c r="G2698" s="1154"/>
      <c r="H2698" s="251"/>
      <c r="I2698" s="251"/>
      <c r="J2698" s="251"/>
      <c r="K2698" s="251"/>
      <c r="L2698" s="251"/>
      <c r="M2698" s="251"/>
      <c r="N2698" s="251"/>
      <c r="O2698" s="251"/>
      <c r="P2698" s="251"/>
    </row>
    <row r="2699" spans="1:16" x14ac:dyDescent="0.2">
      <c r="A2699" s="1155" t="s">
        <v>48</v>
      </c>
      <c r="B2699" s="1156"/>
      <c r="C2699" s="1156"/>
      <c r="D2699" s="1156"/>
      <c r="E2699" s="1156"/>
      <c r="F2699" s="1156"/>
      <c r="G2699" s="1157"/>
      <c r="H2699" s="250"/>
      <c r="I2699" s="250"/>
      <c r="J2699" s="250"/>
      <c r="K2699" s="250"/>
      <c r="L2699" s="250"/>
      <c r="M2699" s="250"/>
      <c r="N2699" s="250"/>
      <c r="O2699" s="250"/>
      <c r="P2699" s="250"/>
    </row>
    <row r="2700" spans="1:16" x14ac:dyDescent="0.2">
      <c r="A2700" s="1158" t="s">
        <v>49</v>
      </c>
      <c r="B2700" s="1159"/>
      <c r="C2700" s="1159"/>
      <c r="D2700" s="1159"/>
      <c r="E2700" s="1159"/>
      <c r="F2700" s="1159"/>
      <c r="G2700" s="1160"/>
      <c r="H2700" s="4"/>
      <c r="I2700" s="4"/>
      <c r="J2700" s="4"/>
      <c r="K2700" s="4"/>
      <c r="L2700" s="4"/>
      <c r="M2700" s="4"/>
      <c r="N2700" s="4"/>
      <c r="O2700" s="4"/>
      <c r="P2700" s="4"/>
    </row>
    <row r="2701" spans="1:16" x14ac:dyDescent="0.2">
      <c r="A2701" s="6"/>
      <c r="B2701" s="178"/>
      <c r="C2701" s="8"/>
      <c r="D2701" s="9"/>
      <c r="E2701" s="99"/>
      <c r="F2701" s="10"/>
      <c r="G2701" s="373" t="s">
        <v>20</v>
      </c>
      <c r="H2701" s="559"/>
      <c r="I2701" s="559"/>
      <c r="J2701" s="559"/>
      <c r="K2701" s="559"/>
      <c r="L2701" s="559"/>
      <c r="M2701" s="559"/>
      <c r="N2701" s="559"/>
      <c r="O2701" s="559"/>
      <c r="P2701" s="559"/>
    </row>
    <row r="2702" spans="1:16" x14ac:dyDescent="0.2">
      <c r="A2702" s="12" t="s">
        <v>1</v>
      </c>
      <c r="B2702" s="13"/>
      <c r="C2702" s="14" t="s">
        <v>5</v>
      </c>
      <c r="D2702" s="13"/>
      <c r="E2702" s="343" t="s">
        <v>3165</v>
      </c>
      <c r="F2702" s="60"/>
      <c r="G2702" s="344" t="s">
        <v>3160</v>
      </c>
      <c r="H2702" s="411"/>
      <c r="I2702" s="411"/>
      <c r="J2702" s="411"/>
      <c r="K2702" s="411"/>
      <c r="L2702" s="411"/>
      <c r="M2702" s="411"/>
      <c r="N2702" s="411"/>
      <c r="O2702" s="411"/>
      <c r="P2702" s="411"/>
    </row>
    <row r="2703" spans="1:16" x14ac:dyDescent="0.2">
      <c r="A2703" s="17" t="s">
        <v>8</v>
      </c>
      <c r="B2703" s="179"/>
      <c r="C2703" s="19"/>
      <c r="D2703" s="4"/>
      <c r="E2703" s="1145"/>
      <c r="F2703" s="1146"/>
      <c r="G2703" s="20"/>
    </row>
    <row r="2704" spans="1:16" x14ac:dyDescent="0.2">
      <c r="A2704" s="21" t="s">
        <v>37</v>
      </c>
      <c r="B2704" s="22"/>
      <c r="C2704" s="22"/>
      <c r="D2704" s="22"/>
      <c r="E2704" s="23" t="s">
        <v>46</v>
      </c>
      <c r="F2704" s="24"/>
      <c r="G2704" s="20" t="s">
        <v>50</v>
      </c>
    </row>
    <row r="2705" spans="1:20" x14ac:dyDescent="0.2">
      <c r="A2705" s="6"/>
      <c r="B2705" s="178"/>
      <c r="C2705" s="8"/>
      <c r="D2705" s="8"/>
      <c r="E2705" s="1147"/>
      <c r="F2705" s="1148"/>
      <c r="G2705" s="25"/>
    </row>
    <row r="2706" spans="1:20" ht="26.25" thickBot="1" x14ac:dyDescent="0.25">
      <c r="A2706" s="26" t="s">
        <v>47</v>
      </c>
      <c r="B2706" s="180" t="s">
        <v>23</v>
      </c>
      <c r="C2706" s="28" t="s">
        <v>34</v>
      </c>
      <c r="D2706" s="110" t="s">
        <v>53</v>
      </c>
      <c r="E2706" s="181" t="s">
        <v>54</v>
      </c>
      <c r="F2706" s="111" t="s">
        <v>55</v>
      </c>
      <c r="G2706" s="112" t="s">
        <v>35</v>
      </c>
      <c r="H2706" s="253"/>
      <c r="I2706" s="253"/>
      <c r="J2706" s="253"/>
      <c r="K2706" s="253"/>
      <c r="L2706" s="253"/>
      <c r="M2706" s="253"/>
      <c r="N2706" s="253"/>
      <c r="O2706" s="253"/>
      <c r="P2706" s="253"/>
    </row>
    <row r="2707" spans="1:20" ht="13.5" thickTop="1" x14ac:dyDescent="0.2">
      <c r="A2707" s="345">
        <v>1</v>
      </c>
      <c r="B2707" s="75"/>
      <c r="C2707" s="352" t="s">
        <v>149</v>
      </c>
      <c r="D2707" s="347" t="s">
        <v>2639</v>
      </c>
      <c r="E2707" s="77">
        <v>4</v>
      </c>
      <c r="F2707" s="280">
        <v>43</v>
      </c>
      <c r="G2707" s="35">
        <f>F2707*E2707</f>
        <v>172</v>
      </c>
      <c r="H2707" s="215"/>
      <c r="I2707" s="215"/>
      <c r="J2707" s="215"/>
      <c r="K2707" s="215"/>
      <c r="L2707" s="215"/>
      <c r="M2707" s="215"/>
      <c r="N2707" s="215"/>
      <c r="O2707" s="215"/>
      <c r="P2707" s="215"/>
    </row>
    <row r="2708" spans="1:20" x14ac:dyDescent="0.2">
      <c r="A2708" s="345">
        <f>A2707+1</f>
        <v>2</v>
      </c>
      <c r="B2708" s="75"/>
      <c r="C2708" s="352" t="s">
        <v>1468</v>
      </c>
      <c r="D2708" s="347" t="s">
        <v>2016</v>
      </c>
      <c r="E2708" s="77">
        <v>1</v>
      </c>
      <c r="F2708" s="280">
        <v>29</v>
      </c>
      <c r="G2708" s="35">
        <f t="shared" ref="G2708:G2729" si="58">F2708*E2708</f>
        <v>29</v>
      </c>
      <c r="H2708" s="215"/>
      <c r="I2708" s="215"/>
      <c r="J2708" s="215"/>
      <c r="K2708" s="215"/>
      <c r="L2708" s="215"/>
      <c r="M2708" s="215"/>
      <c r="N2708" s="215"/>
      <c r="O2708" s="215"/>
      <c r="P2708" s="215"/>
    </row>
    <row r="2709" spans="1:20" x14ac:dyDescent="0.2">
      <c r="A2709" s="345">
        <f t="shared" ref="A2709:A2729" si="59">A2708+1</f>
        <v>3</v>
      </c>
      <c r="B2709" s="75"/>
      <c r="C2709" s="352" t="s">
        <v>149</v>
      </c>
      <c r="D2709" s="347" t="s">
        <v>2640</v>
      </c>
      <c r="E2709" s="77">
        <v>2</v>
      </c>
      <c r="F2709" s="280">
        <v>212</v>
      </c>
      <c r="G2709" s="35">
        <f t="shared" si="58"/>
        <v>424</v>
      </c>
      <c r="H2709" s="215">
        <f>G2707+G2708+G2709</f>
        <v>625</v>
      </c>
      <c r="I2709" s="215"/>
      <c r="J2709" s="215"/>
      <c r="K2709" s="215"/>
      <c r="L2709" s="215"/>
      <c r="M2709" s="215"/>
      <c r="N2709" s="215"/>
      <c r="O2709" s="215"/>
      <c r="P2709" s="215"/>
      <c r="Q2709" s="555" t="s">
        <v>8</v>
      </c>
    </row>
    <row r="2710" spans="1:20" x14ac:dyDescent="0.2">
      <c r="A2710" s="345">
        <f t="shared" si="59"/>
        <v>4</v>
      </c>
      <c r="B2710" s="75"/>
      <c r="C2710" s="352" t="s">
        <v>431</v>
      </c>
      <c r="D2710" s="347" t="s">
        <v>2641</v>
      </c>
      <c r="E2710" s="77">
        <v>4</v>
      </c>
      <c r="F2710" s="655">
        <v>239</v>
      </c>
      <c r="G2710" s="35">
        <f t="shared" si="58"/>
        <v>956</v>
      </c>
      <c r="H2710" s="215"/>
      <c r="I2710" s="215"/>
      <c r="J2710" s="215"/>
      <c r="K2710" s="215"/>
      <c r="L2710" s="215"/>
      <c r="M2710" s="215"/>
      <c r="N2710" s="215"/>
      <c r="O2710" s="215"/>
      <c r="P2710" s="215"/>
    </row>
    <row r="2711" spans="1:20" x14ac:dyDescent="0.2">
      <c r="A2711" s="345">
        <f t="shared" si="59"/>
        <v>5</v>
      </c>
      <c r="B2711" s="75"/>
      <c r="C2711" s="352" t="s">
        <v>149</v>
      </c>
      <c r="D2711" s="347" t="s">
        <v>2340</v>
      </c>
      <c r="E2711" s="77">
        <v>6</v>
      </c>
      <c r="F2711" s="214">
        <v>54</v>
      </c>
      <c r="G2711" s="35">
        <f t="shared" si="58"/>
        <v>324</v>
      </c>
      <c r="H2711" s="215">
        <f>G2710+G2711</f>
        <v>1280</v>
      </c>
      <c r="I2711" s="215"/>
      <c r="J2711" s="215"/>
      <c r="K2711" s="215"/>
      <c r="L2711" s="215"/>
      <c r="M2711" s="215"/>
      <c r="N2711" s="215"/>
      <c r="O2711" s="215">
        <v>149</v>
      </c>
      <c r="P2711" s="215">
        <f>O2711+H2711</f>
        <v>1429</v>
      </c>
    </row>
    <row r="2712" spans="1:20" x14ac:dyDescent="0.2">
      <c r="A2712" s="345">
        <f t="shared" si="59"/>
        <v>6</v>
      </c>
      <c r="B2712" s="75"/>
      <c r="C2712" s="352" t="s">
        <v>1461</v>
      </c>
      <c r="D2712" s="347" t="s">
        <v>2642</v>
      </c>
      <c r="E2712" s="77">
        <v>0.33600000000000002</v>
      </c>
      <c r="F2712" s="280">
        <v>295</v>
      </c>
      <c r="G2712" s="35">
        <f t="shared" si="58"/>
        <v>99.12</v>
      </c>
      <c r="H2712" s="215">
        <f>G2712</f>
        <v>99.12</v>
      </c>
      <c r="I2712" s="215"/>
      <c r="J2712" s="215"/>
      <c r="K2712" s="215"/>
      <c r="L2712" s="215"/>
      <c r="M2712" s="215"/>
      <c r="N2712" s="215"/>
      <c r="O2712" s="215">
        <v>596</v>
      </c>
      <c r="P2712" s="215">
        <f>O2712+H2712</f>
        <v>695.12</v>
      </c>
    </row>
    <row r="2713" spans="1:20" x14ac:dyDescent="0.2">
      <c r="A2713" s="345">
        <f t="shared" si="59"/>
        <v>7</v>
      </c>
      <c r="B2713" s="75"/>
      <c r="C2713" s="346" t="s">
        <v>246</v>
      </c>
      <c r="D2713" s="347" t="s">
        <v>2643</v>
      </c>
      <c r="E2713" s="77">
        <v>96</v>
      </c>
      <c r="F2713" s="280">
        <v>4.5</v>
      </c>
      <c r="G2713" s="35">
        <f t="shared" si="58"/>
        <v>432</v>
      </c>
      <c r="H2713" s="215">
        <f>G2713</f>
        <v>432</v>
      </c>
      <c r="I2713" s="215"/>
      <c r="J2713" s="215"/>
      <c r="K2713" s="215"/>
      <c r="L2713" s="215"/>
      <c r="M2713" s="215"/>
      <c r="N2713" s="215"/>
      <c r="O2713" s="215"/>
      <c r="P2713" s="215"/>
    </row>
    <row r="2714" spans="1:20" x14ac:dyDescent="0.2">
      <c r="A2714" s="345">
        <f t="shared" si="59"/>
        <v>8</v>
      </c>
      <c r="B2714" s="75"/>
      <c r="C2714" s="352" t="s">
        <v>1461</v>
      </c>
      <c r="D2714" s="347" t="s">
        <v>1653</v>
      </c>
      <c r="E2714" s="77">
        <v>0.57999999999999996</v>
      </c>
      <c r="F2714" s="280">
        <v>200</v>
      </c>
      <c r="G2714" s="35">
        <f t="shared" si="58"/>
        <v>115.99999999999999</v>
      </c>
      <c r="H2714" s="215"/>
      <c r="I2714" s="215"/>
      <c r="J2714" s="215"/>
      <c r="K2714" s="215"/>
      <c r="L2714" s="215"/>
      <c r="M2714" s="215"/>
      <c r="N2714" s="215"/>
      <c r="O2714" s="215"/>
      <c r="P2714" s="215"/>
      <c r="R2714" s="2">
        <v>0.28599999999999998</v>
      </c>
      <c r="S2714" s="214">
        <v>200</v>
      </c>
      <c r="T2714" s="214">
        <f>S2714*R2714</f>
        <v>57.199999999999996</v>
      </c>
    </row>
    <row r="2715" spans="1:20" x14ac:dyDescent="0.2">
      <c r="A2715" s="345">
        <f t="shared" si="59"/>
        <v>9</v>
      </c>
      <c r="B2715" s="186"/>
      <c r="C2715" s="352" t="s">
        <v>1461</v>
      </c>
      <c r="D2715" s="347" t="s">
        <v>2644</v>
      </c>
      <c r="E2715" s="438">
        <v>1.014</v>
      </c>
      <c r="F2715" s="280">
        <v>250</v>
      </c>
      <c r="G2715" s="35">
        <f t="shared" si="58"/>
        <v>253.5</v>
      </c>
      <c r="H2715" s="215"/>
      <c r="I2715" s="215"/>
      <c r="J2715" s="215"/>
      <c r="K2715" s="215"/>
      <c r="L2715" s="215"/>
      <c r="M2715" s="215"/>
      <c r="N2715" s="215"/>
      <c r="O2715" s="215"/>
      <c r="P2715" s="215"/>
      <c r="R2715" s="2">
        <v>0.29399999999999998</v>
      </c>
      <c r="S2715" s="214">
        <v>200</v>
      </c>
      <c r="T2715" s="214">
        <f>S2715*R2715</f>
        <v>58.8</v>
      </c>
    </row>
    <row r="2716" spans="1:20" x14ac:dyDescent="0.2">
      <c r="A2716" s="345">
        <f t="shared" si="59"/>
        <v>10</v>
      </c>
      <c r="B2716" s="74"/>
      <c r="C2716" s="352" t="s">
        <v>1461</v>
      </c>
      <c r="D2716" s="347" t="s">
        <v>2006</v>
      </c>
      <c r="E2716" s="77">
        <v>1.228</v>
      </c>
      <c r="F2716" s="280">
        <v>180</v>
      </c>
      <c r="G2716" s="35">
        <f t="shared" si="58"/>
        <v>221.04</v>
      </c>
      <c r="H2716" s="215"/>
      <c r="I2716" s="215"/>
      <c r="J2716" s="215"/>
      <c r="K2716" s="215"/>
      <c r="L2716" s="215"/>
      <c r="M2716" s="215"/>
      <c r="N2716" s="215"/>
      <c r="O2716" s="215"/>
      <c r="P2716" s="215"/>
      <c r="R2716" s="2">
        <f>SUM(R2714:R2715)</f>
        <v>0.57999999999999996</v>
      </c>
      <c r="T2716" s="215">
        <f>SUM(T2714:T2715)</f>
        <v>116</v>
      </c>
    </row>
    <row r="2717" spans="1:20" x14ac:dyDescent="0.2">
      <c r="A2717" s="345">
        <f t="shared" si="59"/>
        <v>11</v>
      </c>
      <c r="B2717" s="74"/>
      <c r="C2717" s="352" t="s">
        <v>149</v>
      </c>
      <c r="D2717" s="435" t="s">
        <v>2645</v>
      </c>
      <c r="E2717" s="84">
        <v>1</v>
      </c>
      <c r="F2717" s="70">
        <v>88</v>
      </c>
      <c r="G2717" s="35">
        <f t="shared" si="58"/>
        <v>88</v>
      </c>
      <c r="H2717" s="215">
        <f>G2714+G2715+G2716+G2717</f>
        <v>678.54</v>
      </c>
      <c r="I2717" s="215"/>
      <c r="J2717" s="215"/>
      <c r="K2717" s="215"/>
      <c r="L2717" s="215"/>
      <c r="M2717" s="215"/>
      <c r="N2717" s="215"/>
      <c r="O2717" s="215"/>
      <c r="P2717" s="215"/>
      <c r="Q2717" s="215">
        <f>SUM(G2714:G2717)</f>
        <v>678.54</v>
      </c>
    </row>
    <row r="2718" spans="1:20" x14ac:dyDescent="0.2">
      <c r="A2718" s="345">
        <f t="shared" si="59"/>
        <v>12</v>
      </c>
      <c r="B2718" s="74"/>
      <c r="C2718" s="352" t="s">
        <v>149</v>
      </c>
      <c r="D2718" s="435" t="s">
        <v>2646</v>
      </c>
      <c r="E2718" s="84">
        <v>2</v>
      </c>
      <c r="F2718" s="70">
        <v>550</v>
      </c>
      <c r="G2718" s="35">
        <f t="shared" si="58"/>
        <v>1100</v>
      </c>
      <c r="H2718" s="215">
        <f>G2718</f>
        <v>1100</v>
      </c>
      <c r="I2718" s="215"/>
      <c r="J2718" s="215"/>
      <c r="K2718" s="215"/>
      <c r="L2718" s="215"/>
      <c r="M2718" s="215"/>
      <c r="N2718" s="215"/>
      <c r="O2718" s="215"/>
      <c r="P2718" s="215"/>
      <c r="Q2718" s="215">
        <f>G2718</f>
        <v>1100</v>
      </c>
      <c r="R2718" s="2">
        <v>0.24399999999999999</v>
      </c>
      <c r="S2718" s="214">
        <v>250</v>
      </c>
      <c r="T2718" s="164">
        <f>S2718*R2718</f>
        <v>61</v>
      </c>
    </row>
    <row r="2719" spans="1:20" x14ac:dyDescent="0.2">
      <c r="A2719" s="345">
        <f t="shared" si="59"/>
        <v>13</v>
      </c>
      <c r="B2719" s="75"/>
      <c r="C2719" s="352" t="s">
        <v>1461</v>
      </c>
      <c r="D2719" s="435" t="s">
        <v>1669</v>
      </c>
      <c r="E2719" s="780">
        <v>3.125</v>
      </c>
      <c r="F2719" s="779">
        <v>120</v>
      </c>
      <c r="G2719" s="35">
        <f t="shared" si="58"/>
        <v>375</v>
      </c>
      <c r="H2719" s="215">
        <f>G2719</f>
        <v>375</v>
      </c>
      <c r="I2719" s="215"/>
      <c r="J2719" s="215"/>
      <c r="K2719" s="215"/>
      <c r="L2719" s="215"/>
      <c r="M2719" s="215"/>
      <c r="N2719" s="215"/>
      <c r="O2719" s="215"/>
      <c r="P2719" s="215"/>
      <c r="Q2719" s="215">
        <f>G2719</f>
        <v>375</v>
      </c>
      <c r="R2719" s="411">
        <v>0.252</v>
      </c>
      <c r="S2719" s="418">
        <v>250</v>
      </c>
      <c r="T2719" s="164">
        <f t="shared" ref="T2719:T2720" si="60">S2719*R2719</f>
        <v>63</v>
      </c>
    </row>
    <row r="2720" spans="1:20" x14ac:dyDescent="0.2">
      <c r="A2720" s="345">
        <f t="shared" si="59"/>
        <v>14</v>
      </c>
      <c r="B2720" s="75"/>
      <c r="C2720" s="352" t="s">
        <v>1461</v>
      </c>
      <c r="D2720" s="435" t="s">
        <v>2028</v>
      </c>
      <c r="E2720" s="84">
        <v>1.02</v>
      </c>
      <c r="F2720" s="89">
        <v>279.41176469999999</v>
      </c>
      <c r="G2720" s="35">
        <f t="shared" si="58"/>
        <v>284.99999999400001</v>
      </c>
      <c r="H2720" s="215"/>
      <c r="I2720" s="215"/>
      <c r="J2720" s="215"/>
      <c r="K2720" s="215"/>
      <c r="L2720" s="215"/>
      <c r="M2720" s="215"/>
      <c r="N2720" s="215"/>
      <c r="O2720" s="215"/>
      <c r="P2720" s="215"/>
      <c r="R2720" s="411">
        <v>0.26200000000000001</v>
      </c>
      <c r="S2720" s="418">
        <v>250</v>
      </c>
      <c r="T2720" s="164">
        <f t="shared" si="60"/>
        <v>65.5</v>
      </c>
    </row>
    <row r="2721" spans="1:22" x14ac:dyDescent="0.2">
      <c r="A2721" s="345">
        <f t="shared" si="59"/>
        <v>15</v>
      </c>
      <c r="B2721" s="75"/>
      <c r="C2721" s="352" t="s">
        <v>1461</v>
      </c>
      <c r="D2721" s="435" t="s">
        <v>1481</v>
      </c>
      <c r="E2721" s="438">
        <v>0.42</v>
      </c>
      <c r="F2721" s="562">
        <v>150</v>
      </c>
      <c r="G2721" s="353">
        <f t="shared" si="58"/>
        <v>63</v>
      </c>
      <c r="H2721" s="419">
        <f>G2720+G2721</f>
        <v>347.99999999400001</v>
      </c>
      <c r="I2721" s="419"/>
      <c r="J2721" s="419"/>
      <c r="K2721" s="419"/>
      <c r="L2721" s="419"/>
      <c r="M2721" s="419"/>
      <c r="N2721" s="865"/>
      <c r="O2721" s="865"/>
      <c r="P2721" s="865"/>
      <c r="Q2721" s="164">
        <f>G2720+G2721</f>
        <v>347.99999999400001</v>
      </c>
      <c r="R2721" s="2">
        <v>0.25600000000000001</v>
      </c>
      <c r="S2721" s="418">
        <v>250</v>
      </c>
      <c r="T2721" s="164">
        <f>S2721*R2721</f>
        <v>64</v>
      </c>
    </row>
    <row r="2722" spans="1:22" x14ac:dyDescent="0.2">
      <c r="A2722" s="345">
        <f t="shared" si="59"/>
        <v>16</v>
      </c>
      <c r="B2722" s="75"/>
      <c r="C2722" s="352" t="s">
        <v>1461</v>
      </c>
      <c r="D2722" s="435" t="s">
        <v>1662</v>
      </c>
      <c r="E2722" s="867">
        <v>1.3</v>
      </c>
      <c r="F2722" s="562">
        <v>100</v>
      </c>
      <c r="G2722" s="353">
        <f t="shared" si="58"/>
        <v>130</v>
      </c>
      <c r="H2722" s="865"/>
      <c r="I2722" s="865"/>
      <c r="J2722" s="865"/>
      <c r="K2722" s="865"/>
      <c r="L2722" s="865"/>
      <c r="M2722" s="865"/>
      <c r="N2722" s="865"/>
      <c r="O2722" s="865"/>
      <c r="P2722" s="865"/>
      <c r="R2722" s="2">
        <f>SUM(R2718:R2721)</f>
        <v>1.014</v>
      </c>
      <c r="S2722" s="418"/>
      <c r="T2722" s="164">
        <f>SUM(T2718:T2721)</f>
        <v>253.5</v>
      </c>
    </row>
    <row r="2723" spans="1:22" x14ac:dyDescent="0.2">
      <c r="A2723" s="345">
        <f t="shared" si="59"/>
        <v>17</v>
      </c>
      <c r="B2723" s="75"/>
      <c r="C2723" s="352" t="s">
        <v>1461</v>
      </c>
      <c r="D2723" s="435" t="s">
        <v>1481</v>
      </c>
      <c r="E2723" s="867">
        <v>0.21</v>
      </c>
      <c r="F2723" s="562">
        <v>160</v>
      </c>
      <c r="G2723" s="353">
        <f t="shared" si="58"/>
        <v>33.6</v>
      </c>
      <c r="H2723" s="865"/>
      <c r="I2723" s="865"/>
      <c r="J2723" s="865"/>
      <c r="K2723" s="865"/>
      <c r="L2723" s="865"/>
      <c r="M2723" s="865"/>
      <c r="N2723" s="865"/>
      <c r="O2723" s="865"/>
      <c r="P2723" s="865"/>
    </row>
    <row r="2724" spans="1:22" x14ac:dyDescent="0.2">
      <c r="A2724" s="345">
        <f t="shared" si="59"/>
        <v>18</v>
      </c>
      <c r="B2724" s="75"/>
      <c r="C2724" s="352" t="s">
        <v>1461</v>
      </c>
      <c r="D2724" s="347" t="s">
        <v>1483</v>
      </c>
      <c r="E2724" s="867">
        <v>0.74</v>
      </c>
      <c r="F2724" s="562">
        <v>70</v>
      </c>
      <c r="G2724" s="353">
        <f t="shared" si="58"/>
        <v>51.8</v>
      </c>
      <c r="H2724" s="865"/>
      <c r="I2724" s="865"/>
      <c r="J2724" s="865"/>
      <c r="K2724" s="865"/>
      <c r="L2724" s="865"/>
      <c r="M2724" s="865"/>
      <c r="N2724" s="865"/>
      <c r="O2724" s="865"/>
      <c r="P2724" s="865"/>
      <c r="R2724" s="411">
        <v>0.65800000000000003</v>
      </c>
      <c r="S2724" s="418">
        <v>180</v>
      </c>
      <c r="T2724" s="164">
        <f>S2724*R2724</f>
        <v>118.44000000000001</v>
      </c>
      <c r="V2724" s="2">
        <f>100/134</f>
        <v>0.74626865671641796</v>
      </c>
    </row>
    <row r="2725" spans="1:22" x14ac:dyDescent="0.2">
      <c r="A2725" s="345">
        <f t="shared" si="59"/>
        <v>19</v>
      </c>
      <c r="B2725" s="75"/>
      <c r="C2725" s="352" t="s">
        <v>1461</v>
      </c>
      <c r="D2725" s="347" t="s">
        <v>1653</v>
      </c>
      <c r="E2725" s="868">
        <v>0.31</v>
      </c>
      <c r="F2725" s="562">
        <v>140</v>
      </c>
      <c r="G2725" s="353">
        <f t="shared" si="58"/>
        <v>43.4</v>
      </c>
      <c r="H2725" s="419">
        <f>G2722+G2723+G2724+G2725</f>
        <v>258.79999999999995</v>
      </c>
      <c r="I2725" s="419"/>
      <c r="J2725" s="419"/>
      <c r="K2725" s="419"/>
      <c r="L2725" s="419"/>
      <c r="M2725" s="419"/>
      <c r="N2725" s="865"/>
      <c r="O2725" s="865"/>
      <c r="P2725" s="865"/>
      <c r="R2725" s="411">
        <v>0.56999999999999995</v>
      </c>
      <c r="S2725" s="418">
        <v>180</v>
      </c>
      <c r="T2725" s="164">
        <f>S2725*R2725</f>
        <v>102.6</v>
      </c>
    </row>
    <row r="2726" spans="1:22" x14ac:dyDescent="0.2">
      <c r="A2726" s="345">
        <f t="shared" si="59"/>
        <v>20</v>
      </c>
      <c r="B2726" s="75"/>
      <c r="C2726" s="352" t="s">
        <v>1461</v>
      </c>
      <c r="D2726" s="347" t="s">
        <v>1512</v>
      </c>
      <c r="E2726" s="84">
        <v>2</v>
      </c>
      <c r="F2726" s="70">
        <v>160</v>
      </c>
      <c r="G2726" s="35">
        <f t="shared" si="58"/>
        <v>320</v>
      </c>
      <c r="H2726" s="215"/>
      <c r="I2726" s="215"/>
      <c r="J2726" s="215"/>
      <c r="K2726" s="215"/>
      <c r="L2726" s="215"/>
      <c r="M2726" s="215"/>
      <c r="N2726" s="215"/>
      <c r="O2726" s="215"/>
      <c r="P2726" s="215"/>
      <c r="R2726" s="2">
        <f>SUM(R2724:R2725)</f>
        <v>1.228</v>
      </c>
      <c r="T2726" s="164">
        <f>SUM(T2724:T2725)</f>
        <v>221.04000000000002</v>
      </c>
    </row>
    <row r="2727" spans="1:22" x14ac:dyDescent="0.2">
      <c r="A2727" s="345">
        <f t="shared" si="59"/>
        <v>21</v>
      </c>
      <c r="B2727" s="75"/>
      <c r="C2727" s="352" t="s">
        <v>1461</v>
      </c>
      <c r="D2727" s="347" t="s">
        <v>251</v>
      </c>
      <c r="E2727" s="84">
        <v>2</v>
      </c>
      <c r="F2727" s="70">
        <v>160</v>
      </c>
      <c r="G2727" s="35">
        <f t="shared" si="58"/>
        <v>320</v>
      </c>
      <c r="H2727" s="215"/>
      <c r="I2727" s="215"/>
      <c r="J2727" s="215"/>
      <c r="K2727" s="215"/>
      <c r="L2727" s="215"/>
      <c r="M2727" s="215"/>
      <c r="N2727" s="215"/>
      <c r="O2727" s="215"/>
      <c r="P2727" s="215"/>
      <c r="V2727" s="2">
        <f>160/31</f>
        <v>5.161290322580645</v>
      </c>
    </row>
    <row r="2728" spans="1:22" x14ac:dyDescent="0.2">
      <c r="A2728" s="345">
        <f t="shared" si="59"/>
        <v>22</v>
      </c>
      <c r="B2728" s="75"/>
      <c r="C2728" s="352" t="s">
        <v>1461</v>
      </c>
      <c r="D2728" s="435" t="s">
        <v>1481</v>
      </c>
      <c r="E2728" s="84">
        <v>1.25</v>
      </c>
      <c r="F2728" s="70">
        <v>160</v>
      </c>
      <c r="G2728" s="35">
        <f t="shared" si="58"/>
        <v>200</v>
      </c>
      <c r="H2728" s="215">
        <f>G2726+G2727+G2728</f>
        <v>840</v>
      </c>
      <c r="I2728" s="215"/>
      <c r="J2728" s="215"/>
      <c r="K2728" s="215"/>
      <c r="L2728" s="215"/>
      <c r="M2728" s="215"/>
      <c r="N2728" s="215"/>
      <c r="O2728" s="215"/>
      <c r="P2728" s="215"/>
    </row>
    <row r="2729" spans="1:22" x14ac:dyDescent="0.2">
      <c r="A2729" s="345">
        <f t="shared" si="59"/>
        <v>23</v>
      </c>
      <c r="B2729" s="75"/>
      <c r="C2729" s="352" t="s">
        <v>1461</v>
      </c>
      <c r="D2729" s="435" t="s">
        <v>1663</v>
      </c>
      <c r="E2729" s="84">
        <v>4</v>
      </c>
      <c r="F2729" s="70">
        <v>80</v>
      </c>
      <c r="G2729" s="35">
        <f t="shared" si="58"/>
        <v>320</v>
      </c>
      <c r="H2729" s="215"/>
      <c r="I2729" s="215"/>
      <c r="J2729" s="215"/>
      <c r="K2729" s="215"/>
      <c r="L2729" s="215"/>
      <c r="M2729" s="215"/>
      <c r="N2729" s="215"/>
      <c r="O2729" s="215"/>
      <c r="P2729" s="215"/>
    </row>
    <row r="2730" spans="1:22" x14ac:dyDescent="0.2">
      <c r="A2730" s="345"/>
      <c r="B2730" s="75"/>
      <c r="C2730" s="352"/>
      <c r="D2730" s="435"/>
      <c r="E2730" s="84"/>
      <c r="F2730" s="70"/>
      <c r="G2730" s="35"/>
      <c r="H2730" s="215"/>
      <c r="I2730" s="215"/>
      <c r="J2730" s="215"/>
      <c r="K2730" s="215"/>
      <c r="L2730" s="215"/>
      <c r="M2730" s="215"/>
      <c r="N2730" s="215"/>
      <c r="O2730" s="215"/>
      <c r="P2730" s="215"/>
      <c r="V2730" s="2">
        <f>140/43</f>
        <v>3.2558139534883721</v>
      </c>
    </row>
    <row r="2731" spans="1:22" x14ac:dyDescent="0.2">
      <c r="A2731" s="345"/>
      <c r="B2731" s="75"/>
      <c r="C2731" s="352"/>
      <c r="D2731" s="435"/>
      <c r="E2731" s="84"/>
      <c r="F2731" s="70"/>
      <c r="G2731" s="35"/>
      <c r="H2731" s="215"/>
      <c r="I2731" s="215"/>
      <c r="J2731" s="215"/>
      <c r="K2731" s="215"/>
      <c r="L2731" s="215"/>
      <c r="M2731" s="215"/>
      <c r="N2731" s="215"/>
      <c r="O2731" s="215"/>
      <c r="P2731" s="215"/>
      <c r="R2731" s="2">
        <v>3.13</v>
      </c>
      <c r="S2731" s="2">
        <v>120</v>
      </c>
      <c r="T2731" s="2">
        <f>S2731*R2731</f>
        <v>375.59999999999997</v>
      </c>
    </row>
    <row r="2732" spans="1:22" x14ac:dyDescent="0.2">
      <c r="A2732" s="345"/>
      <c r="B2732" s="75"/>
      <c r="C2732" s="352"/>
      <c r="D2732" s="435"/>
      <c r="E2732" s="84"/>
      <c r="F2732" s="70"/>
      <c r="G2732" s="35"/>
      <c r="H2732" s="215"/>
      <c r="I2732" s="215"/>
      <c r="J2732" s="215"/>
      <c r="K2732" s="215"/>
      <c r="L2732" s="215"/>
      <c r="M2732" s="215"/>
      <c r="N2732" s="215"/>
      <c r="O2732" s="215"/>
      <c r="P2732" s="215"/>
    </row>
    <row r="2733" spans="1:22" x14ac:dyDescent="0.2">
      <c r="A2733" s="345"/>
      <c r="B2733" s="75"/>
      <c r="C2733" s="352"/>
      <c r="D2733" s="435"/>
      <c r="E2733" s="84"/>
      <c r="F2733" s="70"/>
      <c r="G2733" s="35"/>
      <c r="H2733" s="215"/>
      <c r="I2733" s="215"/>
      <c r="J2733" s="215"/>
      <c r="K2733" s="215"/>
      <c r="L2733" s="215"/>
      <c r="M2733" s="215"/>
      <c r="N2733" s="215"/>
      <c r="O2733" s="215"/>
      <c r="P2733" s="215"/>
      <c r="T2733" s="411" t="s">
        <v>8</v>
      </c>
    </row>
    <row r="2734" spans="1:22" x14ac:dyDescent="0.2">
      <c r="A2734" s="345"/>
      <c r="B2734" s="75"/>
      <c r="C2734" s="352"/>
      <c r="D2734" s="435"/>
      <c r="E2734" s="84"/>
      <c r="F2734" s="70"/>
      <c r="G2734" s="35"/>
      <c r="H2734" s="215"/>
      <c r="I2734" s="215"/>
      <c r="J2734" s="215"/>
      <c r="K2734" s="215"/>
      <c r="L2734" s="215"/>
      <c r="M2734" s="215"/>
      <c r="N2734" s="215"/>
      <c r="O2734" s="215"/>
      <c r="P2734" s="215"/>
      <c r="R2734" s="2">
        <f>285/1.02</f>
        <v>279.41176470588238</v>
      </c>
      <c r="V2734" s="2">
        <f>70/51</f>
        <v>1.3725490196078431</v>
      </c>
    </row>
    <row r="2735" spans="1:22" x14ac:dyDescent="0.2">
      <c r="A2735" s="345"/>
      <c r="B2735" s="75"/>
      <c r="C2735" s="352"/>
      <c r="D2735" s="435"/>
      <c r="E2735" s="84"/>
      <c r="F2735" s="70"/>
      <c r="G2735" s="35"/>
      <c r="H2735" s="215"/>
      <c r="I2735" s="215"/>
      <c r="J2735" s="215"/>
      <c r="K2735" s="215"/>
      <c r="L2735" s="215"/>
      <c r="M2735" s="215"/>
      <c r="N2735" s="215"/>
      <c r="O2735" s="215"/>
      <c r="P2735" s="215"/>
    </row>
    <row r="2736" spans="1:22" x14ac:dyDescent="0.2">
      <c r="A2736" s="345"/>
      <c r="B2736" s="75"/>
      <c r="C2736" s="352"/>
      <c r="D2736" s="435"/>
      <c r="E2736" s="84"/>
      <c r="F2736" s="70"/>
      <c r="G2736" s="35"/>
      <c r="H2736" s="215"/>
      <c r="I2736" s="215"/>
      <c r="J2736" s="215"/>
      <c r="K2736" s="215"/>
      <c r="L2736" s="215"/>
      <c r="M2736" s="215"/>
      <c r="N2736" s="215"/>
      <c r="O2736" s="215"/>
      <c r="P2736" s="215"/>
      <c r="R2736" s="2">
        <f>63/0.42</f>
        <v>150</v>
      </c>
      <c r="T2736" s="2">
        <f>100/134</f>
        <v>0.74626865671641796</v>
      </c>
    </row>
    <row r="2737" spans="1:23" x14ac:dyDescent="0.2">
      <c r="A2737" s="345"/>
      <c r="B2737" s="75"/>
      <c r="C2737" s="352"/>
      <c r="D2737" s="435"/>
      <c r="E2737" s="84"/>
      <c r="F2737" s="70"/>
      <c r="G2737" s="35"/>
      <c r="H2737" s="215"/>
      <c r="I2737" s="215"/>
      <c r="J2737" s="215"/>
      <c r="K2737" s="215"/>
      <c r="L2737" s="215"/>
      <c r="M2737" s="215"/>
      <c r="N2737" s="215"/>
      <c r="O2737" s="215"/>
      <c r="P2737" s="215"/>
    </row>
    <row r="2738" spans="1:23" x14ac:dyDescent="0.2">
      <c r="A2738" s="345"/>
      <c r="B2738" s="75"/>
      <c r="C2738" s="352"/>
      <c r="D2738" s="435" t="s">
        <v>150</v>
      </c>
      <c r="E2738" s="84"/>
      <c r="F2738" s="172"/>
      <c r="G2738" s="35"/>
      <c r="H2738" s="215"/>
      <c r="I2738" s="215"/>
      <c r="J2738" s="215"/>
      <c r="K2738" s="215"/>
      <c r="L2738" s="215"/>
      <c r="M2738" s="215"/>
      <c r="N2738" s="215"/>
      <c r="O2738" s="215"/>
      <c r="P2738" s="215"/>
    </row>
    <row r="2739" spans="1:23" x14ac:dyDescent="0.2">
      <c r="A2739" s="345"/>
      <c r="B2739" s="75"/>
      <c r="C2739" s="352"/>
      <c r="D2739" s="435"/>
      <c r="E2739" s="84"/>
      <c r="F2739" s="173"/>
      <c r="G2739" s="35"/>
      <c r="H2739" s="215"/>
      <c r="I2739" s="215"/>
      <c r="J2739" s="215"/>
      <c r="K2739" s="215"/>
      <c r="L2739" s="215"/>
      <c r="M2739" s="215"/>
      <c r="N2739" s="215"/>
      <c r="O2739" s="215"/>
      <c r="P2739" s="215"/>
    </row>
    <row r="2740" spans="1:23" x14ac:dyDescent="0.2">
      <c r="A2740" s="345"/>
      <c r="B2740" s="75"/>
      <c r="C2740" s="352"/>
      <c r="D2740" s="435"/>
      <c r="E2740" s="84"/>
      <c r="F2740" s="173"/>
      <c r="G2740" s="35"/>
      <c r="H2740" s="215"/>
      <c r="I2740" s="215"/>
      <c r="J2740" s="215"/>
      <c r="K2740" s="215"/>
      <c r="L2740" s="215"/>
      <c r="M2740" s="215"/>
      <c r="N2740" s="215"/>
      <c r="O2740" s="215"/>
      <c r="P2740" s="215"/>
      <c r="S2740" s="2">
        <f>160/31</f>
        <v>5.161290322580645</v>
      </c>
      <c r="U2740" s="2">
        <v>1.3</v>
      </c>
      <c r="V2740" s="2">
        <v>100</v>
      </c>
      <c r="W2740" s="2">
        <f>V2740*U2740</f>
        <v>130</v>
      </c>
    </row>
    <row r="2741" spans="1:23" ht="13.5" thickBot="1" x14ac:dyDescent="0.25">
      <c r="A2741" s="45"/>
      <c r="B2741" s="188"/>
      <c r="C2741" s="47" t="s">
        <v>8</v>
      </c>
      <c r="D2741" s="66" t="s">
        <v>8</v>
      </c>
      <c r="E2741" s="188"/>
      <c r="F2741" s="49" t="s">
        <v>15</v>
      </c>
      <c r="G2741" s="50">
        <f>SUM(G2707:G2740)</f>
        <v>6356.4599999940001</v>
      </c>
      <c r="H2741" s="246"/>
      <c r="I2741" s="246"/>
      <c r="J2741" s="246"/>
      <c r="K2741" s="246"/>
      <c r="L2741" s="246"/>
      <c r="M2741" s="246"/>
      <c r="N2741" s="246"/>
      <c r="O2741" s="246"/>
      <c r="P2741" s="246"/>
    </row>
    <row r="2742" spans="1:23" ht="13.5" thickTop="1" x14ac:dyDescent="0.2">
      <c r="A2742" s="1188" t="s">
        <v>2690</v>
      </c>
      <c r="B2742" s="1189"/>
      <c r="C2742" s="1189"/>
      <c r="D2742" s="1189"/>
      <c r="E2742" s="1189"/>
      <c r="F2742" s="1189"/>
      <c r="G2742" s="1190"/>
      <c r="H2742" s="358"/>
      <c r="I2742" s="358"/>
      <c r="J2742" s="358"/>
      <c r="K2742" s="358"/>
      <c r="L2742" s="358"/>
      <c r="M2742" s="358"/>
      <c r="N2742" s="358"/>
      <c r="O2742" s="358"/>
      <c r="P2742" s="358"/>
    </row>
    <row r="2743" spans="1:23" ht="13.5" thickBot="1" x14ac:dyDescent="0.25">
      <c r="A2743" s="359"/>
      <c r="B2743" s="355"/>
      <c r="C2743" s="355" t="s">
        <v>8</v>
      </c>
      <c r="D2743" s="360"/>
      <c r="E2743" s="355"/>
      <c r="F2743" s="361"/>
      <c r="G2743" s="362"/>
      <c r="H2743" s="411"/>
      <c r="I2743" s="411"/>
      <c r="J2743" s="411"/>
      <c r="K2743" s="411"/>
      <c r="L2743" s="411"/>
      <c r="M2743" s="411"/>
      <c r="N2743" s="411"/>
      <c r="O2743" s="411"/>
      <c r="P2743" s="411"/>
    </row>
    <row r="2744" spans="1:23" ht="13.5" thickTop="1" x14ac:dyDescent="0.2">
      <c r="A2744" s="1130" t="s">
        <v>8</v>
      </c>
      <c r="B2744" s="1131"/>
      <c r="C2744" s="1131"/>
      <c r="D2744" s="57" t="s">
        <v>11</v>
      </c>
      <c r="E2744" s="1132" t="s">
        <v>12</v>
      </c>
      <c r="F2744" s="1132"/>
      <c r="G2744" s="1133"/>
      <c r="H2744" s="4"/>
      <c r="I2744" s="4"/>
      <c r="J2744" s="4"/>
      <c r="K2744" s="4"/>
      <c r="L2744" s="4"/>
      <c r="M2744" s="4"/>
      <c r="N2744" s="4"/>
      <c r="O2744" s="4"/>
      <c r="P2744" s="4"/>
      <c r="U2744" s="313">
        <f>100/300</f>
        <v>0.33333333333333331</v>
      </c>
      <c r="V2744" s="2">
        <v>300</v>
      </c>
      <c r="W2744" s="2">
        <f>V2744*U2744</f>
        <v>100</v>
      </c>
    </row>
    <row r="2745" spans="1:23" x14ac:dyDescent="0.2">
      <c r="A2745" s="1191" t="s">
        <v>17</v>
      </c>
      <c r="B2745" s="1192"/>
      <c r="C2745" s="1193"/>
      <c r="D2745" s="39"/>
      <c r="E2745" s="1136"/>
      <c r="F2745" s="1137"/>
      <c r="G2745" s="1138"/>
      <c r="H2745" s="176"/>
      <c r="I2745" s="176"/>
      <c r="J2745" s="176"/>
      <c r="K2745" s="176"/>
      <c r="L2745" s="176"/>
      <c r="M2745" s="176"/>
      <c r="N2745" s="176"/>
      <c r="O2745" s="176"/>
      <c r="P2745" s="176"/>
    </row>
    <row r="2746" spans="1:23" x14ac:dyDescent="0.2">
      <c r="A2746" s="1191" t="s">
        <v>38</v>
      </c>
      <c r="B2746" s="1192"/>
      <c r="C2746" s="1193"/>
      <c r="D2746" s="58" t="s">
        <v>380</v>
      </c>
      <c r="E2746" s="1194" t="s">
        <v>142</v>
      </c>
      <c r="F2746" s="1139"/>
      <c r="G2746" s="1140"/>
      <c r="H2746" s="1"/>
      <c r="I2746" s="1"/>
      <c r="J2746" s="1"/>
      <c r="K2746" s="1"/>
      <c r="L2746" s="1"/>
      <c r="M2746" s="1"/>
      <c r="N2746" s="1"/>
      <c r="O2746" s="1"/>
      <c r="P2746" s="1"/>
    </row>
    <row r="2747" spans="1:23" ht="13.5" thickBot="1" x14ac:dyDescent="0.25">
      <c r="A2747" s="1195" t="s">
        <v>39</v>
      </c>
      <c r="B2747" s="1196"/>
      <c r="C2747" s="1197"/>
      <c r="D2747" s="356" t="s">
        <v>589</v>
      </c>
      <c r="E2747" s="1143" t="s">
        <v>0</v>
      </c>
      <c r="F2747" s="1143"/>
      <c r="G2747" s="1144"/>
      <c r="H2747" s="4"/>
      <c r="I2747" s="4"/>
      <c r="J2747" s="4"/>
      <c r="K2747" s="4"/>
      <c r="L2747" s="4"/>
      <c r="M2747" s="4"/>
      <c r="N2747" s="4"/>
      <c r="O2747" s="4"/>
      <c r="P2747" s="4"/>
    </row>
    <row r="2748" spans="1:23" ht="16.5" x14ac:dyDescent="0.25">
      <c r="A2748" s="1152" t="s">
        <v>29</v>
      </c>
      <c r="B2748" s="1153"/>
      <c r="C2748" s="1153"/>
      <c r="D2748" s="1153"/>
      <c r="E2748" s="1153"/>
      <c r="F2748" s="1153"/>
      <c r="G2748" s="1154"/>
      <c r="H2748" s="251"/>
      <c r="I2748" s="251"/>
      <c r="J2748" s="251"/>
      <c r="K2748" s="251"/>
      <c r="L2748" s="251"/>
      <c r="M2748" s="251"/>
      <c r="N2748" s="251"/>
      <c r="O2748" s="251"/>
      <c r="P2748" s="251"/>
    </row>
    <row r="2749" spans="1:23" x14ac:dyDescent="0.2">
      <c r="A2749" s="1155" t="s">
        <v>48</v>
      </c>
      <c r="B2749" s="1156"/>
      <c r="C2749" s="1156"/>
      <c r="D2749" s="1156"/>
      <c r="E2749" s="1156"/>
      <c r="F2749" s="1156"/>
      <c r="G2749" s="1157"/>
      <c r="H2749" s="250"/>
      <c r="I2749" s="250"/>
      <c r="J2749" s="250"/>
      <c r="K2749" s="250"/>
      <c r="L2749" s="250"/>
      <c r="M2749" s="250"/>
      <c r="N2749" s="250"/>
      <c r="O2749" s="250"/>
      <c r="P2749" s="250"/>
    </row>
    <row r="2750" spans="1:23" x14ac:dyDescent="0.2">
      <c r="A2750" s="1158" t="s">
        <v>49</v>
      </c>
      <c r="B2750" s="1159"/>
      <c r="C2750" s="1159"/>
      <c r="D2750" s="1159"/>
      <c r="E2750" s="1159"/>
      <c r="F2750" s="1159"/>
      <c r="G2750" s="1160"/>
      <c r="H2750" s="4"/>
      <c r="I2750" s="4"/>
      <c r="J2750" s="4"/>
      <c r="K2750" s="4"/>
      <c r="L2750" s="4"/>
      <c r="M2750" s="4"/>
      <c r="N2750" s="4"/>
      <c r="O2750" s="4"/>
      <c r="P2750" s="4"/>
    </row>
    <row r="2751" spans="1:23" x14ac:dyDescent="0.2">
      <c r="A2751" s="6"/>
      <c r="B2751" s="178"/>
      <c r="C2751" s="8"/>
      <c r="D2751" s="9"/>
      <c r="E2751" s="99"/>
      <c r="F2751" s="10"/>
      <c r="G2751" s="373" t="s">
        <v>20</v>
      </c>
      <c r="H2751" s="559"/>
      <c r="I2751" s="559"/>
      <c r="J2751" s="559"/>
      <c r="K2751" s="559"/>
      <c r="L2751" s="559"/>
      <c r="M2751" s="559"/>
      <c r="N2751" s="559"/>
      <c r="O2751" s="559"/>
      <c r="P2751" s="559"/>
    </row>
    <row r="2752" spans="1:23" x14ac:dyDescent="0.2">
      <c r="A2752" s="12" t="s">
        <v>1</v>
      </c>
      <c r="B2752" s="13"/>
      <c r="C2752" s="14" t="s">
        <v>5</v>
      </c>
      <c r="D2752" s="13"/>
      <c r="E2752" s="343" t="s">
        <v>2984</v>
      </c>
      <c r="F2752" s="60"/>
      <c r="G2752" s="344" t="s">
        <v>2950</v>
      </c>
      <c r="H2752" s="411"/>
      <c r="I2752" s="411"/>
      <c r="J2752" s="411"/>
      <c r="K2752" s="411"/>
      <c r="L2752" s="411"/>
      <c r="M2752" s="411"/>
      <c r="N2752" s="411"/>
      <c r="O2752" s="411"/>
      <c r="P2752" s="411"/>
    </row>
    <row r="2753" spans="1:23" x14ac:dyDescent="0.2">
      <c r="A2753" s="17" t="s">
        <v>8</v>
      </c>
      <c r="B2753" s="179"/>
      <c r="C2753" s="19"/>
      <c r="D2753" s="4"/>
      <c r="E2753" s="1145"/>
      <c r="F2753" s="1146"/>
      <c r="G2753" s="20"/>
    </row>
    <row r="2754" spans="1:23" x14ac:dyDescent="0.2">
      <c r="A2754" s="21" t="s">
        <v>37</v>
      </c>
      <c r="B2754" s="22"/>
      <c r="C2754" s="22"/>
      <c r="D2754" s="22"/>
      <c r="E2754" s="23" t="s">
        <v>46</v>
      </c>
      <c r="F2754" s="24"/>
      <c r="G2754" s="20" t="s">
        <v>50</v>
      </c>
    </row>
    <row r="2755" spans="1:23" x14ac:dyDescent="0.2">
      <c r="A2755" s="6"/>
      <c r="B2755" s="178"/>
      <c r="C2755" s="8"/>
      <c r="D2755" s="8"/>
      <c r="E2755" s="1147"/>
      <c r="F2755" s="1148"/>
      <c r="G2755" s="25"/>
    </row>
    <row r="2756" spans="1:23" ht="26.25" thickBot="1" x14ac:dyDescent="0.25">
      <c r="A2756" s="26" t="s">
        <v>47</v>
      </c>
      <c r="B2756" s="180" t="s">
        <v>23</v>
      </c>
      <c r="C2756" s="28" t="s">
        <v>34</v>
      </c>
      <c r="D2756" s="110" t="s">
        <v>53</v>
      </c>
      <c r="E2756" s="181" t="s">
        <v>54</v>
      </c>
      <c r="F2756" s="111" t="s">
        <v>55</v>
      </c>
      <c r="G2756" s="112" t="s">
        <v>35</v>
      </c>
      <c r="H2756" s="253"/>
      <c r="I2756" s="253"/>
      <c r="J2756" s="253"/>
      <c r="K2756" s="253"/>
      <c r="L2756" s="253"/>
      <c r="M2756" s="253"/>
      <c r="N2756" s="253"/>
      <c r="O2756" s="253"/>
      <c r="P2756" s="253"/>
    </row>
    <row r="2757" spans="1:23" ht="13.5" thickTop="1" x14ac:dyDescent="0.2">
      <c r="A2757" s="345">
        <v>1</v>
      </c>
      <c r="B2757" s="75"/>
      <c r="C2757" s="249" t="s">
        <v>1541</v>
      </c>
      <c r="D2757" s="439" t="s">
        <v>2718</v>
      </c>
      <c r="E2757" s="778">
        <v>1</v>
      </c>
      <c r="F2757" s="795">
        <v>1470</v>
      </c>
      <c r="G2757" s="714">
        <f>F2757*E2757</f>
        <v>1470</v>
      </c>
      <c r="H2757" s="866"/>
      <c r="I2757" s="866"/>
      <c r="J2757" s="866"/>
      <c r="K2757" s="866"/>
      <c r="L2757" s="866"/>
      <c r="M2757" s="866"/>
      <c r="N2757" s="866"/>
      <c r="O2757" s="866"/>
      <c r="P2757" s="866"/>
      <c r="Q2757" s="215">
        <f>G2757</f>
        <v>1470</v>
      </c>
    </row>
    <row r="2758" spans="1:23" x14ac:dyDescent="0.2">
      <c r="A2758" s="345">
        <f>A2757+1</f>
        <v>2</v>
      </c>
      <c r="B2758" s="75"/>
      <c r="C2758" s="249" t="s">
        <v>153</v>
      </c>
      <c r="D2758" s="439" t="s">
        <v>2335</v>
      </c>
      <c r="E2758" s="778">
        <v>12</v>
      </c>
      <c r="F2758" s="795">
        <v>8</v>
      </c>
      <c r="G2758" s="714">
        <f t="shared" ref="G2758:G2779" si="61">F2758*E2758</f>
        <v>96</v>
      </c>
      <c r="H2758" s="866"/>
      <c r="I2758" s="866"/>
      <c r="J2758" s="866"/>
      <c r="K2758" s="866"/>
      <c r="L2758" s="866"/>
      <c r="M2758" s="866"/>
      <c r="N2758" s="866"/>
      <c r="O2758" s="866"/>
      <c r="P2758" s="866"/>
    </row>
    <row r="2759" spans="1:23" x14ac:dyDescent="0.2">
      <c r="A2759" s="345">
        <f t="shared" ref="A2759:A2780" si="62">A2758+1</f>
        <v>3</v>
      </c>
      <c r="B2759" s="75"/>
      <c r="C2759" s="352" t="s">
        <v>149</v>
      </c>
      <c r="D2759" s="435" t="s">
        <v>2594</v>
      </c>
      <c r="E2759" s="778">
        <v>4</v>
      </c>
      <c r="F2759" s="795">
        <v>85</v>
      </c>
      <c r="G2759" s="714">
        <f t="shared" si="61"/>
        <v>340</v>
      </c>
      <c r="H2759" s="866"/>
      <c r="I2759" s="866"/>
      <c r="J2759" s="866"/>
      <c r="K2759" s="866"/>
      <c r="L2759" s="866"/>
      <c r="M2759" s="866"/>
      <c r="N2759" s="866"/>
      <c r="O2759" s="866"/>
      <c r="P2759" s="866"/>
    </row>
    <row r="2760" spans="1:23" x14ac:dyDescent="0.2">
      <c r="A2760" s="345">
        <f t="shared" si="62"/>
        <v>4</v>
      </c>
      <c r="B2760" s="75"/>
      <c r="C2760" s="352" t="s">
        <v>149</v>
      </c>
      <c r="D2760" s="439" t="s">
        <v>2340</v>
      </c>
      <c r="E2760" s="778">
        <v>6</v>
      </c>
      <c r="F2760" s="796">
        <v>54</v>
      </c>
      <c r="G2760" s="714">
        <f t="shared" si="61"/>
        <v>324</v>
      </c>
      <c r="H2760" s="866"/>
      <c r="I2760" s="866"/>
      <c r="J2760" s="866"/>
      <c r="K2760" s="866"/>
      <c r="L2760" s="866"/>
      <c r="M2760" s="866"/>
      <c r="N2760" s="866"/>
      <c r="O2760" s="866"/>
      <c r="P2760" s="866"/>
    </row>
    <row r="2761" spans="1:23" x14ac:dyDescent="0.2">
      <c r="A2761" s="345">
        <f t="shared" si="62"/>
        <v>5</v>
      </c>
      <c r="B2761" s="75"/>
      <c r="C2761" s="249" t="s">
        <v>1468</v>
      </c>
      <c r="D2761" s="439" t="s">
        <v>2719</v>
      </c>
      <c r="E2761" s="778">
        <v>1</v>
      </c>
      <c r="F2761" s="797">
        <v>195</v>
      </c>
      <c r="G2761" s="714">
        <f t="shared" si="61"/>
        <v>195</v>
      </c>
      <c r="H2761" s="866"/>
      <c r="I2761" s="866"/>
      <c r="J2761" s="866"/>
      <c r="K2761" s="866"/>
      <c r="L2761" s="866"/>
      <c r="M2761" s="866"/>
      <c r="N2761" s="866"/>
      <c r="O2761" s="866"/>
      <c r="P2761" s="866"/>
    </row>
    <row r="2762" spans="1:23" x14ac:dyDescent="0.2">
      <c r="A2762" s="345">
        <f t="shared" si="62"/>
        <v>6</v>
      </c>
      <c r="B2762" s="75"/>
      <c r="C2762" s="249" t="s">
        <v>149</v>
      </c>
      <c r="D2762" s="805" t="s">
        <v>2589</v>
      </c>
      <c r="E2762" s="778">
        <v>8</v>
      </c>
      <c r="F2762" s="795">
        <v>85</v>
      </c>
      <c r="G2762" s="714">
        <f t="shared" si="61"/>
        <v>680</v>
      </c>
      <c r="H2762" s="866"/>
      <c r="I2762" s="866"/>
      <c r="J2762" s="866"/>
      <c r="K2762" s="866"/>
      <c r="L2762" s="866"/>
      <c r="M2762" s="866"/>
      <c r="N2762" s="866"/>
      <c r="O2762" s="866"/>
      <c r="P2762" s="866"/>
    </row>
    <row r="2763" spans="1:23" x14ac:dyDescent="0.2">
      <c r="A2763" s="345">
        <f t="shared" si="62"/>
        <v>7</v>
      </c>
      <c r="B2763" s="75"/>
      <c r="C2763" s="282" t="s">
        <v>149</v>
      </c>
      <c r="D2763" s="439" t="s">
        <v>2720</v>
      </c>
      <c r="E2763" s="778">
        <v>5</v>
      </c>
      <c r="F2763" s="795">
        <v>75</v>
      </c>
      <c r="G2763" s="714">
        <f t="shared" si="61"/>
        <v>375</v>
      </c>
      <c r="H2763" s="866"/>
      <c r="I2763" s="866"/>
      <c r="J2763" s="866"/>
      <c r="K2763" s="866"/>
      <c r="L2763" s="866"/>
      <c r="M2763" s="866"/>
      <c r="N2763" s="866"/>
      <c r="O2763" s="866"/>
      <c r="P2763" s="866"/>
      <c r="Q2763" s="215">
        <f>SUM(G2758:G2763)</f>
        <v>2010</v>
      </c>
      <c r="R2763" s="1184" t="s">
        <v>2721</v>
      </c>
      <c r="S2763" s="1159"/>
      <c r="T2763" s="1159"/>
      <c r="V2763" s="2">
        <v>75</v>
      </c>
      <c r="W2763" s="164">
        <f>V2763+Q2763</f>
        <v>2085</v>
      </c>
    </row>
    <row r="2764" spans="1:23" x14ac:dyDescent="0.2">
      <c r="A2764" s="345">
        <f t="shared" si="62"/>
        <v>8</v>
      </c>
      <c r="B2764" s="75"/>
      <c r="C2764" s="249" t="s">
        <v>1461</v>
      </c>
      <c r="D2764" s="439" t="s">
        <v>2923</v>
      </c>
      <c r="E2764" s="774">
        <v>0.55625000000000002</v>
      </c>
      <c r="F2764" s="795">
        <v>160</v>
      </c>
      <c r="G2764" s="714">
        <f t="shared" si="61"/>
        <v>89</v>
      </c>
      <c r="H2764" s="866"/>
      <c r="I2764" s="866"/>
      <c r="J2764" s="866"/>
      <c r="K2764" s="866"/>
      <c r="L2764" s="866"/>
      <c r="M2764" s="866"/>
      <c r="N2764" s="866"/>
      <c r="O2764" s="866"/>
      <c r="P2764" s="866"/>
    </row>
    <row r="2765" spans="1:23" x14ac:dyDescent="0.2">
      <c r="A2765" s="345">
        <f t="shared" si="62"/>
        <v>9</v>
      </c>
      <c r="B2765" s="186"/>
      <c r="C2765" s="249" t="s">
        <v>1461</v>
      </c>
      <c r="D2765" s="439" t="s">
        <v>2924</v>
      </c>
      <c r="E2765" s="778">
        <v>0.26</v>
      </c>
      <c r="F2765" s="795">
        <v>300</v>
      </c>
      <c r="G2765" s="714">
        <f t="shared" si="61"/>
        <v>78</v>
      </c>
      <c r="H2765" s="866"/>
      <c r="I2765" s="866"/>
      <c r="J2765" s="866"/>
      <c r="K2765" s="866"/>
      <c r="L2765" s="866"/>
      <c r="M2765" s="866"/>
      <c r="N2765" s="866"/>
      <c r="O2765" s="866"/>
      <c r="P2765" s="866"/>
      <c r="Q2765" s="164">
        <f>G2764+G2765</f>
        <v>167</v>
      </c>
    </row>
    <row r="2766" spans="1:23" x14ac:dyDescent="0.2">
      <c r="A2766" s="345">
        <f t="shared" si="62"/>
        <v>10</v>
      </c>
      <c r="B2766" s="74"/>
      <c r="C2766" s="249" t="s">
        <v>1468</v>
      </c>
      <c r="D2766" s="439" t="s">
        <v>2925</v>
      </c>
      <c r="E2766" s="778">
        <v>3</v>
      </c>
      <c r="F2766" s="795">
        <v>33</v>
      </c>
      <c r="G2766" s="714">
        <f t="shared" si="61"/>
        <v>99</v>
      </c>
      <c r="H2766" s="866"/>
      <c r="I2766" s="866"/>
      <c r="J2766" s="866"/>
      <c r="K2766" s="866"/>
      <c r="L2766" s="866"/>
      <c r="M2766" s="866"/>
      <c r="N2766" s="866"/>
      <c r="O2766" s="866"/>
      <c r="P2766" s="866"/>
      <c r="S2766" s="2">
        <f>0.26*300</f>
        <v>78</v>
      </c>
    </row>
    <row r="2767" spans="1:23" x14ac:dyDescent="0.2">
      <c r="A2767" s="345">
        <f t="shared" si="62"/>
        <v>11</v>
      </c>
      <c r="B2767" s="74"/>
      <c r="C2767" s="249" t="s">
        <v>1468</v>
      </c>
      <c r="D2767" s="439" t="s">
        <v>2926</v>
      </c>
      <c r="E2767" s="799">
        <v>2</v>
      </c>
      <c r="F2767" s="800">
        <v>33</v>
      </c>
      <c r="G2767" s="714">
        <f t="shared" si="61"/>
        <v>66</v>
      </c>
      <c r="H2767" s="866"/>
      <c r="I2767" s="866"/>
      <c r="J2767" s="866"/>
      <c r="K2767" s="866"/>
      <c r="L2767" s="866"/>
      <c r="M2767" s="866"/>
      <c r="N2767" s="866"/>
      <c r="O2767" s="866"/>
      <c r="P2767" s="866"/>
    </row>
    <row r="2768" spans="1:23" x14ac:dyDescent="0.2">
      <c r="A2768" s="345">
        <f t="shared" si="62"/>
        <v>12</v>
      </c>
      <c r="B2768" s="74"/>
      <c r="C2768" s="249" t="s">
        <v>1468</v>
      </c>
      <c r="D2768" s="439" t="s">
        <v>2927</v>
      </c>
      <c r="E2768" s="799">
        <v>1</v>
      </c>
      <c r="F2768" s="800">
        <v>33</v>
      </c>
      <c r="G2768" s="714">
        <f t="shared" si="61"/>
        <v>33</v>
      </c>
      <c r="H2768" s="866"/>
      <c r="I2768" s="866"/>
      <c r="J2768" s="866"/>
      <c r="K2768" s="866"/>
      <c r="L2768" s="866"/>
      <c r="M2768" s="866"/>
      <c r="N2768" s="866"/>
      <c r="O2768" s="866"/>
      <c r="P2768" s="866"/>
      <c r="Q2768" s="555" t="s">
        <v>8</v>
      </c>
    </row>
    <row r="2769" spans="1:21" x14ac:dyDescent="0.2">
      <c r="A2769" s="345">
        <f t="shared" si="62"/>
        <v>13</v>
      </c>
      <c r="B2769" s="75"/>
      <c r="C2769" s="249" t="s">
        <v>1468</v>
      </c>
      <c r="D2769" s="439" t="s">
        <v>2929</v>
      </c>
      <c r="E2769" s="799">
        <v>2</v>
      </c>
      <c r="F2769" s="802">
        <v>33</v>
      </c>
      <c r="G2769" s="714">
        <f t="shared" si="61"/>
        <v>66</v>
      </c>
      <c r="H2769" s="866"/>
      <c r="I2769" s="866"/>
      <c r="J2769" s="866"/>
      <c r="K2769" s="866"/>
      <c r="L2769" s="866"/>
      <c r="M2769" s="866"/>
      <c r="N2769" s="866"/>
      <c r="O2769" s="866"/>
      <c r="P2769" s="866"/>
      <c r="Q2769" s="555" t="s">
        <v>8</v>
      </c>
      <c r="U2769" s="2">
        <v>3</v>
      </c>
    </row>
    <row r="2770" spans="1:21" x14ac:dyDescent="0.2">
      <c r="A2770" s="345" t="s">
        <v>8</v>
      </c>
      <c r="B2770" s="75"/>
      <c r="C2770" s="249" t="s">
        <v>8</v>
      </c>
      <c r="D2770" s="798" t="s">
        <v>2928</v>
      </c>
      <c r="E2770" s="799"/>
      <c r="F2770" s="803"/>
      <c r="G2770" s="714" t="s">
        <v>8</v>
      </c>
      <c r="H2770" s="866"/>
      <c r="I2770" s="866"/>
      <c r="J2770" s="866"/>
      <c r="K2770" s="866"/>
      <c r="L2770" s="866"/>
      <c r="M2770" s="866"/>
      <c r="N2770" s="866"/>
      <c r="O2770" s="866"/>
      <c r="P2770" s="866"/>
    </row>
    <row r="2771" spans="1:21" x14ac:dyDescent="0.2">
      <c r="A2771" s="345">
        <v>14</v>
      </c>
      <c r="B2771" s="75"/>
      <c r="C2771" s="249" t="s">
        <v>1468</v>
      </c>
      <c r="D2771" s="439" t="s">
        <v>2930</v>
      </c>
      <c r="E2771" s="778">
        <v>2</v>
      </c>
      <c r="F2771" s="795">
        <v>33</v>
      </c>
      <c r="G2771" s="714">
        <f t="shared" si="61"/>
        <v>66</v>
      </c>
      <c r="H2771" s="866"/>
      <c r="I2771" s="866"/>
      <c r="J2771" s="866"/>
      <c r="K2771" s="866"/>
      <c r="L2771" s="866"/>
      <c r="M2771" s="866"/>
      <c r="N2771" s="866"/>
      <c r="O2771" s="866"/>
      <c r="P2771" s="866"/>
      <c r="Q2771" s="164">
        <f>G2766+G2767+G2768+G2769+G2771</f>
        <v>330</v>
      </c>
    </row>
    <row r="2772" spans="1:21" x14ac:dyDescent="0.2">
      <c r="A2772" s="345">
        <f t="shared" si="62"/>
        <v>15</v>
      </c>
      <c r="B2772" s="75"/>
      <c r="C2772" s="249" t="s">
        <v>246</v>
      </c>
      <c r="D2772" s="798" t="s">
        <v>2931</v>
      </c>
      <c r="E2772" s="778">
        <v>48</v>
      </c>
      <c r="F2772" s="795">
        <v>12.25</v>
      </c>
      <c r="G2772" s="714">
        <f t="shared" si="61"/>
        <v>588</v>
      </c>
      <c r="H2772" s="866"/>
      <c r="I2772" s="866"/>
      <c r="J2772" s="866"/>
      <c r="K2772" s="866"/>
      <c r="L2772" s="866"/>
      <c r="M2772" s="866"/>
      <c r="N2772" s="866"/>
      <c r="O2772" s="866"/>
      <c r="P2772" s="866"/>
    </row>
    <row r="2773" spans="1:21" x14ac:dyDescent="0.2">
      <c r="A2773" s="345">
        <f t="shared" si="62"/>
        <v>16</v>
      </c>
      <c r="B2773" s="75"/>
      <c r="C2773" s="249" t="s">
        <v>246</v>
      </c>
      <c r="D2773" s="798" t="s">
        <v>1670</v>
      </c>
      <c r="E2773" s="778">
        <v>48</v>
      </c>
      <c r="F2773" s="795">
        <v>4.5</v>
      </c>
      <c r="G2773" s="714">
        <f t="shared" si="61"/>
        <v>216</v>
      </c>
      <c r="H2773" s="866"/>
      <c r="I2773" s="866"/>
      <c r="J2773" s="866"/>
      <c r="K2773" s="866"/>
      <c r="L2773" s="866"/>
      <c r="M2773" s="866"/>
      <c r="N2773" s="866"/>
      <c r="O2773" s="866"/>
      <c r="P2773" s="866"/>
      <c r="Q2773" s="164">
        <f>G2772+G2773</f>
        <v>804</v>
      </c>
    </row>
    <row r="2774" spans="1:21" x14ac:dyDescent="0.2">
      <c r="A2774" s="345">
        <f t="shared" si="62"/>
        <v>17</v>
      </c>
      <c r="B2774" s="75"/>
      <c r="C2774" s="249" t="s">
        <v>149</v>
      </c>
      <c r="D2774" s="439" t="s">
        <v>2932</v>
      </c>
      <c r="E2774" s="778">
        <v>2</v>
      </c>
      <c r="F2774" s="795">
        <v>115</v>
      </c>
      <c r="G2774" s="714">
        <f t="shared" si="61"/>
        <v>230</v>
      </c>
      <c r="H2774" s="866"/>
      <c r="I2774" s="866"/>
      <c r="J2774" s="866"/>
      <c r="K2774" s="866"/>
      <c r="L2774" s="866"/>
      <c r="M2774" s="866"/>
      <c r="N2774" s="866"/>
      <c r="O2774" s="866"/>
      <c r="P2774" s="866"/>
      <c r="Q2774" s="215">
        <f>G2774</f>
        <v>230</v>
      </c>
      <c r="U2774" s="411" t="s">
        <v>152</v>
      </c>
    </row>
    <row r="2775" spans="1:21" x14ac:dyDescent="0.2">
      <c r="A2775" s="345">
        <f t="shared" si="62"/>
        <v>18</v>
      </c>
      <c r="B2775" s="75"/>
      <c r="C2775" s="249" t="s">
        <v>149</v>
      </c>
      <c r="D2775" s="439" t="s">
        <v>2934</v>
      </c>
      <c r="E2775" s="778">
        <v>1</v>
      </c>
      <c r="F2775" s="795">
        <v>82</v>
      </c>
      <c r="G2775" s="714">
        <f t="shared" si="61"/>
        <v>82</v>
      </c>
      <c r="H2775" s="866"/>
      <c r="I2775" s="866"/>
      <c r="J2775" s="866"/>
      <c r="K2775" s="866"/>
      <c r="L2775" s="866"/>
      <c r="M2775" s="866"/>
      <c r="N2775" s="866"/>
      <c r="O2775" s="866"/>
      <c r="P2775" s="866"/>
      <c r="Q2775" s="215">
        <f>G2775</f>
        <v>82</v>
      </c>
    </row>
    <row r="2776" spans="1:21" x14ac:dyDescent="0.2">
      <c r="A2776" s="345">
        <f t="shared" si="62"/>
        <v>19</v>
      </c>
      <c r="B2776" s="75"/>
      <c r="C2776" s="249" t="s">
        <v>1461</v>
      </c>
      <c r="D2776" s="439" t="s">
        <v>2935</v>
      </c>
      <c r="E2776" s="799">
        <v>1</v>
      </c>
      <c r="F2776" s="800">
        <v>470</v>
      </c>
      <c r="G2776" s="714">
        <f t="shared" si="61"/>
        <v>470</v>
      </c>
      <c r="H2776" s="866"/>
      <c r="I2776" s="866"/>
      <c r="J2776" s="866"/>
      <c r="K2776" s="866"/>
      <c r="L2776" s="866"/>
      <c r="M2776" s="866"/>
      <c r="N2776" s="866"/>
      <c r="O2776" s="866"/>
      <c r="P2776" s="866"/>
    </row>
    <row r="2777" spans="1:21" x14ac:dyDescent="0.2">
      <c r="A2777" s="345">
        <f t="shared" si="62"/>
        <v>20</v>
      </c>
      <c r="B2777" s="75"/>
      <c r="C2777" s="249" t="s">
        <v>149</v>
      </c>
      <c r="D2777" s="439" t="s">
        <v>2933</v>
      </c>
      <c r="E2777" s="799">
        <v>5</v>
      </c>
      <c r="F2777" s="800">
        <v>54</v>
      </c>
      <c r="G2777" s="714">
        <f t="shared" si="61"/>
        <v>270</v>
      </c>
      <c r="H2777" s="866"/>
      <c r="I2777" s="866"/>
      <c r="J2777" s="866"/>
      <c r="K2777" s="866"/>
      <c r="L2777" s="866"/>
      <c r="M2777" s="866"/>
      <c r="N2777" s="866"/>
      <c r="O2777" s="866"/>
      <c r="P2777" s="866"/>
      <c r="U2777" s="2">
        <f>270/5</f>
        <v>54</v>
      </c>
    </row>
    <row r="2778" spans="1:21" x14ac:dyDescent="0.2">
      <c r="A2778" s="345">
        <f t="shared" si="62"/>
        <v>21</v>
      </c>
      <c r="B2778" s="75"/>
      <c r="C2778" s="249" t="s">
        <v>149</v>
      </c>
      <c r="D2778" s="798" t="s">
        <v>2936</v>
      </c>
      <c r="E2778" s="799">
        <v>2</v>
      </c>
      <c r="F2778" s="800">
        <v>75</v>
      </c>
      <c r="G2778" s="714">
        <f t="shared" si="61"/>
        <v>150</v>
      </c>
      <c r="H2778" s="866"/>
      <c r="I2778" s="866"/>
      <c r="J2778" s="866"/>
      <c r="K2778" s="866"/>
      <c r="L2778" s="866"/>
      <c r="M2778" s="866"/>
      <c r="N2778" s="866"/>
      <c r="O2778" s="866"/>
      <c r="P2778" s="866"/>
    </row>
    <row r="2779" spans="1:21" x14ac:dyDescent="0.2">
      <c r="A2779" s="345">
        <f t="shared" si="62"/>
        <v>22</v>
      </c>
      <c r="B2779" s="75"/>
      <c r="C2779" s="249" t="s">
        <v>149</v>
      </c>
      <c r="D2779" s="439" t="s">
        <v>2932</v>
      </c>
      <c r="E2779" s="799">
        <v>5</v>
      </c>
      <c r="F2779" s="800">
        <v>85</v>
      </c>
      <c r="G2779" s="714">
        <f t="shared" si="61"/>
        <v>425</v>
      </c>
      <c r="H2779" s="866"/>
      <c r="I2779" s="866"/>
      <c r="J2779" s="866"/>
      <c r="K2779" s="866"/>
      <c r="L2779" s="866"/>
      <c r="M2779" s="866"/>
      <c r="N2779" s="866"/>
      <c r="O2779" s="866"/>
      <c r="P2779" s="866"/>
      <c r="Q2779" s="164">
        <f>G2776+G2777+G2778+G2779</f>
        <v>1315</v>
      </c>
      <c r="S2779" s="164">
        <f>1390-Q2779</f>
        <v>75</v>
      </c>
      <c r="U2779" s="2">
        <f>425/5</f>
        <v>85</v>
      </c>
    </row>
    <row r="2780" spans="1:21" x14ac:dyDescent="0.2">
      <c r="A2780" s="345">
        <f t="shared" si="62"/>
        <v>23</v>
      </c>
      <c r="B2780" s="75"/>
      <c r="C2780" s="249"/>
      <c r="D2780" s="798" t="s">
        <v>2937</v>
      </c>
      <c r="E2780" s="799" t="s">
        <v>8</v>
      </c>
      <c r="F2780" s="800"/>
      <c r="G2780" s="714">
        <v>100</v>
      </c>
      <c r="H2780" s="866"/>
      <c r="I2780" s="866"/>
      <c r="J2780" s="866"/>
      <c r="K2780" s="866"/>
      <c r="L2780" s="866"/>
      <c r="M2780" s="866"/>
      <c r="N2780" s="866"/>
      <c r="O2780" s="866"/>
      <c r="P2780" s="866"/>
    </row>
    <row r="2781" spans="1:21" x14ac:dyDescent="0.2">
      <c r="A2781" s="345"/>
      <c r="B2781" s="75"/>
      <c r="C2781" s="352"/>
      <c r="D2781" s="435"/>
      <c r="E2781" s="84"/>
      <c r="F2781" s="70"/>
      <c r="G2781" s="35"/>
      <c r="H2781" s="215"/>
      <c r="I2781" s="215"/>
      <c r="J2781" s="215"/>
      <c r="K2781" s="215"/>
      <c r="L2781" s="215"/>
      <c r="M2781" s="215"/>
      <c r="N2781" s="215"/>
      <c r="O2781" s="215"/>
      <c r="P2781" s="215"/>
    </row>
    <row r="2782" spans="1:21" x14ac:dyDescent="0.2">
      <c r="A2782" s="345"/>
      <c r="B2782" s="75"/>
      <c r="C2782" s="352"/>
      <c r="D2782" s="435"/>
      <c r="E2782" s="84"/>
      <c r="F2782" s="70"/>
      <c r="G2782" s="35"/>
      <c r="H2782" s="215"/>
      <c r="I2782" s="215"/>
      <c r="J2782" s="215"/>
      <c r="K2782" s="215"/>
      <c r="L2782" s="215"/>
      <c r="M2782" s="215"/>
      <c r="N2782" s="215"/>
      <c r="O2782" s="215"/>
      <c r="P2782" s="215"/>
    </row>
    <row r="2783" spans="1:21" x14ac:dyDescent="0.2">
      <c r="A2783" s="345"/>
      <c r="B2783" s="75"/>
      <c r="C2783" s="352"/>
      <c r="D2783" s="435"/>
      <c r="E2783" s="84"/>
      <c r="F2783" s="70"/>
      <c r="G2783" s="35"/>
      <c r="H2783" s="215"/>
      <c r="I2783" s="215"/>
      <c r="J2783" s="215"/>
      <c r="K2783" s="215"/>
      <c r="L2783" s="215"/>
      <c r="M2783" s="215"/>
      <c r="N2783" s="215"/>
      <c r="O2783" s="215"/>
      <c r="P2783" s="215"/>
    </row>
    <row r="2784" spans="1:21" x14ac:dyDescent="0.2">
      <c r="A2784" s="345"/>
      <c r="B2784" s="75"/>
      <c r="C2784" s="352"/>
      <c r="D2784" s="435"/>
      <c r="E2784" s="84"/>
      <c r="F2784" s="70"/>
      <c r="G2784" s="35"/>
      <c r="H2784" s="215"/>
      <c r="I2784" s="215"/>
      <c r="J2784" s="215"/>
      <c r="K2784" s="215"/>
      <c r="L2784" s="215"/>
      <c r="M2784" s="215"/>
      <c r="N2784" s="215"/>
      <c r="O2784" s="215"/>
      <c r="P2784" s="215"/>
    </row>
    <row r="2785" spans="1:23" x14ac:dyDescent="0.2">
      <c r="A2785" s="345"/>
      <c r="B2785" s="75"/>
      <c r="C2785" s="352"/>
      <c r="D2785" s="435"/>
      <c r="E2785" s="84"/>
      <c r="F2785" s="70"/>
      <c r="G2785" s="35"/>
      <c r="H2785" s="215"/>
      <c r="I2785" s="215"/>
      <c r="J2785" s="215"/>
      <c r="K2785" s="215"/>
      <c r="L2785" s="215"/>
      <c r="M2785" s="215"/>
      <c r="N2785" s="215"/>
      <c r="O2785" s="215"/>
      <c r="P2785" s="215"/>
    </row>
    <row r="2786" spans="1:23" x14ac:dyDescent="0.2">
      <c r="A2786" s="345"/>
      <c r="B2786" s="75"/>
      <c r="C2786" s="352"/>
      <c r="D2786" s="435"/>
      <c r="E2786" s="84"/>
      <c r="F2786" s="70"/>
      <c r="G2786" s="35"/>
      <c r="H2786" s="215"/>
      <c r="I2786" s="215"/>
      <c r="J2786" s="215"/>
      <c r="K2786" s="215"/>
      <c r="L2786" s="215"/>
      <c r="M2786" s="215"/>
      <c r="N2786" s="215"/>
      <c r="O2786" s="215"/>
      <c r="P2786" s="215"/>
    </row>
    <row r="2787" spans="1:23" x14ac:dyDescent="0.2">
      <c r="A2787" s="345"/>
      <c r="B2787" s="75"/>
      <c r="C2787" s="352"/>
      <c r="D2787" s="435"/>
      <c r="E2787" s="84"/>
      <c r="F2787" s="70"/>
      <c r="G2787" s="35"/>
      <c r="H2787" s="215"/>
      <c r="I2787" s="215"/>
      <c r="J2787" s="215"/>
      <c r="K2787" s="215"/>
      <c r="L2787" s="215"/>
      <c r="M2787" s="215"/>
      <c r="N2787" s="215"/>
      <c r="O2787" s="215"/>
      <c r="P2787" s="215"/>
      <c r="W2787" s="2">
        <v>6658</v>
      </c>
    </row>
    <row r="2788" spans="1:23" x14ac:dyDescent="0.2">
      <c r="A2788" s="345"/>
      <c r="B2788" s="75"/>
      <c r="C2788" s="352"/>
      <c r="D2788" s="435" t="s">
        <v>150</v>
      </c>
      <c r="E2788" s="84"/>
      <c r="F2788" s="172"/>
      <c r="G2788" s="35"/>
      <c r="H2788" s="215"/>
      <c r="I2788" s="215"/>
      <c r="J2788" s="215"/>
      <c r="K2788" s="215"/>
      <c r="L2788" s="215"/>
      <c r="M2788" s="215"/>
      <c r="N2788" s="215"/>
      <c r="O2788" s="215"/>
      <c r="P2788" s="215"/>
      <c r="W2788" s="164">
        <f>W2787-G2791</f>
        <v>150</v>
      </c>
    </row>
    <row r="2789" spans="1:23" x14ac:dyDescent="0.2">
      <c r="A2789" s="345"/>
      <c r="B2789" s="75"/>
      <c r="C2789" s="352"/>
      <c r="D2789" s="435"/>
      <c r="E2789" s="84"/>
      <c r="F2789" s="173"/>
      <c r="G2789" s="35"/>
      <c r="H2789" s="215"/>
      <c r="I2789" s="215"/>
      <c r="J2789" s="215"/>
      <c r="K2789" s="215"/>
      <c r="L2789" s="215"/>
      <c r="M2789" s="215"/>
      <c r="N2789" s="215"/>
      <c r="O2789" s="215"/>
      <c r="P2789" s="215"/>
    </row>
    <row r="2790" spans="1:23" x14ac:dyDescent="0.2">
      <c r="A2790" s="345"/>
      <c r="B2790" s="75"/>
      <c r="C2790" s="352"/>
      <c r="D2790" s="435"/>
      <c r="E2790" s="84"/>
      <c r="F2790" s="173"/>
      <c r="G2790" s="35"/>
      <c r="H2790" s="215"/>
      <c r="I2790" s="215"/>
      <c r="J2790" s="215"/>
      <c r="K2790" s="215"/>
      <c r="L2790" s="215"/>
      <c r="M2790" s="215"/>
      <c r="N2790" s="215"/>
      <c r="O2790" s="215"/>
      <c r="P2790" s="215"/>
    </row>
    <row r="2791" spans="1:23" ht="13.5" thickBot="1" x14ac:dyDescent="0.25">
      <c r="A2791" s="45"/>
      <c r="B2791" s="188"/>
      <c r="C2791" s="47" t="s">
        <v>8</v>
      </c>
      <c r="D2791" s="66" t="s">
        <v>8</v>
      </c>
      <c r="E2791" s="188"/>
      <c r="F2791" s="49" t="s">
        <v>15</v>
      </c>
      <c r="G2791" s="50">
        <f>SUM(G2757:G2790)</f>
        <v>6508</v>
      </c>
      <c r="H2791" s="246"/>
      <c r="I2791" s="246"/>
      <c r="J2791" s="246"/>
      <c r="K2791" s="246"/>
      <c r="L2791" s="246"/>
      <c r="M2791" s="246"/>
      <c r="N2791" s="246"/>
      <c r="O2791" s="246"/>
      <c r="P2791" s="246"/>
    </row>
    <row r="2792" spans="1:23" ht="13.5" thickTop="1" x14ac:dyDescent="0.2">
      <c r="A2792" s="1188" t="s">
        <v>2938</v>
      </c>
      <c r="B2792" s="1189"/>
      <c r="C2792" s="1189"/>
      <c r="D2792" s="1189"/>
      <c r="E2792" s="1189"/>
      <c r="F2792" s="1189"/>
      <c r="G2792" s="1190"/>
      <c r="H2792" s="358"/>
      <c r="I2792" s="358"/>
      <c r="J2792" s="358"/>
      <c r="K2792" s="358"/>
      <c r="L2792" s="358"/>
      <c r="M2792" s="358"/>
      <c r="N2792" s="358"/>
      <c r="O2792" s="358"/>
      <c r="P2792" s="358"/>
    </row>
    <row r="2793" spans="1:23" ht="13.5" thickBot="1" x14ac:dyDescent="0.25">
      <c r="A2793" s="359"/>
      <c r="B2793" s="355"/>
      <c r="C2793" s="355" t="s">
        <v>8</v>
      </c>
      <c r="D2793" s="360"/>
      <c r="E2793" s="355"/>
      <c r="F2793" s="361"/>
      <c r="G2793" s="362"/>
      <c r="H2793" s="411"/>
      <c r="I2793" s="411"/>
      <c r="J2793" s="411"/>
      <c r="K2793" s="411"/>
      <c r="L2793" s="411"/>
      <c r="M2793" s="411"/>
      <c r="N2793" s="411"/>
      <c r="O2793" s="411"/>
      <c r="P2793" s="411"/>
    </row>
    <row r="2794" spans="1:23" ht="13.5" thickTop="1" x14ac:dyDescent="0.2">
      <c r="A2794" s="1130" t="s">
        <v>8</v>
      </c>
      <c r="B2794" s="1131"/>
      <c r="C2794" s="1131"/>
      <c r="D2794" s="57" t="s">
        <v>11</v>
      </c>
      <c r="E2794" s="1132" t="s">
        <v>12</v>
      </c>
      <c r="F2794" s="1132"/>
      <c r="G2794" s="1133"/>
      <c r="H2794" s="4"/>
      <c r="I2794" s="4"/>
      <c r="J2794" s="4"/>
      <c r="K2794" s="4"/>
      <c r="L2794" s="4"/>
      <c r="M2794" s="4"/>
      <c r="N2794" s="4"/>
      <c r="O2794" s="4"/>
      <c r="P2794" s="4"/>
    </row>
    <row r="2795" spans="1:23" x14ac:dyDescent="0.2">
      <c r="A2795" s="1191" t="s">
        <v>17</v>
      </c>
      <c r="B2795" s="1192"/>
      <c r="C2795" s="1193"/>
      <c r="D2795" s="39"/>
      <c r="E2795" s="1136"/>
      <c r="F2795" s="1137"/>
      <c r="G2795" s="1138"/>
      <c r="H2795" s="176"/>
      <c r="I2795" s="176"/>
      <c r="J2795" s="176"/>
      <c r="K2795" s="176"/>
      <c r="L2795" s="176"/>
      <c r="M2795" s="176"/>
      <c r="N2795" s="176"/>
      <c r="O2795" s="176"/>
      <c r="P2795" s="176"/>
    </row>
    <row r="2796" spans="1:23" x14ac:dyDescent="0.2">
      <c r="A2796" s="1191" t="s">
        <v>38</v>
      </c>
      <c r="B2796" s="1192"/>
      <c r="C2796" s="1193"/>
      <c r="D2796" s="58" t="s">
        <v>380</v>
      </c>
      <c r="E2796" s="1194" t="s">
        <v>142</v>
      </c>
      <c r="F2796" s="1139"/>
      <c r="G2796" s="1140"/>
      <c r="H2796" s="1"/>
      <c r="I2796" s="1"/>
      <c r="J2796" s="1"/>
      <c r="K2796" s="1"/>
      <c r="L2796" s="1"/>
      <c r="M2796" s="1"/>
      <c r="N2796" s="1"/>
      <c r="O2796" s="1"/>
      <c r="P2796" s="1"/>
    </row>
    <row r="2797" spans="1:23" ht="13.5" thickBot="1" x14ac:dyDescent="0.25">
      <c r="A2797" s="1195" t="s">
        <v>39</v>
      </c>
      <c r="B2797" s="1196"/>
      <c r="C2797" s="1197"/>
      <c r="D2797" s="356" t="s">
        <v>589</v>
      </c>
      <c r="E2797" s="1143" t="s">
        <v>0</v>
      </c>
      <c r="F2797" s="1143"/>
      <c r="G2797" s="1144"/>
      <c r="H2797" s="4"/>
      <c r="I2797" s="4"/>
      <c r="J2797" s="4"/>
      <c r="K2797" s="4"/>
      <c r="L2797" s="4"/>
      <c r="M2797" s="4"/>
      <c r="N2797" s="4"/>
      <c r="O2797" s="4"/>
      <c r="P2797" s="4"/>
    </row>
    <row r="2798" spans="1:23" ht="16.5" x14ac:dyDescent="0.25">
      <c r="A2798" s="1152" t="s">
        <v>29</v>
      </c>
      <c r="B2798" s="1153"/>
      <c r="C2798" s="1153"/>
      <c r="D2798" s="1153"/>
      <c r="E2798" s="1153"/>
      <c r="F2798" s="1153"/>
      <c r="G2798" s="1154"/>
      <c r="H2798" s="251"/>
      <c r="I2798" s="251"/>
      <c r="J2798" s="251"/>
      <c r="K2798" s="251"/>
      <c r="L2798" s="251"/>
      <c r="M2798" s="251"/>
      <c r="N2798" s="251"/>
      <c r="O2798" s="251"/>
      <c r="P2798" s="251"/>
    </row>
    <row r="2799" spans="1:23" x14ac:dyDescent="0.2">
      <c r="A2799" s="1155" t="s">
        <v>48</v>
      </c>
      <c r="B2799" s="1156"/>
      <c r="C2799" s="1156"/>
      <c r="D2799" s="1156"/>
      <c r="E2799" s="1156"/>
      <c r="F2799" s="1156"/>
      <c r="G2799" s="1157"/>
      <c r="H2799" s="250"/>
      <c r="I2799" s="250"/>
      <c r="J2799" s="250"/>
      <c r="K2799" s="250"/>
      <c r="L2799" s="250"/>
      <c r="M2799" s="250"/>
      <c r="N2799" s="250"/>
      <c r="O2799" s="250"/>
      <c r="P2799" s="250"/>
    </row>
    <row r="2800" spans="1:23" x14ac:dyDescent="0.2">
      <c r="A2800" s="1158" t="s">
        <v>49</v>
      </c>
      <c r="B2800" s="1159"/>
      <c r="C2800" s="1159"/>
      <c r="D2800" s="1159"/>
      <c r="E2800" s="1159"/>
      <c r="F2800" s="1159"/>
      <c r="G2800" s="1160"/>
      <c r="H2800" s="4"/>
      <c r="I2800" s="4"/>
      <c r="J2800" s="4"/>
      <c r="K2800" s="4"/>
      <c r="L2800" s="4"/>
      <c r="M2800" s="4"/>
      <c r="N2800" s="4"/>
      <c r="O2800" s="4"/>
      <c r="P2800" s="4"/>
    </row>
    <row r="2801" spans="1:16" x14ac:dyDescent="0.2">
      <c r="A2801" s="6"/>
      <c r="B2801" s="178"/>
      <c r="C2801" s="8"/>
      <c r="D2801" s="9"/>
      <c r="E2801" s="99"/>
      <c r="F2801" s="10"/>
      <c r="G2801" s="373" t="s">
        <v>20</v>
      </c>
      <c r="H2801" s="559"/>
      <c r="I2801" s="559"/>
      <c r="J2801" s="559"/>
      <c r="K2801" s="559"/>
      <c r="L2801" s="559"/>
      <c r="M2801" s="559"/>
      <c r="N2801" s="559"/>
      <c r="O2801" s="559"/>
      <c r="P2801" s="559"/>
    </row>
    <row r="2802" spans="1:16" x14ac:dyDescent="0.2">
      <c r="A2802" s="12" t="s">
        <v>1</v>
      </c>
      <c r="B2802" s="13"/>
      <c r="C2802" s="14" t="s">
        <v>5</v>
      </c>
      <c r="D2802" s="13"/>
      <c r="E2802" s="343" t="s">
        <v>2745</v>
      </c>
      <c r="F2802" s="60"/>
      <c r="G2802" s="344" t="s">
        <v>2698</v>
      </c>
      <c r="H2802" s="411"/>
      <c r="I2802" s="411"/>
      <c r="J2802" s="411"/>
      <c r="K2802" s="411"/>
      <c r="L2802" s="411"/>
      <c r="M2802" s="411"/>
      <c r="N2802" s="411"/>
      <c r="O2802" s="411"/>
      <c r="P2802" s="411"/>
    </row>
    <row r="2803" spans="1:16" x14ac:dyDescent="0.2">
      <c r="A2803" s="17" t="s">
        <v>8</v>
      </c>
      <c r="B2803" s="179"/>
      <c r="C2803" s="19"/>
      <c r="D2803" s="4"/>
      <c r="E2803" s="1145"/>
      <c r="F2803" s="1146"/>
      <c r="G2803" s="20"/>
    </row>
    <row r="2804" spans="1:16" x14ac:dyDescent="0.2">
      <c r="A2804" s="21" t="s">
        <v>37</v>
      </c>
      <c r="B2804" s="22"/>
      <c r="C2804" s="22"/>
      <c r="D2804" s="22"/>
      <c r="E2804" s="23" t="s">
        <v>46</v>
      </c>
      <c r="F2804" s="24"/>
      <c r="G2804" s="20" t="s">
        <v>50</v>
      </c>
    </row>
    <row r="2805" spans="1:16" x14ac:dyDescent="0.2">
      <c r="A2805" s="6"/>
      <c r="B2805" s="178"/>
      <c r="C2805" s="8"/>
      <c r="D2805" s="8"/>
      <c r="E2805" s="1147"/>
      <c r="F2805" s="1148"/>
      <c r="G2805" s="25"/>
    </row>
    <row r="2806" spans="1:16" ht="26.25" thickBot="1" x14ac:dyDescent="0.25">
      <c r="A2806" s="26" t="s">
        <v>47</v>
      </c>
      <c r="B2806" s="180" t="s">
        <v>23</v>
      </c>
      <c r="C2806" s="28" t="s">
        <v>34</v>
      </c>
      <c r="D2806" s="110" t="s">
        <v>53</v>
      </c>
      <c r="E2806" s="181" t="s">
        <v>54</v>
      </c>
      <c r="F2806" s="111" t="s">
        <v>55</v>
      </c>
      <c r="G2806" s="112" t="s">
        <v>35</v>
      </c>
      <c r="H2806" s="253"/>
      <c r="I2806" s="253"/>
      <c r="J2806" s="253"/>
      <c r="K2806" s="253"/>
      <c r="L2806" s="253"/>
      <c r="M2806" s="253"/>
      <c r="N2806" s="253"/>
      <c r="O2806" s="253"/>
      <c r="P2806" s="253"/>
    </row>
    <row r="2807" spans="1:16" ht="13.5" thickTop="1" x14ac:dyDescent="0.2">
      <c r="A2807" s="345">
        <v>1</v>
      </c>
      <c r="B2807" s="75"/>
      <c r="C2807" s="249" t="s">
        <v>153</v>
      </c>
      <c r="D2807" s="439" t="s">
        <v>2306</v>
      </c>
      <c r="E2807" s="778">
        <v>1</v>
      </c>
      <c r="F2807" s="795">
        <v>6000</v>
      </c>
      <c r="G2807" s="714">
        <f>F2807*E2807</f>
        <v>6000</v>
      </c>
      <c r="H2807" s="866"/>
      <c r="I2807" s="866"/>
      <c r="J2807" s="866"/>
      <c r="K2807" s="866"/>
      <c r="L2807" s="866"/>
      <c r="M2807" s="866"/>
      <c r="N2807" s="866"/>
      <c r="O2807" s="866"/>
      <c r="P2807" s="866"/>
    </row>
    <row r="2808" spans="1:16" x14ac:dyDescent="0.2">
      <c r="A2808" s="345"/>
      <c r="B2808" s="75"/>
      <c r="C2808" s="249"/>
      <c r="D2808" s="439" t="s">
        <v>2734</v>
      </c>
      <c r="E2808" s="778"/>
      <c r="F2808" s="795"/>
      <c r="G2808" s="714"/>
      <c r="H2808" s="866"/>
      <c r="I2808" s="866"/>
      <c r="J2808" s="866"/>
      <c r="K2808" s="866"/>
      <c r="L2808" s="866"/>
      <c r="M2808" s="866"/>
      <c r="N2808" s="866"/>
      <c r="O2808" s="866"/>
      <c r="P2808" s="866"/>
    </row>
    <row r="2809" spans="1:16" x14ac:dyDescent="0.2">
      <c r="A2809" s="345"/>
      <c r="B2809" s="75"/>
      <c r="C2809" s="352"/>
      <c r="D2809" s="435" t="s">
        <v>2736</v>
      </c>
      <c r="E2809" s="778"/>
      <c r="F2809" s="795"/>
      <c r="G2809" s="714"/>
      <c r="H2809" s="866"/>
      <c r="I2809" s="866"/>
      <c r="J2809" s="866"/>
      <c r="K2809" s="866"/>
      <c r="L2809" s="866"/>
      <c r="M2809" s="866"/>
      <c r="N2809" s="866"/>
      <c r="O2809" s="866"/>
      <c r="P2809" s="866"/>
    </row>
    <row r="2810" spans="1:16" x14ac:dyDescent="0.2">
      <c r="A2810" s="345"/>
      <c r="B2810" s="75"/>
      <c r="C2810" s="352"/>
      <c r="D2810" s="439" t="s">
        <v>2735</v>
      </c>
      <c r="E2810" s="778"/>
      <c r="F2810" s="796"/>
      <c r="G2810" s="714"/>
      <c r="H2810" s="866"/>
      <c r="I2810" s="866"/>
      <c r="J2810" s="866"/>
      <c r="K2810" s="866"/>
      <c r="L2810" s="866"/>
      <c r="M2810" s="866"/>
      <c r="N2810" s="866"/>
      <c r="O2810" s="866"/>
      <c r="P2810" s="866"/>
    </row>
    <row r="2811" spans="1:16" x14ac:dyDescent="0.2">
      <c r="A2811" s="345"/>
      <c r="B2811" s="75"/>
      <c r="C2811" s="249"/>
      <c r="D2811" s="439"/>
      <c r="E2811" s="778"/>
      <c r="F2811" s="797"/>
      <c r="G2811" s="714"/>
      <c r="H2811" s="866"/>
      <c r="I2811" s="866"/>
      <c r="J2811" s="866"/>
      <c r="K2811" s="866"/>
      <c r="L2811" s="866"/>
      <c r="M2811" s="866"/>
      <c r="N2811" s="866"/>
      <c r="O2811" s="866"/>
      <c r="P2811" s="866"/>
    </row>
    <row r="2812" spans="1:16" x14ac:dyDescent="0.2">
      <c r="A2812" s="345"/>
      <c r="B2812" s="75"/>
      <c r="C2812" s="249"/>
      <c r="D2812" s="805"/>
      <c r="E2812" s="778"/>
      <c r="F2812" s="795"/>
      <c r="G2812" s="714"/>
      <c r="H2812" s="866"/>
      <c r="I2812" s="866"/>
      <c r="J2812" s="866"/>
      <c r="K2812" s="866"/>
      <c r="L2812" s="866"/>
      <c r="M2812" s="866"/>
      <c r="N2812" s="866"/>
      <c r="O2812" s="866"/>
      <c r="P2812" s="866"/>
    </row>
    <row r="2813" spans="1:16" x14ac:dyDescent="0.2">
      <c r="A2813" s="345"/>
      <c r="B2813" s="75"/>
      <c r="C2813" s="282"/>
      <c r="D2813" s="439"/>
      <c r="E2813" s="778"/>
      <c r="F2813" s="795"/>
      <c r="G2813" s="714"/>
      <c r="H2813" s="866"/>
      <c r="I2813" s="866"/>
      <c r="J2813" s="866"/>
      <c r="K2813" s="866"/>
      <c r="L2813" s="866"/>
      <c r="M2813" s="866"/>
      <c r="N2813" s="866"/>
      <c r="O2813" s="866"/>
      <c r="P2813" s="866"/>
    </row>
    <row r="2814" spans="1:16" x14ac:dyDescent="0.2">
      <c r="A2814" s="345"/>
      <c r="B2814" s="75"/>
      <c r="C2814" s="249"/>
      <c r="D2814" s="439"/>
      <c r="E2814" s="778"/>
      <c r="F2814" s="795"/>
      <c r="G2814" s="714"/>
      <c r="H2814" s="866"/>
      <c r="I2814" s="866"/>
      <c r="J2814" s="866"/>
      <c r="K2814" s="866"/>
      <c r="L2814" s="866"/>
      <c r="M2814" s="866"/>
      <c r="N2814" s="866"/>
      <c r="O2814" s="866"/>
      <c r="P2814" s="866"/>
    </row>
    <row r="2815" spans="1:16" x14ac:dyDescent="0.2">
      <c r="A2815" s="345"/>
      <c r="B2815" s="186"/>
      <c r="C2815" s="249"/>
      <c r="D2815" s="439"/>
      <c r="E2815" s="778"/>
      <c r="F2815" s="795"/>
      <c r="G2815" s="714"/>
      <c r="H2815" s="866"/>
      <c r="I2815" s="866"/>
      <c r="J2815" s="866"/>
      <c r="K2815" s="866"/>
      <c r="L2815" s="866"/>
      <c r="M2815" s="866"/>
      <c r="N2815" s="866"/>
      <c r="O2815" s="866"/>
      <c r="P2815" s="866"/>
    </row>
    <row r="2816" spans="1:16" x14ac:dyDescent="0.2">
      <c r="A2816" s="345"/>
      <c r="B2816" s="74"/>
      <c r="C2816" s="249"/>
      <c r="D2816" s="439"/>
      <c r="E2816" s="778"/>
      <c r="F2816" s="795"/>
      <c r="G2816" s="714"/>
      <c r="H2816" s="866"/>
      <c r="I2816" s="866"/>
      <c r="J2816" s="866"/>
      <c r="K2816" s="866"/>
      <c r="L2816" s="866"/>
      <c r="M2816" s="866"/>
      <c r="N2816" s="866"/>
      <c r="O2816" s="866"/>
      <c r="P2816" s="866"/>
    </row>
    <row r="2817" spans="1:16" x14ac:dyDescent="0.2">
      <c r="A2817" s="345"/>
      <c r="B2817" s="74"/>
      <c r="C2817" s="249"/>
      <c r="D2817" s="798"/>
      <c r="E2817" s="799"/>
      <c r="F2817" s="800"/>
      <c r="G2817" s="714"/>
      <c r="H2817" s="866"/>
      <c r="I2817" s="866"/>
      <c r="J2817" s="866"/>
      <c r="K2817" s="866"/>
      <c r="L2817" s="866"/>
      <c r="M2817" s="866"/>
      <c r="N2817" s="866"/>
      <c r="O2817" s="866"/>
      <c r="P2817" s="866"/>
    </row>
    <row r="2818" spans="1:16" x14ac:dyDescent="0.2">
      <c r="A2818" s="345"/>
      <c r="B2818" s="74"/>
      <c r="C2818" s="249"/>
      <c r="D2818" s="798"/>
      <c r="E2818" s="799"/>
      <c r="F2818" s="800"/>
      <c r="G2818" s="714"/>
      <c r="H2818" s="866"/>
      <c r="I2818" s="866"/>
      <c r="J2818" s="866"/>
      <c r="K2818" s="866"/>
      <c r="L2818" s="866"/>
      <c r="M2818" s="866"/>
      <c r="N2818" s="866"/>
      <c r="O2818" s="866"/>
      <c r="P2818" s="866"/>
    </row>
    <row r="2819" spans="1:16" x14ac:dyDescent="0.2">
      <c r="A2819" s="345"/>
      <c r="B2819" s="75"/>
      <c r="C2819" s="249"/>
      <c r="D2819" s="798"/>
      <c r="E2819" s="801"/>
      <c r="F2819" s="802"/>
      <c r="G2819" s="714"/>
      <c r="H2819" s="866"/>
      <c r="I2819" s="866"/>
      <c r="J2819" s="866"/>
      <c r="K2819" s="866"/>
      <c r="L2819" s="866"/>
      <c r="M2819" s="866"/>
      <c r="N2819" s="866"/>
      <c r="O2819" s="866"/>
      <c r="P2819" s="866"/>
    </row>
    <row r="2820" spans="1:16" x14ac:dyDescent="0.2">
      <c r="A2820" s="345"/>
      <c r="B2820" s="75"/>
      <c r="C2820" s="249"/>
      <c r="D2820" s="798"/>
      <c r="E2820" s="799"/>
      <c r="F2820" s="803"/>
      <c r="G2820" s="714"/>
      <c r="H2820" s="866"/>
      <c r="I2820" s="866"/>
      <c r="J2820" s="866"/>
      <c r="K2820" s="866"/>
      <c r="L2820" s="866"/>
      <c r="M2820" s="866"/>
      <c r="N2820" s="866"/>
      <c r="O2820" s="866"/>
      <c r="P2820" s="866"/>
    </row>
    <row r="2821" spans="1:16" x14ac:dyDescent="0.2">
      <c r="A2821" s="345"/>
      <c r="B2821" s="75"/>
      <c r="C2821" s="249"/>
      <c r="D2821" s="798"/>
      <c r="E2821" s="778"/>
      <c r="F2821" s="795"/>
      <c r="G2821" s="714"/>
      <c r="H2821" s="866"/>
      <c r="I2821" s="866"/>
      <c r="J2821" s="866"/>
      <c r="K2821" s="866"/>
      <c r="L2821" s="866"/>
      <c r="M2821" s="866"/>
      <c r="N2821" s="866"/>
      <c r="O2821" s="866"/>
      <c r="P2821" s="866"/>
    </row>
    <row r="2822" spans="1:16" x14ac:dyDescent="0.2">
      <c r="A2822" s="345"/>
      <c r="B2822" s="75"/>
      <c r="C2822" s="249"/>
      <c r="D2822" s="798"/>
      <c r="E2822" s="774"/>
      <c r="F2822" s="795"/>
      <c r="G2822" s="714"/>
      <c r="H2822" s="866"/>
      <c r="I2822" s="866"/>
      <c r="J2822" s="866"/>
      <c r="K2822" s="866"/>
      <c r="L2822" s="866"/>
      <c r="M2822" s="866"/>
      <c r="N2822" s="866"/>
      <c r="O2822" s="866"/>
      <c r="P2822" s="866"/>
    </row>
    <row r="2823" spans="1:16" x14ac:dyDescent="0.2">
      <c r="A2823" s="345"/>
      <c r="B2823" s="75"/>
      <c r="C2823" s="249"/>
      <c r="D2823" s="798"/>
      <c r="E2823" s="774"/>
      <c r="F2823" s="795"/>
      <c r="G2823" s="714"/>
      <c r="H2823" s="866"/>
      <c r="I2823" s="866"/>
      <c r="J2823" s="866"/>
      <c r="K2823" s="866"/>
      <c r="L2823" s="866"/>
      <c r="M2823" s="866"/>
      <c r="N2823" s="866"/>
      <c r="O2823" s="866"/>
      <c r="P2823" s="866"/>
    </row>
    <row r="2824" spans="1:16" x14ac:dyDescent="0.2">
      <c r="A2824" s="345"/>
      <c r="B2824" s="75"/>
      <c r="C2824" s="249"/>
      <c r="D2824" s="439"/>
      <c r="E2824" s="774"/>
      <c r="F2824" s="795"/>
      <c r="G2824" s="714"/>
      <c r="H2824" s="866"/>
      <c r="I2824" s="866"/>
      <c r="J2824" s="866"/>
      <c r="K2824" s="866"/>
      <c r="L2824" s="866"/>
      <c r="M2824" s="866"/>
      <c r="N2824" s="866"/>
      <c r="O2824" s="866"/>
      <c r="P2824" s="866"/>
    </row>
    <row r="2825" spans="1:16" x14ac:dyDescent="0.2">
      <c r="A2825" s="345"/>
      <c r="B2825" s="75"/>
      <c r="C2825" s="249"/>
      <c r="D2825" s="439"/>
      <c r="E2825" s="804"/>
      <c r="F2825" s="795"/>
      <c r="G2825" s="714"/>
      <c r="H2825" s="866"/>
      <c r="I2825" s="866"/>
      <c r="J2825" s="866"/>
      <c r="K2825" s="866"/>
      <c r="L2825" s="866"/>
      <c r="M2825" s="866"/>
      <c r="N2825" s="866"/>
      <c r="O2825" s="866"/>
      <c r="P2825" s="866"/>
    </row>
    <row r="2826" spans="1:16" x14ac:dyDescent="0.2">
      <c r="A2826" s="345"/>
      <c r="B2826" s="75"/>
      <c r="C2826" s="249"/>
      <c r="D2826" s="439"/>
      <c r="E2826" s="799"/>
      <c r="F2826" s="800"/>
      <c r="G2826" s="714"/>
      <c r="H2826" s="866"/>
      <c r="I2826" s="866"/>
      <c r="J2826" s="866"/>
      <c r="K2826" s="866"/>
      <c r="L2826" s="866"/>
      <c r="M2826" s="866"/>
      <c r="N2826" s="866"/>
      <c r="O2826" s="866"/>
      <c r="P2826" s="866"/>
    </row>
    <row r="2827" spans="1:16" x14ac:dyDescent="0.2">
      <c r="A2827" s="345"/>
      <c r="B2827" s="75"/>
      <c r="C2827" s="249"/>
      <c r="D2827" s="439"/>
      <c r="E2827" s="799"/>
      <c r="F2827" s="800"/>
      <c r="G2827" s="714"/>
      <c r="H2827" s="866"/>
      <c r="I2827" s="866"/>
      <c r="J2827" s="866"/>
      <c r="K2827" s="866"/>
      <c r="L2827" s="866"/>
      <c r="M2827" s="866"/>
      <c r="N2827" s="866"/>
      <c r="O2827" s="866"/>
      <c r="P2827" s="866"/>
    </row>
    <row r="2828" spans="1:16" x14ac:dyDescent="0.2">
      <c r="A2828" s="345"/>
      <c r="B2828" s="75"/>
      <c r="C2828" s="249"/>
      <c r="D2828" s="798"/>
      <c r="E2828" s="799"/>
      <c r="F2828" s="800"/>
      <c r="G2828" s="714"/>
      <c r="H2828" s="866"/>
      <c r="I2828" s="866"/>
      <c r="J2828" s="866"/>
      <c r="K2828" s="866"/>
      <c r="L2828" s="866"/>
      <c r="M2828" s="866"/>
      <c r="N2828" s="866"/>
      <c r="O2828" s="866"/>
      <c r="P2828" s="866"/>
    </row>
    <row r="2829" spans="1:16" x14ac:dyDescent="0.2">
      <c r="A2829" s="345"/>
      <c r="B2829" s="75"/>
      <c r="C2829" s="249"/>
      <c r="D2829" s="798"/>
      <c r="E2829" s="799"/>
      <c r="F2829" s="800"/>
      <c r="G2829" s="714"/>
      <c r="H2829" s="866"/>
      <c r="I2829" s="866"/>
      <c r="J2829" s="866"/>
      <c r="K2829" s="866"/>
      <c r="L2829" s="866"/>
      <c r="M2829" s="866"/>
      <c r="N2829" s="866"/>
      <c r="O2829" s="866"/>
      <c r="P2829" s="866"/>
    </row>
    <row r="2830" spans="1:16" x14ac:dyDescent="0.2">
      <c r="A2830" s="345"/>
      <c r="B2830" s="75"/>
      <c r="C2830" s="249"/>
      <c r="D2830" s="798"/>
      <c r="E2830" s="799"/>
      <c r="F2830" s="800"/>
      <c r="G2830" s="714"/>
      <c r="H2830" s="866"/>
      <c r="I2830" s="866"/>
      <c r="J2830" s="866"/>
      <c r="K2830" s="866"/>
      <c r="L2830" s="866"/>
      <c r="M2830" s="866"/>
      <c r="N2830" s="866"/>
      <c r="O2830" s="866"/>
      <c r="P2830" s="866"/>
    </row>
    <row r="2831" spans="1:16" x14ac:dyDescent="0.2">
      <c r="A2831" s="345"/>
      <c r="B2831" s="75"/>
      <c r="C2831" s="352"/>
      <c r="D2831" s="435"/>
      <c r="E2831" s="84"/>
      <c r="F2831" s="70"/>
      <c r="G2831" s="35"/>
      <c r="H2831" s="215"/>
      <c r="I2831" s="215"/>
      <c r="J2831" s="215"/>
      <c r="K2831" s="215"/>
      <c r="L2831" s="215"/>
      <c r="M2831" s="215"/>
      <c r="N2831" s="215"/>
      <c r="O2831" s="215"/>
      <c r="P2831" s="215"/>
    </row>
    <row r="2832" spans="1:16" x14ac:dyDescent="0.2">
      <c r="A2832" s="345"/>
      <c r="B2832" s="75"/>
      <c r="C2832" s="352"/>
      <c r="D2832" s="435"/>
      <c r="E2832" s="84"/>
      <c r="F2832" s="70"/>
      <c r="G2832" s="35"/>
      <c r="H2832" s="215"/>
      <c r="I2832" s="215"/>
      <c r="J2832" s="215"/>
      <c r="K2832" s="215"/>
      <c r="L2832" s="215"/>
      <c r="M2832" s="215"/>
      <c r="N2832" s="215"/>
      <c r="O2832" s="215"/>
      <c r="P2832" s="215"/>
    </row>
    <row r="2833" spans="1:16" x14ac:dyDescent="0.2">
      <c r="A2833" s="345"/>
      <c r="B2833" s="75"/>
      <c r="C2833" s="352"/>
      <c r="D2833" s="435"/>
      <c r="E2833" s="84"/>
      <c r="F2833" s="70"/>
      <c r="G2833" s="35"/>
      <c r="H2833" s="215"/>
      <c r="I2833" s="215"/>
      <c r="J2833" s="215"/>
      <c r="K2833" s="215"/>
      <c r="L2833" s="215"/>
      <c r="M2833" s="215"/>
      <c r="N2833" s="215"/>
      <c r="O2833" s="215"/>
      <c r="P2833" s="215"/>
    </row>
    <row r="2834" spans="1:16" x14ac:dyDescent="0.2">
      <c r="A2834" s="345"/>
      <c r="B2834" s="75"/>
      <c r="C2834" s="352"/>
      <c r="D2834" s="435"/>
      <c r="E2834" s="84"/>
      <c r="F2834" s="70"/>
      <c r="G2834" s="35"/>
      <c r="H2834" s="215"/>
      <c r="I2834" s="215"/>
      <c r="J2834" s="215"/>
      <c r="K2834" s="215"/>
      <c r="L2834" s="215"/>
      <c r="M2834" s="215"/>
      <c r="N2834" s="215"/>
      <c r="O2834" s="215"/>
      <c r="P2834" s="215"/>
    </row>
    <row r="2835" spans="1:16" x14ac:dyDescent="0.2">
      <c r="A2835" s="345"/>
      <c r="B2835" s="75"/>
      <c r="C2835" s="352"/>
      <c r="D2835" s="435"/>
      <c r="E2835" s="84"/>
      <c r="F2835" s="70"/>
      <c r="G2835" s="35"/>
      <c r="H2835" s="215"/>
      <c r="I2835" s="215"/>
      <c r="J2835" s="215"/>
      <c r="K2835" s="215"/>
      <c r="L2835" s="215"/>
      <c r="M2835" s="215"/>
      <c r="N2835" s="215"/>
      <c r="O2835" s="215"/>
      <c r="P2835" s="215"/>
    </row>
    <row r="2836" spans="1:16" x14ac:dyDescent="0.2">
      <c r="A2836" s="345"/>
      <c r="B2836" s="75"/>
      <c r="C2836" s="352"/>
      <c r="D2836" s="435"/>
      <c r="E2836" s="84"/>
      <c r="F2836" s="70"/>
      <c r="G2836" s="35"/>
      <c r="H2836" s="215"/>
      <c r="I2836" s="215"/>
      <c r="J2836" s="215"/>
      <c r="K2836" s="215"/>
      <c r="L2836" s="215"/>
      <c r="M2836" s="215"/>
      <c r="N2836" s="215"/>
      <c r="O2836" s="215"/>
      <c r="P2836" s="215"/>
    </row>
    <row r="2837" spans="1:16" x14ac:dyDescent="0.2">
      <c r="A2837" s="345"/>
      <c r="B2837" s="75"/>
      <c r="C2837" s="352"/>
      <c r="D2837" s="435"/>
      <c r="E2837" s="84"/>
      <c r="F2837" s="70"/>
      <c r="G2837" s="35"/>
      <c r="H2837" s="215"/>
      <c r="I2837" s="215"/>
      <c r="J2837" s="215"/>
      <c r="K2837" s="215"/>
      <c r="L2837" s="215"/>
      <c r="M2837" s="215"/>
      <c r="N2837" s="215"/>
      <c r="O2837" s="215"/>
      <c r="P2837" s="215"/>
    </row>
    <row r="2838" spans="1:16" x14ac:dyDescent="0.2">
      <c r="A2838" s="345"/>
      <c r="B2838" s="75"/>
      <c r="C2838" s="352"/>
      <c r="D2838" s="435" t="s">
        <v>150</v>
      </c>
      <c r="E2838" s="84"/>
      <c r="F2838" s="172"/>
      <c r="G2838" s="35"/>
      <c r="H2838" s="215"/>
      <c r="I2838" s="215"/>
      <c r="J2838" s="215"/>
      <c r="K2838" s="215"/>
      <c r="L2838" s="215"/>
      <c r="M2838" s="215"/>
      <c r="N2838" s="215"/>
      <c r="O2838" s="215"/>
      <c r="P2838" s="215"/>
    </row>
    <row r="2839" spans="1:16" x14ac:dyDescent="0.2">
      <c r="A2839" s="345"/>
      <c r="B2839" s="75"/>
      <c r="C2839" s="352"/>
      <c r="D2839" s="435"/>
      <c r="E2839" s="84"/>
      <c r="F2839" s="173"/>
      <c r="G2839" s="35"/>
      <c r="H2839" s="215"/>
      <c r="I2839" s="215"/>
      <c r="J2839" s="215"/>
      <c r="K2839" s="215"/>
      <c r="L2839" s="215"/>
      <c r="M2839" s="215"/>
      <c r="N2839" s="215"/>
      <c r="O2839" s="215"/>
      <c r="P2839" s="215"/>
    </row>
    <row r="2840" spans="1:16" x14ac:dyDescent="0.2">
      <c r="A2840" s="345"/>
      <c r="B2840" s="75"/>
      <c r="C2840" s="352"/>
      <c r="D2840" s="435"/>
      <c r="E2840" s="84"/>
      <c r="F2840" s="173"/>
      <c r="G2840" s="35"/>
      <c r="H2840" s="215"/>
      <c r="I2840" s="215"/>
      <c r="J2840" s="215"/>
      <c r="K2840" s="215"/>
      <c r="L2840" s="215"/>
      <c r="M2840" s="215"/>
      <c r="N2840" s="215"/>
      <c r="O2840" s="215"/>
      <c r="P2840" s="215"/>
    </row>
    <row r="2841" spans="1:16" ht="13.5" thickBot="1" x14ac:dyDescent="0.25">
      <c r="A2841" s="45"/>
      <c r="B2841" s="188"/>
      <c r="C2841" s="47" t="s">
        <v>8</v>
      </c>
      <c r="D2841" s="66" t="s">
        <v>8</v>
      </c>
      <c r="E2841" s="188"/>
      <c r="F2841" s="49" t="s">
        <v>15</v>
      </c>
      <c r="G2841" s="50">
        <f>SUM(G2807:G2840)</f>
        <v>6000</v>
      </c>
      <c r="H2841" s="246"/>
      <c r="I2841" s="246"/>
      <c r="J2841" s="246"/>
      <c r="K2841" s="246"/>
      <c r="L2841" s="246"/>
      <c r="M2841" s="246"/>
      <c r="N2841" s="246"/>
      <c r="O2841" s="246"/>
      <c r="P2841" s="246"/>
    </row>
    <row r="2842" spans="1:16" ht="13.5" thickTop="1" x14ac:dyDescent="0.2">
      <c r="A2842" s="1188" t="s">
        <v>2737</v>
      </c>
      <c r="B2842" s="1189"/>
      <c r="C2842" s="1189"/>
      <c r="D2842" s="1189"/>
      <c r="E2842" s="1189"/>
      <c r="F2842" s="1189"/>
      <c r="G2842" s="1190"/>
      <c r="H2842" s="358"/>
      <c r="I2842" s="358"/>
      <c r="J2842" s="358"/>
      <c r="K2842" s="358"/>
      <c r="L2842" s="358"/>
      <c r="M2842" s="358"/>
      <c r="N2842" s="358"/>
      <c r="O2842" s="358"/>
      <c r="P2842" s="358"/>
    </row>
    <row r="2843" spans="1:16" ht="13.5" thickBot="1" x14ac:dyDescent="0.25">
      <c r="A2843" s="359"/>
      <c r="B2843" s="355"/>
      <c r="C2843" s="355" t="s">
        <v>8</v>
      </c>
      <c r="D2843" s="360"/>
      <c r="E2843" s="355"/>
      <c r="F2843" s="361"/>
      <c r="G2843" s="362"/>
      <c r="H2843" s="411"/>
      <c r="I2843" s="411"/>
      <c r="J2843" s="411"/>
      <c r="K2843" s="411"/>
      <c r="L2843" s="411"/>
      <c r="M2843" s="411"/>
      <c r="N2843" s="411"/>
      <c r="O2843" s="411"/>
      <c r="P2843" s="411"/>
    </row>
    <row r="2844" spans="1:16" ht="13.5" thickTop="1" x14ac:dyDescent="0.2">
      <c r="A2844" s="1130" t="s">
        <v>8</v>
      </c>
      <c r="B2844" s="1131"/>
      <c r="C2844" s="1131"/>
      <c r="D2844" s="57" t="s">
        <v>11</v>
      </c>
      <c r="E2844" s="1132" t="s">
        <v>12</v>
      </c>
      <c r="F2844" s="1132"/>
      <c r="G2844" s="1133"/>
      <c r="H2844" s="4"/>
      <c r="I2844" s="4"/>
      <c r="J2844" s="4"/>
      <c r="K2844" s="4"/>
      <c r="L2844" s="4"/>
      <c r="M2844" s="4"/>
      <c r="N2844" s="4"/>
      <c r="O2844" s="4"/>
      <c r="P2844" s="4"/>
    </row>
    <row r="2845" spans="1:16" x14ac:dyDescent="0.2">
      <c r="A2845" s="1191" t="s">
        <v>17</v>
      </c>
      <c r="B2845" s="1192"/>
      <c r="C2845" s="1193"/>
      <c r="D2845" s="39"/>
      <c r="E2845" s="1136"/>
      <c r="F2845" s="1137"/>
      <c r="G2845" s="1138"/>
      <c r="H2845" s="176"/>
      <c r="I2845" s="176"/>
      <c r="J2845" s="176"/>
      <c r="K2845" s="176"/>
      <c r="L2845" s="176"/>
      <c r="M2845" s="176"/>
      <c r="N2845" s="176"/>
      <c r="O2845" s="176"/>
      <c r="P2845" s="176"/>
    </row>
    <row r="2846" spans="1:16" x14ac:dyDescent="0.2">
      <c r="A2846" s="1191" t="s">
        <v>38</v>
      </c>
      <c r="B2846" s="1192"/>
      <c r="C2846" s="1193"/>
      <c r="D2846" s="58" t="s">
        <v>380</v>
      </c>
      <c r="E2846" s="1194" t="s">
        <v>142</v>
      </c>
      <c r="F2846" s="1139"/>
      <c r="G2846" s="1140"/>
      <c r="H2846" s="1"/>
      <c r="I2846" s="1"/>
      <c r="J2846" s="1"/>
      <c r="K2846" s="1"/>
      <c r="L2846" s="1"/>
      <c r="M2846" s="1"/>
      <c r="N2846" s="1"/>
      <c r="O2846" s="1"/>
      <c r="P2846" s="1"/>
    </row>
    <row r="2847" spans="1:16" ht="13.5" thickBot="1" x14ac:dyDescent="0.25">
      <c r="A2847" s="1195" t="s">
        <v>39</v>
      </c>
      <c r="B2847" s="1196"/>
      <c r="C2847" s="1197"/>
      <c r="D2847" s="356" t="s">
        <v>589</v>
      </c>
      <c r="E2847" s="1143" t="s">
        <v>0</v>
      </c>
      <c r="F2847" s="1143"/>
      <c r="G2847" s="1144"/>
      <c r="H2847" s="4"/>
      <c r="I2847" s="4"/>
      <c r="J2847" s="4"/>
      <c r="K2847" s="4"/>
      <c r="L2847" s="4"/>
      <c r="M2847" s="4"/>
      <c r="N2847" s="4"/>
      <c r="O2847" s="4"/>
      <c r="P2847" s="4"/>
    </row>
    <row r="2848" spans="1:16" ht="16.5" x14ac:dyDescent="0.25">
      <c r="A2848" s="1152" t="s">
        <v>29</v>
      </c>
      <c r="B2848" s="1153"/>
      <c r="C2848" s="1153"/>
      <c r="D2848" s="1153"/>
      <c r="E2848" s="1153"/>
      <c r="F2848" s="1153"/>
      <c r="G2848" s="1154"/>
      <c r="H2848" s="251"/>
      <c r="I2848" s="251"/>
      <c r="J2848" s="251"/>
      <c r="K2848" s="251"/>
      <c r="L2848" s="251"/>
      <c r="M2848" s="251"/>
      <c r="N2848" s="251"/>
      <c r="O2848" s="251"/>
      <c r="P2848" s="251"/>
    </row>
    <row r="2849" spans="1:16" x14ac:dyDescent="0.2">
      <c r="A2849" s="1155" t="s">
        <v>48</v>
      </c>
      <c r="B2849" s="1156"/>
      <c r="C2849" s="1156"/>
      <c r="D2849" s="1156"/>
      <c r="E2849" s="1156"/>
      <c r="F2849" s="1156"/>
      <c r="G2849" s="1157"/>
      <c r="H2849" s="250"/>
      <c r="I2849" s="250"/>
      <c r="J2849" s="250"/>
      <c r="K2849" s="250"/>
      <c r="L2849" s="250"/>
      <c r="M2849" s="250"/>
      <c r="N2849" s="250"/>
      <c r="O2849" s="250"/>
      <c r="P2849" s="250"/>
    </row>
    <row r="2850" spans="1:16" x14ac:dyDescent="0.2">
      <c r="A2850" s="1158" t="s">
        <v>49</v>
      </c>
      <c r="B2850" s="1159"/>
      <c r="C2850" s="1159"/>
      <c r="D2850" s="1159"/>
      <c r="E2850" s="1159"/>
      <c r="F2850" s="1159"/>
      <c r="G2850" s="1160"/>
      <c r="H2850" s="4"/>
      <c r="I2850" s="4"/>
      <c r="J2850" s="4"/>
      <c r="K2850" s="4"/>
      <c r="L2850" s="4"/>
      <c r="M2850" s="4"/>
      <c r="N2850" s="4"/>
      <c r="O2850" s="4"/>
      <c r="P2850" s="4"/>
    </row>
    <row r="2851" spans="1:16" x14ac:dyDescent="0.2">
      <c r="A2851" s="6"/>
      <c r="B2851" s="178"/>
      <c r="C2851" s="8"/>
      <c r="D2851" s="9"/>
      <c r="E2851" s="99"/>
      <c r="F2851" s="10"/>
      <c r="G2851" s="373" t="s">
        <v>20</v>
      </c>
      <c r="H2851" s="559"/>
      <c r="I2851" s="559"/>
      <c r="J2851" s="559"/>
      <c r="K2851" s="559"/>
      <c r="L2851" s="559"/>
      <c r="M2851" s="559"/>
      <c r="N2851" s="559"/>
      <c r="O2851" s="559"/>
      <c r="P2851" s="559"/>
    </row>
    <row r="2852" spans="1:16" x14ac:dyDescent="0.2">
      <c r="A2852" s="12" t="s">
        <v>1</v>
      </c>
      <c r="B2852" s="13"/>
      <c r="C2852" s="14" t="s">
        <v>5</v>
      </c>
      <c r="D2852" s="13"/>
      <c r="E2852" s="343" t="s">
        <v>3005</v>
      </c>
      <c r="F2852" s="60"/>
      <c r="G2852" s="344" t="s">
        <v>2950</v>
      </c>
      <c r="H2852" s="411"/>
      <c r="I2852" s="411"/>
      <c r="J2852" s="411"/>
      <c r="K2852" s="411"/>
      <c r="L2852" s="411"/>
      <c r="M2852" s="411"/>
      <c r="N2852" s="411"/>
      <c r="O2852" s="411"/>
      <c r="P2852" s="411"/>
    </row>
    <row r="2853" spans="1:16" x14ac:dyDescent="0.2">
      <c r="A2853" s="17" t="s">
        <v>8</v>
      </c>
      <c r="B2853" s="179"/>
      <c r="C2853" s="19"/>
      <c r="D2853" s="4"/>
      <c r="E2853" s="1145"/>
      <c r="F2853" s="1146"/>
      <c r="G2853" s="20"/>
    </row>
    <row r="2854" spans="1:16" x14ac:dyDescent="0.2">
      <c r="A2854" s="21" t="s">
        <v>37</v>
      </c>
      <c r="B2854" s="22"/>
      <c r="C2854" s="22"/>
      <c r="D2854" s="22"/>
      <c r="E2854" s="23" t="s">
        <v>46</v>
      </c>
      <c r="F2854" s="24"/>
      <c r="G2854" s="20" t="s">
        <v>50</v>
      </c>
    </row>
    <row r="2855" spans="1:16" x14ac:dyDescent="0.2">
      <c r="A2855" s="6"/>
      <c r="B2855" s="178"/>
      <c r="C2855" s="8"/>
      <c r="D2855" s="8"/>
      <c r="E2855" s="1147"/>
      <c r="F2855" s="1148"/>
      <c r="G2855" s="25"/>
    </row>
    <row r="2856" spans="1:16" ht="26.25" thickBot="1" x14ac:dyDescent="0.25">
      <c r="A2856" s="26" t="s">
        <v>47</v>
      </c>
      <c r="B2856" s="180" t="s">
        <v>23</v>
      </c>
      <c r="C2856" s="28" t="s">
        <v>34</v>
      </c>
      <c r="D2856" s="110" t="s">
        <v>53</v>
      </c>
      <c r="E2856" s="181" t="s">
        <v>54</v>
      </c>
      <c r="F2856" s="111" t="s">
        <v>55</v>
      </c>
      <c r="G2856" s="112" t="s">
        <v>35</v>
      </c>
      <c r="H2856" s="253"/>
      <c r="I2856" s="253"/>
      <c r="J2856" s="253"/>
      <c r="K2856" s="253"/>
      <c r="L2856" s="253"/>
      <c r="M2856" s="253"/>
      <c r="N2856" s="253"/>
      <c r="O2856" s="253"/>
      <c r="P2856" s="253"/>
    </row>
    <row r="2857" spans="1:16" ht="13.5" thickTop="1" x14ac:dyDescent="0.2">
      <c r="A2857" s="345">
        <v>1</v>
      </c>
      <c r="B2857" s="75"/>
      <c r="C2857" s="249" t="s">
        <v>2733</v>
      </c>
      <c r="D2857" s="439" t="s">
        <v>2871</v>
      </c>
      <c r="E2857" s="778">
        <v>19</v>
      </c>
      <c r="F2857" s="795">
        <v>40</v>
      </c>
      <c r="G2857" s="714">
        <f>F2857*E2857</f>
        <v>760</v>
      </c>
      <c r="H2857" s="866"/>
      <c r="I2857" s="866"/>
      <c r="J2857" s="866"/>
      <c r="K2857" s="866"/>
      <c r="L2857" s="866"/>
      <c r="M2857" s="866"/>
      <c r="N2857" s="866"/>
      <c r="O2857" s="866"/>
      <c r="P2857" s="866"/>
    </row>
    <row r="2858" spans="1:16" x14ac:dyDescent="0.2">
      <c r="A2858" s="345">
        <v>2</v>
      </c>
      <c r="B2858" s="75"/>
      <c r="C2858" s="249" t="s">
        <v>2733</v>
      </c>
      <c r="D2858" s="439" t="s">
        <v>2875</v>
      </c>
      <c r="E2858" s="778">
        <v>19</v>
      </c>
      <c r="F2858" s="795">
        <v>35</v>
      </c>
      <c r="G2858" s="714">
        <f t="shared" ref="G2858:G2859" si="63">F2858*E2858</f>
        <v>665</v>
      </c>
      <c r="H2858" s="866"/>
      <c r="I2858" s="866"/>
      <c r="J2858" s="866"/>
      <c r="K2858" s="866"/>
      <c r="L2858" s="866"/>
      <c r="M2858" s="866"/>
      <c r="N2858" s="866"/>
      <c r="O2858" s="866"/>
      <c r="P2858" s="866"/>
    </row>
    <row r="2859" spans="1:16" x14ac:dyDescent="0.2">
      <c r="A2859" s="345">
        <v>3</v>
      </c>
      <c r="B2859" s="75"/>
      <c r="C2859" s="352" t="s">
        <v>2733</v>
      </c>
      <c r="D2859" s="435" t="s">
        <v>2885</v>
      </c>
      <c r="E2859" s="778">
        <v>19</v>
      </c>
      <c r="F2859" s="795">
        <v>35</v>
      </c>
      <c r="G2859" s="714">
        <f t="shared" si="63"/>
        <v>665</v>
      </c>
      <c r="H2859" s="866"/>
      <c r="I2859" s="866"/>
      <c r="J2859" s="866"/>
      <c r="K2859" s="866"/>
      <c r="L2859" s="866"/>
      <c r="M2859" s="866"/>
      <c r="N2859" s="866"/>
      <c r="O2859" s="866"/>
      <c r="P2859" s="866"/>
    </row>
    <row r="2860" spans="1:16" x14ac:dyDescent="0.2">
      <c r="A2860" s="345"/>
      <c r="B2860" s="75"/>
      <c r="C2860" s="352"/>
      <c r="D2860" s="439"/>
      <c r="E2860" s="778"/>
      <c r="F2860" s="796"/>
      <c r="G2860" s="714"/>
      <c r="H2860" s="866"/>
      <c r="I2860" s="866"/>
      <c r="J2860" s="866"/>
      <c r="K2860" s="866"/>
      <c r="L2860" s="866"/>
      <c r="M2860" s="866"/>
      <c r="N2860" s="866"/>
      <c r="O2860" s="866"/>
      <c r="P2860" s="866"/>
    </row>
    <row r="2861" spans="1:16" x14ac:dyDescent="0.2">
      <c r="A2861" s="345"/>
      <c r="B2861" s="75"/>
      <c r="C2861" s="249"/>
      <c r="D2861" s="439"/>
      <c r="E2861" s="778"/>
      <c r="F2861" s="797"/>
      <c r="G2861" s="714"/>
      <c r="H2861" s="866"/>
      <c r="I2861" s="866"/>
      <c r="J2861" s="866"/>
      <c r="K2861" s="866"/>
      <c r="L2861" s="866"/>
      <c r="M2861" s="866"/>
      <c r="N2861" s="866"/>
      <c r="O2861" s="866"/>
      <c r="P2861" s="866"/>
    </row>
    <row r="2862" spans="1:16" x14ac:dyDescent="0.2">
      <c r="A2862" s="345"/>
      <c r="B2862" s="75"/>
      <c r="C2862" s="249"/>
      <c r="D2862" s="805"/>
      <c r="E2862" s="778"/>
      <c r="F2862" s="795"/>
      <c r="G2862" s="714"/>
      <c r="H2862" s="866"/>
      <c r="I2862" s="866"/>
      <c r="J2862" s="866"/>
      <c r="K2862" s="866"/>
      <c r="L2862" s="866"/>
      <c r="M2862" s="866"/>
      <c r="N2862" s="866"/>
      <c r="O2862" s="866"/>
      <c r="P2862" s="866"/>
    </row>
    <row r="2863" spans="1:16" x14ac:dyDescent="0.2">
      <c r="A2863" s="345"/>
      <c r="B2863" s="75"/>
      <c r="C2863" s="282"/>
      <c r="D2863" s="439"/>
      <c r="E2863" s="778"/>
      <c r="F2863" s="795"/>
      <c r="G2863" s="714"/>
      <c r="H2863" s="866"/>
      <c r="I2863" s="866"/>
      <c r="J2863" s="866"/>
      <c r="K2863" s="866"/>
      <c r="L2863" s="866"/>
      <c r="M2863" s="866"/>
      <c r="N2863" s="866"/>
      <c r="O2863" s="866"/>
      <c r="P2863" s="866"/>
    </row>
    <row r="2864" spans="1:16" x14ac:dyDescent="0.2">
      <c r="A2864" s="345"/>
      <c r="B2864" s="75"/>
      <c r="C2864" s="249"/>
      <c r="D2864" s="439"/>
      <c r="E2864" s="774"/>
      <c r="F2864" s="795"/>
      <c r="G2864" s="714"/>
      <c r="H2864" s="866"/>
      <c r="I2864" s="866"/>
      <c r="J2864" s="866"/>
      <c r="K2864" s="866"/>
      <c r="L2864" s="866"/>
      <c r="M2864" s="866"/>
      <c r="N2864" s="866"/>
      <c r="O2864" s="866"/>
      <c r="P2864" s="866"/>
    </row>
    <row r="2865" spans="1:16" x14ac:dyDescent="0.2">
      <c r="A2865" s="345"/>
      <c r="B2865" s="186"/>
      <c r="C2865" s="249"/>
      <c r="D2865" s="439"/>
      <c r="E2865" s="778"/>
      <c r="F2865" s="795"/>
      <c r="G2865" s="714"/>
      <c r="H2865" s="866"/>
      <c r="I2865" s="866"/>
      <c r="J2865" s="866"/>
      <c r="K2865" s="866"/>
      <c r="L2865" s="866"/>
      <c r="M2865" s="866"/>
      <c r="N2865" s="866"/>
      <c r="O2865" s="866"/>
      <c r="P2865" s="866"/>
    </row>
    <row r="2866" spans="1:16" x14ac:dyDescent="0.2">
      <c r="A2866" s="345"/>
      <c r="B2866" s="74"/>
      <c r="C2866" s="249"/>
      <c r="D2866" s="439"/>
      <c r="E2866" s="778"/>
      <c r="F2866" s="795"/>
      <c r="G2866" s="714"/>
      <c r="H2866" s="866"/>
      <c r="I2866" s="866"/>
      <c r="J2866" s="866"/>
      <c r="K2866" s="866"/>
      <c r="L2866" s="866"/>
      <c r="M2866" s="866"/>
      <c r="N2866" s="866"/>
      <c r="O2866" s="866"/>
      <c r="P2866" s="866"/>
    </row>
    <row r="2867" spans="1:16" x14ac:dyDescent="0.2">
      <c r="A2867" s="345"/>
      <c r="B2867" s="74"/>
      <c r="C2867" s="249"/>
      <c r="D2867" s="439"/>
      <c r="E2867" s="799"/>
      <c r="F2867" s="800"/>
      <c r="G2867" s="714"/>
      <c r="H2867" s="866"/>
      <c r="I2867" s="866"/>
      <c r="J2867" s="866"/>
      <c r="K2867" s="866"/>
      <c r="L2867" s="866"/>
      <c r="M2867" s="866"/>
      <c r="N2867" s="866"/>
      <c r="O2867" s="866"/>
      <c r="P2867" s="866"/>
    </row>
    <row r="2868" spans="1:16" x14ac:dyDescent="0.2">
      <c r="A2868" s="345"/>
      <c r="B2868" s="74"/>
      <c r="C2868" s="249"/>
      <c r="D2868" s="439"/>
      <c r="E2868" s="799"/>
      <c r="F2868" s="800"/>
      <c r="G2868" s="714"/>
      <c r="H2868" s="866"/>
      <c r="I2868" s="866"/>
      <c r="J2868" s="866"/>
      <c r="K2868" s="866"/>
      <c r="L2868" s="866"/>
      <c r="M2868" s="866"/>
      <c r="N2868" s="866"/>
      <c r="O2868" s="866"/>
      <c r="P2868" s="866"/>
    </row>
    <row r="2869" spans="1:16" x14ac:dyDescent="0.2">
      <c r="A2869" s="345"/>
      <c r="B2869" s="75"/>
      <c r="C2869" s="249"/>
      <c r="D2869" s="439"/>
      <c r="E2869" s="799"/>
      <c r="F2869" s="802"/>
      <c r="G2869" s="714"/>
      <c r="H2869" s="866"/>
      <c r="I2869" s="866"/>
      <c r="J2869" s="866"/>
      <c r="K2869" s="866"/>
      <c r="L2869" s="866"/>
      <c r="M2869" s="866"/>
      <c r="N2869" s="866"/>
      <c r="O2869" s="866"/>
      <c r="P2869" s="866"/>
    </row>
    <row r="2870" spans="1:16" x14ac:dyDescent="0.2">
      <c r="A2870" s="345"/>
      <c r="B2870" s="75"/>
      <c r="C2870" s="249"/>
      <c r="D2870" s="798"/>
      <c r="E2870" s="799"/>
      <c r="F2870" s="803"/>
      <c r="G2870" s="714"/>
      <c r="H2870" s="866"/>
      <c r="I2870" s="866"/>
      <c r="J2870" s="866"/>
      <c r="K2870" s="866"/>
      <c r="L2870" s="866"/>
      <c r="M2870" s="866"/>
      <c r="N2870" s="866"/>
      <c r="O2870" s="866"/>
      <c r="P2870" s="866"/>
    </row>
    <row r="2871" spans="1:16" x14ac:dyDescent="0.2">
      <c r="A2871" s="345"/>
      <c r="B2871" s="75"/>
      <c r="C2871" s="249"/>
      <c r="D2871" s="439"/>
      <c r="E2871" s="778"/>
      <c r="F2871" s="795"/>
      <c r="G2871" s="714"/>
      <c r="H2871" s="866"/>
      <c r="I2871" s="866"/>
      <c r="J2871" s="866"/>
      <c r="K2871" s="866"/>
      <c r="L2871" s="866"/>
      <c r="M2871" s="866"/>
      <c r="N2871" s="866"/>
      <c r="O2871" s="866"/>
      <c r="P2871" s="866"/>
    </row>
    <row r="2872" spans="1:16" x14ac:dyDescent="0.2">
      <c r="A2872" s="345"/>
      <c r="B2872" s="75"/>
      <c r="C2872" s="249"/>
      <c r="D2872" s="798"/>
      <c r="E2872" s="778"/>
      <c r="F2872" s="795"/>
      <c r="G2872" s="714"/>
      <c r="H2872" s="866"/>
      <c r="I2872" s="866"/>
      <c r="J2872" s="866"/>
      <c r="K2872" s="866"/>
      <c r="L2872" s="866"/>
      <c r="M2872" s="866"/>
      <c r="N2872" s="866"/>
      <c r="O2872" s="866"/>
      <c r="P2872" s="866"/>
    </row>
    <row r="2873" spans="1:16" x14ac:dyDescent="0.2">
      <c r="A2873" s="345"/>
      <c r="B2873" s="75"/>
      <c r="C2873" s="249"/>
      <c r="D2873" s="798"/>
      <c r="E2873" s="778"/>
      <c r="F2873" s="795"/>
      <c r="G2873" s="714"/>
      <c r="H2873" s="866"/>
      <c r="I2873" s="866"/>
      <c r="J2873" s="866"/>
      <c r="K2873" s="866"/>
      <c r="L2873" s="866"/>
      <c r="M2873" s="866"/>
      <c r="N2873" s="866"/>
      <c r="O2873" s="866"/>
      <c r="P2873" s="866"/>
    </row>
    <row r="2874" spans="1:16" x14ac:dyDescent="0.2">
      <c r="A2874" s="345"/>
      <c r="B2874" s="75"/>
      <c r="C2874" s="249"/>
      <c r="D2874" s="439"/>
      <c r="E2874" s="778"/>
      <c r="F2874" s="795"/>
      <c r="G2874" s="714"/>
      <c r="H2874" s="866"/>
      <c r="I2874" s="866"/>
      <c r="J2874" s="866"/>
      <c r="K2874" s="866"/>
      <c r="L2874" s="866"/>
      <c r="M2874" s="866"/>
      <c r="N2874" s="866"/>
      <c r="O2874" s="866"/>
      <c r="P2874" s="866"/>
    </row>
    <row r="2875" spans="1:16" x14ac:dyDescent="0.2">
      <c r="A2875" s="345"/>
      <c r="B2875" s="75"/>
      <c r="C2875" s="249"/>
      <c r="D2875" s="439"/>
      <c r="E2875" s="778"/>
      <c r="F2875" s="795"/>
      <c r="G2875" s="714"/>
      <c r="H2875" s="866"/>
      <c r="I2875" s="866"/>
      <c r="J2875" s="866"/>
      <c r="K2875" s="866"/>
      <c r="L2875" s="866"/>
      <c r="M2875" s="866"/>
      <c r="N2875" s="866"/>
      <c r="O2875" s="866"/>
      <c r="P2875" s="866"/>
    </row>
    <row r="2876" spans="1:16" x14ac:dyDescent="0.2">
      <c r="A2876" s="345"/>
      <c r="B2876" s="75"/>
      <c r="C2876" s="249"/>
      <c r="D2876" s="439"/>
      <c r="E2876" s="799"/>
      <c r="F2876" s="800"/>
      <c r="G2876" s="714"/>
      <c r="H2876" s="866"/>
      <c r="I2876" s="866"/>
      <c r="J2876" s="866"/>
      <c r="K2876" s="866"/>
      <c r="L2876" s="866"/>
      <c r="M2876" s="866"/>
      <c r="N2876" s="866"/>
      <c r="O2876" s="866"/>
      <c r="P2876" s="866"/>
    </row>
    <row r="2877" spans="1:16" x14ac:dyDescent="0.2">
      <c r="A2877" s="345"/>
      <c r="B2877" s="75"/>
      <c r="C2877" s="249"/>
      <c r="D2877" s="439"/>
      <c r="E2877" s="799"/>
      <c r="F2877" s="800"/>
      <c r="G2877" s="714"/>
      <c r="H2877" s="866"/>
      <c r="I2877" s="866"/>
      <c r="J2877" s="866"/>
      <c r="K2877" s="866"/>
      <c r="L2877" s="866"/>
      <c r="M2877" s="866"/>
      <c r="N2877" s="866"/>
      <c r="O2877" s="866"/>
      <c r="P2877" s="866"/>
    </row>
    <row r="2878" spans="1:16" x14ac:dyDescent="0.2">
      <c r="A2878" s="345"/>
      <c r="B2878" s="75"/>
      <c r="C2878" s="249"/>
      <c r="D2878" s="798"/>
      <c r="E2878" s="799"/>
      <c r="F2878" s="800"/>
      <c r="G2878" s="714"/>
      <c r="H2878" s="866"/>
      <c r="I2878" s="866"/>
      <c r="J2878" s="866"/>
      <c r="K2878" s="866"/>
      <c r="L2878" s="866"/>
      <c r="M2878" s="866"/>
      <c r="N2878" s="866"/>
      <c r="O2878" s="866"/>
      <c r="P2878" s="866"/>
    </row>
    <row r="2879" spans="1:16" x14ac:dyDescent="0.2">
      <c r="A2879" s="345"/>
      <c r="B2879" s="75"/>
      <c r="C2879" s="249"/>
      <c r="D2879" s="439"/>
      <c r="E2879" s="799"/>
      <c r="F2879" s="800"/>
      <c r="G2879" s="714"/>
      <c r="H2879" s="866"/>
      <c r="I2879" s="866"/>
      <c r="J2879" s="866"/>
      <c r="K2879" s="866"/>
      <c r="L2879" s="866"/>
      <c r="M2879" s="866"/>
      <c r="N2879" s="866"/>
      <c r="O2879" s="866"/>
      <c r="P2879" s="866"/>
    </row>
    <row r="2880" spans="1:16" x14ac:dyDescent="0.2">
      <c r="A2880" s="345"/>
      <c r="B2880" s="75"/>
      <c r="C2880" s="249"/>
      <c r="D2880" s="798"/>
      <c r="E2880" s="799"/>
      <c r="F2880" s="800"/>
      <c r="G2880" s="714"/>
      <c r="H2880" s="866"/>
      <c r="I2880" s="866"/>
      <c r="J2880" s="866"/>
      <c r="K2880" s="866"/>
      <c r="L2880" s="866"/>
      <c r="M2880" s="866"/>
      <c r="N2880" s="866"/>
      <c r="O2880" s="866"/>
      <c r="P2880" s="866"/>
    </row>
    <row r="2881" spans="1:16" x14ac:dyDescent="0.2">
      <c r="A2881" s="345"/>
      <c r="B2881" s="75"/>
      <c r="C2881" s="352"/>
      <c r="D2881" s="435"/>
      <c r="E2881" s="84"/>
      <c r="F2881" s="70"/>
      <c r="G2881" s="35"/>
      <c r="H2881" s="215"/>
      <c r="I2881" s="215"/>
      <c r="J2881" s="215"/>
      <c r="K2881" s="215"/>
      <c r="L2881" s="215"/>
      <c r="M2881" s="215"/>
      <c r="N2881" s="215"/>
      <c r="O2881" s="215"/>
      <c r="P2881" s="215"/>
    </row>
    <row r="2882" spans="1:16" x14ac:dyDescent="0.2">
      <c r="A2882" s="345"/>
      <c r="B2882" s="75"/>
      <c r="C2882" s="352"/>
      <c r="D2882" s="435"/>
      <c r="E2882" s="84"/>
      <c r="F2882" s="70"/>
      <c r="G2882" s="35"/>
      <c r="H2882" s="215"/>
      <c r="I2882" s="215"/>
      <c r="J2882" s="215"/>
      <c r="K2882" s="215"/>
      <c r="L2882" s="215"/>
      <c r="M2882" s="215"/>
      <c r="N2882" s="215"/>
      <c r="O2882" s="215"/>
      <c r="P2882" s="215"/>
    </row>
    <row r="2883" spans="1:16" x14ac:dyDescent="0.2">
      <c r="A2883" s="345"/>
      <c r="B2883" s="75"/>
      <c r="C2883" s="352"/>
      <c r="D2883" s="435"/>
      <c r="E2883" s="84"/>
      <c r="F2883" s="70"/>
      <c r="G2883" s="35"/>
      <c r="H2883" s="215"/>
      <c r="I2883" s="215"/>
      <c r="J2883" s="215"/>
      <c r="K2883" s="215"/>
      <c r="L2883" s="215"/>
      <c r="M2883" s="215"/>
      <c r="N2883" s="215"/>
      <c r="O2883" s="215"/>
      <c r="P2883" s="215"/>
    </row>
    <row r="2884" spans="1:16" x14ac:dyDescent="0.2">
      <c r="A2884" s="345"/>
      <c r="B2884" s="75"/>
      <c r="C2884" s="352"/>
      <c r="D2884" s="435"/>
      <c r="E2884" s="84"/>
      <c r="F2884" s="70"/>
      <c r="G2884" s="35"/>
      <c r="H2884" s="215"/>
      <c r="I2884" s="215"/>
      <c r="J2884" s="215"/>
      <c r="K2884" s="215"/>
      <c r="L2884" s="215"/>
      <c r="M2884" s="215"/>
      <c r="N2884" s="215"/>
      <c r="O2884" s="215"/>
      <c r="P2884" s="215"/>
    </row>
    <row r="2885" spans="1:16" x14ac:dyDescent="0.2">
      <c r="A2885" s="345"/>
      <c r="B2885" s="75"/>
      <c r="C2885" s="352"/>
      <c r="D2885" s="435"/>
      <c r="E2885" s="84"/>
      <c r="F2885" s="70"/>
      <c r="G2885" s="35"/>
      <c r="H2885" s="215"/>
      <c r="I2885" s="215"/>
      <c r="J2885" s="215"/>
      <c r="K2885" s="215"/>
      <c r="L2885" s="215"/>
      <c r="M2885" s="215"/>
      <c r="N2885" s="215"/>
      <c r="O2885" s="215"/>
      <c r="P2885" s="215"/>
    </row>
    <row r="2886" spans="1:16" x14ac:dyDescent="0.2">
      <c r="A2886" s="345"/>
      <c r="B2886" s="75"/>
      <c r="C2886" s="352"/>
      <c r="D2886" s="435"/>
      <c r="E2886" s="84"/>
      <c r="F2886" s="70"/>
      <c r="G2886" s="35"/>
      <c r="H2886" s="215"/>
      <c r="I2886" s="215"/>
      <c r="J2886" s="215"/>
      <c r="K2886" s="215"/>
      <c r="L2886" s="215"/>
      <c r="M2886" s="215"/>
      <c r="N2886" s="215"/>
      <c r="O2886" s="215"/>
      <c r="P2886" s="215"/>
    </row>
    <row r="2887" spans="1:16" x14ac:dyDescent="0.2">
      <c r="A2887" s="345"/>
      <c r="B2887" s="75"/>
      <c r="C2887" s="352"/>
      <c r="D2887" s="435"/>
      <c r="E2887" s="84"/>
      <c r="F2887" s="70"/>
      <c r="G2887" s="35"/>
      <c r="H2887" s="215"/>
      <c r="I2887" s="215"/>
      <c r="J2887" s="215"/>
      <c r="K2887" s="215"/>
      <c r="L2887" s="215"/>
      <c r="M2887" s="215"/>
      <c r="N2887" s="215"/>
      <c r="O2887" s="215"/>
      <c r="P2887" s="215"/>
    </row>
    <row r="2888" spans="1:16" x14ac:dyDescent="0.2">
      <c r="A2888" s="345"/>
      <c r="B2888" s="75"/>
      <c r="C2888" s="352"/>
      <c r="D2888" s="435" t="s">
        <v>150</v>
      </c>
      <c r="E2888" s="84"/>
      <c r="F2888" s="172"/>
      <c r="G2888" s="35"/>
      <c r="H2888" s="215"/>
      <c r="I2888" s="215"/>
      <c r="J2888" s="215"/>
      <c r="K2888" s="215"/>
      <c r="L2888" s="215"/>
      <c r="M2888" s="215"/>
      <c r="N2888" s="215"/>
      <c r="O2888" s="215"/>
      <c r="P2888" s="215"/>
    </row>
    <row r="2889" spans="1:16" x14ac:dyDescent="0.2">
      <c r="A2889" s="345"/>
      <c r="B2889" s="75"/>
      <c r="C2889" s="352"/>
      <c r="D2889" s="435"/>
      <c r="E2889" s="84"/>
      <c r="F2889" s="173"/>
      <c r="G2889" s="35"/>
      <c r="H2889" s="215"/>
      <c r="I2889" s="215"/>
      <c r="J2889" s="215"/>
      <c r="K2889" s="215"/>
      <c r="L2889" s="215"/>
      <c r="M2889" s="215"/>
      <c r="N2889" s="215"/>
      <c r="O2889" s="215"/>
      <c r="P2889" s="215"/>
    </row>
    <row r="2890" spans="1:16" x14ac:dyDescent="0.2">
      <c r="A2890" s="345"/>
      <c r="B2890" s="75"/>
      <c r="C2890" s="352"/>
      <c r="D2890" s="435"/>
      <c r="E2890" s="84"/>
      <c r="F2890" s="173"/>
      <c r="G2890" s="35"/>
      <c r="H2890" s="215"/>
      <c r="I2890" s="215"/>
      <c r="J2890" s="215"/>
      <c r="K2890" s="215"/>
      <c r="L2890" s="215"/>
      <c r="M2890" s="215"/>
      <c r="N2890" s="215"/>
      <c r="O2890" s="215"/>
      <c r="P2890" s="215"/>
    </row>
    <row r="2891" spans="1:16" ht="13.5" thickBot="1" x14ac:dyDescent="0.25">
      <c r="A2891" s="45"/>
      <c r="B2891" s="188"/>
      <c r="C2891" s="47" t="s">
        <v>8</v>
      </c>
      <c r="D2891" s="66" t="s">
        <v>8</v>
      </c>
      <c r="E2891" s="188"/>
      <c r="F2891" s="49" t="s">
        <v>15</v>
      </c>
      <c r="G2891" s="50">
        <f>SUM(G2857:G2890)</f>
        <v>2090</v>
      </c>
      <c r="H2891" s="246"/>
      <c r="I2891" s="246"/>
      <c r="J2891" s="246"/>
      <c r="K2891" s="246"/>
      <c r="L2891" s="246"/>
      <c r="M2891" s="246"/>
      <c r="N2891" s="246"/>
      <c r="O2891" s="246"/>
      <c r="P2891" s="246"/>
    </row>
    <row r="2892" spans="1:16" ht="13.5" thickTop="1" x14ac:dyDescent="0.2">
      <c r="A2892" s="1188" t="s">
        <v>2538</v>
      </c>
      <c r="B2892" s="1189"/>
      <c r="C2892" s="1189"/>
      <c r="D2892" s="1189"/>
      <c r="E2892" s="1189"/>
      <c r="F2892" s="1189"/>
      <c r="G2892" s="1190"/>
      <c r="H2892" s="358"/>
      <c r="I2892" s="358"/>
      <c r="J2892" s="358"/>
      <c r="K2892" s="358"/>
      <c r="L2892" s="358"/>
      <c r="M2892" s="358"/>
      <c r="N2892" s="358"/>
      <c r="O2892" s="358"/>
      <c r="P2892" s="358"/>
    </row>
    <row r="2893" spans="1:16" ht="13.5" thickBot="1" x14ac:dyDescent="0.25">
      <c r="A2893" s="359"/>
      <c r="B2893" s="355"/>
      <c r="C2893" s="355" t="s">
        <v>8</v>
      </c>
      <c r="D2893" s="360"/>
      <c r="E2893" s="355"/>
      <c r="F2893" s="361"/>
      <c r="G2893" s="362"/>
      <c r="H2893" s="411"/>
      <c r="I2893" s="411"/>
      <c r="J2893" s="411"/>
      <c r="K2893" s="411"/>
      <c r="L2893" s="411"/>
      <c r="M2893" s="411"/>
      <c r="N2893" s="411"/>
      <c r="O2893" s="411"/>
      <c r="P2893" s="411"/>
    </row>
    <row r="2894" spans="1:16" ht="13.5" thickTop="1" x14ac:dyDescent="0.2">
      <c r="A2894" s="1130" t="s">
        <v>8</v>
      </c>
      <c r="B2894" s="1131"/>
      <c r="C2894" s="1131"/>
      <c r="D2894" s="57" t="s">
        <v>11</v>
      </c>
      <c r="E2894" s="1132" t="s">
        <v>12</v>
      </c>
      <c r="F2894" s="1132"/>
      <c r="G2894" s="1133"/>
      <c r="H2894" s="4"/>
      <c r="I2894" s="4"/>
      <c r="J2894" s="4"/>
      <c r="K2894" s="4"/>
      <c r="L2894" s="4"/>
      <c r="M2894" s="4"/>
      <c r="N2894" s="4"/>
      <c r="O2894" s="4"/>
      <c r="P2894" s="4"/>
    </row>
    <row r="2895" spans="1:16" x14ac:dyDescent="0.2">
      <c r="A2895" s="1191" t="s">
        <v>17</v>
      </c>
      <c r="B2895" s="1192"/>
      <c r="C2895" s="1193"/>
      <c r="D2895" s="39"/>
      <c r="E2895" s="1136"/>
      <c r="F2895" s="1137"/>
      <c r="G2895" s="1138"/>
      <c r="H2895" s="176"/>
      <c r="I2895" s="176"/>
      <c r="J2895" s="176"/>
      <c r="K2895" s="176"/>
      <c r="L2895" s="176"/>
      <c r="M2895" s="176"/>
      <c r="N2895" s="176"/>
      <c r="O2895" s="176"/>
      <c r="P2895" s="176"/>
    </row>
    <row r="2896" spans="1:16" x14ac:dyDescent="0.2">
      <c r="A2896" s="1191" t="s">
        <v>38</v>
      </c>
      <c r="B2896" s="1192"/>
      <c r="C2896" s="1193"/>
      <c r="D2896" s="58" t="s">
        <v>380</v>
      </c>
      <c r="E2896" s="1194" t="s">
        <v>142</v>
      </c>
      <c r="F2896" s="1139"/>
      <c r="G2896" s="1140"/>
      <c r="H2896" s="1"/>
      <c r="I2896" s="1"/>
      <c r="J2896" s="1"/>
      <c r="K2896" s="1"/>
      <c r="L2896" s="1"/>
      <c r="M2896" s="1"/>
      <c r="N2896" s="1"/>
      <c r="O2896" s="1"/>
      <c r="P2896" s="1"/>
    </row>
    <row r="2897" spans="1:17" ht="13.5" thickBot="1" x14ac:dyDescent="0.25">
      <c r="A2897" s="1195" t="s">
        <v>39</v>
      </c>
      <c r="B2897" s="1196"/>
      <c r="C2897" s="1197"/>
      <c r="D2897" s="356" t="s">
        <v>589</v>
      </c>
      <c r="E2897" s="1143" t="s">
        <v>0</v>
      </c>
      <c r="F2897" s="1143"/>
      <c r="G2897" s="1144"/>
      <c r="H2897" s="4"/>
      <c r="I2897" s="4"/>
      <c r="J2897" s="4"/>
      <c r="K2897" s="4"/>
      <c r="L2897" s="4"/>
      <c r="M2897" s="4"/>
      <c r="N2897" s="4"/>
      <c r="O2897" s="4"/>
      <c r="P2897" s="4"/>
    </row>
    <row r="2898" spans="1:17" ht="16.5" x14ac:dyDescent="0.25">
      <c r="A2898" s="1152" t="s">
        <v>29</v>
      </c>
      <c r="B2898" s="1153"/>
      <c r="C2898" s="1153"/>
      <c r="D2898" s="1153"/>
      <c r="E2898" s="1153"/>
      <c r="F2898" s="1153"/>
      <c r="G2898" s="1154"/>
      <c r="H2898" s="251"/>
      <c r="I2898" s="251"/>
      <c r="J2898" s="251"/>
      <c r="K2898" s="251"/>
      <c r="L2898" s="251"/>
      <c r="M2898" s="251"/>
      <c r="N2898" s="251"/>
      <c r="O2898" s="251"/>
      <c r="P2898" s="251"/>
    </row>
    <row r="2899" spans="1:17" x14ac:dyDescent="0.2">
      <c r="A2899" s="1155" t="s">
        <v>48</v>
      </c>
      <c r="B2899" s="1156"/>
      <c r="C2899" s="1156"/>
      <c r="D2899" s="1156"/>
      <c r="E2899" s="1156"/>
      <c r="F2899" s="1156"/>
      <c r="G2899" s="1157"/>
      <c r="H2899" s="250"/>
      <c r="I2899" s="250"/>
      <c r="J2899" s="250"/>
      <c r="K2899" s="250"/>
      <c r="L2899" s="250"/>
      <c r="M2899" s="250"/>
      <c r="N2899" s="250"/>
      <c r="O2899" s="250"/>
      <c r="P2899" s="250"/>
    </row>
    <row r="2900" spans="1:17" x14ac:dyDescent="0.2">
      <c r="A2900" s="1158" t="s">
        <v>49</v>
      </c>
      <c r="B2900" s="1159"/>
      <c r="C2900" s="1159"/>
      <c r="D2900" s="1159"/>
      <c r="E2900" s="1159"/>
      <c r="F2900" s="1159"/>
      <c r="G2900" s="1160"/>
      <c r="H2900" s="4"/>
      <c r="I2900" s="4"/>
      <c r="J2900" s="4"/>
      <c r="K2900" s="4"/>
      <c r="L2900" s="4"/>
      <c r="M2900" s="4"/>
      <c r="N2900" s="4"/>
      <c r="O2900" s="4"/>
      <c r="P2900" s="4"/>
    </row>
    <row r="2901" spans="1:17" x14ac:dyDescent="0.2">
      <c r="A2901" s="6"/>
      <c r="B2901" s="178"/>
      <c r="C2901" s="8"/>
      <c r="D2901" s="9"/>
      <c r="E2901" s="99"/>
      <c r="F2901" s="10"/>
      <c r="G2901" s="373" t="s">
        <v>20</v>
      </c>
      <c r="H2901" s="559"/>
      <c r="I2901" s="559"/>
      <c r="J2901" s="559"/>
      <c r="K2901" s="559"/>
      <c r="L2901" s="559"/>
      <c r="M2901" s="559"/>
      <c r="N2901" s="559"/>
      <c r="O2901" s="559"/>
      <c r="P2901" s="559"/>
    </row>
    <row r="2902" spans="1:17" x14ac:dyDescent="0.2">
      <c r="A2902" s="12" t="s">
        <v>1</v>
      </c>
      <c r="B2902" s="13"/>
      <c r="C2902" s="14" t="s">
        <v>5</v>
      </c>
      <c r="D2902" s="13"/>
      <c r="E2902" s="343" t="s">
        <v>3188</v>
      </c>
      <c r="F2902" s="60"/>
      <c r="G2902" s="344" t="s">
        <v>3160</v>
      </c>
      <c r="H2902" s="411"/>
      <c r="I2902" s="411"/>
      <c r="J2902" s="411"/>
      <c r="K2902" s="411"/>
      <c r="L2902" s="411"/>
      <c r="M2902" s="411"/>
      <c r="N2902" s="411"/>
      <c r="O2902" s="411"/>
      <c r="P2902" s="411"/>
    </row>
    <row r="2903" spans="1:17" x14ac:dyDescent="0.2">
      <c r="A2903" s="17" t="s">
        <v>8</v>
      </c>
      <c r="B2903" s="179"/>
      <c r="C2903" s="19"/>
      <c r="D2903" s="4"/>
      <c r="E2903" s="1145"/>
      <c r="F2903" s="1146"/>
      <c r="G2903" s="20"/>
    </row>
    <row r="2904" spans="1:17" x14ac:dyDescent="0.2">
      <c r="A2904" s="21" t="s">
        <v>37</v>
      </c>
      <c r="B2904" s="22"/>
      <c r="C2904" s="22"/>
      <c r="D2904" s="22"/>
      <c r="E2904" s="23" t="s">
        <v>46</v>
      </c>
      <c r="F2904" s="24"/>
      <c r="G2904" s="20" t="s">
        <v>50</v>
      </c>
    </row>
    <row r="2905" spans="1:17" x14ac:dyDescent="0.2">
      <c r="A2905" s="6"/>
      <c r="B2905" s="178"/>
      <c r="C2905" s="8"/>
      <c r="D2905" s="8"/>
      <c r="E2905" s="1147"/>
      <c r="F2905" s="1148"/>
      <c r="G2905" s="25"/>
    </row>
    <row r="2906" spans="1:17" ht="26.25" thickBot="1" x14ac:dyDescent="0.25">
      <c r="A2906" s="26" t="s">
        <v>47</v>
      </c>
      <c r="B2906" s="180" t="s">
        <v>23</v>
      </c>
      <c r="C2906" s="28" t="s">
        <v>34</v>
      </c>
      <c r="D2906" s="110" t="s">
        <v>53</v>
      </c>
      <c r="E2906" s="181" t="s">
        <v>54</v>
      </c>
      <c r="F2906" s="111" t="s">
        <v>55</v>
      </c>
      <c r="G2906" s="112" t="s">
        <v>35</v>
      </c>
      <c r="H2906" s="253"/>
      <c r="I2906" s="253"/>
      <c r="J2906" s="253"/>
      <c r="K2906" s="253"/>
      <c r="L2906" s="253"/>
      <c r="M2906" s="253"/>
      <c r="N2906" s="253"/>
      <c r="O2906" s="253"/>
      <c r="P2906" s="253"/>
    </row>
    <row r="2907" spans="1:17" ht="13.5" thickTop="1" x14ac:dyDescent="0.2">
      <c r="A2907" s="345">
        <v>1</v>
      </c>
      <c r="B2907" s="75"/>
      <c r="C2907" s="249" t="s">
        <v>3012</v>
      </c>
      <c r="D2907" s="439" t="s">
        <v>3010</v>
      </c>
      <c r="E2907" s="778">
        <v>2</v>
      </c>
      <c r="F2907" s="795">
        <v>850</v>
      </c>
      <c r="G2907" s="714">
        <f>F2907*E2907</f>
        <v>1700</v>
      </c>
      <c r="H2907" s="866"/>
      <c r="I2907" s="866"/>
      <c r="J2907" s="866"/>
      <c r="K2907" s="866"/>
      <c r="L2907" s="866"/>
      <c r="M2907" s="866"/>
      <c r="N2907" s="866"/>
      <c r="O2907" s="866"/>
      <c r="P2907" s="866"/>
    </row>
    <row r="2908" spans="1:17" x14ac:dyDescent="0.2">
      <c r="A2908" s="345">
        <f>A2907+1</f>
        <v>2</v>
      </c>
      <c r="B2908" s="75"/>
      <c r="C2908" s="249" t="s">
        <v>3012</v>
      </c>
      <c r="D2908" s="439" t="s">
        <v>3011</v>
      </c>
      <c r="E2908" s="778">
        <v>1</v>
      </c>
      <c r="F2908" s="795">
        <v>650</v>
      </c>
      <c r="G2908" s="714">
        <f t="shared" ref="G2908:G2918" si="64">F2908*E2908</f>
        <v>650</v>
      </c>
      <c r="H2908" s="866"/>
      <c r="I2908" s="866"/>
      <c r="J2908" s="866"/>
      <c r="K2908" s="866"/>
      <c r="L2908" s="866"/>
      <c r="M2908" s="866"/>
      <c r="N2908" s="866"/>
      <c r="O2908" s="866"/>
      <c r="P2908" s="866"/>
      <c r="Q2908" s="164">
        <f>G2907+G2908</f>
        <v>2350</v>
      </c>
    </row>
    <row r="2909" spans="1:17" x14ac:dyDescent="0.2">
      <c r="A2909" s="345">
        <f t="shared" ref="A2909:A2918" si="65">A2908+1</f>
        <v>3</v>
      </c>
      <c r="B2909" s="75"/>
      <c r="C2909" s="352" t="s">
        <v>1461</v>
      </c>
      <c r="D2909" s="435" t="s">
        <v>1655</v>
      </c>
      <c r="E2909" s="778">
        <v>2</v>
      </c>
      <c r="F2909" s="795">
        <v>240</v>
      </c>
      <c r="G2909" s="714">
        <f t="shared" si="64"/>
        <v>480</v>
      </c>
      <c r="H2909" s="866"/>
      <c r="I2909" s="866"/>
      <c r="J2909" s="866"/>
      <c r="K2909" s="866"/>
      <c r="L2909" s="866"/>
      <c r="M2909" s="866"/>
      <c r="N2909" s="866"/>
      <c r="O2909" s="866"/>
      <c r="P2909" s="866"/>
    </row>
    <row r="2910" spans="1:17" x14ac:dyDescent="0.2">
      <c r="A2910" s="345">
        <f t="shared" si="65"/>
        <v>4</v>
      </c>
      <c r="B2910" s="75"/>
      <c r="C2910" s="352" t="s">
        <v>1461</v>
      </c>
      <c r="D2910" s="439" t="s">
        <v>1480</v>
      </c>
      <c r="E2910" s="778">
        <v>3.2</v>
      </c>
      <c r="F2910" s="796">
        <v>140</v>
      </c>
      <c r="G2910" s="714">
        <f t="shared" si="64"/>
        <v>448</v>
      </c>
      <c r="H2910" s="866"/>
      <c r="I2910" s="866"/>
      <c r="J2910" s="866"/>
      <c r="K2910" s="866"/>
      <c r="L2910" s="866"/>
      <c r="M2910" s="866"/>
      <c r="N2910" s="866"/>
      <c r="O2910" s="866"/>
      <c r="P2910" s="866"/>
    </row>
    <row r="2911" spans="1:17" x14ac:dyDescent="0.2">
      <c r="A2911" s="345">
        <f t="shared" si="65"/>
        <v>5</v>
      </c>
      <c r="B2911" s="75"/>
      <c r="C2911" s="249" t="s">
        <v>246</v>
      </c>
      <c r="D2911" s="439" t="s">
        <v>1667</v>
      </c>
      <c r="E2911" s="778">
        <v>2</v>
      </c>
      <c r="F2911" s="797">
        <v>160</v>
      </c>
      <c r="G2911" s="714">
        <f t="shared" si="64"/>
        <v>320</v>
      </c>
      <c r="H2911" s="866"/>
      <c r="I2911" s="866"/>
      <c r="J2911" s="866"/>
      <c r="K2911" s="866"/>
      <c r="L2911" s="866"/>
      <c r="M2911" s="866"/>
      <c r="N2911" s="866"/>
      <c r="O2911" s="866"/>
      <c r="P2911" s="866"/>
    </row>
    <row r="2912" spans="1:17" x14ac:dyDescent="0.2">
      <c r="A2912" s="345">
        <f t="shared" si="65"/>
        <v>6</v>
      </c>
      <c r="B2912" s="75"/>
      <c r="C2912" s="249" t="s">
        <v>1461</v>
      </c>
      <c r="D2912" s="805" t="s">
        <v>1512</v>
      </c>
      <c r="E2912" s="778">
        <v>1</v>
      </c>
      <c r="F2912" s="795">
        <v>120</v>
      </c>
      <c r="G2912" s="714">
        <f t="shared" si="64"/>
        <v>120</v>
      </c>
      <c r="H2912" s="866"/>
      <c r="I2912" s="866"/>
      <c r="J2912" s="866"/>
      <c r="K2912" s="866"/>
      <c r="L2912" s="866"/>
      <c r="M2912" s="866"/>
      <c r="N2912" s="866"/>
      <c r="O2912" s="866"/>
      <c r="P2912" s="866"/>
    </row>
    <row r="2913" spans="1:17" x14ac:dyDescent="0.2">
      <c r="A2913" s="345">
        <f t="shared" si="65"/>
        <v>7</v>
      </c>
      <c r="B2913" s="75"/>
      <c r="C2913" s="282" t="s">
        <v>1461</v>
      </c>
      <c r="D2913" s="439" t="s">
        <v>251</v>
      </c>
      <c r="E2913" s="778">
        <v>1</v>
      </c>
      <c r="F2913" s="795">
        <v>160</v>
      </c>
      <c r="G2913" s="714">
        <f t="shared" si="64"/>
        <v>160</v>
      </c>
      <c r="H2913" s="866"/>
      <c r="I2913" s="866"/>
      <c r="J2913" s="866"/>
      <c r="K2913" s="866"/>
      <c r="L2913" s="866"/>
      <c r="M2913" s="866"/>
      <c r="N2913" s="866"/>
      <c r="O2913" s="866"/>
      <c r="P2913" s="866"/>
    </row>
    <row r="2914" spans="1:17" x14ac:dyDescent="0.2">
      <c r="A2914" s="345">
        <f t="shared" si="65"/>
        <v>8</v>
      </c>
      <c r="B2914" s="75"/>
      <c r="C2914" s="249" t="s">
        <v>1565</v>
      </c>
      <c r="D2914" s="439" t="s">
        <v>1558</v>
      </c>
      <c r="E2914" s="778">
        <v>2</v>
      </c>
      <c r="F2914" s="795">
        <v>170</v>
      </c>
      <c r="G2914" s="714">
        <f t="shared" si="64"/>
        <v>340</v>
      </c>
      <c r="H2914" s="866"/>
      <c r="I2914" s="866"/>
      <c r="J2914" s="866"/>
      <c r="K2914" s="866"/>
      <c r="L2914" s="866"/>
      <c r="M2914" s="866"/>
      <c r="N2914" s="866"/>
      <c r="O2914" s="866"/>
      <c r="P2914" s="866"/>
      <c r="Q2914" s="215">
        <f>SUM(G2909:G2914)</f>
        <v>1868</v>
      </c>
    </row>
    <row r="2915" spans="1:17" x14ac:dyDescent="0.2">
      <c r="A2915" s="345">
        <f t="shared" si="65"/>
        <v>9</v>
      </c>
      <c r="B2915" s="186"/>
      <c r="C2915" s="249" t="s">
        <v>1461</v>
      </c>
      <c r="D2915" s="439" t="s">
        <v>1549</v>
      </c>
      <c r="E2915" s="778">
        <v>10.199999999999999</v>
      </c>
      <c r="F2915" s="795">
        <v>250</v>
      </c>
      <c r="G2915" s="714">
        <f t="shared" si="64"/>
        <v>2550</v>
      </c>
      <c r="H2915" s="866"/>
      <c r="I2915" s="866"/>
      <c r="J2915" s="866"/>
      <c r="K2915" s="866"/>
      <c r="L2915" s="866"/>
      <c r="M2915" s="866"/>
      <c r="N2915" s="866"/>
      <c r="O2915" s="866"/>
      <c r="P2915" s="866"/>
    </row>
    <row r="2916" spans="1:17" x14ac:dyDescent="0.2">
      <c r="A2916" s="345">
        <f t="shared" si="65"/>
        <v>10</v>
      </c>
      <c r="B2916" s="74"/>
      <c r="C2916" s="249" t="s">
        <v>1461</v>
      </c>
      <c r="D2916" s="439" t="s">
        <v>2337</v>
      </c>
      <c r="E2916" s="778">
        <v>1</v>
      </c>
      <c r="F2916" s="795">
        <v>350</v>
      </c>
      <c r="G2916" s="714">
        <f t="shared" si="64"/>
        <v>350</v>
      </c>
      <c r="H2916" s="866"/>
      <c r="I2916" s="866"/>
      <c r="J2916" s="866"/>
      <c r="K2916" s="866"/>
      <c r="L2916" s="866"/>
      <c r="M2916" s="866"/>
      <c r="N2916" s="866"/>
      <c r="O2916" s="866"/>
      <c r="P2916" s="866"/>
      <c r="Q2916" s="164">
        <f>G2915+G2916</f>
        <v>2900</v>
      </c>
    </row>
    <row r="2917" spans="1:17" x14ac:dyDescent="0.2">
      <c r="A2917" s="345">
        <f t="shared" si="65"/>
        <v>11</v>
      </c>
      <c r="B2917" s="74"/>
      <c r="C2917" s="249" t="s">
        <v>1565</v>
      </c>
      <c r="D2917" s="439" t="s">
        <v>1558</v>
      </c>
      <c r="E2917" s="799">
        <v>1</v>
      </c>
      <c r="F2917" s="800">
        <v>170</v>
      </c>
      <c r="G2917" s="714">
        <f t="shared" si="64"/>
        <v>170</v>
      </c>
      <c r="H2917" s="866"/>
      <c r="I2917" s="866"/>
      <c r="J2917" s="866"/>
      <c r="K2917" s="866"/>
      <c r="L2917" s="866"/>
      <c r="M2917" s="866"/>
      <c r="N2917" s="866"/>
      <c r="O2917" s="866"/>
      <c r="P2917" s="866"/>
      <c r="Q2917" s="215">
        <f>G2917</f>
        <v>170</v>
      </c>
    </row>
    <row r="2918" spans="1:17" x14ac:dyDescent="0.2">
      <c r="A2918" s="345">
        <f t="shared" si="65"/>
        <v>12</v>
      </c>
      <c r="B2918" s="74"/>
      <c r="C2918" s="249" t="s">
        <v>1461</v>
      </c>
      <c r="D2918" s="439" t="s">
        <v>2334</v>
      </c>
      <c r="E2918" s="799">
        <v>6.7</v>
      </c>
      <c r="F2918" s="800">
        <v>250</v>
      </c>
      <c r="G2918" s="714">
        <f t="shared" si="64"/>
        <v>1675</v>
      </c>
      <c r="H2918" s="866"/>
      <c r="I2918" s="866"/>
      <c r="J2918" s="866"/>
      <c r="K2918" s="866"/>
      <c r="L2918" s="866"/>
      <c r="M2918" s="866"/>
      <c r="N2918" s="866"/>
      <c r="O2918" s="866"/>
      <c r="P2918" s="866"/>
      <c r="Q2918" s="215">
        <f>G2918</f>
        <v>1675</v>
      </c>
    </row>
    <row r="2919" spans="1:17" x14ac:dyDescent="0.2">
      <c r="A2919" s="345"/>
      <c r="B2919" s="75"/>
      <c r="C2919" s="249"/>
      <c r="D2919" s="439"/>
      <c r="E2919" s="799"/>
      <c r="F2919" s="802"/>
      <c r="G2919" s="714"/>
      <c r="H2919" s="866"/>
      <c r="I2919" s="866"/>
      <c r="J2919" s="866"/>
      <c r="K2919" s="866"/>
      <c r="L2919" s="866"/>
      <c r="M2919" s="866"/>
      <c r="N2919" s="866"/>
      <c r="O2919" s="866"/>
      <c r="P2919" s="866"/>
    </row>
    <row r="2920" spans="1:17" x14ac:dyDescent="0.2">
      <c r="A2920" s="345"/>
      <c r="B2920" s="75"/>
      <c r="C2920" s="249"/>
      <c r="D2920" s="798"/>
      <c r="E2920" s="799"/>
      <c r="F2920" s="803"/>
      <c r="G2920" s="714"/>
      <c r="H2920" s="866"/>
      <c r="I2920" s="866"/>
      <c r="J2920" s="866"/>
      <c r="K2920" s="866"/>
      <c r="L2920" s="866"/>
      <c r="M2920" s="866"/>
      <c r="N2920" s="866"/>
      <c r="O2920" s="866"/>
      <c r="P2920" s="866"/>
    </row>
    <row r="2921" spans="1:17" x14ac:dyDescent="0.2">
      <c r="A2921" s="345"/>
      <c r="B2921" s="75"/>
      <c r="C2921" s="249"/>
      <c r="D2921" s="439"/>
      <c r="E2921" s="778"/>
      <c r="F2921" s="795"/>
      <c r="G2921" s="714"/>
      <c r="H2921" s="866"/>
      <c r="I2921" s="866"/>
      <c r="J2921" s="866"/>
      <c r="K2921" s="866"/>
      <c r="L2921" s="866"/>
      <c r="M2921" s="866"/>
      <c r="N2921" s="866"/>
      <c r="O2921" s="866"/>
      <c r="P2921" s="866"/>
    </row>
    <row r="2922" spans="1:17" x14ac:dyDescent="0.2">
      <c r="A2922" s="345"/>
      <c r="B2922" s="75"/>
      <c r="C2922" s="249"/>
      <c r="D2922" s="798"/>
      <c r="E2922" s="778"/>
      <c r="F2922" s="795"/>
      <c r="G2922" s="714"/>
      <c r="H2922" s="866"/>
      <c r="I2922" s="866"/>
      <c r="J2922" s="866"/>
      <c r="K2922" s="866"/>
      <c r="L2922" s="866"/>
      <c r="M2922" s="866"/>
      <c r="N2922" s="866"/>
      <c r="O2922" s="866"/>
      <c r="P2922" s="866"/>
    </row>
    <row r="2923" spans="1:17" x14ac:dyDescent="0.2">
      <c r="A2923" s="345"/>
      <c r="B2923" s="75"/>
      <c r="C2923" s="249"/>
      <c r="D2923" s="798" t="s">
        <v>150</v>
      </c>
      <c r="E2923" s="778"/>
      <c r="F2923" s="795"/>
      <c r="G2923" s="714"/>
      <c r="H2923" s="866"/>
      <c r="I2923" s="866"/>
      <c r="J2923" s="866"/>
      <c r="K2923" s="866"/>
      <c r="L2923" s="866"/>
      <c r="M2923" s="866"/>
      <c r="N2923" s="866"/>
      <c r="O2923" s="866"/>
      <c r="P2923" s="866"/>
    </row>
    <row r="2924" spans="1:17" x14ac:dyDescent="0.2">
      <c r="A2924" s="345"/>
      <c r="B2924" s="75"/>
      <c r="C2924" s="249"/>
      <c r="D2924" s="439"/>
      <c r="E2924" s="778"/>
      <c r="F2924" s="795"/>
      <c r="G2924" s="714"/>
      <c r="H2924" s="866"/>
      <c r="I2924" s="866"/>
      <c r="J2924" s="866"/>
      <c r="K2924" s="866"/>
      <c r="L2924" s="866"/>
      <c r="M2924" s="866"/>
      <c r="N2924" s="866"/>
      <c r="O2924" s="866"/>
      <c r="P2924" s="866"/>
    </row>
    <row r="2925" spans="1:17" x14ac:dyDescent="0.2">
      <c r="A2925" s="345"/>
      <c r="B2925" s="75"/>
      <c r="C2925" s="249"/>
      <c r="D2925" s="439"/>
      <c r="E2925" s="778"/>
      <c r="F2925" s="795"/>
      <c r="G2925" s="714"/>
      <c r="H2925" s="866"/>
      <c r="I2925" s="866"/>
      <c r="J2925" s="866"/>
      <c r="K2925" s="866"/>
      <c r="L2925" s="866"/>
      <c r="M2925" s="866"/>
      <c r="N2925" s="866"/>
      <c r="O2925" s="866"/>
      <c r="P2925" s="866"/>
    </row>
    <row r="2926" spans="1:17" x14ac:dyDescent="0.2">
      <c r="A2926" s="345"/>
      <c r="B2926" s="75"/>
      <c r="C2926" s="249"/>
      <c r="D2926" s="439"/>
      <c r="E2926" s="799"/>
      <c r="F2926" s="800"/>
      <c r="G2926" s="714"/>
      <c r="H2926" s="866"/>
      <c r="I2926" s="866"/>
      <c r="J2926" s="866"/>
      <c r="K2926" s="866"/>
      <c r="L2926" s="866"/>
      <c r="M2926" s="866"/>
      <c r="N2926" s="866"/>
      <c r="O2926" s="866"/>
      <c r="P2926" s="866"/>
    </row>
    <row r="2927" spans="1:17" x14ac:dyDescent="0.2">
      <c r="A2927" s="345"/>
      <c r="B2927" s="75"/>
      <c r="C2927" s="249"/>
      <c r="D2927" s="439"/>
      <c r="E2927" s="799"/>
      <c r="F2927" s="800"/>
      <c r="G2927" s="714"/>
      <c r="H2927" s="866"/>
      <c r="I2927" s="866"/>
      <c r="J2927" s="866"/>
      <c r="K2927" s="866"/>
      <c r="L2927" s="866"/>
      <c r="M2927" s="866"/>
      <c r="N2927" s="866"/>
      <c r="O2927" s="866"/>
      <c r="P2927" s="866"/>
    </row>
    <row r="2928" spans="1:17" x14ac:dyDescent="0.2">
      <c r="A2928" s="345"/>
      <c r="B2928" s="75"/>
      <c r="C2928" s="249"/>
      <c r="D2928" s="798"/>
      <c r="E2928" s="799"/>
      <c r="F2928" s="800"/>
      <c r="G2928" s="714"/>
      <c r="H2928" s="866"/>
      <c r="I2928" s="866"/>
      <c r="J2928" s="866"/>
      <c r="K2928" s="866"/>
      <c r="L2928" s="866"/>
      <c r="M2928" s="866"/>
      <c r="N2928" s="866"/>
      <c r="O2928" s="866"/>
      <c r="P2928" s="866"/>
    </row>
    <row r="2929" spans="1:16" x14ac:dyDescent="0.2">
      <c r="A2929" s="345"/>
      <c r="B2929" s="75"/>
      <c r="C2929" s="249"/>
      <c r="D2929" s="439"/>
      <c r="E2929" s="799"/>
      <c r="F2929" s="800"/>
      <c r="G2929" s="714"/>
      <c r="H2929" s="866"/>
      <c r="I2929" s="866"/>
      <c r="J2929" s="866"/>
      <c r="K2929" s="866"/>
      <c r="L2929" s="866"/>
      <c r="M2929" s="866"/>
      <c r="N2929" s="866"/>
      <c r="O2929" s="866"/>
      <c r="P2929" s="866"/>
    </row>
    <row r="2930" spans="1:16" x14ac:dyDescent="0.2">
      <c r="A2930" s="345"/>
      <c r="B2930" s="75"/>
      <c r="C2930" s="249"/>
      <c r="D2930" s="798"/>
      <c r="E2930" s="799"/>
      <c r="F2930" s="800"/>
      <c r="G2930" s="714"/>
      <c r="H2930" s="866"/>
      <c r="I2930" s="866"/>
      <c r="J2930" s="866"/>
      <c r="K2930" s="866"/>
      <c r="L2930" s="866"/>
      <c r="M2930" s="866"/>
      <c r="N2930" s="866"/>
      <c r="O2930" s="866"/>
      <c r="P2930" s="866"/>
    </row>
    <row r="2931" spans="1:16" x14ac:dyDescent="0.2">
      <c r="A2931" s="345"/>
      <c r="B2931" s="75"/>
      <c r="C2931" s="352"/>
      <c r="D2931" s="435"/>
      <c r="E2931" s="84"/>
      <c r="F2931" s="70"/>
      <c r="G2931" s="35"/>
      <c r="H2931" s="215"/>
      <c r="I2931" s="215"/>
      <c r="J2931" s="215"/>
      <c r="K2931" s="215"/>
      <c r="L2931" s="215"/>
      <c r="M2931" s="215"/>
      <c r="N2931" s="215"/>
      <c r="O2931" s="215"/>
      <c r="P2931" s="215"/>
    </row>
    <row r="2932" spans="1:16" x14ac:dyDescent="0.2">
      <c r="A2932" s="345"/>
      <c r="B2932" s="75"/>
      <c r="C2932" s="352"/>
      <c r="D2932" s="435"/>
      <c r="E2932" s="84"/>
      <c r="F2932" s="70"/>
      <c r="G2932" s="35"/>
      <c r="H2932" s="215"/>
      <c r="I2932" s="215"/>
      <c r="J2932" s="215"/>
      <c r="K2932" s="215"/>
      <c r="L2932" s="215"/>
      <c r="M2932" s="215"/>
      <c r="N2932" s="215"/>
      <c r="O2932" s="215"/>
      <c r="P2932" s="215"/>
    </row>
    <row r="2933" spans="1:16" x14ac:dyDescent="0.2">
      <c r="A2933" s="345"/>
      <c r="B2933" s="75"/>
      <c r="C2933" s="352"/>
      <c r="D2933" s="435"/>
      <c r="E2933" s="84"/>
      <c r="F2933" s="70"/>
      <c r="G2933" s="35"/>
      <c r="H2933" s="215"/>
      <c r="I2933" s="215"/>
      <c r="J2933" s="215"/>
      <c r="K2933" s="215"/>
      <c r="L2933" s="215"/>
      <c r="M2933" s="215"/>
      <c r="N2933" s="215"/>
      <c r="O2933" s="215"/>
      <c r="P2933" s="215"/>
    </row>
    <row r="2934" spans="1:16" x14ac:dyDescent="0.2">
      <c r="A2934" s="345"/>
      <c r="B2934" s="75"/>
      <c r="C2934" s="352"/>
      <c r="D2934" s="435"/>
      <c r="E2934" s="84"/>
      <c r="F2934" s="70"/>
      <c r="G2934" s="35"/>
      <c r="H2934" s="215"/>
      <c r="I2934" s="215"/>
      <c r="J2934" s="215"/>
      <c r="K2934" s="215"/>
      <c r="L2934" s="215"/>
      <c r="M2934" s="215"/>
      <c r="N2934" s="215"/>
      <c r="O2934" s="215"/>
      <c r="P2934" s="215"/>
    </row>
    <row r="2935" spans="1:16" x14ac:dyDescent="0.2">
      <c r="A2935" s="345"/>
      <c r="B2935" s="75"/>
      <c r="C2935" s="352"/>
      <c r="D2935" s="435"/>
      <c r="E2935" s="84"/>
      <c r="F2935" s="70"/>
      <c r="G2935" s="35"/>
      <c r="H2935" s="215"/>
      <c r="I2935" s="215"/>
      <c r="J2935" s="215"/>
      <c r="K2935" s="215"/>
      <c r="L2935" s="215"/>
      <c r="M2935" s="215"/>
      <c r="N2935" s="215"/>
      <c r="O2935" s="215"/>
      <c r="P2935" s="215"/>
    </row>
    <row r="2936" spans="1:16" x14ac:dyDescent="0.2">
      <c r="A2936" s="345"/>
      <c r="B2936" s="75"/>
      <c r="C2936" s="352"/>
      <c r="D2936" s="435"/>
      <c r="E2936" s="84"/>
      <c r="F2936" s="70"/>
      <c r="G2936" s="35"/>
      <c r="H2936" s="215"/>
      <c r="I2936" s="215"/>
      <c r="J2936" s="215"/>
      <c r="K2936" s="215"/>
      <c r="L2936" s="215"/>
      <c r="M2936" s="215"/>
      <c r="N2936" s="215"/>
      <c r="O2936" s="215"/>
      <c r="P2936" s="215"/>
    </row>
    <row r="2937" spans="1:16" x14ac:dyDescent="0.2">
      <c r="A2937" s="345"/>
      <c r="B2937" s="75"/>
      <c r="C2937" s="352"/>
      <c r="D2937" s="435"/>
      <c r="E2937" s="84"/>
      <c r="F2937" s="70"/>
      <c r="G2937" s="35"/>
      <c r="H2937" s="215"/>
      <c r="I2937" s="215"/>
      <c r="J2937" s="215"/>
      <c r="K2937" s="215"/>
      <c r="L2937" s="215"/>
      <c r="M2937" s="215"/>
      <c r="N2937" s="215"/>
      <c r="O2937" s="215"/>
      <c r="P2937" s="215"/>
    </row>
    <row r="2938" spans="1:16" x14ac:dyDescent="0.2">
      <c r="A2938" s="345"/>
      <c r="B2938" s="75"/>
      <c r="C2938" s="352"/>
      <c r="D2938" s="435" t="s">
        <v>150</v>
      </c>
      <c r="E2938" s="84"/>
      <c r="F2938" s="172"/>
      <c r="G2938" s="35"/>
      <c r="H2938" s="215"/>
      <c r="I2938" s="215"/>
      <c r="J2938" s="215"/>
      <c r="K2938" s="215"/>
      <c r="L2938" s="215"/>
      <c r="M2938" s="215"/>
      <c r="N2938" s="215"/>
      <c r="O2938" s="215"/>
      <c r="P2938" s="215"/>
    </row>
    <row r="2939" spans="1:16" x14ac:dyDescent="0.2">
      <c r="A2939" s="345"/>
      <c r="B2939" s="75"/>
      <c r="C2939" s="352"/>
      <c r="D2939" s="435"/>
      <c r="E2939" s="84"/>
      <c r="F2939" s="173"/>
      <c r="G2939" s="35"/>
      <c r="H2939" s="215"/>
      <c r="I2939" s="215"/>
      <c r="J2939" s="215"/>
      <c r="K2939" s="215"/>
      <c r="L2939" s="215"/>
      <c r="M2939" s="215"/>
      <c r="N2939" s="215"/>
      <c r="O2939" s="215"/>
      <c r="P2939" s="215"/>
    </row>
    <row r="2940" spans="1:16" x14ac:dyDescent="0.2">
      <c r="A2940" s="345"/>
      <c r="B2940" s="75"/>
      <c r="C2940" s="352"/>
      <c r="D2940" s="435"/>
      <c r="E2940" s="84"/>
      <c r="F2940" s="173"/>
      <c r="G2940" s="35"/>
      <c r="H2940" s="215"/>
      <c r="I2940" s="215"/>
      <c r="J2940" s="215"/>
      <c r="K2940" s="215"/>
      <c r="L2940" s="215"/>
      <c r="M2940" s="215"/>
      <c r="N2940" s="215"/>
      <c r="O2940" s="215"/>
      <c r="P2940" s="215"/>
    </row>
    <row r="2941" spans="1:16" ht="13.5" thickBot="1" x14ac:dyDescent="0.25">
      <c r="A2941" s="45"/>
      <c r="B2941" s="188"/>
      <c r="C2941" s="47" t="s">
        <v>8</v>
      </c>
      <c r="D2941" s="66" t="s">
        <v>8</v>
      </c>
      <c r="E2941" s="188"/>
      <c r="F2941" s="49" t="s">
        <v>15</v>
      </c>
      <c r="G2941" s="50">
        <f>SUM(G2907:G2940)</f>
        <v>8963</v>
      </c>
      <c r="H2941" s="246"/>
      <c r="I2941" s="246"/>
      <c r="J2941" s="246"/>
      <c r="K2941" s="246"/>
      <c r="L2941" s="246"/>
      <c r="M2941" s="246"/>
      <c r="N2941" s="246"/>
      <c r="O2941" s="246"/>
      <c r="P2941" s="246"/>
    </row>
    <row r="2942" spans="1:16" ht="13.5" thickTop="1" x14ac:dyDescent="0.2">
      <c r="A2942" s="1188" t="s">
        <v>3013</v>
      </c>
      <c r="B2942" s="1189"/>
      <c r="C2942" s="1189"/>
      <c r="D2942" s="1189"/>
      <c r="E2942" s="1189"/>
      <c r="F2942" s="1189"/>
      <c r="G2942" s="1190"/>
      <c r="H2942" s="358"/>
      <c r="I2942" s="358"/>
      <c r="J2942" s="358"/>
      <c r="K2942" s="358"/>
      <c r="L2942" s="358"/>
      <c r="M2942" s="358"/>
      <c r="N2942" s="358"/>
      <c r="O2942" s="358"/>
      <c r="P2942" s="358"/>
    </row>
    <row r="2943" spans="1:16" ht="13.5" thickBot="1" x14ac:dyDescent="0.25">
      <c r="A2943" s="359"/>
      <c r="B2943" s="355"/>
      <c r="C2943" s="355" t="s">
        <v>3014</v>
      </c>
      <c r="D2943" s="360"/>
      <c r="E2943" s="355"/>
      <c r="F2943" s="361"/>
      <c r="G2943" s="362"/>
      <c r="H2943" s="411"/>
      <c r="I2943" s="411"/>
      <c r="J2943" s="411"/>
      <c r="K2943" s="411"/>
      <c r="L2943" s="411"/>
      <c r="M2943" s="411"/>
      <c r="N2943" s="411"/>
      <c r="O2943" s="411"/>
      <c r="P2943" s="411"/>
    </row>
    <row r="2944" spans="1:16" ht="13.5" thickTop="1" x14ac:dyDescent="0.2">
      <c r="A2944" s="1130" t="s">
        <v>8</v>
      </c>
      <c r="B2944" s="1131"/>
      <c r="C2944" s="1131"/>
      <c r="D2944" s="57" t="s">
        <v>11</v>
      </c>
      <c r="E2944" s="1132" t="s">
        <v>12</v>
      </c>
      <c r="F2944" s="1132"/>
      <c r="G2944" s="1133"/>
      <c r="H2944" s="4"/>
      <c r="I2944" s="4"/>
      <c r="J2944" s="4"/>
      <c r="K2944" s="4"/>
      <c r="L2944" s="4"/>
      <c r="M2944" s="4"/>
      <c r="N2944" s="4"/>
      <c r="O2944" s="4"/>
      <c r="P2944" s="4"/>
    </row>
    <row r="2945" spans="1:16" x14ac:dyDescent="0.2">
      <c r="A2945" s="1191" t="s">
        <v>17</v>
      </c>
      <c r="B2945" s="1192"/>
      <c r="C2945" s="1193"/>
      <c r="D2945" s="39"/>
      <c r="E2945" s="1136"/>
      <c r="F2945" s="1137"/>
      <c r="G2945" s="1138"/>
      <c r="H2945" s="176"/>
      <c r="I2945" s="176"/>
      <c r="J2945" s="176"/>
      <c r="K2945" s="176"/>
      <c r="L2945" s="176"/>
      <c r="M2945" s="176"/>
      <c r="N2945" s="176"/>
      <c r="O2945" s="176"/>
      <c r="P2945" s="176"/>
    </row>
    <row r="2946" spans="1:16" x14ac:dyDescent="0.2">
      <c r="A2946" s="1191" t="s">
        <v>38</v>
      </c>
      <c r="B2946" s="1192"/>
      <c r="C2946" s="1193"/>
      <c r="D2946" s="58" t="s">
        <v>380</v>
      </c>
      <c r="E2946" s="1194" t="s">
        <v>142</v>
      </c>
      <c r="F2946" s="1139"/>
      <c r="G2946" s="1140"/>
      <c r="H2946" s="1"/>
      <c r="I2946" s="1"/>
      <c r="J2946" s="1"/>
      <c r="K2946" s="1"/>
      <c r="L2946" s="1"/>
      <c r="M2946" s="1"/>
      <c r="N2946" s="1"/>
      <c r="O2946" s="1"/>
      <c r="P2946" s="1"/>
    </row>
    <row r="2947" spans="1:16" ht="13.5" thickBot="1" x14ac:dyDescent="0.25">
      <c r="A2947" s="1195" t="s">
        <v>39</v>
      </c>
      <c r="B2947" s="1196"/>
      <c r="C2947" s="1197"/>
      <c r="D2947" s="356" t="s">
        <v>589</v>
      </c>
      <c r="E2947" s="1143" t="s">
        <v>0</v>
      </c>
      <c r="F2947" s="1143"/>
      <c r="G2947" s="1144"/>
      <c r="H2947" s="4"/>
      <c r="I2947" s="4"/>
      <c r="J2947" s="4"/>
      <c r="K2947" s="4"/>
      <c r="L2947" s="4"/>
      <c r="M2947" s="4"/>
      <c r="N2947" s="4"/>
      <c r="O2947" s="4"/>
      <c r="P2947" s="4"/>
    </row>
    <row r="2948" spans="1:16" ht="16.5" x14ac:dyDescent="0.25">
      <c r="A2948" s="1152" t="s">
        <v>29</v>
      </c>
      <c r="B2948" s="1153"/>
      <c r="C2948" s="1153"/>
      <c r="D2948" s="1153"/>
      <c r="E2948" s="1153"/>
      <c r="F2948" s="1153"/>
      <c r="G2948" s="1154"/>
    </row>
    <row r="2949" spans="1:16" x14ac:dyDescent="0.2">
      <c r="A2949" s="1155" t="s">
        <v>48</v>
      </c>
      <c r="B2949" s="1156"/>
      <c r="C2949" s="1156"/>
      <c r="D2949" s="1156"/>
      <c r="E2949" s="1156"/>
      <c r="F2949" s="1156"/>
      <c r="G2949" s="1157"/>
    </row>
    <row r="2950" spans="1:16" x14ac:dyDescent="0.2">
      <c r="A2950" s="1158" t="s">
        <v>49</v>
      </c>
      <c r="B2950" s="1159"/>
      <c r="C2950" s="1159"/>
      <c r="D2950" s="1159"/>
      <c r="E2950" s="1159"/>
      <c r="F2950" s="1159"/>
      <c r="G2950" s="1160"/>
    </row>
    <row r="2951" spans="1:16" x14ac:dyDescent="0.2">
      <c r="A2951" s="6"/>
      <c r="B2951" s="178"/>
      <c r="C2951" s="8"/>
      <c r="D2951" s="9"/>
      <c r="E2951" s="99"/>
      <c r="F2951" s="10"/>
      <c r="G2951" s="373" t="s">
        <v>20</v>
      </c>
    </row>
    <row r="2952" spans="1:16" x14ac:dyDescent="0.2">
      <c r="A2952" s="12" t="s">
        <v>1</v>
      </c>
      <c r="B2952" s="13"/>
      <c r="C2952" s="14" t="s">
        <v>5</v>
      </c>
      <c r="D2952" s="13"/>
      <c r="E2952" s="343" t="s">
        <v>3097</v>
      </c>
      <c r="F2952" s="60"/>
      <c r="G2952" s="344" t="s">
        <v>3069</v>
      </c>
    </row>
    <row r="2953" spans="1:16" x14ac:dyDescent="0.2">
      <c r="A2953" s="17" t="s">
        <v>8</v>
      </c>
      <c r="B2953" s="179"/>
      <c r="C2953" s="19"/>
      <c r="D2953" s="4"/>
      <c r="E2953" s="1145"/>
      <c r="F2953" s="1146"/>
      <c r="G2953" s="20"/>
    </row>
    <row r="2954" spans="1:16" x14ac:dyDescent="0.2">
      <c r="A2954" s="21" t="s">
        <v>37</v>
      </c>
      <c r="B2954" s="22"/>
      <c r="C2954" s="22"/>
      <c r="D2954" s="22"/>
      <c r="E2954" s="23" t="s">
        <v>46</v>
      </c>
      <c r="F2954" s="24"/>
      <c r="G2954" s="20" t="s">
        <v>50</v>
      </c>
    </row>
    <row r="2955" spans="1:16" x14ac:dyDescent="0.2">
      <c r="A2955" s="6"/>
      <c r="B2955" s="178"/>
      <c r="C2955" s="8"/>
      <c r="D2955" s="8"/>
      <c r="E2955" s="1147"/>
      <c r="F2955" s="1148"/>
      <c r="G2955" s="25"/>
    </row>
    <row r="2956" spans="1:16" ht="26.25" thickBot="1" x14ac:dyDescent="0.25">
      <c r="A2956" s="26" t="s">
        <v>47</v>
      </c>
      <c r="B2956" s="180" t="s">
        <v>23</v>
      </c>
      <c r="C2956" s="28" t="s">
        <v>34</v>
      </c>
      <c r="D2956" s="110" t="s">
        <v>53</v>
      </c>
      <c r="E2956" s="181" t="s">
        <v>54</v>
      </c>
      <c r="F2956" s="111" t="s">
        <v>55</v>
      </c>
      <c r="G2956" s="112" t="s">
        <v>35</v>
      </c>
    </row>
    <row r="2957" spans="1:16" ht="13.5" thickTop="1" x14ac:dyDescent="0.2">
      <c r="A2957" s="345">
        <v>1</v>
      </c>
      <c r="B2957" s="75"/>
      <c r="C2957" s="249" t="s">
        <v>153</v>
      </c>
      <c r="D2957" s="439" t="s">
        <v>2306</v>
      </c>
      <c r="E2957" s="778">
        <v>1</v>
      </c>
      <c r="F2957" s="795">
        <v>6000</v>
      </c>
      <c r="G2957" s="714">
        <f>F2957*E2957</f>
        <v>6000</v>
      </c>
    </row>
    <row r="2958" spans="1:16" x14ac:dyDescent="0.2">
      <c r="A2958" s="345"/>
      <c r="B2958" s="75"/>
      <c r="C2958" s="249"/>
      <c r="D2958" s="439" t="s">
        <v>2734</v>
      </c>
      <c r="E2958" s="778"/>
      <c r="F2958" s="795"/>
      <c r="G2958" s="714"/>
    </row>
    <row r="2959" spans="1:16" x14ac:dyDescent="0.2">
      <c r="A2959" s="345"/>
      <c r="B2959" s="75"/>
      <c r="C2959" s="352"/>
      <c r="D2959" s="435" t="s">
        <v>2736</v>
      </c>
      <c r="E2959" s="778"/>
      <c r="F2959" s="795"/>
      <c r="G2959" s="714"/>
    </row>
    <row r="2960" spans="1:16" x14ac:dyDescent="0.2">
      <c r="A2960" s="345"/>
      <c r="B2960" s="75"/>
      <c r="C2960" s="352"/>
      <c r="D2960" s="439" t="s">
        <v>2735</v>
      </c>
      <c r="E2960" s="778"/>
      <c r="F2960" s="796"/>
      <c r="G2960" s="714"/>
    </row>
    <row r="2961" spans="1:7" x14ac:dyDescent="0.2">
      <c r="A2961" s="345"/>
      <c r="B2961" s="75"/>
      <c r="C2961" s="249"/>
      <c r="D2961" s="439"/>
      <c r="E2961" s="778"/>
      <c r="F2961" s="797"/>
      <c r="G2961" s="714"/>
    </row>
    <row r="2962" spans="1:7" x14ac:dyDescent="0.2">
      <c r="A2962" s="345"/>
      <c r="B2962" s="75"/>
      <c r="C2962" s="249"/>
      <c r="D2962" s="805"/>
      <c r="E2962" s="778"/>
      <c r="F2962" s="795"/>
      <c r="G2962" s="714"/>
    </row>
    <row r="2963" spans="1:7" x14ac:dyDescent="0.2">
      <c r="A2963" s="345"/>
      <c r="B2963" s="75"/>
      <c r="C2963" s="282"/>
      <c r="D2963" s="439"/>
      <c r="E2963" s="778"/>
      <c r="F2963" s="795"/>
      <c r="G2963" s="714"/>
    </row>
    <row r="2964" spans="1:7" x14ac:dyDescent="0.2">
      <c r="A2964" s="345"/>
      <c r="B2964" s="75"/>
      <c r="C2964" s="249"/>
      <c r="D2964" s="439"/>
      <c r="E2964" s="778"/>
      <c r="F2964" s="795"/>
      <c r="G2964" s="714"/>
    </row>
    <row r="2965" spans="1:7" x14ac:dyDescent="0.2">
      <c r="A2965" s="345"/>
      <c r="B2965" s="186"/>
      <c r="C2965" s="249"/>
      <c r="D2965" s="439"/>
      <c r="E2965" s="778"/>
      <c r="F2965" s="795"/>
      <c r="G2965" s="714"/>
    </row>
    <row r="2966" spans="1:7" x14ac:dyDescent="0.2">
      <c r="A2966" s="345"/>
      <c r="B2966" s="74"/>
      <c r="C2966" s="249"/>
      <c r="D2966" s="439"/>
      <c r="E2966" s="778"/>
      <c r="F2966" s="795"/>
      <c r="G2966" s="714"/>
    </row>
    <row r="2967" spans="1:7" x14ac:dyDescent="0.2">
      <c r="A2967" s="345"/>
      <c r="B2967" s="74"/>
      <c r="C2967" s="249"/>
      <c r="D2967" s="798"/>
      <c r="E2967" s="799"/>
      <c r="F2967" s="800"/>
      <c r="G2967" s="714"/>
    </row>
    <row r="2968" spans="1:7" x14ac:dyDescent="0.2">
      <c r="A2968" s="345"/>
      <c r="B2968" s="74"/>
      <c r="C2968" s="249"/>
      <c r="D2968" s="798"/>
      <c r="E2968" s="799"/>
      <c r="F2968" s="800"/>
      <c r="G2968" s="714"/>
    </row>
    <row r="2969" spans="1:7" x14ac:dyDescent="0.2">
      <c r="A2969" s="345"/>
      <c r="B2969" s="75"/>
      <c r="C2969" s="249"/>
      <c r="D2969" s="798"/>
      <c r="E2969" s="801"/>
      <c r="F2969" s="802"/>
      <c r="G2969" s="714"/>
    </row>
    <row r="2970" spans="1:7" x14ac:dyDescent="0.2">
      <c r="A2970" s="345"/>
      <c r="B2970" s="75"/>
      <c r="C2970" s="249"/>
      <c r="D2970" s="798"/>
      <c r="E2970" s="799"/>
      <c r="F2970" s="803"/>
      <c r="G2970" s="714"/>
    </row>
    <row r="2971" spans="1:7" x14ac:dyDescent="0.2">
      <c r="A2971" s="345"/>
      <c r="B2971" s="75"/>
      <c r="C2971" s="249"/>
      <c r="D2971" s="798"/>
      <c r="E2971" s="778"/>
      <c r="F2971" s="795"/>
      <c r="G2971" s="714"/>
    </row>
    <row r="2972" spans="1:7" x14ac:dyDescent="0.2">
      <c r="A2972" s="345"/>
      <c r="B2972" s="75"/>
      <c r="C2972" s="249"/>
      <c r="D2972" s="798"/>
      <c r="E2972" s="774"/>
      <c r="F2972" s="795"/>
      <c r="G2972" s="714"/>
    </row>
    <row r="2973" spans="1:7" x14ac:dyDescent="0.2">
      <c r="A2973" s="345"/>
      <c r="B2973" s="75"/>
      <c r="C2973" s="249"/>
      <c r="D2973" s="798"/>
      <c r="E2973" s="774"/>
      <c r="F2973" s="795"/>
      <c r="G2973" s="714"/>
    </row>
    <row r="2974" spans="1:7" x14ac:dyDescent="0.2">
      <c r="A2974" s="345"/>
      <c r="B2974" s="75"/>
      <c r="C2974" s="249"/>
      <c r="D2974" s="439"/>
      <c r="E2974" s="774"/>
      <c r="F2974" s="795"/>
      <c r="G2974" s="714"/>
    </row>
    <row r="2975" spans="1:7" x14ac:dyDescent="0.2">
      <c r="A2975" s="345"/>
      <c r="B2975" s="75"/>
      <c r="C2975" s="249"/>
      <c r="D2975" s="439"/>
      <c r="E2975" s="804"/>
      <c r="F2975" s="795"/>
      <c r="G2975" s="714"/>
    </row>
    <row r="2976" spans="1:7" x14ac:dyDescent="0.2">
      <c r="A2976" s="345"/>
      <c r="B2976" s="75"/>
      <c r="C2976" s="249"/>
      <c r="D2976" s="439"/>
      <c r="E2976" s="799"/>
      <c r="F2976" s="800"/>
      <c r="G2976" s="714"/>
    </row>
    <row r="2977" spans="1:7" x14ac:dyDescent="0.2">
      <c r="A2977" s="345"/>
      <c r="B2977" s="75"/>
      <c r="C2977" s="249"/>
      <c r="D2977" s="439"/>
      <c r="E2977" s="799"/>
      <c r="F2977" s="800"/>
      <c r="G2977" s="714"/>
    </row>
    <row r="2978" spans="1:7" x14ac:dyDescent="0.2">
      <c r="A2978" s="345"/>
      <c r="B2978" s="75"/>
      <c r="C2978" s="249"/>
      <c r="D2978" s="798"/>
      <c r="E2978" s="799"/>
      <c r="F2978" s="800"/>
      <c r="G2978" s="714"/>
    </row>
    <row r="2979" spans="1:7" x14ac:dyDescent="0.2">
      <c r="A2979" s="345"/>
      <c r="B2979" s="75"/>
      <c r="C2979" s="249"/>
      <c r="D2979" s="798"/>
      <c r="E2979" s="799"/>
      <c r="F2979" s="800"/>
      <c r="G2979" s="714"/>
    </row>
    <row r="2980" spans="1:7" x14ac:dyDescent="0.2">
      <c r="A2980" s="345"/>
      <c r="B2980" s="75"/>
      <c r="C2980" s="249"/>
      <c r="D2980" s="798"/>
      <c r="E2980" s="799"/>
      <c r="F2980" s="800"/>
      <c r="G2980" s="714"/>
    </row>
    <row r="2981" spans="1:7" x14ac:dyDescent="0.2">
      <c r="A2981" s="345"/>
      <c r="B2981" s="75"/>
      <c r="C2981" s="352"/>
      <c r="D2981" s="435"/>
      <c r="E2981" s="84"/>
      <c r="F2981" s="70"/>
      <c r="G2981" s="35"/>
    </row>
    <row r="2982" spans="1:7" x14ac:dyDescent="0.2">
      <c r="A2982" s="345"/>
      <c r="B2982" s="75"/>
      <c r="C2982" s="352"/>
      <c r="D2982" s="435"/>
      <c r="E2982" s="84"/>
      <c r="F2982" s="70"/>
      <c r="G2982" s="35"/>
    </row>
    <row r="2983" spans="1:7" x14ac:dyDescent="0.2">
      <c r="A2983" s="345"/>
      <c r="B2983" s="75"/>
      <c r="C2983" s="352"/>
      <c r="D2983" s="435"/>
      <c r="E2983" s="84"/>
      <c r="F2983" s="70"/>
      <c r="G2983" s="35"/>
    </row>
    <row r="2984" spans="1:7" x14ac:dyDescent="0.2">
      <c r="A2984" s="345"/>
      <c r="B2984" s="75"/>
      <c r="C2984" s="352"/>
      <c r="D2984" s="435"/>
      <c r="E2984" s="84"/>
      <c r="F2984" s="70"/>
      <c r="G2984" s="35"/>
    </row>
    <row r="2985" spans="1:7" x14ac:dyDescent="0.2">
      <c r="A2985" s="345"/>
      <c r="B2985" s="75"/>
      <c r="C2985" s="352"/>
      <c r="D2985" s="435"/>
      <c r="E2985" s="84"/>
      <c r="F2985" s="70"/>
      <c r="G2985" s="35"/>
    </row>
    <row r="2986" spans="1:7" x14ac:dyDescent="0.2">
      <c r="A2986" s="345"/>
      <c r="B2986" s="75"/>
      <c r="C2986" s="352"/>
      <c r="D2986" s="435"/>
      <c r="E2986" s="84"/>
      <c r="F2986" s="70"/>
      <c r="G2986" s="35"/>
    </row>
    <row r="2987" spans="1:7" x14ac:dyDescent="0.2">
      <c r="A2987" s="345"/>
      <c r="B2987" s="75"/>
      <c r="C2987" s="352"/>
      <c r="D2987" s="435"/>
      <c r="E2987" s="84"/>
      <c r="F2987" s="70"/>
      <c r="G2987" s="35"/>
    </row>
    <row r="2988" spans="1:7" x14ac:dyDescent="0.2">
      <c r="A2988" s="345"/>
      <c r="B2988" s="75"/>
      <c r="C2988" s="352"/>
      <c r="D2988" s="435" t="s">
        <v>150</v>
      </c>
      <c r="E2988" s="84"/>
      <c r="F2988" s="172"/>
      <c r="G2988" s="35"/>
    </row>
    <row r="2989" spans="1:7" x14ac:dyDescent="0.2">
      <c r="A2989" s="345"/>
      <c r="B2989" s="75"/>
      <c r="C2989" s="352"/>
      <c r="D2989" s="435"/>
      <c r="E2989" s="84"/>
      <c r="F2989" s="173"/>
      <c r="G2989" s="35"/>
    </row>
    <row r="2990" spans="1:7" x14ac:dyDescent="0.2">
      <c r="A2990" s="345"/>
      <c r="B2990" s="75"/>
      <c r="C2990" s="352"/>
      <c r="D2990" s="435"/>
      <c r="E2990" s="84"/>
      <c r="F2990" s="173"/>
      <c r="G2990" s="35"/>
    </row>
    <row r="2991" spans="1:7" ht="13.5" thickBot="1" x14ac:dyDescent="0.25">
      <c r="A2991" s="45"/>
      <c r="B2991" s="188"/>
      <c r="C2991" s="47" t="s">
        <v>8</v>
      </c>
      <c r="D2991" s="66" t="s">
        <v>8</v>
      </c>
      <c r="E2991" s="188"/>
      <c r="F2991" s="49" t="s">
        <v>15</v>
      </c>
      <c r="G2991" s="50">
        <f>SUM(G2957:G2990)</f>
        <v>6000</v>
      </c>
    </row>
    <row r="2992" spans="1:7" ht="13.5" thickTop="1" x14ac:dyDescent="0.2">
      <c r="A2992" s="1188" t="s">
        <v>3032</v>
      </c>
      <c r="B2992" s="1189"/>
      <c r="C2992" s="1189"/>
      <c r="D2992" s="1189"/>
      <c r="E2992" s="1189"/>
      <c r="F2992" s="1189"/>
      <c r="G2992" s="1190"/>
    </row>
    <row r="2993" spans="1:7" ht="13.5" thickBot="1" x14ac:dyDescent="0.25">
      <c r="A2993" s="359"/>
      <c r="B2993" s="355"/>
      <c r="C2993" s="355" t="s">
        <v>8</v>
      </c>
      <c r="D2993" s="360"/>
      <c r="E2993" s="355"/>
      <c r="F2993" s="361"/>
      <c r="G2993" s="362"/>
    </row>
    <row r="2994" spans="1:7" ht="13.5" thickTop="1" x14ac:dyDescent="0.2">
      <c r="A2994" s="1130" t="s">
        <v>8</v>
      </c>
      <c r="B2994" s="1131"/>
      <c r="C2994" s="1131"/>
      <c r="D2994" s="57" t="s">
        <v>11</v>
      </c>
      <c r="E2994" s="1132" t="s">
        <v>12</v>
      </c>
      <c r="F2994" s="1132"/>
      <c r="G2994" s="1133"/>
    </row>
    <row r="2995" spans="1:7" x14ac:dyDescent="0.2">
      <c r="A2995" s="1191" t="s">
        <v>17</v>
      </c>
      <c r="B2995" s="1192"/>
      <c r="C2995" s="1193"/>
      <c r="D2995" s="39"/>
      <c r="E2995" s="1136"/>
      <c r="F2995" s="1137"/>
      <c r="G2995" s="1138"/>
    </row>
    <row r="2996" spans="1:7" x14ac:dyDescent="0.2">
      <c r="A2996" s="1191" t="s">
        <v>38</v>
      </c>
      <c r="B2996" s="1192"/>
      <c r="C2996" s="1193"/>
      <c r="D2996" s="58" t="s">
        <v>380</v>
      </c>
      <c r="E2996" s="1194" t="s">
        <v>142</v>
      </c>
      <c r="F2996" s="1139"/>
      <c r="G2996" s="1140"/>
    </row>
    <row r="2997" spans="1:7" ht="13.5" thickBot="1" x14ac:dyDescent="0.25">
      <c r="A2997" s="1195" t="s">
        <v>39</v>
      </c>
      <c r="B2997" s="1196"/>
      <c r="C2997" s="1197"/>
      <c r="D2997" s="356" t="s">
        <v>589</v>
      </c>
      <c r="E2997" s="1143" t="s">
        <v>0</v>
      </c>
      <c r="F2997" s="1143"/>
      <c r="G2997" s="1144"/>
    </row>
    <row r="2998" spans="1:7" ht="16.5" x14ac:dyDescent="0.25">
      <c r="A2998" s="1152" t="s">
        <v>29</v>
      </c>
      <c r="B2998" s="1153"/>
      <c r="C2998" s="1153"/>
      <c r="D2998" s="1153"/>
      <c r="E2998" s="1153"/>
      <c r="F2998" s="1153"/>
      <c r="G2998" s="1154"/>
    </row>
    <row r="2999" spans="1:7" x14ac:dyDescent="0.2">
      <c r="A2999" s="1155" t="s">
        <v>48</v>
      </c>
      <c r="B2999" s="1156"/>
      <c r="C2999" s="1156"/>
      <c r="D2999" s="1156"/>
      <c r="E2999" s="1156"/>
      <c r="F2999" s="1156"/>
      <c r="G2999" s="1157"/>
    </row>
    <row r="3000" spans="1:7" x14ac:dyDescent="0.2">
      <c r="A3000" s="1158" t="s">
        <v>49</v>
      </c>
      <c r="B3000" s="1159"/>
      <c r="C3000" s="1159"/>
      <c r="D3000" s="1159"/>
      <c r="E3000" s="1159"/>
      <c r="F3000" s="1159"/>
      <c r="G3000" s="1160"/>
    </row>
    <row r="3001" spans="1:7" x14ac:dyDescent="0.2">
      <c r="A3001" s="6"/>
      <c r="B3001" s="178"/>
      <c r="C3001" s="8"/>
      <c r="D3001" s="9"/>
      <c r="E3001" s="99"/>
      <c r="F3001" s="10"/>
      <c r="G3001" s="373" t="s">
        <v>20</v>
      </c>
    </row>
    <row r="3002" spans="1:7" x14ac:dyDescent="0.2">
      <c r="A3002" s="12" t="s">
        <v>1</v>
      </c>
      <c r="B3002" s="13"/>
      <c r="C3002" s="14" t="s">
        <v>5</v>
      </c>
      <c r="D3002" s="13"/>
      <c r="E3002" s="343" t="s">
        <v>3096</v>
      </c>
      <c r="F3002" s="60"/>
      <c r="G3002" s="344" t="s">
        <v>3069</v>
      </c>
    </row>
    <row r="3003" spans="1:7" x14ac:dyDescent="0.2">
      <c r="A3003" s="17" t="s">
        <v>8</v>
      </c>
      <c r="B3003" s="179"/>
      <c r="C3003" s="19"/>
      <c r="D3003" s="4"/>
      <c r="E3003" s="1145"/>
      <c r="F3003" s="1146"/>
      <c r="G3003" s="20"/>
    </row>
    <row r="3004" spans="1:7" x14ac:dyDescent="0.2">
      <c r="A3004" s="21" t="s">
        <v>37</v>
      </c>
      <c r="B3004" s="22"/>
      <c r="C3004" s="22"/>
      <c r="D3004" s="22"/>
      <c r="E3004" s="23" t="s">
        <v>46</v>
      </c>
      <c r="F3004" s="24"/>
      <c r="G3004" s="20" t="s">
        <v>50</v>
      </c>
    </row>
    <row r="3005" spans="1:7" x14ac:dyDescent="0.2">
      <c r="A3005" s="6"/>
      <c r="B3005" s="178"/>
      <c r="C3005" s="8"/>
      <c r="D3005" s="8"/>
      <c r="E3005" s="1147"/>
      <c r="F3005" s="1148"/>
      <c r="G3005" s="25"/>
    </row>
    <row r="3006" spans="1:7" ht="26.25" thickBot="1" x14ac:dyDescent="0.25">
      <c r="A3006" s="26" t="s">
        <v>47</v>
      </c>
      <c r="B3006" s="180" t="s">
        <v>23</v>
      </c>
      <c r="C3006" s="28" t="s">
        <v>34</v>
      </c>
      <c r="D3006" s="110" t="s">
        <v>53</v>
      </c>
      <c r="E3006" s="181" t="s">
        <v>54</v>
      </c>
      <c r="F3006" s="111" t="s">
        <v>55</v>
      </c>
      <c r="G3006" s="112" t="s">
        <v>35</v>
      </c>
    </row>
    <row r="3007" spans="1:7" ht="13.5" thickTop="1" x14ac:dyDescent="0.2">
      <c r="A3007" s="345">
        <v>1</v>
      </c>
      <c r="B3007" s="587" t="s">
        <v>8</v>
      </c>
      <c r="C3007" s="249" t="s">
        <v>153</v>
      </c>
      <c r="D3007" s="439" t="s">
        <v>2306</v>
      </c>
      <c r="E3007" s="778">
        <v>1</v>
      </c>
      <c r="F3007" s="795">
        <v>6000</v>
      </c>
      <c r="G3007" s="714">
        <f>F3007*E3007</f>
        <v>6000</v>
      </c>
    </row>
    <row r="3008" spans="1:7" x14ac:dyDescent="0.2">
      <c r="A3008" s="345"/>
      <c r="B3008" s="75"/>
      <c r="C3008" s="249"/>
      <c r="D3008" s="439" t="s">
        <v>2734</v>
      </c>
      <c r="E3008" s="778"/>
      <c r="F3008" s="795"/>
      <c r="G3008" s="714"/>
    </row>
    <row r="3009" spans="1:7" x14ac:dyDescent="0.2">
      <c r="A3009" s="345"/>
      <c r="B3009" s="75"/>
      <c r="C3009" s="352"/>
      <c r="D3009" s="435" t="s">
        <v>2736</v>
      </c>
      <c r="E3009" s="778"/>
      <c r="F3009" s="795"/>
      <c r="G3009" s="714"/>
    </row>
    <row r="3010" spans="1:7" x14ac:dyDescent="0.2">
      <c r="A3010" s="345"/>
      <c r="B3010" s="75"/>
      <c r="C3010" s="352"/>
      <c r="D3010" s="439" t="s">
        <v>2735</v>
      </c>
      <c r="E3010" s="778"/>
      <c r="F3010" s="796"/>
      <c r="G3010" s="714"/>
    </row>
    <row r="3011" spans="1:7" x14ac:dyDescent="0.2">
      <c r="A3011" s="345"/>
      <c r="B3011" s="75"/>
      <c r="C3011" s="249"/>
      <c r="D3011" s="439"/>
      <c r="E3011" s="778"/>
      <c r="F3011" s="797"/>
      <c r="G3011" s="714"/>
    </row>
    <row r="3012" spans="1:7" x14ac:dyDescent="0.2">
      <c r="A3012" s="345"/>
      <c r="B3012" s="75"/>
      <c r="C3012" s="249"/>
      <c r="D3012" s="805"/>
      <c r="E3012" s="778"/>
      <c r="F3012" s="795"/>
      <c r="G3012" s="714"/>
    </row>
    <row r="3013" spans="1:7" x14ac:dyDescent="0.2">
      <c r="A3013" s="345"/>
      <c r="B3013" s="75"/>
      <c r="C3013" s="282"/>
      <c r="D3013" s="439"/>
      <c r="E3013" s="778"/>
      <c r="F3013" s="795"/>
      <c r="G3013" s="714"/>
    </row>
    <row r="3014" spans="1:7" x14ac:dyDescent="0.2">
      <c r="A3014" s="345"/>
      <c r="B3014" s="75"/>
      <c r="C3014" s="249"/>
      <c r="D3014" s="439"/>
      <c r="E3014" s="778"/>
      <c r="F3014" s="795"/>
      <c r="G3014" s="714"/>
    </row>
    <row r="3015" spans="1:7" x14ac:dyDescent="0.2">
      <c r="A3015" s="345"/>
      <c r="B3015" s="186"/>
      <c r="C3015" s="249"/>
      <c r="D3015" s="439"/>
      <c r="E3015" s="778"/>
      <c r="F3015" s="795"/>
      <c r="G3015" s="714"/>
    </row>
    <row r="3016" spans="1:7" x14ac:dyDescent="0.2">
      <c r="A3016" s="345"/>
      <c r="B3016" s="74"/>
      <c r="C3016" s="249"/>
      <c r="D3016" s="439"/>
      <c r="E3016" s="778"/>
      <c r="F3016" s="795"/>
      <c r="G3016" s="714"/>
    </row>
    <row r="3017" spans="1:7" x14ac:dyDescent="0.2">
      <c r="A3017" s="345"/>
      <c r="B3017" s="74"/>
      <c r="C3017" s="249"/>
      <c r="D3017" s="798"/>
      <c r="E3017" s="799"/>
      <c r="F3017" s="800"/>
      <c r="G3017" s="714"/>
    </row>
    <row r="3018" spans="1:7" x14ac:dyDescent="0.2">
      <c r="A3018" s="345"/>
      <c r="B3018" s="74"/>
      <c r="C3018" s="249"/>
      <c r="D3018" s="798"/>
      <c r="E3018" s="799"/>
      <c r="F3018" s="800"/>
      <c r="G3018" s="714"/>
    </row>
    <row r="3019" spans="1:7" x14ac:dyDescent="0.2">
      <c r="A3019" s="345"/>
      <c r="B3019" s="75"/>
      <c r="C3019" s="249"/>
      <c r="D3019" s="798"/>
      <c r="E3019" s="801"/>
      <c r="F3019" s="802"/>
      <c r="G3019" s="714"/>
    </row>
    <row r="3020" spans="1:7" x14ac:dyDescent="0.2">
      <c r="A3020" s="345"/>
      <c r="B3020" s="75"/>
      <c r="C3020" s="249"/>
      <c r="D3020" s="798"/>
      <c r="E3020" s="799"/>
      <c r="F3020" s="803"/>
      <c r="G3020" s="714"/>
    </row>
    <row r="3021" spans="1:7" x14ac:dyDescent="0.2">
      <c r="A3021" s="345"/>
      <c r="B3021" s="75"/>
      <c r="C3021" s="249"/>
      <c r="D3021" s="798"/>
      <c r="E3021" s="778"/>
      <c r="F3021" s="795"/>
      <c r="G3021" s="714"/>
    </row>
    <row r="3022" spans="1:7" x14ac:dyDescent="0.2">
      <c r="A3022" s="345"/>
      <c r="B3022" s="75"/>
      <c r="C3022" s="249"/>
      <c r="D3022" s="798"/>
      <c r="E3022" s="774"/>
      <c r="F3022" s="795"/>
      <c r="G3022" s="714"/>
    </row>
    <row r="3023" spans="1:7" x14ac:dyDescent="0.2">
      <c r="A3023" s="345"/>
      <c r="B3023" s="75"/>
      <c r="C3023" s="249"/>
      <c r="D3023" s="798"/>
      <c r="E3023" s="774"/>
      <c r="F3023" s="795"/>
      <c r="G3023" s="714"/>
    </row>
    <row r="3024" spans="1:7" x14ac:dyDescent="0.2">
      <c r="A3024" s="345"/>
      <c r="B3024" s="75"/>
      <c r="C3024" s="249"/>
      <c r="D3024" s="439"/>
      <c r="E3024" s="774"/>
      <c r="F3024" s="795"/>
      <c r="G3024" s="714"/>
    </row>
    <row r="3025" spans="1:7" x14ac:dyDescent="0.2">
      <c r="A3025" s="345"/>
      <c r="B3025" s="75"/>
      <c r="C3025" s="249"/>
      <c r="D3025" s="439"/>
      <c r="E3025" s="804"/>
      <c r="F3025" s="795"/>
      <c r="G3025" s="714"/>
    </row>
    <row r="3026" spans="1:7" x14ac:dyDescent="0.2">
      <c r="A3026" s="345"/>
      <c r="B3026" s="75"/>
      <c r="C3026" s="249"/>
      <c r="D3026" s="439"/>
      <c r="E3026" s="799"/>
      <c r="F3026" s="800"/>
      <c r="G3026" s="714"/>
    </row>
    <row r="3027" spans="1:7" x14ac:dyDescent="0.2">
      <c r="A3027" s="345"/>
      <c r="B3027" s="75"/>
      <c r="C3027" s="249"/>
      <c r="D3027" s="439"/>
      <c r="E3027" s="799"/>
      <c r="F3027" s="800"/>
      <c r="G3027" s="714"/>
    </row>
    <row r="3028" spans="1:7" x14ac:dyDescent="0.2">
      <c r="A3028" s="345"/>
      <c r="B3028" s="75"/>
      <c r="C3028" s="249"/>
      <c r="D3028" s="798"/>
      <c r="E3028" s="799"/>
      <c r="F3028" s="800"/>
      <c r="G3028" s="714"/>
    </row>
    <row r="3029" spans="1:7" x14ac:dyDescent="0.2">
      <c r="A3029" s="345"/>
      <c r="B3029" s="75"/>
      <c r="C3029" s="249"/>
      <c r="D3029" s="798"/>
      <c r="E3029" s="799"/>
      <c r="F3029" s="800"/>
      <c r="G3029" s="714"/>
    </row>
    <row r="3030" spans="1:7" x14ac:dyDescent="0.2">
      <c r="A3030" s="345"/>
      <c r="B3030" s="75"/>
      <c r="C3030" s="249"/>
      <c r="D3030" s="798"/>
      <c r="E3030" s="799"/>
      <c r="F3030" s="800"/>
      <c r="G3030" s="714"/>
    </row>
    <row r="3031" spans="1:7" x14ac:dyDescent="0.2">
      <c r="A3031" s="345"/>
      <c r="B3031" s="75"/>
      <c r="C3031" s="352"/>
      <c r="D3031" s="435"/>
      <c r="E3031" s="84"/>
      <c r="F3031" s="70"/>
      <c r="G3031" s="35"/>
    </row>
    <row r="3032" spans="1:7" x14ac:dyDescent="0.2">
      <c r="A3032" s="345"/>
      <c r="B3032" s="75"/>
      <c r="C3032" s="352"/>
      <c r="D3032" s="435"/>
      <c r="E3032" s="84"/>
      <c r="F3032" s="70"/>
      <c r="G3032" s="35"/>
    </row>
    <row r="3033" spans="1:7" x14ac:dyDescent="0.2">
      <c r="A3033" s="345"/>
      <c r="B3033" s="75"/>
      <c r="C3033" s="352"/>
      <c r="D3033" s="435"/>
      <c r="E3033" s="84"/>
      <c r="F3033" s="70"/>
      <c r="G3033" s="35"/>
    </row>
    <row r="3034" spans="1:7" x14ac:dyDescent="0.2">
      <c r="A3034" s="345"/>
      <c r="B3034" s="75"/>
      <c r="C3034" s="352"/>
      <c r="D3034" s="435"/>
      <c r="E3034" s="84"/>
      <c r="F3034" s="70"/>
      <c r="G3034" s="35"/>
    </row>
    <row r="3035" spans="1:7" x14ac:dyDescent="0.2">
      <c r="A3035" s="345"/>
      <c r="B3035" s="75"/>
      <c r="C3035" s="352"/>
      <c r="D3035" s="435"/>
      <c r="E3035" s="84"/>
      <c r="F3035" s="70"/>
      <c r="G3035" s="35"/>
    </row>
    <row r="3036" spans="1:7" x14ac:dyDescent="0.2">
      <c r="A3036" s="345"/>
      <c r="B3036" s="75"/>
      <c r="C3036" s="352"/>
      <c r="D3036" s="435"/>
      <c r="E3036" s="84"/>
      <c r="F3036" s="70"/>
      <c r="G3036" s="35"/>
    </row>
    <row r="3037" spans="1:7" x14ac:dyDescent="0.2">
      <c r="A3037" s="345"/>
      <c r="B3037" s="75"/>
      <c r="C3037" s="352"/>
      <c r="D3037" s="435"/>
      <c r="E3037" s="84"/>
      <c r="F3037" s="70"/>
      <c r="G3037" s="35"/>
    </row>
    <row r="3038" spans="1:7" x14ac:dyDescent="0.2">
      <c r="A3038" s="345"/>
      <c r="B3038" s="75"/>
      <c r="C3038" s="352"/>
      <c r="D3038" s="435" t="s">
        <v>150</v>
      </c>
      <c r="E3038" s="84"/>
      <c r="F3038" s="172"/>
      <c r="G3038" s="35"/>
    </row>
    <row r="3039" spans="1:7" x14ac:dyDescent="0.2">
      <c r="A3039" s="345"/>
      <c r="B3039" s="75"/>
      <c r="C3039" s="352"/>
      <c r="D3039" s="435"/>
      <c r="E3039" s="84"/>
      <c r="F3039" s="173"/>
      <c r="G3039" s="35"/>
    </row>
    <row r="3040" spans="1:7" x14ac:dyDescent="0.2">
      <c r="A3040" s="345"/>
      <c r="B3040" s="75"/>
      <c r="C3040" s="352"/>
      <c r="D3040" s="435"/>
      <c r="E3040" s="84"/>
      <c r="F3040" s="173"/>
      <c r="G3040" s="35"/>
    </row>
    <row r="3041" spans="1:7" ht="13.5" thickBot="1" x14ac:dyDescent="0.25">
      <c r="A3041" s="45"/>
      <c r="B3041" s="188"/>
      <c r="C3041" s="47" t="s">
        <v>8</v>
      </c>
      <c r="D3041" s="66" t="s">
        <v>8</v>
      </c>
      <c r="E3041" s="188"/>
      <c r="F3041" s="49" t="s">
        <v>15</v>
      </c>
      <c r="G3041" s="50">
        <f>SUM(G3007:G3040)</f>
        <v>6000</v>
      </c>
    </row>
    <row r="3042" spans="1:7" ht="13.5" thickTop="1" x14ac:dyDescent="0.2">
      <c r="A3042" s="1188" t="s">
        <v>3033</v>
      </c>
      <c r="B3042" s="1189"/>
      <c r="C3042" s="1189"/>
      <c r="D3042" s="1189"/>
      <c r="E3042" s="1189"/>
      <c r="F3042" s="1189"/>
      <c r="G3042" s="1190"/>
    </row>
    <row r="3043" spans="1:7" ht="13.5" thickBot="1" x14ac:dyDescent="0.25">
      <c r="A3043" s="359"/>
      <c r="B3043" s="355"/>
      <c r="C3043" s="355" t="s">
        <v>8</v>
      </c>
      <c r="D3043" s="360"/>
      <c r="E3043" s="355"/>
      <c r="F3043" s="361"/>
      <c r="G3043" s="362"/>
    </row>
    <row r="3044" spans="1:7" ht="13.5" thickTop="1" x14ac:dyDescent="0.2">
      <c r="A3044" s="1130" t="s">
        <v>8</v>
      </c>
      <c r="B3044" s="1131"/>
      <c r="C3044" s="1131"/>
      <c r="D3044" s="57" t="s">
        <v>11</v>
      </c>
      <c r="E3044" s="1132" t="s">
        <v>12</v>
      </c>
      <c r="F3044" s="1132"/>
      <c r="G3044" s="1133"/>
    </row>
    <row r="3045" spans="1:7" x14ac:dyDescent="0.2">
      <c r="A3045" s="1191" t="s">
        <v>17</v>
      </c>
      <c r="B3045" s="1192"/>
      <c r="C3045" s="1193"/>
      <c r="D3045" s="39"/>
      <c r="E3045" s="1136"/>
      <c r="F3045" s="1137"/>
      <c r="G3045" s="1138"/>
    </row>
    <row r="3046" spans="1:7" x14ac:dyDescent="0.2">
      <c r="A3046" s="1191" t="s">
        <v>38</v>
      </c>
      <c r="B3046" s="1192"/>
      <c r="C3046" s="1193"/>
      <c r="D3046" s="58" t="s">
        <v>380</v>
      </c>
      <c r="E3046" s="1194" t="s">
        <v>142</v>
      </c>
      <c r="F3046" s="1139"/>
      <c r="G3046" s="1140"/>
    </row>
    <row r="3047" spans="1:7" ht="13.5" thickBot="1" x14ac:dyDescent="0.25">
      <c r="A3047" s="1195" t="s">
        <v>39</v>
      </c>
      <c r="B3047" s="1196"/>
      <c r="C3047" s="1197"/>
      <c r="D3047" s="356" t="s">
        <v>589</v>
      </c>
      <c r="E3047" s="1143" t="s">
        <v>0</v>
      </c>
      <c r="F3047" s="1143"/>
      <c r="G3047" s="1144"/>
    </row>
    <row r="3048" spans="1:7" ht="16.5" x14ac:dyDescent="0.25">
      <c r="A3048" s="1152" t="s">
        <v>29</v>
      </c>
      <c r="B3048" s="1153"/>
      <c r="C3048" s="1153"/>
      <c r="D3048" s="1153"/>
      <c r="E3048" s="1153"/>
      <c r="F3048" s="1153"/>
      <c r="G3048" s="1154"/>
    </row>
    <row r="3049" spans="1:7" x14ac:dyDescent="0.2">
      <c r="A3049" s="1155" t="s">
        <v>48</v>
      </c>
      <c r="B3049" s="1156"/>
      <c r="C3049" s="1156"/>
      <c r="D3049" s="1156"/>
      <c r="E3049" s="1156"/>
      <c r="F3049" s="1156"/>
      <c r="G3049" s="1157"/>
    </row>
    <row r="3050" spans="1:7" x14ac:dyDescent="0.2">
      <c r="A3050" s="1158" t="s">
        <v>49</v>
      </c>
      <c r="B3050" s="1159"/>
      <c r="C3050" s="1159"/>
      <c r="D3050" s="1159"/>
      <c r="E3050" s="1159"/>
      <c r="F3050" s="1159"/>
      <c r="G3050" s="1160"/>
    </row>
    <row r="3051" spans="1:7" x14ac:dyDescent="0.2">
      <c r="A3051" s="6"/>
      <c r="B3051" s="178"/>
      <c r="C3051" s="8"/>
      <c r="D3051" s="9"/>
      <c r="E3051" s="99"/>
      <c r="F3051" s="10"/>
      <c r="G3051" s="373" t="s">
        <v>20</v>
      </c>
    </row>
    <row r="3052" spans="1:7" x14ac:dyDescent="0.2">
      <c r="A3052" s="12" t="s">
        <v>1</v>
      </c>
      <c r="B3052" s="13"/>
      <c r="C3052" s="14" t="s">
        <v>5</v>
      </c>
      <c r="D3052" s="13"/>
      <c r="E3052" s="343" t="s">
        <v>3377</v>
      </c>
      <c r="F3052" s="60"/>
      <c r="G3052" s="344" t="s">
        <v>3331</v>
      </c>
    </row>
    <row r="3053" spans="1:7" x14ac:dyDescent="0.2">
      <c r="A3053" s="17" t="s">
        <v>8</v>
      </c>
      <c r="B3053" s="179"/>
      <c r="C3053" s="19"/>
      <c r="D3053" s="4"/>
      <c r="E3053" s="1145"/>
      <c r="F3053" s="1146"/>
      <c r="G3053" s="20"/>
    </row>
    <row r="3054" spans="1:7" x14ac:dyDescent="0.2">
      <c r="A3054" s="21" t="s">
        <v>37</v>
      </c>
      <c r="B3054" s="22"/>
      <c r="C3054" s="22"/>
      <c r="D3054" s="22"/>
      <c r="E3054" s="23" t="s">
        <v>46</v>
      </c>
      <c r="F3054" s="24"/>
      <c r="G3054" s="20" t="s">
        <v>50</v>
      </c>
    </row>
    <row r="3055" spans="1:7" x14ac:dyDescent="0.2">
      <c r="A3055" s="6"/>
      <c r="B3055" s="178"/>
      <c r="C3055" s="8"/>
      <c r="D3055" s="8"/>
      <c r="E3055" s="1147"/>
      <c r="F3055" s="1148"/>
      <c r="G3055" s="25"/>
    </row>
    <row r="3056" spans="1:7" ht="26.25" thickBot="1" x14ac:dyDescent="0.25">
      <c r="A3056" s="26" t="s">
        <v>47</v>
      </c>
      <c r="B3056" s="180" t="s">
        <v>23</v>
      </c>
      <c r="C3056" s="28" t="s">
        <v>34</v>
      </c>
      <c r="D3056" s="110" t="s">
        <v>53</v>
      </c>
      <c r="E3056" s="181" t="s">
        <v>54</v>
      </c>
      <c r="F3056" s="111" t="s">
        <v>55</v>
      </c>
      <c r="G3056" s="112" t="s">
        <v>35</v>
      </c>
    </row>
    <row r="3057" spans="1:15" ht="13.5" thickTop="1" x14ac:dyDescent="0.2">
      <c r="A3057" s="345">
        <v>1</v>
      </c>
      <c r="B3057" s="587" t="s">
        <v>8</v>
      </c>
      <c r="C3057" s="249" t="s">
        <v>153</v>
      </c>
      <c r="D3057" s="347" t="s">
        <v>2306</v>
      </c>
      <c r="E3057" s="778">
        <v>1</v>
      </c>
      <c r="F3057" s="795">
        <v>6000</v>
      </c>
      <c r="G3057" s="714">
        <f>F3057*E3057</f>
        <v>6000</v>
      </c>
    </row>
    <row r="3058" spans="1:15" x14ac:dyDescent="0.2">
      <c r="A3058" s="345"/>
      <c r="B3058" s="75"/>
      <c r="C3058" s="249"/>
      <c r="D3058" s="439" t="s">
        <v>2734</v>
      </c>
      <c r="E3058" s="778"/>
      <c r="F3058" s="795"/>
      <c r="G3058" s="714"/>
    </row>
    <row r="3059" spans="1:15" x14ac:dyDescent="0.2">
      <c r="A3059" s="345"/>
      <c r="B3059" s="75"/>
      <c r="C3059" s="352"/>
      <c r="D3059" s="435" t="s">
        <v>2736</v>
      </c>
      <c r="E3059" s="778"/>
      <c r="F3059" s="795"/>
      <c r="G3059" s="714"/>
    </row>
    <row r="3060" spans="1:15" x14ac:dyDescent="0.2">
      <c r="A3060" s="345"/>
      <c r="B3060" s="75"/>
      <c r="C3060" s="352"/>
      <c r="D3060" s="439" t="s">
        <v>2735</v>
      </c>
      <c r="E3060" s="778"/>
      <c r="F3060" s="796"/>
      <c r="G3060" s="714"/>
    </row>
    <row r="3061" spans="1:15" x14ac:dyDescent="0.2">
      <c r="A3061" s="345"/>
      <c r="B3061" s="75"/>
      <c r="C3061" s="249"/>
      <c r="D3061" s="439"/>
      <c r="E3061" s="778"/>
      <c r="F3061" s="797"/>
      <c r="G3061" s="714"/>
    </row>
    <row r="3062" spans="1:15" x14ac:dyDescent="0.2">
      <c r="A3062" s="345"/>
      <c r="B3062" s="75"/>
      <c r="C3062" s="249"/>
      <c r="D3062" s="805"/>
      <c r="E3062" s="778"/>
      <c r="F3062" s="795"/>
      <c r="G3062" s="714"/>
    </row>
    <row r="3063" spans="1:15" x14ac:dyDescent="0.2">
      <c r="A3063" s="345"/>
      <c r="B3063" s="75"/>
      <c r="C3063" s="282"/>
      <c r="D3063" s="439"/>
      <c r="E3063" s="778"/>
      <c r="F3063" s="795"/>
      <c r="G3063" s="714"/>
    </row>
    <row r="3064" spans="1:15" x14ac:dyDescent="0.2">
      <c r="A3064" s="345"/>
      <c r="B3064" s="75"/>
      <c r="C3064" s="249"/>
      <c r="D3064" s="439"/>
      <c r="E3064" s="778"/>
      <c r="F3064" s="795"/>
      <c r="G3064" s="714"/>
      <c r="O3064" s="411" t="s">
        <v>483</v>
      </c>
    </row>
    <row r="3065" spans="1:15" x14ac:dyDescent="0.2">
      <c r="A3065" s="345"/>
      <c r="B3065" s="186"/>
      <c r="C3065" s="249"/>
      <c r="D3065" s="439"/>
      <c r="E3065" s="778"/>
      <c r="F3065" s="795"/>
      <c r="G3065" s="714"/>
    </row>
    <row r="3066" spans="1:15" x14ac:dyDescent="0.2">
      <c r="A3066" s="345"/>
      <c r="B3066" s="74"/>
      <c r="C3066" s="249"/>
      <c r="D3066" s="439"/>
      <c r="E3066" s="778"/>
      <c r="F3066" s="795"/>
      <c r="G3066" s="714"/>
    </row>
    <row r="3067" spans="1:15" x14ac:dyDescent="0.2">
      <c r="A3067" s="345"/>
      <c r="B3067" s="74"/>
      <c r="C3067" s="249"/>
      <c r="D3067" s="798"/>
      <c r="E3067" s="799"/>
      <c r="F3067" s="800"/>
      <c r="G3067" s="714"/>
    </row>
    <row r="3068" spans="1:15" x14ac:dyDescent="0.2">
      <c r="A3068" s="345"/>
      <c r="B3068" s="74"/>
      <c r="C3068" s="249"/>
      <c r="D3068" s="798"/>
      <c r="E3068" s="799"/>
      <c r="F3068" s="800"/>
      <c r="G3068" s="714"/>
    </row>
    <row r="3069" spans="1:15" x14ac:dyDescent="0.2">
      <c r="A3069" s="345"/>
      <c r="B3069" s="75"/>
      <c r="C3069" s="249"/>
      <c r="D3069" s="798"/>
      <c r="E3069" s="801"/>
      <c r="F3069" s="802"/>
      <c r="G3069" s="714"/>
    </row>
    <row r="3070" spans="1:15" x14ac:dyDescent="0.2">
      <c r="A3070" s="345"/>
      <c r="B3070" s="75"/>
      <c r="C3070" s="249"/>
      <c r="D3070" s="798"/>
      <c r="E3070" s="799"/>
      <c r="F3070" s="803"/>
      <c r="G3070" s="714"/>
    </row>
    <row r="3071" spans="1:15" x14ac:dyDescent="0.2">
      <c r="A3071" s="345"/>
      <c r="B3071" s="75"/>
      <c r="C3071" s="249"/>
      <c r="D3071" s="798"/>
      <c r="E3071" s="778"/>
      <c r="F3071" s="795"/>
      <c r="G3071" s="714"/>
    </row>
    <row r="3072" spans="1:15" x14ac:dyDescent="0.2">
      <c r="A3072" s="345"/>
      <c r="B3072" s="75"/>
      <c r="C3072" s="249"/>
      <c r="D3072" s="798"/>
      <c r="E3072" s="774"/>
      <c r="F3072" s="795"/>
      <c r="G3072" s="714"/>
    </row>
    <row r="3073" spans="1:20" x14ac:dyDescent="0.2">
      <c r="A3073" s="345"/>
      <c r="B3073" s="75"/>
      <c r="C3073" s="249"/>
      <c r="D3073" s="798"/>
      <c r="E3073" s="774"/>
      <c r="F3073" s="795"/>
      <c r="G3073" s="714"/>
    </row>
    <row r="3074" spans="1:20" x14ac:dyDescent="0.2">
      <c r="A3074" s="345"/>
      <c r="B3074" s="75"/>
      <c r="C3074" s="249"/>
      <c r="D3074" s="439"/>
      <c r="E3074" s="804"/>
      <c r="F3074" s="795"/>
      <c r="G3074" s="714"/>
    </row>
    <row r="3075" spans="1:20" x14ac:dyDescent="0.2">
      <c r="A3075" s="345"/>
      <c r="B3075" s="75"/>
      <c r="C3075" s="249"/>
      <c r="D3075" s="439"/>
      <c r="E3075" s="799"/>
      <c r="F3075" s="800"/>
      <c r="G3075" s="714"/>
    </row>
    <row r="3076" spans="1:20" x14ac:dyDescent="0.2">
      <c r="A3076" s="345"/>
      <c r="B3076" s="75"/>
      <c r="C3076" s="249"/>
      <c r="D3076" s="439"/>
      <c r="E3076" s="799"/>
      <c r="F3076" s="800"/>
      <c r="G3076" s="714"/>
    </row>
    <row r="3077" spans="1:20" x14ac:dyDescent="0.2">
      <c r="A3077" s="345"/>
      <c r="B3077" s="75"/>
      <c r="C3077" s="249"/>
      <c r="D3077" s="798"/>
      <c r="E3077" s="799"/>
      <c r="F3077" s="800"/>
      <c r="G3077" s="714"/>
    </row>
    <row r="3078" spans="1:20" x14ac:dyDescent="0.2">
      <c r="A3078" s="345"/>
      <c r="B3078" s="75"/>
      <c r="C3078" s="249"/>
      <c r="D3078" s="798"/>
      <c r="E3078" s="799"/>
      <c r="F3078" s="800"/>
      <c r="G3078" s="714"/>
    </row>
    <row r="3079" spans="1:20" x14ac:dyDescent="0.2">
      <c r="A3079" s="345"/>
      <c r="B3079" s="75"/>
      <c r="C3079" s="249"/>
      <c r="D3079" s="798"/>
      <c r="E3079" s="799"/>
      <c r="F3079" s="800"/>
      <c r="G3079" s="714"/>
    </row>
    <row r="3080" spans="1:20" x14ac:dyDescent="0.2">
      <c r="A3080" s="345"/>
      <c r="B3080" s="75"/>
      <c r="C3080" s="352"/>
      <c r="D3080" s="435"/>
      <c r="E3080" s="84"/>
      <c r="F3080" s="70"/>
      <c r="G3080" s="35"/>
    </row>
    <row r="3081" spans="1:20" x14ac:dyDescent="0.2">
      <c r="A3081" s="345"/>
      <c r="B3081" s="75"/>
      <c r="C3081" s="352"/>
      <c r="D3081" s="435"/>
      <c r="E3081" s="84"/>
      <c r="F3081" s="70"/>
      <c r="G3081" s="35"/>
    </row>
    <row r="3082" spans="1:20" x14ac:dyDescent="0.2">
      <c r="A3082" s="345"/>
      <c r="B3082" s="75"/>
      <c r="C3082" s="352"/>
      <c r="D3082" s="435"/>
      <c r="E3082" s="84"/>
      <c r="F3082" s="70"/>
      <c r="G3082" s="35"/>
    </row>
    <row r="3083" spans="1:20" x14ac:dyDescent="0.2">
      <c r="A3083" s="345"/>
      <c r="B3083" s="75"/>
      <c r="C3083" s="352"/>
      <c r="D3083" s="435"/>
      <c r="E3083" s="84"/>
      <c r="F3083" s="70"/>
      <c r="G3083" s="35"/>
    </row>
    <row r="3084" spans="1:20" x14ac:dyDescent="0.2">
      <c r="A3084" s="345"/>
      <c r="B3084" s="75"/>
      <c r="C3084" s="352"/>
      <c r="D3084" s="435"/>
      <c r="E3084" s="84"/>
      <c r="F3084" s="70"/>
      <c r="G3084" s="35"/>
    </row>
    <row r="3085" spans="1:20" x14ac:dyDescent="0.2">
      <c r="A3085" s="345"/>
      <c r="B3085" s="75"/>
      <c r="C3085" s="352"/>
      <c r="D3085" s="435"/>
      <c r="E3085" s="84"/>
      <c r="F3085" s="70"/>
      <c r="G3085" s="35"/>
    </row>
    <row r="3086" spans="1:20" x14ac:dyDescent="0.2">
      <c r="A3086" s="345"/>
      <c r="B3086" s="75"/>
      <c r="C3086" s="352"/>
      <c r="D3086" s="435"/>
      <c r="E3086" s="84"/>
      <c r="F3086" s="70"/>
      <c r="G3086" s="35"/>
    </row>
    <row r="3087" spans="1:20" x14ac:dyDescent="0.2">
      <c r="A3087" s="345"/>
      <c r="B3087" s="75"/>
      <c r="C3087" s="352"/>
      <c r="D3087" s="435" t="s">
        <v>150</v>
      </c>
      <c r="E3087" s="84"/>
      <c r="F3087" s="172"/>
      <c r="G3087" s="35"/>
    </row>
    <row r="3088" spans="1:20" x14ac:dyDescent="0.2">
      <c r="A3088" s="345"/>
      <c r="B3088" s="75"/>
      <c r="C3088" s="352"/>
      <c r="D3088" s="435"/>
      <c r="E3088" s="84"/>
      <c r="F3088" s="173"/>
      <c r="G3088" s="35"/>
      <c r="N3088" s="323"/>
      <c r="O3088" s="323"/>
      <c r="P3088" s="323"/>
      <c r="Q3088" s="323"/>
      <c r="R3088" s="323"/>
      <c r="S3088" s="323"/>
      <c r="T3088" s="323"/>
    </row>
    <row r="3089" spans="1:20" x14ac:dyDescent="0.2">
      <c r="A3089" s="345"/>
      <c r="B3089" s="75"/>
      <c r="C3089" s="352"/>
      <c r="D3089" s="435"/>
      <c r="E3089" s="84"/>
      <c r="F3089" s="173"/>
      <c r="G3089" s="35"/>
      <c r="N3089" s="323"/>
      <c r="O3089" s="323"/>
      <c r="P3089" s="323"/>
      <c r="Q3089" s="323"/>
      <c r="R3089" s="323"/>
      <c r="S3089" s="323"/>
      <c r="T3089" s="323"/>
    </row>
    <row r="3090" spans="1:20" ht="13.5" thickBot="1" x14ac:dyDescent="0.25">
      <c r="A3090" s="45"/>
      <c r="B3090" s="188"/>
      <c r="C3090" s="47" t="s">
        <v>8</v>
      </c>
      <c r="D3090" s="66" t="s">
        <v>8</v>
      </c>
      <c r="E3090" s="188"/>
      <c r="F3090" s="49" t="s">
        <v>15</v>
      </c>
      <c r="G3090" s="50">
        <f>SUM(G3057:G3089)</f>
        <v>6000</v>
      </c>
      <c r="N3090" s="323"/>
      <c r="O3090" s="323"/>
      <c r="P3090" s="323"/>
      <c r="Q3090" s="323"/>
      <c r="R3090" s="323"/>
      <c r="S3090" s="323"/>
      <c r="T3090" s="323"/>
    </row>
    <row r="3091" spans="1:20" ht="13.5" thickTop="1" x14ac:dyDescent="0.2">
      <c r="A3091" s="1188" t="s">
        <v>3329</v>
      </c>
      <c r="B3091" s="1189"/>
      <c r="C3091" s="1189"/>
      <c r="D3091" s="1189"/>
      <c r="E3091" s="1189"/>
      <c r="F3091" s="1189"/>
      <c r="G3091" s="1190"/>
      <c r="N3091" s="951" t="s">
        <v>3205</v>
      </c>
      <c r="O3091" s="952"/>
      <c r="P3091" s="533"/>
      <c r="Q3091" s="323"/>
      <c r="R3091" s="952"/>
      <c r="S3091" s="953"/>
      <c r="T3091" s="954"/>
    </row>
    <row r="3092" spans="1:20" ht="13.5" thickBot="1" x14ac:dyDescent="0.25">
      <c r="A3092" s="359"/>
      <c r="B3092" s="355"/>
      <c r="C3092" s="355" t="s">
        <v>3330</v>
      </c>
      <c r="D3092" s="360"/>
      <c r="E3092" s="355"/>
      <c r="F3092" s="361"/>
      <c r="G3092" s="362"/>
      <c r="N3092" s="955"/>
      <c r="O3092" s="956"/>
      <c r="P3092" s="956" t="s">
        <v>3203</v>
      </c>
      <c r="Q3092" s="957"/>
      <c r="R3092" s="956"/>
      <c r="S3092" s="958"/>
      <c r="T3092" s="959"/>
    </row>
    <row r="3093" spans="1:20" ht="13.5" thickTop="1" x14ac:dyDescent="0.2">
      <c r="A3093" s="1130" t="s">
        <v>8</v>
      </c>
      <c r="B3093" s="1131"/>
      <c r="C3093" s="1131"/>
      <c r="D3093" s="57" t="s">
        <v>11</v>
      </c>
      <c r="E3093" s="1132" t="s">
        <v>12</v>
      </c>
      <c r="F3093" s="1132"/>
      <c r="G3093" s="1133"/>
      <c r="N3093" s="323"/>
      <c r="O3093" s="323"/>
      <c r="P3093" s="323"/>
      <c r="Q3093" s="323"/>
      <c r="R3093" s="323"/>
      <c r="S3093" s="323"/>
      <c r="T3093" s="323"/>
    </row>
    <row r="3094" spans="1:20" x14ac:dyDescent="0.2">
      <c r="A3094" s="1191" t="s">
        <v>17</v>
      </c>
      <c r="B3094" s="1192"/>
      <c r="C3094" s="1193"/>
      <c r="D3094" s="39"/>
      <c r="E3094" s="1136"/>
      <c r="F3094" s="1137"/>
      <c r="G3094" s="1138"/>
      <c r="N3094" s="1313" t="s">
        <v>3206</v>
      </c>
      <c r="O3094" s="1314"/>
      <c r="P3094" s="1314"/>
      <c r="Q3094" s="1314"/>
      <c r="R3094" s="1314"/>
      <c r="S3094" s="1314"/>
      <c r="T3094" s="1315"/>
    </row>
    <row r="3095" spans="1:20" ht="13.5" thickBot="1" x14ac:dyDescent="0.25">
      <c r="A3095" s="1191" t="s">
        <v>38</v>
      </c>
      <c r="B3095" s="1192"/>
      <c r="C3095" s="1193"/>
      <c r="D3095" s="58" t="s">
        <v>380</v>
      </c>
      <c r="E3095" s="1194" t="s">
        <v>142</v>
      </c>
      <c r="F3095" s="1139"/>
      <c r="G3095" s="1140"/>
      <c r="N3095" s="955"/>
      <c r="O3095" s="960"/>
      <c r="P3095" s="960" t="s">
        <v>3204</v>
      </c>
      <c r="Q3095" s="961"/>
      <c r="R3095" s="960"/>
      <c r="S3095" s="958"/>
      <c r="T3095" s="959"/>
    </row>
    <row r="3096" spans="1:20" ht="14.25" thickTop="1" thickBot="1" x14ac:dyDescent="0.25">
      <c r="A3096" s="1195" t="s">
        <v>39</v>
      </c>
      <c r="B3096" s="1196"/>
      <c r="C3096" s="1197"/>
      <c r="D3096" s="356" t="s">
        <v>589</v>
      </c>
      <c r="E3096" s="1143" t="s">
        <v>0</v>
      </c>
      <c r="F3096" s="1143"/>
      <c r="G3096" s="1144"/>
      <c r="N3096" s="323"/>
      <c r="O3096" s="323"/>
      <c r="P3096" s="323"/>
      <c r="Q3096" s="323"/>
      <c r="R3096" s="323"/>
      <c r="S3096" s="323"/>
      <c r="T3096" s="323"/>
    </row>
    <row r="3097" spans="1:20" ht="16.5" x14ac:dyDescent="0.25">
      <c r="A3097" s="1152" t="s">
        <v>29</v>
      </c>
      <c r="B3097" s="1153"/>
      <c r="C3097" s="1153"/>
      <c r="D3097" s="1153"/>
      <c r="E3097" s="1153"/>
      <c r="F3097" s="1153"/>
      <c r="G3097" s="1154"/>
      <c r="N3097" s="323"/>
      <c r="O3097" s="323"/>
      <c r="P3097" s="323"/>
      <c r="Q3097" s="323"/>
      <c r="R3097" s="323"/>
      <c r="S3097" s="323"/>
      <c r="T3097" s="323"/>
    </row>
    <row r="3098" spans="1:20" x14ac:dyDescent="0.2">
      <c r="A3098" s="1155" t="s">
        <v>48</v>
      </c>
      <c r="B3098" s="1156"/>
      <c r="C3098" s="1156"/>
      <c r="D3098" s="1156"/>
      <c r="E3098" s="1156"/>
      <c r="F3098" s="1156"/>
      <c r="G3098" s="1157"/>
    </row>
    <row r="3099" spans="1:20" x14ac:dyDescent="0.2">
      <c r="A3099" s="1158" t="s">
        <v>49</v>
      </c>
      <c r="B3099" s="1159"/>
      <c r="C3099" s="1159"/>
      <c r="D3099" s="1159"/>
      <c r="E3099" s="1159"/>
      <c r="F3099" s="1159"/>
      <c r="G3099" s="1160"/>
    </row>
    <row r="3100" spans="1:20" x14ac:dyDescent="0.2">
      <c r="A3100" s="6"/>
      <c r="B3100" s="178"/>
      <c r="C3100" s="8"/>
      <c r="D3100" s="9"/>
      <c r="E3100" s="99"/>
      <c r="F3100" s="10"/>
      <c r="G3100" s="373" t="s">
        <v>20</v>
      </c>
    </row>
    <row r="3101" spans="1:20" x14ac:dyDescent="0.2">
      <c r="A3101" s="12" t="s">
        <v>1</v>
      </c>
      <c r="B3101" s="13"/>
      <c r="C3101" s="14" t="s">
        <v>5</v>
      </c>
      <c r="D3101" s="13"/>
      <c r="E3101" s="343" t="s">
        <v>3690</v>
      </c>
      <c r="F3101" s="60"/>
      <c r="G3101" s="344" t="s">
        <v>3638</v>
      </c>
    </row>
    <row r="3102" spans="1:20" x14ac:dyDescent="0.2">
      <c r="A3102" s="17" t="s">
        <v>8</v>
      </c>
      <c r="B3102" s="179"/>
      <c r="C3102" s="19"/>
      <c r="D3102" s="4"/>
      <c r="E3102" s="1145"/>
      <c r="F3102" s="1146"/>
      <c r="G3102" s="20"/>
    </row>
    <row r="3103" spans="1:20" x14ac:dyDescent="0.2">
      <c r="A3103" s="21" t="s">
        <v>37</v>
      </c>
      <c r="B3103" s="22"/>
      <c r="C3103" s="22"/>
      <c r="D3103" s="22"/>
      <c r="E3103" s="23" t="s">
        <v>46</v>
      </c>
      <c r="F3103" s="24"/>
      <c r="G3103" s="20" t="s">
        <v>50</v>
      </c>
    </row>
    <row r="3104" spans="1:20" x14ac:dyDescent="0.2">
      <c r="A3104" s="6"/>
      <c r="B3104" s="178"/>
      <c r="C3104" s="8"/>
      <c r="D3104" s="8"/>
      <c r="E3104" s="1147"/>
      <c r="F3104" s="1148"/>
      <c r="G3104" s="25"/>
    </row>
    <row r="3105" spans="1:7" ht="26.25" thickBot="1" x14ac:dyDescent="0.25">
      <c r="A3105" s="26" t="s">
        <v>47</v>
      </c>
      <c r="B3105" s="180" t="s">
        <v>23</v>
      </c>
      <c r="C3105" s="28" t="s">
        <v>34</v>
      </c>
      <c r="D3105" s="110" t="s">
        <v>53</v>
      </c>
      <c r="E3105" s="181" t="s">
        <v>54</v>
      </c>
      <c r="F3105" s="111" t="s">
        <v>55</v>
      </c>
      <c r="G3105" s="112" t="s">
        <v>35</v>
      </c>
    </row>
    <row r="3106" spans="1:7" ht="13.5" thickTop="1" x14ac:dyDescent="0.2">
      <c r="A3106" s="345">
        <v>1</v>
      </c>
      <c r="B3106" s="75"/>
      <c r="C3106" s="249" t="s">
        <v>149</v>
      </c>
      <c r="D3106" s="347" t="s">
        <v>3689</v>
      </c>
      <c r="E3106" s="778">
        <v>50</v>
      </c>
      <c r="F3106" s="795">
        <v>150</v>
      </c>
      <c r="G3106" s="714">
        <f>F3106*E3106</f>
        <v>7500</v>
      </c>
    </row>
    <row r="3107" spans="1:7" x14ac:dyDescent="0.2">
      <c r="A3107" s="345">
        <v>2</v>
      </c>
      <c r="B3107" s="75"/>
      <c r="C3107" s="249" t="s">
        <v>246</v>
      </c>
      <c r="D3107" s="439" t="s">
        <v>1670</v>
      </c>
      <c r="E3107" s="778">
        <v>50</v>
      </c>
      <c r="F3107" s="795">
        <v>4.5</v>
      </c>
      <c r="G3107" s="714">
        <f>F3107*E3107</f>
        <v>225</v>
      </c>
    </row>
    <row r="3108" spans="1:7" x14ac:dyDescent="0.2">
      <c r="A3108" s="345"/>
      <c r="B3108" s="75"/>
      <c r="C3108" s="352"/>
      <c r="D3108" s="435"/>
      <c r="E3108" s="778"/>
      <c r="F3108" s="795"/>
      <c r="G3108" s="714"/>
    </row>
    <row r="3109" spans="1:7" x14ac:dyDescent="0.2">
      <c r="A3109" s="345"/>
      <c r="B3109" s="75"/>
      <c r="C3109" s="352"/>
      <c r="D3109" s="439"/>
      <c r="E3109" s="778"/>
      <c r="F3109" s="796"/>
      <c r="G3109" s="714"/>
    </row>
    <row r="3110" spans="1:7" x14ac:dyDescent="0.2">
      <c r="A3110" s="345"/>
      <c r="B3110" s="75"/>
      <c r="C3110" s="249"/>
      <c r="D3110" s="439"/>
      <c r="E3110" s="778"/>
      <c r="F3110" s="797"/>
      <c r="G3110" s="714"/>
    </row>
    <row r="3111" spans="1:7" x14ac:dyDescent="0.2">
      <c r="A3111" s="345"/>
      <c r="B3111" s="75"/>
      <c r="C3111" s="249"/>
      <c r="D3111" s="805"/>
      <c r="E3111" s="778"/>
      <c r="F3111" s="795"/>
      <c r="G3111" s="714"/>
    </row>
    <row r="3112" spans="1:7" x14ac:dyDescent="0.2">
      <c r="A3112" s="345"/>
      <c r="B3112" s="75"/>
      <c r="C3112" s="282"/>
      <c r="D3112" s="439"/>
      <c r="E3112" s="778"/>
      <c r="F3112" s="795"/>
      <c r="G3112" s="714"/>
    </row>
    <row r="3113" spans="1:7" x14ac:dyDescent="0.2">
      <c r="A3113" s="345"/>
      <c r="B3113" s="75"/>
      <c r="C3113" s="249"/>
      <c r="D3113" s="439"/>
      <c r="E3113" s="778"/>
      <c r="F3113" s="795"/>
      <c r="G3113" s="714"/>
    </row>
    <row r="3114" spans="1:7" x14ac:dyDescent="0.2">
      <c r="A3114" s="345"/>
      <c r="B3114" s="186"/>
      <c r="C3114" s="249"/>
      <c r="D3114" s="439"/>
      <c r="E3114" s="778"/>
      <c r="F3114" s="795"/>
      <c r="G3114" s="714"/>
    </row>
    <row r="3115" spans="1:7" x14ac:dyDescent="0.2">
      <c r="A3115" s="345"/>
      <c r="B3115" s="74"/>
      <c r="C3115" s="249"/>
      <c r="D3115" s="439"/>
      <c r="E3115" s="778"/>
      <c r="F3115" s="795"/>
      <c r="G3115" s="714"/>
    </row>
    <row r="3116" spans="1:7" x14ac:dyDescent="0.2">
      <c r="A3116" s="345"/>
      <c r="B3116" s="74"/>
      <c r="C3116" s="249"/>
      <c r="D3116" s="798"/>
      <c r="E3116" s="799"/>
      <c r="F3116" s="800"/>
      <c r="G3116" s="714"/>
    </row>
    <row r="3117" spans="1:7" x14ac:dyDescent="0.2">
      <c r="A3117" s="345"/>
      <c r="B3117" s="74"/>
      <c r="C3117" s="249"/>
      <c r="D3117" s="798"/>
      <c r="E3117" s="799"/>
      <c r="F3117" s="800"/>
      <c r="G3117" s="714"/>
    </row>
    <row r="3118" spans="1:7" x14ac:dyDescent="0.2">
      <c r="A3118" s="345"/>
      <c r="B3118" s="75"/>
      <c r="C3118" s="249"/>
      <c r="D3118" s="798"/>
      <c r="E3118" s="801"/>
      <c r="F3118" s="802"/>
      <c r="G3118" s="714"/>
    </row>
    <row r="3119" spans="1:7" x14ac:dyDescent="0.2">
      <c r="A3119" s="345"/>
      <c r="B3119" s="75"/>
      <c r="C3119" s="249"/>
      <c r="D3119" s="798"/>
      <c r="E3119" s="799"/>
      <c r="F3119" s="803"/>
      <c r="G3119" s="714"/>
    </row>
    <row r="3120" spans="1:7" x14ac:dyDescent="0.2">
      <c r="A3120" s="345"/>
      <c r="B3120" s="75"/>
      <c r="C3120" s="249"/>
      <c r="D3120" s="798"/>
      <c r="E3120" s="778"/>
      <c r="F3120" s="795"/>
      <c r="G3120" s="714"/>
    </row>
    <row r="3121" spans="1:7" x14ac:dyDescent="0.2">
      <c r="A3121" s="345"/>
      <c r="B3121" s="75"/>
      <c r="C3121" s="249"/>
      <c r="D3121" s="798"/>
      <c r="E3121" s="774"/>
      <c r="F3121" s="795"/>
      <c r="G3121" s="714"/>
    </row>
    <row r="3122" spans="1:7" x14ac:dyDescent="0.2">
      <c r="A3122" s="345"/>
      <c r="B3122" s="75"/>
      <c r="C3122" s="249"/>
      <c r="D3122" s="798"/>
      <c r="E3122" s="774"/>
      <c r="F3122" s="795"/>
      <c r="G3122" s="714"/>
    </row>
    <row r="3123" spans="1:7" x14ac:dyDescent="0.2">
      <c r="A3123" s="345"/>
      <c r="B3123" s="75"/>
      <c r="C3123" s="249"/>
      <c r="D3123" s="439"/>
      <c r="E3123" s="804"/>
      <c r="F3123" s="795"/>
      <c r="G3123" s="714"/>
    </row>
    <row r="3124" spans="1:7" x14ac:dyDescent="0.2">
      <c r="A3124" s="345"/>
      <c r="B3124" s="75"/>
      <c r="C3124" s="249"/>
      <c r="D3124" s="439"/>
      <c r="E3124" s="799"/>
      <c r="F3124" s="800"/>
      <c r="G3124" s="714"/>
    </row>
    <row r="3125" spans="1:7" x14ac:dyDescent="0.2">
      <c r="A3125" s="345"/>
      <c r="B3125" s="75"/>
      <c r="C3125" s="249"/>
      <c r="D3125" s="439"/>
      <c r="E3125" s="799"/>
      <c r="F3125" s="800"/>
      <c r="G3125" s="714"/>
    </row>
    <row r="3126" spans="1:7" x14ac:dyDescent="0.2">
      <c r="A3126" s="345"/>
      <c r="B3126" s="75"/>
      <c r="C3126" s="249"/>
      <c r="D3126" s="798"/>
      <c r="E3126" s="799"/>
      <c r="F3126" s="800"/>
      <c r="G3126" s="714"/>
    </row>
    <row r="3127" spans="1:7" x14ac:dyDescent="0.2">
      <c r="A3127" s="345"/>
      <c r="B3127" s="75"/>
      <c r="C3127" s="249"/>
      <c r="D3127" s="798"/>
      <c r="E3127" s="799"/>
      <c r="F3127" s="800"/>
      <c r="G3127" s="714"/>
    </row>
    <row r="3128" spans="1:7" x14ac:dyDescent="0.2">
      <c r="A3128" s="345"/>
      <c r="B3128" s="75"/>
      <c r="C3128" s="249"/>
      <c r="D3128" s="798"/>
      <c r="E3128" s="799"/>
      <c r="F3128" s="800"/>
      <c r="G3128" s="714"/>
    </row>
    <row r="3129" spans="1:7" x14ac:dyDescent="0.2">
      <c r="A3129" s="345"/>
      <c r="B3129" s="75"/>
      <c r="C3129" s="352"/>
      <c r="D3129" s="435"/>
      <c r="E3129" s="84"/>
      <c r="F3129" s="70"/>
      <c r="G3129" s="35"/>
    </row>
    <row r="3130" spans="1:7" x14ac:dyDescent="0.2">
      <c r="A3130" s="345"/>
      <c r="B3130" s="75"/>
      <c r="C3130" s="352"/>
      <c r="D3130" s="435"/>
      <c r="E3130" s="84"/>
      <c r="F3130" s="70"/>
      <c r="G3130" s="35"/>
    </row>
    <row r="3131" spans="1:7" x14ac:dyDescent="0.2">
      <c r="A3131" s="345"/>
      <c r="B3131" s="75"/>
      <c r="C3131" s="352"/>
      <c r="D3131" s="435"/>
      <c r="E3131" s="84"/>
      <c r="F3131" s="70"/>
      <c r="G3131" s="35"/>
    </row>
    <row r="3132" spans="1:7" x14ac:dyDescent="0.2">
      <c r="A3132" s="345"/>
      <c r="B3132" s="75"/>
      <c r="C3132" s="352"/>
      <c r="D3132" s="435"/>
      <c r="E3132" s="84"/>
      <c r="F3132" s="70"/>
      <c r="G3132" s="35"/>
    </row>
    <row r="3133" spans="1:7" x14ac:dyDescent="0.2">
      <c r="A3133" s="345"/>
      <c r="B3133" s="75"/>
      <c r="C3133" s="352"/>
      <c r="D3133" s="435"/>
      <c r="E3133" s="84"/>
      <c r="F3133" s="70"/>
      <c r="G3133" s="35"/>
    </row>
    <row r="3134" spans="1:7" x14ac:dyDescent="0.2">
      <c r="A3134" s="345"/>
      <c r="B3134" s="75"/>
      <c r="C3134" s="352"/>
      <c r="D3134" s="435"/>
      <c r="E3134" s="84"/>
      <c r="F3134" s="70"/>
      <c r="G3134" s="35"/>
    </row>
    <row r="3135" spans="1:7" x14ac:dyDescent="0.2">
      <c r="A3135" s="345"/>
      <c r="B3135" s="75"/>
      <c r="C3135" s="352"/>
      <c r="D3135" s="435"/>
      <c r="E3135" s="84"/>
      <c r="F3135" s="70"/>
      <c r="G3135" s="35"/>
    </row>
    <row r="3136" spans="1:7" x14ac:dyDescent="0.2">
      <c r="A3136" s="345"/>
      <c r="B3136" s="75"/>
      <c r="C3136" s="352"/>
      <c r="D3136" s="435" t="s">
        <v>150</v>
      </c>
      <c r="E3136" s="84"/>
      <c r="F3136" s="172"/>
      <c r="G3136" s="35"/>
    </row>
    <row r="3137" spans="1:7" x14ac:dyDescent="0.2">
      <c r="A3137" s="345"/>
      <c r="B3137" s="75"/>
      <c r="C3137" s="352"/>
      <c r="D3137" s="435"/>
      <c r="E3137" s="84"/>
      <c r="F3137" s="173"/>
      <c r="G3137" s="35"/>
    </row>
    <row r="3138" spans="1:7" x14ac:dyDescent="0.2">
      <c r="A3138" s="345"/>
      <c r="B3138" s="75"/>
      <c r="C3138" s="352"/>
      <c r="D3138" s="435"/>
      <c r="E3138" s="84"/>
      <c r="F3138" s="173"/>
      <c r="G3138" s="35"/>
    </row>
    <row r="3139" spans="1:7" ht="13.5" thickBot="1" x14ac:dyDescent="0.25">
      <c r="A3139" s="45"/>
      <c r="B3139" s="188"/>
      <c r="C3139" s="47" t="s">
        <v>8</v>
      </c>
      <c r="D3139" s="66" t="s">
        <v>8</v>
      </c>
      <c r="E3139" s="188"/>
      <c r="F3139" s="49" t="s">
        <v>15</v>
      </c>
      <c r="G3139" s="50">
        <f>SUM(G3106:G3138)</f>
        <v>7725</v>
      </c>
    </row>
    <row r="3140" spans="1:7" ht="13.5" thickTop="1" x14ac:dyDescent="0.2">
      <c r="A3140" s="1188" t="s">
        <v>3645</v>
      </c>
      <c r="B3140" s="1189"/>
      <c r="C3140" s="1189"/>
      <c r="D3140" s="1189"/>
      <c r="E3140" s="1189"/>
      <c r="F3140" s="1189"/>
      <c r="G3140" s="1190"/>
    </row>
    <row r="3141" spans="1:7" ht="13.5" thickBot="1" x14ac:dyDescent="0.25">
      <c r="A3141" s="359"/>
      <c r="B3141" s="355"/>
      <c r="C3141" s="355" t="s">
        <v>8</v>
      </c>
      <c r="D3141" s="360"/>
      <c r="E3141" s="355"/>
      <c r="F3141" s="361"/>
      <c r="G3141" s="362"/>
    </row>
    <row r="3142" spans="1:7" ht="13.5" thickTop="1" x14ac:dyDescent="0.2">
      <c r="A3142" s="1130" t="s">
        <v>8</v>
      </c>
      <c r="B3142" s="1131"/>
      <c r="C3142" s="1131"/>
      <c r="D3142" s="57" t="s">
        <v>11</v>
      </c>
      <c r="E3142" s="1132" t="s">
        <v>12</v>
      </c>
      <c r="F3142" s="1132"/>
      <c r="G3142" s="1133"/>
    </row>
    <row r="3143" spans="1:7" x14ac:dyDescent="0.2">
      <c r="A3143" s="1191" t="s">
        <v>17</v>
      </c>
      <c r="B3143" s="1192"/>
      <c r="C3143" s="1193"/>
      <c r="D3143" s="39"/>
      <c r="E3143" s="1136"/>
      <c r="F3143" s="1137"/>
      <c r="G3143" s="1138"/>
    </row>
    <row r="3144" spans="1:7" x14ac:dyDescent="0.2">
      <c r="A3144" s="1191" t="s">
        <v>38</v>
      </c>
      <c r="B3144" s="1192"/>
      <c r="C3144" s="1193"/>
      <c r="D3144" s="58" t="s">
        <v>380</v>
      </c>
      <c r="E3144" s="1194" t="s">
        <v>142</v>
      </c>
      <c r="F3144" s="1139"/>
      <c r="G3144" s="1140"/>
    </row>
    <row r="3145" spans="1:7" ht="13.5" thickBot="1" x14ac:dyDescent="0.25">
      <c r="A3145" s="1195" t="s">
        <v>39</v>
      </c>
      <c r="B3145" s="1196"/>
      <c r="C3145" s="1197"/>
      <c r="D3145" s="356" t="s">
        <v>589</v>
      </c>
      <c r="E3145" s="1143" t="s">
        <v>0</v>
      </c>
      <c r="F3145" s="1143"/>
      <c r="G3145" s="1144"/>
    </row>
    <row r="3146" spans="1:7" ht="16.5" x14ac:dyDescent="0.25">
      <c r="A3146" s="1152" t="s">
        <v>29</v>
      </c>
      <c r="B3146" s="1153"/>
      <c r="C3146" s="1153"/>
      <c r="D3146" s="1153"/>
      <c r="E3146" s="1153"/>
      <c r="F3146" s="1153"/>
      <c r="G3146" s="1154"/>
    </row>
    <row r="3147" spans="1:7" x14ac:dyDescent="0.2">
      <c r="A3147" s="1155" t="s">
        <v>48</v>
      </c>
      <c r="B3147" s="1156"/>
      <c r="C3147" s="1156"/>
      <c r="D3147" s="1156"/>
      <c r="E3147" s="1156"/>
      <c r="F3147" s="1156"/>
      <c r="G3147" s="1157"/>
    </row>
    <row r="3148" spans="1:7" x14ac:dyDescent="0.2">
      <c r="A3148" s="1158" t="s">
        <v>49</v>
      </c>
      <c r="B3148" s="1159"/>
      <c r="C3148" s="1159"/>
      <c r="D3148" s="1159"/>
      <c r="E3148" s="1159"/>
      <c r="F3148" s="1159"/>
      <c r="G3148" s="1160"/>
    </row>
    <row r="3149" spans="1:7" x14ac:dyDescent="0.2">
      <c r="A3149" s="6"/>
      <c r="B3149" s="178"/>
      <c r="C3149" s="8"/>
      <c r="D3149" s="9"/>
      <c r="E3149" s="99"/>
      <c r="F3149" s="10"/>
      <c r="G3149" s="373" t="s">
        <v>20</v>
      </c>
    </row>
    <row r="3150" spans="1:7" x14ac:dyDescent="0.2">
      <c r="A3150" s="12" t="s">
        <v>1</v>
      </c>
      <c r="B3150" s="13"/>
      <c r="C3150" s="14" t="s">
        <v>5</v>
      </c>
      <c r="D3150" s="13"/>
      <c r="E3150" s="343" t="s">
        <v>3687</v>
      </c>
      <c r="F3150" s="60"/>
      <c r="G3150" s="344" t="s">
        <v>3638</v>
      </c>
    </row>
    <row r="3151" spans="1:7" x14ac:dyDescent="0.2">
      <c r="A3151" s="17" t="s">
        <v>8</v>
      </c>
      <c r="B3151" s="179"/>
      <c r="C3151" s="19"/>
      <c r="D3151" s="4"/>
      <c r="E3151" s="1145"/>
      <c r="F3151" s="1146"/>
      <c r="G3151" s="20"/>
    </row>
    <row r="3152" spans="1:7" x14ac:dyDescent="0.2">
      <c r="A3152" s="21" t="s">
        <v>37</v>
      </c>
      <c r="B3152" s="22"/>
      <c r="C3152" s="22"/>
      <c r="D3152" s="22"/>
      <c r="E3152" s="23" t="s">
        <v>46</v>
      </c>
      <c r="F3152" s="24"/>
      <c r="G3152" s="20" t="s">
        <v>50</v>
      </c>
    </row>
    <row r="3153" spans="1:15" x14ac:dyDescent="0.2">
      <c r="A3153" s="6"/>
      <c r="B3153" s="178"/>
      <c r="C3153" s="8"/>
      <c r="D3153" s="8"/>
      <c r="E3153" s="1147"/>
      <c r="F3153" s="1148"/>
      <c r="G3153" s="25"/>
    </row>
    <row r="3154" spans="1:15" ht="26.25" thickBot="1" x14ac:dyDescent="0.25">
      <c r="A3154" s="26" t="s">
        <v>47</v>
      </c>
      <c r="B3154" s="180" t="s">
        <v>23</v>
      </c>
      <c r="C3154" s="28" t="s">
        <v>34</v>
      </c>
      <c r="D3154" s="110" t="s">
        <v>53</v>
      </c>
      <c r="E3154" s="181" t="s">
        <v>54</v>
      </c>
      <c r="F3154" s="111" t="s">
        <v>55</v>
      </c>
      <c r="G3154" s="112" t="s">
        <v>35</v>
      </c>
    </row>
    <row r="3155" spans="1:15" ht="13.5" thickTop="1" x14ac:dyDescent="0.2">
      <c r="A3155" s="345">
        <v>1</v>
      </c>
      <c r="B3155" s="75"/>
      <c r="C3155" s="249" t="s">
        <v>149</v>
      </c>
      <c r="D3155" s="347" t="s">
        <v>3646</v>
      </c>
      <c r="E3155" s="778">
        <v>2</v>
      </c>
      <c r="F3155" s="795">
        <v>85</v>
      </c>
      <c r="G3155" s="714">
        <f>F3155*E3155</f>
        <v>170</v>
      </c>
    </row>
    <row r="3156" spans="1:15" x14ac:dyDescent="0.2">
      <c r="A3156" s="345">
        <f>A3155+1</f>
        <v>2</v>
      </c>
      <c r="B3156" s="75"/>
      <c r="C3156" s="249" t="s">
        <v>149</v>
      </c>
      <c r="D3156" s="439" t="s">
        <v>2340</v>
      </c>
      <c r="E3156" s="778">
        <v>5</v>
      </c>
      <c r="F3156" s="795">
        <v>54</v>
      </c>
      <c r="G3156" s="714">
        <f>F3156*E3156</f>
        <v>270</v>
      </c>
    </row>
    <row r="3157" spans="1:15" x14ac:dyDescent="0.2">
      <c r="A3157" s="345">
        <f t="shared" ref="A3157:A3165" si="66">A3156+1</f>
        <v>3</v>
      </c>
      <c r="B3157" s="75"/>
      <c r="C3157" s="352" t="s">
        <v>149</v>
      </c>
      <c r="D3157" s="435" t="s">
        <v>3649</v>
      </c>
      <c r="E3157" s="778">
        <v>4</v>
      </c>
      <c r="F3157" s="795">
        <v>60.5</v>
      </c>
      <c r="G3157" s="714">
        <f t="shared" ref="G3157:G3165" si="67">F3157*E3157</f>
        <v>242</v>
      </c>
    </row>
    <row r="3158" spans="1:15" x14ac:dyDescent="0.2">
      <c r="A3158" s="345">
        <f t="shared" si="66"/>
        <v>4</v>
      </c>
      <c r="B3158" s="75"/>
      <c r="C3158" s="352" t="s">
        <v>149</v>
      </c>
      <c r="D3158" s="439" t="s">
        <v>3647</v>
      </c>
      <c r="E3158" s="778">
        <v>2</v>
      </c>
      <c r="F3158" s="796">
        <v>213</v>
      </c>
      <c r="G3158" s="714">
        <f t="shared" si="67"/>
        <v>426</v>
      </c>
    </row>
    <row r="3159" spans="1:15" x14ac:dyDescent="0.2">
      <c r="A3159" s="345">
        <f t="shared" si="66"/>
        <v>5</v>
      </c>
      <c r="B3159" s="75"/>
      <c r="C3159" s="249" t="s">
        <v>149</v>
      </c>
      <c r="D3159" s="439" t="s">
        <v>3648</v>
      </c>
      <c r="E3159" s="778">
        <v>3</v>
      </c>
      <c r="F3159" s="797">
        <v>112</v>
      </c>
      <c r="G3159" s="714">
        <f t="shared" si="67"/>
        <v>336</v>
      </c>
    </row>
    <row r="3160" spans="1:15" x14ac:dyDescent="0.2">
      <c r="A3160" s="345">
        <f t="shared" si="66"/>
        <v>6</v>
      </c>
      <c r="B3160" s="75"/>
      <c r="C3160" s="249" t="s">
        <v>246</v>
      </c>
      <c r="D3160" s="805" t="s">
        <v>3666</v>
      </c>
      <c r="E3160" s="778">
        <v>5</v>
      </c>
      <c r="F3160" s="795">
        <v>104.25</v>
      </c>
      <c r="G3160" s="714">
        <f t="shared" si="67"/>
        <v>521.25</v>
      </c>
      <c r="H3160" s="164">
        <f>G3155+G3156+G3157+G3158+G3159+G3160</f>
        <v>1965.25</v>
      </c>
      <c r="I3160" s="164"/>
      <c r="J3160" s="164"/>
      <c r="K3160" s="164"/>
      <c r="L3160" s="164"/>
      <c r="M3160" s="164"/>
      <c r="O3160" s="164">
        <f>2266.25-H3160</f>
        <v>301</v>
      </c>
    </row>
    <row r="3161" spans="1:15" x14ac:dyDescent="0.2">
      <c r="A3161" s="345">
        <f t="shared" si="66"/>
        <v>7</v>
      </c>
      <c r="B3161" s="75"/>
      <c r="C3161" s="282" t="s">
        <v>153</v>
      </c>
      <c r="D3161" s="439" t="s">
        <v>3650</v>
      </c>
      <c r="E3161" s="778">
        <v>7</v>
      </c>
      <c r="F3161" s="795">
        <v>399</v>
      </c>
      <c r="G3161" s="714">
        <f t="shared" si="67"/>
        <v>2793</v>
      </c>
    </row>
    <row r="3162" spans="1:15" x14ac:dyDescent="0.2">
      <c r="A3162" s="345">
        <f t="shared" si="66"/>
        <v>8</v>
      </c>
      <c r="B3162" s="75"/>
      <c r="C3162" s="249" t="s">
        <v>153</v>
      </c>
      <c r="D3162" s="439" t="s">
        <v>3651</v>
      </c>
      <c r="E3162" s="778">
        <v>3</v>
      </c>
      <c r="F3162" s="795">
        <v>350</v>
      </c>
      <c r="G3162" s="714">
        <f t="shared" si="67"/>
        <v>1050</v>
      </c>
      <c r="H3162" s="164">
        <f>G3161+G3162</f>
        <v>3843</v>
      </c>
      <c r="I3162" s="164"/>
      <c r="J3162" s="164"/>
      <c r="K3162" s="164"/>
      <c r="L3162" s="164"/>
      <c r="M3162" s="164"/>
    </row>
    <row r="3163" spans="1:15" x14ac:dyDescent="0.2">
      <c r="A3163" s="345">
        <f t="shared" si="66"/>
        <v>9</v>
      </c>
      <c r="B3163" s="186"/>
      <c r="C3163" s="249" t="s">
        <v>1461</v>
      </c>
      <c r="D3163" s="439" t="s">
        <v>3652</v>
      </c>
      <c r="E3163" s="778">
        <v>3</v>
      </c>
      <c r="F3163" s="795">
        <v>146</v>
      </c>
      <c r="G3163" s="714">
        <f t="shared" si="67"/>
        <v>438</v>
      </c>
      <c r="O3163" s="2">
        <f>438/3</f>
        <v>146</v>
      </c>
    </row>
    <row r="3164" spans="1:15" x14ac:dyDescent="0.2">
      <c r="A3164" s="345">
        <f t="shared" si="66"/>
        <v>10</v>
      </c>
      <c r="B3164" s="74"/>
      <c r="C3164" s="249" t="s">
        <v>1461</v>
      </c>
      <c r="D3164" s="439" t="s">
        <v>168</v>
      </c>
      <c r="E3164" s="778">
        <v>2</v>
      </c>
      <c r="F3164" s="795">
        <v>550</v>
      </c>
      <c r="G3164" s="714">
        <f t="shared" si="67"/>
        <v>1100</v>
      </c>
      <c r="O3164" s="2">
        <f>1100/2</f>
        <v>550</v>
      </c>
    </row>
    <row r="3165" spans="1:15" x14ac:dyDescent="0.2">
      <c r="A3165" s="345">
        <f t="shared" si="66"/>
        <v>11</v>
      </c>
      <c r="B3165" s="74"/>
      <c r="C3165" s="249" t="s">
        <v>177</v>
      </c>
      <c r="D3165" s="798" t="s">
        <v>3653</v>
      </c>
      <c r="E3165" s="799">
        <v>1</v>
      </c>
      <c r="F3165" s="800">
        <v>118</v>
      </c>
      <c r="G3165" s="714">
        <f t="shared" si="67"/>
        <v>118</v>
      </c>
      <c r="H3165" s="164">
        <f>G3163+G3164+G3165</f>
        <v>1656</v>
      </c>
      <c r="I3165" s="164"/>
      <c r="J3165" s="164"/>
      <c r="K3165" s="164"/>
      <c r="L3165" s="164"/>
      <c r="M3165" s="164"/>
    </row>
    <row r="3166" spans="1:15" x14ac:dyDescent="0.2">
      <c r="A3166" s="345"/>
      <c r="B3166" s="74"/>
      <c r="C3166" s="249"/>
      <c r="D3166" s="798"/>
      <c r="E3166" s="799"/>
      <c r="F3166" s="800"/>
      <c r="G3166" s="714"/>
    </row>
    <row r="3167" spans="1:15" x14ac:dyDescent="0.2">
      <c r="A3167" s="345"/>
      <c r="B3167" s="75"/>
      <c r="C3167" s="249"/>
      <c r="D3167" s="798"/>
      <c r="E3167" s="801"/>
      <c r="F3167" s="802"/>
      <c r="G3167" s="714"/>
    </row>
    <row r="3168" spans="1:15" x14ac:dyDescent="0.2">
      <c r="A3168" s="345"/>
      <c r="B3168" s="75"/>
      <c r="C3168" s="249"/>
      <c r="D3168" s="798"/>
      <c r="E3168" s="799"/>
      <c r="F3168" s="803"/>
      <c r="G3168" s="714"/>
    </row>
    <row r="3169" spans="1:7" x14ac:dyDescent="0.2">
      <c r="A3169" s="345"/>
      <c r="B3169" s="75"/>
      <c r="C3169" s="249"/>
      <c r="D3169" s="798"/>
      <c r="E3169" s="778"/>
      <c r="F3169" s="795"/>
      <c r="G3169" s="714"/>
    </row>
    <row r="3170" spans="1:7" x14ac:dyDescent="0.2">
      <c r="A3170" s="345"/>
      <c r="B3170" s="75"/>
      <c r="C3170" s="249"/>
      <c r="D3170" s="798"/>
      <c r="E3170" s="774"/>
      <c r="F3170" s="795"/>
      <c r="G3170" s="714"/>
    </row>
    <row r="3171" spans="1:7" x14ac:dyDescent="0.2">
      <c r="A3171" s="345"/>
      <c r="B3171" s="75"/>
      <c r="C3171" s="249"/>
      <c r="D3171" s="798"/>
      <c r="E3171" s="774"/>
      <c r="F3171" s="795"/>
      <c r="G3171" s="714"/>
    </row>
    <row r="3172" spans="1:7" x14ac:dyDescent="0.2">
      <c r="A3172" s="345"/>
      <c r="B3172" s="75"/>
      <c r="C3172" s="249"/>
      <c r="D3172" s="439"/>
      <c r="E3172" s="804"/>
      <c r="F3172" s="795"/>
      <c r="G3172" s="714"/>
    </row>
    <row r="3173" spans="1:7" x14ac:dyDescent="0.2">
      <c r="A3173" s="345"/>
      <c r="B3173" s="75"/>
      <c r="C3173" s="249"/>
      <c r="D3173" s="439"/>
      <c r="E3173" s="799"/>
      <c r="F3173" s="800"/>
      <c r="G3173" s="714"/>
    </row>
    <row r="3174" spans="1:7" x14ac:dyDescent="0.2">
      <c r="A3174" s="345"/>
      <c r="B3174" s="75"/>
      <c r="C3174" s="249"/>
      <c r="D3174" s="439"/>
      <c r="E3174" s="799"/>
      <c r="F3174" s="800"/>
      <c r="G3174" s="714"/>
    </row>
    <row r="3175" spans="1:7" x14ac:dyDescent="0.2">
      <c r="A3175" s="345"/>
      <c r="B3175" s="75"/>
      <c r="C3175" s="249"/>
      <c r="D3175" s="798"/>
      <c r="E3175" s="799"/>
      <c r="F3175" s="800"/>
      <c r="G3175" s="714"/>
    </row>
    <row r="3176" spans="1:7" x14ac:dyDescent="0.2">
      <c r="A3176" s="345"/>
      <c r="B3176" s="75"/>
      <c r="C3176" s="249"/>
      <c r="D3176" s="798"/>
      <c r="E3176" s="799"/>
      <c r="F3176" s="800"/>
      <c r="G3176" s="714"/>
    </row>
    <row r="3177" spans="1:7" x14ac:dyDescent="0.2">
      <c r="A3177" s="345"/>
      <c r="B3177" s="75"/>
      <c r="C3177" s="249"/>
      <c r="D3177" s="798"/>
      <c r="E3177" s="799"/>
      <c r="F3177" s="800"/>
      <c r="G3177" s="714"/>
    </row>
    <row r="3178" spans="1:7" x14ac:dyDescent="0.2">
      <c r="A3178" s="345"/>
      <c r="B3178" s="75"/>
      <c r="C3178" s="352"/>
      <c r="D3178" s="435"/>
      <c r="E3178" s="84"/>
      <c r="F3178" s="70"/>
      <c r="G3178" s="35"/>
    </row>
    <row r="3179" spans="1:7" x14ac:dyDescent="0.2">
      <c r="A3179" s="345"/>
      <c r="B3179" s="75"/>
      <c r="C3179" s="352"/>
      <c r="D3179" s="435"/>
      <c r="E3179" s="84"/>
      <c r="F3179" s="70"/>
      <c r="G3179" s="35"/>
    </row>
    <row r="3180" spans="1:7" x14ac:dyDescent="0.2">
      <c r="A3180" s="345"/>
      <c r="B3180" s="75"/>
      <c r="C3180" s="352"/>
      <c r="D3180" s="435"/>
      <c r="E3180" s="84"/>
      <c r="F3180" s="70"/>
      <c r="G3180" s="35"/>
    </row>
    <row r="3181" spans="1:7" x14ac:dyDescent="0.2">
      <c r="A3181" s="345"/>
      <c r="B3181" s="75"/>
      <c r="C3181" s="352"/>
      <c r="D3181" s="435"/>
      <c r="E3181" s="84"/>
      <c r="F3181" s="70"/>
      <c r="G3181" s="35"/>
    </row>
    <row r="3182" spans="1:7" x14ac:dyDescent="0.2">
      <c r="A3182" s="345"/>
      <c r="B3182" s="75"/>
      <c r="C3182" s="352"/>
      <c r="D3182" s="435"/>
      <c r="E3182" s="84"/>
      <c r="F3182" s="70"/>
      <c r="G3182" s="35"/>
    </row>
    <row r="3183" spans="1:7" x14ac:dyDescent="0.2">
      <c r="A3183" s="345"/>
      <c r="B3183" s="75"/>
      <c r="C3183" s="352"/>
      <c r="D3183" s="435"/>
      <c r="E3183" s="84"/>
      <c r="F3183" s="70"/>
      <c r="G3183" s="35"/>
    </row>
    <row r="3184" spans="1:7" x14ac:dyDescent="0.2">
      <c r="A3184" s="345"/>
      <c r="B3184" s="75"/>
      <c r="C3184" s="352"/>
      <c r="D3184" s="435"/>
      <c r="E3184" s="84"/>
      <c r="F3184" s="70"/>
      <c r="G3184" s="35"/>
    </row>
    <row r="3185" spans="1:7" x14ac:dyDescent="0.2">
      <c r="A3185" s="345"/>
      <c r="B3185" s="75"/>
      <c r="C3185" s="352"/>
      <c r="D3185" s="435" t="s">
        <v>150</v>
      </c>
      <c r="E3185" s="84"/>
      <c r="F3185" s="172"/>
      <c r="G3185" s="35"/>
    </row>
    <row r="3186" spans="1:7" x14ac:dyDescent="0.2">
      <c r="A3186" s="345"/>
      <c r="B3186" s="75"/>
      <c r="C3186" s="352"/>
      <c r="D3186" s="435"/>
      <c r="E3186" s="84"/>
      <c r="F3186" s="173"/>
      <c r="G3186" s="35"/>
    </row>
    <row r="3187" spans="1:7" x14ac:dyDescent="0.2">
      <c r="A3187" s="345"/>
      <c r="B3187" s="75"/>
      <c r="C3187" s="352"/>
      <c r="D3187" s="435"/>
      <c r="E3187" s="84"/>
      <c r="F3187" s="173"/>
      <c r="G3187" s="35"/>
    </row>
    <row r="3188" spans="1:7" ht="13.5" thickBot="1" x14ac:dyDescent="0.25">
      <c r="A3188" s="45"/>
      <c r="B3188" s="188"/>
      <c r="C3188" s="47" t="s">
        <v>8</v>
      </c>
      <c r="D3188" s="66" t="s">
        <v>8</v>
      </c>
      <c r="E3188" s="188"/>
      <c r="F3188" s="49" t="s">
        <v>15</v>
      </c>
      <c r="G3188" s="50">
        <f>SUM(G3155:G3187)</f>
        <v>7464.25</v>
      </c>
    </row>
    <row r="3189" spans="1:7" ht="13.5" thickTop="1" x14ac:dyDescent="0.2">
      <c r="A3189" s="1188" t="s">
        <v>3667</v>
      </c>
      <c r="B3189" s="1189"/>
      <c r="C3189" s="1189"/>
      <c r="D3189" s="1189"/>
      <c r="E3189" s="1189"/>
      <c r="F3189" s="1189"/>
      <c r="G3189" s="1190"/>
    </row>
    <row r="3190" spans="1:7" ht="13.5" thickBot="1" x14ac:dyDescent="0.25">
      <c r="A3190" s="359"/>
      <c r="B3190" s="355"/>
      <c r="C3190" s="355" t="s">
        <v>8</v>
      </c>
      <c r="D3190" s="360"/>
      <c r="E3190" s="355"/>
      <c r="F3190" s="361"/>
      <c r="G3190" s="362"/>
    </row>
    <row r="3191" spans="1:7" ht="13.5" thickTop="1" x14ac:dyDescent="0.2">
      <c r="A3191" s="1130" t="s">
        <v>8</v>
      </c>
      <c r="B3191" s="1131"/>
      <c r="C3191" s="1131"/>
      <c r="D3191" s="57" t="s">
        <v>11</v>
      </c>
      <c r="E3191" s="1132" t="s">
        <v>12</v>
      </c>
      <c r="F3191" s="1132"/>
      <c r="G3191" s="1133"/>
    </row>
    <row r="3192" spans="1:7" x14ac:dyDescent="0.2">
      <c r="A3192" s="1191" t="s">
        <v>17</v>
      </c>
      <c r="B3192" s="1192"/>
      <c r="C3192" s="1193"/>
      <c r="D3192" s="39"/>
      <c r="E3192" s="1136"/>
      <c r="F3192" s="1137"/>
      <c r="G3192" s="1138"/>
    </row>
    <row r="3193" spans="1:7" x14ac:dyDescent="0.2">
      <c r="A3193" s="1191" t="s">
        <v>38</v>
      </c>
      <c r="B3193" s="1192"/>
      <c r="C3193" s="1193"/>
      <c r="D3193" s="58" t="s">
        <v>380</v>
      </c>
      <c r="E3193" s="1194" t="s">
        <v>142</v>
      </c>
      <c r="F3193" s="1139"/>
      <c r="G3193" s="1140"/>
    </row>
    <row r="3194" spans="1:7" ht="13.5" thickBot="1" x14ac:dyDescent="0.25">
      <c r="A3194" s="1195" t="s">
        <v>39</v>
      </c>
      <c r="B3194" s="1196"/>
      <c r="C3194" s="1197"/>
      <c r="D3194" s="356" t="s">
        <v>589</v>
      </c>
      <c r="E3194" s="1143" t="s">
        <v>0</v>
      </c>
      <c r="F3194" s="1143"/>
      <c r="G3194" s="1144"/>
    </row>
    <row r="3195" spans="1:7" ht="16.5" x14ac:dyDescent="0.25">
      <c r="A3195" s="1152" t="s">
        <v>29</v>
      </c>
      <c r="B3195" s="1153"/>
      <c r="C3195" s="1153"/>
      <c r="D3195" s="1153"/>
      <c r="E3195" s="1153"/>
      <c r="F3195" s="1153"/>
      <c r="G3195" s="1154"/>
    </row>
    <row r="3196" spans="1:7" x14ac:dyDescent="0.2">
      <c r="A3196" s="1155" t="s">
        <v>48</v>
      </c>
      <c r="B3196" s="1156"/>
      <c r="C3196" s="1156"/>
      <c r="D3196" s="1156"/>
      <c r="E3196" s="1156"/>
      <c r="F3196" s="1156"/>
      <c r="G3196" s="1157"/>
    </row>
    <row r="3197" spans="1:7" x14ac:dyDescent="0.2">
      <c r="A3197" s="1158" t="s">
        <v>49</v>
      </c>
      <c r="B3197" s="1159"/>
      <c r="C3197" s="1159"/>
      <c r="D3197" s="1159"/>
      <c r="E3197" s="1159"/>
      <c r="F3197" s="1159"/>
      <c r="G3197" s="1160"/>
    </row>
    <row r="3198" spans="1:7" x14ac:dyDescent="0.2">
      <c r="A3198" s="6"/>
      <c r="B3198" s="178"/>
      <c r="C3198" s="8"/>
      <c r="D3198" s="9"/>
      <c r="E3198" s="99"/>
      <c r="F3198" s="10"/>
      <c r="G3198" s="373" t="s">
        <v>20</v>
      </c>
    </row>
    <row r="3199" spans="1:7" x14ac:dyDescent="0.2">
      <c r="A3199" s="12" t="s">
        <v>1</v>
      </c>
      <c r="B3199" s="13"/>
      <c r="C3199" s="14" t="s">
        <v>5</v>
      </c>
      <c r="D3199" s="13"/>
      <c r="E3199" s="343" t="s">
        <v>3688</v>
      </c>
      <c r="F3199" s="60"/>
      <c r="G3199" s="344" t="s">
        <v>3638</v>
      </c>
    </row>
    <row r="3200" spans="1:7" x14ac:dyDescent="0.2">
      <c r="A3200" s="17" t="s">
        <v>8</v>
      </c>
      <c r="B3200" s="179"/>
      <c r="C3200" s="19"/>
      <c r="D3200" s="4"/>
      <c r="E3200" s="1145"/>
      <c r="F3200" s="1146"/>
      <c r="G3200" s="20"/>
    </row>
    <row r="3201" spans="1:15" x14ac:dyDescent="0.2">
      <c r="A3201" s="21" t="s">
        <v>37</v>
      </c>
      <c r="B3201" s="22"/>
      <c r="C3201" s="22"/>
      <c r="D3201" s="22"/>
      <c r="E3201" s="23" t="s">
        <v>46</v>
      </c>
      <c r="F3201" s="24"/>
      <c r="G3201" s="20" t="s">
        <v>50</v>
      </c>
    </row>
    <row r="3202" spans="1:15" x14ac:dyDescent="0.2">
      <c r="A3202" s="6"/>
      <c r="B3202" s="178"/>
      <c r="C3202" s="8"/>
      <c r="D3202" s="8"/>
      <c r="E3202" s="1147"/>
      <c r="F3202" s="1148"/>
      <c r="G3202" s="25"/>
    </row>
    <row r="3203" spans="1:15" ht="26.25" thickBot="1" x14ac:dyDescent="0.25">
      <c r="A3203" s="26" t="s">
        <v>47</v>
      </c>
      <c r="B3203" s="180" t="s">
        <v>23</v>
      </c>
      <c r="C3203" s="28" t="s">
        <v>34</v>
      </c>
      <c r="D3203" s="110" t="s">
        <v>53</v>
      </c>
      <c r="E3203" s="181" t="s">
        <v>54</v>
      </c>
      <c r="F3203" s="111" t="s">
        <v>55</v>
      </c>
      <c r="G3203" s="112" t="s">
        <v>35</v>
      </c>
    </row>
    <row r="3204" spans="1:15" ht="13.5" thickTop="1" x14ac:dyDescent="0.2">
      <c r="A3204" s="345">
        <v>1</v>
      </c>
      <c r="B3204" s="75"/>
      <c r="C3204" s="249" t="s">
        <v>149</v>
      </c>
      <c r="D3204" s="347" t="s">
        <v>3668</v>
      </c>
      <c r="E3204" s="778">
        <v>16</v>
      </c>
      <c r="F3204" s="795">
        <v>250</v>
      </c>
      <c r="G3204" s="714">
        <f>F3204*E3204</f>
        <v>4000</v>
      </c>
      <c r="H3204" s="215">
        <f>G3204</f>
        <v>4000</v>
      </c>
      <c r="I3204" s="215"/>
      <c r="J3204" s="215"/>
      <c r="K3204" s="215"/>
      <c r="L3204" s="215"/>
      <c r="M3204" s="215"/>
    </row>
    <row r="3205" spans="1:15" x14ac:dyDescent="0.2">
      <c r="A3205" s="345">
        <f>A3204+1</f>
        <v>2</v>
      </c>
      <c r="B3205" s="75"/>
      <c r="C3205" s="249" t="s">
        <v>1461</v>
      </c>
      <c r="D3205" s="439" t="s">
        <v>3669</v>
      </c>
      <c r="E3205" s="778">
        <v>4</v>
      </c>
      <c r="F3205" s="795">
        <v>350</v>
      </c>
      <c r="G3205" s="714">
        <f>F3205*E3205</f>
        <v>1400</v>
      </c>
      <c r="H3205" s="215">
        <f>G3205</f>
        <v>1400</v>
      </c>
      <c r="I3205" s="215"/>
      <c r="J3205" s="215"/>
      <c r="K3205" s="215"/>
      <c r="L3205" s="215"/>
      <c r="M3205" s="215"/>
    </row>
    <row r="3206" spans="1:15" x14ac:dyDescent="0.2">
      <c r="A3206" s="345">
        <f t="shared" ref="A3206:A3211" si="68">A3205+1</f>
        <v>3</v>
      </c>
      <c r="B3206" s="75"/>
      <c r="C3206" s="352" t="s">
        <v>8</v>
      </c>
      <c r="D3206" s="435" t="s">
        <v>3671</v>
      </c>
      <c r="E3206" s="774"/>
      <c r="F3206" s="795"/>
      <c r="G3206" s="714">
        <v>571</v>
      </c>
    </row>
    <row r="3207" spans="1:15" x14ac:dyDescent="0.2">
      <c r="A3207" s="345">
        <f t="shared" si="68"/>
        <v>4</v>
      </c>
      <c r="B3207" s="75"/>
      <c r="C3207" s="352"/>
      <c r="D3207" s="439" t="s">
        <v>3672</v>
      </c>
      <c r="E3207" s="774"/>
      <c r="F3207" s="796"/>
      <c r="G3207" s="714">
        <v>1198</v>
      </c>
    </row>
    <row r="3208" spans="1:15" x14ac:dyDescent="0.2">
      <c r="A3208" s="345">
        <f t="shared" si="68"/>
        <v>5</v>
      </c>
      <c r="B3208" s="75"/>
      <c r="C3208" s="249" t="s">
        <v>1461</v>
      </c>
      <c r="D3208" s="439" t="s">
        <v>3670</v>
      </c>
      <c r="E3208" s="778">
        <v>0.5</v>
      </c>
      <c r="F3208" s="797">
        <v>140</v>
      </c>
      <c r="G3208" s="714">
        <f t="shared" ref="G3208:G3211" si="69">F3208*E3208</f>
        <v>70</v>
      </c>
      <c r="H3208" s="164">
        <f>G3206+G3207+G3208</f>
        <v>1839</v>
      </c>
      <c r="I3208" s="164"/>
      <c r="J3208" s="164"/>
      <c r="K3208" s="164"/>
      <c r="L3208" s="164"/>
      <c r="M3208" s="164"/>
      <c r="O3208" s="2">
        <f>571/70</f>
        <v>8.1571428571428566</v>
      </c>
    </row>
    <row r="3209" spans="1:15" x14ac:dyDescent="0.2">
      <c r="A3209" s="345">
        <f t="shared" si="68"/>
        <v>6</v>
      </c>
      <c r="B3209" s="75"/>
      <c r="C3209" s="249" t="s">
        <v>1461</v>
      </c>
      <c r="D3209" s="805" t="s">
        <v>2028</v>
      </c>
      <c r="E3209" s="778">
        <v>1</v>
      </c>
      <c r="F3209" s="795">
        <v>240</v>
      </c>
      <c r="G3209" s="714">
        <f t="shared" si="69"/>
        <v>240</v>
      </c>
      <c r="H3209" s="215">
        <f>G3209</f>
        <v>240</v>
      </c>
      <c r="I3209" s="215"/>
      <c r="J3209" s="215"/>
      <c r="K3209" s="215"/>
      <c r="L3209" s="215"/>
      <c r="M3209" s="215"/>
      <c r="O3209" s="2">
        <f>1198/120</f>
        <v>9.9833333333333325</v>
      </c>
    </row>
    <row r="3210" spans="1:15" x14ac:dyDescent="0.2">
      <c r="A3210" s="345">
        <f t="shared" si="68"/>
        <v>7</v>
      </c>
      <c r="B3210" s="75"/>
      <c r="C3210" s="282" t="s">
        <v>1461</v>
      </c>
      <c r="D3210" s="439" t="s">
        <v>168</v>
      </c>
      <c r="E3210" s="778">
        <v>1</v>
      </c>
      <c r="F3210" s="795">
        <v>550</v>
      </c>
      <c r="G3210" s="714">
        <f t="shared" si="69"/>
        <v>550</v>
      </c>
      <c r="H3210" s="215">
        <f>G3210</f>
        <v>550</v>
      </c>
      <c r="I3210" s="215"/>
      <c r="J3210" s="215"/>
      <c r="K3210" s="215"/>
      <c r="L3210" s="215"/>
      <c r="M3210" s="215"/>
      <c r="O3210" s="2">
        <f>70/140</f>
        <v>0.5</v>
      </c>
    </row>
    <row r="3211" spans="1:15" x14ac:dyDescent="0.2">
      <c r="A3211" s="345">
        <f t="shared" si="68"/>
        <v>8</v>
      </c>
      <c r="B3211" s="75"/>
      <c r="C3211" s="249" t="s">
        <v>1541</v>
      </c>
      <c r="D3211" s="439" t="s">
        <v>1817</v>
      </c>
      <c r="E3211" s="778">
        <v>1</v>
      </c>
      <c r="F3211" s="795">
        <v>1480</v>
      </c>
      <c r="G3211" s="714">
        <f t="shared" si="69"/>
        <v>1480</v>
      </c>
      <c r="H3211" s="215">
        <f>G3211</f>
        <v>1480</v>
      </c>
      <c r="I3211" s="215"/>
      <c r="J3211" s="215"/>
      <c r="K3211" s="215"/>
      <c r="L3211" s="215"/>
      <c r="M3211" s="215"/>
    </row>
    <row r="3212" spans="1:15" x14ac:dyDescent="0.2">
      <c r="A3212" s="345"/>
      <c r="B3212" s="186"/>
      <c r="C3212" s="249"/>
      <c r="D3212" s="439"/>
      <c r="E3212" s="778"/>
      <c r="F3212" s="795"/>
      <c r="G3212" s="714"/>
    </row>
    <row r="3213" spans="1:15" x14ac:dyDescent="0.2">
      <c r="A3213" s="345"/>
      <c r="B3213" s="74"/>
      <c r="C3213" s="249"/>
      <c r="D3213" s="439"/>
      <c r="E3213" s="778"/>
      <c r="F3213" s="795"/>
      <c r="G3213" s="714"/>
    </row>
    <row r="3214" spans="1:15" x14ac:dyDescent="0.2">
      <c r="A3214" s="345"/>
      <c r="B3214" s="74"/>
      <c r="C3214" s="249"/>
      <c r="D3214" s="798"/>
      <c r="E3214" s="799"/>
      <c r="F3214" s="800"/>
      <c r="G3214" s="714"/>
    </row>
    <row r="3215" spans="1:15" x14ac:dyDescent="0.2">
      <c r="A3215" s="345"/>
      <c r="B3215" s="74"/>
      <c r="C3215" s="249"/>
      <c r="D3215" s="798"/>
      <c r="E3215" s="799"/>
      <c r="F3215" s="800"/>
      <c r="G3215" s="714"/>
    </row>
    <row r="3216" spans="1:15" x14ac:dyDescent="0.2">
      <c r="A3216" s="345"/>
      <c r="B3216" s="75"/>
      <c r="C3216" s="249"/>
      <c r="D3216" s="798"/>
      <c r="E3216" s="801"/>
      <c r="F3216" s="802"/>
      <c r="G3216" s="714"/>
    </row>
    <row r="3217" spans="1:7" x14ac:dyDescent="0.2">
      <c r="A3217" s="345"/>
      <c r="B3217" s="75"/>
      <c r="C3217" s="249"/>
      <c r="D3217" s="798"/>
      <c r="E3217" s="799"/>
      <c r="F3217" s="803"/>
      <c r="G3217" s="714"/>
    </row>
    <row r="3218" spans="1:7" x14ac:dyDescent="0.2">
      <c r="A3218" s="345"/>
      <c r="B3218" s="75"/>
      <c r="C3218" s="249"/>
      <c r="D3218" s="798"/>
      <c r="E3218" s="778"/>
      <c r="F3218" s="795"/>
      <c r="G3218" s="714"/>
    </row>
    <row r="3219" spans="1:7" x14ac:dyDescent="0.2">
      <c r="A3219" s="345"/>
      <c r="B3219" s="75"/>
      <c r="C3219" s="249"/>
      <c r="D3219" s="798"/>
      <c r="E3219" s="774"/>
      <c r="F3219" s="795"/>
      <c r="G3219" s="714"/>
    </row>
    <row r="3220" spans="1:7" x14ac:dyDescent="0.2">
      <c r="A3220" s="345"/>
      <c r="B3220" s="75"/>
      <c r="C3220" s="249"/>
      <c r="D3220" s="798"/>
      <c r="E3220" s="774"/>
      <c r="F3220" s="795"/>
      <c r="G3220" s="714"/>
    </row>
    <row r="3221" spans="1:7" x14ac:dyDescent="0.2">
      <c r="A3221" s="345"/>
      <c r="B3221" s="75"/>
      <c r="C3221" s="249"/>
      <c r="D3221" s="439"/>
      <c r="E3221" s="804"/>
      <c r="F3221" s="795"/>
      <c r="G3221" s="714"/>
    </row>
    <row r="3222" spans="1:7" x14ac:dyDescent="0.2">
      <c r="A3222" s="345"/>
      <c r="B3222" s="75"/>
      <c r="C3222" s="249"/>
      <c r="D3222" s="439"/>
      <c r="E3222" s="799"/>
      <c r="F3222" s="800"/>
      <c r="G3222" s="714"/>
    </row>
    <row r="3223" spans="1:7" x14ac:dyDescent="0.2">
      <c r="A3223" s="345"/>
      <c r="B3223" s="75"/>
      <c r="C3223" s="249"/>
      <c r="D3223" s="439"/>
      <c r="E3223" s="799"/>
      <c r="F3223" s="800"/>
      <c r="G3223" s="714"/>
    </row>
    <row r="3224" spans="1:7" x14ac:dyDescent="0.2">
      <c r="A3224" s="345"/>
      <c r="B3224" s="75"/>
      <c r="C3224" s="249"/>
      <c r="D3224" s="798"/>
      <c r="E3224" s="799"/>
      <c r="F3224" s="800"/>
      <c r="G3224" s="714"/>
    </row>
    <row r="3225" spans="1:7" x14ac:dyDescent="0.2">
      <c r="A3225" s="345"/>
      <c r="B3225" s="75"/>
      <c r="C3225" s="249"/>
      <c r="D3225" s="798"/>
      <c r="E3225" s="799"/>
      <c r="F3225" s="800"/>
      <c r="G3225" s="714"/>
    </row>
    <row r="3226" spans="1:7" x14ac:dyDescent="0.2">
      <c r="A3226" s="345"/>
      <c r="B3226" s="75"/>
      <c r="C3226" s="249"/>
      <c r="D3226" s="798"/>
      <c r="E3226" s="799"/>
      <c r="F3226" s="800"/>
      <c r="G3226" s="714"/>
    </row>
    <row r="3227" spans="1:7" x14ac:dyDescent="0.2">
      <c r="A3227" s="345"/>
      <c r="B3227" s="75"/>
      <c r="C3227" s="352"/>
      <c r="D3227" s="435"/>
      <c r="E3227" s="84"/>
      <c r="F3227" s="70"/>
      <c r="G3227" s="35"/>
    </row>
    <row r="3228" spans="1:7" x14ac:dyDescent="0.2">
      <c r="A3228" s="345"/>
      <c r="B3228" s="75"/>
      <c r="C3228" s="352"/>
      <c r="D3228" s="435"/>
      <c r="E3228" s="84"/>
      <c r="F3228" s="70"/>
      <c r="G3228" s="35"/>
    </row>
    <row r="3229" spans="1:7" x14ac:dyDescent="0.2">
      <c r="A3229" s="345"/>
      <c r="B3229" s="75"/>
      <c r="C3229" s="352"/>
      <c r="D3229" s="435"/>
      <c r="E3229" s="84"/>
      <c r="F3229" s="70"/>
      <c r="G3229" s="35"/>
    </row>
    <row r="3230" spans="1:7" x14ac:dyDescent="0.2">
      <c r="A3230" s="345"/>
      <c r="B3230" s="75"/>
      <c r="C3230" s="352"/>
      <c r="D3230" s="435"/>
      <c r="E3230" s="84"/>
      <c r="F3230" s="70"/>
      <c r="G3230" s="35"/>
    </row>
    <row r="3231" spans="1:7" x14ac:dyDescent="0.2">
      <c r="A3231" s="345"/>
      <c r="B3231" s="75"/>
      <c r="C3231" s="352"/>
      <c r="D3231" s="435"/>
      <c r="E3231" s="84"/>
      <c r="F3231" s="70"/>
      <c r="G3231" s="35"/>
    </row>
    <row r="3232" spans="1:7" x14ac:dyDescent="0.2">
      <c r="A3232" s="345"/>
      <c r="B3232" s="75"/>
      <c r="C3232" s="352"/>
      <c r="D3232" s="435"/>
      <c r="E3232" s="84"/>
      <c r="F3232" s="70"/>
      <c r="G3232" s="35"/>
    </row>
    <row r="3233" spans="1:7" x14ac:dyDescent="0.2">
      <c r="A3233" s="345"/>
      <c r="B3233" s="75"/>
      <c r="C3233" s="352"/>
      <c r="D3233" s="435"/>
      <c r="E3233" s="84"/>
      <c r="F3233" s="70"/>
      <c r="G3233" s="35"/>
    </row>
    <row r="3234" spans="1:7" x14ac:dyDescent="0.2">
      <c r="A3234" s="345"/>
      <c r="B3234" s="75"/>
      <c r="C3234" s="352"/>
      <c r="D3234" s="435" t="s">
        <v>150</v>
      </c>
      <c r="E3234" s="84"/>
      <c r="F3234" s="172"/>
      <c r="G3234" s="35"/>
    </row>
    <row r="3235" spans="1:7" x14ac:dyDescent="0.2">
      <c r="A3235" s="345"/>
      <c r="B3235" s="75"/>
      <c r="C3235" s="352"/>
      <c r="D3235" s="435"/>
      <c r="E3235" s="84"/>
      <c r="F3235" s="173"/>
      <c r="G3235" s="35"/>
    </row>
    <row r="3236" spans="1:7" x14ac:dyDescent="0.2">
      <c r="A3236" s="345"/>
      <c r="B3236" s="75"/>
      <c r="C3236" s="352"/>
      <c r="D3236" s="435"/>
      <c r="E3236" s="84"/>
      <c r="F3236" s="173"/>
      <c r="G3236" s="35"/>
    </row>
    <row r="3237" spans="1:7" ht="13.5" thickBot="1" x14ac:dyDescent="0.25">
      <c r="A3237" s="45"/>
      <c r="B3237" s="188"/>
      <c r="C3237" s="47" t="s">
        <v>8</v>
      </c>
      <c r="D3237" s="66" t="s">
        <v>8</v>
      </c>
      <c r="E3237" s="188"/>
      <c r="F3237" s="49" t="s">
        <v>15</v>
      </c>
      <c r="G3237" s="50">
        <f>SUM(G3204:G3236)</f>
        <v>9509</v>
      </c>
    </row>
    <row r="3238" spans="1:7" ht="13.5" thickTop="1" x14ac:dyDescent="0.2">
      <c r="A3238" s="1188" t="s">
        <v>3673</v>
      </c>
      <c r="B3238" s="1189"/>
      <c r="C3238" s="1189"/>
      <c r="D3238" s="1189"/>
      <c r="E3238" s="1189"/>
      <c r="F3238" s="1189"/>
      <c r="G3238" s="1190"/>
    </row>
    <row r="3239" spans="1:7" ht="13.5" thickBot="1" x14ac:dyDescent="0.25">
      <c r="A3239" s="359"/>
      <c r="B3239" s="355"/>
      <c r="C3239" s="355" t="s">
        <v>8</v>
      </c>
      <c r="D3239" s="360"/>
      <c r="E3239" s="355"/>
      <c r="F3239" s="361"/>
      <c r="G3239" s="362"/>
    </row>
    <row r="3240" spans="1:7" ht="13.5" thickTop="1" x14ac:dyDescent="0.2">
      <c r="A3240" s="1130" t="s">
        <v>8</v>
      </c>
      <c r="B3240" s="1131"/>
      <c r="C3240" s="1131"/>
      <c r="D3240" s="57" t="s">
        <v>11</v>
      </c>
      <c r="E3240" s="1132" t="s">
        <v>12</v>
      </c>
      <c r="F3240" s="1132"/>
      <c r="G3240" s="1133"/>
    </row>
    <row r="3241" spans="1:7" x14ac:dyDescent="0.2">
      <c r="A3241" s="1191" t="s">
        <v>17</v>
      </c>
      <c r="B3241" s="1192"/>
      <c r="C3241" s="1193"/>
      <c r="D3241" s="39"/>
      <c r="E3241" s="1136"/>
      <c r="F3241" s="1137"/>
      <c r="G3241" s="1138"/>
    </row>
    <row r="3242" spans="1:7" x14ac:dyDescent="0.2">
      <c r="A3242" s="1191" t="s">
        <v>38</v>
      </c>
      <c r="B3242" s="1192"/>
      <c r="C3242" s="1193"/>
      <c r="D3242" s="58" t="s">
        <v>380</v>
      </c>
      <c r="E3242" s="1194" t="s">
        <v>142</v>
      </c>
      <c r="F3242" s="1139"/>
      <c r="G3242" s="1140"/>
    </row>
    <row r="3243" spans="1:7" ht="13.5" thickBot="1" x14ac:dyDescent="0.25">
      <c r="A3243" s="1195" t="s">
        <v>39</v>
      </c>
      <c r="B3243" s="1196"/>
      <c r="C3243" s="1197"/>
      <c r="D3243" s="356" t="s">
        <v>589</v>
      </c>
      <c r="E3243" s="1143" t="s">
        <v>0</v>
      </c>
      <c r="F3243" s="1143"/>
      <c r="G3243" s="1144"/>
    </row>
    <row r="3244" spans="1:7" ht="16.5" x14ac:dyDescent="0.25">
      <c r="A3244" s="1152" t="s">
        <v>29</v>
      </c>
      <c r="B3244" s="1153"/>
      <c r="C3244" s="1153"/>
      <c r="D3244" s="1153"/>
      <c r="E3244" s="1153"/>
      <c r="F3244" s="1153"/>
      <c r="G3244" s="1154"/>
    </row>
    <row r="3245" spans="1:7" x14ac:dyDescent="0.2">
      <c r="A3245" s="1155" t="s">
        <v>48</v>
      </c>
      <c r="B3245" s="1156"/>
      <c r="C3245" s="1156"/>
      <c r="D3245" s="1156"/>
      <c r="E3245" s="1156"/>
      <c r="F3245" s="1156"/>
      <c r="G3245" s="1157"/>
    </row>
    <row r="3246" spans="1:7" x14ac:dyDescent="0.2">
      <c r="A3246" s="1158" t="s">
        <v>49</v>
      </c>
      <c r="B3246" s="1159"/>
      <c r="C3246" s="1159"/>
      <c r="D3246" s="1159"/>
      <c r="E3246" s="1159"/>
      <c r="F3246" s="1159"/>
      <c r="G3246" s="1160"/>
    </row>
    <row r="3247" spans="1:7" x14ac:dyDescent="0.2">
      <c r="A3247" s="6"/>
      <c r="B3247" s="178"/>
      <c r="C3247" s="8"/>
      <c r="D3247" s="9"/>
      <c r="E3247" s="99"/>
      <c r="F3247" s="10"/>
      <c r="G3247" s="373" t="s">
        <v>20</v>
      </c>
    </row>
    <row r="3248" spans="1:7" x14ac:dyDescent="0.2">
      <c r="A3248" s="12" t="s">
        <v>1</v>
      </c>
      <c r="B3248" s="13"/>
      <c r="C3248" s="14" t="s">
        <v>5</v>
      </c>
      <c r="D3248" s="13"/>
      <c r="E3248" s="343" t="s">
        <v>2857</v>
      </c>
      <c r="F3248" s="60"/>
      <c r="G3248" s="344" t="s">
        <v>3638</v>
      </c>
    </row>
    <row r="3249" spans="1:15" x14ac:dyDescent="0.2">
      <c r="A3249" s="17" t="s">
        <v>8</v>
      </c>
      <c r="B3249" s="179"/>
      <c r="C3249" s="19"/>
      <c r="D3249" s="4"/>
      <c r="E3249" s="1145"/>
      <c r="F3249" s="1146"/>
      <c r="G3249" s="20"/>
    </row>
    <row r="3250" spans="1:15" x14ac:dyDescent="0.2">
      <c r="A3250" s="21" t="s">
        <v>37</v>
      </c>
      <c r="B3250" s="22"/>
      <c r="C3250" s="22"/>
      <c r="D3250" s="22"/>
      <c r="E3250" s="23" t="s">
        <v>46</v>
      </c>
      <c r="F3250" s="24"/>
      <c r="G3250" s="20" t="s">
        <v>50</v>
      </c>
    </row>
    <row r="3251" spans="1:15" x14ac:dyDescent="0.2">
      <c r="A3251" s="6"/>
      <c r="B3251" s="178"/>
      <c r="C3251" s="8"/>
      <c r="D3251" s="8"/>
      <c r="E3251" s="1147"/>
      <c r="F3251" s="1148"/>
      <c r="G3251" s="25"/>
    </row>
    <row r="3252" spans="1:15" ht="26.25" thickBot="1" x14ac:dyDescent="0.25">
      <c r="A3252" s="26" t="s">
        <v>47</v>
      </c>
      <c r="B3252" s="180" t="s">
        <v>23</v>
      </c>
      <c r="C3252" s="28" t="s">
        <v>34</v>
      </c>
      <c r="D3252" s="110" t="s">
        <v>53</v>
      </c>
      <c r="E3252" s="181" t="s">
        <v>54</v>
      </c>
      <c r="F3252" s="111" t="s">
        <v>55</v>
      </c>
      <c r="G3252" s="112" t="s">
        <v>35</v>
      </c>
    </row>
    <row r="3253" spans="1:15" ht="13.5" thickTop="1" x14ac:dyDescent="0.2">
      <c r="A3253" s="345">
        <v>1</v>
      </c>
      <c r="B3253" s="75"/>
      <c r="C3253" s="249"/>
      <c r="D3253" s="347" t="s">
        <v>1817</v>
      </c>
      <c r="E3253" s="778">
        <v>2</v>
      </c>
      <c r="F3253" s="795">
        <v>1650</v>
      </c>
      <c r="G3253" s="714">
        <f>F3253*E3253</f>
        <v>3300</v>
      </c>
      <c r="H3253" s="215">
        <f>G3253</f>
        <v>3300</v>
      </c>
      <c r="I3253" s="215"/>
      <c r="J3253" s="215"/>
      <c r="K3253" s="215"/>
      <c r="L3253" s="215"/>
      <c r="M3253" s="215"/>
    </row>
    <row r="3254" spans="1:15" x14ac:dyDescent="0.2">
      <c r="A3254" s="345">
        <f>A3253+1</f>
        <v>2</v>
      </c>
      <c r="B3254" s="75"/>
      <c r="C3254" s="249"/>
      <c r="D3254" s="439" t="s">
        <v>3674</v>
      </c>
      <c r="E3254" s="778">
        <v>3</v>
      </c>
      <c r="F3254" s="795">
        <v>73</v>
      </c>
      <c r="G3254" s="714">
        <f>F3254*E3254</f>
        <v>219</v>
      </c>
    </row>
    <row r="3255" spans="1:15" x14ac:dyDescent="0.2">
      <c r="A3255" s="345">
        <f t="shared" ref="A3255:A3264" si="70">A3254+1</f>
        <v>3</v>
      </c>
      <c r="B3255" s="75"/>
      <c r="C3255" s="352"/>
      <c r="D3255" s="435" t="s">
        <v>3675</v>
      </c>
      <c r="E3255" s="438">
        <v>2</v>
      </c>
      <c r="F3255" s="562">
        <v>20</v>
      </c>
      <c r="G3255" s="353">
        <f t="shared" ref="G3255:G3257" si="71">F3255*E3255</f>
        <v>40</v>
      </c>
      <c r="N3255" s="264" t="s">
        <v>3700</v>
      </c>
      <c r="O3255" s="411" t="s">
        <v>3701</v>
      </c>
    </row>
    <row r="3256" spans="1:15" x14ac:dyDescent="0.2">
      <c r="A3256" s="345">
        <f t="shared" si="70"/>
        <v>4</v>
      </c>
      <c r="B3256" s="75"/>
      <c r="C3256" s="352"/>
      <c r="D3256" s="439" t="s">
        <v>3676</v>
      </c>
      <c r="E3256" s="778">
        <v>1</v>
      </c>
      <c r="F3256" s="796">
        <v>40</v>
      </c>
      <c r="G3256" s="714">
        <f t="shared" si="71"/>
        <v>40</v>
      </c>
    </row>
    <row r="3257" spans="1:15" x14ac:dyDescent="0.2">
      <c r="A3257" s="345">
        <f t="shared" si="70"/>
        <v>5</v>
      </c>
      <c r="B3257" s="75"/>
      <c r="C3257" s="249"/>
      <c r="D3257" s="439" t="s">
        <v>1010</v>
      </c>
      <c r="E3257" s="778">
        <v>1</v>
      </c>
      <c r="F3257" s="797">
        <v>68</v>
      </c>
      <c r="G3257" s="714">
        <f t="shared" si="71"/>
        <v>68</v>
      </c>
    </row>
    <row r="3258" spans="1:15" x14ac:dyDescent="0.2">
      <c r="A3258" s="345">
        <f t="shared" si="70"/>
        <v>6</v>
      </c>
      <c r="B3258" s="75"/>
      <c r="C3258" s="249"/>
      <c r="D3258" s="805" t="s">
        <v>2026</v>
      </c>
      <c r="E3258" s="778">
        <v>1</v>
      </c>
      <c r="F3258" s="795">
        <v>160</v>
      </c>
      <c r="G3258" s="714">
        <f t="shared" ref="G3258:G3264" si="72">F3258*E3258</f>
        <v>160</v>
      </c>
    </row>
    <row r="3259" spans="1:15" x14ac:dyDescent="0.2">
      <c r="A3259" s="345">
        <f t="shared" si="70"/>
        <v>7</v>
      </c>
      <c r="B3259" s="75"/>
      <c r="C3259" s="282"/>
      <c r="D3259" s="439" t="s">
        <v>3677</v>
      </c>
      <c r="E3259" s="778">
        <v>2</v>
      </c>
      <c r="F3259" s="795">
        <v>100</v>
      </c>
      <c r="G3259" s="714">
        <f t="shared" si="72"/>
        <v>200</v>
      </c>
    </row>
    <row r="3260" spans="1:15" x14ac:dyDescent="0.2">
      <c r="A3260" s="345">
        <f t="shared" si="70"/>
        <v>8</v>
      </c>
      <c r="B3260" s="75"/>
      <c r="C3260" s="249"/>
      <c r="D3260" s="439" t="s">
        <v>340</v>
      </c>
      <c r="E3260" s="778">
        <v>12</v>
      </c>
      <c r="F3260" s="795">
        <v>6.5</v>
      </c>
      <c r="G3260" s="714">
        <f t="shared" si="72"/>
        <v>78</v>
      </c>
      <c r="O3260" s="2">
        <f>78/12</f>
        <v>6.5</v>
      </c>
    </row>
    <row r="3261" spans="1:15" x14ac:dyDescent="0.2">
      <c r="A3261" s="345">
        <f t="shared" si="70"/>
        <v>9</v>
      </c>
      <c r="B3261" s="186"/>
      <c r="C3261" s="249"/>
      <c r="D3261" s="439" t="s">
        <v>1570</v>
      </c>
      <c r="E3261" s="778">
        <v>1</v>
      </c>
      <c r="F3261" s="795">
        <v>65</v>
      </c>
      <c r="G3261" s="714">
        <f t="shared" si="72"/>
        <v>65</v>
      </c>
    </row>
    <row r="3262" spans="1:15" x14ac:dyDescent="0.2">
      <c r="A3262" s="345">
        <f t="shared" si="70"/>
        <v>10</v>
      </c>
      <c r="B3262" s="74"/>
      <c r="C3262" s="249"/>
      <c r="D3262" s="439" t="s">
        <v>1667</v>
      </c>
      <c r="E3262" s="778">
        <v>2</v>
      </c>
      <c r="F3262" s="795">
        <v>150</v>
      </c>
      <c r="G3262" s="714">
        <f t="shared" si="72"/>
        <v>300</v>
      </c>
    </row>
    <row r="3263" spans="1:15" x14ac:dyDescent="0.2">
      <c r="A3263" s="345">
        <f t="shared" si="70"/>
        <v>11</v>
      </c>
      <c r="B3263" s="74"/>
      <c r="C3263" s="249"/>
      <c r="D3263" s="798" t="s">
        <v>3678</v>
      </c>
      <c r="E3263" s="799"/>
      <c r="F3263" s="800"/>
      <c r="G3263" s="353">
        <v>145</v>
      </c>
    </row>
    <row r="3264" spans="1:15" x14ac:dyDescent="0.2">
      <c r="A3264" s="345">
        <f t="shared" si="70"/>
        <v>12</v>
      </c>
      <c r="B3264" s="74"/>
      <c r="C3264" s="249"/>
      <c r="D3264" s="798" t="s">
        <v>2020</v>
      </c>
      <c r="E3264" s="799">
        <v>0.25</v>
      </c>
      <c r="F3264" s="800">
        <v>580</v>
      </c>
      <c r="G3264" s="353">
        <f t="shared" si="72"/>
        <v>145</v>
      </c>
      <c r="H3264" s="164">
        <f>SUM(G3254:G3264)</f>
        <v>1460</v>
      </c>
      <c r="I3264" s="164"/>
      <c r="J3264" s="164"/>
      <c r="K3264" s="164"/>
      <c r="L3264" s="164"/>
      <c r="M3264" s="164"/>
      <c r="O3264" s="2">
        <f>145/0.25</f>
        <v>580</v>
      </c>
    </row>
    <row r="3265" spans="1:16" x14ac:dyDescent="0.2">
      <c r="A3265" s="345"/>
      <c r="B3265" s="75"/>
      <c r="C3265" s="249"/>
      <c r="D3265" s="798"/>
      <c r="E3265" s="801" t="s">
        <v>152</v>
      </c>
      <c r="F3265" s="802"/>
      <c r="G3265" s="714"/>
    </row>
    <row r="3266" spans="1:16" x14ac:dyDescent="0.2">
      <c r="A3266" s="345"/>
      <c r="B3266" s="75"/>
      <c r="C3266" s="249"/>
      <c r="D3266" s="798"/>
      <c r="E3266" s="799"/>
      <c r="F3266" s="803"/>
      <c r="G3266" s="714"/>
    </row>
    <row r="3267" spans="1:16" x14ac:dyDescent="0.2">
      <c r="A3267" s="345"/>
      <c r="B3267" s="75"/>
      <c r="C3267" s="249"/>
      <c r="D3267" s="798"/>
      <c r="E3267" s="778"/>
      <c r="F3267" s="795"/>
      <c r="G3267" s="714"/>
    </row>
    <row r="3268" spans="1:16" x14ac:dyDescent="0.2">
      <c r="A3268" s="345"/>
      <c r="B3268" s="75"/>
      <c r="C3268" s="249"/>
      <c r="D3268" s="798"/>
      <c r="E3268" s="774"/>
      <c r="F3268" s="795"/>
      <c r="G3268" s="714"/>
    </row>
    <row r="3269" spans="1:16" x14ac:dyDescent="0.2">
      <c r="A3269" s="345"/>
      <c r="B3269" s="75"/>
      <c r="C3269" s="249"/>
      <c r="D3269" s="798"/>
      <c r="E3269" s="774"/>
      <c r="F3269" s="795"/>
      <c r="G3269" s="714"/>
    </row>
    <row r="3270" spans="1:16" x14ac:dyDescent="0.2">
      <c r="A3270" s="345"/>
      <c r="B3270" s="75"/>
      <c r="C3270" s="249"/>
      <c r="D3270" s="439"/>
      <c r="E3270" s="804"/>
      <c r="F3270" s="795"/>
      <c r="G3270" s="714"/>
    </row>
    <row r="3271" spans="1:16" x14ac:dyDescent="0.2">
      <c r="A3271" s="345"/>
      <c r="B3271" s="75"/>
      <c r="C3271" s="249"/>
      <c r="D3271" s="439"/>
      <c r="E3271" s="799"/>
      <c r="F3271" s="800"/>
      <c r="G3271" s="714"/>
    </row>
    <row r="3272" spans="1:16" x14ac:dyDescent="0.2">
      <c r="A3272" s="345"/>
      <c r="B3272" s="75"/>
      <c r="C3272" s="249"/>
      <c r="D3272" s="439"/>
      <c r="E3272" s="799"/>
      <c r="F3272" s="800"/>
      <c r="G3272" s="714"/>
    </row>
    <row r="3273" spans="1:16" x14ac:dyDescent="0.2">
      <c r="A3273" s="345"/>
      <c r="B3273" s="75"/>
      <c r="C3273" s="249"/>
      <c r="D3273" s="798"/>
      <c r="E3273" s="799"/>
      <c r="F3273" s="800"/>
      <c r="G3273" s="714"/>
    </row>
    <row r="3274" spans="1:16" x14ac:dyDescent="0.2">
      <c r="A3274" s="345"/>
      <c r="B3274" s="75"/>
      <c r="C3274" s="249"/>
      <c r="D3274" s="798"/>
      <c r="E3274" s="799"/>
      <c r="F3274" s="800"/>
      <c r="G3274" s="714"/>
    </row>
    <row r="3275" spans="1:16" x14ac:dyDescent="0.2">
      <c r="A3275" s="345"/>
      <c r="B3275" s="75"/>
      <c r="C3275" s="249"/>
      <c r="D3275" s="798"/>
      <c r="E3275" s="799"/>
      <c r="F3275" s="800"/>
      <c r="G3275" s="714"/>
    </row>
    <row r="3276" spans="1:16" x14ac:dyDescent="0.2">
      <c r="A3276" s="345"/>
      <c r="B3276" s="75"/>
      <c r="C3276" s="352"/>
      <c r="D3276" s="435"/>
      <c r="E3276" s="84"/>
      <c r="F3276" s="70"/>
      <c r="G3276" s="35"/>
    </row>
    <row r="3277" spans="1:16" x14ac:dyDescent="0.2">
      <c r="A3277" s="345"/>
      <c r="B3277" s="985"/>
      <c r="C3277" s="656"/>
      <c r="D3277" s="986"/>
      <c r="E3277" s="987"/>
      <c r="F3277" s="988"/>
      <c r="G3277" s="35"/>
    </row>
    <row r="3278" spans="1:16" x14ac:dyDescent="0.2">
      <c r="A3278" s="345"/>
      <c r="B3278" s="75"/>
      <c r="C3278" s="352"/>
      <c r="D3278" s="435"/>
      <c r="E3278" s="84"/>
      <c r="F3278" s="70"/>
      <c r="G3278" s="35"/>
    </row>
    <row r="3279" spans="1:16" x14ac:dyDescent="0.2">
      <c r="A3279" s="345"/>
      <c r="B3279" s="75"/>
      <c r="C3279" s="352"/>
      <c r="D3279" s="435"/>
      <c r="E3279" s="84"/>
      <c r="F3279" s="70"/>
      <c r="G3279" s="35"/>
      <c r="N3279" s="4">
        <f>40*2</f>
        <v>80</v>
      </c>
      <c r="O3279" s="214">
        <v>200</v>
      </c>
      <c r="P3279" s="214">
        <f>O3279*N3279</f>
        <v>16000</v>
      </c>
    </row>
    <row r="3280" spans="1:16" x14ac:dyDescent="0.2">
      <c r="A3280" s="345"/>
      <c r="B3280" s="75"/>
      <c r="C3280" s="352"/>
      <c r="D3280" s="435"/>
      <c r="E3280" s="84"/>
      <c r="F3280" s="70"/>
      <c r="G3280" s="35"/>
      <c r="N3280" s="4">
        <v>80</v>
      </c>
      <c r="O3280" s="214">
        <v>350</v>
      </c>
      <c r="P3280" s="214">
        <f t="shared" ref="P3280:P3281" si="73">O3280*N3280</f>
        <v>28000</v>
      </c>
    </row>
    <row r="3281" spans="1:16" x14ac:dyDescent="0.2">
      <c r="A3281" s="345"/>
      <c r="B3281" s="75"/>
      <c r="C3281" s="352"/>
      <c r="D3281" s="435"/>
      <c r="E3281" s="84"/>
      <c r="F3281" s="70"/>
      <c r="G3281" s="35"/>
      <c r="N3281" s="4">
        <v>80</v>
      </c>
      <c r="O3281" s="214">
        <v>200</v>
      </c>
      <c r="P3281" s="214">
        <f t="shared" si="73"/>
        <v>16000</v>
      </c>
    </row>
    <row r="3282" spans="1:16" x14ac:dyDescent="0.2">
      <c r="A3282" s="345"/>
      <c r="B3282" s="75"/>
      <c r="C3282" s="352"/>
      <c r="D3282" s="435"/>
      <c r="E3282" s="84"/>
      <c r="F3282" s="70"/>
      <c r="G3282" s="35"/>
    </row>
    <row r="3283" spans="1:16" x14ac:dyDescent="0.2">
      <c r="A3283" s="345"/>
      <c r="B3283" s="75"/>
      <c r="C3283" s="352"/>
      <c r="D3283" s="435"/>
      <c r="E3283" s="84"/>
      <c r="F3283" s="70"/>
      <c r="G3283" s="35"/>
    </row>
    <row r="3284" spans="1:16" x14ac:dyDescent="0.2">
      <c r="A3284" s="345"/>
      <c r="B3284" s="75"/>
      <c r="C3284" s="352"/>
      <c r="D3284" s="435" t="s">
        <v>150</v>
      </c>
      <c r="E3284" s="84"/>
      <c r="F3284" s="172"/>
      <c r="G3284" s="35"/>
      <c r="P3284" s="215">
        <f>SUM(P3279:P3283)</f>
        <v>60000</v>
      </c>
    </row>
    <row r="3285" spans="1:16" x14ac:dyDescent="0.2">
      <c r="A3285" s="345"/>
      <c r="B3285" s="75"/>
      <c r="C3285" s="352"/>
      <c r="D3285" s="435"/>
      <c r="E3285" s="84"/>
      <c r="F3285" s="173"/>
      <c r="G3285" s="35"/>
    </row>
    <row r="3286" spans="1:16" x14ac:dyDescent="0.2">
      <c r="A3286" s="345"/>
      <c r="B3286" s="75"/>
      <c r="C3286" s="352"/>
      <c r="D3286" s="435"/>
      <c r="E3286" s="84"/>
      <c r="F3286" s="173"/>
      <c r="G3286" s="35"/>
    </row>
    <row r="3287" spans="1:16" ht="13.5" thickBot="1" x14ac:dyDescent="0.25">
      <c r="A3287" s="45"/>
      <c r="B3287" s="188"/>
      <c r="C3287" s="47" t="s">
        <v>8</v>
      </c>
      <c r="D3287" s="66" t="s">
        <v>8</v>
      </c>
      <c r="E3287" s="188"/>
      <c r="F3287" s="49" t="s">
        <v>15</v>
      </c>
      <c r="G3287" s="50">
        <f>SUM(G3253:G3286)</f>
        <v>4760</v>
      </c>
    </row>
    <row r="3288" spans="1:16" ht="13.5" thickTop="1" x14ac:dyDescent="0.2">
      <c r="A3288" s="1188" t="s">
        <v>3852</v>
      </c>
      <c r="B3288" s="1189"/>
      <c r="C3288" s="1189"/>
      <c r="D3288" s="1189"/>
      <c r="E3288" s="1189"/>
      <c r="F3288" s="1189"/>
      <c r="G3288" s="1190"/>
    </row>
    <row r="3289" spans="1:16" ht="13.5" thickBot="1" x14ac:dyDescent="0.25">
      <c r="A3289" s="359"/>
      <c r="B3289" s="355"/>
      <c r="C3289" s="355" t="s">
        <v>8</v>
      </c>
      <c r="D3289" s="360"/>
      <c r="E3289" s="355"/>
      <c r="F3289" s="361"/>
      <c r="G3289" s="362"/>
    </row>
    <row r="3290" spans="1:16" ht="13.5" thickTop="1" x14ac:dyDescent="0.2">
      <c r="A3290" s="1130" t="s">
        <v>8</v>
      </c>
      <c r="B3290" s="1131"/>
      <c r="C3290" s="1131"/>
      <c r="D3290" s="57" t="s">
        <v>11</v>
      </c>
      <c r="E3290" s="1132" t="s">
        <v>12</v>
      </c>
      <c r="F3290" s="1132"/>
      <c r="G3290" s="1133"/>
    </row>
    <row r="3291" spans="1:16" x14ac:dyDescent="0.2">
      <c r="A3291" s="1191" t="s">
        <v>17</v>
      </c>
      <c r="B3291" s="1192"/>
      <c r="C3291" s="1193"/>
      <c r="D3291" s="39"/>
      <c r="E3291" s="1136"/>
      <c r="F3291" s="1137"/>
      <c r="G3291" s="1138"/>
    </row>
    <row r="3292" spans="1:16" x14ac:dyDescent="0.2">
      <c r="A3292" s="1191" t="s">
        <v>38</v>
      </c>
      <c r="B3292" s="1192"/>
      <c r="C3292" s="1193"/>
      <c r="D3292" s="58" t="s">
        <v>380</v>
      </c>
      <c r="E3292" s="1194" t="s">
        <v>142</v>
      </c>
      <c r="F3292" s="1139"/>
      <c r="G3292" s="1140"/>
    </row>
    <row r="3293" spans="1:16" ht="13.5" thickBot="1" x14ac:dyDescent="0.25">
      <c r="A3293" s="1195" t="s">
        <v>39</v>
      </c>
      <c r="B3293" s="1196"/>
      <c r="C3293" s="1197"/>
      <c r="D3293" s="356" t="s">
        <v>589</v>
      </c>
      <c r="E3293" s="1143" t="s">
        <v>0</v>
      </c>
      <c r="F3293" s="1143"/>
      <c r="G3293" s="1144"/>
    </row>
    <row r="3294" spans="1:16" ht="16.5" x14ac:dyDescent="0.25">
      <c r="A3294" s="1152" t="s">
        <v>29</v>
      </c>
      <c r="B3294" s="1153"/>
      <c r="C3294" s="1153"/>
      <c r="D3294" s="1153"/>
      <c r="E3294" s="1153"/>
      <c r="F3294" s="1153"/>
      <c r="G3294" s="1154"/>
    </row>
    <row r="3295" spans="1:16" x14ac:dyDescent="0.2">
      <c r="A3295" s="1155" t="s">
        <v>48</v>
      </c>
      <c r="B3295" s="1156"/>
      <c r="C3295" s="1156"/>
      <c r="D3295" s="1156"/>
      <c r="E3295" s="1156"/>
      <c r="F3295" s="1156"/>
      <c r="G3295" s="1157"/>
    </row>
    <row r="3296" spans="1:16" x14ac:dyDescent="0.2">
      <c r="A3296" s="1158" t="s">
        <v>49</v>
      </c>
      <c r="B3296" s="1159"/>
      <c r="C3296" s="1159"/>
      <c r="D3296" s="1159"/>
      <c r="E3296" s="1159"/>
      <c r="F3296" s="1159"/>
      <c r="G3296" s="1160"/>
    </row>
    <row r="3297" spans="1:15" x14ac:dyDescent="0.2">
      <c r="A3297" s="6"/>
      <c r="B3297" s="178"/>
      <c r="C3297" s="8"/>
      <c r="D3297" s="9"/>
      <c r="E3297" s="99"/>
      <c r="F3297" s="10"/>
      <c r="G3297" s="373" t="s">
        <v>20</v>
      </c>
    </row>
    <row r="3298" spans="1:15" x14ac:dyDescent="0.2">
      <c r="A3298" s="12" t="s">
        <v>1</v>
      </c>
      <c r="B3298" s="13"/>
      <c r="C3298" s="14" t="s">
        <v>5</v>
      </c>
      <c r="D3298" s="13"/>
      <c r="E3298" s="343" t="s">
        <v>3753</v>
      </c>
      <c r="F3298" s="60"/>
      <c r="G3298" s="344" t="s">
        <v>3798</v>
      </c>
    </row>
    <row r="3299" spans="1:15" x14ac:dyDescent="0.2">
      <c r="A3299" s="17" t="s">
        <v>8</v>
      </c>
      <c r="B3299" s="179"/>
      <c r="C3299" s="19"/>
      <c r="D3299" s="4"/>
      <c r="E3299" s="1145"/>
      <c r="F3299" s="1146"/>
      <c r="G3299" s="20"/>
    </row>
    <row r="3300" spans="1:15" x14ac:dyDescent="0.2">
      <c r="A3300" s="21" t="s">
        <v>37</v>
      </c>
      <c r="B3300" s="22"/>
      <c r="C3300" s="22"/>
      <c r="D3300" s="22"/>
      <c r="E3300" s="23" t="s">
        <v>46</v>
      </c>
      <c r="F3300" s="24"/>
      <c r="G3300" s="20" t="s">
        <v>50</v>
      </c>
    </row>
    <row r="3301" spans="1:15" x14ac:dyDescent="0.2">
      <c r="A3301" s="6"/>
      <c r="B3301" s="178"/>
      <c r="C3301" s="8"/>
      <c r="D3301" s="8"/>
      <c r="E3301" s="1147"/>
      <c r="F3301" s="1148"/>
      <c r="G3301" s="25"/>
    </row>
    <row r="3302" spans="1:15" ht="26.25" thickBot="1" x14ac:dyDescent="0.25">
      <c r="A3302" s="26" t="s">
        <v>47</v>
      </c>
      <c r="B3302" s="180" t="s">
        <v>23</v>
      </c>
      <c r="C3302" s="28" t="s">
        <v>34</v>
      </c>
      <c r="D3302" s="110" t="s">
        <v>53</v>
      </c>
      <c r="E3302" s="181" t="s">
        <v>54</v>
      </c>
      <c r="F3302" s="111" t="s">
        <v>55</v>
      </c>
      <c r="G3302" s="112" t="s">
        <v>35</v>
      </c>
      <c r="N3302" s="411" t="s">
        <v>3860</v>
      </c>
    </row>
    <row r="3303" spans="1:15" ht="13.5" thickTop="1" x14ac:dyDescent="0.2">
      <c r="A3303" s="345">
        <v>1</v>
      </c>
      <c r="B3303" s="75"/>
      <c r="C3303" s="249" t="s">
        <v>1476</v>
      </c>
      <c r="D3303" s="347" t="s">
        <v>2335</v>
      </c>
      <c r="E3303" s="778">
        <v>8</v>
      </c>
      <c r="F3303" s="795">
        <v>270</v>
      </c>
      <c r="G3303" s="714">
        <f>F3303*E3303</f>
        <v>2160</v>
      </c>
      <c r="O3303" s="411" t="s">
        <v>3861</v>
      </c>
    </row>
    <row r="3304" spans="1:15" x14ac:dyDescent="0.2">
      <c r="A3304" s="345">
        <f>A3303+1</f>
        <v>2</v>
      </c>
      <c r="B3304" s="75"/>
      <c r="C3304" s="249" t="s">
        <v>246</v>
      </c>
      <c r="D3304" s="439" t="s">
        <v>3857</v>
      </c>
      <c r="E3304" s="778">
        <v>1</v>
      </c>
      <c r="F3304" s="795">
        <v>120</v>
      </c>
      <c r="G3304" s="714">
        <f>F3304*E3304</f>
        <v>120</v>
      </c>
      <c r="O3304" s="1065">
        <v>46147</v>
      </c>
    </row>
    <row r="3305" spans="1:15" x14ac:dyDescent="0.2">
      <c r="A3305" s="345">
        <f t="shared" ref="A3305:A3319" si="74">A3304+1</f>
        <v>3</v>
      </c>
      <c r="B3305" s="75"/>
      <c r="C3305" s="352" t="s">
        <v>246</v>
      </c>
      <c r="D3305" s="435" t="s">
        <v>1667</v>
      </c>
      <c r="E3305" s="438">
        <v>3</v>
      </c>
      <c r="F3305" s="562">
        <v>145</v>
      </c>
      <c r="G3305" s="353">
        <f t="shared" ref="G3305:G3319" si="75">F3305*E3305</f>
        <v>435</v>
      </c>
    </row>
    <row r="3306" spans="1:15" x14ac:dyDescent="0.2">
      <c r="A3306" s="345">
        <f t="shared" si="74"/>
        <v>4</v>
      </c>
      <c r="B3306" s="75"/>
      <c r="C3306" s="352" t="s">
        <v>149</v>
      </c>
      <c r="D3306" s="439" t="s">
        <v>3858</v>
      </c>
      <c r="E3306" s="778">
        <v>1</v>
      </c>
      <c r="F3306" s="796">
        <v>85</v>
      </c>
      <c r="G3306" s="714">
        <f t="shared" si="75"/>
        <v>85</v>
      </c>
    </row>
    <row r="3307" spans="1:15" x14ac:dyDescent="0.2">
      <c r="A3307" s="345">
        <f t="shared" si="74"/>
        <v>5</v>
      </c>
      <c r="B3307" s="75"/>
      <c r="C3307" s="249" t="s">
        <v>149</v>
      </c>
      <c r="D3307" s="439" t="s">
        <v>1010</v>
      </c>
      <c r="E3307" s="778">
        <v>1</v>
      </c>
      <c r="F3307" s="797">
        <v>135</v>
      </c>
      <c r="G3307" s="714">
        <f t="shared" si="75"/>
        <v>135</v>
      </c>
    </row>
    <row r="3308" spans="1:15" x14ac:dyDescent="0.2">
      <c r="A3308" s="345">
        <f t="shared" si="74"/>
        <v>6</v>
      </c>
      <c r="B3308" s="75"/>
      <c r="C3308" s="249" t="s">
        <v>177</v>
      </c>
      <c r="D3308" s="805" t="s">
        <v>157</v>
      </c>
      <c r="E3308" s="778">
        <v>1</v>
      </c>
      <c r="F3308" s="795">
        <v>1300</v>
      </c>
      <c r="G3308" s="714">
        <f t="shared" si="75"/>
        <v>1300</v>
      </c>
      <c r="H3308" s="215">
        <f>SUM(G3303:G3308)</f>
        <v>4235</v>
      </c>
      <c r="I3308" s="215"/>
      <c r="J3308" s="215"/>
      <c r="K3308" s="215"/>
      <c r="L3308" s="215"/>
      <c r="M3308" s="215"/>
    </row>
    <row r="3309" spans="1:15" x14ac:dyDescent="0.2">
      <c r="A3309" s="345">
        <f t="shared" si="74"/>
        <v>7</v>
      </c>
      <c r="B3309" s="75"/>
      <c r="C3309" s="282"/>
      <c r="D3309" s="439" t="s">
        <v>3859</v>
      </c>
      <c r="E3309" s="774" t="s">
        <v>8</v>
      </c>
      <c r="F3309" s="795" t="s">
        <v>8</v>
      </c>
      <c r="G3309" s="714">
        <v>2500</v>
      </c>
      <c r="H3309" s="215">
        <f>G3309</f>
        <v>2500</v>
      </c>
      <c r="I3309" s="215"/>
      <c r="J3309" s="215"/>
      <c r="K3309" s="215"/>
      <c r="L3309" s="215"/>
      <c r="M3309" s="215"/>
    </row>
    <row r="3310" spans="1:15" x14ac:dyDescent="0.2">
      <c r="A3310" s="345">
        <f t="shared" si="74"/>
        <v>8</v>
      </c>
      <c r="B3310" s="75"/>
      <c r="C3310" s="249" t="s">
        <v>1461</v>
      </c>
      <c r="D3310" s="439" t="s">
        <v>1669</v>
      </c>
      <c r="E3310" s="778">
        <v>5.36</v>
      </c>
      <c r="F3310" s="795">
        <v>120</v>
      </c>
      <c r="G3310" s="714">
        <f t="shared" si="75"/>
        <v>643.20000000000005</v>
      </c>
    </row>
    <row r="3311" spans="1:15" x14ac:dyDescent="0.2">
      <c r="A3311" s="345">
        <f t="shared" si="74"/>
        <v>9</v>
      </c>
      <c r="B3311" s="186"/>
      <c r="C3311" s="249" t="s">
        <v>1461</v>
      </c>
      <c r="D3311" s="439" t="s">
        <v>2200</v>
      </c>
      <c r="E3311" s="778">
        <v>8.68</v>
      </c>
      <c r="F3311" s="795">
        <v>70</v>
      </c>
      <c r="G3311" s="714">
        <f t="shared" si="75"/>
        <v>607.6</v>
      </c>
    </row>
    <row r="3312" spans="1:15" x14ac:dyDescent="0.2">
      <c r="A3312" s="345">
        <f t="shared" si="74"/>
        <v>10</v>
      </c>
      <c r="B3312" s="74"/>
      <c r="C3312" s="249" t="s">
        <v>1469</v>
      </c>
      <c r="D3312" s="439" t="s">
        <v>3853</v>
      </c>
      <c r="E3312" s="778">
        <v>2</v>
      </c>
      <c r="F3312" s="795">
        <v>100</v>
      </c>
      <c r="G3312" s="714">
        <f t="shared" si="75"/>
        <v>200</v>
      </c>
      <c r="H3312" s="164">
        <f>G3310+G3311+G3312</f>
        <v>1450.8000000000002</v>
      </c>
      <c r="I3312" s="164"/>
      <c r="J3312" s="164"/>
      <c r="K3312" s="164"/>
      <c r="L3312" s="164"/>
      <c r="M3312" s="164"/>
    </row>
    <row r="3313" spans="1:13" x14ac:dyDescent="0.2">
      <c r="A3313" s="345">
        <f t="shared" si="74"/>
        <v>11</v>
      </c>
      <c r="B3313" s="74"/>
      <c r="C3313" s="249" t="s">
        <v>1461</v>
      </c>
      <c r="D3313" s="798" t="s">
        <v>1553</v>
      </c>
      <c r="E3313" s="799">
        <v>5</v>
      </c>
      <c r="F3313" s="800">
        <v>140</v>
      </c>
      <c r="G3313" s="714">
        <f t="shared" si="75"/>
        <v>700</v>
      </c>
    </row>
    <row r="3314" spans="1:13" x14ac:dyDescent="0.2">
      <c r="A3314" s="345">
        <f t="shared" si="74"/>
        <v>12</v>
      </c>
      <c r="B3314" s="74"/>
      <c r="C3314" s="249" t="s">
        <v>1461</v>
      </c>
      <c r="D3314" s="798" t="s">
        <v>1482</v>
      </c>
      <c r="E3314" s="799">
        <v>1</v>
      </c>
      <c r="F3314" s="800">
        <v>200</v>
      </c>
      <c r="G3314" s="714">
        <f t="shared" si="75"/>
        <v>200</v>
      </c>
    </row>
    <row r="3315" spans="1:13" x14ac:dyDescent="0.2">
      <c r="A3315" s="345">
        <f t="shared" si="74"/>
        <v>13</v>
      </c>
      <c r="B3315" s="75"/>
      <c r="C3315" s="249" t="s">
        <v>1461</v>
      </c>
      <c r="D3315" s="798" t="s">
        <v>1512</v>
      </c>
      <c r="E3315" s="799">
        <v>1</v>
      </c>
      <c r="F3315" s="802">
        <v>100</v>
      </c>
      <c r="G3315" s="714">
        <f t="shared" si="75"/>
        <v>100</v>
      </c>
    </row>
    <row r="3316" spans="1:13" x14ac:dyDescent="0.2">
      <c r="A3316" s="345">
        <f t="shared" si="74"/>
        <v>14</v>
      </c>
      <c r="B3316" s="75"/>
      <c r="C3316" s="249" t="s">
        <v>1461</v>
      </c>
      <c r="D3316" s="798" t="s">
        <v>1661</v>
      </c>
      <c r="E3316" s="799">
        <v>0.5</v>
      </c>
      <c r="F3316" s="803">
        <v>180</v>
      </c>
      <c r="G3316" s="714">
        <f t="shared" si="75"/>
        <v>90</v>
      </c>
    </row>
    <row r="3317" spans="1:13" x14ac:dyDescent="0.2">
      <c r="A3317" s="345">
        <f t="shared" si="74"/>
        <v>15</v>
      </c>
      <c r="B3317" s="75"/>
      <c r="C3317" s="249" t="s">
        <v>1461</v>
      </c>
      <c r="D3317" s="798" t="s">
        <v>1483</v>
      </c>
      <c r="E3317" s="778">
        <v>2.35</v>
      </c>
      <c r="F3317" s="795">
        <v>80</v>
      </c>
      <c r="G3317" s="714">
        <f t="shared" si="75"/>
        <v>188</v>
      </c>
    </row>
    <row r="3318" spans="1:13" x14ac:dyDescent="0.2">
      <c r="A3318" s="345">
        <f t="shared" si="74"/>
        <v>16</v>
      </c>
      <c r="B3318" s="75"/>
      <c r="C3318" s="249" t="s">
        <v>149</v>
      </c>
      <c r="D3318" s="798" t="s">
        <v>3854</v>
      </c>
      <c r="E3318" s="778">
        <v>3</v>
      </c>
      <c r="F3318" s="795">
        <v>20</v>
      </c>
      <c r="G3318" s="714">
        <f t="shared" si="75"/>
        <v>60</v>
      </c>
    </row>
    <row r="3319" spans="1:13" x14ac:dyDescent="0.2">
      <c r="A3319" s="345">
        <f t="shared" si="74"/>
        <v>17</v>
      </c>
      <c r="B3319" s="75"/>
      <c r="C3319" s="249" t="s">
        <v>1461</v>
      </c>
      <c r="D3319" s="798" t="s">
        <v>3855</v>
      </c>
      <c r="E3319" s="778">
        <v>1</v>
      </c>
      <c r="F3319" s="795">
        <v>20</v>
      </c>
      <c r="G3319" s="714">
        <f t="shared" si="75"/>
        <v>20</v>
      </c>
      <c r="H3319" s="215">
        <f>SUM(G3313:G3319)</f>
        <v>1358</v>
      </c>
      <c r="I3319" s="215"/>
      <c r="J3319" s="215"/>
      <c r="K3319" s="215"/>
      <c r="L3319" s="215"/>
      <c r="M3319" s="215"/>
    </row>
    <row r="3320" spans="1:13" x14ac:dyDescent="0.2">
      <c r="A3320" s="345"/>
      <c r="B3320" s="75"/>
      <c r="C3320" s="249" t="s">
        <v>150</v>
      </c>
      <c r="D3320" s="439"/>
      <c r="E3320" s="804"/>
      <c r="F3320" s="795"/>
      <c r="G3320" s="714"/>
    </row>
    <row r="3321" spans="1:13" x14ac:dyDescent="0.2">
      <c r="A3321" s="345"/>
      <c r="B3321" s="75"/>
      <c r="C3321" s="249"/>
      <c r="D3321" s="439"/>
      <c r="E3321" s="799"/>
      <c r="F3321" s="800"/>
      <c r="G3321" s="714"/>
    </row>
    <row r="3322" spans="1:13" x14ac:dyDescent="0.2">
      <c r="A3322" s="345"/>
      <c r="B3322" s="75"/>
      <c r="C3322" s="249"/>
      <c r="D3322" s="439"/>
      <c r="E3322" s="799"/>
      <c r="F3322" s="800"/>
      <c r="G3322" s="714"/>
    </row>
    <row r="3323" spans="1:13" x14ac:dyDescent="0.2">
      <c r="A3323" s="345"/>
      <c r="B3323" s="75"/>
      <c r="C3323" s="249"/>
      <c r="D3323" s="798"/>
      <c r="E3323" s="799"/>
      <c r="F3323" s="800"/>
      <c r="G3323" s="714"/>
    </row>
    <row r="3324" spans="1:13" x14ac:dyDescent="0.2">
      <c r="A3324" s="345"/>
      <c r="B3324" s="75"/>
      <c r="C3324" s="249"/>
      <c r="D3324" s="798"/>
      <c r="E3324" s="799"/>
      <c r="F3324" s="800"/>
      <c r="G3324" s="714"/>
    </row>
    <row r="3325" spans="1:13" x14ac:dyDescent="0.2">
      <c r="A3325" s="345"/>
      <c r="B3325" s="75"/>
      <c r="C3325" s="249"/>
      <c r="D3325" s="798"/>
      <c r="E3325" s="799"/>
      <c r="F3325" s="800"/>
      <c r="G3325" s="714"/>
    </row>
    <row r="3326" spans="1:13" x14ac:dyDescent="0.2">
      <c r="A3326" s="345"/>
      <c r="B3326" s="75"/>
      <c r="C3326" s="352"/>
      <c r="D3326" s="435"/>
      <c r="E3326" s="84"/>
      <c r="F3326" s="70"/>
      <c r="G3326" s="35"/>
    </row>
    <row r="3327" spans="1:13" x14ac:dyDescent="0.2">
      <c r="A3327" s="345"/>
      <c r="B3327" s="985"/>
      <c r="C3327" s="656"/>
      <c r="D3327" s="986"/>
      <c r="E3327" s="987"/>
      <c r="F3327" s="988"/>
      <c r="G3327" s="35"/>
    </row>
    <row r="3328" spans="1:13" x14ac:dyDescent="0.2">
      <c r="A3328" s="345"/>
      <c r="B3328" s="75"/>
      <c r="C3328" s="352"/>
      <c r="D3328" s="435"/>
      <c r="E3328" s="84"/>
      <c r="F3328" s="70"/>
      <c r="G3328" s="35"/>
    </row>
    <row r="3329" spans="1:7" x14ac:dyDescent="0.2">
      <c r="A3329" s="345"/>
      <c r="B3329" s="75"/>
      <c r="C3329" s="352"/>
      <c r="D3329" s="435"/>
      <c r="E3329" s="84"/>
      <c r="F3329" s="70"/>
      <c r="G3329" s="35"/>
    </row>
    <row r="3330" spans="1:7" x14ac:dyDescent="0.2">
      <c r="A3330" s="345"/>
      <c r="B3330" s="75"/>
      <c r="C3330" s="352"/>
      <c r="D3330" s="435"/>
      <c r="E3330" s="84"/>
      <c r="F3330" s="70"/>
      <c r="G3330" s="35"/>
    </row>
    <row r="3331" spans="1:7" x14ac:dyDescent="0.2">
      <c r="A3331" s="345"/>
      <c r="B3331" s="75"/>
      <c r="C3331" s="352"/>
      <c r="D3331" s="435"/>
      <c r="E3331" s="84"/>
      <c r="F3331" s="70"/>
      <c r="G3331" s="35"/>
    </row>
    <row r="3332" spans="1:7" x14ac:dyDescent="0.2">
      <c r="A3332" s="345"/>
      <c r="B3332" s="75"/>
      <c r="C3332" s="352"/>
      <c r="D3332" s="435"/>
      <c r="E3332" s="84"/>
      <c r="F3332" s="70"/>
      <c r="G3332" s="35"/>
    </row>
    <row r="3333" spans="1:7" x14ac:dyDescent="0.2">
      <c r="A3333" s="345"/>
      <c r="B3333" s="75"/>
      <c r="C3333" s="352"/>
      <c r="D3333" s="435"/>
      <c r="E3333" s="84"/>
      <c r="F3333" s="70"/>
      <c r="G3333" s="35"/>
    </row>
    <row r="3334" spans="1:7" x14ac:dyDescent="0.2">
      <c r="A3334" s="345"/>
      <c r="B3334" s="75"/>
      <c r="C3334" s="352"/>
      <c r="D3334" s="435" t="s">
        <v>150</v>
      </c>
      <c r="E3334" s="84"/>
      <c r="F3334" s="172"/>
      <c r="G3334" s="35"/>
    </row>
    <row r="3335" spans="1:7" x14ac:dyDescent="0.2">
      <c r="A3335" s="345"/>
      <c r="B3335" s="75"/>
      <c r="C3335" s="352"/>
      <c r="D3335" s="435"/>
      <c r="E3335" s="84"/>
      <c r="F3335" s="173"/>
      <c r="G3335" s="35"/>
    </row>
    <row r="3336" spans="1:7" x14ac:dyDescent="0.2">
      <c r="A3336" s="345"/>
      <c r="B3336" s="75"/>
      <c r="C3336" s="352"/>
      <c r="D3336" s="435"/>
      <c r="E3336" s="84"/>
      <c r="F3336" s="173"/>
      <c r="G3336" s="35"/>
    </row>
    <row r="3337" spans="1:7" ht="13.5" thickBot="1" x14ac:dyDescent="0.25">
      <c r="A3337" s="45"/>
      <c r="B3337" s="188"/>
      <c r="C3337" s="47" t="s">
        <v>8</v>
      </c>
      <c r="D3337" s="66" t="s">
        <v>8</v>
      </c>
      <c r="E3337" s="188"/>
      <c r="F3337" s="49" t="s">
        <v>15</v>
      </c>
      <c r="G3337" s="50">
        <f>SUM(G3303:G3336)</f>
        <v>9543.7999999999993</v>
      </c>
    </row>
    <row r="3338" spans="1:7" ht="13.5" thickTop="1" x14ac:dyDescent="0.2">
      <c r="A3338" s="1188" t="s">
        <v>3856</v>
      </c>
      <c r="B3338" s="1189"/>
      <c r="C3338" s="1189"/>
      <c r="D3338" s="1189"/>
      <c r="E3338" s="1189"/>
      <c r="F3338" s="1189"/>
      <c r="G3338" s="1190"/>
    </row>
    <row r="3339" spans="1:7" ht="13.5" thickBot="1" x14ac:dyDescent="0.25">
      <c r="A3339" s="359"/>
      <c r="B3339" s="355"/>
      <c r="C3339" s="355" t="s">
        <v>8</v>
      </c>
      <c r="D3339" s="360"/>
      <c r="E3339" s="355"/>
      <c r="F3339" s="361"/>
      <c r="G3339" s="362"/>
    </row>
    <row r="3340" spans="1:7" ht="13.5" thickTop="1" x14ac:dyDescent="0.2">
      <c r="A3340" s="1130" t="s">
        <v>8</v>
      </c>
      <c r="B3340" s="1131"/>
      <c r="C3340" s="1131"/>
      <c r="D3340" s="57" t="s">
        <v>11</v>
      </c>
      <c r="E3340" s="1132" t="s">
        <v>12</v>
      </c>
      <c r="F3340" s="1132"/>
      <c r="G3340" s="1133"/>
    </row>
    <row r="3341" spans="1:7" x14ac:dyDescent="0.2">
      <c r="A3341" s="1191" t="s">
        <v>17</v>
      </c>
      <c r="B3341" s="1192"/>
      <c r="C3341" s="1193"/>
      <c r="D3341" s="39"/>
      <c r="E3341" s="1136"/>
      <c r="F3341" s="1137"/>
      <c r="G3341" s="1138"/>
    </row>
    <row r="3342" spans="1:7" x14ac:dyDescent="0.2">
      <c r="A3342" s="1191" t="s">
        <v>38</v>
      </c>
      <c r="B3342" s="1192"/>
      <c r="C3342" s="1193"/>
      <c r="D3342" s="58" t="s">
        <v>380</v>
      </c>
      <c r="E3342" s="1194" t="s">
        <v>142</v>
      </c>
      <c r="F3342" s="1139"/>
      <c r="G3342" s="1140"/>
    </row>
    <row r="3343" spans="1:7" ht="13.5" thickBot="1" x14ac:dyDescent="0.25">
      <c r="A3343" s="1195" t="s">
        <v>39</v>
      </c>
      <c r="B3343" s="1196"/>
      <c r="C3343" s="1197"/>
      <c r="D3343" s="356" t="s">
        <v>589</v>
      </c>
      <c r="E3343" s="1143" t="s">
        <v>0</v>
      </c>
      <c r="F3343" s="1143"/>
      <c r="G3343" s="1144"/>
    </row>
    <row r="3344" spans="1:7" ht="16.5" x14ac:dyDescent="0.25">
      <c r="A3344" s="1152" t="s">
        <v>29</v>
      </c>
      <c r="B3344" s="1153"/>
      <c r="C3344" s="1153"/>
      <c r="D3344" s="1153"/>
      <c r="E3344" s="1153"/>
      <c r="F3344" s="1153"/>
      <c r="G3344" s="1154"/>
    </row>
    <row r="3345" spans="1:7" x14ac:dyDescent="0.2">
      <c r="A3345" s="1155" t="s">
        <v>48</v>
      </c>
      <c r="B3345" s="1156"/>
      <c r="C3345" s="1156"/>
      <c r="D3345" s="1156"/>
      <c r="E3345" s="1156"/>
      <c r="F3345" s="1156"/>
      <c r="G3345" s="1157"/>
    </row>
    <row r="3346" spans="1:7" x14ac:dyDescent="0.2">
      <c r="A3346" s="1158" t="s">
        <v>49</v>
      </c>
      <c r="B3346" s="1159"/>
      <c r="C3346" s="1159"/>
      <c r="D3346" s="1159"/>
      <c r="E3346" s="1159"/>
      <c r="F3346" s="1159"/>
      <c r="G3346" s="1160"/>
    </row>
    <row r="3347" spans="1:7" x14ac:dyDescent="0.2">
      <c r="A3347" s="6"/>
      <c r="B3347" s="178"/>
      <c r="C3347" s="8"/>
      <c r="D3347" s="9"/>
      <c r="E3347" s="99"/>
      <c r="F3347" s="10"/>
      <c r="G3347" s="373" t="s">
        <v>20</v>
      </c>
    </row>
    <row r="3348" spans="1:7" x14ac:dyDescent="0.2">
      <c r="A3348" s="12" t="s">
        <v>1</v>
      </c>
      <c r="B3348" s="13"/>
      <c r="C3348" s="14" t="s">
        <v>5</v>
      </c>
      <c r="D3348" s="13"/>
      <c r="E3348" s="343" t="s">
        <v>3952</v>
      </c>
      <c r="F3348" s="60"/>
      <c r="G3348" s="344" t="s">
        <v>3901</v>
      </c>
    </row>
    <row r="3349" spans="1:7" x14ac:dyDescent="0.2">
      <c r="A3349" s="17" t="s">
        <v>8</v>
      </c>
      <c r="B3349" s="179"/>
      <c r="C3349" s="19"/>
      <c r="D3349" s="4"/>
      <c r="E3349" s="1145"/>
      <c r="F3349" s="1146"/>
      <c r="G3349" s="20"/>
    </row>
    <row r="3350" spans="1:7" x14ac:dyDescent="0.2">
      <c r="A3350" s="21" t="s">
        <v>37</v>
      </c>
      <c r="B3350" s="22"/>
      <c r="C3350" s="22"/>
      <c r="D3350" s="22"/>
      <c r="E3350" s="23" t="s">
        <v>46</v>
      </c>
      <c r="F3350" s="24"/>
      <c r="G3350" s="20" t="s">
        <v>50</v>
      </c>
    </row>
    <row r="3351" spans="1:7" x14ac:dyDescent="0.2">
      <c r="A3351" s="6"/>
      <c r="B3351" s="178"/>
      <c r="C3351" s="8"/>
      <c r="D3351" s="8"/>
      <c r="E3351" s="1147"/>
      <c r="F3351" s="1148"/>
      <c r="G3351" s="25"/>
    </row>
    <row r="3352" spans="1:7" ht="26.25" thickBot="1" x14ac:dyDescent="0.25">
      <c r="A3352" s="26" t="s">
        <v>47</v>
      </c>
      <c r="B3352" s="180" t="s">
        <v>23</v>
      </c>
      <c r="C3352" s="28" t="s">
        <v>34</v>
      </c>
      <c r="D3352" s="110" t="s">
        <v>53</v>
      </c>
      <c r="E3352" s="181" t="s">
        <v>54</v>
      </c>
      <c r="F3352" s="111" t="s">
        <v>55</v>
      </c>
      <c r="G3352" s="112" t="s">
        <v>35</v>
      </c>
    </row>
    <row r="3353" spans="1:7" ht="13.5" thickTop="1" x14ac:dyDescent="0.2">
      <c r="A3353" s="345">
        <v>1</v>
      </c>
      <c r="B3353" s="587" t="s">
        <v>8</v>
      </c>
      <c r="C3353" s="249" t="s">
        <v>153</v>
      </c>
      <c r="D3353" s="439" t="s">
        <v>2306</v>
      </c>
      <c r="E3353" s="778">
        <v>1</v>
      </c>
      <c r="F3353" s="795">
        <v>6000</v>
      </c>
      <c r="G3353" s="714">
        <f>F3353*E3353</f>
        <v>6000</v>
      </c>
    </row>
    <row r="3354" spans="1:7" x14ac:dyDescent="0.2">
      <c r="A3354" s="345"/>
      <c r="B3354" s="75"/>
      <c r="C3354" s="249"/>
      <c r="D3354" s="439" t="s">
        <v>2734</v>
      </c>
      <c r="E3354" s="778"/>
      <c r="F3354" s="795"/>
      <c r="G3354" s="714"/>
    </row>
    <row r="3355" spans="1:7" x14ac:dyDescent="0.2">
      <c r="A3355" s="345"/>
      <c r="B3355" s="75"/>
      <c r="C3355" s="352"/>
      <c r="D3355" s="435" t="s">
        <v>2736</v>
      </c>
      <c r="E3355" s="778"/>
      <c r="F3355" s="795"/>
      <c r="G3355" s="714"/>
    </row>
    <row r="3356" spans="1:7" x14ac:dyDescent="0.2">
      <c r="A3356" s="345"/>
      <c r="B3356" s="75"/>
      <c r="C3356" s="352"/>
      <c r="D3356" s="439" t="s">
        <v>2735</v>
      </c>
      <c r="E3356" s="778"/>
      <c r="F3356" s="796"/>
      <c r="G3356" s="714"/>
    </row>
    <row r="3357" spans="1:7" x14ac:dyDescent="0.2">
      <c r="A3357" s="345"/>
      <c r="B3357" s="75"/>
      <c r="C3357" s="249"/>
      <c r="D3357" s="439"/>
      <c r="E3357" s="778"/>
      <c r="F3357" s="797"/>
      <c r="G3357" s="714"/>
    </row>
    <row r="3358" spans="1:7" x14ac:dyDescent="0.2">
      <c r="A3358" s="345"/>
      <c r="B3358" s="75"/>
      <c r="C3358" s="249"/>
      <c r="D3358" s="805"/>
      <c r="E3358" s="778"/>
      <c r="F3358" s="795"/>
      <c r="G3358" s="714"/>
    </row>
    <row r="3359" spans="1:7" x14ac:dyDescent="0.2">
      <c r="A3359" s="345"/>
      <c r="B3359" s="75"/>
      <c r="C3359" s="282"/>
      <c r="D3359" s="439"/>
      <c r="E3359" s="778"/>
      <c r="F3359" s="795"/>
      <c r="G3359" s="714"/>
    </row>
    <row r="3360" spans="1:7" x14ac:dyDescent="0.2">
      <c r="A3360" s="345"/>
      <c r="B3360" s="75"/>
      <c r="C3360" s="249"/>
      <c r="D3360" s="439"/>
      <c r="E3360" s="778"/>
      <c r="F3360" s="795"/>
      <c r="G3360" s="714"/>
    </row>
    <row r="3361" spans="1:7" x14ac:dyDescent="0.2">
      <c r="A3361" s="345"/>
      <c r="B3361" s="186"/>
      <c r="C3361" s="249"/>
      <c r="D3361" s="439"/>
      <c r="E3361" s="778"/>
      <c r="F3361" s="795"/>
      <c r="G3361" s="714"/>
    </row>
    <row r="3362" spans="1:7" x14ac:dyDescent="0.2">
      <c r="A3362" s="345"/>
      <c r="B3362" s="74"/>
      <c r="C3362" s="249"/>
      <c r="D3362" s="439"/>
      <c r="E3362" s="778"/>
      <c r="F3362" s="795"/>
      <c r="G3362" s="714"/>
    </row>
    <row r="3363" spans="1:7" x14ac:dyDescent="0.2">
      <c r="A3363" s="345"/>
      <c r="B3363" s="74"/>
      <c r="C3363" s="249"/>
      <c r="D3363" s="798"/>
      <c r="E3363" s="799"/>
      <c r="F3363" s="800"/>
      <c r="G3363" s="714"/>
    </row>
    <row r="3364" spans="1:7" x14ac:dyDescent="0.2">
      <c r="A3364" s="345"/>
      <c r="B3364" s="74"/>
      <c r="C3364" s="249"/>
      <c r="D3364" s="798"/>
      <c r="E3364" s="799"/>
      <c r="F3364" s="800"/>
      <c r="G3364" s="714"/>
    </row>
    <row r="3365" spans="1:7" x14ac:dyDescent="0.2">
      <c r="A3365" s="345"/>
      <c r="B3365" s="75"/>
      <c r="C3365" s="249"/>
      <c r="D3365" s="798"/>
      <c r="E3365" s="801"/>
      <c r="F3365" s="802"/>
      <c r="G3365" s="714"/>
    </row>
    <row r="3366" spans="1:7" x14ac:dyDescent="0.2">
      <c r="A3366" s="345"/>
      <c r="B3366" s="75"/>
      <c r="C3366" s="249"/>
      <c r="D3366" s="798"/>
      <c r="E3366" s="799"/>
      <c r="F3366" s="803"/>
      <c r="G3366" s="714"/>
    </row>
    <row r="3367" spans="1:7" x14ac:dyDescent="0.2">
      <c r="A3367" s="345"/>
      <c r="B3367" s="75"/>
      <c r="C3367" s="249"/>
      <c r="D3367" s="798"/>
      <c r="E3367" s="778"/>
      <c r="F3367" s="795"/>
      <c r="G3367" s="714"/>
    </row>
    <row r="3368" spans="1:7" x14ac:dyDescent="0.2">
      <c r="A3368" s="345"/>
      <c r="B3368" s="75"/>
      <c r="C3368" s="249"/>
      <c r="D3368" s="798"/>
      <c r="E3368" s="774"/>
      <c r="F3368" s="795"/>
      <c r="G3368" s="714"/>
    </row>
    <row r="3369" spans="1:7" x14ac:dyDescent="0.2">
      <c r="A3369" s="345"/>
      <c r="B3369" s="75"/>
      <c r="C3369" s="249"/>
      <c r="D3369" s="798"/>
      <c r="E3369" s="774"/>
      <c r="F3369" s="795"/>
      <c r="G3369" s="714"/>
    </row>
    <row r="3370" spans="1:7" x14ac:dyDescent="0.2">
      <c r="A3370" s="345"/>
      <c r="B3370" s="75"/>
      <c r="C3370" s="249"/>
      <c r="D3370" s="439"/>
      <c r="E3370" s="774"/>
      <c r="F3370" s="795"/>
      <c r="G3370" s="714"/>
    </row>
    <row r="3371" spans="1:7" x14ac:dyDescent="0.2">
      <c r="A3371" s="345"/>
      <c r="B3371" s="75"/>
      <c r="C3371" s="249"/>
      <c r="D3371" s="439"/>
      <c r="E3371" s="804"/>
      <c r="F3371" s="795"/>
      <c r="G3371" s="714"/>
    </row>
    <row r="3372" spans="1:7" x14ac:dyDescent="0.2">
      <c r="A3372" s="345"/>
      <c r="B3372" s="75"/>
      <c r="C3372" s="249"/>
      <c r="D3372" s="439"/>
      <c r="E3372" s="799"/>
      <c r="F3372" s="800"/>
      <c r="G3372" s="714"/>
    </row>
    <row r="3373" spans="1:7" x14ac:dyDescent="0.2">
      <c r="A3373" s="345"/>
      <c r="B3373" s="75"/>
      <c r="C3373" s="249"/>
      <c r="D3373" s="439"/>
      <c r="E3373" s="799"/>
      <c r="F3373" s="800"/>
      <c r="G3373" s="714"/>
    </row>
    <row r="3374" spans="1:7" x14ac:dyDescent="0.2">
      <c r="A3374" s="345"/>
      <c r="B3374" s="75"/>
      <c r="C3374" s="249"/>
      <c r="D3374" s="798"/>
      <c r="E3374" s="799"/>
      <c r="F3374" s="800"/>
      <c r="G3374" s="714"/>
    </row>
    <row r="3375" spans="1:7" x14ac:dyDescent="0.2">
      <c r="A3375" s="345"/>
      <c r="B3375" s="75"/>
      <c r="C3375" s="249"/>
      <c r="D3375" s="798"/>
      <c r="E3375" s="799"/>
      <c r="F3375" s="800"/>
      <c r="G3375" s="714"/>
    </row>
    <row r="3376" spans="1:7" x14ac:dyDescent="0.2">
      <c r="A3376" s="345"/>
      <c r="B3376" s="75"/>
      <c r="C3376" s="249"/>
      <c r="D3376" s="798"/>
      <c r="E3376" s="799"/>
      <c r="F3376" s="800"/>
      <c r="G3376" s="714"/>
    </row>
    <row r="3377" spans="1:7" x14ac:dyDescent="0.2">
      <c r="A3377" s="345"/>
      <c r="B3377" s="75"/>
      <c r="C3377" s="352"/>
      <c r="D3377" s="435"/>
      <c r="E3377" s="84"/>
      <c r="F3377" s="70"/>
      <c r="G3377" s="35"/>
    </row>
    <row r="3378" spans="1:7" x14ac:dyDescent="0.2">
      <c r="A3378" s="345"/>
      <c r="B3378" s="75"/>
      <c r="C3378" s="352"/>
      <c r="D3378" s="435"/>
      <c r="E3378" s="84"/>
      <c r="F3378" s="70"/>
      <c r="G3378" s="35"/>
    </row>
    <row r="3379" spans="1:7" x14ac:dyDescent="0.2">
      <c r="A3379" s="345"/>
      <c r="B3379" s="75"/>
      <c r="C3379" s="352"/>
      <c r="D3379" s="435"/>
      <c r="E3379" s="84"/>
      <c r="F3379" s="70"/>
      <c r="G3379" s="35"/>
    </row>
    <row r="3380" spans="1:7" x14ac:dyDescent="0.2">
      <c r="A3380" s="345"/>
      <c r="B3380" s="75"/>
      <c r="C3380" s="352"/>
      <c r="D3380" s="435"/>
      <c r="E3380" s="84"/>
      <c r="F3380" s="70"/>
      <c r="G3380" s="35"/>
    </row>
    <row r="3381" spans="1:7" x14ac:dyDescent="0.2">
      <c r="A3381" s="345"/>
      <c r="B3381" s="75"/>
      <c r="C3381" s="352"/>
      <c r="D3381" s="435"/>
      <c r="E3381" s="84"/>
      <c r="F3381" s="70"/>
      <c r="G3381" s="35"/>
    </row>
    <row r="3382" spans="1:7" x14ac:dyDescent="0.2">
      <c r="A3382" s="345"/>
      <c r="B3382" s="75"/>
      <c r="C3382" s="352"/>
      <c r="D3382" s="435"/>
      <c r="E3382" s="84"/>
      <c r="F3382" s="70"/>
      <c r="G3382" s="35"/>
    </row>
    <row r="3383" spans="1:7" x14ac:dyDescent="0.2">
      <c r="A3383" s="345"/>
      <c r="B3383" s="75"/>
      <c r="C3383" s="352"/>
      <c r="D3383" s="435"/>
      <c r="E3383" s="84"/>
      <c r="F3383" s="70"/>
      <c r="G3383" s="35"/>
    </row>
    <row r="3384" spans="1:7" x14ac:dyDescent="0.2">
      <c r="A3384" s="345"/>
      <c r="B3384" s="75"/>
      <c r="C3384" s="352"/>
      <c r="D3384" s="435" t="s">
        <v>150</v>
      </c>
      <c r="E3384" s="84"/>
      <c r="F3384" s="172"/>
      <c r="G3384" s="35"/>
    </row>
    <row r="3385" spans="1:7" x14ac:dyDescent="0.2">
      <c r="A3385" s="345"/>
      <c r="B3385" s="75"/>
      <c r="C3385" s="352"/>
      <c r="D3385" s="435"/>
      <c r="E3385" s="84"/>
      <c r="F3385" s="173"/>
      <c r="G3385" s="35"/>
    </row>
    <row r="3386" spans="1:7" x14ac:dyDescent="0.2">
      <c r="A3386" s="345"/>
      <c r="B3386" s="75"/>
      <c r="C3386" s="352"/>
      <c r="D3386" s="435"/>
      <c r="E3386" s="84"/>
      <c r="F3386" s="173"/>
      <c r="G3386" s="35"/>
    </row>
    <row r="3387" spans="1:7" ht="13.5" thickBot="1" x14ac:dyDescent="0.25">
      <c r="A3387" s="45"/>
      <c r="B3387" s="188"/>
      <c r="C3387" s="47" t="s">
        <v>8</v>
      </c>
      <c r="D3387" s="66" t="s">
        <v>8</v>
      </c>
      <c r="E3387" s="188"/>
      <c r="F3387" s="49" t="s">
        <v>15</v>
      </c>
      <c r="G3387" s="50">
        <f>SUM(G3353:G3386)</f>
        <v>6000</v>
      </c>
    </row>
    <row r="3388" spans="1:7" ht="13.5" thickTop="1" x14ac:dyDescent="0.2">
      <c r="A3388" s="1188" t="s">
        <v>3905</v>
      </c>
      <c r="B3388" s="1189"/>
      <c r="C3388" s="1189"/>
      <c r="D3388" s="1189"/>
      <c r="E3388" s="1189"/>
      <c r="F3388" s="1189"/>
      <c r="G3388" s="1190"/>
    </row>
    <row r="3389" spans="1:7" ht="13.5" thickBot="1" x14ac:dyDescent="0.25">
      <c r="A3389" s="359"/>
      <c r="B3389" s="355"/>
      <c r="C3389" s="355" t="s">
        <v>8</v>
      </c>
      <c r="D3389" s="360"/>
      <c r="E3389" s="355"/>
      <c r="F3389" s="361"/>
      <c r="G3389" s="362"/>
    </row>
    <row r="3390" spans="1:7" ht="13.5" thickTop="1" x14ac:dyDescent="0.2">
      <c r="A3390" s="1130" t="s">
        <v>8</v>
      </c>
      <c r="B3390" s="1131"/>
      <c r="C3390" s="1131"/>
      <c r="D3390" s="57" t="s">
        <v>11</v>
      </c>
      <c r="E3390" s="1132" t="s">
        <v>12</v>
      </c>
      <c r="F3390" s="1132"/>
      <c r="G3390" s="1133"/>
    </row>
    <row r="3391" spans="1:7" x14ac:dyDescent="0.2">
      <c r="A3391" s="1191" t="s">
        <v>17</v>
      </c>
      <c r="B3391" s="1192"/>
      <c r="C3391" s="1193"/>
      <c r="D3391" s="39"/>
      <c r="E3391" s="1136"/>
      <c r="F3391" s="1137"/>
      <c r="G3391" s="1138"/>
    </row>
    <row r="3392" spans="1:7" x14ac:dyDescent="0.2">
      <c r="A3392" s="1191" t="s">
        <v>38</v>
      </c>
      <c r="B3392" s="1192"/>
      <c r="C3392" s="1193"/>
      <c r="D3392" s="58" t="s">
        <v>380</v>
      </c>
      <c r="E3392" s="1194" t="s">
        <v>142</v>
      </c>
      <c r="F3392" s="1139"/>
      <c r="G3392" s="1140"/>
    </row>
    <row r="3393" spans="1:13" ht="13.5" thickBot="1" x14ac:dyDescent="0.25">
      <c r="A3393" s="1195" t="s">
        <v>39</v>
      </c>
      <c r="B3393" s="1196"/>
      <c r="C3393" s="1197"/>
      <c r="D3393" s="356" t="s">
        <v>589</v>
      </c>
      <c r="E3393" s="1143" t="s">
        <v>0</v>
      </c>
      <c r="F3393" s="1143"/>
      <c r="G3393" s="1144"/>
    </row>
    <row r="3394" spans="1:13" ht="16.5" x14ac:dyDescent="0.25">
      <c r="A3394" s="1152" t="s">
        <v>29</v>
      </c>
      <c r="B3394" s="1153"/>
      <c r="C3394" s="1153"/>
      <c r="D3394" s="1153"/>
      <c r="E3394" s="1153"/>
      <c r="F3394" s="1153"/>
      <c r="G3394" s="1154"/>
    </row>
    <row r="3395" spans="1:13" x14ac:dyDescent="0.2">
      <c r="A3395" s="1155" t="s">
        <v>48</v>
      </c>
      <c r="B3395" s="1156"/>
      <c r="C3395" s="1156"/>
      <c r="D3395" s="1156"/>
      <c r="E3395" s="1156"/>
      <c r="F3395" s="1156"/>
      <c r="G3395" s="1157"/>
    </row>
    <row r="3396" spans="1:13" x14ac:dyDescent="0.2">
      <c r="A3396" s="1158" t="s">
        <v>49</v>
      </c>
      <c r="B3396" s="1159"/>
      <c r="C3396" s="1159"/>
      <c r="D3396" s="1159"/>
      <c r="E3396" s="1159"/>
      <c r="F3396" s="1159"/>
      <c r="G3396" s="1160"/>
    </row>
    <row r="3397" spans="1:13" x14ac:dyDescent="0.2">
      <c r="A3397" s="6"/>
      <c r="B3397" s="178"/>
      <c r="C3397" s="8"/>
      <c r="D3397" s="9"/>
      <c r="E3397" s="99"/>
      <c r="F3397" s="10"/>
      <c r="G3397" s="373" t="s">
        <v>20</v>
      </c>
    </row>
    <row r="3398" spans="1:13" x14ac:dyDescent="0.2">
      <c r="A3398" s="12" t="s">
        <v>1</v>
      </c>
      <c r="B3398" s="13"/>
      <c r="C3398" s="14" t="s">
        <v>5</v>
      </c>
      <c r="D3398" s="13"/>
      <c r="E3398" s="343" t="s">
        <v>3753</v>
      </c>
      <c r="F3398" s="60"/>
      <c r="G3398" s="344" t="s">
        <v>3931</v>
      </c>
    </row>
    <row r="3399" spans="1:13" x14ac:dyDescent="0.2">
      <c r="A3399" s="17" t="s">
        <v>8</v>
      </c>
      <c r="B3399" s="179"/>
      <c r="C3399" s="19"/>
      <c r="D3399" s="4"/>
      <c r="E3399" s="1145"/>
      <c r="F3399" s="1146"/>
      <c r="G3399" s="20"/>
    </row>
    <row r="3400" spans="1:13" x14ac:dyDescent="0.2">
      <c r="A3400" s="21" t="s">
        <v>37</v>
      </c>
      <c r="B3400" s="22"/>
      <c r="C3400" s="22"/>
      <c r="D3400" s="22"/>
      <c r="E3400" s="23" t="s">
        <v>46</v>
      </c>
      <c r="F3400" s="24"/>
      <c r="G3400" s="20" t="s">
        <v>50</v>
      </c>
    </row>
    <row r="3401" spans="1:13" x14ac:dyDescent="0.2">
      <c r="A3401" s="6"/>
      <c r="B3401" s="178"/>
      <c r="C3401" s="8"/>
      <c r="D3401" s="8"/>
      <c r="E3401" s="1147"/>
      <c r="F3401" s="1148"/>
      <c r="G3401" s="25"/>
    </row>
    <row r="3402" spans="1:13" ht="26.25" thickBot="1" x14ac:dyDescent="0.25">
      <c r="A3402" s="26" t="s">
        <v>47</v>
      </c>
      <c r="B3402" s="180" t="s">
        <v>23</v>
      </c>
      <c r="C3402" s="28" t="s">
        <v>34</v>
      </c>
      <c r="D3402" s="110" t="s">
        <v>53</v>
      </c>
      <c r="E3402" s="181" t="s">
        <v>54</v>
      </c>
      <c r="F3402" s="111" t="s">
        <v>55</v>
      </c>
      <c r="G3402" s="112" t="s">
        <v>35</v>
      </c>
    </row>
    <row r="3403" spans="1:13" ht="13.5" thickTop="1" x14ac:dyDescent="0.2">
      <c r="A3403" s="345">
        <v>1</v>
      </c>
      <c r="B3403" s="75"/>
      <c r="C3403" s="249"/>
      <c r="D3403" s="347" t="s">
        <v>3932</v>
      </c>
      <c r="E3403" s="778">
        <v>72</v>
      </c>
      <c r="F3403" s="795">
        <v>6.5</v>
      </c>
      <c r="G3403" s="714">
        <f>F3403*E3403</f>
        <v>468</v>
      </c>
      <c r="H3403" s="215">
        <f>G3403</f>
        <v>468</v>
      </c>
      <c r="I3403" s="215"/>
      <c r="J3403" s="215"/>
      <c r="K3403" s="215"/>
      <c r="L3403" s="215"/>
      <c r="M3403" s="215"/>
    </row>
    <row r="3404" spans="1:13" x14ac:dyDescent="0.2">
      <c r="A3404" s="345">
        <f>A3403+1</f>
        <v>2</v>
      </c>
      <c r="B3404" s="75"/>
      <c r="C3404" s="249"/>
      <c r="D3404" s="435" t="s">
        <v>3933</v>
      </c>
      <c r="E3404" s="778">
        <v>8</v>
      </c>
      <c r="F3404" s="795">
        <v>136.05000000000001</v>
      </c>
      <c r="G3404" s="714">
        <f>F3404*E3404</f>
        <v>1088.4000000000001</v>
      </c>
    </row>
    <row r="3405" spans="1:13" x14ac:dyDescent="0.2">
      <c r="A3405" s="345">
        <f t="shared" ref="A3405:A3425" si="76">A3404+1</f>
        <v>3</v>
      </c>
      <c r="B3405" s="75"/>
      <c r="C3405" s="352"/>
      <c r="D3405" s="411" t="s">
        <v>3934</v>
      </c>
      <c r="E3405" s="438">
        <v>4</v>
      </c>
      <c r="F3405" s="562">
        <v>58.8</v>
      </c>
      <c r="G3405" s="353">
        <f t="shared" ref="G3405:G3412" si="77">F3405*E3405</f>
        <v>235.2</v>
      </c>
    </row>
    <row r="3406" spans="1:13" x14ac:dyDescent="0.2">
      <c r="A3406" s="345">
        <f t="shared" si="76"/>
        <v>4</v>
      </c>
      <c r="B3406" s="75"/>
      <c r="C3406" s="352"/>
      <c r="D3406" s="439" t="s">
        <v>3935</v>
      </c>
      <c r="E3406" s="778">
        <v>6</v>
      </c>
      <c r="F3406" s="796">
        <v>38.25</v>
      </c>
      <c r="G3406" s="353">
        <f t="shared" si="77"/>
        <v>229.5</v>
      </c>
    </row>
    <row r="3407" spans="1:13" x14ac:dyDescent="0.2">
      <c r="A3407" s="345">
        <f t="shared" si="76"/>
        <v>5</v>
      </c>
      <c r="B3407" s="75"/>
      <c r="C3407" s="249"/>
      <c r="D3407" s="439" t="s">
        <v>3936</v>
      </c>
      <c r="E3407" s="778">
        <v>1</v>
      </c>
      <c r="F3407" s="797">
        <v>109</v>
      </c>
      <c r="G3407" s="353">
        <f t="shared" si="77"/>
        <v>109</v>
      </c>
    </row>
    <row r="3408" spans="1:13" x14ac:dyDescent="0.2">
      <c r="A3408" s="345">
        <f t="shared" si="76"/>
        <v>6</v>
      </c>
      <c r="B3408" s="75"/>
      <c r="C3408" s="249"/>
      <c r="D3408" s="805" t="s">
        <v>2340</v>
      </c>
      <c r="E3408" s="778">
        <v>5</v>
      </c>
      <c r="F3408" s="795">
        <v>54</v>
      </c>
      <c r="G3408" s="353">
        <f t="shared" si="77"/>
        <v>270</v>
      </c>
    </row>
    <row r="3409" spans="1:13" x14ac:dyDescent="0.2">
      <c r="A3409" s="345">
        <f t="shared" si="76"/>
        <v>7</v>
      </c>
      <c r="B3409" s="75"/>
      <c r="C3409" s="282"/>
      <c r="D3409" s="439" t="s">
        <v>2341</v>
      </c>
      <c r="E3409" s="778">
        <v>1</v>
      </c>
      <c r="F3409" s="795">
        <v>73</v>
      </c>
      <c r="G3409" s="353">
        <f t="shared" si="77"/>
        <v>73</v>
      </c>
    </row>
    <row r="3410" spans="1:13" x14ac:dyDescent="0.2">
      <c r="A3410" s="345">
        <f t="shared" si="76"/>
        <v>8</v>
      </c>
      <c r="B3410" s="75"/>
      <c r="C3410" s="249"/>
      <c r="D3410" s="439" t="s">
        <v>3937</v>
      </c>
      <c r="E3410" s="778">
        <v>3</v>
      </c>
      <c r="F3410" s="795">
        <v>72.650000000000006</v>
      </c>
      <c r="G3410" s="353">
        <f t="shared" si="77"/>
        <v>217.95000000000002</v>
      </c>
    </row>
    <row r="3411" spans="1:13" x14ac:dyDescent="0.2">
      <c r="A3411" s="345">
        <f t="shared" si="76"/>
        <v>9</v>
      </c>
      <c r="B3411" s="186"/>
      <c r="C3411" s="249"/>
      <c r="D3411" s="439" t="s">
        <v>2181</v>
      </c>
      <c r="E3411" s="778">
        <v>6</v>
      </c>
      <c r="F3411" s="795">
        <v>107</v>
      </c>
      <c r="G3411" s="353">
        <f t="shared" si="77"/>
        <v>642</v>
      </c>
    </row>
    <row r="3412" spans="1:13" x14ac:dyDescent="0.2">
      <c r="A3412" s="345">
        <f t="shared" si="76"/>
        <v>10</v>
      </c>
      <c r="B3412" s="74"/>
      <c r="C3412" s="249"/>
      <c r="D3412" s="439" t="s">
        <v>3938</v>
      </c>
      <c r="E3412" s="778">
        <v>4</v>
      </c>
      <c r="F3412" s="795">
        <v>53.95</v>
      </c>
      <c r="G3412" s="353">
        <f t="shared" si="77"/>
        <v>215.8</v>
      </c>
    </row>
    <row r="3413" spans="1:13" x14ac:dyDescent="0.2">
      <c r="A3413" s="345">
        <f t="shared" si="76"/>
        <v>11</v>
      </c>
      <c r="B3413" s="74"/>
      <c r="C3413" s="249"/>
      <c r="D3413" s="798" t="s">
        <v>2326</v>
      </c>
      <c r="E3413" s="799">
        <v>1</v>
      </c>
      <c r="F3413" s="800">
        <v>71.3</v>
      </c>
      <c r="G3413" s="714">
        <f t="shared" ref="G3413:G3426" si="78">F3413*E3413</f>
        <v>71.3</v>
      </c>
    </row>
    <row r="3414" spans="1:13" x14ac:dyDescent="0.2">
      <c r="A3414" s="345">
        <f t="shared" si="76"/>
        <v>12</v>
      </c>
      <c r="B3414" s="74"/>
      <c r="C3414" s="249"/>
      <c r="D3414" s="798" t="s">
        <v>2719</v>
      </c>
      <c r="E3414" s="799">
        <v>3</v>
      </c>
      <c r="F3414" s="800">
        <v>82</v>
      </c>
      <c r="G3414" s="714">
        <f t="shared" si="78"/>
        <v>246</v>
      </c>
    </row>
    <row r="3415" spans="1:13" x14ac:dyDescent="0.2">
      <c r="A3415" s="345">
        <f t="shared" si="76"/>
        <v>13</v>
      </c>
      <c r="B3415" s="75"/>
      <c r="C3415" s="249"/>
      <c r="D3415" s="798" t="s">
        <v>3939</v>
      </c>
      <c r="E3415" s="799">
        <v>2</v>
      </c>
      <c r="F3415" s="802">
        <v>252</v>
      </c>
      <c r="G3415" s="714">
        <f t="shared" si="78"/>
        <v>504</v>
      </c>
    </row>
    <row r="3416" spans="1:13" x14ac:dyDescent="0.2">
      <c r="A3416" s="345">
        <f t="shared" si="76"/>
        <v>14</v>
      </c>
      <c r="B3416" s="75"/>
      <c r="C3416" s="249"/>
      <c r="D3416" s="798" t="s">
        <v>3940</v>
      </c>
      <c r="E3416" s="799">
        <v>1</v>
      </c>
      <c r="F3416" s="803">
        <v>344.5</v>
      </c>
      <c r="G3416" s="714">
        <f t="shared" si="78"/>
        <v>344.5</v>
      </c>
    </row>
    <row r="3417" spans="1:13" x14ac:dyDescent="0.2">
      <c r="A3417" s="345">
        <f t="shared" si="76"/>
        <v>15</v>
      </c>
      <c r="B3417" s="75"/>
      <c r="C3417" s="249"/>
      <c r="D3417" s="798" t="s">
        <v>3941</v>
      </c>
      <c r="E3417" s="778">
        <v>1</v>
      </c>
      <c r="F3417" s="795">
        <v>334.5</v>
      </c>
      <c r="G3417" s="714">
        <f t="shared" si="78"/>
        <v>334.5</v>
      </c>
    </row>
    <row r="3418" spans="1:13" x14ac:dyDescent="0.2">
      <c r="A3418" s="345">
        <f t="shared" si="76"/>
        <v>16</v>
      </c>
      <c r="B3418" s="75"/>
      <c r="C3418" s="249"/>
      <c r="D3418" s="798" t="s">
        <v>3942</v>
      </c>
      <c r="E3418" s="778">
        <v>2</v>
      </c>
      <c r="F3418" s="795">
        <v>213</v>
      </c>
      <c r="G3418" s="714">
        <f t="shared" si="78"/>
        <v>426</v>
      </c>
      <c r="H3418" s="215">
        <f>SUM(G3404:G3418)</f>
        <v>5007.1500000000005</v>
      </c>
      <c r="I3418" s="215"/>
      <c r="J3418" s="215"/>
      <c r="K3418" s="215"/>
      <c r="L3418" s="215"/>
      <c r="M3418" s="215"/>
    </row>
    <row r="3419" spans="1:13" x14ac:dyDescent="0.2">
      <c r="A3419" s="345">
        <f t="shared" si="76"/>
        <v>17</v>
      </c>
      <c r="B3419" s="75"/>
      <c r="C3419" s="249"/>
      <c r="D3419" s="1070" t="s">
        <v>339</v>
      </c>
      <c r="E3419" s="778">
        <v>3</v>
      </c>
      <c r="F3419" s="795">
        <v>69</v>
      </c>
      <c r="G3419" s="714">
        <f t="shared" si="78"/>
        <v>207</v>
      </c>
    </row>
    <row r="3420" spans="1:13" x14ac:dyDescent="0.2">
      <c r="A3420" s="345">
        <f t="shared" si="76"/>
        <v>18</v>
      </c>
      <c r="B3420" s="75"/>
      <c r="C3420" s="249"/>
      <c r="D3420" s="439" t="s">
        <v>2935</v>
      </c>
      <c r="E3420" s="778">
        <v>3</v>
      </c>
      <c r="F3420" s="795">
        <v>460</v>
      </c>
      <c r="G3420" s="714">
        <f t="shared" si="78"/>
        <v>1380</v>
      </c>
      <c r="H3420" s="164">
        <f>G3419+G3420</f>
        <v>1587</v>
      </c>
      <c r="I3420" s="164"/>
      <c r="J3420" s="164"/>
      <c r="K3420" s="164"/>
      <c r="L3420" s="164"/>
      <c r="M3420" s="164"/>
    </row>
    <row r="3421" spans="1:13" x14ac:dyDescent="0.2">
      <c r="A3421" s="345">
        <f t="shared" si="76"/>
        <v>19</v>
      </c>
      <c r="B3421" s="75"/>
      <c r="C3421" s="249"/>
      <c r="D3421" s="439" t="s">
        <v>3943</v>
      </c>
      <c r="E3421" s="799"/>
      <c r="F3421" s="800"/>
      <c r="G3421" s="714">
        <f t="shared" si="78"/>
        <v>0</v>
      </c>
    </row>
    <row r="3422" spans="1:13" x14ac:dyDescent="0.2">
      <c r="A3422" s="345">
        <f t="shared" si="76"/>
        <v>20</v>
      </c>
      <c r="B3422" s="75"/>
      <c r="C3422" s="249"/>
      <c r="D3422" s="439" t="s">
        <v>3944</v>
      </c>
      <c r="E3422" s="799"/>
      <c r="F3422" s="800"/>
      <c r="G3422" s="714">
        <f t="shared" si="78"/>
        <v>0</v>
      </c>
    </row>
    <row r="3423" spans="1:13" x14ac:dyDescent="0.2">
      <c r="A3423" s="345">
        <f t="shared" si="76"/>
        <v>21</v>
      </c>
      <c r="B3423" s="75"/>
      <c r="C3423" s="249"/>
      <c r="D3423" s="231" t="s">
        <v>3945</v>
      </c>
      <c r="E3423" s="799"/>
      <c r="F3423" s="800"/>
      <c r="G3423" s="714">
        <f t="shared" si="78"/>
        <v>0</v>
      </c>
    </row>
    <row r="3424" spans="1:13" x14ac:dyDescent="0.2">
      <c r="A3424" s="345">
        <f t="shared" si="76"/>
        <v>22</v>
      </c>
      <c r="B3424" s="75"/>
      <c r="C3424" s="249"/>
      <c r="D3424" s="231" t="s">
        <v>3946</v>
      </c>
      <c r="E3424" s="799"/>
      <c r="F3424" s="800"/>
      <c r="G3424" s="714">
        <f t="shared" si="78"/>
        <v>0</v>
      </c>
    </row>
    <row r="3425" spans="1:13" x14ac:dyDescent="0.2">
      <c r="A3425" s="345">
        <f t="shared" si="76"/>
        <v>23</v>
      </c>
      <c r="B3425" s="75"/>
      <c r="C3425" s="249"/>
      <c r="D3425" s="231" t="s">
        <v>3947</v>
      </c>
      <c r="E3425" s="799"/>
      <c r="F3425" s="800"/>
      <c r="G3425" s="714">
        <f t="shared" si="78"/>
        <v>0</v>
      </c>
    </row>
    <row r="3426" spans="1:13" x14ac:dyDescent="0.2">
      <c r="A3426" s="345"/>
      <c r="B3426" s="75"/>
      <c r="C3426" s="352"/>
      <c r="D3426" s="435" t="s">
        <v>3932</v>
      </c>
      <c r="E3426" s="84">
        <v>120</v>
      </c>
      <c r="F3426" s="70">
        <v>6.5</v>
      </c>
      <c r="G3426" s="714">
        <f t="shared" si="78"/>
        <v>780</v>
      </c>
      <c r="H3426" s="215">
        <f>G3426</f>
        <v>780</v>
      </c>
      <c r="I3426" s="215"/>
      <c r="J3426" s="215"/>
      <c r="K3426" s="215"/>
      <c r="L3426" s="215"/>
      <c r="M3426" s="215"/>
    </row>
    <row r="3427" spans="1:13" x14ac:dyDescent="0.2">
      <c r="A3427" s="345"/>
      <c r="B3427" s="985"/>
      <c r="C3427" s="656"/>
      <c r="D3427" s="986"/>
      <c r="E3427" s="987"/>
      <c r="F3427" s="988"/>
      <c r="G3427" s="714"/>
    </row>
    <row r="3428" spans="1:13" x14ac:dyDescent="0.2">
      <c r="A3428" s="345"/>
      <c r="B3428" s="75"/>
      <c r="C3428" s="352"/>
      <c r="D3428" s="435"/>
      <c r="E3428" s="84"/>
      <c r="F3428" s="70"/>
      <c r="G3428" s="714"/>
    </row>
    <row r="3429" spans="1:13" x14ac:dyDescent="0.2">
      <c r="A3429" s="345"/>
      <c r="B3429" s="75"/>
      <c r="C3429" s="352"/>
      <c r="D3429" s="435"/>
      <c r="E3429" s="84"/>
      <c r="F3429" s="70"/>
      <c r="G3429" s="714"/>
    </row>
    <row r="3430" spans="1:13" x14ac:dyDescent="0.2">
      <c r="A3430" s="345"/>
      <c r="B3430" s="75"/>
      <c r="C3430" s="352"/>
      <c r="D3430" s="435"/>
      <c r="E3430" s="84"/>
      <c r="F3430" s="70"/>
      <c r="G3430" s="714"/>
    </row>
    <row r="3431" spans="1:13" x14ac:dyDescent="0.2">
      <c r="A3431" s="345"/>
      <c r="B3431" s="75"/>
      <c r="C3431" s="352"/>
      <c r="D3431" s="435"/>
      <c r="E3431" s="84"/>
      <c r="F3431" s="70"/>
      <c r="G3431" s="714"/>
    </row>
    <row r="3432" spans="1:13" x14ac:dyDescent="0.2">
      <c r="A3432" s="345"/>
      <c r="B3432" s="75"/>
      <c r="C3432" s="352"/>
      <c r="D3432" s="435"/>
      <c r="E3432" s="84"/>
      <c r="F3432" s="70"/>
      <c r="G3432" s="714"/>
    </row>
    <row r="3433" spans="1:13" x14ac:dyDescent="0.2">
      <c r="A3433" s="345"/>
      <c r="B3433" s="75"/>
      <c r="C3433" s="352"/>
      <c r="D3433" s="435"/>
      <c r="E3433" s="84"/>
      <c r="F3433" s="70"/>
      <c r="G3433" s="35"/>
    </row>
    <row r="3434" spans="1:13" x14ac:dyDescent="0.2">
      <c r="A3434" s="345"/>
      <c r="B3434" s="75"/>
      <c r="C3434" s="352"/>
      <c r="D3434" s="435" t="s">
        <v>150</v>
      </c>
      <c r="E3434" s="84"/>
      <c r="F3434" s="172"/>
      <c r="G3434" s="35"/>
    </row>
    <row r="3435" spans="1:13" x14ac:dyDescent="0.2">
      <c r="A3435" s="345"/>
      <c r="B3435" s="75"/>
      <c r="C3435" s="352"/>
      <c r="D3435" s="435"/>
      <c r="E3435" s="84"/>
      <c r="F3435" s="173"/>
      <c r="G3435" s="35"/>
    </row>
    <row r="3436" spans="1:13" x14ac:dyDescent="0.2">
      <c r="A3436" s="345"/>
      <c r="B3436" s="75"/>
      <c r="C3436" s="352"/>
      <c r="D3436" s="435"/>
      <c r="E3436" s="84"/>
      <c r="F3436" s="173"/>
      <c r="G3436" s="35"/>
    </row>
    <row r="3437" spans="1:13" ht="13.5" thickBot="1" x14ac:dyDescent="0.25">
      <c r="A3437" s="45"/>
      <c r="B3437" s="188"/>
      <c r="C3437" s="47" t="s">
        <v>8</v>
      </c>
      <c r="D3437" s="66" t="s">
        <v>8</v>
      </c>
      <c r="E3437" s="188"/>
      <c r="F3437" s="49" t="s">
        <v>15</v>
      </c>
      <c r="G3437" s="50">
        <f>SUM(G3403:G3436)</f>
        <v>7842.1500000000005</v>
      </c>
    </row>
    <row r="3438" spans="1:13" ht="13.5" thickTop="1" x14ac:dyDescent="0.2">
      <c r="A3438" s="1188" t="s">
        <v>3856</v>
      </c>
      <c r="B3438" s="1189"/>
      <c r="C3438" s="1189"/>
      <c r="D3438" s="1189"/>
      <c r="E3438" s="1189"/>
      <c r="F3438" s="1189"/>
      <c r="G3438" s="1190"/>
    </row>
    <row r="3439" spans="1:13" ht="13.5" thickBot="1" x14ac:dyDescent="0.25">
      <c r="A3439" s="359"/>
      <c r="B3439" s="355"/>
      <c r="C3439" s="355" t="s">
        <v>8</v>
      </c>
      <c r="D3439" s="360"/>
      <c r="E3439" s="355"/>
      <c r="F3439" s="361"/>
      <c r="G3439" s="362"/>
    </row>
    <row r="3440" spans="1:13" ht="13.5" thickTop="1" x14ac:dyDescent="0.2">
      <c r="A3440" s="1130" t="s">
        <v>8</v>
      </c>
      <c r="B3440" s="1131"/>
      <c r="C3440" s="1131"/>
      <c r="D3440" s="57" t="s">
        <v>11</v>
      </c>
      <c r="E3440" s="1132" t="s">
        <v>12</v>
      </c>
      <c r="F3440" s="1132"/>
      <c r="G3440" s="1133"/>
    </row>
    <row r="3441" spans="1:7" x14ac:dyDescent="0.2">
      <c r="A3441" s="1191" t="s">
        <v>17</v>
      </c>
      <c r="B3441" s="1192"/>
      <c r="C3441" s="1193"/>
      <c r="D3441" s="39"/>
      <c r="E3441" s="1136"/>
      <c r="F3441" s="1137"/>
      <c r="G3441" s="1138"/>
    </row>
    <row r="3442" spans="1:7" x14ac:dyDescent="0.2">
      <c r="A3442" s="1191" t="s">
        <v>38</v>
      </c>
      <c r="B3442" s="1192"/>
      <c r="C3442" s="1193"/>
      <c r="D3442" s="58" t="s">
        <v>380</v>
      </c>
      <c r="E3442" s="1194" t="s">
        <v>142</v>
      </c>
      <c r="F3442" s="1139"/>
      <c r="G3442" s="1140"/>
    </row>
    <row r="3443" spans="1:7" ht="13.5" thickBot="1" x14ac:dyDescent="0.25">
      <c r="A3443" s="1195" t="s">
        <v>39</v>
      </c>
      <c r="B3443" s="1196"/>
      <c r="C3443" s="1197"/>
      <c r="D3443" s="356" t="s">
        <v>589</v>
      </c>
      <c r="E3443" s="1143" t="s">
        <v>0</v>
      </c>
      <c r="F3443" s="1143"/>
      <c r="G3443" s="1144"/>
    </row>
    <row r="3444" spans="1:7" ht="16.5" x14ac:dyDescent="0.25">
      <c r="A3444" s="1152" t="s">
        <v>29</v>
      </c>
      <c r="B3444" s="1153"/>
      <c r="C3444" s="1153"/>
      <c r="D3444" s="1153"/>
      <c r="E3444" s="1153"/>
      <c r="F3444" s="1153"/>
      <c r="G3444" s="1154"/>
    </row>
    <row r="3445" spans="1:7" x14ac:dyDescent="0.2">
      <c r="A3445" s="1155" t="s">
        <v>48</v>
      </c>
      <c r="B3445" s="1156"/>
      <c r="C3445" s="1156"/>
      <c r="D3445" s="1156"/>
      <c r="E3445" s="1156"/>
      <c r="F3445" s="1156"/>
      <c r="G3445" s="1157"/>
    </row>
    <row r="3446" spans="1:7" x14ac:dyDescent="0.2">
      <c r="A3446" s="1158" t="s">
        <v>49</v>
      </c>
      <c r="B3446" s="1159"/>
      <c r="C3446" s="1159"/>
      <c r="D3446" s="1159"/>
      <c r="E3446" s="1159"/>
      <c r="F3446" s="1159"/>
      <c r="G3446" s="1160"/>
    </row>
    <row r="3447" spans="1:7" x14ac:dyDescent="0.2">
      <c r="A3447" s="6"/>
      <c r="B3447" s="178"/>
      <c r="C3447" s="8"/>
      <c r="D3447" s="9"/>
      <c r="E3447" s="99"/>
      <c r="F3447" s="10"/>
      <c r="G3447" s="373" t="s">
        <v>20</v>
      </c>
    </row>
    <row r="3448" spans="1:7" x14ac:dyDescent="0.2">
      <c r="A3448" s="12" t="s">
        <v>1</v>
      </c>
      <c r="B3448" s="13"/>
      <c r="C3448" s="14" t="s">
        <v>5</v>
      </c>
      <c r="D3448" s="13"/>
      <c r="E3448" s="343" t="s">
        <v>3957</v>
      </c>
      <c r="F3448" s="60"/>
      <c r="G3448" s="344" t="s">
        <v>3901</v>
      </c>
    </row>
    <row r="3449" spans="1:7" x14ac:dyDescent="0.2">
      <c r="A3449" s="17" t="s">
        <v>8</v>
      </c>
      <c r="B3449" s="179"/>
      <c r="C3449" s="19"/>
      <c r="D3449" s="4"/>
      <c r="E3449" s="1145"/>
      <c r="F3449" s="1146"/>
      <c r="G3449" s="20"/>
    </row>
    <row r="3450" spans="1:7" x14ac:dyDescent="0.2">
      <c r="A3450" s="21" t="s">
        <v>37</v>
      </c>
      <c r="B3450" s="22"/>
      <c r="C3450" s="22"/>
      <c r="D3450" s="22"/>
      <c r="E3450" s="23" t="s">
        <v>46</v>
      </c>
      <c r="F3450" s="24"/>
      <c r="G3450" s="20" t="s">
        <v>50</v>
      </c>
    </row>
    <row r="3451" spans="1:7" x14ac:dyDescent="0.2">
      <c r="A3451" s="6"/>
      <c r="B3451" s="178"/>
      <c r="C3451" s="8"/>
      <c r="D3451" s="8"/>
      <c r="E3451" s="1147"/>
      <c r="F3451" s="1148"/>
      <c r="G3451" s="25"/>
    </row>
    <row r="3452" spans="1:7" ht="26.25" thickBot="1" x14ac:dyDescent="0.25">
      <c r="A3452" s="26" t="s">
        <v>47</v>
      </c>
      <c r="B3452" s="180" t="s">
        <v>23</v>
      </c>
      <c r="C3452" s="28" t="s">
        <v>34</v>
      </c>
      <c r="D3452" s="110" t="s">
        <v>53</v>
      </c>
      <c r="E3452" s="181" t="s">
        <v>54</v>
      </c>
      <c r="F3452" s="111" t="s">
        <v>55</v>
      </c>
      <c r="G3452" s="112" t="s">
        <v>35</v>
      </c>
    </row>
    <row r="3453" spans="1:7" ht="13.5" thickTop="1" x14ac:dyDescent="0.2">
      <c r="A3453" s="345">
        <v>1</v>
      </c>
      <c r="B3453" s="587" t="s">
        <v>8</v>
      </c>
      <c r="C3453" s="249" t="s">
        <v>153</v>
      </c>
      <c r="D3453" s="439" t="s">
        <v>2306</v>
      </c>
      <c r="E3453" s="778">
        <v>1</v>
      </c>
      <c r="F3453" s="795">
        <v>6000</v>
      </c>
      <c r="G3453" s="714">
        <f>F3453*E3453</f>
        <v>6000</v>
      </c>
    </row>
    <row r="3454" spans="1:7" x14ac:dyDescent="0.2">
      <c r="A3454" s="345"/>
      <c r="B3454" s="75"/>
      <c r="C3454" s="249"/>
      <c r="D3454" s="439" t="s">
        <v>2734</v>
      </c>
      <c r="E3454" s="778"/>
      <c r="F3454" s="795"/>
      <c r="G3454" s="714"/>
    </row>
    <row r="3455" spans="1:7" x14ac:dyDescent="0.2">
      <c r="A3455" s="345"/>
      <c r="B3455" s="75"/>
      <c r="C3455" s="352"/>
      <c r="D3455" s="435" t="s">
        <v>2736</v>
      </c>
      <c r="E3455" s="778"/>
      <c r="F3455" s="795"/>
      <c r="G3455" s="714"/>
    </row>
    <row r="3456" spans="1:7" x14ac:dyDescent="0.2">
      <c r="A3456" s="345"/>
      <c r="B3456" s="75"/>
      <c r="C3456" s="352"/>
      <c r="D3456" s="439" t="s">
        <v>2735</v>
      </c>
      <c r="E3456" s="778"/>
      <c r="F3456" s="796"/>
      <c r="G3456" s="714"/>
    </row>
    <row r="3457" spans="1:7" x14ac:dyDescent="0.2">
      <c r="A3457" s="345"/>
      <c r="B3457" s="75"/>
      <c r="C3457" s="249"/>
      <c r="D3457" s="439"/>
      <c r="E3457" s="778"/>
      <c r="F3457" s="797"/>
      <c r="G3457" s="714"/>
    </row>
    <row r="3458" spans="1:7" x14ac:dyDescent="0.2">
      <c r="A3458" s="345"/>
      <c r="B3458" s="75"/>
      <c r="C3458" s="249"/>
      <c r="D3458" s="805"/>
      <c r="E3458" s="778"/>
      <c r="F3458" s="795"/>
      <c r="G3458" s="714"/>
    </row>
    <row r="3459" spans="1:7" x14ac:dyDescent="0.2">
      <c r="A3459" s="345"/>
      <c r="B3459" s="75"/>
      <c r="C3459" s="282"/>
      <c r="D3459" s="439"/>
      <c r="E3459" s="778"/>
      <c r="F3459" s="795"/>
      <c r="G3459" s="714"/>
    </row>
    <row r="3460" spans="1:7" x14ac:dyDescent="0.2">
      <c r="A3460" s="345"/>
      <c r="B3460" s="75"/>
      <c r="C3460" s="249"/>
      <c r="D3460" s="439"/>
      <c r="E3460" s="778"/>
      <c r="F3460" s="795"/>
      <c r="G3460" s="714"/>
    </row>
    <row r="3461" spans="1:7" x14ac:dyDescent="0.2">
      <c r="A3461" s="345"/>
      <c r="B3461" s="186"/>
      <c r="C3461" s="249"/>
      <c r="D3461" s="439"/>
      <c r="E3461" s="778"/>
      <c r="F3461" s="795"/>
      <c r="G3461" s="714"/>
    </row>
    <row r="3462" spans="1:7" x14ac:dyDescent="0.2">
      <c r="A3462" s="345"/>
      <c r="B3462" s="74"/>
      <c r="C3462" s="249"/>
      <c r="D3462" s="439"/>
      <c r="E3462" s="778"/>
      <c r="F3462" s="795"/>
      <c r="G3462" s="714"/>
    </row>
    <row r="3463" spans="1:7" x14ac:dyDescent="0.2">
      <c r="A3463" s="345"/>
      <c r="B3463" s="74"/>
      <c r="C3463" s="249"/>
      <c r="D3463" s="798"/>
      <c r="E3463" s="799"/>
      <c r="F3463" s="800"/>
      <c r="G3463" s="714"/>
    </row>
    <row r="3464" spans="1:7" x14ac:dyDescent="0.2">
      <c r="A3464" s="345"/>
      <c r="B3464" s="74"/>
      <c r="C3464" s="249"/>
      <c r="D3464" s="798"/>
      <c r="E3464" s="799"/>
      <c r="F3464" s="800"/>
      <c r="G3464" s="714"/>
    </row>
    <row r="3465" spans="1:7" x14ac:dyDescent="0.2">
      <c r="A3465" s="345"/>
      <c r="B3465" s="75"/>
      <c r="C3465" s="249"/>
      <c r="D3465" s="798"/>
      <c r="E3465" s="801"/>
      <c r="F3465" s="802"/>
      <c r="G3465" s="714"/>
    </row>
    <row r="3466" spans="1:7" x14ac:dyDescent="0.2">
      <c r="A3466" s="345"/>
      <c r="B3466" s="75"/>
      <c r="C3466" s="249"/>
      <c r="D3466" s="798"/>
      <c r="E3466" s="799"/>
      <c r="F3466" s="803"/>
      <c r="G3466" s="714"/>
    </row>
    <row r="3467" spans="1:7" x14ac:dyDescent="0.2">
      <c r="A3467" s="345"/>
      <c r="B3467" s="75"/>
      <c r="C3467" s="249"/>
      <c r="D3467" s="798"/>
      <c r="E3467" s="778"/>
      <c r="F3467" s="795"/>
      <c r="G3467" s="714"/>
    </row>
    <row r="3468" spans="1:7" x14ac:dyDescent="0.2">
      <c r="A3468" s="345"/>
      <c r="B3468" s="75"/>
      <c r="C3468" s="249"/>
      <c r="D3468" s="798"/>
      <c r="E3468" s="774"/>
      <c r="F3468" s="795"/>
      <c r="G3468" s="714"/>
    </row>
    <row r="3469" spans="1:7" x14ac:dyDescent="0.2">
      <c r="A3469" s="345"/>
      <c r="B3469" s="75"/>
      <c r="C3469" s="249"/>
      <c r="D3469" s="798"/>
      <c r="E3469" s="774"/>
      <c r="F3469" s="795"/>
      <c r="G3469" s="714"/>
    </row>
    <row r="3470" spans="1:7" x14ac:dyDescent="0.2">
      <c r="A3470" s="345"/>
      <c r="B3470" s="75"/>
      <c r="C3470" s="249"/>
      <c r="D3470" s="439"/>
      <c r="E3470" s="774"/>
      <c r="F3470" s="795"/>
      <c r="G3470" s="714"/>
    </row>
    <row r="3471" spans="1:7" x14ac:dyDescent="0.2">
      <c r="A3471" s="345"/>
      <c r="B3471" s="75"/>
      <c r="C3471" s="249"/>
      <c r="D3471" s="439"/>
      <c r="E3471" s="804"/>
      <c r="F3471" s="795"/>
      <c r="G3471" s="714"/>
    </row>
    <row r="3472" spans="1:7" x14ac:dyDescent="0.2">
      <c r="A3472" s="345"/>
      <c r="B3472" s="75"/>
      <c r="C3472" s="249"/>
      <c r="D3472" s="439"/>
      <c r="E3472" s="799"/>
      <c r="F3472" s="800"/>
      <c r="G3472" s="714"/>
    </row>
    <row r="3473" spans="1:7" x14ac:dyDescent="0.2">
      <c r="A3473" s="345"/>
      <c r="B3473" s="75"/>
      <c r="C3473" s="249"/>
      <c r="D3473" s="439"/>
      <c r="E3473" s="799"/>
      <c r="F3473" s="800"/>
      <c r="G3473" s="714"/>
    </row>
    <row r="3474" spans="1:7" x14ac:dyDescent="0.2">
      <c r="A3474" s="345"/>
      <c r="B3474" s="75"/>
      <c r="C3474" s="249"/>
      <c r="D3474" s="798"/>
      <c r="E3474" s="799"/>
      <c r="F3474" s="800"/>
      <c r="G3474" s="714"/>
    </row>
    <row r="3475" spans="1:7" x14ac:dyDescent="0.2">
      <c r="A3475" s="345"/>
      <c r="B3475" s="75"/>
      <c r="C3475" s="249"/>
      <c r="D3475" s="798"/>
      <c r="E3475" s="799"/>
      <c r="F3475" s="800"/>
      <c r="G3475" s="714"/>
    </row>
    <row r="3476" spans="1:7" x14ac:dyDescent="0.2">
      <c r="A3476" s="345"/>
      <c r="B3476" s="75"/>
      <c r="C3476" s="249"/>
      <c r="D3476" s="798"/>
      <c r="E3476" s="799"/>
      <c r="F3476" s="800"/>
      <c r="G3476" s="714"/>
    </row>
    <row r="3477" spans="1:7" x14ac:dyDescent="0.2">
      <c r="A3477" s="345"/>
      <c r="B3477" s="75"/>
      <c r="C3477" s="352"/>
      <c r="D3477" s="435"/>
      <c r="E3477" s="84"/>
      <c r="F3477" s="70"/>
      <c r="G3477" s="35"/>
    </row>
    <row r="3478" spans="1:7" x14ac:dyDescent="0.2">
      <c r="A3478" s="345"/>
      <c r="B3478" s="75"/>
      <c r="C3478" s="352"/>
      <c r="D3478" s="435"/>
      <c r="E3478" s="84"/>
      <c r="F3478" s="70"/>
      <c r="G3478" s="35"/>
    </row>
    <row r="3479" spans="1:7" x14ac:dyDescent="0.2">
      <c r="A3479" s="345"/>
      <c r="B3479" s="75"/>
      <c r="C3479" s="352"/>
      <c r="D3479" s="435"/>
      <c r="E3479" s="84"/>
      <c r="F3479" s="70"/>
      <c r="G3479" s="35"/>
    </row>
    <row r="3480" spans="1:7" x14ac:dyDescent="0.2">
      <c r="A3480" s="345"/>
      <c r="B3480" s="75"/>
      <c r="C3480" s="352"/>
      <c r="D3480" s="435"/>
      <c r="E3480" s="84"/>
      <c r="F3480" s="70"/>
      <c r="G3480" s="35"/>
    </row>
    <row r="3481" spans="1:7" x14ac:dyDescent="0.2">
      <c r="A3481" s="345"/>
      <c r="B3481" s="75"/>
      <c r="C3481" s="352"/>
      <c r="D3481" s="435"/>
      <c r="E3481" s="84"/>
      <c r="F3481" s="70"/>
      <c r="G3481" s="35"/>
    </row>
    <row r="3482" spans="1:7" x14ac:dyDescent="0.2">
      <c r="A3482" s="345"/>
      <c r="B3482" s="75"/>
      <c r="C3482" s="352"/>
      <c r="D3482" s="435"/>
      <c r="E3482" s="84"/>
      <c r="F3482" s="70"/>
      <c r="G3482" s="35"/>
    </row>
    <row r="3483" spans="1:7" x14ac:dyDescent="0.2">
      <c r="A3483" s="345"/>
      <c r="B3483" s="75"/>
      <c r="C3483" s="352"/>
      <c r="D3483" s="435"/>
      <c r="E3483" s="84"/>
      <c r="F3483" s="70"/>
      <c r="G3483" s="35"/>
    </row>
    <row r="3484" spans="1:7" x14ac:dyDescent="0.2">
      <c r="A3484" s="345"/>
      <c r="B3484" s="75"/>
      <c r="C3484" s="352"/>
      <c r="D3484" s="435" t="s">
        <v>150</v>
      </c>
      <c r="E3484" s="84"/>
      <c r="F3484" s="172"/>
      <c r="G3484" s="35"/>
    </row>
    <row r="3485" spans="1:7" x14ac:dyDescent="0.2">
      <c r="A3485" s="345"/>
      <c r="B3485" s="75"/>
      <c r="C3485" s="352"/>
      <c r="D3485" s="435"/>
      <c r="E3485" s="84"/>
      <c r="F3485" s="173"/>
      <c r="G3485" s="35"/>
    </row>
    <row r="3486" spans="1:7" x14ac:dyDescent="0.2">
      <c r="A3486" s="345"/>
      <c r="B3486" s="75"/>
      <c r="C3486" s="352"/>
      <c r="D3486" s="435"/>
      <c r="E3486" s="84"/>
      <c r="F3486" s="173"/>
      <c r="G3486" s="35"/>
    </row>
    <row r="3487" spans="1:7" ht="13.5" thickBot="1" x14ac:dyDescent="0.25">
      <c r="A3487" s="45"/>
      <c r="B3487" s="188"/>
      <c r="C3487" s="47" t="s">
        <v>8</v>
      </c>
      <c r="D3487" s="66" t="s">
        <v>8</v>
      </c>
      <c r="E3487" s="188"/>
      <c r="F3487" s="49" t="s">
        <v>15</v>
      </c>
      <c r="G3487" s="50">
        <f>SUM(G3453:G3486)</f>
        <v>6000</v>
      </c>
    </row>
    <row r="3488" spans="1:7" ht="13.5" thickTop="1" x14ac:dyDescent="0.2">
      <c r="A3488" s="1188" t="s">
        <v>3958</v>
      </c>
      <c r="B3488" s="1189"/>
      <c r="C3488" s="1189"/>
      <c r="D3488" s="1189"/>
      <c r="E3488" s="1189"/>
      <c r="F3488" s="1189"/>
      <c r="G3488" s="1190"/>
    </row>
    <row r="3489" spans="1:7" ht="13.5" thickBot="1" x14ac:dyDescent="0.25">
      <c r="A3489" s="359"/>
      <c r="B3489" s="355"/>
      <c r="C3489" s="355" t="s">
        <v>3959</v>
      </c>
      <c r="D3489" s="360"/>
      <c r="E3489" s="355"/>
      <c r="F3489" s="361"/>
      <c r="G3489" s="362"/>
    </row>
    <row r="3490" spans="1:7" ht="13.5" thickTop="1" x14ac:dyDescent="0.2">
      <c r="A3490" s="1130" t="s">
        <v>8</v>
      </c>
      <c r="B3490" s="1131"/>
      <c r="C3490" s="1131"/>
      <c r="D3490" s="57" t="s">
        <v>11</v>
      </c>
      <c r="E3490" s="1132" t="s">
        <v>12</v>
      </c>
      <c r="F3490" s="1132"/>
      <c r="G3490" s="1133"/>
    </row>
    <row r="3491" spans="1:7" x14ac:dyDescent="0.2">
      <c r="A3491" s="1191" t="s">
        <v>17</v>
      </c>
      <c r="B3491" s="1192"/>
      <c r="C3491" s="1193"/>
      <c r="D3491" s="39"/>
      <c r="E3491" s="1136"/>
      <c r="F3491" s="1137"/>
      <c r="G3491" s="1138"/>
    </row>
    <row r="3492" spans="1:7" x14ac:dyDescent="0.2">
      <c r="A3492" s="1191" t="s">
        <v>38</v>
      </c>
      <c r="B3492" s="1192"/>
      <c r="C3492" s="1193"/>
      <c r="D3492" s="58" t="s">
        <v>380</v>
      </c>
      <c r="E3492" s="1194" t="s">
        <v>142</v>
      </c>
      <c r="F3492" s="1139"/>
      <c r="G3492" s="1140"/>
    </row>
    <row r="3493" spans="1:7" ht="13.5" thickBot="1" x14ac:dyDescent="0.25">
      <c r="A3493" s="1195" t="s">
        <v>39</v>
      </c>
      <c r="B3493" s="1196"/>
      <c r="C3493" s="1197"/>
      <c r="D3493" s="356" t="s">
        <v>589</v>
      </c>
      <c r="E3493" s="1143" t="s">
        <v>0</v>
      </c>
      <c r="F3493" s="1143"/>
      <c r="G3493" s="1144"/>
    </row>
    <row r="3494" spans="1:7" ht="16.5" x14ac:dyDescent="0.25">
      <c r="A3494" s="1152" t="s">
        <v>29</v>
      </c>
      <c r="B3494" s="1153"/>
      <c r="C3494" s="1153"/>
      <c r="D3494" s="1153"/>
      <c r="E3494" s="1153"/>
      <c r="F3494" s="1153"/>
      <c r="G3494" s="1154"/>
    </row>
    <row r="3495" spans="1:7" x14ac:dyDescent="0.2">
      <c r="A3495" s="1155" t="s">
        <v>48</v>
      </c>
      <c r="B3495" s="1156"/>
      <c r="C3495" s="1156"/>
      <c r="D3495" s="1156"/>
      <c r="E3495" s="1156"/>
      <c r="F3495" s="1156"/>
      <c r="G3495" s="1157"/>
    </row>
    <row r="3496" spans="1:7" x14ac:dyDescent="0.2">
      <c r="A3496" s="1158" t="s">
        <v>49</v>
      </c>
      <c r="B3496" s="1159"/>
      <c r="C3496" s="1159"/>
      <c r="D3496" s="1159"/>
      <c r="E3496" s="1159"/>
      <c r="F3496" s="1159"/>
      <c r="G3496" s="1160"/>
    </row>
    <row r="3497" spans="1:7" x14ac:dyDescent="0.2">
      <c r="A3497" s="6"/>
      <c r="B3497" s="178"/>
      <c r="C3497" s="8"/>
      <c r="D3497" s="9"/>
      <c r="E3497" s="99"/>
      <c r="F3497" s="10"/>
      <c r="G3497" s="373" t="s">
        <v>20</v>
      </c>
    </row>
    <row r="3498" spans="1:7" x14ac:dyDescent="0.2">
      <c r="A3498" s="12" t="s">
        <v>1</v>
      </c>
      <c r="B3498" s="13"/>
      <c r="C3498" s="14" t="s">
        <v>5</v>
      </c>
      <c r="D3498" s="13"/>
      <c r="E3498" s="343" t="s">
        <v>4113</v>
      </c>
      <c r="F3498" s="60"/>
      <c r="G3498" s="344" t="s">
        <v>4107</v>
      </c>
    </row>
    <row r="3499" spans="1:7" x14ac:dyDescent="0.2">
      <c r="A3499" s="17" t="s">
        <v>8</v>
      </c>
      <c r="B3499" s="179"/>
      <c r="C3499" s="19"/>
      <c r="D3499" s="4"/>
      <c r="E3499" s="1145"/>
      <c r="F3499" s="1146"/>
      <c r="G3499" s="20"/>
    </row>
    <row r="3500" spans="1:7" x14ac:dyDescent="0.2">
      <c r="A3500" s="21" t="s">
        <v>37</v>
      </c>
      <c r="B3500" s="22"/>
      <c r="C3500" s="22"/>
      <c r="D3500" s="22"/>
      <c r="E3500" s="23" t="s">
        <v>46</v>
      </c>
      <c r="F3500" s="24"/>
      <c r="G3500" s="20" t="s">
        <v>50</v>
      </c>
    </row>
    <row r="3501" spans="1:7" x14ac:dyDescent="0.2">
      <c r="A3501" s="6"/>
      <c r="B3501" s="178"/>
      <c r="C3501" s="8"/>
      <c r="D3501" s="8"/>
      <c r="E3501" s="1147"/>
      <c r="F3501" s="1148"/>
      <c r="G3501" s="25"/>
    </row>
    <row r="3502" spans="1:7" ht="26.25" thickBot="1" x14ac:dyDescent="0.25">
      <c r="A3502" s="26" t="s">
        <v>47</v>
      </c>
      <c r="B3502" s="180" t="s">
        <v>23</v>
      </c>
      <c r="C3502" s="28" t="s">
        <v>34</v>
      </c>
      <c r="D3502" s="110" t="s">
        <v>53</v>
      </c>
      <c r="E3502" s="181" t="s">
        <v>54</v>
      </c>
      <c r="F3502" s="111" t="s">
        <v>55</v>
      </c>
      <c r="G3502" s="112" t="s">
        <v>35</v>
      </c>
    </row>
    <row r="3503" spans="1:7" ht="13.5" thickTop="1" x14ac:dyDescent="0.2">
      <c r="A3503" s="345">
        <v>1</v>
      </c>
      <c r="B3503" s="75"/>
      <c r="C3503" s="249" t="s">
        <v>2733</v>
      </c>
      <c r="D3503" s="439" t="s">
        <v>2871</v>
      </c>
      <c r="E3503" s="778">
        <v>16</v>
      </c>
      <c r="F3503" s="795">
        <v>40</v>
      </c>
      <c r="G3503" s="714">
        <f>F3503*E3503</f>
        <v>640</v>
      </c>
    </row>
    <row r="3504" spans="1:7" x14ac:dyDescent="0.2">
      <c r="A3504" s="345">
        <v>2</v>
      </c>
      <c r="B3504" s="75"/>
      <c r="C3504" s="249" t="s">
        <v>2733</v>
      </c>
      <c r="D3504" s="439" t="s">
        <v>2875</v>
      </c>
      <c r="E3504" s="778">
        <v>16</v>
      </c>
      <c r="F3504" s="795">
        <v>40</v>
      </c>
      <c r="G3504" s="714">
        <f t="shared" ref="G3504:G3505" si="79">F3504*E3504</f>
        <v>640</v>
      </c>
    </row>
    <row r="3505" spans="1:7" x14ac:dyDescent="0.2">
      <c r="A3505" s="345">
        <v>3</v>
      </c>
      <c r="B3505" s="75"/>
      <c r="C3505" s="352" t="s">
        <v>2733</v>
      </c>
      <c r="D3505" s="435" t="s">
        <v>2885</v>
      </c>
      <c r="E3505" s="778">
        <v>16</v>
      </c>
      <c r="F3505" s="795">
        <v>40</v>
      </c>
      <c r="G3505" s="714">
        <f t="shared" si="79"/>
        <v>640</v>
      </c>
    </row>
    <row r="3506" spans="1:7" x14ac:dyDescent="0.2">
      <c r="A3506" s="345"/>
      <c r="B3506" s="75"/>
      <c r="C3506" s="352"/>
      <c r="D3506" s="439"/>
      <c r="E3506" s="778"/>
      <c r="F3506" s="796"/>
      <c r="G3506" s="714"/>
    </row>
    <row r="3507" spans="1:7" x14ac:dyDescent="0.2">
      <c r="A3507" s="345"/>
      <c r="B3507" s="75"/>
      <c r="C3507" s="249"/>
      <c r="D3507" s="439"/>
      <c r="E3507" s="778"/>
      <c r="F3507" s="797"/>
      <c r="G3507" s="714"/>
    </row>
    <row r="3508" spans="1:7" x14ac:dyDescent="0.2">
      <c r="A3508" s="345"/>
      <c r="B3508" s="75"/>
      <c r="C3508" s="249"/>
      <c r="D3508" s="805"/>
      <c r="E3508" s="778"/>
      <c r="F3508" s="795"/>
      <c r="G3508" s="714"/>
    </row>
    <row r="3509" spans="1:7" x14ac:dyDescent="0.2">
      <c r="A3509" s="345"/>
      <c r="B3509" s="75"/>
      <c r="C3509" s="282"/>
      <c r="D3509" s="439"/>
      <c r="E3509" s="778"/>
      <c r="F3509" s="795"/>
      <c r="G3509" s="714"/>
    </row>
    <row r="3510" spans="1:7" x14ac:dyDescent="0.2">
      <c r="A3510" s="345"/>
      <c r="B3510" s="75"/>
      <c r="C3510" s="249"/>
      <c r="D3510" s="439"/>
      <c r="E3510" s="774"/>
      <c r="F3510" s="795"/>
      <c r="G3510" s="714"/>
    </row>
    <row r="3511" spans="1:7" x14ac:dyDescent="0.2">
      <c r="A3511" s="345"/>
      <c r="B3511" s="186"/>
      <c r="C3511" s="249"/>
      <c r="D3511" s="439"/>
      <c r="E3511" s="778"/>
      <c r="F3511" s="795"/>
      <c r="G3511" s="714"/>
    </row>
    <row r="3512" spans="1:7" x14ac:dyDescent="0.2">
      <c r="A3512" s="345"/>
      <c r="B3512" s="74"/>
      <c r="C3512" s="249"/>
      <c r="D3512" s="439"/>
      <c r="E3512" s="778"/>
      <c r="F3512" s="795"/>
      <c r="G3512" s="714"/>
    </row>
    <row r="3513" spans="1:7" x14ac:dyDescent="0.2">
      <c r="A3513" s="345"/>
      <c r="B3513" s="74"/>
      <c r="C3513" s="249"/>
      <c r="D3513" s="439"/>
      <c r="E3513" s="799"/>
      <c r="F3513" s="800"/>
      <c r="G3513" s="714"/>
    </row>
    <row r="3514" spans="1:7" x14ac:dyDescent="0.2">
      <c r="A3514" s="345"/>
      <c r="B3514" s="74"/>
      <c r="C3514" s="249"/>
      <c r="D3514" s="439"/>
      <c r="E3514" s="799"/>
      <c r="F3514" s="800"/>
      <c r="G3514" s="714"/>
    </row>
    <row r="3515" spans="1:7" x14ac:dyDescent="0.2">
      <c r="A3515" s="345"/>
      <c r="B3515" s="75"/>
      <c r="C3515" s="249"/>
      <c r="D3515" s="439"/>
      <c r="E3515" s="799"/>
      <c r="F3515" s="802"/>
      <c r="G3515" s="714"/>
    </row>
    <row r="3516" spans="1:7" x14ac:dyDescent="0.2">
      <c r="A3516" s="345"/>
      <c r="B3516" s="75"/>
      <c r="C3516" s="249"/>
      <c r="D3516" s="798"/>
      <c r="E3516" s="799"/>
      <c r="F3516" s="803"/>
      <c r="G3516" s="714"/>
    </row>
    <row r="3517" spans="1:7" x14ac:dyDescent="0.2">
      <c r="A3517" s="345"/>
      <c r="B3517" s="75"/>
      <c r="C3517" s="249"/>
      <c r="D3517" s="439"/>
      <c r="E3517" s="778"/>
      <c r="F3517" s="795"/>
      <c r="G3517" s="714"/>
    </row>
    <row r="3518" spans="1:7" x14ac:dyDescent="0.2">
      <c r="A3518" s="345"/>
      <c r="B3518" s="75"/>
      <c r="C3518" s="249"/>
      <c r="D3518" s="798"/>
      <c r="E3518" s="778"/>
      <c r="F3518" s="795"/>
      <c r="G3518" s="714"/>
    </row>
    <row r="3519" spans="1:7" x14ac:dyDescent="0.2">
      <c r="A3519" s="345"/>
      <c r="B3519" s="75"/>
      <c r="C3519" s="249"/>
      <c r="D3519" s="798"/>
      <c r="E3519" s="778"/>
      <c r="F3519" s="795"/>
      <c r="G3519" s="714"/>
    </row>
    <row r="3520" spans="1:7" x14ac:dyDescent="0.2">
      <c r="A3520" s="345"/>
      <c r="B3520" s="75"/>
      <c r="C3520" s="249"/>
      <c r="D3520" s="439"/>
      <c r="E3520" s="778"/>
      <c r="F3520" s="795"/>
      <c r="G3520" s="714"/>
    </row>
    <row r="3521" spans="1:7" x14ac:dyDescent="0.2">
      <c r="A3521" s="345"/>
      <c r="B3521" s="75"/>
      <c r="C3521" s="249"/>
      <c r="D3521" s="439"/>
      <c r="E3521" s="778"/>
      <c r="F3521" s="795"/>
      <c r="G3521" s="714"/>
    </row>
    <row r="3522" spans="1:7" x14ac:dyDescent="0.2">
      <c r="A3522" s="345"/>
      <c r="B3522" s="75"/>
      <c r="C3522" s="249"/>
      <c r="D3522" s="439"/>
      <c r="E3522" s="799"/>
      <c r="F3522" s="800"/>
      <c r="G3522" s="714"/>
    </row>
    <row r="3523" spans="1:7" x14ac:dyDescent="0.2">
      <c r="A3523" s="345"/>
      <c r="B3523" s="75"/>
      <c r="C3523" s="249"/>
      <c r="D3523" s="439"/>
      <c r="E3523" s="799"/>
      <c r="F3523" s="800"/>
      <c r="G3523" s="714"/>
    </row>
    <row r="3524" spans="1:7" x14ac:dyDescent="0.2">
      <c r="A3524" s="345"/>
      <c r="B3524" s="75"/>
      <c r="C3524" s="249"/>
      <c r="D3524" s="798"/>
      <c r="E3524" s="799"/>
      <c r="F3524" s="800"/>
      <c r="G3524" s="714"/>
    </row>
    <row r="3525" spans="1:7" x14ac:dyDescent="0.2">
      <c r="A3525" s="345"/>
      <c r="B3525" s="75"/>
      <c r="C3525" s="249"/>
      <c r="D3525" s="439"/>
      <c r="E3525" s="799"/>
      <c r="F3525" s="800"/>
      <c r="G3525" s="714"/>
    </row>
    <row r="3526" spans="1:7" x14ac:dyDescent="0.2">
      <c r="A3526" s="345"/>
      <c r="B3526" s="75"/>
      <c r="C3526" s="249"/>
      <c r="D3526" s="798"/>
      <c r="E3526" s="799"/>
      <c r="F3526" s="800"/>
      <c r="G3526" s="714"/>
    </row>
    <row r="3527" spans="1:7" x14ac:dyDescent="0.2">
      <c r="A3527" s="345"/>
      <c r="B3527" s="75"/>
      <c r="C3527" s="352"/>
      <c r="D3527" s="435"/>
      <c r="E3527" s="84"/>
      <c r="F3527" s="70"/>
      <c r="G3527" s="35"/>
    </row>
    <row r="3528" spans="1:7" x14ac:dyDescent="0.2">
      <c r="A3528" s="345"/>
      <c r="B3528" s="75"/>
      <c r="C3528" s="352"/>
      <c r="D3528" s="435"/>
      <c r="E3528" s="84"/>
      <c r="F3528" s="70"/>
      <c r="G3528" s="35"/>
    </row>
    <row r="3529" spans="1:7" x14ac:dyDescent="0.2">
      <c r="A3529" s="345"/>
      <c r="B3529" s="75"/>
      <c r="C3529" s="352"/>
      <c r="D3529" s="435"/>
      <c r="E3529" s="84"/>
      <c r="F3529" s="70"/>
      <c r="G3529" s="35"/>
    </row>
    <row r="3530" spans="1:7" x14ac:dyDescent="0.2">
      <c r="A3530" s="345"/>
      <c r="B3530" s="75"/>
      <c r="C3530" s="352"/>
      <c r="D3530" s="435"/>
      <c r="E3530" s="84"/>
      <c r="F3530" s="70"/>
      <c r="G3530" s="35"/>
    </row>
    <row r="3531" spans="1:7" x14ac:dyDescent="0.2">
      <c r="A3531" s="345"/>
      <c r="B3531" s="75"/>
      <c r="C3531" s="352"/>
      <c r="D3531" s="435"/>
      <c r="E3531" s="84"/>
      <c r="F3531" s="70"/>
      <c r="G3531" s="35"/>
    </row>
    <row r="3532" spans="1:7" x14ac:dyDescent="0.2">
      <c r="A3532" s="345"/>
      <c r="B3532" s="75"/>
      <c r="C3532" s="352"/>
      <c r="D3532" s="435"/>
      <c r="E3532" s="84"/>
      <c r="F3532" s="70"/>
      <c r="G3532" s="35"/>
    </row>
    <row r="3533" spans="1:7" x14ac:dyDescent="0.2">
      <c r="A3533" s="345"/>
      <c r="B3533" s="75"/>
      <c r="C3533" s="352"/>
      <c r="D3533" s="435"/>
      <c r="E3533" s="84"/>
      <c r="F3533" s="70"/>
      <c r="G3533" s="35"/>
    </row>
    <row r="3534" spans="1:7" x14ac:dyDescent="0.2">
      <c r="A3534" s="345"/>
      <c r="B3534" s="75"/>
      <c r="C3534" s="352"/>
      <c r="D3534" s="435" t="s">
        <v>150</v>
      </c>
      <c r="E3534" s="84"/>
      <c r="F3534" s="172"/>
      <c r="G3534" s="35"/>
    </row>
    <row r="3535" spans="1:7" x14ac:dyDescent="0.2">
      <c r="A3535" s="345"/>
      <c r="B3535" s="75"/>
      <c r="C3535" s="352"/>
      <c r="D3535" s="435"/>
      <c r="E3535" s="84"/>
      <c r="F3535" s="173"/>
      <c r="G3535" s="35"/>
    </row>
    <row r="3536" spans="1:7" x14ac:dyDescent="0.2">
      <c r="A3536" s="345"/>
      <c r="B3536" s="75"/>
      <c r="C3536" s="352"/>
      <c r="D3536" s="435"/>
      <c r="E3536" s="84"/>
      <c r="F3536" s="173"/>
      <c r="G3536" s="35"/>
    </row>
    <row r="3537" spans="1:7" ht="13.5" thickBot="1" x14ac:dyDescent="0.25">
      <c r="A3537" s="45"/>
      <c r="B3537" s="188"/>
      <c r="C3537" s="47" t="s">
        <v>8</v>
      </c>
      <c r="D3537" s="66" t="s">
        <v>8</v>
      </c>
      <c r="E3537" s="188"/>
      <c r="F3537" s="49" t="s">
        <v>15</v>
      </c>
      <c r="G3537" s="50">
        <f>SUM(G3503:G3536)</f>
        <v>1920</v>
      </c>
    </row>
    <row r="3538" spans="1:7" ht="13.5" thickTop="1" x14ac:dyDescent="0.2">
      <c r="A3538" s="1188" t="s">
        <v>3644</v>
      </c>
      <c r="B3538" s="1189"/>
      <c r="C3538" s="1189"/>
      <c r="D3538" s="1189"/>
      <c r="E3538" s="1189"/>
      <c r="F3538" s="1189"/>
      <c r="G3538" s="1190"/>
    </row>
    <row r="3539" spans="1:7" ht="13.5" thickBot="1" x14ac:dyDescent="0.25">
      <c r="A3539" s="359"/>
      <c r="B3539" s="355"/>
      <c r="C3539" s="355" t="s">
        <v>8</v>
      </c>
      <c r="D3539" s="360"/>
      <c r="E3539" s="355"/>
      <c r="F3539" s="361"/>
      <c r="G3539" s="362"/>
    </row>
    <row r="3540" spans="1:7" ht="13.5" thickTop="1" x14ac:dyDescent="0.2">
      <c r="A3540" s="1130" t="s">
        <v>8</v>
      </c>
      <c r="B3540" s="1131"/>
      <c r="C3540" s="1131"/>
      <c r="D3540" s="57" t="s">
        <v>11</v>
      </c>
      <c r="E3540" s="1132" t="s">
        <v>12</v>
      </c>
      <c r="F3540" s="1132"/>
      <c r="G3540" s="1133"/>
    </row>
    <row r="3541" spans="1:7" x14ac:dyDescent="0.2">
      <c r="A3541" s="1191" t="s">
        <v>17</v>
      </c>
      <c r="B3541" s="1192"/>
      <c r="C3541" s="1193"/>
      <c r="D3541" s="39"/>
      <c r="E3541" s="1136"/>
      <c r="F3541" s="1137"/>
      <c r="G3541" s="1138"/>
    </row>
    <row r="3542" spans="1:7" x14ac:dyDescent="0.2">
      <c r="A3542" s="1191" t="s">
        <v>38</v>
      </c>
      <c r="B3542" s="1192"/>
      <c r="C3542" s="1193"/>
      <c r="D3542" s="58" t="s">
        <v>380</v>
      </c>
      <c r="E3542" s="1194" t="s">
        <v>142</v>
      </c>
      <c r="F3542" s="1139"/>
      <c r="G3542" s="1140"/>
    </row>
    <row r="3543" spans="1:7" ht="13.5" thickBot="1" x14ac:dyDescent="0.25">
      <c r="A3543" s="1195" t="s">
        <v>39</v>
      </c>
      <c r="B3543" s="1196"/>
      <c r="C3543" s="1197"/>
      <c r="D3543" s="356" t="s">
        <v>589</v>
      </c>
      <c r="E3543" s="1143" t="s">
        <v>0</v>
      </c>
      <c r="F3543" s="1143"/>
      <c r="G3543" s="1144"/>
    </row>
    <row r="3544" spans="1:7" ht="16.5" x14ac:dyDescent="0.25">
      <c r="A3544" s="1152" t="s">
        <v>29</v>
      </c>
      <c r="B3544" s="1153"/>
      <c r="C3544" s="1153"/>
      <c r="D3544" s="1153"/>
      <c r="E3544" s="1153"/>
      <c r="F3544" s="1153"/>
      <c r="G3544" s="1154"/>
    </row>
    <row r="3545" spans="1:7" x14ac:dyDescent="0.2">
      <c r="A3545" s="1155" t="s">
        <v>48</v>
      </c>
      <c r="B3545" s="1156"/>
      <c r="C3545" s="1156"/>
      <c r="D3545" s="1156"/>
      <c r="E3545" s="1156"/>
      <c r="F3545" s="1156"/>
      <c r="G3545" s="1157"/>
    </row>
    <row r="3546" spans="1:7" x14ac:dyDescent="0.2">
      <c r="A3546" s="1158" t="s">
        <v>49</v>
      </c>
      <c r="B3546" s="1159"/>
      <c r="C3546" s="1159"/>
      <c r="D3546" s="1159"/>
      <c r="E3546" s="1159"/>
      <c r="F3546" s="1159"/>
      <c r="G3546" s="1160"/>
    </row>
    <row r="3547" spans="1:7" x14ac:dyDescent="0.2">
      <c r="A3547" s="6"/>
      <c r="B3547" s="178"/>
      <c r="C3547" s="8"/>
      <c r="D3547" s="9"/>
      <c r="E3547" s="99"/>
      <c r="F3547" s="10"/>
      <c r="G3547" s="373" t="s">
        <v>20</v>
      </c>
    </row>
    <row r="3548" spans="1:7" x14ac:dyDescent="0.2">
      <c r="A3548" s="12" t="s">
        <v>1</v>
      </c>
      <c r="B3548" s="13"/>
      <c r="C3548" s="14" t="s">
        <v>5</v>
      </c>
      <c r="D3548" s="13"/>
      <c r="E3548" s="343" t="s">
        <v>4132</v>
      </c>
      <c r="F3548" s="60"/>
      <c r="G3548" s="344" t="s">
        <v>4146</v>
      </c>
    </row>
    <row r="3549" spans="1:7" x14ac:dyDescent="0.2">
      <c r="A3549" s="17" t="s">
        <v>8</v>
      </c>
      <c r="B3549" s="179"/>
      <c r="C3549" s="19"/>
      <c r="D3549" s="4"/>
      <c r="E3549" s="1145"/>
      <c r="F3549" s="1146"/>
      <c r="G3549" s="20"/>
    </row>
    <row r="3550" spans="1:7" x14ac:dyDescent="0.2">
      <c r="A3550" s="21" t="s">
        <v>37</v>
      </c>
      <c r="B3550" s="22"/>
      <c r="C3550" s="22"/>
      <c r="D3550" s="22"/>
      <c r="E3550" s="23" t="s">
        <v>46</v>
      </c>
      <c r="F3550" s="24"/>
      <c r="G3550" s="20" t="s">
        <v>50</v>
      </c>
    </row>
    <row r="3551" spans="1:7" x14ac:dyDescent="0.2">
      <c r="A3551" s="6"/>
      <c r="B3551" s="178"/>
      <c r="C3551" s="8"/>
      <c r="D3551" s="8"/>
      <c r="E3551" s="1147"/>
      <c r="F3551" s="1148"/>
      <c r="G3551" s="25"/>
    </row>
    <row r="3552" spans="1:7" ht="26.25" thickBot="1" x14ac:dyDescent="0.25">
      <c r="A3552" s="26" t="s">
        <v>47</v>
      </c>
      <c r="B3552" s="180" t="s">
        <v>23</v>
      </c>
      <c r="C3552" s="28" t="s">
        <v>34</v>
      </c>
      <c r="D3552" s="110" t="s">
        <v>53</v>
      </c>
      <c r="E3552" s="181" t="s">
        <v>54</v>
      </c>
      <c r="F3552" s="111" t="s">
        <v>55</v>
      </c>
      <c r="G3552" s="112" t="s">
        <v>35</v>
      </c>
    </row>
    <row r="3553" spans="1:16" ht="13.5" thickTop="1" x14ac:dyDescent="0.2">
      <c r="A3553" s="345">
        <v>1</v>
      </c>
      <c r="B3553" s="75"/>
      <c r="C3553" s="346" t="s">
        <v>1461</v>
      </c>
      <c r="D3553" s="347" t="s">
        <v>2026</v>
      </c>
      <c r="E3553" s="438">
        <v>2</v>
      </c>
      <c r="F3553" s="437">
        <v>150</v>
      </c>
      <c r="G3553" s="35">
        <f>F3553*E3553</f>
        <v>300</v>
      </c>
    </row>
    <row r="3554" spans="1:16" x14ac:dyDescent="0.2">
      <c r="A3554" s="345">
        <f>A3553+1</f>
        <v>2</v>
      </c>
      <c r="B3554" s="75"/>
      <c r="C3554" s="352" t="s">
        <v>1461</v>
      </c>
      <c r="D3554" s="347" t="s">
        <v>3677</v>
      </c>
      <c r="E3554" s="77">
        <v>2</v>
      </c>
      <c r="F3554" s="185">
        <v>100</v>
      </c>
      <c r="G3554" s="35">
        <f t="shared" ref="G3554:G3565" si="80">F3554*E3554</f>
        <v>200</v>
      </c>
    </row>
    <row r="3555" spans="1:16" x14ac:dyDescent="0.2">
      <c r="A3555" s="345">
        <f t="shared" ref="A3555:A3565" si="81">A3554+1</f>
        <v>3</v>
      </c>
      <c r="B3555" s="75"/>
      <c r="C3555" s="352" t="s">
        <v>1469</v>
      </c>
      <c r="D3555" s="439" t="s">
        <v>4147</v>
      </c>
      <c r="E3555" s="77">
        <v>4</v>
      </c>
      <c r="F3555" s="185">
        <v>10</v>
      </c>
      <c r="G3555" s="35">
        <f t="shared" si="80"/>
        <v>40</v>
      </c>
      <c r="H3555" s="164">
        <f>G3553+G3554+G3555</f>
        <v>540</v>
      </c>
      <c r="I3555" s="164"/>
      <c r="J3555" s="164"/>
      <c r="K3555" s="164"/>
      <c r="L3555" s="164"/>
      <c r="M3555" s="164"/>
    </row>
    <row r="3556" spans="1:16" x14ac:dyDescent="0.2">
      <c r="A3556" s="345">
        <f t="shared" si="81"/>
        <v>4</v>
      </c>
      <c r="B3556" s="75"/>
      <c r="C3556" s="352" t="s">
        <v>1461</v>
      </c>
      <c r="D3556" s="347" t="s">
        <v>4149</v>
      </c>
      <c r="E3556" s="77">
        <v>11.58</v>
      </c>
      <c r="F3556" s="214">
        <v>330.22452500000003</v>
      </c>
      <c r="G3556" s="35">
        <f t="shared" si="80"/>
        <v>3823.9999995000003</v>
      </c>
      <c r="O3556" s="2">
        <f>3824/11.58</f>
        <v>330.22452504317789</v>
      </c>
    </row>
    <row r="3557" spans="1:16" x14ac:dyDescent="0.2">
      <c r="A3557" s="345">
        <f t="shared" si="81"/>
        <v>5</v>
      </c>
      <c r="B3557" s="75"/>
      <c r="C3557" s="352" t="s">
        <v>1461</v>
      </c>
      <c r="D3557" s="347" t="s">
        <v>1549</v>
      </c>
      <c r="E3557" s="77">
        <v>16.82</v>
      </c>
      <c r="F3557" s="185">
        <v>200</v>
      </c>
      <c r="G3557" s="35">
        <f t="shared" si="80"/>
        <v>3364</v>
      </c>
      <c r="H3557" s="164">
        <f>G3556+G3557</f>
        <v>7187.9999994999998</v>
      </c>
      <c r="I3557" s="164"/>
      <c r="J3557" s="164"/>
      <c r="K3557" s="164"/>
      <c r="L3557" s="164"/>
      <c r="M3557" s="164"/>
      <c r="O3557" s="2">
        <f>3364/16.82</f>
        <v>200</v>
      </c>
    </row>
    <row r="3558" spans="1:16" x14ac:dyDescent="0.2">
      <c r="A3558" s="345">
        <f t="shared" si="81"/>
        <v>6</v>
      </c>
      <c r="B3558" s="75"/>
      <c r="C3558" s="352" t="s">
        <v>177</v>
      </c>
      <c r="D3558" s="347" t="s">
        <v>3653</v>
      </c>
      <c r="E3558" s="77">
        <v>1</v>
      </c>
      <c r="F3558" s="185">
        <v>95</v>
      </c>
      <c r="G3558" s="35">
        <f t="shared" si="80"/>
        <v>95</v>
      </c>
    </row>
    <row r="3559" spans="1:16" x14ac:dyDescent="0.2">
      <c r="A3559" s="345">
        <f t="shared" si="81"/>
        <v>7</v>
      </c>
      <c r="B3559" s="75"/>
      <c r="C3559" s="352" t="s">
        <v>177</v>
      </c>
      <c r="D3559" s="347" t="s">
        <v>1665</v>
      </c>
      <c r="E3559" s="77">
        <v>1</v>
      </c>
      <c r="F3559" s="185">
        <v>205</v>
      </c>
      <c r="G3559" s="35">
        <f t="shared" si="80"/>
        <v>205</v>
      </c>
    </row>
    <row r="3560" spans="1:16" x14ac:dyDescent="0.2">
      <c r="A3560" s="345">
        <f t="shared" si="81"/>
        <v>8</v>
      </c>
      <c r="B3560" s="75"/>
      <c r="C3560" s="352" t="s">
        <v>149</v>
      </c>
      <c r="D3560" s="347" t="s">
        <v>4151</v>
      </c>
      <c r="E3560" s="77">
        <v>2</v>
      </c>
      <c r="F3560" s="185">
        <v>75</v>
      </c>
      <c r="G3560" s="35">
        <f t="shared" si="80"/>
        <v>150</v>
      </c>
    </row>
    <row r="3561" spans="1:16" x14ac:dyDescent="0.2">
      <c r="A3561" s="345">
        <f t="shared" si="81"/>
        <v>9</v>
      </c>
      <c r="B3561" s="186"/>
      <c r="C3561" s="352" t="s">
        <v>153</v>
      </c>
      <c r="D3561" s="347" t="s">
        <v>1486</v>
      </c>
      <c r="E3561" s="438">
        <v>12</v>
      </c>
      <c r="F3561" s="185">
        <v>7</v>
      </c>
      <c r="G3561" s="35">
        <f t="shared" si="80"/>
        <v>84</v>
      </c>
    </row>
    <row r="3562" spans="1:16" x14ac:dyDescent="0.2">
      <c r="A3562" s="345">
        <f t="shared" si="81"/>
        <v>10</v>
      </c>
      <c r="B3562" s="74"/>
      <c r="C3562" s="352" t="s">
        <v>1565</v>
      </c>
      <c r="D3562" s="347" t="s">
        <v>4148</v>
      </c>
      <c r="E3562" s="77">
        <v>2</v>
      </c>
      <c r="F3562" s="185">
        <v>150</v>
      </c>
      <c r="G3562" s="35">
        <f t="shared" si="80"/>
        <v>300</v>
      </c>
    </row>
    <row r="3563" spans="1:16" x14ac:dyDescent="0.2">
      <c r="A3563" s="345">
        <f t="shared" si="81"/>
        <v>11</v>
      </c>
      <c r="B3563" s="74"/>
      <c r="C3563" s="352" t="s">
        <v>1461</v>
      </c>
      <c r="D3563" s="435" t="s">
        <v>1557</v>
      </c>
      <c r="E3563" s="228">
        <v>3</v>
      </c>
      <c r="F3563" s="229">
        <v>37.5</v>
      </c>
      <c r="G3563" s="220">
        <f t="shared" si="80"/>
        <v>112.5</v>
      </c>
      <c r="P3563" s="2">
        <f>225/37.5</f>
        <v>6</v>
      </c>
    </row>
    <row r="3564" spans="1:16" x14ac:dyDescent="0.2">
      <c r="A3564" s="345">
        <f t="shared" si="81"/>
        <v>12</v>
      </c>
      <c r="B3564" s="74"/>
      <c r="C3564" s="352" t="s">
        <v>1476</v>
      </c>
      <c r="D3564" s="435" t="s">
        <v>2335</v>
      </c>
      <c r="E3564" s="84">
        <v>5</v>
      </c>
      <c r="F3564" s="163">
        <v>210</v>
      </c>
      <c r="G3564" s="35">
        <f t="shared" si="80"/>
        <v>1050</v>
      </c>
      <c r="H3564" s="164">
        <f>G3563+G3564</f>
        <v>1162.5</v>
      </c>
      <c r="I3564" s="164"/>
      <c r="J3564" s="164"/>
      <c r="K3564" s="164"/>
      <c r="L3564" s="164"/>
      <c r="M3564" s="164"/>
    </row>
    <row r="3565" spans="1:16" x14ac:dyDescent="0.2">
      <c r="A3565" s="345">
        <f t="shared" si="81"/>
        <v>13</v>
      </c>
      <c r="B3565" s="75"/>
      <c r="C3565" s="352" t="s">
        <v>1461</v>
      </c>
      <c r="D3565" s="435" t="s">
        <v>3675</v>
      </c>
      <c r="E3565" s="84">
        <v>2</v>
      </c>
      <c r="F3565" s="172">
        <v>20</v>
      </c>
      <c r="G3565" s="35">
        <f t="shared" si="80"/>
        <v>40</v>
      </c>
    </row>
    <row r="3566" spans="1:16" x14ac:dyDescent="0.2">
      <c r="A3566" s="345"/>
      <c r="B3566" s="75"/>
      <c r="C3566" s="352"/>
      <c r="D3566" s="435"/>
      <c r="E3566" s="84"/>
      <c r="F3566" s="173"/>
      <c r="G3566" s="35"/>
    </row>
    <row r="3567" spans="1:16" x14ac:dyDescent="0.2">
      <c r="A3567" s="345"/>
      <c r="B3567" s="75"/>
      <c r="C3567" s="352"/>
      <c r="D3567" s="435"/>
      <c r="E3567" s="644"/>
      <c r="F3567" s="185"/>
      <c r="G3567" s="35"/>
    </row>
    <row r="3568" spans="1:16" x14ac:dyDescent="0.2">
      <c r="A3568" s="345"/>
      <c r="B3568" s="75"/>
      <c r="C3568" s="352"/>
      <c r="D3568" s="435"/>
      <c r="E3568" s="77"/>
      <c r="F3568" s="185"/>
      <c r="G3568" s="35"/>
    </row>
    <row r="3569" spans="1:7" x14ac:dyDescent="0.2">
      <c r="A3569" s="345"/>
      <c r="B3569" s="75"/>
      <c r="C3569" s="352"/>
      <c r="D3569" s="347"/>
      <c r="E3569" s="778"/>
      <c r="F3569" s="1072"/>
      <c r="G3569" s="35"/>
    </row>
    <row r="3570" spans="1:7" x14ac:dyDescent="0.2">
      <c r="A3570" s="345"/>
      <c r="B3570" s="75"/>
      <c r="C3570" s="352"/>
      <c r="D3570" s="347"/>
      <c r="E3570" s="644"/>
      <c r="F3570" s="185"/>
      <c r="G3570" s="35"/>
    </row>
    <row r="3571" spans="1:7" x14ac:dyDescent="0.2">
      <c r="A3571" s="345"/>
      <c r="B3571" s="75"/>
      <c r="C3571" s="352"/>
      <c r="D3571" s="347"/>
      <c r="E3571" s="77"/>
      <c r="F3571" s="185"/>
      <c r="G3571" s="35"/>
    </row>
    <row r="3572" spans="1:7" x14ac:dyDescent="0.2">
      <c r="A3572" s="345"/>
      <c r="B3572" s="75"/>
      <c r="C3572" s="352"/>
      <c r="D3572" s="347"/>
      <c r="E3572" s="84"/>
      <c r="F3572" s="163"/>
      <c r="G3572" s="35"/>
    </row>
    <row r="3573" spans="1:7" x14ac:dyDescent="0.2">
      <c r="A3573" s="345"/>
      <c r="B3573" s="75"/>
      <c r="C3573" s="352"/>
      <c r="D3573" s="347"/>
      <c r="E3573" s="84"/>
      <c r="F3573" s="163"/>
      <c r="G3573" s="35"/>
    </row>
    <row r="3574" spans="1:7" x14ac:dyDescent="0.2">
      <c r="A3574" s="345"/>
      <c r="B3574" s="75"/>
      <c r="C3574" s="352"/>
      <c r="D3574" s="435"/>
      <c r="E3574" s="84"/>
      <c r="F3574" s="163"/>
      <c r="G3574" s="35"/>
    </row>
    <row r="3575" spans="1:7" x14ac:dyDescent="0.2">
      <c r="A3575" s="345"/>
      <c r="B3575" s="75"/>
      <c r="C3575" s="352"/>
      <c r="D3575" s="435"/>
      <c r="E3575" s="84"/>
      <c r="F3575" s="163"/>
      <c r="G3575" s="35"/>
    </row>
    <row r="3576" spans="1:7" x14ac:dyDescent="0.2">
      <c r="A3576" s="345"/>
      <c r="B3576" s="75"/>
      <c r="C3576" s="352"/>
      <c r="D3576" s="435"/>
      <c r="E3576" s="645"/>
      <c r="F3576" s="163"/>
      <c r="G3576" s="35"/>
    </row>
    <row r="3577" spans="1:7" x14ac:dyDescent="0.2">
      <c r="A3577" s="345"/>
      <c r="B3577" s="75"/>
      <c r="C3577" s="352"/>
      <c r="D3577" s="435"/>
      <c r="E3577" s="84"/>
      <c r="F3577" s="163"/>
      <c r="G3577" s="35"/>
    </row>
    <row r="3578" spans="1:7" x14ac:dyDescent="0.2">
      <c r="A3578" s="345"/>
      <c r="B3578" s="75"/>
      <c r="C3578" s="352"/>
      <c r="D3578" s="435"/>
      <c r="E3578" s="84"/>
      <c r="F3578" s="163"/>
      <c r="G3578" s="35"/>
    </row>
    <row r="3579" spans="1:7" x14ac:dyDescent="0.2">
      <c r="A3579" s="345"/>
      <c r="B3579" s="75"/>
      <c r="C3579" s="352"/>
      <c r="D3579" s="435"/>
      <c r="E3579" s="84"/>
      <c r="F3579" s="163"/>
      <c r="G3579" s="35"/>
    </row>
    <row r="3580" spans="1:7" x14ac:dyDescent="0.2">
      <c r="A3580" s="345"/>
      <c r="B3580" s="75"/>
      <c r="C3580" s="352"/>
      <c r="D3580" s="435"/>
      <c r="E3580" s="84"/>
      <c r="F3580" s="163"/>
      <c r="G3580" s="35"/>
    </row>
    <row r="3581" spans="1:7" x14ac:dyDescent="0.2">
      <c r="A3581" s="345"/>
      <c r="B3581" s="75"/>
      <c r="C3581" s="352"/>
      <c r="D3581" s="435"/>
      <c r="E3581" s="84"/>
      <c r="F3581" s="163"/>
      <c r="G3581" s="35"/>
    </row>
    <row r="3582" spans="1:7" x14ac:dyDescent="0.2">
      <c r="A3582" s="345"/>
      <c r="B3582" s="75"/>
      <c r="C3582" s="352"/>
      <c r="D3582" s="435"/>
      <c r="E3582" s="84"/>
      <c r="F3582" s="163"/>
      <c r="G3582" s="35"/>
    </row>
    <row r="3583" spans="1:7" x14ac:dyDescent="0.2">
      <c r="A3583" s="345"/>
      <c r="B3583" s="75"/>
      <c r="C3583" s="352"/>
      <c r="D3583" s="435"/>
      <c r="E3583" s="645"/>
      <c r="F3583" s="163"/>
      <c r="G3583" s="35"/>
    </row>
    <row r="3584" spans="1:7" x14ac:dyDescent="0.2">
      <c r="A3584" s="345"/>
      <c r="B3584" s="75"/>
      <c r="C3584" s="352"/>
      <c r="D3584" s="435"/>
      <c r="E3584" s="84"/>
      <c r="F3584" s="172"/>
      <c r="G3584" s="35"/>
    </row>
    <row r="3585" spans="1:7" x14ac:dyDescent="0.2">
      <c r="A3585" s="345"/>
      <c r="B3585" s="75"/>
      <c r="C3585" s="352"/>
      <c r="D3585" s="435"/>
      <c r="E3585" s="84"/>
      <c r="F3585" s="173"/>
      <c r="G3585" s="35"/>
    </row>
    <row r="3586" spans="1:7" x14ac:dyDescent="0.2">
      <c r="A3586" s="345"/>
      <c r="B3586" s="75"/>
      <c r="C3586" s="352"/>
      <c r="D3586" s="435"/>
      <c r="E3586" s="84"/>
      <c r="F3586" s="173"/>
      <c r="G3586" s="651" t="s">
        <v>8</v>
      </c>
    </row>
    <row r="3587" spans="1:7" ht="13.5" thickBot="1" x14ac:dyDescent="0.25">
      <c r="A3587" s="45"/>
      <c r="B3587" s="188"/>
      <c r="C3587" s="47" t="s">
        <v>8</v>
      </c>
      <c r="D3587" s="66" t="s">
        <v>8</v>
      </c>
      <c r="E3587" s="188"/>
      <c r="F3587" s="49" t="s">
        <v>15</v>
      </c>
      <c r="G3587" s="50">
        <f>SUM(G3553:G3586)</f>
        <v>9764.4999994999998</v>
      </c>
    </row>
    <row r="3588" spans="1:7" ht="13.5" thickTop="1" x14ac:dyDescent="0.2">
      <c r="A3588" s="1188" t="s">
        <v>4150</v>
      </c>
      <c r="B3588" s="1189"/>
      <c r="C3588" s="1189"/>
      <c r="D3588" s="1189"/>
      <c r="E3588" s="1189"/>
      <c r="F3588" s="1189"/>
      <c r="G3588" s="1190"/>
    </row>
    <row r="3589" spans="1:7" ht="13.5" thickBot="1" x14ac:dyDescent="0.25">
      <c r="A3589" s="359"/>
      <c r="B3589" s="355"/>
      <c r="C3589" s="355" t="s">
        <v>8</v>
      </c>
      <c r="D3589" s="360"/>
      <c r="E3589" s="355"/>
      <c r="F3589" s="361"/>
      <c r="G3589" s="362"/>
    </row>
    <row r="3590" spans="1:7" ht="13.5" thickTop="1" x14ac:dyDescent="0.2">
      <c r="A3590" s="1130" t="s">
        <v>8</v>
      </c>
      <c r="B3590" s="1131"/>
      <c r="C3590" s="1131"/>
      <c r="D3590" s="57" t="s">
        <v>11</v>
      </c>
      <c r="E3590" s="1132" t="s">
        <v>12</v>
      </c>
      <c r="F3590" s="1132"/>
      <c r="G3590" s="1133"/>
    </row>
    <row r="3591" spans="1:7" x14ac:dyDescent="0.2">
      <c r="A3591" s="1191" t="s">
        <v>17</v>
      </c>
      <c r="B3591" s="1192"/>
      <c r="C3591" s="1193"/>
      <c r="D3591" s="39"/>
      <c r="E3591" s="1136"/>
      <c r="F3591" s="1137"/>
      <c r="G3591" s="1138"/>
    </row>
    <row r="3592" spans="1:7" x14ac:dyDescent="0.2">
      <c r="A3592" s="1191" t="s">
        <v>38</v>
      </c>
      <c r="B3592" s="1192"/>
      <c r="C3592" s="1193"/>
      <c r="D3592" s="58" t="s">
        <v>380</v>
      </c>
      <c r="E3592" s="1194" t="s">
        <v>142</v>
      </c>
      <c r="F3592" s="1139"/>
      <c r="G3592" s="1140"/>
    </row>
    <row r="3593" spans="1:7" ht="13.5" thickBot="1" x14ac:dyDescent="0.25">
      <c r="A3593" s="1195" t="s">
        <v>39</v>
      </c>
      <c r="B3593" s="1196"/>
      <c r="C3593" s="1197"/>
      <c r="D3593" s="356" t="s">
        <v>589</v>
      </c>
      <c r="E3593" s="1143" t="s">
        <v>0</v>
      </c>
      <c r="F3593" s="1143"/>
      <c r="G3593" s="1144"/>
    </row>
    <row r="3594" spans="1:7" ht="16.5" x14ac:dyDescent="0.25">
      <c r="A3594" s="1152" t="s">
        <v>29</v>
      </c>
      <c r="B3594" s="1153"/>
      <c r="C3594" s="1153"/>
      <c r="D3594" s="1153"/>
      <c r="E3594" s="1153"/>
      <c r="F3594" s="1153"/>
      <c r="G3594" s="1154"/>
    </row>
    <row r="3595" spans="1:7" x14ac:dyDescent="0.2">
      <c r="A3595" s="1155" t="s">
        <v>48</v>
      </c>
      <c r="B3595" s="1156"/>
      <c r="C3595" s="1156"/>
      <c r="D3595" s="1156"/>
      <c r="E3595" s="1156"/>
      <c r="F3595" s="1156"/>
      <c r="G3595" s="1157"/>
    </row>
    <row r="3596" spans="1:7" x14ac:dyDescent="0.2">
      <c r="A3596" s="1158" t="s">
        <v>49</v>
      </c>
      <c r="B3596" s="1159"/>
      <c r="C3596" s="1159"/>
      <c r="D3596" s="1159"/>
      <c r="E3596" s="1159"/>
      <c r="F3596" s="1159"/>
      <c r="G3596" s="1160"/>
    </row>
    <row r="3597" spans="1:7" x14ac:dyDescent="0.2">
      <c r="A3597" s="6"/>
      <c r="B3597" s="178"/>
      <c r="C3597" s="8"/>
      <c r="D3597" s="9"/>
      <c r="E3597" s="99"/>
      <c r="F3597" s="10"/>
      <c r="G3597" s="373" t="s">
        <v>20</v>
      </c>
    </row>
    <row r="3598" spans="1:7" x14ac:dyDescent="0.2">
      <c r="A3598" s="12" t="s">
        <v>1</v>
      </c>
      <c r="B3598" s="13"/>
      <c r="C3598" s="14" t="s">
        <v>5</v>
      </c>
      <c r="D3598" s="13"/>
      <c r="E3598" s="343" t="s">
        <v>4132</v>
      </c>
      <c r="F3598" s="60"/>
      <c r="G3598" s="344" t="s">
        <v>4146</v>
      </c>
    </row>
    <row r="3599" spans="1:7" x14ac:dyDescent="0.2">
      <c r="A3599" s="17" t="s">
        <v>8</v>
      </c>
      <c r="B3599" s="179"/>
      <c r="C3599" s="19"/>
      <c r="D3599" s="4"/>
      <c r="E3599" s="1145"/>
      <c r="F3599" s="1146"/>
      <c r="G3599" s="20"/>
    </row>
    <row r="3600" spans="1:7" x14ac:dyDescent="0.2">
      <c r="A3600" s="21" t="s">
        <v>37</v>
      </c>
      <c r="B3600" s="22"/>
      <c r="C3600" s="22"/>
      <c r="D3600" s="22"/>
      <c r="E3600" s="23" t="s">
        <v>46</v>
      </c>
      <c r="F3600" s="24"/>
      <c r="G3600" s="20" t="s">
        <v>50</v>
      </c>
    </row>
    <row r="3601" spans="1:15" x14ac:dyDescent="0.2">
      <c r="A3601" s="6"/>
      <c r="B3601" s="178"/>
      <c r="C3601" s="8"/>
      <c r="D3601" s="8"/>
      <c r="E3601" s="1147"/>
      <c r="F3601" s="1148"/>
      <c r="G3601" s="25"/>
    </row>
    <row r="3602" spans="1:15" ht="26.25" thickBot="1" x14ac:dyDescent="0.25">
      <c r="A3602" s="26" t="s">
        <v>47</v>
      </c>
      <c r="B3602" s="180" t="s">
        <v>23</v>
      </c>
      <c r="C3602" s="28" t="s">
        <v>34</v>
      </c>
      <c r="D3602" s="110" t="s">
        <v>53</v>
      </c>
      <c r="E3602" s="181" t="s">
        <v>54</v>
      </c>
      <c r="F3602" s="111" t="s">
        <v>55</v>
      </c>
      <c r="G3602" s="112" t="s">
        <v>35</v>
      </c>
    </row>
    <row r="3603" spans="1:15" ht="13.5" thickTop="1" x14ac:dyDescent="0.2">
      <c r="A3603" s="345">
        <v>1</v>
      </c>
      <c r="B3603" s="75"/>
      <c r="C3603" s="346" t="s">
        <v>149</v>
      </c>
      <c r="D3603" s="347" t="s">
        <v>4153</v>
      </c>
      <c r="E3603" s="438">
        <v>10</v>
      </c>
      <c r="F3603" s="437">
        <v>35</v>
      </c>
      <c r="G3603" s="35">
        <f>F3603*E3603</f>
        <v>350</v>
      </c>
    </row>
    <row r="3604" spans="1:15" x14ac:dyDescent="0.2">
      <c r="A3604" s="345">
        <f>A3603+1</f>
        <v>2</v>
      </c>
      <c r="B3604" s="75"/>
      <c r="C3604" s="352" t="s">
        <v>153</v>
      </c>
      <c r="D3604" s="347" t="s">
        <v>2593</v>
      </c>
      <c r="E3604" s="77">
        <v>1</v>
      </c>
      <c r="F3604" s="185">
        <v>70</v>
      </c>
      <c r="G3604" s="35">
        <f t="shared" ref="G3604:G3633" si="82">F3604*E3604</f>
        <v>70</v>
      </c>
    </row>
    <row r="3605" spans="1:15" x14ac:dyDescent="0.2">
      <c r="A3605" s="345">
        <f t="shared" ref="A3605:A3633" si="83">A3604+1</f>
        <v>3</v>
      </c>
      <c r="B3605" s="75"/>
      <c r="C3605" s="352" t="s">
        <v>149</v>
      </c>
      <c r="D3605" s="439" t="s">
        <v>4159</v>
      </c>
      <c r="E3605" s="77">
        <v>1</v>
      </c>
      <c r="F3605" s="185">
        <v>20</v>
      </c>
      <c r="G3605" s="35">
        <f t="shared" si="82"/>
        <v>20</v>
      </c>
    </row>
    <row r="3606" spans="1:15" x14ac:dyDescent="0.2">
      <c r="A3606" s="345">
        <f t="shared" si="83"/>
        <v>4</v>
      </c>
      <c r="B3606" s="75"/>
      <c r="C3606" s="352" t="s">
        <v>246</v>
      </c>
      <c r="D3606" s="347" t="s">
        <v>1667</v>
      </c>
      <c r="E3606" s="77">
        <v>1</v>
      </c>
      <c r="F3606" s="214">
        <v>150</v>
      </c>
      <c r="G3606" s="35">
        <f t="shared" si="82"/>
        <v>150</v>
      </c>
    </row>
    <row r="3607" spans="1:15" x14ac:dyDescent="0.2">
      <c r="A3607" s="345">
        <f t="shared" si="83"/>
        <v>5</v>
      </c>
      <c r="B3607" s="75"/>
      <c r="C3607" s="352" t="s">
        <v>1461</v>
      </c>
      <c r="D3607" s="347" t="s">
        <v>3677</v>
      </c>
      <c r="E3607" s="77">
        <v>1</v>
      </c>
      <c r="F3607" s="185">
        <v>75</v>
      </c>
      <c r="G3607" s="35">
        <f t="shared" si="82"/>
        <v>75</v>
      </c>
    </row>
    <row r="3608" spans="1:15" x14ac:dyDescent="0.2">
      <c r="A3608" s="345">
        <f t="shared" si="83"/>
        <v>6</v>
      </c>
      <c r="B3608" s="75"/>
      <c r="C3608" s="352" t="s">
        <v>1461</v>
      </c>
      <c r="D3608" s="347" t="s">
        <v>2020</v>
      </c>
      <c r="E3608" s="77">
        <v>0.25</v>
      </c>
      <c r="F3608" s="185">
        <v>580</v>
      </c>
      <c r="G3608" s="35">
        <f t="shared" si="82"/>
        <v>145</v>
      </c>
      <c r="O3608" s="2">
        <f>145/0.25</f>
        <v>580</v>
      </c>
    </row>
    <row r="3609" spans="1:15" x14ac:dyDescent="0.2">
      <c r="A3609" s="345">
        <f t="shared" si="83"/>
        <v>7</v>
      </c>
      <c r="B3609" s="75"/>
      <c r="C3609" s="352" t="s">
        <v>1469</v>
      </c>
      <c r="D3609" s="347" t="s">
        <v>1555</v>
      </c>
      <c r="E3609" s="77">
        <v>1</v>
      </c>
      <c r="F3609" s="185">
        <v>30</v>
      </c>
      <c r="G3609" s="35">
        <f t="shared" si="82"/>
        <v>30</v>
      </c>
    </row>
    <row r="3610" spans="1:15" x14ac:dyDescent="0.2">
      <c r="A3610" s="345">
        <f t="shared" si="83"/>
        <v>8</v>
      </c>
      <c r="B3610" s="75"/>
      <c r="C3610" s="352" t="s">
        <v>1461</v>
      </c>
      <c r="D3610" s="347" t="s">
        <v>1653</v>
      </c>
      <c r="E3610" s="77">
        <v>0.25</v>
      </c>
      <c r="F3610" s="185">
        <v>160</v>
      </c>
      <c r="G3610" s="35">
        <f t="shared" si="82"/>
        <v>40</v>
      </c>
    </row>
    <row r="3611" spans="1:15" x14ac:dyDescent="0.2">
      <c r="A3611" s="345">
        <f t="shared" si="83"/>
        <v>9</v>
      </c>
      <c r="B3611" s="186"/>
      <c r="C3611" s="352" t="s">
        <v>153</v>
      </c>
      <c r="D3611" s="347" t="s">
        <v>340</v>
      </c>
      <c r="E3611" s="438">
        <v>12</v>
      </c>
      <c r="F3611" s="437">
        <v>6.6666999999999996</v>
      </c>
      <c r="G3611" s="35">
        <f t="shared" si="82"/>
        <v>80.000399999999999</v>
      </c>
      <c r="O3611" s="2">
        <f>80/12</f>
        <v>6.666666666666667</v>
      </c>
    </row>
    <row r="3612" spans="1:15" x14ac:dyDescent="0.2">
      <c r="A3612" s="345">
        <f t="shared" si="83"/>
        <v>10</v>
      </c>
      <c r="B3612" s="74"/>
      <c r="C3612" s="352" t="s">
        <v>246</v>
      </c>
      <c r="D3612" s="347" t="s">
        <v>4161</v>
      </c>
      <c r="E3612" s="77">
        <v>1</v>
      </c>
      <c r="F3612" s="185">
        <v>185</v>
      </c>
      <c r="G3612" s="35">
        <f t="shared" si="82"/>
        <v>185</v>
      </c>
    </row>
    <row r="3613" spans="1:15" x14ac:dyDescent="0.2">
      <c r="A3613" s="345">
        <f t="shared" si="83"/>
        <v>11</v>
      </c>
      <c r="B3613" s="74"/>
      <c r="C3613" s="352" t="s">
        <v>1461</v>
      </c>
      <c r="D3613" s="435" t="s">
        <v>4162</v>
      </c>
      <c r="E3613" s="519">
        <v>0.5</v>
      </c>
      <c r="F3613" s="579">
        <v>50</v>
      </c>
      <c r="G3613" s="353">
        <f t="shared" si="82"/>
        <v>25</v>
      </c>
    </row>
    <row r="3614" spans="1:15" x14ac:dyDescent="0.2">
      <c r="A3614" s="345">
        <f t="shared" si="83"/>
        <v>12</v>
      </c>
      <c r="B3614" s="74"/>
      <c r="C3614" s="352" t="s">
        <v>1469</v>
      </c>
      <c r="D3614" s="435" t="s">
        <v>4160</v>
      </c>
      <c r="E3614" s="84">
        <v>1</v>
      </c>
      <c r="F3614" s="163">
        <v>50</v>
      </c>
      <c r="G3614" s="35">
        <f t="shared" si="82"/>
        <v>50</v>
      </c>
    </row>
    <row r="3615" spans="1:15" x14ac:dyDescent="0.2">
      <c r="A3615" s="345">
        <f t="shared" si="83"/>
        <v>13</v>
      </c>
      <c r="B3615" s="75"/>
      <c r="C3615" s="352" t="s">
        <v>1476</v>
      </c>
      <c r="D3615" s="435" t="s">
        <v>2335</v>
      </c>
      <c r="E3615" s="84">
        <v>5</v>
      </c>
      <c r="F3615" s="172">
        <v>210</v>
      </c>
      <c r="G3615" s="35">
        <f t="shared" si="82"/>
        <v>1050</v>
      </c>
      <c r="H3615" s="215">
        <f>SUM(G3603:G3615)</f>
        <v>2270.0003999999999</v>
      </c>
      <c r="I3615" s="215"/>
      <c r="J3615" s="215"/>
      <c r="K3615" s="215"/>
      <c r="L3615" s="215"/>
      <c r="M3615" s="215"/>
    </row>
    <row r="3616" spans="1:15" x14ac:dyDescent="0.2">
      <c r="A3616" s="345">
        <f t="shared" si="83"/>
        <v>14</v>
      </c>
      <c r="B3616" s="75"/>
      <c r="C3616" s="352" t="s">
        <v>1461</v>
      </c>
      <c r="D3616" s="435" t="s">
        <v>168</v>
      </c>
      <c r="E3616" s="84">
        <v>4</v>
      </c>
      <c r="F3616" s="173">
        <v>570</v>
      </c>
      <c r="G3616" s="35">
        <f t="shared" si="82"/>
        <v>2280</v>
      </c>
      <c r="H3616" s="215">
        <f>G3616</f>
        <v>2280</v>
      </c>
      <c r="I3616" s="215"/>
      <c r="J3616" s="215"/>
      <c r="K3616" s="215"/>
      <c r="L3616" s="215"/>
      <c r="M3616" s="215"/>
    </row>
    <row r="3617" spans="1:13" x14ac:dyDescent="0.2">
      <c r="A3617" s="345">
        <f t="shared" si="83"/>
        <v>15</v>
      </c>
      <c r="B3617" s="75"/>
      <c r="C3617" s="352" t="s">
        <v>1541</v>
      </c>
      <c r="D3617" s="435" t="s">
        <v>1817</v>
      </c>
      <c r="E3617" s="77">
        <v>1</v>
      </c>
      <c r="F3617" s="185">
        <v>1500</v>
      </c>
      <c r="G3617" s="35">
        <f t="shared" si="82"/>
        <v>1500</v>
      </c>
      <c r="H3617" s="215">
        <f>G3617</f>
        <v>1500</v>
      </c>
      <c r="I3617" s="215"/>
      <c r="J3617" s="215"/>
      <c r="K3617" s="215"/>
      <c r="L3617" s="215"/>
      <c r="M3617" s="215"/>
    </row>
    <row r="3618" spans="1:13" x14ac:dyDescent="0.2">
      <c r="A3618" s="345">
        <f t="shared" si="83"/>
        <v>16</v>
      </c>
      <c r="B3618" s="75"/>
      <c r="C3618" s="352" t="s">
        <v>149</v>
      </c>
      <c r="D3618" s="435" t="s">
        <v>2354</v>
      </c>
      <c r="E3618" s="77">
        <v>1</v>
      </c>
      <c r="F3618" s="185">
        <v>85</v>
      </c>
      <c r="G3618" s="35">
        <f t="shared" si="82"/>
        <v>85</v>
      </c>
    </row>
    <row r="3619" spans="1:13" x14ac:dyDescent="0.2">
      <c r="A3619" s="345">
        <f t="shared" si="83"/>
        <v>17</v>
      </c>
      <c r="B3619" s="75"/>
      <c r="C3619" s="352" t="s">
        <v>149</v>
      </c>
      <c r="D3619" s="347" t="s">
        <v>1639</v>
      </c>
      <c r="E3619" s="778">
        <v>1</v>
      </c>
      <c r="F3619" s="1072">
        <v>75</v>
      </c>
      <c r="G3619" s="35">
        <f t="shared" si="82"/>
        <v>75</v>
      </c>
    </row>
    <row r="3620" spans="1:13" x14ac:dyDescent="0.2">
      <c r="A3620" s="345">
        <f t="shared" si="83"/>
        <v>18</v>
      </c>
      <c r="B3620" s="75"/>
      <c r="C3620" s="352" t="s">
        <v>153</v>
      </c>
      <c r="D3620" s="347" t="s">
        <v>4163</v>
      </c>
      <c r="E3620" s="77">
        <v>50</v>
      </c>
      <c r="F3620" s="185">
        <v>2</v>
      </c>
      <c r="G3620" s="35">
        <f t="shared" si="82"/>
        <v>100</v>
      </c>
    </row>
    <row r="3621" spans="1:13" x14ac:dyDescent="0.2">
      <c r="A3621" s="345">
        <f t="shared" si="83"/>
        <v>19</v>
      </c>
      <c r="B3621" s="75"/>
      <c r="C3621" s="352" t="s">
        <v>153</v>
      </c>
      <c r="D3621" s="347" t="s">
        <v>4156</v>
      </c>
      <c r="E3621" s="77">
        <v>6</v>
      </c>
      <c r="F3621" s="185">
        <v>7</v>
      </c>
      <c r="G3621" s="35">
        <f t="shared" si="82"/>
        <v>42</v>
      </c>
    </row>
    <row r="3622" spans="1:13" x14ac:dyDescent="0.2">
      <c r="A3622" s="345">
        <f t="shared" si="83"/>
        <v>20</v>
      </c>
      <c r="B3622" s="75"/>
      <c r="C3622" s="352" t="s">
        <v>153</v>
      </c>
      <c r="D3622" s="347" t="s">
        <v>340</v>
      </c>
      <c r="E3622" s="84">
        <v>6</v>
      </c>
      <c r="F3622" s="163">
        <v>7</v>
      </c>
      <c r="G3622" s="35">
        <f t="shared" si="82"/>
        <v>42</v>
      </c>
      <c r="H3622" s="215">
        <f>SUM(G3618:G3622)</f>
        <v>344</v>
      </c>
      <c r="I3622" s="215"/>
      <c r="J3622" s="215"/>
      <c r="K3622" s="215"/>
      <c r="L3622" s="215"/>
      <c r="M3622" s="215"/>
    </row>
    <row r="3623" spans="1:13" x14ac:dyDescent="0.2">
      <c r="A3623" s="345">
        <f t="shared" si="83"/>
        <v>21</v>
      </c>
      <c r="B3623" s="75"/>
      <c r="C3623" s="352" t="s">
        <v>1461</v>
      </c>
      <c r="D3623" s="347" t="s">
        <v>1553</v>
      </c>
      <c r="E3623" s="84">
        <v>2</v>
      </c>
      <c r="F3623" s="163">
        <v>140</v>
      </c>
      <c r="G3623" s="35">
        <f t="shared" si="82"/>
        <v>280</v>
      </c>
    </row>
    <row r="3624" spans="1:13" x14ac:dyDescent="0.2">
      <c r="A3624" s="345">
        <f t="shared" si="83"/>
        <v>22</v>
      </c>
      <c r="B3624" s="75"/>
      <c r="C3624" s="352" t="s">
        <v>1461</v>
      </c>
      <c r="D3624" s="435" t="s">
        <v>1655</v>
      </c>
      <c r="E3624" s="84">
        <v>1.25</v>
      </c>
      <c r="F3624" s="163">
        <v>240</v>
      </c>
      <c r="G3624" s="35">
        <f t="shared" si="82"/>
        <v>300</v>
      </c>
    </row>
    <row r="3625" spans="1:13" x14ac:dyDescent="0.2">
      <c r="A3625" s="345">
        <f t="shared" si="83"/>
        <v>23</v>
      </c>
      <c r="B3625" s="75"/>
      <c r="C3625" s="352" t="s">
        <v>1565</v>
      </c>
      <c r="D3625" s="435" t="s">
        <v>1558</v>
      </c>
      <c r="E3625" s="84">
        <v>1</v>
      </c>
      <c r="F3625" s="163">
        <v>150</v>
      </c>
      <c r="G3625" s="35">
        <f t="shared" si="82"/>
        <v>150</v>
      </c>
    </row>
    <row r="3626" spans="1:13" x14ac:dyDescent="0.2">
      <c r="A3626" s="345">
        <f t="shared" si="83"/>
        <v>24</v>
      </c>
      <c r="B3626" s="75"/>
      <c r="C3626" s="352" t="s">
        <v>1461</v>
      </c>
      <c r="D3626" s="435" t="s">
        <v>1480</v>
      </c>
      <c r="E3626" s="84">
        <v>1</v>
      </c>
      <c r="F3626" s="163">
        <v>120</v>
      </c>
      <c r="G3626" s="35">
        <f t="shared" si="82"/>
        <v>120</v>
      </c>
      <c r="H3626" s="215">
        <f>SUM(G3623:G3626)</f>
        <v>850</v>
      </c>
      <c r="I3626" s="215"/>
      <c r="J3626" s="215"/>
      <c r="K3626" s="215"/>
      <c r="L3626" s="215"/>
      <c r="M3626" s="215"/>
    </row>
    <row r="3627" spans="1:13" x14ac:dyDescent="0.2">
      <c r="A3627" s="345">
        <f t="shared" si="83"/>
        <v>25</v>
      </c>
      <c r="B3627" s="75"/>
      <c r="C3627" s="352" t="s">
        <v>1461</v>
      </c>
      <c r="D3627" s="435" t="s">
        <v>4164</v>
      </c>
      <c r="E3627" s="84">
        <v>0.25</v>
      </c>
      <c r="F3627" s="163">
        <v>200</v>
      </c>
      <c r="G3627" s="35">
        <f t="shared" si="82"/>
        <v>50</v>
      </c>
      <c r="H3627" s="215">
        <f>G3627</f>
        <v>50</v>
      </c>
      <c r="I3627" s="215"/>
      <c r="J3627" s="215"/>
      <c r="K3627" s="215"/>
      <c r="L3627" s="215"/>
      <c r="M3627" s="215"/>
    </row>
    <row r="3628" spans="1:13" x14ac:dyDescent="0.2">
      <c r="A3628" s="345">
        <f t="shared" si="83"/>
        <v>26</v>
      </c>
      <c r="B3628" s="75"/>
      <c r="C3628" s="352" t="s">
        <v>1461</v>
      </c>
      <c r="D3628" s="435" t="s">
        <v>1870</v>
      </c>
      <c r="E3628" s="84">
        <v>2</v>
      </c>
      <c r="F3628" s="163">
        <v>200</v>
      </c>
      <c r="G3628" s="35">
        <f t="shared" si="82"/>
        <v>400</v>
      </c>
      <c r="H3628" s="215">
        <f>G3628</f>
        <v>400</v>
      </c>
      <c r="I3628" s="215"/>
      <c r="J3628" s="215"/>
      <c r="K3628" s="215"/>
      <c r="L3628" s="215"/>
      <c r="M3628" s="215"/>
    </row>
    <row r="3629" spans="1:13" x14ac:dyDescent="0.2">
      <c r="A3629" s="345">
        <f t="shared" si="83"/>
        <v>27</v>
      </c>
      <c r="B3629" s="75"/>
      <c r="C3629" s="352" t="s">
        <v>1461</v>
      </c>
      <c r="D3629" s="435" t="s">
        <v>1662</v>
      </c>
      <c r="E3629" s="84">
        <v>0.7</v>
      </c>
      <c r="F3629" s="163">
        <v>100</v>
      </c>
      <c r="G3629" s="35">
        <f t="shared" si="82"/>
        <v>70</v>
      </c>
    </row>
    <row r="3630" spans="1:13" x14ac:dyDescent="0.2">
      <c r="A3630" s="345">
        <f t="shared" si="83"/>
        <v>28</v>
      </c>
      <c r="B3630" s="75"/>
      <c r="C3630" s="352" t="s">
        <v>1461</v>
      </c>
      <c r="D3630" s="435" t="s">
        <v>4157</v>
      </c>
      <c r="E3630" s="84">
        <v>0.6</v>
      </c>
      <c r="F3630" s="163">
        <v>120</v>
      </c>
      <c r="G3630" s="35">
        <f t="shared" si="82"/>
        <v>72</v>
      </c>
    </row>
    <row r="3631" spans="1:13" x14ac:dyDescent="0.2">
      <c r="A3631" s="345">
        <f t="shared" si="83"/>
        <v>29</v>
      </c>
      <c r="B3631" s="75"/>
      <c r="C3631" s="352" t="s">
        <v>1461</v>
      </c>
      <c r="D3631" s="435" t="s">
        <v>1653</v>
      </c>
      <c r="E3631" s="84">
        <v>0.2</v>
      </c>
      <c r="F3631" s="163">
        <v>180</v>
      </c>
      <c r="G3631" s="35">
        <f t="shared" si="82"/>
        <v>36</v>
      </c>
    </row>
    <row r="3632" spans="1:13" x14ac:dyDescent="0.2">
      <c r="A3632" s="345">
        <f t="shared" si="83"/>
        <v>30</v>
      </c>
      <c r="B3632" s="75"/>
      <c r="C3632" s="352" t="s">
        <v>1469</v>
      </c>
      <c r="D3632" s="435" t="s">
        <v>4154</v>
      </c>
      <c r="E3632" s="84">
        <v>1</v>
      </c>
      <c r="F3632" s="163">
        <v>20</v>
      </c>
      <c r="G3632" s="35">
        <f t="shared" si="82"/>
        <v>20</v>
      </c>
    </row>
    <row r="3633" spans="1:13" x14ac:dyDescent="0.2">
      <c r="A3633" s="345">
        <f t="shared" si="83"/>
        <v>31</v>
      </c>
      <c r="B3633" s="75"/>
      <c r="C3633" s="352" t="s">
        <v>1469</v>
      </c>
      <c r="D3633" s="435" t="s">
        <v>4158</v>
      </c>
      <c r="E3633" s="84">
        <v>1</v>
      </c>
      <c r="F3633" s="163">
        <v>10</v>
      </c>
      <c r="G3633" s="35">
        <f t="shared" si="82"/>
        <v>10</v>
      </c>
      <c r="H3633" s="215">
        <f>SUM(G3629:G3633)</f>
        <v>208</v>
      </c>
      <c r="I3633" s="215"/>
      <c r="J3633" s="215"/>
      <c r="K3633" s="215"/>
      <c r="L3633" s="215"/>
      <c r="M3633" s="215"/>
    </row>
    <row r="3634" spans="1:13" x14ac:dyDescent="0.2">
      <c r="A3634" s="345"/>
      <c r="B3634" s="75"/>
      <c r="C3634" s="352"/>
      <c r="D3634" s="435"/>
      <c r="E3634" s="84"/>
      <c r="F3634" s="172"/>
      <c r="G3634" s="35"/>
    </row>
    <row r="3635" spans="1:13" x14ac:dyDescent="0.2">
      <c r="A3635" s="345"/>
      <c r="B3635" s="75"/>
      <c r="C3635" s="352"/>
      <c r="D3635" s="435"/>
      <c r="E3635" s="84"/>
      <c r="F3635" s="173"/>
      <c r="G3635" s="35"/>
    </row>
    <row r="3636" spans="1:13" x14ac:dyDescent="0.2">
      <c r="A3636" s="345"/>
      <c r="B3636" s="75"/>
      <c r="C3636" s="352"/>
      <c r="D3636" s="435"/>
      <c r="E3636" s="84"/>
      <c r="F3636" s="173"/>
      <c r="G3636" s="651" t="s">
        <v>8</v>
      </c>
    </row>
    <row r="3637" spans="1:13" ht="13.5" thickBot="1" x14ac:dyDescent="0.25">
      <c r="A3637" s="45"/>
      <c r="B3637" s="188"/>
      <c r="C3637" s="47" t="s">
        <v>8</v>
      </c>
      <c r="D3637" s="66" t="s">
        <v>8</v>
      </c>
      <c r="E3637" s="188"/>
      <c r="F3637" s="49" t="s">
        <v>15</v>
      </c>
      <c r="G3637" s="50">
        <f>SUM(G3603:G3636)</f>
        <v>7902.0003999999999</v>
      </c>
    </row>
    <row r="3638" spans="1:13" ht="13.5" thickTop="1" x14ac:dyDescent="0.2">
      <c r="A3638" s="1188" t="s">
        <v>4152</v>
      </c>
      <c r="B3638" s="1189"/>
      <c r="C3638" s="1189"/>
      <c r="D3638" s="1189"/>
      <c r="E3638" s="1189"/>
      <c r="F3638" s="1189"/>
      <c r="G3638" s="1190"/>
    </row>
    <row r="3639" spans="1:13" ht="13.5" thickBot="1" x14ac:dyDescent="0.25">
      <c r="A3639" s="359"/>
      <c r="B3639" s="355"/>
      <c r="C3639" s="355" t="s">
        <v>8</v>
      </c>
      <c r="D3639" s="360"/>
      <c r="E3639" s="355"/>
      <c r="F3639" s="361"/>
      <c r="G3639" s="362"/>
    </row>
    <row r="3640" spans="1:13" ht="13.5" thickTop="1" x14ac:dyDescent="0.2">
      <c r="A3640" s="1130" t="s">
        <v>8</v>
      </c>
      <c r="B3640" s="1131"/>
      <c r="C3640" s="1131"/>
      <c r="D3640" s="57" t="s">
        <v>11</v>
      </c>
      <c r="E3640" s="1132" t="s">
        <v>12</v>
      </c>
      <c r="F3640" s="1132"/>
      <c r="G3640" s="1133"/>
    </row>
    <row r="3641" spans="1:13" x14ac:dyDescent="0.2">
      <c r="A3641" s="1191" t="s">
        <v>17</v>
      </c>
      <c r="B3641" s="1192"/>
      <c r="C3641" s="1193"/>
      <c r="D3641" s="39"/>
      <c r="E3641" s="1136"/>
      <c r="F3641" s="1137"/>
      <c r="G3641" s="1138"/>
    </row>
    <row r="3642" spans="1:13" x14ac:dyDescent="0.2">
      <c r="A3642" s="1191" t="s">
        <v>38</v>
      </c>
      <c r="B3642" s="1192"/>
      <c r="C3642" s="1193"/>
      <c r="D3642" s="58" t="s">
        <v>380</v>
      </c>
      <c r="E3642" s="1194" t="s">
        <v>142</v>
      </c>
      <c r="F3642" s="1139"/>
      <c r="G3642" s="1140"/>
    </row>
    <row r="3643" spans="1:13" ht="13.5" thickBot="1" x14ac:dyDescent="0.25">
      <c r="A3643" s="1195" t="s">
        <v>39</v>
      </c>
      <c r="B3643" s="1196"/>
      <c r="C3643" s="1197"/>
      <c r="D3643" s="356" t="s">
        <v>589</v>
      </c>
      <c r="E3643" s="1143" t="s">
        <v>0</v>
      </c>
      <c r="F3643" s="1143"/>
      <c r="G3643" s="1144"/>
    </row>
    <row r="3644" spans="1:13" ht="16.5" x14ac:dyDescent="0.25">
      <c r="A3644" s="1152" t="s">
        <v>29</v>
      </c>
      <c r="B3644" s="1153"/>
      <c r="C3644" s="1153"/>
      <c r="D3644" s="1153"/>
      <c r="E3644" s="1153"/>
      <c r="F3644" s="1153"/>
      <c r="G3644" s="1154"/>
    </row>
    <row r="3645" spans="1:13" x14ac:dyDescent="0.2">
      <c r="A3645" s="1155" t="s">
        <v>48</v>
      </c>
      <c r="B3645" s="1156"/>
      <c r="C3645" s="1156"/>
      <c r="D3645" s="1156"/>
      <c r="E3645" s="1156"/>
      <c r="F3645" s="1156"/>
      <c r="G3645" s="1157"/>
    </row>
    <row r="3646" spans="1:13" x14ac:dyDescent="0.2">
      <c r="A3646" s="1158" t="s">
        <v>49</v>
      </c>
      <c r="B3646" s="1159"/>
      <c r="C3646" s="1159"/>
      <c r="D3646" s="1159"/>
      <c r="E3646" s="1159"/>
      <c r="F3646" s="1159"/>
      <c r="G3646" s="1160"/>
    </row>
    <row r="3647" spans="1:13" x14ac:dyDescent="0.2">
      <c r="A3647" s="6"/>
      <c r="B3647" s="178"/>
      <c r="C3647" s="8"/>
      <c r="D3647" s="9"/>
      <c r="E3647" s="99"/>
      <c r="F3647" s="10"/>
      <c r="G3647" s="373" t="s">
        <v>20</v>
      </c>
    </row>
    <row r="3648" spans="1:13" x14ac:dyDescent="0.2">
      <c r="A3648" s="12" t="s">
        <v>1</v>
      </c>
      <c r="B3648" s="13"/>
      <c r="C3648" s="14" t="s">
        <v>5</v>
      </c>
      <c r="D3648" s="13"/>
      <c r="E3648" s="343" t="s">
        <v>4214</v>
      </c>
      <c r="F3648" s="60"/>
      <c r="G3648" s="344" t="s">
        <v>4203</v>
      </c>
    </row>
    <row r="3649" spans="1:15" x14ac:dyDescent="0.2">
      <c r="A3649" s="17" t="s">
        <v>8</v>
      </c>
      <c r="B3649" s="179"/>
      <c r="C3649" s="19"/>
      <c r="D3649" s="4"/>
      <c r="E3649" s="1145"/>
      <c r="F3649" s="1146"/>
      <c r="G3649" s="20"/>
    </row>
    <row r="3650" spans="1:15" x14ac:dyDescent="0.2">
      <c r="A3650" s="21" t="s">
        <v>37</v>
      </c>
      <c r="B3650" s="22"/>
      <c r="C3650" s="22"/>
      <c r="D3650" s="22"/>
      <c r="E3650" s="23" t="s">
        <v>46</v>
      </c>
      <c r="F3650" s="24"/>
      <c r="G3650" s="20" t="s">
        <v>50</v>
      </c>
    </row>
    <row r="3651" spans="1:15" x14ac:dyDescent="0.2">
      <c r="A3651" s="6"/>
      <c r="B3651" s="178"/>
      <c r="C3651" s="8"/>
      <c r="D3651" s="8"/>
      <c r="E3651" s="1147"/>
      <c r="F3651" s="1148"/>
      <c r="G3651" s="25"/>
    </row>
    <row r="3652" spans="1:15" ht="26.25" thickBot="1" x14ac:dyDescent="0.25">
      <c r="A3652" s="26" t="s">
        <v>47</v>
      </c>
      <c r="B3652" s="180" t="s">
        <v>23</v>
      </c>
      <c r="C3652" s="28" t="s">
        <v>34</v>
      </c>
      <c r="D3652" s="110" t="s">
        <v>53</v>
      </c>
      <c r="E3652" s="181" t="s">
        <v>54</v>
      </c>
      <c r="F3652" s="111" t="s">
        <v>55</v>
      </c>
      <c r="G3652" s="112" t="s">
        <v>35</v>
      </c>
    </row>
    <row r="3653" spans="1:15" ht="13.5" thickTop="1" x14ac:dyDescent="0.2">
      <c r="A3653" s="345">
        <v>1</v>
      </c>
      <c r="B3653" s="75"/>
      <c r="C3653" s="346" t="s">
        <v>1541</v>
      </c>
      <c r="D3653" s="347" t="s">
        <v>1817</v>
      </c>
      <c r="E3653" s="438">
        <v>1</v>
      </c>
      <c r="F3653" s="437">
        <v>1480</v>
      </c>
      <c r="G3653" s="35">
        <f>F3653*E3653</f>
        <v>1480</v>
      </c>
      <c r="H3653" s="215">
        <f>G3653</f>
        <v>1480</v>
      </c>
      <c r="I3653" s="215"/>
      <c r="J3653" s="215"/>
      <c r="K3653" s="215"/>
      <c r="L3653" s="215"/>
      <c r="M3653" s="215"/>
    </row>
    <row r="3654" spans="1:15" x14ac:dyDescent="0.2">
      <c r="A3654" s="345">
        <f>A3653+1</f>
        <v>2</v>
      </c>
      <c r="B3654" s="75"/>
      <c r="C3654" s="352" t="s">
        <v>1468</v>
      </c>
      <c r="D3654" s="347" t="s">
        <v>4168</v>
      </c>
      <c r="E3654" s="77">
        <v>4</v>
      </c>
      <c r="F3654" s="185">
        <v>50</v>
      </c>
      <c r="G3654" s="35">
        <f t="shared" ref="G3654:G3662" si="84">F3654*E3654</f>
        <v>200</v>
      </c>
    </row>
    <row r="3655" spans="1:15" x14ac:dyDescent="0.2">
      <c r="A3655" s="345">
        <f t="shared" ref="A3655:A3662" si="85">A3654+1</f>
        <v>3</v>
      </c>
      <c r="B3655" s="75"/>
      <c r="C3655" s="352" t="s">
        <v>149</v>
      </c>
      <c r="D3655" s="439" t="s">
        <v>4169</v>
      </c>
      <c r="E3655" s="77">
        <v>2</v>
      </c>
      <c r="F3655" s="185">
        <v>36</v>
      </c>
      <c r="G3655" s="35">
        <f t="shared" si="84"/>
        <v>72</v>
      </c>
    </row>
    <row r="3656" spans="1:15" x14ac:dyDescent="0.2">
      <c r="A3656" s="345">
        <f t="shared" si="85"/>
        <v>4</v>
      </c>
      <c r="B3656" s="75"/>
      <c r="C3656" s="352" t="s">
        <v>246</v>
      </c>
      <c r="D3656" s="347" t="s">
        <v>4170</v>
      </c>
      <c r="E3656" s="77">
        <v>1</v>
      </c>
      <c r="F3656" s="214">
        <v>315</v>
      </c>
      <c r="G3656" s="35">
        <f t="shared" si="84"/>
        <v>315</v>
      </c>
      <c r="H3656" s="164">
        <f>G3654+G3655+G3656</f>
        <v>587</v>
      </c>
      <c r="I3656" s="164"/>
      <c r="J3656" s="164"/>
      <c r="K3656" s="164"/>
      <c r="L3656" s="164"/>
      <c r="M3656" s="164"/>
    </row>
    <row r="3657" spans="1:15" x14ac:dyDescent="0.2">
      <c r="A3657" s="345">
        <f t="shared" si="85"/>
        <v>5</v>
      </c>
      <c r="B3657" s="75"/>
      <c r="C3657" s="352" t="s">
        <v>149</v>
      </c>
      <c r="D3657" s="347" t="s">
        <v>4165</v>
      </c>
      <c r="E3657" s="77">
        <v>10</v>
      </c>
      <c r="F3657" s="185">
        <v>70</v>
      </c>
      <c r="G3657" s="35">
        <f t="shared" si="84"/>
        <v>700</v>
      </c>
      <c r="H3657" s="215">
        <f>G3657</f>
        <v>700</v>
      </c>
      <c r="I3657" s="215"/>
      <c r="J3657" s="215"/>
      <c r="K3657" s="215"/>
      <c r="L3657" s="215"/>
      <c r="M3657" s="215"/>
    </row>
    <row r="3658" spans="1:15" x14ac:dyDescent="0.2">
      <c r="A3658" s="345">
        <f t="shared" si="85"/>
        <v>6</v>
      </c>
      <c r="B3658" s="75"/>
      <c r="C3658" s="352" t="s">
        <v>1461</v>
      </c>
      <c r="D3658" s="347" t="s">
        <v>2200</v>
      </c>
      <c r="E3658" s="77">
        <v>7.1</v>
      </c>
      <c r="F3658" s="185">
        <v>70.845070419999999</v>
      </c>
      <c r="G3658" s="35">
        <f t="shared" si="84"/>
        <v>502.99999998199996</v>
      </c>
      <c r="O3658" s="2">
        <f>503/7.1</f>
        <v>70.845070422535215</v>
      </c>
    </row>
    <row r="3659" spans="1:15" x14ac:dyDescent="0.2">
      <c r="A3659" s="345">
        <f t="shared" si="85"/>
        <v>7</v>
      </c>
      <c r="B3659" s="75"/>
      <c r="C3659" s="352" t="s">
        <v>153</v>
      </c>
      <c r="D3659" s="347" t="s">
        <v>2054</v>
      </c>
      <c r="E3659" s="77">
        <v>1</v>
      </c>
      <c r="F3659" s="185">
        <v>250</v>
      </c>
      <c r="G3659" s="35">
        <f t="shared" si="84"/>
        <v>250</v>
      </c>
    </row>
    <row r="3660" spans="1:15" x14ac:dyDescent="0.2">
      <c r="A3660" s="345">
        <f t="shared" si="85"/>
        <v>8</v>
      </c>
      <c r="B3660" s="75"/>
      <c r="C3660" s="352" t="s">
        <v>1461</v>
      </c>
      <c r="D3660" s="347" t="s">
        <v>4166</v>
      </c>
      <c r="E3660" s="77">
        <v>4.7</v>
      </c>
      <c r="F3660" s="185">
        <v>121.06382979999999</v>
      </c>
      <c r="G3660" s="35">
        <f t="shared" si="84"/>
        <v>569.00000006000005</v>
      </c>
      <c r="H3660" s="164">
        <f>G3658+G3659+G3660</f>
        <v>1322.000000042</v>
      </c>
      <c r="I3660" s="164"/>
      <c r="J3660" s="164"/>
      <c r="K3660" s="164"/>
      <c r="L3660" s="164"/>
      <c r="M3660" s="164"/>
      <c r="O3660" s="2">
        <f>569/4.7</f>
        <v>121.06382978723404</v>
      </c>
    </row>
    <row r="3661" spans="1:15" x14ac:dyDescent="0.2">
      <c r="A3661" s="345">
        <f t="shared" si="85"/>
        <v>9</v>
      </c>
      <c r="B3661" s="186"/>
      <c r="C3661" s="352" t="s">
        <v>1461</v>
      </c>
      <c r="D3661" s="347" t="s">
        <v>4167</v>
      </c>
      <c r="E3661" s="438">
        <v>9</v>
      </c>
      <c r="F3661" s="437">
        <v>340</v>
      </c>
      <c r="G3661" s="35">
        <f t="shared" si="84"/>
        <v>3060</v>
      </c>
    </row>
    <row r="3662" spans="1:15" x14ac:dyDescent="0.2">
      <c r="A3662" s="345">
        <f t="shared" si="85"/>
        <v>10</v>
      </c>
      <c r="B3662" s="74"/>
      <c r="C3662" s="352" t="s">
        <v>153</v>
      </c>
      <c r="D3662" s="347" t="s">
        <v>1668</v>
      </c>
      <c r="E3662" s="77">
        <v>2</v>
      </c>
      <c r="F3662" s="185">
        <v>125</v>
      </c>
      <c r="G3662" s="35">
        <f t="shared" si="84"/>
        <v>250</v>
      </c>
      <c r="H3662" s="164">
        <f>G3661+G3662</f>
        <v>3310</v>
      </c>
      <c r="I3662" s="164"/>
      <c r="J3662" s="164"/>
      <c r="K3662" s="164"/>
      <c r="L3662" s="164"/>
      <c r="M3662" s="164"/>
    </row>
    <row r="3663" spans="1:15" x14ac:dyDescent="0.2">
      <c r="A3663" s="345"/>
      <c r="B3663" s="74"/>
      <c r="C3663" s="352" t="s">
        <v>8</v>
      </c>
      <c r="D3663" s="435"/>
      <c r="E3663" s="519"/>
      <c r="F3663" s="579"/>
      <c r="G3663" s="353"/>
    </row>
    <row r="3664" spans="1:15" x14ac:dyDescent="0.2">
      <c r="A3664" s="345"/>
      <c r="B3664" s="74"/>
      <c r="C3664" s="352"/>
      <c r="D3664" s="435"/>
      <c r="E3664" s="84"/>
      <c r="F3664" s="163"/>
      <c r="G3664" s="35"/>
    </row>
    <row r="3665" spans="1:7" x14ac:dyDescent="0.2">
      <c r="A3665" s="345"/>
      <c r="B3665" s="75"/>
      <c r="C3665" s="352"/>
      <c r="D3665" s="435"/>
      <c r="E3665" s="84"/>
      <c r="F3665" s="172"/>
      <c r="G3665" s="35"/>
    </row>
    <row r="3666" spans="1:7" x14ac:dyDescent="0.2">
      <c r="A3666" s="345"/>
      <c r="B3666" s="75"/>
      <c r="C3666" s="352"/>
      <c r="D3666" s="435"/>
      <c r="E3666" s="84"/>
      <c r="F3666" s="173"/>
      <c r="G3666" s="35"/>
    </row>
    <row r="3667" spans="1:7" x14ac:dyDescent="0.2">
      <c r="A3667" s="345"/>
      <c r="B3667" s="75"/>
      <c r="C3667" s="352"/>
      <c r="D3667" s="435"/>
      <c r="E3667" s="77"/>
      <c r="F3667" s="185"/>
      <c r="G3667" s="35"/>
    </row>
    <row r="3668" spans="1:7" x14ac:dyDescent="0.2">
      <c r="A3668" s="345"/>
      <c r="B3668" s="75"/>
      <c r="C3668" s="352"/>
      <c r="D3668" s="435"/>
      <c r="E3668" s="77"/>
      <c r="F3668" s="185"/>
      <c r="G3668" s="35"/>
    </row>
    <row r="3669" spans="1:7" x14ac:dyDescent="0.2">
      <c r="A3669" s="345"/>
      <c r="B3669" s="75"/>
      <c r="C3669" s="352"/>
      <c r="D3669" s="347"/>
      <c r="E3669" s="778"/>
      <c r="F3669" s="1072"/>
      <c r="G3669" s="35"/>
    </row>
    <row r="3670" spans="1:7" x14ac:dyDescent="0.2">
      <c r="A3670" s="345"/>
      <c r="B3670" s="75"/>
      <c r="C3670" s="352"/>
      <c r="D3670" s="347"/>
      <c r="E3670" s="77"/>
      <c r="F3670" s="185"/>
      <c r="G3670" s="35"/>
    </row>
    <row r="3671" spans="1:7" x14ac:dyDescent="0.2">
      <c r="A3671" s="345"/>
      <c r="B3671" s="75"/>
      <c r="C3671" s="352"/>
      <c r="D3671" s="347"/>
      <c r="E3671" s="77"/>
      <c r="F3671" s="185"/>
      <c r="G3671" s="35"/>
    </row>
    <row r="3672" spans="1:7" x14ac:dyDescent="0.2">
      <c r="A3672" s="345"/>
      <c r="B3672" s="75"/>
      <c r="C3672" s="352"/>
      <c r="D3672" s="347"/>
      <c r="E3672" s="84"/>
      <c r="F3672" s="163"/>
      <c r="G3672" s="35"/>
    </row>
    <row r="3673" spans="1:7" x14ac:dyDescent="0.2">
      <c r="A3673" s="345"/>
      <c r="B3673" s="75"/>
      <c r="C3673" s="352"/>
      <c r="D3673" s="347"/>
      <c r="E3673" s="84"/>
      <c r="F3673" s="163"/>
      <c r="G3673" s="35"/>
    </row>
    <row r="3674" spans="1:7" x14ac:dyDescent="0.2">
      <c r="A3674" s="345"/>
      <c r="B3674" s="75"/>
      <c r="C3674" s="352"/>
      <c r="D3674" s="435"/>
      <c r="E3674" s="84"/>
      <c r="F3674" s="163"/>
      <c r="G3674" s="35"/>
    </row>
    <row r="3675" spans="1:7" x14ac:dyDescent="0.2">
      <c r="A3675" s="345"/>
      <c r="B3675" s="75"/>
      <c r="C3675" s="352"/>
      <c r="D3675" s="435"/>
      <c r="E3675" s="84"/>
      <c r="F3675" s="163"/>
      <c r="G3675" s="35"/>
    </row>
    <row r="3676" spans="1:7" x14ac:dyDescent="0.2">
      <c r="A3676" s="345"/>
      <c r="B3676" s="75"/>
      <c r="C3676" s="352"/>
      <c r="D3676" s="435"/>
      <c r="E3676" s="84"/>
      <c r="F3676" s="163"/>
      <c r="G3676" s="35"/>
    </row>
    <row r="3677" spans="1:7" x14ac:dyDescent="0.2">
      <c r="A3677" s="345"/>
      <c r="B3677" s="75"/>
      <c r="C3677" s="352"/>
      <c r="D3677" s="435"/>
      <c r="E3677" s="84"/>
      <c r="F3677" s="163"/>
      <c r="G3677" s="35"/>
    </row>
    <row r="3678" spans="1:7" x14ac:dyDescent="0.2">
      <c r="A3678" s="345"/>
      <c r="B3678" s="75"/>
      <c r="C3678" s="352"/>
      <c r="D3678" s="435"/>
      <c r="E3678" s="84"/>
      <c r="F3678" s="163"/>
      <c r="G3678" s="35"/>
    </row>
    <row r="3679" spans="1:7" x14ac:dyDescent="0.2">
      <c r="A3679" s="345"/>
      <c r="B3679" s="75"/>
      <c r="C3679" s="352"/>
      <c r="D3679" s="435"/>
      <c r="E3679" s="84"/>
      <c r="F3679" s="163"/>
      <c r="G3679" s="35"/>
    </row>
    <row r="3680" spans="1:7" x14ac:dyDescent="0.2">
      <c r="A3680" s="345"/>
      <c r="B3680" s="75"/>
      <c r="C3680" s="352"/>
      <c r="D3680" s="435"/>
      <c r="E3680" s="84"/>
      <c r="F3680" s="163"/>
      <c r="G3680" s="35"/>
    </row>
    <row r="3681" spans="1:7" x14ac:dyDescent="0.2">
      <c r="A3681" s="345"/>
      <c r="B3681" s="75"/>
      <c r="C3681" s="352"/>
      <c r="D3681" s="435"/>
      <c r="E3681" s="84"/>
      <c r="F3681" s="163"/>
      <c r="G3681" s="35"/>
    </row>
    <row r="3682" spans="1:7" x14ac:dyDescent="0.2">
      <c r="A3682" s="345"/>
      <c r="B3682" s="75"/>
      <c r="C3682" s="352"/>
      <c r="D3682" s="435"/>
      <c r="E3682" s="84"/>
      <c r="F3682" s="163"/>
      <c r="G3682" s="35"/>
    </row>
    <row r="3683" spans="1:7" x14ac:dyDescent="0.2">
      <c r="A3683" s="345"/>
      <c r="B3683" s="75"/>
      <c r="C3683" s="352"/>
      <c r="D3683" s="435"/>
      <c r="E3683" s="84"/>
      <c r="F3683" s="163"/>
      <c r="G3683" s="35"/>
    </row>
    <row r="3684" spans="1:7" x14ac:dyDescent="0.2">
      <c r="A3684" s="345"/>
      <c r="B3684" s="75"/>
      <c r="C3684" s="352"/>
      <c r="D3684" s="435"/>
      <c r="E3684" s="84"/>
      <c r="F3684" s="172"/>
      <c r="G3684" s="35"/>
    </row>
    <row r="3685" spans="1:7" x14ac:dyDescent="0.2">
      <c r="A3685" s="345"/>
      <c r="B3685" s="75"/>
      <c r="C3685" s="352"/>
      <c r="D3685" s="435"/>
      <c r="E3685" s="84"/>
      <c r="F3685" s="173"/>
      <c r="G3685" s="35"/>
    </row>
    <row r="3686" spans="1:7" x14ac:dyDescent="0.2">
      <c r="A3686" s="345"/>
      <c r="B3686" s="75"/>
      <c r="C3686" s="352"/>
      <c r="D3686" s="435"/>
      <c r="E3686" s="84"/>
      <c r="F3686" s="173"/>
      <c r="G3686" s="651" t="s">
        <v>8</v>
      </c>
    </row>
    <row r="3687" spans="1:7" ht="13.5" thickBot="1" x14ac:dyDescent="0.25">
      <c r="A3687" s="45"/>
      <c r="B3687" s="188"/>
      <c r="C3687" s="47" t="s">
        <v>8</v>
      </c>
      <c r="D3687" s="66" t="s">
        <v>8</v>
      </c>
      <c r="E3687" s="188"/>
      <c r="F3687" s="49" t="s">
        <v>15</v>
      </c>
      <c r="G3687" s="50">
        <f>SUM(G3653:G3686)</f>
        <v>7399.0000000420005</v>
      </c>
    </row>
    <row r="3688" spans="1:7" ht="13.5" thickTop="1" x14ac:dyDescent="0.2">
      <c r="A3688" s="1188" t="s">
        <v>4171</v>
      </c>
      <c r="B3688" s="1189"/>
      <c r="C3688" s="1189"/>
      <c r="D3688" s="1189"/>
      <c r="E3688" s="1189"/>
      <c r="F3688" s="1189"/>
      <c r="G3688" s="1190"/>
    </row>
    <row r="3689" spans="1:7" ht="13.5" thickBot="1" x14ac:dyDescent="0.25">
      <c r="A3689" s="359"/>
      <c r="B3689" s="355"/>
      <c r="C3689" s="355" t="s">
        <v>8</v>
      </c>
      <c r="D3689" s="360"/>
      <c r="E3689" s="355"/>
      <c r="F3689" s="361"/>
      <c r="G3689" s="362"/>
    </row>
    <row r="3690" spans="1:7" ht="13.5" thickTop="1" x14ac:dyDescent="0.2">
      <c r="A3690" s="1130" t="s">
        <v>8</v>
      </c>
      <c r="B3690" s="1131"/>
      <c r="C3690" s="1131"/>
      <c r="D3690" s="57" t="s">
        <v>11</v>
      </c>
      <c r="E3690" s="1132" t="s">
        <v>12</v>
      </c>
      <c r="F3690" s="1132"/>
      <c r="G3690" s="1133"/>
    </row>
    <row r="3691" spans="1:7" x14ac:dyDescent="0.2">
      <c r="A3691" s="1191" t="s">
        <v>17</v>
      </c>
      <c r="B3691" s="1192"/>
      <c r="C3691" s="1193"/>
      <c r="D3691" s="39"/>
      <c r="E3691" s="1136"/>
      <c r="F3691" s="1137"/>
      <c r="G3691" s="1138"/>
    </row>
    <row r="3692" spans="1:7" x14ac:dyDescent="0.2">
      <c r="A3692" s="1191" t="s">
        <v>38</v>
      </c>
      <c r="B3692" s="1192"/>
      <c r="C3692" s="1193"/>
      <c r="D3692" s="58" t="s">
        <v>380</v>
      </c>
      <c r="E3692" s="1194" t="s">
        <v>142</v>
      </c>
      <c r="F3692" s="1139"/>
      <c r="G3692" s="1140"/>
    </row>
    <row r="3693" spans="1:7" ht="13.5" thickBot="1" x14ac:dyDescent="0.25">
      <c r="A3693" s="1195" t="s">
        <v>39</v>
      </c>
      <c r="B3693" s="1196"/>
      <c r="C3693" s="1197"/>
      <c r="D3693" s="356" t="s">
        <v>589</v>
      </c>
      <c r="E3693" s="1143" t="s">
        <v>0</v>
      </c>
      <c r="F3693" s="1143"/>
      <c r="G3693" s="1144"/>
    </row>
    <row r="3694" spans="1:7" ht="16.5" x14ac:dyDescent="0.25">
      <c r="A3694" s="1152" t="s">
        <v>29</v>
      </c>
      <c r="B3694" s="1153"/>
      <c r="C3694" s="1153"/>
      <c r="D3694" s="1153"/>
      <c r="E3694" s="1153"/>
      <c r="F3694" s="1153"/>
      <c r="G3694" s="1154"/>
    </row>
    <row r="3695" spans="1:7" x14ac:dyDescent="0.2">
      <c r="A3695" s="1155" t="s">
        <v>48</v>
      </c>
      <c r="B3695" s="1156"/>
      <c r="C3695" s="1156"/>
      <c r="D3695" s="1156"/>
      <c r="E3695" s="1156"/>
      <c r="F3695" s="1156"/>
      <c r="G3695" s="1157"/>
    </row>
    <row r="3696" spans="1:7" x14ac:dyDescent="0.2">
      <c r="A3696" s="1158" t="s">
        <v>49</v>
      </c>
      <c r="B3696" s="1159"/>
      <c r="C3696" s="1159"/>
      <c r="D3696" s="1159"/>
      <c r="E3696" s="1159"/>
      <c r="F3696" s="1159"/>
      <c r="G3696" s="1160"/>
    </row>
    <row r="3697" spans="1:7" x14ac:dyDescent="0.2">
      <c r="A3697" s="6"/>
      <c r="B3697" s="178"/>
      <c r="C3697" s="8"/>
      <c r="D3697" s="9"/>
      <c r="E3697" s="99"/>
      <c r="F3697" s="10"/>
      <c r="G3697" s="373" t="s">
        <v>20</v>
      </c>
    </row>
    <row r="3698" spans="1:7" x14ac:dyDescent="0.2">
      <c r="A3698" s="12" t="s">
        <v>1</v>
      </c>
      <c r="B3698" s="13"/>
      <c r="C3698" s="14" t="s">
        <v>5</v>
      </c>
      <c r="D3698" s="13"/>
      <c r="E3698" s="343" t="s">
        <v>4210</v>
      </c>
      <c r="F3698" s="60"/>
      <c r="G3698" s="344" t="s">
        <v>4203</v>
      </c>
    </row>
    <row r="3699" spans="1:7" x14ac:dyDescent="0.2">
      <c r="A3699" s="17" t="s">
        <v>8</v>
      </c>
      <c r="B3699" s="179"/>
      <c r="C3699" s="19"/>
      <c r="D3699" s="4"/>
      <c r="E3699" s="1145"/>
      <c r="F3699" s="1146"/>
      <c r="G3699" s="20"/>
    </row>
    <row r="3700" spans="1:7" x14ac:dyDescent="0.2">
      <c r="A3700" s="21" t="s">
        <v>37</v>
      </c>
      <c r="B3700" s="22"/>
      <c r="C3700" s="22"/>
      <c r="D3700" s="22"/>
      <c r="E3700" s="23" t="s">
        <v>46</v>
      </c>
      <c r="F3700" s="24"/>
      <c r="G3700" s="20" t="s">
        <v>50</v>
      </c>
    </row>
    <row r="3701" spans="1:7" x14ac:dyDescent="0.2">
      <c r="A3701" s="6"/>
      <c r="B3701" s="178"/>
      <c r="C3701" s="8"/>
      <c r="D3701" s="8"/>
      <c r="E3701" s="1147"/>
      <c r="F3701" s="1148"/>
      <c r="G3701" s="25"/>
    </row>
    <row r="3702" spans="1:7" ht="26.25" thickBot="1" x14ac:dyDescent="0.25">
      <c r="A3702" s="26" t="s">
        <v>47</v>
      </c>
      <c r="B3702" s="180" t="s">
        <v>23</v>
      </c>
      <c r="C3702" s="28" t="s">
        <v>34</v>
      </c>
      <c r="D3702" s="110" t="s">
        <v>53</v>
      </c>
      <c r="E3702" s="181" t="s">
        <v>54</v>
      </c>
      <c r="F3702" s="111" t="s">
        <v>55</v>
      </c>
      <c r="G3702" s="112" t="s">
        <v>35</v>
      </c>
    </row>
    <row r="3703" spans="1:7" ht="13.5" thickTop="1" x14ac:dyDescent="0.2">
      <c r="A3703" s="345">
        <v>1</v>
      </c>
      <c r="B3703" s="587" t="s">
        <v>8</v>
      </c>
      <c r="C3703" s="249" t="s">
        <v>153</v>
      </c>
      <c r="D3703" s="439" t="s">
        <v>2306</v>
      </c>
      <c r="E3703" s="778">
        <v>1</v>
      </c>
      <c r="F3703" s="795">
        <v>6000</v>
      </c>
      <c r="G3703" s="714">
        <f>F3703*E3703</f>
        <v>6000</v>
      </c>
    </row>
    <row r="3704" spans="1:7" x14ac:dyDescent="0.2">
      <c r="A3704" s="345"/>
      <c r="B3704" s="75"/>
      <c r="C3704" s="249"/>
      <c r="D3704" s="439" t="s">
        <v>4195</v>
      </c>
      <c r="E3704" s="778"/>
      <c r="F3704" s="795"/>
      <c r="G3704" s="714"/>
    </row>
    <row r="3705" spans="1:7" x14ac:dyDescent="0.2">
      <c r="A3705" s="345"/>
      <c r="B3705" s="75"/>
      <c r="C3705" s="352"/>
      <c r="D3705" s="435" t="s">
        <v>4196</v>
      </c>
      <c r="E3705" s="778"/>
      <c r="F3705" s="795"/>
      <c r="G3705" s="714"/>
    </row>
    <row r="3706" spans="1:7" x14ac:dyDescent="0.2">
      <c r="A3706" s="345"/>
      <c r="B3706" s="75"/>
      <c r="C3706" s="352"/>
      <c r="D3706" s="439"/>
      <c r="E3706" s="778"/>
      <c r="F3706" s="796"/>
      <c r="G3706" s="714"/>
    </row>
    <row r="3707" spans="1:7" x14ac:dyDescent="0.2">
      <c r="A3707" s="345"/>
      <c r="B3707" s="75"/>
      <c r="C3707" s="249"/>
      <c r="D3707" s="439"/>
      <c r="E3707" s="778"/>
      <c r="F3707" s="797"/>
      <c r="G3707" s="714"/>
    </row>
    <row r="3708" spans="1:7" x14ac:dyDescent="0.2">
      <c r="A3708" s="345"/>
      <c r="B3708" s="75"/>
      <c r="C3708" s="249"/>
      <c r="D3708" s="805"/>
      <c r="E3708" s="778"/>
      <c r="F3708" s="795"/>
      <c r="G3708" s="714"/>
    </row>
    <row r="3709" spans="1:7" x14ac:dyDescent="0.2">
      <c r="A3709" s="345"/>
      <c r="B3709" s="75"/>
      <c r="C3709" s="282"/>
      <c r="D3709" s="439"/>
      <c r="E3709" s="778"/>
      <c r="F3709" s="795"/>
      <c r="G3709" s="714"/>
    </row>
    <row r="3710" spans="1:7" x14ac:dyDescent="0.2">
      <c r="A3710" s="345"/>
      <c r="B3710" s="75"/>
      <c r="C3710" s="249"/>
      <c r="D3710" s="439"/>
      <c r="E3710" s="778"/>
      <c r="F3710" s="795"/>
      <c r="G3710" s="714"/>
    </row>
    <row r="3711" spans="1:7" x14ac:dyDescent="0.2">
      <c r="A3711" s="345"/>
      <c r="B3711" s="186"/>
      <c r="C3711" s="249"/>
      <c r="D3711" s="439"/>
      <c r="E3711" s="778"/>
      <c r="F3711" s="795"/>
      <c r="G3711" s="714"/>
    </row>
    <row r="3712" spans="1:7" x14ac:dyDescent="0.2">
      <c r="A3712" s="345"/>
      <c r="B3712" s="74"/>
      <c r="C3712" s="249"/>
      <c r="D3712" s="439"/>
      <c r="E3712" s="778"/>
      <c r="F3712" s="795"/>
      <c r="G3712" s="714"/>
    </row>
    <row r="3713" spans="1:7" x14ac:dyDescent="0.2">
      <c r="A3713" s="345"/>
      <c r="B3713" s="74"/>
      <c r="C3713" s="249"/>
      <c r="D3713" s="798"/>
      <c r="E3713" s="799"/>
      <c r="F3713" s="800"/>
      <c r="G3713" s="714"/>
    </row>
    <row r="3714" spans="1:7" x14ac:dyDescent="0.2">
      <c r="A3714" s="345"/>
      <c r="B3714" s="74"/>
      <c r="C3714" s="249"/>
      <c r="D3714" s="798"/>
      <c r="E3714" s="799"/>
      <c r="F3714" s="800"/>
      <c r="G3714" s="714"/>
    </row>
    <row r="3715" spans="1:7" x14ac:dyDescent="0.2">
      <c r="A3715" s="345"/>
      <c r="B3715" s="75"/>
      <c r="C3715" s="249"/>
      <c r="D3715" s="798"/>
      <c r="E3715" s="801"/>
      <c r="F3715" s="802"/>
      <c r="G3715" s="714"/>
    </row>
    <row r="3716" spans="1:7" x14ac:dyDescent="0.2">
      <c r="A3716" s="345"/>
      <c r="B3716" s="75"/>
      <c r="C3716" s="249"/>
      <c r="D3716" s="798"/>
      <c r="E3716" s="799"/>
      <c r="F3716" s="803"/>
      <c r="G3716" s="714"/>
    </row>
    <row r="3717" spans="1:7" x14ac:dyDescent="0.2">
      <c r="A3717" s="345"/>
      <c r="B3717" s="75"/>
      <c r="C3717" s="249"/>
      <c r="D3717" s="798"/>
      <c r="E3717" s="778"/>
      <c r="F3717" s="795"/>
      <c r="G3717" s="714"/>
    </row>
    <row r="3718" spans="1:7" x14ac:dyDescent="0.2">
      <c r="A3718" s="345"/>
      <c r="B3718" s="75"/>
      <c r="C3718" s="249"/>
      <c r="D3718" s="798"/>
      <c r="E3718" s="774"/>
      <c r="F3718" s="795"/>
      <c r="G3718" s="714"/>
    </row>
    <row r="3719" spans="1:7" x14ac:dyDescent="0.2">
      <c r="A3719" s="345"/>
      <c r="B3719" s="75"/>
      <c r="C3719" s="249"/>
      <c r="D3719" s="798"/>
      <c r="E3719" s="774"/>
      <c r="F3719" s="795"/>
      <c r="G3719" s="714"/>
    </row>
    <row r="3720" spans="1:7" x14ac:dyDescent="0.2">
      <c r="A3720" s="345"/>
      <c r="B3720" s="75"/>
      <c r="C3720" s="249"/>
      <c r="D3720" s="439"/>
      <c r="E3720" s="774"/>
      <c r="F3720" s="795"/>
      <c r="G3720" s="714"/>
    </row>
    <row r="3721" spans="1:7" x14ac:dyDescent="0.2">
      <c r="A3721" s="345"/>
      <c r="B3721" s="75"/>
      <c r="C3721" s="249"/>
      <c r="D3721" s="439"/>
      <c r="E3721" s="804"/>
      <c r="F3721" s="795"/>
      <c r="G3721" s="714"/>
    </row>
    <row r="3722" spans="1:7" x14ac:dyDescent="0.2">
      <c r="A3722" s="345"/>
      <c r="B3722" s="75"/>
      <c r="C3722" s="249"/>
      <c r="D3722" s="439"/>
      <c r="E3722" s="799"/>
      <c r="F3722" s="800"/>
      <c r="G3722" s="714"/>
    </row>
    <row r="3723" spans="1:7" x14ac:dyDescent="0.2">
      <c r="A3723" s="345"/>
      <c r="B3723" s="75"/>
      <c r="C3723" s="249"/>
      <c r="D3723" s="439"/>
      <c r="E3723" s="799"/>
      <c r="F3723" s="800"/>
      <c r="G3723" s="714"/>
    </row>
    <row r="3724" spans="1:7" x14ac:dyDescent="0.2">
      <c r="A3724" s="345"/>
      <c r="B3724" s="75"/>
      <c r="C3724" s="249"/>
      <c r="D3724" s="798"/>
      <c r="E3724" s="799"/>
      <c r="F3724" s="800"/>
      <c r="G3724" s="714"/>
    </row>
    <row r="3725" spans="1:7" x14ac:dyDescent="0.2">
      <c r="A3725" s="345"/>
      <c r="B3725" s="75"/>
      <c r="C3725" s="249"/>
      <c r="D3725" s="798"/>
      <c r="E3725" s="799"/>
      <c r="F3725" s="800"/>
      <c r="G3725" s="714"/>
    </row>
    <row r="3726" spans="1:7" x14ac:dyDescent="0.2">
      <c r="A3726" s="345"/>
      <c r="B3726" s="75"/>
      <c r="C3726" s="249"/>
      <c r="D3726" s="798"/>
      <c r="E3726" s="799"/>
      <c r="F3726" s="800"/>
      <c r="G3726" s="714"/>
    </row>
    <row r="3727" spans="1:7" x14ac:dyDescent="0.2">
      <c r="A3727" s="345"/>
      <c r="B3727" s="75"/>
      <c r="C3727" s="352"/>
      <c r="D3727" s="435"/>
      <c r="E3727" s="84"/>
      <c r="F3727" s="70"/>
      <c r="G3727" s="35"/>
    </row>
    <row r="3728" spans="1:7" x14ac:dyDescent="0.2">
      <c r="A3728" s="345"/>
      <c r="B3728" s="75"/>
      <c r="C3728" s="352"/>
      <c r="D3728" s="435"/>
      <c r="E3728" s="84"/>
      <c r="F3728" s="70"/>
      <c r="G3728" s="35"/>
    </row>
    <row r="3729" spans="1:7" x14ac:dyDescent="0.2">
      <c r="A3729" s="345"/>
      <c r="B3729" s="75"/>
      <c r="C3729" s="352"/>
      <c r="D3729" s="435"/>
      <c r="E3729" s="84"/>
      <c r="F3729" s="70"/>
      <c r="G3729" s="35"/>
    </row>
    <row r="3730" spans="1:7" x14ac:dyDescent="0.2">
      <c r="A3730" s="345"/>
      <c r="B3730" s="75"/>
      <c r="C3730" s="352"/>
      <c r="D3730" s="435"/>
      <c r="E3730" s="84"/>
      <c r="F3730" s="70"/>
      <c r="G3730" s="35"/>
    </row>
    <row r="3731" spans="1:7" x14ac:dyDescent="0.2">
      <c r="A3731" s="345"/>
      <c r="B3731" s="75"/>
      <c r="C3731" s="352"/>
      <c r="D3731" s="435"/>
      <c r="E3731" s="84"/>
      <c r="F3731" s="70"/>
      <c r="G3731" s="35"/>
    </row>
    <row r="3732" spans="1:7" x14ac:dyDescent="0.2">
      <c r="A3732" s="345"/>
      <c r="B3732" s="75"/>
      <c r="C3732" s="352"/>
      <c r="D3732" s="435"/>
      <c r="E3732" s="84"/>
      <c r="F3732" s="70"/>
      <c r="G3732" s="35"/>
    </row>
    <row r="3733" spans="1:7" x14ac:dyDescent="0.2">
      <c r="A3733" s="345"/>
      <c r="B3733" s="75"/>
      <c r="C3733" s="352"/>
      <c r="D3733" s="435"/>
      <c r="E3733" s="84"/>
      <c r="F3733" s="70"/>
      <c r="G3733" s="35"/>
    </row>
    <row r="3734" spans="1:7" x14ac:dyDescent="0.2">
      <c r="A3734" s="345"/>
      <c r="B3734" s="75"/>
      <c r="C3734" s="352"/>
      <c r="D3734" s="435" t="s">
        <v>150</v>
      </c>
      <c r="E3734" s="84"/>
      <c r="F3734" s="172"/>
      <c r="G3734" s="35"/>
    </row>
    <row r="3735" spans="1:7" x14ac:dyDescent="0.2">
      <c r="A3735" s="345"/>
      <c r="B3735" s="75"/>
      <c r="C3735" s="352"/>
      <c r="D3735" s="435"/>
      <c r="E3735" s="84"/>
      <c r="F3735" s="173"/>
      <c r="G3735" s="35"/>
    </row>
    <row r="3736" spans="1:7" x14ac:dyDescent="0.2">
      <c r="A3736" s="345"/>
      <c r="B3736" s="75"/>
      <c r="C3736" s="352"/>
      <c r="D3736" s="435"/>
      <c r="E3736" s="84"/>
      <c r="F3736" s="173"/>
      <c r="G3736" s="35"/>
    </row>
    <row r="3737" spans="1:7" ht="13.5" thickBot="1" x14ac:dyDescent="0.25">
      <c r="A3737" s="45"/>
      <c r="B3737" s="188"/>
      <c r="C3737" s="47" t="s">
        <v>8</v>
      </c>
      <c r="D3737" s="66" t="s">
        <v>8</v>
      </c>
      <c r="E3737" s="188"/>
      <c r="F3737" s="49" t="s">
        <v>15</v>
      </c>
      <c r="G3737" s="50">
        <f>SUM(G3703:G3736)</f>
        <v>6000</v>
      </c>
    </row>
    <row r="3738" spans="1:7" ht="13.5" thickTop="1" x14ac:dyDescent="0.2">
      <c r="A3738" s="1188" t="s">
        <v>4211</v>
      </c>
      <c r="B3738" s="1189"/>
      <c r="C3738" s="1189"/>
      <c r="D3738" s="1189"/>
      <c r="E3738" s="1189"/>
      <c r="F3738" s="1189"/>
      <c r="G3738" s="1190"/>
    </row>
    <row r="3739" spans="1:7" ht="13.5" thickBot="1" x14ac:dyDescent="0.25">
      <c r="A3739" s="359"/>
      <c r="B3739" s="355"/>
      <c r="C3739" s="355" t="s">
        <v>8</v>
      </c>
      <c r="D3739" s="360"/>
      <c r="E3739" s="355"/>
      <c r="F3739" s="361"/>
      <c r="G3739" s="362"/>
    </row>
    <row r="3740" spans="1:7" ht="13.5" thickTop="1" x14ac:dyDescent="0.2">
      <c r="A3740" s="1130" t="s">
        <v>8</v>
      </c>
      <c r="B3740" s="1131"/>
      <c r="C3740" s="1131"/>
      <c r="D3740" s="57" t="s">
        <v>11</v>
      </c>
      <c r="E3740" s="1132" t="s">
        <v>12</v>
      </c>
      <c r="F3740" s="1132"/>
      <c r="G3740" s="1133"/>
    </row>
    <row r="3741" spans="1:7" x14ac:dyDescent="0.2">
      <c r="A3741" s="1191" t="s">
        <v>17</v>
      </c>
      <c r="B3741" s="1192"/>
      <c r="C3741" s="1193"/>
      <c r="D3741" s="39"/>
      <c r="E3741" s="1136"/>
      <c r="F3741" s="1137"/>
      <c r="G3741" s="1138"/>
    </row>
    <row r="3742" spans="1:7" x14ac:dyDescent="0.2">
      <c r="A3742" s="1191" t="s">
        <v>38</v>
      </c>
      <c r="B3742" s="1192"/>
      <c r="C3742" s="1193"/>
      <c r="D3742" s="58" t="s">
        <v>380</v>
      </c>
      <c r="E3742" s="1194" t="s">
        <v>142</v>
      </c>
      <c r="F3742" s="1139"/>
      <c r="G3742" s="1140"/>
    </row>
    <row r="3743" spans="1:7" ht="13.5" thickBot="1" x14ac:dyDescent="0.25">
      <c r="A3743" s="1195" t="s">
        <v>39</v>
      </c>
      <c r="B3743" s="1196"/>
      <c r="C3743" s="1197"/>
      <c r="D3743" s="356" t="s">
        <v>589</v>
      </c>
      <c r="E3743" s="1143" t="s">
        <v>0</v>
      </c>
      <c r="F3743" s="1143"/>
      <c r="G3743" s="1144"/>
    </row>
    <row r="3744" spans="1:7" ht="16.5" x14ac:dyDescent="0.25">
      <c r="A3744" s="1152" t="s">
        <v>29</v>
      </c>
      <c r="B3744" s="1153"/>
      <c r="C3744" s="1153"/>
      <c r="D3744" s="1153"/>
      <c r="E3744" s="1153"/>
      <c r="F3744" s="1153"/>
      <c r="G3744" s="1154"/>
    </row>
    <row r="3745" spans="1:7" x14ac:dyDescent="0.2">
      <c r="A3745" s="1155" t="s">
        <v>48</v>
      </c>
      <c r="B3745" s="1156"/>
      <c r="C3745" s="1156"/>
      <c r="D3745" s="1156"/>
      <c r="E3745" s="1156"/>
      <c r="F3745" s="1156"/>
      <c r="G3745" s="1157"/>
    </row>
    <row r="3746" spans="1:7" x14ac:dyDescent="0.2">
      <c r="A3746" s="1158" t="s">
        <v>49</v>
      </c>
      <c r="B3746" s="1159"/>
      <c r="C3746" s="1159"/>
      <c r="D3746" s="1159"/>
      <c r="E3746" s="1159"/>
      <c r="F3746" s="1159"/>
      <c r="G3746" s="1160"/>
    </row>
    <row r="3747" spans="1:7" x14ac:dyDescent="0.2">
      <c r="A3747" s="6"/>
      <c r="B3747" s="178"/>
      <c r="C3747" s="8"/>
      <c r="D3747" s="9"/>
      <c r="E3747" s="99"/>
      <c r="F3747" s="10"/>
      <c r="G3747" s="373" t="s">
        <v>20</v>
      </c>
    </row>
    <row r="3748" spans="1:7" x14ac:dyDescent="0.2">
      <c r="A3748" s="12" t="s">
        <v>1</v>
      </c>
      <c r="B3748" s="13"/>
      <c r="C3748" s="14" t="s">
        <v>5</v>
      </c>
      <c r="D3748" s="13"/>
      <c r="E3748" s="343" t="s">
        <v>4208</v>
      </c>
      <c r="F3748" s="60"/>
      <c r="G3748" s="344" t="s">
        <v>4203</v>
      </c>
    </row>
    <row r="3749" spans="1:7" x14ac:dyDescent="0.2">
      <c r="A3749" s="17" t="s">
        <v>8</v>
      </c>
      <c r="B3749" s="179"/>
      <c r="C3749" s="19"/>
      <c r="D3749" s="4"/>
      <c r="E3749" s="1145"/>
      <c r="F3749" s="1146"/>
      <c r="G3749" s="20"/>
    </row>
    <row r="3750" spans="1:7" x14ac:dyDescent="0.2">
      <c r="A3750" s="21" t="s">
        <v>37</v>
      </c>
      <c r="B3750" s="22"/>
      <c r="C3750" s="22"/>
      <c r="D3750" s="22"/>
      <c r="E3750" s="23" t="s">
        <v>46</v>
      </c>
      <c r="F3750" s="24"/>
      <c r="G3750" s="20" t="s">
        <v>50</v>
      </c>
    </row>
    <row r="3751" spans="1:7" x14ac:dyDescent="0.2">
      <c r="A3751" s="6"/>
      <c r="B3751" s="178"/>
      <c r="C3751" s="8"/>
      <c r="D3751" s="8"/>
      <c r="E3751" s="1147"/>
      <c r="F3751" s="1148"/>
      <c r="G3751" s="25"/>
    </row>
    <row r="3752" spans="1:7" ht="26.25" thickBot="1" x14ac:dyDescent="0.25">
      <c r="A3752" s="26" t="s">
        <v>47</v>
      </c>
      <c r="B3752" s="180" t="s">
        <v>23</v>
      </c>
      <c r="C3752" s="28" t="s">
        <v>34</v>
      </c>
      <c r="D3752" s="110" t="s">
        <v>53</v>
      </c>
      <c r="E3752" s="181" t="s">
        <v>54</v>
      </c>
      <c r="F3752" s="111" t="s">
        <v>55</v>
      </c>
      <c r="G3752" s="112" t="s">
        <v>35</v>
      </c>
    </row>
    <row r="3753" spans="1:7" ht="13.5" thickTop="1" x14ac:dyDescent="0.2">
      <c r="A3753" s="345">
        <v>1</v>
      </c>
      <c r="B3753" s="587" t="s">
        <v>8</v>
      </c>
      <c r="C3753" s="249" t="s">
        <v>153</v>
      </c>
      <c r="D3753" s="439" t="s">
        <v>2306</v>
      </c>
      <c r="E3753" s="778">
        <v>1</v>
      </c>
      <c r="F3753" s="795">
        <v>6000</v>
      </c>
      <c r="G3753" s="714">
        <f>F3753*E3753</f>
        <v>6000</v>
      </c>
    </row>
    <row r="3754" spans="1:7" x14ac:dyDescent="0.2">
      <c r="A3754" s="345"/>
      <c r="B3754" s="75"/>
      <c r="C3754" s="249"/>
      <c r="D3754" s="439" t="s">
        <v>4195</v>
      </c>
      <c r="E3754" s="778"/>
      <c r="F3754" s="795"/>
      <c r="G3754" s="714"/>
    </row>
    <row r="3755" spans="1:7" x14ac:dyDescent="0.2">
      <c r="A3755" s="345"/>
      <c r="B3755" s="75"/>
      <c r="C3755" s="352"/>
      <c r="D3755" s="435" t="s">
        <v>4196</v>
      </c>
      <c r="E3755" s="778"/>
      <c r="F3755" s="795"/>
      <c r="G3755" s="714"/>
    </row>
    <row r="3756" spans="1:7" x14ac:dyDescent="0.2">
      <c r="A3756" s="345"/>
      <c r="B3756" s="75"/>
      <c r="C3756" s="352"/>
      <c r="D3756" s="439"/>
      <c r="E3756" s="778"/>
      <c r="F3756" s="796"/>
      <c r="G3756" s="714"/>
    </row>
    <row r="3757" spans="1:7" x14ac:dyDescent="0.2">
      <c r="A3757" s="345"/>
      <c r="B3757" s="75"/>
      <c r="C3757" s="249"/>
      <c r="D3757" s="439"/>
      <c r="E3757" s="778"/>
      <c r="F3757" s="797"/>
      <c r="G3757" s="714"/>
    </row>
    <row r="3758" spans="1:7" x14ac:dyDescent="0.2">
      <c r="A3758" s="345"/>
      <c r="B3758" s="75"/>
      <c r="C3758" s="249"/>
      <c r="D3758" s="805"/>
      <c r="E3758" s="778"/>
      <c r="F3758" s="795"/>
      <c r="G3758" s="714"/>
    </row>
    <row r="3759" spans="1:7" x14ac:dyDescent="0.2">
      <c r="A3759" s="345"/>
      <c r="B3759" s="75"/>
      <c r="C3759" s="282"/>
      <c r="D3759" s="439"/>
      <c r="E3759" s="778"/>
      <c r="F3759" s="795"/>
      <c r="G3759" s="714"/>
    </row>
    <row r="3760" spans="1:7" x14ac:dyDescent="0.2">
      <c r="A3760" s="345"/>
      <c r="B3760" s="75"/>
      <c r="C3760" s="249"/>
      <c r="D3760" s="439"/>
      <c r="E3760" s="778"/>
      <c r="F3760" s="795"/>
      <c r="G3760" s="714"/>
    </row>
    <row r="3761" spans="1:7" x14ac:dyDescent="0.2">
      <c r="A3761" s="345"/>
      <c r="B3761" s="186"/>
      <c r="C3761" s="249"/>
      <c r="D3761" s="439"/>
      <c r="E3761" s="778"/>
      <c r="F3761" s="795"/>
      <c r="G3761" s="714"/>
    </row>
    <row r="3762" spans="1:7" x14ac:dyDescent="0.2">
      <c r="A3762" s="345"/>
      <c r="B3762" s="74"/>
      <c r="C3762" s="249"/>
      <c r="D3762" s="439"/>
      <c r="E3762" s="778"/>
      <c r="F3762" s="795"/>
      <c r="G3762" s="714"/>
    </row>
    <row r="3763" spans="1:7" x14ac:dyDescent="0.2">
      <c r="A3763" s="345"/>
      <c r="B3763" s="74"/>
      <c r="C3763" s="249"/>
      <c r="D3763" s="798"/>
      <c r="E3763" s="799"/>
      <c r="F3763" s="800"/>
      <c r="G3763" s="714"/>
    </row>
    <row r="3764" spans="1:7" x14ac:dyDescent="0.2">
      <c r="A3764" s="345"/>
      <c r="B3764" s="74"/>
      <c r="C3764" s="249"/>
      <c r="D3764" s="798"/>
      <c r="E3764" s="799"/>
      <c r="F3764" s="800"/>
      <c r="G3764" s="714"/>
    </row>
    <row r="3765" spans="1:7" x14ac:dyDescent="0.2">
      <c r="A3765" s="345"/>
      <c r="B3765" s="75"/>
      <c r="C3765" s="249"/>
      <c r="D3765" s="798"/>
      <c r="E3765" s="801"/>
      <c r="F3765" s="802"/>
      <c r="G3765" s="714"/>
    </row>
    <row r="3766" spans="1:7" x14ac:dyDescent="0.2">
      <c r="A3766" s="345"/>
      <c r="B3766" s="75"/>
      <c r="C3766" s="249"/>
      <c r="D3766" s="798"/>
      <c r="E3766" s="799"/>
      <c r="F3766" s="803"/>
      <c r="G3766" s="714"/>
    </row>
    <row r="3767" spans="1:7" x14ac:dyDescent="0.2">
      <c r="A3767" s="345"/>
      <c r="B3767" s="75"/>
      <c r="C3767" s="249"/>
      <c r="D3767" s="798"/>
      <c r="E3767" s="778"/>
      <c r="F3767" s="795"/>
      <c r="G3767" s="714"/>
    </row>
    <row r="3768" spans="1:7" x14ac:dyDescent="0.2">
      <c r="A3768" s="345"/>
      <c r="B3768" s="75"/>
      <c r="C3768" s="249"/>
      <c r="D3768" s="798"/>
      <c r="E3768" s="774"/>
      <c r="F3768" s="795"/>
      <c r="G3768" s="714"/>
    </row>
    <row r="3769" spans="1:7" x14ac:dyDescent="0.2">
      <c r="A3769" s="345"/>
      <c r="B3769" s="75"/>
      <c r="C3769" s="249"/>
      <c r="D3769" s="798"/>
      <c r="E3769" s="774"/>
      <c r="F3769" s="795"/>
      <c r="G3769" s="714"/>
    </row>
    <row r="3770" spans="1:7" x14ac:dyDescent="0.2">
      <c r="A3770" s="345"/>
      <c r="B3770" s="75"/>
      <c r="C3770" s="249"/>
      <c r="D3770" s="439"/>
      <c r="E3770" s="774"/>
      <c r="F3770" s="795"/>
      <c r="G3770" s="714"/>
    </row>
    <row r="3771" spans="1:7" x14ac:dyDescent="0.2">
      <c r="A3771" s="345"/>
      <c r="B3771" s="75"/>
      <c r="C3771" s="249"/>
      <c r="D3771" s="439"/>
      <c r="E3771" s="804"/>
      <c r="F3771" s="795"/>
      <c r="G3771" s="714"/>
    </row>
    <row r="3772" spans="1:7" x14ac:dyDescent="0.2">
      <c r="A3772" s="345"/>
      <c r="B3772" s="75"/>
      <c r="C3772" s="249"/>
      <c r="D3772" s="439"/>
      <c r="E3772" s="799"/>
      <c r="F3772" s="800"/>
      <c r="G3772" s="714"/>
    </row>
    <row r="3773" spans="1:7" x14ac:dyDescent="0.2">
      <c r="A3773" s="345"/>
      <c r="B3773" s="75"/>
      <c r="C3773" s="249"/>
      <c r="D3773" s="439"/>
      <c r="E3773" s="799"/>
      <c r="F3773" s="800"/>
      <c r="G3773" s="714"/>
    </row>
    <row r="3774" spans="1:7" x14ac:dyDescent="0.2">
      <c r="A3774" s="345"/>
      <c r="B3774" s="75"/>
      <c r="C3774" s="249"/>
      <c r="D3774" s="798"/>
      <c r="E3774" s="799"/>
      <c r="F3774" s="800"/>
      <c r="G3774" s="714"/>
    </row>
    <row r="3775" spans="1:7" x14ac:dyDescent="0.2">
      <c r="A3775" s="345"/>
      <c r="B3775" s="75"/>
      <c r="C3775" s="249"/>
      <c r="D3775" s="798"/>
      <c r="E3775" s="799"/>
      <c r="F3775" s="800"/>
      <c r="G3775" s="714"/>
    </row>
    <row r="3776" spans="1:7" x14ac:dyDescent="0.2">
      <c r="A3776" s="345"/>
      <c r="B3776" s="75"/>
      <c r="C3776" s="249"/>
      <c r="D3776" s="798"/>
      <c r="E3776" s="799"/>
      <c r="F3776" s="800"/>
      <c r="G3776" s="714"/>
    </row>
    <row r="3777" spans="1:7" x14ac:dyDescent="0.2">
      <c r="A3777" s="345"/>
      <c r="B3777" s="75"/>
      <c r="C3777" s="352"/>
      <c r="D3777" s="435"/>
      <c r="E3777" s="84"/>
      <c r="F3777" s="70"/>
      <c r="G3777" s="35"/>
    </row>
    <row r="3778" spans="1:7" x14ac:dyDescent="0.2">
      <c r="A3778" s="345"/>
      <c r="B3778" s="75"/>
      <c r="C3778" s="352"/>
      <c r="D3778" s="435"/>
      <c r="E3778" s="84"/>
      <c r="F3778" s="70"/>
      <c r="G3778" s="35"/>
    </row>
    <row r="3779" spans="1:7" x14ac:dyDescent="0.2">
      <c r="A3779" s="345"/>
      <c r="B3779" s="75"/>
      <c r="C3779" s="352"/>
      <c r="D3779" s="435"/>
      <c r="E3779" s="84"/>
      <c r="F3779" s="70"/>
      <c r="G3779" s="35"/>
    </row>
    <row r="3780" spans="1:7" x14ac:dyDescent="0.2">
      <c r="A3780" s="345"/>
      <c r="B3780" s="75"/>
      <c r="C3780" s="352"/>
      <c r="D3780" s="435"/>
      <c r="E3780" s="84"/>
      <c r="F3780" s="70"/>
      <c r="G3780" s="35"/>
    </row>
    <row r="3781" spans="1:7" x14ac:dyDescent="0.2">
      <c r="A3781" s="345"/>
      <c r="B3781" s="75"/>
      <c r="C3781" s="352"/>
      <c r="D3781" s="435"/>
      <c r="E3781" s="84"/>
      <c r="F3781" s="70"/>
      <c r="G3781" s="35"/>
    </row>
    <row r="3782" spans="1:7" x14ac:dyDescent="0.2">
      <c r="A3782" s="345"/>
      <c r="B3782" s="75"/>
      <c r="C3782" s="352"/>
      <c r="D3782" s="435"/>
      <c r="E3782" s="84"/>
      <c r="F3782" s="70"/>
      <c r="G3782" s="35"/>
    </row>
    <row r="3783" spans="1:7" x14ac:dyDescent="0.2">
      <c r="A3783" s="345"/>
      <c r="B3783" s="75"/>
      <c r="C3783" s="352"/>
      <c r="D3783" s="435"/>
      <c r="E3783" s="84"/>
      <c r="F3783" s="70"/>
      <c r="G3783" s="35"/>
    </row>
    <row r="3784" spans="1:7" x14ac:dyDescent="0.2">
      <c r="A3784" s="345"/>
      <c r="B3784" s="75"/>
      <c r="C3784" s="352"/>
      <c r="D3784" s="435" t="s">
        <v>150</v>
      </c>
      <c r="E3784" s="84"/>
      <c r="F3784" s="172"/>
      <c r="G3784" s="35"/>
    </row>
    <row r="3785" spans="1:7" x14ac:dyDescent="0.2">
      <c r="A3785" s="345"/>
      <c r="B3785" s="75"/>
      <c r="C3785" s="352"/>
      <c r="D3785" s="435"/>
      <c r="E3785" s="84"/>
      <c r="F3785" s="173"/>
      <c r="G3785" s="35"/>
    </row>
    <row r="3786" spans="1:7" x14ac:dyDescent="0.2">
      <c r="A3786" s="345"/>
      <c r="B3786" s="75"/>
      <c r="C3786" s="352"/>
      <c r="D3786" s="435"/>
      <c r="E3786" s="84"/>
      <c r="F3786" s="173"/>
      <c r="G3786" s="35"/>
    </row>
    <row r="3787" spans="1:7" ht="13.5" thickBot="1" x14ac:dyDescent="0.25">
      <c r="A3787" s="45"/>
      <c r="B3787" s="188"/>
      <c r="C3787" s="47" t="s">
        <v>8</v>
      </c>
      <c r="D3787" s="66" t="s">
        <v>8</v>
      </c>
      <c r="E3787" s="188"/>
      <c r="F3787" s="49" t="s">
        <v>15</v>
      </c>
      <c r="G3787" s="50">
        <f>SUM(G3753:G3786)</f>
        <v>6000</v>
      </c>
    </row>
    <row r="3788" spans="1:7" x14ac:dyDescent="0.2">
      <c r="A3788" s="1188" t="s">
        <v>4209</v>
      </c>
      <c r="B3788" s="1189"/>
      <c r="C3788" s="1189"/>
      <c r="D3788" s="1189"/>
      <c r="E3788" s="1189"/>
      <c r="F3788" s="1189"/>
      <c r="G3788" s="1190"/>
    </row>
    <row r="3789" spans="1:7" ht="13.5" thickBot="1" x14ac:dyDescent="0.25">
      <c r="A3789" s="359"/>
      <c r="B3789" s="355"/>
      <c r="C3789" s="355" t="s">
        <v>8</v>
      </c>
      <c r="D3789" s="360"/>
      <c r="E3789" s="355"/>
      <c r="F3789" s="361"/>
      <c r="G3789" s="362"/>
    </row>
    <row r="3790" spans="1:7" ht="13.5" thickTop="1" x14ac:dyDescent="0.2">
      <c r="A3790" s="1130" t="s">
        <v>8</v>
      </c>
      <c r="B3790" s="1131"/>
      <c r="C3790" s="1131"/>
      <c r="D3790" s="57" t="s">
        <v>11</v>
      </c>
      <c r="E3790" s="1132" t="s">
        <v>12</v>
      </c>
      <c r="F3790" s="1132"/>
      <c r="G3790" s="1133"/>
    </row>
    <row r="3791" spans="1:7" x14ac:dyDescent="0.2">
      <c r="A3791" s="1191" t="s">
        <v>17</v>
      </c>
      <c r="B3791" s="1192"/>
      <c r="C3791" s="1193"/>
      <c r="D3791" s="39"/>
      <c r="E3791" s="1136"/>
      <c r="F3791" s="1137"/>
      <c r="G3791" s="1138"/>
    </row>
    <row r="3792" spans="1:7" x14ac:dyDescent="0.2">
      <c r="A3792" s="1191" t="s">
        <v>38</v>
      </c>
      <c r="B3792" s="1192"/>
      <c r="C3792" s="1193"/>
      <c r="D3792" s="58" t="s">
        <v>380</v>
      </c>
      <c r="E3792" s="1194" t="s">
        <v>142</v>
      </c>
      <c r="F3792" s="1139"/>
      <c r="G3792" s="1140"/>
    </row>
    <row r="3793" spans="1:16" ht="13.5" thickBot="1" x14ac:dyDescent="0.25">
      <c r="A3793" s="1195" t="s">
        <v>39</v>
      </c>
      <c r="B3793" s="1196"/>
      <c r="C3793" s="1197"/>
      <c r="D3793" s="356" t="s">
        <v>589</v>
      </c>
      <c r="E3793" s="1143" t="s">
        <v>0</v>
      </c>
      <c r="F3793" s="1143"/>
      <c r="G3793" s="1144"/>
    </row>
    <row r="3794" spans="1:16" ht="16.5" x14ac:dyDescent="0.25">
      <c r="A3794" s="1152" t="s">
        <v>29</v>
      </c>
      <c r="B3794" s="1153"/>
      <c r="C3794" s="1153"/>
      <c r="D3794" s="1153"/>
      <c r="E3794" s="1153"/>
      <c r="F3794" s="1153"/>
      <c r="G3794" s="1154"/>
    </row>
    <row r="3795" spans="1:16" x14ac:dyDescent="0.2">
      <c r="A3795" s="1155" t="s">
        <v>48</v>
      </c>
      <c r="B3795" s="1156"/>
      <c r="C3795" s="1156"/>
      <c r="D3795" s="1156"/>
      <c r="E3795" s="1156"/>
      <c r="F3795" s="1156"/>
      <c r="G3795" s="1157"/>
    </row>
    <row r="3796" spans="1:16" x14ac:dyDescent="0.2">
      <c r="A3796" s="1158" t="s">
        <v>49</v>
      </c>
      <c r="B3796" s="1159"/>
      <c r="C3796" s="1159"/>
      <c r="D3796" s="1159"/>
      <c r="E3796" s="1159"/>
      <c r="F3796" s="1159"/>
      <c r="G3796" s="1160"/>
    </row>
    <row r="3797" spans="1:16" x14ac:dyDescent="0.2">
      <c r="A3797" s="6"/>
      <c r="B3797" s="178"/>
      <c r="C3797" s="8"/>
      <c r="D3797" s="9"/>
      <c r="E3797" s="99"/>
      <c r="F3797" s="10"/>
      <c r="G3797" s="373" t="s">
        <v>411</v>
      </c>
    </row>
    <row r="3798" spans="1:16" x14ac:dyDescent="0.2">
      <c r="A3798" s="12" t="s">
        <v>1</v>
      </c>
      <c r="B3798" s="13"/>
      <c r="C3798" s="14" t="s">
        <v>5</v>
      </c>
      <c r="D3798" s="13"/>
      <c r="E3798" s="343" t="s">
        <v>4215</v>
      </c>
      <c r="F3798" s="60"/>
      <c r="G3798" s="344" t="s">
        <v>4203</v>
      </c>
    </row>
    <row r="3799" spans="1:16" x14ac:dyDescent="0.2">
      <c r="A3799" s="17" t="s">
        <v>8</v>
      </c>
      <c r="B3799" s="179"/>
      <c r="C3799" s="19"/>
      <c r="D3799" s="4"/>
      <c r="E3799" s="1145"/>
      <c r="F3799" s="1146"/>
      <c r="G3799" s="20"/>
    </row>
    <row r="3800" spans="1:16" x14ac:dyDescent="0.2">
      <c r="A3800" s="21" t="s">
        <v>37</v>
      </c>
      <c r="B3800" s="22"/>
      <c r="C3800" s="22"/>
      <c r="D3800" s="22"/>
      <c r="E3800" s="23" t="s">
        <v>46</v>
      </c>
      <c r="F3800" s="24"/>
      <c r="G3800" s="20" t="s">
        <v>50</v>
      </c>
    </row>
    <row r="3801" spans="1:16" x14ac:dyDescent="0.2">
      <c r="A3801" s="6"/>
      <c r="B3801" s="178"/>
      <c r="C3801" s="8"/>
      <c r="D3801" s="8"/>
      <c r="E3801" s="1147"/>
      <c r="F3801" s="1148"/>
      <c r="G3801" s="25"/>
    </row>
    <row r="3802" spans="1:16" ht="26.25" thickBot="1" x14ac:dyDescent="0.25">
      <c r="A3802" s="26" t="s">
        <v>47</v>
      </c>
      <c r="B3802" s="180" t="s">
        <v>23</v>
      </c>
      <c r="C3802" s="28" t="s">
        <v>34</v>
      </c>
      <c r="D3802" s="110" t="s">
        <v>53</v>
      </c>
      <c r="E3802" s="181" t="s">
        <v>54</v>
      </c>
      <c r="F3802" s="111" t="s">
        <v>55</v>
      </c>
      <c r="G3802" s="112" t="s">
        <v>35</v>
      </c>
    </row>
    <row r="3803" spans="1:16" ht="13.5" thickTop="1" x14ac:dyDescent="0.2">
      <c r="A3803" s="345">
        <v>1</v>
      </c>
      <c r="B3803" s="75"/>
      <c r="C3803" s="346" t="s">
        <v>153</v>
      </c>
      <c r="D3803" s="347" t="s">
        <v>1486</v>
      </c>
      <c r="E3803" s="438">
        <v>12</v>
      </c>
      <c r="F3803" s="437">
        <v>8</v>
      </c>
      <c r="G3803" s="35">
        <f>F3803*E3803</f>
        <v>96</v>
      </c>
    </row>
    <row r="3804" spans="1:16" x14ac:dyDescent="0.2">
      <c r="A3804" s="345">
        <f>A3803+1</f>
        <v>2</v>
      </c>
      <c r="B3804" s="75"/>
      <c r="C3804" s="352" t="s">
        <v>153</v>
      </c>
      <c r="D3804" s="347" t="s">
        <v>340</v>
      </c>
      <c r="E3804" s="77">
        <v>12</v>
      </c>
      <c r="F3804" s="185">
        <v>8</v>
      </c>
      <c r="G3804" s="35">
        <f t="shared" ref="G3804:G3810" si="86">F3804*E3804</f>
        <v>96</v>
      </c>
    </row>
    <row r="3805" spans="1:16" x14ac:dyDescent="0.2">
      <c r="A3805" s="345">
        <f t="shared" ref="A3805:A3835" si="87">A3804+1</f>
        <v>3</v>
      </c>
      <c r="B3805" s="75"/>
      <c r="C3805" s="352" t="s">
        <v>1468</v>
      </c>
      <c r="D3805" s="439" t="s">
        <v>4172</v>
      </c>
      <c r="E3805" s="77">
        <v>5</v>
      </c>
      <c r="F3805" s="185">
        <v>37</v>
      </c>
      <c r="G3805" s="35">
        <f t="shared" si="86"/>
        <v>185</v>
      </c>
    </row>
    <row r="3806" spans="1:16" x14ac:dyDescent="0.2">
      <c r="A3806" s="345">
        <f t="shared" si="87"/>
        <v>4</v>
      </c>
      <c r="B3806" s="75"/>
      <c r="C3806" s="352" t="s">
        <v>178</v>
      </c>
      <c r="D3806" s="347" t="s">
        <v>4163</v>
      </c>
      <c r="E3806" s="77">
        <v>1</v>
      </c>
      <c r="F3806" s="214">
        <v>150</v>
      </c>
      <c r="G3806" s="35">
        <f t="shared" si="86"/>
        <v>150</v>
      </c>
      <c r="H3806" s="1067">
        <f>G3803+G3804+G3805+G3806</f>
        <v>527</v>
      </c>
    </row>
    <row r="3807" spans="1:16" x14ac:dyDescent="0.2">
      <c r="A3807" s="345">
        <f t="shared" si="87"/>
        <v>5</v>
      </c>
      <c r="B3807" s="75"/>
      <c r="C3807" s="352" t="s">
        <v>149</v>
      </c>
      <c r="D3807" s="347" t="s">
        <v>4173</v>
      </c>
      <c r="E3807" s="77">
        <v>12</v>
      </c>
      <c r="F3807" s="185">
        <v>50</v>
      </c>
      <c r="G3807" s="35">
        <f t="shared" si="86"/>
        <v>600</v>
      </c>
      <c r="H3807" s="865">
        <f>G3807</f>
        <v>600</v>
      </c>
      <c r="O3807" s="214"/>
      <c r="P3807" s="164"/>
    </row>
    <row r="3808" spans="1:16" x14ac:dyDescent="0.2">
      <c r="A3808" s="345">
        <f t="shared" si="87"/>
        <v>6</v>
      </c>
      <c r="B3808" s="75"/>
      <c r="C3808" s="352" t="s">
        <v>1461</v>
      </c>
      <c r="D3808" s="347" t="s">
        <v>4174</v>
      </c>
      <c r="E3808" s="77">
        <v>1</v>
      </c>
      <c r="F3808" s="185">
        <v>140</v>
      </c>
      <c r="G3808" s="35">
        <f t="shared" si="86"/>
        <v>140</v>
      </c>
    </row>
    <row r="3809" spans="1:17" x14ac:dyDescent="0.2">
      <c r="A3809" s="345">
        <f t="shared" si="87"/>
        <v>7</v>
      </c>
      <c r="B3809" s="75"/>
      <c r="C3809" s="352" t="s">
        <v>1461</v>
      </c>
      <c r="D3809" s="347" t="s">
        <v>1943</v>
      </c>
      <c r="E3809" s="77">
        <v>1</v>
      </c>
      <c r="F3809" s="185">
        <v>100</v>
      </c>
      <c r="G3809" s="35">
        <f t="shared" si="86"/>
        <v>100</v>
      </c>
    </row>
    <row r="3810" spans="1:17" x14ac:dyDescent="0.2">
      <c r="A3810" s="345">
        <f t="shared" si="87"/>
        <v>8</v>
      </c>
      <c r="B3810" s="75"/>
      <c r="C3810" s="352" t="s">
        <v>1461</v>
      </c>
      <c r="D3810" s="347" t="s">
        <v>4175</v>
      </c>
      <c r="E3810" s="77">
        <v>1</v>
      </c>
      <c r="F3810" s="185">
        <v>100</v>
      </c>
      <c r="G3810" s="35">
        <f t="shared" si="86"/>
        <v>100</v>
      </c>
    </row>
    <row r="3811" spans="1:17" x14ac:dyDescent="0.2">
      <c r="A3811" s="345">
        <f t="shared" si="87"/>
        <v>9</v>
      </c>
      <c r="B3811" s="186"/>
      <c r="C3811" s="352" t="s">
        <v>1461</v>
      </c>
      <c r="D3811" s="347" t="s">
        <v>4192</v>
      </c>
      <c r="E3811" s="438">
        <v>0.75</v>
      </c>
      <c r="F3811" s="437">
        <v>180</v>
      </c>
      <c r="G3811" s="35">
        <f>F3811*E3811</f>
        <v>135</v>
      </c>
    </row>
    <row r="3812" spans="1:17" x14ac:dyDescent="0.2">
      <c r="A3812" s="345">
        <f t="shared" si="87"/>
        <v>10</v>
      </c>
      <c r="B3812" s="74"/>
      <c r="C3812" s="352" t="s">
        <v>1461</v>
      </c>
      <c r="D3812" s="347" t="s">
        <v>1653</v>
      </c>
      <c r="E3812" s="438">
        <v>0.5</v>
      </c>
      <c r="F3812" s="185">
        <v>160</v>
      </c>
      <c r="G3812" s="35">
        <f t="shared" ref="G3812:G3835" si="88">F3812*E3812</f>
        <v>80</v>
      </c>
    </row>
    <row r="3813" spans="1:17" x14ac:dyDescent="0.2">
      <c r="A3813" s="345">
        <f t="shared" si="87"/>
        <v>11</v>
      </c>
      <c r="B3813" s="74"/>
      <c r="C3813" s="352" t="s">
        <v>1461</v>
      </c>
      <c r="D3813" s="435" t="s">
        <v>1515</v>
      </c>
      <c r="E3813" s="519">
        <v>1.5</v>
      </c>
      <c r="F3813" s="579">
        <v>120</v>
      </c>
      <c r="G3813" s="35">
        <f t="shared" si="88"/>
        <v>180</v>
      </c>
    </row>
    <row r="3814" spans="1:17" x14ac:dyDescent="0.2">
      <c r="A3814" s="345">
        <f t="shared" si="87"/>
        <v>12</v>
      </c>
      <c r="B3814" s="74"/>
      <c r="C3814" s="352" t="s">
        <v>1469</v>
      </c>
      <c r="D3814" s="435" t="s">
        <v>3855</v>
      </c>
      <c r="E3814" s="84">
        <v>1</v>
      </c>
      <c r="F3814" s="163">
        <v>20</v>
      </c>
      <c r="G3814" s="35">
        <f t="shared" si="88"/>
        <v>20</v>
      </c>
      <c r="H3814" s="865">
        <f>SUM(G3808:G3814)</f>
        <v>755</v>
      </c>
    </row>
    <row r="3815" spans="1:17" x14ac:dyDescent="0.2">
      <c r="A3815" s="345">
        <f t="shared" si="87"/>
        <v>13</v>
      </c>
      <c r="B3815" s="75"/>
      <c r="C3815" s="352" t="s">
        <v>153</v>
      </c>
      <c r="D3815" s="435" t="s">
        <v>4176</v>
      </c>
      <c r="E3815" s="84">
        <v>2</v>
      </c>
      <c r="F3815" s="172">
        <v>21</v>
      </c>
      <c r="G3815" s="35">
        <f t="shared" si="88"/>
        <v>42</v>
      </c>
      <c r="H3815" s="865">
        <f>G3815</f>
        <v>42</v>
      </c>
    </row>
    <row r="3816" spans="1:17" x14ac:dyDescent="0.2">
      <c r="A3816" s="345">
        <f t="shared" si="87"/>
        <v>14</v>
      </c>
      <c r="B3816" s="75"/>
      <c r="C3816" s="352" t="s">
        <v>1541</v>
      </c>
      <c r="D3816" s="435" t="s">
        <v>1817</v>
      </c>
      <c r="E3816" s="84">
        <v>1</v>
      </c>
      <c r="F3816" s="173">
        <v>1480</v>
      </c>
      <c r="G3816" s="35">
        <f t="shared" si="88"/>
        <v>1480</v>
      </c>
      <c r="H3816" s="865">
        <f>G3816</f>
        <v>1480</v>
      </c>
    </row>
    <row r="3817" spans="1:17" x14ac:dyDescent="0.2">
      <c r="A3817" s="345">
        <f t="shared" si="87"/>
        <v>15</v>
      </c>
      <c r="B3817" s="75"/>
      <c r="C3817" s="352" t="s">
        <v>149</v>
      </c>
      <c r="D3817" s="435" t="s">
        <v>2346</v>
      </c>
      <c r="E3817" s="77">
        <v>1</v>
      </c>
      <c r="F3817" s="185">
        <v>71</v>
      </c>
      <c r="G3817" s="35">
        <f t="shared" si="88"/>
        <v>71</v>
      </c>
    </row>
    <row r="3818" spans="1:17" x14ac:dyDescent="0.2">
      <c r="A3818" s="345">
        <f t="shared" si="87"/>
        <v>16</v>
      </c>
      <c r="B3818" s="75"/>
      <c r="C3818" s="352" t="s">
        <v>149</v>
      </c>
      <c r="D3818" s="435" t="s">
        <v>4177</v>
      </c>
      <c r="E3818" s="77">
        <v>1</v>
      </c>
      <c r="F3818" s="185">
        <v>103.5</v>
      </c>
      <c r="G3818" s="35">
        <f t="shared" si="88"/>
        <v>103.5</v>
      </c>
    </row>
    <row r="3819" spans="1:17" x14ac:dyDescent="0.2">
      <c r="A3819" s="345">
        <f t="shared" si="87"/>
        <v>17</v>
      </c>
      <c r="B3819" s="75"/>
      <c r="C3819" s="352" t="s">
        <v>149</v>
      </c>
      <c r="D3819" s="435" t="s">
        <v>4197</v>
      </c>
      <c r="E3819" s="778">
        <v>1</v>
      </c>
      <c r="F3819" s="1072">
        <v>127</v>
      </c>
      <c r="G3819" s="35">
        <f t="shared" si="88"/>
        <v>127</v>
      </c>
    </row>
    <row r="3820" spans="1:17" x14ac:dyDescent="0.2">
      <c r="A3820" s="345">
        <f t="shared" si="87"/>
        <v>18</v>
      </c>
      <c r="B3820" s="75"/>
      <c r="C3820" s="352" t="s">
        <v>149</v>
      </c>
      <c r="D3820" s="347" t="s">
        <v>2369</v>
      </c>
      <c r="E3820" s="77">
        <v>1</v>
      </c>
      <c r="F3820" s="185">
        <v>94.5</v>
      </c>
      <c r="G3820" s="35">
        <f t="shared" si="88"/>
        <v>94.5</v>
      </c>
    </row>
    <row r="3821" spans="1:17" x14ac:dyDescent="0.2">
      <c r="A3821" s="345">
        <f t="shared" si="87"/>
        <v>19</v>
      </c>
      <c r="B3821" s="75"/>
      <c r="C3821" s="352" t="s">
        <v>149</v>
      </c>
      <c r="D3821" s="347" t="s">
        <v>2370</v>
      </c>
      <c r="E3821" s="77">
        <v>1</v>
      </c>
      <c r="F3821" s="185">
        <v>51.5</v>
      </c>
      <c r="G3821" s="35">
        <f t="shared" si="88"/>
        <v>51.5</v>
      </c>
      <c r="N3821" s="323"/>
      <c r="O3821" s="323"/>
      <c r="P3821" s="323"/>
      <c r="Q3821" s="323"/>
    </row>
    <row r="3822" spans="1:17" x14ac:dyDescent="0.2">
      <c r="A3822" s="345">
        <f t="shared" si="87"/>
        <v>20</v>
      </c>
      <c r="B3822" s="75"/>
      <c r="C3822" s="352" t="s">
        <v>1461</v>
      </c>
      <c r="D3822" s="347" t="s">
        <v>4178</v>
      </c>
      <c r="E3822" s="84">
        <v>0.16</v>
      </c>
      <c r="F3822" s="163">
        <v>106</v>
      </c>
      <c r="G3822" s="35">
        <f t="shared" si="88"/>
        <v>16.96</v>
      </c>
      <c r="N3822" s="323"/>
      <c r="O3822" s="323"/>
      <c r="P3822" s="323"/>
      <c r="Q3822" s="323"/>
    </row>
    <row r="3823" spans="1:17" x14ac:dyDescent="0.2">
      <c r="A3823" s="345">
        <f t="shared" si="87"/>
        <v>21</v>
      </c>
      <c r="B3823" s="75"/>
      <c r="C3823" s="352" t="s">
        <v>1461</v>
      </c>
      <c r="D3823" s="347" t="s">
        <v>4178</v>
      </c>
      <c r="E3823" s="84">
        <v>0.155</v>
      </c>
      <c r="F3823" s="163">
        <v>106</v>
      </c>
      <c r="G3823" s="35">
        <f t="shared" si="88"/>
        <v>16.43</v>
      </c>
      <c r="N3823" s="1102" t="s">
        <v>254</v>
      </c>
      <c r="O3823" s="1103">
        <v>9.5000000000000001E-2</v>
      </c>
      <c r="P3823" s="1104">
        <v>342</v>
      </c>
      <c r="Q3823" s="323"/>
    </row>
    <row r="3824" spans="1:17" x14ac:dyDescent="0.2">
      <c r="A3824" s="345">
        <f t="shared" si="87"/>
        <v>22</v>
      </c>
      <c r="B3824" s="75"/>
      <c r="C3824" s="352" t="s">
        <v>1461</v>
      </c>
      <c r="D3824" s="347" t="s">
        <v>254</v>
      </c>
      <c r="E3824" s="84">
        <v>9.5000000000000001E-2</v>
      </c>
      <c r="F3824" s="163">
        <v>342</v>
      </c>
      <c r="G3824" s="35">
        <f t="shared" si="88"/>
        <v>32.49</v>
      </c>
      <c r="N3824" s="1102" t="s">
        <v>4179</v>
      </c>
      <c r="O3824" s="1103">
        <v>1</v>
      </c>
      <c r="P3824" s="1104">
        <v>114.5</v>
      </c>
      <c r="Q3824" s="323"/>
    </row>
    <row r="3825" spans="1:17" x14ac:dyDescent="0.2">
      <c r="A3825" s="345">
        <f t="shared" si="87"/>
        <v>23</v>
      </c>
      <c r="B3825" s="75"/>
      <c r="C3825" s="352" t="s">
        <v>1565</v>
      </c>
      <c r="D3825" s="347" t="s">
        <v>4179</v>
      </c>
      <c r="E3825" s="84">
        <v>1</v>
      </c>
      <c r="F3825" s="163">
        <v>114.5</v>
      </c>
      <c r="G3825" s="35">
        <f t="shared" si="88"/>
        <v>114.5</v>
      </c>
      <c r="N3825" s="1099" t="s">
        <v>4180</v>
      </c>
      <c r="O3825" s="1103">
        <v>0.125</v>
      </c>
      <c r="P3825" s="1104">
        <v>118</v>
      </c>
      <c r="Q3825" s="323"/>
    </row>
    <row r="3826" spans="1:17" x14ac:dyDescent="0.2">
      <c r="A3826" s="345">
        <f t="shared" si="87"/>
        <v>24</v>
      </c>
      <c r="B3826" s="75"/>
      <c r="C3826" s="352" t="s">
        <v>1461</v>
      </c>
      <c r="D3826" s="435" t="s">
        <v>4180</v>
      </c>
      <c r="E3826" s="84">
        <v>0.125</v>
      </c>
      <c r="F3826" s="163">
        <v>118</v>
      </c>
      <c r="G3826" s="35">
        <f t="shared" si="88"/>
        <v>14.75</v>
      </c>
      <c r="I3826" s="215"/>
      <c r="J3826" s="215"/>
      <c r="K3826" s="215"/>
      <c r="N3826" s="1099" t="s">
        <v>4181</v>
      </c>
      <c r="O3826" s="1103">
        <v>1</v>
      </c>
      <c r="P3826" s="1104">
        <v>323.5</v>
      </c>
      <c r="Q3826" s="323"/>
    </row>
    <row r="3827" spans="1:17" x14ac:dyDescent="0.2">
      <c r="A3827" s="345">
        <f t="shared" si="87"/>
        <v>25</v>
      </c>
      <c r="B3827" s="75"/>
      <c r="C3827" s="352" t="s">
        <v>1461</v>
      </c>
      <c r="D3827" s="347" t="s">
        <v>4178</v>
      </c>
      <c r="E3827" s="84">
        <v>0.185</v>
      </c>
      <c r="F3827" s="163">
        <v>106</v>
      </c>
      <c r="G3827" s="35">
        <f t="shared" si="88"/>
        <v>19.61</v>
      </c>
      <c r="N3827" s="1099" t="s">
        <v>4182</v>
      </c>
      <c r="O3827" s="1103">
        <v>1</v>
      </c>
      <c r="P3827" s="1104">
        <v>169</v>
      </c>
      <c r="Q3827" s="323"/>
    </row>
    <row r="3828" spans="1:17" x14ac:dyDescent="0.2">
      <c r="A3828" s="345">
        <f t="shared" si="87"/>
        <v>26</v>
      </c>
      <c r="B3828" s="75"/>
      <c r="C3828" s="352" t="s">
        <v>1461</v>
      </c>
      <c r="D3828" s="347" t="s">
        <v>4178</v>
      </c>
      <c r="E3828" s="84">
        <v>9.5000000000000001E-2</v>
      </c>
      <c r="F3828" s="163">
        <v>106</v>
      </c>
      <c r="G3828" s="35">
        <f t="shared" si="88"/>
        <v>10.07</v>
      </c>
      <c r="N3828" s="1099" t="s">
        <v>4155</v>
      </c>
      <c r="O3828" s="1103">
        <v>1</v>
      </c>
      <c r="P3828" s="1104">
        <v>80</v>
      </c>
      <c r="Q3828" s="323"/>
    </row>
    <row r="3829" spans="1:17" x14ac:dyDescent="0.2">
      <c r="A3829" s="345">
        <f t="shared" si="87"/>
        <v>27</v>
      </c>
      <c r="B3829" s="75"/>
      <c r="C3829" s="352" t="s">
        <v>1461</v>
      </c>
      <c r="D3829" s="347" t="s">
        <v>4178</v>
      </c>
      <c r="E3829" s="84">
        <v>0.14499999999999999</v>
      </c>
      <c r="F3829" s="163">
        <v>106</v>
      </c>
      <c r="G3829" s="35">
        <f t="shared" si="88"/>
        <v>15.37</v>
      </c>
      <c r="I3829" s="215">
        <f>SUM(G3817:G3829)</f>
        <v>687.68000000000006</v>
      </c>
      <c r="J3829" s="215"/>
      <c r="K3829" s="215"/>
      <c r="N3829" s="1099" t="s">
        <v>4183</v>
      </c>
      <c r="O3829" s="1103">
        <v>0.52</v>
      </c>
      <c r="P3829" s="1104">
        <v>499</v>
      </c>
      <c r="Q3829" s="323"/>
    </row>
    <row r="3830" spans="1:17" x14ac:dyDescent="0.2">
      <c r="A3830" s="345">
        <f t="shared" si="87"/>
        <v>28</v>
      </c>
      <c r="B3830" s="75"/>
      <c r="C3830" s="352" t="s">
        <v>246</v>
      </c>
      <c r="D3830" s="435" t="s">
        <v>4181</v>
      </c>
      <c r="E3830" s="84">
        <v>1</v>
      </c>
      <c r="F3830" s="163">
        <v>323.5</v>
      </c>
      <c r="G3830" s="35">
        <f t="shared" si="88"/>
        <v>323.5</v>
      </c>
      <c r="N3830" s="1099" t="s">
        <v>4184</v>
      </c>
      <c r="O3830" s="1103">
        <v>0.82</v>
      </c>
      <c r="P3830" s="1104">
        <v>493</v>
      </c>
      <c r="Q3830" s="323"/>
    </row>
    <row r="3831" spans="1:17" x14ac:dyDescent="0.2">
      <c r="A3831" s="345">
        <f t="shared" si="87"/>
        <v>29</v>
      </c>
      <c r="B3831" s="75"/>
      <c r="C3831" s="352" t="s">
        <v>1468</v>
      </c>
      <c r="D3831" s="435" t="s">
        <v>4182</v>
      </c>
      <c r="E3831" s="84">
        <v>1</v>
      </c>
      <c r="F3831" s="163">
        <v>169</v>
      </c>
      <c r="G3831" s="35">
        <f t="shared" si="88"/>
        <v>169</v>
      </c>
      <c r="N3831" s="1099" t="s">
        <v>4185</v>
      </c>
      <c r="O3831" s="1103">
        <v>0.68500000000000005</v>
      </c>
      <c r="P3831" s="1104">
        <v>565</v>
      </c>
      <c r="Q3831" s="323"/>
    </row>
    <row r="3832" spans="1:17" x14ac:dyDescent="0.2">
      <c r="A3832" s="345">
        <f t="shared" si="87"/>
        <v>30</v>
      </c>
      <c r="B3832" s="75"/>
      <c r="C3832" s="352" t="s">
        <v>149</v>
      </c>
      <c r="D3832" s="435" t="s">
        <v>4155</v>
      </c>
      <c r="E3832" s="84">
        <v>1</v>
      </c>
      <c r="F3832" s="163">
        <v>80</v>
      </c>
      <c r="G3832" s="35">
        <f t="shared" si="88"/>
        <v>80</v>
      </c>
      <c r="N3832" s="1099" t="s">
        <v>4186</v>
      </c>
      <c r="O3832" s="1103">
        <v>4</v>
      </c>
      <c r="P3832" s="1104">
        <v>107</v>
      </c>
      <c r="Q3832" s="323"/>
    </row>
    <row r="3833" spans="1:17" x14ac:dyDescent="0.2">
      <c r="A3833" s="345">
        <f t="shared" si="87"/>
        <v>31</v>
      </c>
      <c r="B3833" s="75"/>
      <c r="C3833" s="352" t="s">
        <v>1461</v>
      </c>
      <c r="D3833" s="435" t="s">
        <v>4183</v>
      </c>
      <c r="E3833" s="84">
        <v>0.52</v>
      </c>
      <c r="F3833" s="163">
        <v>499</v>
      </c>
      <c r="G3833" s="35">
        <f t="shared" si="88"/>
        <v>259.48</v>
      </c>
      <c r="N3833" s="1099" t="s">
        <v>4187</v>
      </c>
      <c r="O3833" s="1103">
        <v>10</v>
      </c>
      <c r="P3833" s="1104">
        <v>112</v>
      </c>
      <c r="Q3833" s="323"/>
    </row>
    <row r="3834" spans="1:17" x14ac:dyDescent="0.2">
      <c r="A3834" s="345">
        <f t="shared" si="87"/>
        <v>32</v>
      </c>
      <c r="B3834" s="75"/>
      <c r="C3834" s="352" t="s">
        <v>1461</v>
      </c>
      <c r="D3834" s="435" t="s">
        <v>4184</v>
      </c>
      <c r="E3834" s="84">
        <v>0.82</v>
      </c>
      <c r="F3834" s="163">
        <v>493</v>
      </c>
      <c r="G3834" s="35">
        <f t="shared" si="88"/>
        <v>404.26</v>
      </c>
      <c r="N3834" s="1099" t="s">
        <v>4188</v>
      </c>
      <c r="O3834" s="1103">
        <v>3</v>
      </c>
      <c r="P3834" s="1105">
        <v>112</v>
      </c>
      <c r="Q3834" s="323"/>
    </row>
    <row r="3835" spans="1:17" x14ac:dyDescent="0.2">
      <c r="A3835" s="345">
        <f t="shared" si="87"/>
        <v>33</v>
      </c>
      <c r="B3835" s="75"/>
      <c r="C3835" s="352" t="s">
        <v>1461</v>
      </c>
      <c r="D3835" s="435" t="s">
        <v>4185</v>
      </c>
      <c r="E3835" s="84">
        <v>0.68500000000000005</v>
      </c>
      <c r="F3835" s="163">
        <v>565</v>
      </c>
      <c r="G3835" s="35">
        <f t="shared" si="88"/>
        <v>387.02500000000003</v>
      </c>
      <c r="H3835" s="215">
        <f>SUM(G3817:G3835)</f>
        <v>2310.9450000000002</v>
      </c>
      <c r="I3835" s="215">
        <f>SUM(G3830:G3835)</f>
        <v>1623.2650000000001</v>
      </c>
      <c r="N3835" s="1099" t="s">
        <v>4189</v>
      </c>
      <c r="O3835" s="1103">
        <v>7</v>
      </c>
      <c r="P3835" s="1105">
        <v>96</v>
      </c>
      <c r="Q3835" s="323"/>
    </row>
    <row r="3836" spans="1:17" x14ac:dyDescent="0.2">
      <c r="A3836" s="345"/>
      <c r="B3836" s="75"/>
      <c r="C3836" s="352"/>
      <c r="D3836" s="435"/>
      <c r="E3836" s="84"/>
      <c r="F3836" s="173"/>
      <c r="G3836" s="35"/>
      <c r="N3836" s="1099" t="s">
        <v>4190</v>
      </c>
      <c r="O3836" s="1103">
        <v>5.3650000000000002</v>
      </c>
      <c r="P3836" s="1105">
        <v>105</v>
      </c>
      <c r="Q3836" s="323"/>
    </row>
    <row r="3837" spans="1:17" ht="13.5" thickBot="1" x14ac:dyDescent="0.25">
      <c r="A3837" s="45"/>
      <c r="B3837" s="188"/>
      <c r="C3837" s="47" t="s">
        <v>8</v>
      </c>
      <c r="D3837" s="66" t="s">
        <v>8</v>
      </c>
      <c r="E3837" s="188"/>
      <c r="F3837" s="49" t="s">
        <v>158</v>
      </c>
      <c r="G3837" s="50">
        <f>SUM(G3803:G3836)</f>
        <v>5714.9449999999997</v>
      </c>
      <c r="N3837" s="323"/>
      <c r="O3837" s="323"/>
      <c r="P3837" s="323"/>
      <c r="Q3837" s="323"/>
    </row>
    <row r="3838" spans="1:17" ht="13.5" thickTop="1" x14ac:dyDescent="0.2">
      <c r="A3838" s="1188" t="s">
        <v>4191</v>
      </c>
      <c r="B3838" s="1189"/>
      <c r="C3838" s="1189"/>
      <c r="D3838" s="1189"/>
      <c r="E3838" s="1189"/>
      <c r="F3838" s="1189"/>
      <c r="G3838" s="1190"/>
      <c r="N3838" s="323"/>
      <c r="O3838" s="323"/>
      <c r="P3838" s="323"/>
      <c r="Q3838" s="323"/>
    </row>
    <row r="3839" spans="1:17" ht="13.5" thickBot="1" x14ac:dyDescent="0.25">
      <c r="A3839" s="359"/>
      <c r="B3839" s="355"/>
      <c r="C3839" s="355" t="s">
        <v>8</v>
      </c>
      <c r="D3839" s="360"/>
      <c r="E3839" s="355"/>
      <c r="F3839" s="361"/>
      <c r="G3839" s="362"/>
      <c r="N3839" s="323"/>
      <c r="O3839" s="323"/>
      <c r="P3839" s="323"/>
      <c r="Q3839" s="323"/>
    </row>
    <row r="3840" spans="1:17" ht="13.5" thickTop="1" x14ac:dyDescent="0.2">
      <c r="A3840" s="1130" t="s">
        <v>8</v>
      </c>
      <c r="B3840" s="1131"/>
      <c r="C3840" s="1131"/>
      <c r="D3840" s="57" t="s">
        <v>11</v>
      </c>
      <c r="E3840" s="1132" t="s">
        <v>12</v>
      </c>
      <c r="F3840" s="1132"/>
      <c r="G3840" s="1133"/>
      <c r="N3840" s="323"/>
      <c r="O3840" s="323"/>
      <c r="P3840" s="323"/>
      <c r="Q3840" s="323"/>
    </row>
    <row r="3841" spans="1:17" x14ac:dyDescent="0.2">
      <c r="A3841" s="1191" t="s">
        <v>17</v>
      </c>
      <c r="B3841" s="1192"/>
      <c r="C3841" s="1193"/>
      <c r="D3841" s="39"/>
      <c r="E3841" s="1136"/>
      <c r="F3841" s="1137"/>
      <c r="G3841" s="1138"/>
      <c r="N3841" s="323"/>
      <c r="O3841" s="323"/>
      <c r="P3841" s="323"/>
      <c r="Q3841" s="323"/>
    </row>
    <row r="3842" spans="1:17" x14ac:dyDescent="0.2">
      <c r="A3842" s="1191" t="s">
        <v>38</v>
      </c>
      <c r="B3842" s="1192"/>
      <c r="C3842" s="1193"/>
      <c r="D3842" s="58" t="s">
        <v>380</v>
      </c>
      <c r="E3842" s="1194" t="s">
        <v>142</v>
      </c>
      <c r="F3842" s="1139"/>
      <c r="G3842" s="1140"/>
    </row>
    <row r="3843" spans="1:17" ht="13.5" thickBot="1" x14ac:dyDescent="0.25">
      <c r="A3843" s="1195" t="s">
        <v>39</v>
      </c>
      <c r="B3843" s="1196"/>
      <c r="C3843" s="1197"/>
      <c r="D3843" s="356" t="s">
        <v>589</v>
      </c>
      <c r="E3843" s="1143" t="s">
        <v>0</v>
      </c>
      <c r="F3843" s="1143"/>
      <c r="G3843" s="1144"/>
    </row>
    <row r="3844" spans="1:17" ht="16.5" x14ac:dyDescent="0.25">
      <c r="A3844" s="1152" t="s">
        <v>29</v>
      </c>
      <c r="B3844" s="1153"/>
      <c r="C3844" s="1153"/>
      <c r="D3844" s="1153"/>
      <c r="E3844" s="1153"/>
      <c r="F3844" s="1153"/>
      <c r="G3844" s="1154"/>
    </row>
    <row r="3845" spans="1:17" x14ac:dyDescent="0.2">
      <c r="A3845" s="1155" t="s">
        <v>48</v>
      </c>
      <c r="B3845" s="1156"/>
      <c r="C3845" s="1156"/>
      <c r="D3845" s="1156"/>
      <c r="E3845" s="1156"/>
      <c r="F3845" s="1156"/>
      <c r="G3845" s="1157"/>
    </row>
    <row r="3846" spans="1:17" x14ac:dyDescent="0.2">
      <c r="A3846" s="1158" t="s">
        <v>49</v>
      </c>
      <c r="B3846" s="1159"/>
      <c r="C3846" s="1159"/>
      <c r="D3846" s="1159"/>
      <c r="E3846" s="1159"/>
      <c r="F3846" s="1159"/>
      <c r="G3846" s="1160"/>
    </row>
    <row r="3847" spans="1:17" x14ac:dyDescent="0.2">
      <c r="A3847" s="6"/>
      <c r="B3847" s="178"/>
      <c r="C3847" s="8"/>
      <c r="D3847" s="9"/>
      <c r="E3847" s="99"/>
      <c r="F3847" s="10"/>
      <c r="G3847" s="373" t="s">
        <v>412</v>
      </c>
    </row>
    <row r="3848" spans="1:17" x14ac:dyDescent="0.2">
      <c r="A3848" s="12" t="s">
        <v>1</v>
      </c>
      <c r="B3848" s="13"/>
      <c r="C3848" s="14" t="s">
        <v>5</v>
      </c>
      <c r="D3848" s="13"/>
      <c r="E3848" s="343" t="s">
        <v>4215</v>
      </c>
      <c r="F3848" s="60"/>
      <c r="G3848" s="344" t="s">
        <v>4203</v>
      </c>
    </row>
    <row r="3849" spans="1:17" x14ac:dyDescent="0.2">
      <c r="A3849" s="17" t="s">
        <v>8</v>
      </c>
      <c r="B3849" s="179"/>
      <c r="C3849" s="19"/>
      <c r="D3849" s="4"/>
      <c r="E3849" s="1145"/>
      <c r="F3849" s="1146"/>
      <c r="G3849" s="20"/>
    </row>
    <row r="3850" spans="1:17" x14ac:dyDescent="0.2">
      <c r="A3850" s="21" t="s">
        <v>37</v>
      </c>
      <c r="B3850" s="22"/>
      <c r="C3850" s="22"/>
      <c r="D3850" s="22"/>
      <c r="E3850" s="23" t="s">
        <v>46</v>
      </c>
      <c r="F3850" s="24"/>
      <c r="G3850" s="20" t="s">
        <v>50</v>
      </c>
    </row>
    <row r="3851" spans="1:17" x14ac:dyDescent="0.2">
      <c r="A3851" s="6"/>
      <c r="B3851" s="178"/>
      <c r="C3851" s="8"/>
      <c r="D3851" s="8"/>
      <c r="E3851" s="1147"/>
      <c r="F3851" s="1148"/>
      <c r="G3851" s="25"/>
    </row>
    <row r="3852" spans="1:17" ht="26.25" thickBot="1" x14ac:dyDescent="0.25">
      <c r="A3852" s="26" t="s">
        <v>47</v>
      </c>
      <c r="B3852" s="180" t="s">
        <v>23</v>
      </c>
      <c r="C3852" s="28" t="s">
        <v>34</v>
      </c>
      <c r="D3852" s="110" t="s">
        <v>53</v>
      </c>
      <c r="E3852" s="181" t="s">
        <v>54</v>
      </c>
      <c r="F3852" s="111" t="s">
        <v>55</v>
      </c>
      <c r="G3852" s="112" t="s">
        <v>35</v>
      </c>
      <c r="M3852" s="323"/>
      <c r="N3852" s="323"/>
      <c r="O3852" s="323"/>
      <c r="P3852" s="323"/>
    </row>
    <row r="3853" spans="1:17" ht="13.5" thickTop="1" x14ac:dyDescent="0.2">
      <c r="A3853" s="345"/>
      <c r="B3853" s="75"/>
      <c r="C3853" s="346"/>
      <c r="D3853" s="436" t="s">
        <v>160</v>
      </c>
      <c r="E3853" s="438"/>
      <c r="F3853" s="437"/>
      <c r="G3853" s="200">
        <f>G3837</f>
        <v>5714.9449999999997</v>
      </c>
      <c r="M3853" s="323"/>
      <c r="N3853" s="323"/>
      <c r="O3853" s="323"/>
      <c r="P3853" s="323"/>
    </row>
    <row r="3854" spans="1:17" x14ac:dyDescent="0.2">
      <c r="A3854" s="345">
        <v>34</v>
      </c>
      <c r="B3854" s="75"/>
      <c r="C3854" s="352" t="s">
        <v>149</v>
      </c>
      <c r="D3854" s="435" t="s">
        <v>4186</v>
      </c>
      <c r="E3854" s="84">
        <v>4</v>
      </c>
      <c r="F3854" s="163">
        <v>107</v>
      </c>
      <c r="G3854" s="35">
        <f t="shared" ref="G3854:G3859" si="89">F3854*E3854</f>
        <v>428</v>
      </c>
      <c r="I3854" s="164">
        <f>G3854</f>
        <v>428</v>
      </c>
      <c r="J3854" s="164">
        <f>I3829+I3835+I3854</f>
        <v>2738.9450000000002</v>
      </c>
      <c r="M3854" s="1099" t="s">
        <v>2346</v>
      </c>
      <c r="N3854" s="1100">
        <v>1</v>
      </c>
      <c r="O3854" s="1101">
        <v>71</v>
      </c>
      <c r="P3854" s="1098">
        <f>O3854*N3854</f>
        <v>71</v>
      </c>
    </row>
    <row r="3855" spans="1:17" x14ac:dyDescent="0.2">
      <c r="A3855" s="345">
        <f t="shared" ref="A3855:A3862" si="90">A3854+1</f>
        <v>35</v>
      </c>
      <c r="B3855" s="75"/>
      <c r="C3855" s="352" t="s">
        <v>149</v>
      </c>
      <c r="D3855" s="435" t="s">
        <v>4187</v>
      </c>
      <c r="E3855" s="84">
        <v>10</v>
      </c>
      <c r="F3855" s="163">
        <v>112</v>
      </c>
      <c r="G3855" s="35">
        <f t="shared" si="89"/>
        <v>1120</v>
      </c>
      <c r="M3855" s="1099" t="s">
        <v>4177</v>
      </c>
      <c r="N3855" s="1100">
        <v>1</v>
      </c>
      <c r="O3855" s="1101">
        <v>103.5</v>
      </c>
      <c r="P3855" s="1098">
        <f t="shared" ref="P3855:P3885" si="91">O3855*N3855</f>
        <v>103.5</v>
      </c>
    </row>
    <row r="3856" spans="1:17" x14ac:dyDescent="0.2">
      <c r="A3856" s="345">
        <f t="shared" si="90"/>
        <v>36</v>
      </c>
      <c r="B3856" s="75"/>
      <c r="C3856" s="352" t="s">
        <v>149</v>
      </c>
      <c r="D3856" s="435" t="s">
        <v>4188</v>
      </c>
      <c r="E3856" s="84">
        <v>3</v>
      </c>
      <c r="F3856" s="172">
        <v>112</v>
      </c>
      <c r="G3856" s="35">
        <f t="shared" si="89"/>
        <v>336</v>
      </c>
      <c r="M3856" s="1099" t="s">
        <v>4197</v>
      </c>
      <c r="N3856" s="1100">
        <v>1</v>
      </c>
      <c r="O3856" s="1101">
        <v>127</v>
      </c>
      <c r="P3856" s="1098">
        <f t="shared" si="91"/>
        <v>127</v>
      </c>
    </row>
    <row r="3857" spans="1:17" x14ac:dyDescent="0.2">
      <c r="A3857" s="345">
        <f t="shared" si="90"/>
        <v>37</v>
      </c>
      <c r="B3857" s="75"/>
      <c r="C3857" s="352" t="s">
        <v>149</v>
      </c>
      <c r="D3857" s="435" t="s">
        <v>4189</v>
      </c>
      <c r="E3857" s="84">
        <v>7</v>
      </c>
      <c r="F3857" s="173">
        <v>96</v>
      </c>
      <c r="G3857" s="35">
        <f t="shared" si="89"/>
        <v>672</v>
      </c>
      <c r="M3857" s="1102" t="s">
        <v>2369</v>
      </c>
      <c r="N3857" s="1100">
        <v>1</v>
      </c>
      <c r="O3857" s="1101">
        <v>94.5</v>
      </c>
      <c r="P3857" s="1098">
        <f t="shared" si="91"/>
        <v>94.5</v>
      </c>
    </row>
    <row r="3858" spans="1:17" x14ac:dyDescent="0.2">
      <c r="A3858" s="345">
        <f t="shared" si="90"/>
        <v>38</v>
      </c>
      <c r="B3858" s="75"/>
      <c r="C3858" s="352" t="s">
        <v>1461</v>
      </c>
      <c r="D3858" s="435" t="s">
        <v>4190</v>
      </c>
      <c r="E3858" s="84">
        <v>1.19</v>
      </c>
      <c r="F3858" s="173">
        <v>105</v>
      </c>
      <c r="G3858" s="35">
        <f t="shared" si="89"/>
        <v>124.94999999999999</v>
      </c>
      <c r="J3858" s="164">
        <f>J3854+G3855+G3856+G3857+G3858</f>
        <v>4991.8949999999995</v>
      </c>
      <c r="M3858" s="1102" t="s">
        <v>2370</v>
      </c>
      <c r="N3858" s="1100">
        <v>1</v>
      </c>
      <c r="O3858" s="1101">
        <v>51.5</v>
      </c>
      <c r="P3858" s="1098">
        <f t="shared" si="91"/>
        <v>51.5</v>
      </c>
    </row>
    <row r="3859" spans="1:17" x14ac:dyDescent="0.2">
      <c r="A3859" s="345">
        <f t="shared" si="90"/>
        <v>39</v>
      </c>
      <c r="B3859" s="75"/>
      <c r="C3859" s="352" t="s">
        <v>1461</v>
      </c>
      <c r="D3859" s="435" t="s">
        <v>4190</v>
      </c>
      <c r="E3859" s="77">
        <v>0.995</v>
      </c>
      <c r="F3859" s="185">
        <v>105</v>
      </c>
      <c r="G3859" s="35">
        <f t="shared" si="89"/>
        <v>104.47499999999999</v>
      </c>
      <c r="J3859" s="164">
        <v>5096.38</v>
      </c>
      <c r="M3859" s="1102" t="s">
        <v>4178</v>
      </c>
      <c r="N3859" s="1103">
        <v>0.16</v>
      </c>
      <c r="O3859" s="1104">
        <v>106</v>
      </c>
      <c r="P3859" s="1098">
        <f t="shared" si="91"/>
        <v>16.96</v>
      </c>
    </row>
    <row r="3860" spans="1:17" x14ac:dyDescent="0.2">
      <c r="A3860" s="345">
        <f t="shared" si="90"/>
        <v>40</v>
      </c>
      <c r="B3860" s="75"/>
      <c r="C3860" s="352" t="s">
        <v>1461</v>
      </c>
      <c r="D3860" s="435" t="s">
        <v>4190</v>
      </c>
      <c r="E3860" s="77">
        <v>1.135</v>
      </c>
      <c r="F3860" s="185">
        <v>105</v>
      </c>
      <c r="G3860" s="35">
        <f t="shared" ref="G3860" si="92">F3860*E3860</f>
        <v>119.175</v>
      </c>
      <c r="J3860" s="164">
        <f>J3859+G3860</f>
        <v>5215.5550000000003</v>
      </c>
      <c r="M3860" s="1102" t="s">
        <v>4178</v>
      </c>
      <c r="N3860" s="1103">
        <v>0.155</v>
      </c>
      <c r="O3860" s="1104">
        <v>106</v>
      </c>
      <c r="P3860" s="1098">
        <f t="shared" si="91"/>
        <v>16.43</v>
      </c>
    </row>
    <row r="3861" spans="1:17" x14ac:dyDescent="0.2">
      <c r="A3861" s="345">
        <f t="shared" si="90"/>
        <v>41</v>
      </c>
      <c r="B3861" s="186"/>
      <c r="C3861" s="352" t="s">
        <v>1461</v>
      </c>
      <c r="D3861" s="435" t="s">
        <v>4190</v>
      </c>
      <c r="E3861" s="438">
        <v>0.99</v>
      </c>
      <c r="F3861" s="437">
        <v>105</v>
      </c>
      <c r="G3861" s="35">
        <f>F3861*E3861</f>
        <v>103.95</v>
      </c>
      <c r="J3861" s="164">
        <f>J3860+G3861</f>
        <v>5319.5050000000001</v>
      </c>
      <c r="M3861" s="1102" t="s">
        <v>254</v>
      </c>
      <c r="N3861" s="1103">
        <v>9.5000000000000001E-2</v>
      </c>
      <c r="O3861" s="1104">
        <v>342</v>
      </c>
      <c r="P3861" s="1098">
        <f t="shared" si="91"/>
        <v>32.49</v>
      </c>
    </row>
    <row r="3862" spans="1:17" x14ac:dyDescent="0.2">
      <c r="A3862" s="345">
        <f t="shared" si="90"/>
        <v>42</v>
      </c>
      <c r="B3862" s="74"/>
      <c r="C3862" s="352" t="s">
        <v>1461</v>
      </c>
      <c r="D3862" s="435" t="s">
        <v>4190</v>
      </c>
      <c r="E3862" s="438">
        <v>1.0549999999999999</v>
      </c>
      <c r="F3862" s="185">
        <v>105</v>
      </c>
      <c r="G3862" s="35">
        <f t="shared" ref="G3862" si="93">F3862*E3862</f>
        <v>110.77499999999999</v>
      </c>
      <c r="H3862" s="215">
        <f>SUM(G3854:G3862)</f>
        <v>3119.3249999999998</v>
      </c>
      <c r="I3862" s="164">
        <f>H3835+H3862</f>
        <v>5430.27</v>
      </c>
      <c r="J3862" s="1067">
        <v>5430.29</v>
      </c>
      <c r="K3862" s="164"/>
      <c r="M3862" s="1102" t="s">
        <v>4179</v>
      </c>
      <c r="N3862" s="1103">
        <v>1</v>
      </c>
      <c r="O3862" s="1104">
        <v>114.5</v>
      </c>
      <c r="P3862" s="1098">
        <f t="shared" si="91"/>
        <v>114.5</v>
      </c>
    </row>
    <row r="3863" spans="1:17" x14ac:dyDescent="0.2">
      <c r="A3863" s="345"/>
      <c r="B3863" s="74"/>
      <c r="C3863" s="352"/>
      <c r="D3863" s="435"/>
      <c r="E3863" s="519"/>
      <c r="F3863" s="579"/>
      <c r="G3863" s="35"/>
      <c r="M3863" s="1099" t="s">
        <v>4180</v>
      </c>
      <c r="N3863" s="1103">
        <v>0.125</v>
      </c>
      <c r="O3863" s="1104">
        <v>118</v>
      </c>
      <c r="P3863" s="1098">
        <f t="shared" si="91"/>
        <v>14.75</v>
      </c>
      <c r="Q3863" s="323"/>
    </row>
    <row r="3864" spans="1:17" x14ac:dyDescent="0.2">
      <c r="A3864" s="345"/>
      <c r="B3864" s="74"/>
      <c r="C3864" s="352"/>
      <c r="D3864" s="435"/>
      <c r="E3864" s="84"/>
      <c r="F3864" s="163"/>
      <c r="G3864" s="35"/>
      <c r="M3864" s="1102" t="s">
        <v>4178</v>
      </c>
      <c r="N3864" s="1103">
        <v>0.185</v>
      </c>
      <c r="O3864" s="1104">
        <v>106</v>
      </c>
      <c r="P3864" s="1098">
        <f t="shared" si="91"/>
        <v>19.61</v>
      </c>
      <c r="Q3864" s="323"/>
    </row>
    <row r="3865" spans="1:17" x14ac:dyDescent="0.2">
      <c r="A3865" s="345"/>
      <c r="B3865" s="75"/>
      <c r="C3865" s="352"/>
      <c r="D3865" s="435"/>
      <c r="E3865" s="84"/>
      <c r="F3865" s="172"/>
      <c r="G3865" s="35"/>
      <c r="M3865" s="1102" t="s">
        <v>4178</v>
      </c>
      <c r="N3865" s="1103">
        <v>9.5000000000000001E-2</v>
      </c>
      <c r="O3865" s="1104">
        <v>106</v>
      </c>
      <c r="P3865" s="1098">
        <f t="shared" si="91"/>
        <v>10.07</v>
      </c>
      <c r="Q3865" s="323"/>
    </row>
    <row r="3866" spans="1:17" x14ac:dyDescent="0.2">
      <c r="A3866" s="345"/>
      <c r="B3866" s="75"/>
      <c r="C3866" s="352"/>
      <c r="D3866" s="435"/>
      <c r="E3866" s="84"/>
      <c r="F3866" s="173"/>
      <c r="G3866" s="35"/>
      <c r="M3866" s="1102" t="s">
        <v>4178</v>
      </c>
      <c r="N3866" s="1103">
        <v>0.14499999999999999</v>
      </c>
      <c r="O3866" s="1104">
        <v>106</v>
      </c>
      <c r="P3866" s="1098">
        <f t="shared" si="91"/>
        <v>15.37</v>
      </c>
      <c r="Q3866" s="1098">
        <f>SUM(P3854:P3866)</f>
        <v>687.68000000000006</v>
      </c>
    </row>
    <row r="3867" spans="1:17" x14ac:dyDescent="0.2">
      <c r="A3867" s="345"/>
      <c r="B3867" s="75"/>
      <c r="C3867" s="352"/>
      <c r="D3867" s="435"/>
      <c r="E3867" s="77"/>
      <c r="F3867" s="185"/>
      <c r="G3867" s="35"/>
      <c r="J3867" s="164">
        <f>H3806+H3807+H3814+H3815+H3816+J3862</f>
        <v>8834.2900000000009</v>
      </c>
      <c r="M3867" s="1102"/>
      <c r="N3867" s="1103"/>
      <c r="O3867" s="1104"/>
      <c r="P3867" s="1098"/>
      <c r="Q3867" s="323"/>
    </row>
    <row r="3868" spans="1:17" x14ac:dyDescent="0.2">
      <c r="A3868" s="345"/>
      <c r="B3868" s="75"/>
      <c r="C3868" s="352"/>
      <c r="D3868" s="435"/>
      <c r="E3868" s="77"/>
      <c r="F3868" s="185"/>
      <c r="G3868" s="35"/>
      <c r="M3868" s="1102"/>
      <c r="N3868" s="1103"/>
      <c r="O3868" s="1104"/>
      <c r="P3868" s="1098"/>
      <c r="Q3868" s="323"/>
    </row>
    <row r="3869" spans="1:17" x14ac:dyDescent="0.2">
      <c r="A3869" s="345"/>
      <c r="B3869" s="75"/>
      <c r="C3869" s="352"/>
      <c r="D3869" s="435"/>
      <c r="E3869" s="778"/>
      <c r="F3869" s="1072"/>
      <c r="G3869" s="35"/>
      <c r="M3869" s="1099" t="s">
        <v>4181</v>
      </c>
      <c r="N3869" s="1103">
        <v>1</v>
      </c>
      <c r="O3869" s="1104">
        <v>323.5</v>
      </c>
      <c r="P3869" s="1098">
        <f t="shared" si="91"/>
        <v>323.5</v>
      </c>
      <c r="Q3869" s="323"/>
    </row>
    <row r="3870" spans="1:17" x14ac:dyDescent="0.2">
      <c r="A3870" s="345"/>
      <c r="B3870" s="75"/>
      <c r="C3870" s="352"/>
      <c r="D3870" s="347"/>
      <c r="E3870" s="77"/>
      <c r="F3870" s="185"/>
      <c r="G3870" s="35"/>
      <c r="M3870" s="1099" t="s">
        <v>4182</v>
      </c>
      <c r="N3870" s="1103">
        <v>1</v>
      </c>
      <c r="O3870" s="1104">
        <v>169</v>
      </c>
      <c r="P3870" s="1098">
        <f t="shared" si="91"/>
        <v>169</v>
      </c>
      <c r="Q3870" s="323"/>
    </row>
    <row r="3871" spans="1:17" x14ac:dyDescent="0.2">
      <c r="A3871" s="345"/>
      <c r="B3871" s="75"/>
      <c r="C3871" s="352"/>
      <c r="D3871" s="347"/>
      <c r="E3871" s="77"/>
      <c r="F3871" s="185"/>
      <c r="G3871" s="35"/>
      <c r="M3871" s="1099" t="s">
        <v>4155</v>
      </c>
      <c r="N3871" s="1103">
        <v>1</v>
      </c>
      <c r="O3871" s="1104">
        <v>80</v>
      </c>
      <c r="P3871" s="1098">
        <f t="shared" si="91"/>
        <v>80</v>
      </c>
      <c r="Q3871" s="323"/>
    </row>
    <row r="3872" spans="1:17" x14ac:dyDescent="0.2">
      <c r="A3872" s="345"/>
      <c r="B3872" s="75"/>
      <c r="C3872" s="352"/>
      <c r="D3872" s="347"/>
      <c r="E3872" s="84"/>
      <c r="F3872" s="163"/>
      <c r="G3872" s="35"/>
      <c r="M3872" s="1099" t="s">
        <v>4183</v>
      </c>
      <c r="N3872" s="1103">
        <v>0.52</v>
      </c>
      <c r="O3872" s="1104">
        <v>499</v>
      </c>
      <c r="P3872" s="1098">
        <f t="shared" si="91"/>
        <v>259.48</v>
      </c>
      <c r="Q3872" s="323"/>
    </row>
    <row r="3873" spans="1:17" x14ac:dyDescent="0.2">
      <c r="A3873" s="345"/>
      <c r="B3873" s="75"/>
      <c r="C3873" s="352"/>
      <c r="D3873" s="347"/>
      <c r="E3873" s="84"/>
      <c r="F3873" s="163"/>
      <c r="G3873" s="35"/>
      <c r="M3873" s="1099" t="s">
        <v>4184</v>
      </c>
      <c r="N3873" s="1103">
        <v>0.82</v>
      </c>
      <c r="O3873" s="1104">
        <v>493</v>
      </c>
      <c r="P3873" s="1098">
        <f t="shared" si="91"/>
        <v>404.26</v>
      </c>
      <c r="Q3873" s="323"/>
    </row>
    <row r="3874" spans="1:17" x14ac:dyDescent="0.2">
      <c r="A3874" s="345"/>
      <c r="B3874" s="75"/>
      <c r="C3874" s="352"/>
      <c r="D3874" s="347"/>
      <c r="E3874" s="84"/>
      <c r="F3874" s="163"/>
      <c r="G3874" s="35"/>
      <c r="M3874" s="1099" t="s">
        <v>4185</v>
      </c>
      <c r="N3874" s="1103">
        <v>0.68500000000000005</v>
      </c>
      <c r="O3874" s="1104">
        <v>565</v>
      </c>
      <c r="P3874" s="1098">
        <f t="shared" si="91"/>
        <v>387.02500000000003</v>
      </c>
      <c r="Q3874" s="323"/>
    </row>
    <row r="3875" spans="1:17" x14ac:dyDescent="0.2">
      <c r="A3875" s="345"/>
      <c r="B3875" s="75"/>
      <c r="C3875" s="352"/>
      <c r="D3875" s="347"/>
      <c r="E3875" s="84"/>
      <c r="F3875" s="163"/>
      <c r="G3875" s="35"/>
      <c r="M3875" s="1099" t="s">
        <v>4186</v>
      </c>
      <c r="N3875" s="1103">
        <v>4</v>
      </c>
      <c r="O3875" s="1104">
        <v>107</v>
      </c>
      <c r="P3875" s="1098">
        <f t="shared" si="91"/>
        <v>428</v>
      </c>
      <c r="Q3875" s="1098">
        <f>SUM(P3854:P3875)</f>
        <v>2738.9450000000002</v>
      </c>
    </row>
    <row r="3876" spans="1:17" x14ac:dyDescent="0.2">
      <c r="A3876" s="345"/>
      <c r="B3876" s="75"/>
      <c r="C3876" s="352"/>
      <c r="D3876" s="435"/>
      <c r="E3876" s="84"/>
      <c r="F3876" s="163"/>
      <c r="G3876" s="35"/>
      <c r="M3876" s="1099"/>
      <c r="N3876" s="1103"/>
      <c r="O3876" s="1104"/>
      <c r="P3876" s="1098"/>
      <c r="Q3876" s="323"/>
    </row>
    <row r="3877" spans="1:17" x14ac:dyDescent="0.2">
      <c r="A3877" s="345"/>
      <c r="B3877" s="75"/>
      <c r="C3877" s="352"/>
      <c r="D3877" s="347" t="s">
        <v>8</v>
      </c>
      <c r="E3877" s="84"/>
      <c r="F3877" s="163"/>
      <c r="G3877" s="35"/>
      <c r="M3877" s="1099"/>
      <c r="N3877" s="1103"/>
      <c r="O3877" s="1104"/>
      <c r="P3877" s="1098"/>
      <c r="Q3877" s="323"/>
    </row>
    <row r="3878" spans="1:17" x14ac:dyDescent="0.2">
      <c r="A3878" s="345"/>
      <c r="B3878" s="75"/>
      <c r="C3878" s="352"/>
      <c r="D3878" s="347"/>
      <c r="E3878" s="84"/>
      <c r="F3878" s="163"/>
      <c r="G3878" s="35"/>
      <c r="M3878" s="1099" t="s">
        <v>4187</v>
      </c>
      <c r="N3878" s="1103">
        <v>10</v>
      </c>
      <c r="O3878" s="1104">
        <v>112</v>
      </c>
      <c r="P3878" s="1098">
        <f t="shared" si="91"/>
        <v>1120</v>
      </c>
      <c r="Q3878" s="323"/>
    </row>
    <row r="3879" spans="1:17" x14ac:dyDescent="0.2">
      <c r="A3879" s="345"/>
      <c r="B3879" s="75"/>
      <c r="C3879" s="352"/>
      <c r="D3879" s="347"/>
      <c r="E3879" s="84"/>
      <c r="F3879" s="163"/>
      <c r="G3879" s="35"/>
      <c r="M3879" s="1099" t="s">
        <v>4188</v>
      </c>
      <c r="N3879" s="1103">
        <v>3</v>
      </c>
      <c r="O3879" s="1105">
        <v>112</v>
      </c>
      <c r="P3879" s="1098">
        <f t="shared" si="91"/>
        <v>336</v>
      </c>
      <c r="Q3879" s="323"/>
    </row>
    <row r="3880" spans="1:17" x14ac:dyDescent="0.2">
      <c r="A3880" s="345"/>
      <c r="B3880" s="75"/>
      <c r="C3880" s="352"/>
      <c r="D3880" s="435"/>
      <c r="E3880" s="84"/>
      <c r="F3880" s="163"/>
      <c r="G3880" s="35"/>
      <c r="M3880" s="1099" t="s">
        <v>4189</v>
      </c>
      <c r="N3880" s="1103">
        <v>7</v>
      </c>
      <c r="O3880" s="1105">
        <v>96</v>
      </c>
      <c r="P3880" s="1098">
        <f t="shared" si="91"/>
        <v>672</v>
      </c>
      <c r="Q3880" s="323"/>
    </row>
    <row r="3881" spans="1:17" x14ac:dyDescent="0.2">
      <c r="A3881" s="345"/>
      <c r="B3881" s="75"/>
      <c r="C3881" s="352"/>
      <c r="D3881" s="435"/>
      <c r="E3881" s="84"/>
      <c r="F3881" s="163"/>
      <c r="G3881" s="35"/>
      <c r="M3881" s="1099" t="s">
        <v>4190</v>
      </c>
      <c r="N3881" s="1103">
        <v>1.19</v>
      </c>
      <c r="O3881" s="1105">
        <v>105</v>
      </c>
      <c r="P3881" s="1098">
        <f t="shared" si="91"/>
        <v>124.94999999999999</v>
      </c>
      <c r="Q3881" s="1098">
        <f>SUM(P3854:P3881)</f>
        <v>4991.8949999999995</v>
      </c>
    </row>
    <row r="3882" spans="1:17" x14ac:dyDescent="0.2">
      <c r="A3882" s="345"/>
      <c r="B3882" s="75"/>
      <c r="C3882" s="352"/>
      <c r="D3882" s="435"/>
      <c r="E3882" s="84"/>
      <c r="F3882" s="163"/>
      <c r="G3882" s="35"/>
      <c r="M3882" s="1099" t="s">
        <v>4190</v>
      </c>
      <c r="N3882" s="1106">
        <v>0.99504761900000005</v>
      </c>
      <c r="O3882" s="1101">
        <v>105</v>
      </c>
      <c r="P3882" s="1098">
        <f t="shared" si="91"/>
        <v>104.479999995</v>
      </c>
      <c r="Q3882" s="1098">
        <v>5096.38</v>
      </c>
    </row>
    <row r="3883" spans="1:17" x14ac:dyDescent="0.2">
      <c r="A3883" s="345"/>
      <c r="B3883" s="75"/>
      <c r="C3883" s="352"/>
      <c r="D3883" s="435"/>
      <c r="E3883" s="84"/>
      <c r="F3883" s="163"/>
      <c r="G3883" s="35"/>
      <c r="M3883" s="1099" t="s">
        <v>4190</v>
      </c>
      <c r="N3883" s="1100">
        <v>1.135</v>
      </c>
      <c r="O3883" s="1101">
        <v>105</v>
      </c>
      <c r="P3883" s="1098">
        <f t="shared" si="91"/>
        <v>119.175</v>
      </c>
      <c r="Q3883" s="1098">
        <f>Q3882+P3883</f>
        <v>5215.5550000000003</v>
      </c>
    </row>
    <row r="3884" spans="1:17" x14ac:dyDescent="0.2">
      <c r="A3884" s="345"/>
      <c r="B3884" s="75"/>
      <c r="C3884" s="352"/>
      <c r="D3884" s="435"/>
      <c r="E3884" s="84"/>
      <c r="F3884" s="163"/>
      <c r="G3884" s="35"/>
      <c r="M3884" s="1099" t="s">
        <v>4190</v>
      </c>
      <c r="N3884" s="1100">
        <v>0.99</v>
      </c>
      <c r="O3884" s="1101">
        <v>105</v>
      </c>
      <c r="P3884" s="1098">
        <f t="shared" si="91"/>
        <v>103.95</v>
      </c>
      <c r="Q3884" s="1098">
        <f>Q3883+P3884</f>
        <v>5319.5050000000001</v>
      </c>
    </row>
    <row r="3885" spans="1:17" x14ac:dyDescent="0.2">
      <c r="A3885" s="345"/>
      <c r="B3885" s="75"/>
      <c r="C3885" s="352"/>
      <c r="D3885" s="435"/>
      <c r="E3885" s="84"/>
      <c r="F3885" s="163"/>
      <c r="G3885" s="35"/>
      <c r="M3885" s="1099" t="s">
        <v>4190</v>
      </c>
      <c r="N3885" s="1100">
        <v>1.0549999999999999</v>
      </c>
      <c r="O3885" s="1101">
        <v>105</v>
      </c>
      <c r="P3885" s="1098">
        <f t="shared" si="91"/>
        <v>110.77499999999999</v>
      </c>
      <c r="Q3885" s="1098">
        <f>Q3884+P3885</f>
        <v>5430.28</v>
      </c>
    </row>
    <row r="3886" spans="1:17" x14ac:dyDescent="0.2">
      <c r="A3886" s="345"/>
      <c r="B3886" s="75"/>
      <c r="C3886" s="352"/>
      <c r="D3886" s="435"/>
      <c r="E3886" s="84"/>
      <c r="F3886" s="173"/>
      <c r="G3886" s="167">
        <v>0.02</v>
      </c>
      <c r="M3886" s="323"/>
      <c r="N3886" s="323"/>
      <c r="O3886" s="323"/>
      <c r="P3886" s="323"/>
      <c r="Q3886" s="323"/>
    </row>
    <row r="3887" spans="1:17" ht="13.5" thickBot="1" x14ac:dyDescent="0.25">
      <c r="A3887" s="45"/>
      <c r="B3887" s="188"/>
      <c r="C3887" s="47" t="s">
        <v>8</v>
      </c>
      <c r="D3887" s="66" t="s">
        <v>8</v>
      </c>
      <c r="E3887" s="188"/>
      <c r="F3887" s="49" t="s">
        <v>15</v>
      </c>
      <c r="G3887" s="50">
        <f>SUM(G3853:G3886)</f>
        <v>8834.2900000000009</v>
      </c>
      <c r="M3887" s="323"/>
      <c r="N3887" s="323"/>
      <c r="O3887" s="553"/>
      <c r="P3887" s="1098">
        <f>SUM(P3854:P3886)</f>
        <v>5430.2749999949992</v>
      </c>
      <c r="Q3887" s="323"/>
    </row>
    <row r="3888" spans="1:17" ht="13.5" thickTop="1" x14ac:dyDescent="0.2">
      <c r="A3888" s="1188" t="s">
        <v>4191</v>
      </c>
      <c r="B3888" s="1189"/>
      <c r="C3888" s="1189"/>
      <c r="D3888" s="1189"/>
      <c r="E3888" s="1189"/>
      <c r="F3888" s="1189"/>
      <c r="G3888" s="1190"/>
      <c r="M3888" s="323"/>
      <c r="N3888" s="323"/>
      <c r="O3888" s="323"/>
      <c r="P3888" s="323"/>
      <c r="Q3888" s="323"/>
    </row>
    <row r="3889" spans="1:17" ht="13.5" thickBot="1" x14ac:dyDescent="0.25">
      <c r="A3889" s="359"/>
      <c r="B3889" s="355"/>
      <c r="C3889" s="355" t="s">
        <v>8</v>
      </c>
      <c r="D3889" s="360"/>
      <c r="E3889" s="355"/>
      <c r="F3889" s="361"/>
      <c r="G3889" s="362"/>
      <c r="M3889" s="323">
        <f>500-E3</f>
        <v>500</v>
      </c>
      <c r="N3889" s="323"/>
      <c r="O3889" s="323"/>
      <c r="P3889" s="323"/>
      <c r="Q3889" s="323"/>
    </row>
    <row r="3890" spans="1:17" ht="13.5" thickTop="1" x14ac:dyDescent="0.2">
      <c r="A3890" s="1130" t="s">
        <v>8</v>
      </c>
      <c r="B3890" s="1131"/>
      <c r="C3890" s="1131"/>
      <c r="D3890" s="57" t="s">
        <v>11</v>
      </c>
      <c r="E3890" s="1132" t="s">
        <v>12</v>
      </c>
      <c r="F3890" s="1132"/>
      <c r="G3890" s="1133"/>
      <c r="M3890" s="323"/>
      <c r="N3890" s="323"/>
      <c r="O3890" s="323"/>
      <c r="P3890" s="323"/>
      <c r="Q3890" s="323"/>
    </row>
    <row r="3891" spans="1:17" x14ac:dyDescent="0.2">
      <c r="A3891" s="1191" t="s">
        <v>17</v>
      </c>
      <c r="B3891" s="1192"/>
      <c r="C3891" s="1193"/>
      <c r="D3891" s="39"/>
      <c r="E3891" s="1136"/>
      <c r="F3891" s="1137"/>
      <c r="G3891" s="1138"/>
      <c r="M3891" s="323">
        <f>104.48/0.995</f>
        <v>105.00502512562815</v>
      </c>
      <c r="N3891" s="323"/>
      <c r="O3891" s="323"/>
      <c r="P3891" s="323">
        <f>104.48/105</f>
        <v>0.99504761904761907</v>
      </c>
      <c r="Q3891" s="323"/>
    </row>
    <row r="3892" spans="1:17" x14ac:dyDescent="0.2">
      <c r="A3892" s="1191" t="s">
        <v>38</v>
      </c>
      <c r="B3892" s="1192"/>
      <c r="C3892" s="1193"/>
      <c r="D3892" s="58" t="s">
        <v>380</v>
      </c>
      <c r="E3892" s="1194" t="s">
        <v>142</v>
      </c>
      <c r="F3892" s="1139"/>
      <c r="G3892" s="1140"/>
      <c r="M3892" s="323"/>
      <c r="N3892" s="323"/>
      <c r="O3892" s="323"/>
      <c r="P3892" s="323"/>
    </row>
    <row r="3893" spans="1:17" ht="13.5" thickBot="1" x14ac:dyDescent="0.25">
      <c r="A3893" s="1195" t="s">
        <v>39</v>
      </c>
      <c r="B3893" s="1196"/>
      <c r="C3893" s="1197"/>
      <c r="D3893" s="356" t="s">
        <v>589</v>
      </c>
      <c r="E3893" s="1143" t="s">
        <v>0</v>
      </c>
      <c r="F3893" s="1143"/>
      <c r="G3893" s="1144"/>
      <c r="M3893" s="323"/>
      <c r="N3893" s="323"/>
      <c r="O3893" s="323"/>
      <c r="P3893" s="323"/>
    </row>
    <row r="3894" spans="1:17" ht="16.5" x14ac:dyDescent="0.25">
      <c r="A3894" s="1152" t="s">
        <v>29</v>
      </c>
      <c r="B3894" s="1153"/>
      <c r="C3894" s="1153"/>
      <c r="D3894" s="1153"/>
      <c r="E3894" s="1153"/>
      <c r="F3894" s="1153"/>
      <c r="G3894" s="1154"/>
      <c r="M3894" s="323"/>
      <c r="N3894" s="323"/>
      <c r="O3894" s="323"/>
      <c r="P3894" s="323"/>
    </row>
    <row r="3895" spans="1:17" x14ac:dyDescent="0.2">
      <c r="A3895" s="1155" t="s">
        <v>48</v>
      </c>
      <c r="B3895" s="1156"/>
      <c r="C3895" s="1156"/>
      <c r="D3895" s="1156"/>
      <c r="E3895" s="1156"/>
      <c r="F3895" s="1156"/>
      <c r="G3895" s="1157"/>
      <c r="M3895" s="323"/>
      <c r="N3895" s="323"/>
      <c r="O3895" s="323"/>
      <c r="P3895" s="323"/>
    </row>
    <row r="3896" spans="1:17" x14ac:dyDescent="0.2">
      <c r="A3896" s="1158" t="s">
        <v>49</v>
      </c>
      <c r="B3896" s="1159"/>
      <c r="C3896" s="1159"/>
      <c r="D3896" s="1159"/>
      <c r="E3896" s="1159"/>
      <c r="F3896" s="1159"/>
      <c r="G3896" s="1160"/>
      <c r="M3896" s="323"/>
      <c r="N3896" s="323"/>
      <c r="O3896" s="323"/>
      <c r="P3896" s="323"/>
    </row>
    <row r="3897" spans="1:17" x14ac:dyDescent="0.2">
      <c r="A3897" s="6"/>
      <c r="B3897" s="178"/>
      <c r="C3897" s="8"/>
      <c r="D3897" s="9"/>
      <c r="E3897" s="99"/>
      <c r="F3897" s="10"/>
      <c r="G3897" s="373" t="s">
        <v>20</v>
      </c>
      <c r="M3897" s="323"/>
      <c r="N3897" s="323"/>
      <c r="O3897" s="323"/>
      <c r="P3897" s="323"/>
    </row>
    <row r="3898" spans="1:17" x14ac:dyDescent="0.2">
      <c r="A3898" s="12" t="s">
        <v>1</v>
      </c>
      <c r="B3898" s="13"/>
      <c r="C3898" s="14" t="s">
        <v>5</v>
      </c>
      <c r="D3898" s="13"/>
      <c r="E3898" s="343" t="s">
        <v>4389</v>
      </c>
      <c r="F3898" s="60"/>
      <c r="G3898" s="344" t="s">
        <v>4353</v>
      </c>
      <c r="M3898" s="323"/>
      <c r="N3898" s="323"/>
      <c r="O3898" s="323"/>
      <c r="P3898" s="323"/>
    </row>
    <row r="3899" spans="1:17" x14ac:dyDescent="0.2">
      <c r="A3899" s="17" t="s">
        <v>8</v>
      </c>
      <c r="B3899" s="179"/>
      <c r="C3899" s="19"/>
      <c r="D3899" s="4"/>
      <c r="E3899" s="1145"/>
      <c r="F3899" s="1146"/>
      <c r="G3899" s="20"/>
      <c r="M3899" s="1102" t="s">
        <v>4178</v>
      </c>
      <c r="N3899" s="1103">
        <v>0.16</v>
      </c>
      <c r="O3899" s="1104">
        <v>106</v>
      </c>
      <c r="P3899" s="1098">
        <f t="shared" ref="P3899:P3903" si="94">O3899*N3899</f>
        <v>16.96</v>
      </c>
    </row>
    <row r="3900" spans="1:17" x14ac:dyDescent="0.2">
      <c r="A3900" s="21" t="s">
        <v>37</v>
      </c>
      <c r="B3900" s="22"/>
      <c r="C3900" s="22"/>
      <c r="D3900" s="22"/>
      <c r="E3900" s="23" t="s">
        <v>46</v>
      </c>
      <c r="F3900" s="24"/>
      <c r="G3900" s="20" t="s">
        <v>50</v>
      </c>
      <c r="M3900" s="1102" t="s">
        <v>4178</v>
      </c>
      <c r="N3900" s="1103">
        <v>0.155</v>
      </c>
      <c r="O3900" s="1104">
        <v>106</v>
      </c>
      <c r="P3900" s="1098">
        <f t="shared" si="94"/>
        <v>16.43</v>
      </c>
    </row>
    <row r="3901" spans="1:17" x14ac:dyDescent="0.2">
      <c r="A3901" s="6"/>
      <c r="B3901" s="178"/>
      <c r="C3901" s="8"/>
      <c r="D3901" s="8"/>
      <c r="E3901" s="1147"/>
      <c r="F3901" s="1148"/>
      <c r="G3901" s="25"/>
      <c r="H3901" s="411" t="s">
        <v>8</v>
      </c>
      <c r="M3901" s="1102" t="s">
        <v>4178</v>
      </c>
      <c r="N3901" s="1103">
        <v>0.185</v>
      </c>
      <c r="O3901" s="1104">
        <v>106</v>
      </c>
      <c r="P3901" s="1098">
        <f t="shared" si="94"/>
        <v>19.61</v>
      </c>
    </row>
    <row r="3902" spans="1:17" ht="26.25" thickBot="1" x14ac:dyDescent="0.25">
      <c r="A3902" s="26" t="s">
        <v>47</v>
      </c>
      <c r="B3902" s="180" t="s">
        <v>23</v>
      </c>
      <c r="C3902" s="28" t="s">
        <v>34</v>
      </c>
      <c r="D3902" s="110" t="s">
        <v>53</v>
      </c>
      <c r="E3902" s="181" t="s">
        <v>54</v>
      </c>
      <c r="F3902" s="111" t="s">
        <v>55</v>
      </c>
      <c r="G3902" s="112" t="s">
        <v>35</v>
      </c>
      <c r="M3902" s="1102" t="s">
        <v>4178</v>
      </c>
      <c r="N3902" s="1103">
        <v>9.5000000000000001E-2</v>
      </c>
      <c r="O3902" s="1104">
        <v>106</v>
      </c>
      <c r="P3902" s="1098">
        <f t="shared" si="94"/>
        <v>10.07</v>
      </c>
    </row>
    <row r="3903" spans="1:17" ht="13.5" thickTop="1" x14ac:dyDescent="0.2">
      <c r="A3903" s="345">
        <v>1</v>
      </c>
      <c r="B3903" s="587" t="s">
        <v>8</v>
      </c>
      <c r="C3903" s="249" t="s">
        <v>153</v>
      </c>
      <c r="D3903" s="439" t="s">
        <v>2306</v>
      </c>
      <c r="E3903" s="778">
        <v>1</v>
      </c>
      <c r="F3903" s="795">
        <v>6000</v>
      </c>
      <c r="G3903" s="714">
        <f>F3903*E3903</f>
        <v>6000</v>
      </c>
      <c r="L3903" s="2">
        <f>400-367.69</f>
        <v>32.31</v>
      </c>
      <c r="M3903" s="1102" t="s">
        <v>4178</v>
      </c>
      <c r="N3903" s="1103">
        <v>0.14499999999999999</v>
      </c>
      <c r="O3903" s="1104">
        <v>106</v>
      </c>
      <c r="P3903" s="1098">
        <f t="shared" si="94"/>
        <v>15.37</v>
      </c>
    </row>
    <row r="3904" spans="1:17" x14ac:dyDescent="0.2">
      <c r="A3904" s="345"/>
      <c r="B3904" s="75"/>
      <c r="C3904" s="249"/>
      <c r="D3904" s="439" t="s">
        <v>4267</v>
      </c>
      <c r="E3904" s="778"/>
      <c r="F3904" s="795"/>
      <c r="G3904" s="714"/>
      <c r="M3904" s="323"/>
      <c r="N3904" s="323"/>
      <c r="O3904" s="323">
        <f>50-32</f>
        <v>18</v>
      </c>
      <c r="P3904" s="323"/>
    </row>
    <row r="3905" spans="1:16" x14ac:dyDescent="0.2">
      <c r="A3905" s="345"/>
      <c r="B3905" s="75"/>
      <c r="C3905" s="352"/>
      <c r="D3905" s="435" t="s">
        <v>4268</v>
      </c>
      <c r="E3905" s="778"/>
      <c r="F3905" s="795"/>
      <c r="G3905" s="714"/>
      <c r="M3905" s="323"/>
      <c r="N3905" s="323">
        <f>SUM(N3899:N3904)</f>
        <v>0.74</v>
      </c>
      <c r="O3905" s="323"/>
      <c r="P3905" s="1098">
        <f>SUM(P3899:P3904)</f>
        <v>78.44</v>
      </c>
    </row>
    <row r="3906" spans="1:16" x14ac:dyDescent="0.2">
      <c r="A3906" s="345"/>
      <c r="B3906" s="75"/>
      <c r="C3906" s="352"/>
      <c r="D3906" s="439" t="s">
        <v>2735</v>
      </c>
      <c r="E3906" s="778"/>
      <c r="F3906" s="796"/>
      <c r="G3906" s="714"/>
      <c r="M3906" s="323"/>
      <c r="N3906" s="323"/>
      <c r="O3906" s="323"/>
      <c r="P3906" s="323"/>
    </row>
    <row r="3907" spans="1:16" x14ac:dyDescent="0.2">
      <c r="A3907" s="345"/>
      <c r="B3907" s="75"/>
      <c r="C3907" s="249"/>
      <c r="D3907" s="439"/>
      <c r="E3907" s="778"/>
      <c r="F3907" s="797"/>
      <c r="G3907" s="714"/>
      <c r="M3907" s="323"/>
      <c r="N3907" s="323"/>
      <c r="O3907" s="323"/>
      <c r="P3907" s="323"/>
    </row>
    <row r="3908" spans="1:16" x14ac:dyDescent="0.2">
      <c r="A3908" s="345"/>
      <c r="B3908" s="75"/>
      <c r="C3908" s="249"/>
      <c r="D3908" s="805"/>
      <c r="E3908" s="778"/>
      <c r="F3908" s="795"/>
      <c r="G3908" s="714"/>
      <c r="M3908" s="1099" t="s">
        <v>2346</v>
      </c>
      <c r="N3908" s="1100">
        <v>1</v>
      </c>
      <c r="O3908" s="1101">
        <v>71</v>
      </c>
      <c r="P3908" s="1098">
        <f>O3908*N3908</f>
        <v>71</v>
      </c>
    </row>
    <row r="3909" spans="1:16" x14ac:dyDescent="0.2">
      <c r="A3909" s="345"/>
      <c r="B3909" s="75"/>
      <c r="C3909" s="282"/>
      <c r="D3909" s="439"/>
      <c r="E3909" s="778"/>
      <c r="F3909" s="795"/>
      <c r="G3909" s="714"/>
      <c r="M3909" s="1099" t="s">
        <v>4177</v>
      </c>
      <c r="N3909" s="1100">
        <v>1</v>
      </c>
      <c r="O3909" s="1101">
        <v>103.5</v>
      </c>
      <c r="P3909" s="1098">
        <f t="shared" ref="P3909:P3917" si="95">O3909*N3909</f>
        <v>103.5</v>
      </c>
    </row>
    <row r="3910" spans="1:16" x14ac:dyDescent="0.2">
      <c r="A3910" s="345"/>
      <c r="B3910" s="75"/>
      <c r="C3910" s="249"/>
      <c r="D3910" s="439"/>
      <c r="E3910" s="778"/>
      <c r="F3910" s="795"/>
      <c r="G3910" s="714"/>
      <c r="M3910" s="1099" t="s">
        <v>4197</v>
      </c>
      <c r="N3910" s="1100">
        <v>1</v>
      </c>
      <c r="O3910" s="1101">
        <v>127</v>
      </c>
      <c r="P3910" s="1098">
        <f t="shared" si="95"/>
        <v>127</v>
      </c>
    </row>
    <row r="3911" spans="1:16" x14ac:dyDescent="0.2">
      <c r="A3911" s="345"/>
      <c r="B3911" s="186"/>
      <c r="C3911" s="249"/>
      <c r="D3911" s="439"/>
      <c r="E3911" s="778"/>
      <c r="F3911" s="795"/>
      <c r="G3911" s="714"/>
      <c r="M3911" s="1102" t="s">
        <v>2369</v>
      </c>
      <c r="N3911" s="1100">
        <v>1</v>
      </c>
      <c r="O3911" s="1101">
        <v>94.5</v>
      </c>
      <c r="P3911" s="1098">
        <f t="shared" si="95"/>
        <v>94.5</v>
      </c>
    </row>
    <row r="3912" spans="1:16" x14ac:dyDescent="0.2">
      <c r="A3912" s="345"/>
      <c r="B3912" s="74"/>
      <c r="C3912" s="249"/>
      <c r="D3912" s="439"/>
      <c r="E3912" s="778"/>
      <c r="F3912" s="795"/>
      <c r="G3912" s="714"/>
      <c r="M3912" s="1102" t="s">
        <v>2370</v>
      </c>
      <c r="N3912" s="1100">
        <v>1</v>
      </c>
      <c r="O3912" s="1101">
        <v>51.5</v>
      </c>
      <c r="P3912" s="1098">
        <f t="shared" si="95"/>
        <v>51.5</v>
      </c>
    </row>
    <row r="3913" spans="1:16" x14ac:dyDescent="0.2">
      <c r="A3913" s="345"/>
      <c r="B3913" s="74"/>
      <c r="C3913" s="249"/>
      <c r="D3913" s="798"/>
      <c r="E3913" s="799"/>
      <c r="F3913" s="800"/>
      <c r="G3913" s="714"/>
      <c r="M3913" s="1102" t="s">
        <v>4178</v>
      </c>
      <c r="N3913" s="1103">
        <v>0.74</v>
      </c>
      <c r="O3913" s="1104">
        <v>106</v>
      </c>
      <c r="P3913" s="1098">
        <f t="shared" si="95"/>
        <v>78.44</v>
      </c>
    </row>
    <row r="3914" spans="1:16" x14ac:dyDescent="0.2">
      <c r="A3914" s="345"/>
      <c r="B3914" s="74"/>
      <c r="C3914" s="249"/>
      <c r="D3914" s="798"/>
      <c r="E3914" s="799"/>
      <c r="F3914" s="800"/>
      <c r="G3914" s="714"/>
      <c r="M3914" s="1102"/>
      <c r="N3914" s="1103"/>
      <c r="O3914" s="1104"/>
      <c r="P3914" s="1098"/>
    </row>
    <row r="3915" spans="1:16" x14ac:dyDescent="0.2">
      <c r="A3915" s="345"/>
      <c r="B3915" s="75"/>
      <c r="C3915" s="249"/>
      <c r="D3915" s="798"/>
      <c r="E3915" s="801"/>
      <c r="F3915" s="802"/>
      <c r="G3915" s="714"/>
      <c r="M3915" s="1102" t="s">
        <v>254</v>
      </c>
      <c r="N3915" s="1103">
        <v>9.5000000000000001E-2</v>
      </c>
      <c r="O3915" s="1104">
        <v>342</v>
      </c>
      <c r="P3915" s="1098">
        <f t="shared" si="95"/>
        <v>32.49</v>
      </c>
    </row>
    <row r="3916" spans="1:16" x14ac:dyDescent="0.2">
      <c r="A3916" s="345"/>
      <c r="B3916" s="75"/>
      <c r="C3916" s="249"/>
      <c r="D3916" s="798"/>
      <c r="E3916" s="799"/>
      <c r="F3916" s="803"/>
      <c r="G3916" s="714"/>
      <c r="M3916" s="1102" t="s">
        <v>4179</v>
      </c>
      <c r="N3916" s="1103">
        <v>1</v>
      </c>
      <c r="O3916" s="1104">
        <v>114.5</v>
      </c>
      <c r="P3916" s="1098">
        <f t="shared" si="95"/>
        <v>114.5</v>
      </c>
    </row>
    <row r="3917" spans="1:16" x14ac:dyDescent="0.2">
      <c r="A3917" s="345"/>
      <c r="B3917" s="75"/>
      <c r="C3917" s="249"/>
      <c r="D3917" s="798"/>
      <c r="E3917" s="778"/>
      <c r="F3917" s="795"/>
      <c r="G3917" s="714"/>
      <c r="M3917" s="1099" t="s">
        <v>4180</v>
      </c>
      <c r="N3917" s="1103">
        <v>0.125</v>
      </c>
      <c r="O3917" s="1104">
        <v>118</v>
      </c>
      <c r="P3917" s="1098">
        <f t="shared" si="95"/>
        <v>14.75</v>
      </c>
    </row>
    <row r="3918" spans="1:16" x14ac:dyDescent="0.2">
      <c r="A3918" s="345"/>
      <c r="B3918" s="75"/>
      <c r="C3918" s="249"/>
      <c r="D3918" s="798"/>
      <c r="E3918" s="774"/>
      <c r="F3918" s="795"/>
      <c r="G3918" s="714"/>
      <c r="M3918" s="1102"/>
      <c r="N3918" s="1103"/>
      <c r="O3918" s="1104"/>
      <c r="P3918" s="1098"/>
    </row>
    <row r="3919" spans="1:16" x14ac:dyDescent="0.2">
      <c r="A3919" s="345"/>
      <c r="B3919" s="75"/>
      <c r="C3919" s="249"/>
      <c r="D3919" s="798"/>
      <c r="E3919" s="774"/>
      <c r="F3919" s="795"/>
      <c r="G3919" s="714"/>
      <c r="M3919" s="1102"/>
      <c r="N3919" s="1103"/>
      <c r="O3919" s="1104"/>
      <c r="P3919" s="1098">
        <f>SUM(P3908:P3918)</f>
        <v>687.68000000000006</v>
      </c>
    </row>
    <row r="3920" spans="1:16" x14ac:dyDescent="0.2">
      <c r="A3920" s="345"/>
      <c r="B3920" s="75"/>
      <c r="C3920" s="249"/>
      <c r="D3920" s="439"/>
      <c r="E3920" s="774"/>
      <c r="F3920" s="795"/>
      <c r="G3920" s="714"/>
      <c r="M3920" s="1102"/>
      <c r="N3920" s="1103"/>
      <c r="O3920" s="1104"/>
      <c r="P3920" s="1098"/>
    </row>
    <row r="3921" spans="1:16" x14ac:dyDescent="0.2">
      <c r="A3921" s="345"/>
      <c r="B3921" s="75"/>
      <c r="C3921" s="249"/>
      <c r="D3921" s="439"/>
      <c r="E3921" s="804"/>
      <c r="F3921" s="795"/>
      <c r="G3921" s="714"/>
      <c r="M3921" s="323"/>
      <c r="N3921" s="323"/>
      <c r="O3921" s="323"/>
      <c r="P3921" s="323"/>
    </row>
    <row r="3922" spans="1:16" x14ac:dyDescent="0.2">
      <c r="A3922" s="345"/>
      <c r="B3922" s="75"/>
      <c r="C3922" s="249"/>
      <c r="D3922" s="439"/>
      <c r="E3922" s="799"/>
      <c r="F3922" s="800"/>
      <c r="G3922" s="714"/>
      <c r="M3922" s="323"/>
      <c r="N3922" s="323"/>
      <c r="O3922" s="323"/>
      <c r="P3922" s="323"/>
    </row>
    <row r="3923" spans="1:16" x14ac:dyDescent="0.2">
      <c r="A3923" s="345"/>
      <c r="B3923" s="75"/>
      <c r="C3923" s="249"/>
      <c r="D3923" s="439"/>
      <c r="E3923" s="799"/>
      <c r="F3923" s="800"/>
      <c r="G3923" s="714"/>
      <c r="M3923" s="323"/>
      <c r="N3923" s="323"/>
      <c r="O3923" s="323"/>
      <c r="P3923" s="323"/>
    </row>
    <row r="3924" spans="1:16" x14ac:dyDescent="0.2">
      <c r="A3924" s="345"/>
      <c r="B3924" s="75"/>
      <c r="C3924" s="249"/>
      <c r="D3924" s="798"/>
      <c r="E3924" s="799"/>
      <c r="F3924" s="800"/>
      <c r="G3924" s="714"/>
      <c r="M3924" s="323"/>
      <c r="N3924" s="323"/>
      <c r="O3924" s="323"/>
      <c r="P3924" s="323"/>
    </row>
    <row r="3925" spans="1:16" x14ac:dyDescent="0.2">
      <c r="A3925" s="345"/>
      <c r="B3925" s="75"/>
      <c r="C3925" s="249"/>
      <c r="D3925" s="798"/>
      <c r="E3925" s="799"/>
      <c r="F3925" s="800"/>
      <c r="G3925" s="714"/>
      <c r="M3925" s="323"/>
      <c r="N3925" s="323"/>
      <c r="O3925" s="323"/>
      <c r="P3925" s="323"/>
    </row>
    <row r="3926" spans="1:16" x14ac:dyDescent="0.2">
      <c r="A3926" s="345"/>
      <c r="B3926" s="75"/>
      <c r="C3926" s="249"/>
      <c r="D3926" s="798"/>
      <c r="E3926" s="799"/>
      <c r="F3926" s="800"/>
      <c r="G3926" s="714"/>
      <c r="M3926" s="323"/>
      <c r="N3926" s="323"/>
      <c r="O3926" s="323"/>
      <c r="P3926" s="323"/>
    </row>
    <row r="3927" spans="1:16" x14ac:dyDescent="0.2">
      <c r="A3927" s="345"/>
      <c r="B3927" s="75"/>
      <c r="C3927" s="352"/>
      <c r="D3927" s="435"/>
      <c r="E3927" s="84"/>
      <c r="F3927" s="70"/>
      <c r="G3927" s="35"/>
      <c r="M3927" s="323"/>
      <c r="N3927" s="323"/>
      <c r="O3927" s="323"/>
      <c r="P3927" s="323"/>
    </row>
    <row r="3928" spans="1:16" x14ac:dyDescent="0.2">
      <c r="A3928" s="345"/>
      <c r="B3928" s="75"/>
      <c r="C3928" s="352"/>
      <c r="D3928" s="435"/>
      <c r="E3928" s="84"/>
      <c r="F3928" s="70"/>
      <c r="G3928" s="35"/>
      <c r="M3928" s="323"/>
      <c r="N3928" s="323"/>
      <c r="O3928" s="323"/>
      <c r="P3928" s="323"/>
    </row>
    <row r="3929" spans="1:16" x14ac:dyDescent="0.2">
      <c r="A3929" s="345"/>
      <c r="B3929" s="75"/>
      <c r="C3929" s="352"/>
      <c r="D3929" s="435"/>
      <c r="E3929" s="84"/>
      <c r="F3929" s="70"/>
      <c r="G3929" s="35"/>
      <c r="M3929" s="323"/>
      <c r="N3929" s="323"/>
      <c r="O3929" s="323"/>
      <c r="P3929" s="323"/>
    </row>
    <row r="3930" spans="1:16" x14ac:dyDescent="0.2">
      <c r="A3930" s="345"/>
      <c r="B3930" s="75"/>
      <c r="C3930" s="352"/>
      <c r="D3930" s="435"/>
      <c r="E3930" s="84"/>
      <c r="F3930" s="70"/>
      <c r="G3930" s="35"/>
    </row>
    <row r="3931" spans="1:16" x14ac:dyDescent="0.2">
      <c r="A3931" s="345"/>
      <c r="B3931" s="75"/>
      <c r="C3931" s="352"/>
      <c r="D3931" s="435"/>
      <c r="E3931" s="84"/>
      <c r="F3931" s="70"/>
      <c r="G3931" s="35"/>
    </row>
    <row r="3932" spans="1:16" x14ac:dyDescent="0.2">
      <c r="A3932" s="345"/>
      <c r="B3932" s="75"/>
      <c r="C3932" s="352"/>
      <c r="D3932" s="435"/>
      <c r="E3932" s="84"/>
      <c r="F3932" s="70"/>
      <c r="G3932" s="35"/>
    </row>
    <row r="3933" spans="1:16" x14ac:dyDescent="0.2">
      <c r="A3933" s="345"/>
      <c r="B3933" s="75"/>
      <c r="C3933" s="352"/>
      <c r="D3933" s="435"/>
      <c r="E3933" s="84"/>
      <c r="F3933" s="70"/>
      <c r="G3933" s="35"/>
    </row>
    <row r="3934" spans="1:16" x14ac:dyDescent="0.2">
      <c r="A3934" s="345"/>
      <c r="B3934" s="75"/>
      <c r="C3934" s="352"/>
      <c r="D3934" s="435" t="s">
        <v>150</v>
      </c>
      <c r="E3934" s="84"/>
      <c r="F3934" s="172"/>
      <c r="G3934" s="35"/>
    </row>
    <row r="3935" spans="1:16" x14ac:dyDescent="0.2">
      <c r="A3935" s="345"/>
      <c r="B3935" s="75"/>
      <c r="C3935" s="352"/>
      <c r="D3935" s="435"/>
      <c r="E3935" s="84"/>
      <c r="F3935" s="173"/>
      <c r="G3935" s="35"/>
    </row>
    <row r="3936" spans="1:16" x14ac:dyDescent="0.2">
      <c r="A3936" s="345"/>
      <c r="B3936" s="75"/>
      <c r="C3936" s="352"/>
      <c r="D3936" s="435"/>
      <c r="E3936" s="84"/>
      <c r="F3936" s="173"/>
      <c r="G3936" s="35"/>
    </row>
    <row r="3937" spans="1:7" ht="13.5" thickBot="1" x14ac:dyDescent="0.25">
      <c r="A3937" s="45"/>
      <c r="B3937" s="188"/>
      <c r="C3937" s="47" t="s">
        <v>8</v>
      </c>
      <c r="D3937" s="66" t="s">
        <v>8</v>
      </c>
      <c r="E3937" s="188"/>
      <c r="F3937" s="49" t="s">
        <v>15</v>
      </c>
      <c r="G3937" s="50">
        <f>SUM(G3903:G3936)</f>
        <v>6000</v>
      </c>
    </row>
    <row r="3938" spans="1:7" ht="13.5" thickTop="1" x14ac:dyDescent="0.2">
      <c r="A3938" s="1188" t="s">
        <v>4269</v>
      </c>
      <c r="B3938" s="1189"/>
      <c r="C3938" s="1189"/>
      <c r="D3938" s="1189"/>
      <c r="E3938" s="1189"/>
      <c r="F3938" s="1189"/>
      <c r="G3938" s="1190"/>
    </row>
    <row r="3939" spans="1:7" ht="13.5" thickBot="1" x14ac:dyDescent="0.25">
      <c r="A3939" s="359"/>
      <c r="B3939" s="355"/>
      <c r="C3939" s="355" t="s">
        <v>8</v>
      </c>
      <c r="D3939" s="360"/>
      <c r="E3939" s="355"/>
      <c r="F3939" s="361"/>
      <c r="G3939" s="362"/>
    </row>
    <row r="3940" spans="1:7" ht="13.5" thickTop="1" x14ac:dyDescent="0.2">
      <c r="A3940" s="1130" t="s">
        <v>8</v>
      </c>
      <c r="B3940" s="1131"/>
      <c r="C3940" s="1131"/>
      <c r="D3940" s="57" t="s">
        <v>11</v>
      </c>
      <c r="E3940" s="1132" t="s">
        <v>12</v>
      </c>
      <c r="F3940" s="1132"/>
      <c r="G3940" s="1133"/>
    </row>
    <row r="3941" spans="1:7" x14ac:dyDescent="0.2">
      <c r="A3941" s="1191" t="s">
        <v>17</v>
      </c>
      <c r="B3941" s="1192"/>
      <c r="C3941" s="1193"/>
      <c r="D3941" s="39"/>
      <c r="E3941" s="1136"/>
      <c r="F3941" s="1137"/>
      <c r="G3941" s="1138"/>
    </row>
    <row r="3942" spans="1:7" x14ac:dyDescent="0.2">
      <c r="A3942" s="1191" t="s">
        <v>38</v>
      </c>
      <c r="B3942" s="1192"/>
      <c r="C3942" s="1193"/>
      <c r="D3942" s="58" t="s">
        <v>380</v>
      </c>
      <c r="E3942" s="1194" t="s">
        <v>142</v>
      </c>
      <c r="F3942" s="1139"/>
      <c r="G3942" s="1140"/>
    </row>
    <row r="3943" spans="1:7" ht="13.5" thickBot="1" x14ac:dyDescent="0.25">
      <c r="A3943" s="1195" t="s">
        <v>39</v>
      </c>
      <c r="B3943" s="1196"/>
      <c r="C3943" s="1197"/>
      <c r="D3943" s="356" t="s">
        <v>589</v>
      </c>
      <c r="E3943" s="1143" t="s">
        <v>0</v>
      </c>
      <c r="F3943" s="1143"/>
      <c r="G3943" s="1144"/>
    </row>
    <row r="3944" spans="1:7" ht="16.5" x14ac:dyDescent="0.25">
      <c r="A3944" s="1152" t="s">
        <v>29</v>
      </c>
      <c r="B3944" s="1153"/>
      <c r="C3944" s="1153"/>
      <c r="D3944" s="1153"/>
      <c r="E3944" s="1153"/>
      <c r="F3944" s="1153"/>
      <c r="G3944" s="1154"/>
    </row>
    <row r="3945" spans="1:7" x14ac:dyDescent="0.2">
      <c r="A3945" s="1155" t="s">
        <v>48</v>
      </c>
      <c r="B3945" s="1156"/>
      <c r="C3945" s="1156"/>
      <c r="D3945" s="1156"/>
      <c r="E3945" s="1156"/>
      <c r="F3945" s="1156"/>
      <c r="G3945" s="1157"/>
    </row>
    <row r="3946" spans="1:7" x14ac:dyDescent="0.2">
      <c r="A3946" s="1158" t="s">
        <v>49</v>
      </c>
      <c r="B3946" s="1159"/>
      <c r="C3946" s="1159"/>
      <c r="D3946" s="1159"/>
      <c r="E3946" s="1159"/>
      <c r="F3946" s="1159"/>
      <c r="G3946" s="1160"/>
    </row>
    <row r="3947" spans="1:7" x14ac:dyDescent="0.2">
      <c r="A3947" s="6"/>
      <c r="B3947" s="178"/>
      <c r="C3947" s="8"/>
      <c r="D3947" s="9"/>
      <c r="E3947" s="99"/>
      <c r="F3947" s="10"/>
      <c r="G3947" s="373" t="s">
        <v>20</v>
      </c>
    </row>
    <row r="3948" spans="1:7" x14ac:dyDescent="0.2">
      <c r="A3948" s="12" t="s">
        <v>1</v>
      </c>
      <c r="B3948" s="13"/>
      <c r="C3948" s="14" t="s">
        <v>5</v>
      </c>
      <c r="D3948" s="13"/>
      <c r="E3948" s="343" t="s">
        <v>4376</v>
      </c>
      <c r="F3948" s="60"/>
      <c r="G3948" s="344" t="s">
        <v>4353</v>
      </c>
    </row>
    <row r="3949" spans="1:7" x14ac:dyDescent="0.2">
      <c r="A3949" s="17" t="s">
        <v>8</v>
      </c>
      <c r="B3949" s="179"/>
      <c r="C3949" s="19"/>
      <c r="D3949" s="4"/>
      <c r="E3949" s="1145"/>
      <c r="F3949" s="1146"/>
      <c r="G3949" s="20"/>
    </row>
    <row r="3950" spans="1:7" x14ac:dyDescent="0.2">
      <c r="A3950" s="21" t="s">
        <v>37</v>
      </c>
      <c r="B3950" s="22"/>
      <c r="C3950" s="22"/>
      <c r="D3950" s="22"/>
      <c r="E3950" s="23" t="s">
        <v>46</v>
      </c>
      <c r="F3950" s="24"/>
      <c r="G3950" s="20" t="s">
        <v>50</v>
      </c>
    </row>
    <row r="3951" spans="1:7" x14ac:dyDescent="0.2">
      <c r="A3951" s="6"/>
      <c r="B3951" s="178"/>
      <c r="C3951" s="8"/>
      <c r="D3951" s="8"/>
      <c r="E3951" s="1147"/>
      <c r="F3951" s="1148"/>
      <c r="G3951" s="25"/>
    </row>
    <row r="3952" spans="1:7" ht="26.25" thickBot="1" x14ac:dyDescent="0.25">
      <c r="A3952" s="26" t="s">
        <v>47</v>
      </c>
      <c r="B3952" s="180" t="s">
        <v>23</v>
      </c>
      <c r="C3952" s="28" t="s">
        <v>34</v>
      </c>
      <c r="D3952" s="110" t="s">
        <v>53</v>
      </c>
      <c r="E3952" s="181" t="s">
        <v>54</v>
      </c>
      <c r="F3952" s="111" t="s">
        <v>55</v>
      </c>
      <c r="G3952" s="112" t="s">
        <v>35</v>
      </c>
    </row>
    <row r="3953" spans="1:7" ht="13.5" thickTop="1" x14ac:dyDescent="0.2">
      <c r="A3953" s="345">
        <v>1</v>
      </c>
      <c r="B3953" s="587" t="s">
        <v>8</v>
      </c>
      <c r="C3953" s="249" t="s">
        <v>2311</v>
      </c>
      <c r="D3953" s="439" t="s">
        <v>2310</v>
      </c>
      <c r="E3953" s="778">
        <v>192</v>
      </c>
      <c r="F3953" s="795">
        <v>40</v>
      </c>
      <c r="G3953" s="714">
        <f>F3953*E3953</f>
        <v>7680</v>
      </c>
    </row>
    <row r="3954" spans="1:7" x14ac:dyDescent="0.2">
      <c r="A3954" s="345"/>
      <c r="B3954" s="75"/>
      <c r="C3954" s="249"/>
      <c r="D3954" s="439"/>
      <c r="E3954" s="778"/>
      <c r="F3954" s="795"/>
      <c r="G3954" s="714"/>
    </row>
    <row r="3955" spans="1:7" x14ac:dyDescent="0.2">
      <c r="A3955" s="345"/>
      <c r="B3955" s="75"/>
      <c r="C3955" s="352"/>
      <c r="D3955" s="435"/>
      <c r="E3955" s="778"/>
      <c r="F3955" s="795"/>
      <c r="G3955" s="714"/>
    </row>
    <row r="3956" spans="1:7" x14ac:dyDescent="0.2">
      <c r="A3956" s="345"/>
      <c r="B3956" s="75"/>
      <c r="C3956" s="352"/>
      <c r="D3956" s="439"/>
      <c r="E3956" s="778"/>
      <c r="F3956" s="796"/>
      <c r="G3956" s="714"/>
    </row>
    <row r="3957" spans="1:7" x14ac:dyDescent="0.2">
      <c r="A3957" s="345"/>
      <c r="B3957" s="75"/>
      <c r="C3957" s="249"/>
      <c r="D3957" s="439"/>
      <c r="E3957" s="778"/>
      <c r="F3957" s="797"/>
      <c r="G3957" s="714"/>
    </row>
    <row r="3958" spans="1:7" x14ac:dyDescent="0.2">
      <c r="A3958" s="345"/>
      <c r="B3958" s="75"/>
      <c r="C3958" s="249"/>
      <c r="D3958" s="805"/>
      <c r="E3958" s="778"/>
      <c r="F3958" s="795"/>
      <c r="G3958" s="714"/>
    </row>
    <row r="3959" spans="1:7" x14ac:dyDescent="0.2">
      <c r="A3959" s="345"/>
      <c r="B3959" s="75"/>
      <c r="C3959" s="282"/>
      <c r="D3959" s="439"/>
      <c r="E3959" s="778"/>
      <c r="F3959" s="795"/>
      <c r="G3959" s="714"/>
    </row>
    <row r="3960" spans="1:7" x14ac:dyDescent="0.2">
      <c r="A3960" s="345"/>
      <c r="B3960" s="75"/>
      <c r="C3960" s="249"/>
      <c r="D3960" s="439"/>
      <c r="E3960" s="778"/>
      <c r="F3960" s="795"/>
      <c r="G3960" s="714"/>
    </row>
    <row r="3961" spans="1:7" x14ac:dyDescent="0.2">
      <c r="A3961" s="345"/>
      <c r="B3961" s="186"/>
      <c r="C3961" s="249"/>
      <c r="D3961" s="439"/>
      <c r="E3961" s="778"/>
      <c r="F3961" s="795"/>
      <c r="G3961" s="714"/>
    </row>
    <row r="3962" spans="1:7" x14ac:dyDescent="0.2">
      <c r="A3962" s="345"/>
      <c r="B3962" s="74"/>
      <c r="C3962" s="249"/>
      <c r="D3962" s="439"/>
      <c r="E3962" s="778"/>
      <c r="F3962" s="795"/>
      <c r="G3962" s="714"/>
    </row>
    <row r="3963" spans="1:7" x14ac:dyDescent="0.2">
      <c r="A3963" s="345"/>
      <c r="B3963" s="74"/>
      <c r="C3963" s="249"/>
      <c r="D3963" s="798"/>
      <c r="E3963" s="799"/>
      <c r="F3963" s="800"/>
      <c r="G3963" s="714"/>
    </row>
    <row r="3964" spans="1:7" x14ac:dyDescent="0.2">
      <c r="A3964" s="345"/>
      <c r="B3964" s="74"/>
      <c r="C3964" s="249"/>
      <c r="D3964" s="798"/>
      <c r="E3964" s="799"/>
      <c r="F3964" s="800"/>
      <c r="G3964" s="714"/>
    </row>
    <row r="3965" spans="1:7" x14ac:dyDescent="0.2">
      <c r="A3965" s="345"/>
      <c r="B3965" s="75"/>
      <c r="C3965" s="249"/>
      <c r="D3965" s="798"/>
      <c r="E3965" s="801"/>
      <c r="F3965" s="802"/>
      <c r="G3965" s="714"/>
    </row>
    <row r="3966" spans="1:7" x14ac:dyDescent="0.2">
      <c r="A3966" s="345"/>
      <c r="B3966" s="75"/>
      <c r="C3966" s="249"/>
      <c r="D3966" s="798"/>
      <c r="E3966" s="799"/>
      <c r="F3966" s="803"/>
      <c r="G3966" s="714"/>
    </row>
    <row r="3967" spans="1:7" x14ac:dyDescent="0.2">
      <c r="A3967" s="345"/>
      <c r="B3967" s="75"/>
      <c r="C3967" s="249"/>
      <c r="D3967" s="798"/>
      <c r="E3967" s="778"/>
      <c r="F3967" s="795"/>
      <c r="G3967" s="714"/>
    </row>
    <row r="3968" spans="1:7" x14ac:dyDescent="0.2">
      <c r="A3968" s="345"/>
      <c r="B3968" s="75"/>
      <c r="C3968" s="249"/>
      <c r="D3968" s="798"/>
      <c r="E3968" s="774"/>
      <c r="F3968" s="795"/>
      <c r="G3968" s="714"/>
    </row>
    <row r="3969" spans="1:7" x14ac:dyDescent="0.2">
      <c r="A3969" s="345"/>
      <c r="B3969" s="75"/>
      <c r="C3969" s="249"/>
      <c r="D3969" s="798"/>
      <c r="E3969" s="774"/>
      <c r="F3969" s="795"/>
      <c r="G3969" s="714"/>
    </row>
    <row r="3970" spans="1:7" x14ac:dyDescent="0.2">
      <c r="A3970" s="345"/>
      <c r="B3970" s="75"/>
      <c r="C3970" s="249"/>
      <c r="D3970" s="439"/>
      <c r="E3970" s="774"/>
      <c r="F3970" s="795"/>
      <c r="G3970" s="714"/>
    </row>
    <row r="3971" spans="1:7" x14ac:dyDescent="0.2">
      <c r="A3971" s="345"/>
      <c r="B3971" s="75"/>
      <c r="C3971" s="249"/>
      <c r="D3971" s="439"/>
      <c r="E3971" s="804"/>
      <c r="F3971" s="795"/>
      <c r="G3971" s="714"/>
    </row>
    <row r="3972" spans="1:7" x14ac:dyDescent="0.2">
      <c r="A3972" s="345"/>
      <c r="B3972" s="75"/>
      <c r="C3972" s="249"/>
      <c r="D3972" s="439"/>
      <c r="E3972" s="799"/>
      <c r="F3972" s="800"/>
      <c r="G3972" s="714"/>
    </row>
    <row r="3973" spans="1:7" x14ac:dyDescent="0.2">
      <c r="A3973" s="345"/>
      <c r="B3973" s="75"/>
      <c r="C3973" s="249"/>
      <c r="D3973" s="439"/>
      <c r="E3973" s="799"/>
      <c r="F3973" s="800"/>
      <c r="G3973" s="714"/>
    </row>
    <row r="3974" spans="1:7" x14ac:dyDescent="0.2">
      <c r="A3974" s="345"/>
      <c r="B3974" s="75"/>
      <c r="C3974" s="249"/>
      <c r="D3974" s="798"/>
      <c r="E3974" s="799"/>
      <c r="F3974" s="800"/>
      <c r="G3974" s="714"/>
    </row>
    <row r="3975" spans="1:7" x14ac:dyDescent="0.2">
      <c r="A3975" s="345"/>
      <c r="B3975" s="75"/>
      <c r="C3975" s="249"/>
      <c r="D3975" s="798"/>
      <c r="E3975" s="799"/>
      <c r="F3975" s="800"/>
      <c r="G3975" s="714"/>
    </row>
    <row r="3976" spans="1:7" x14ac:dyDescent="0.2">
      <c r="A3976" s="345"/>
      <c r="B3976" s="75"/>
      <c r="C3976" s="249"/>
      <c r="D3976" s="798"/>
      <c r="E3976" s="799"/>
      <c r="F3976" s="800"/>
      <c r="G3976" s="714"/>
    </row>
    <row r="3977" spans="1:7" x14ac:dyDescent="0.2">
      <c r="A3977" s="345"/>
      <c r="B3977" s="75"/>
      <c r="C3977" s="352"/>
      <c r="D3977" s="435"/>
      <c r="E3977" s="84"/>
      <c r="F3977" s="70"/>
      <c r="G3977" s="35"/>
    </row>
    <row r="3978" spans="1:7" x14ac:dyDescent="0.2">
      <c r="A3978" s="345"/>
      <c r="B3978" s="75"/>
      <c r="C3978" s="352"/>
      <c r="D3978" s="435"/>
      <c r="E3978" s="84"/>
      <c r="F3978" s="70"/>
      <c r="G3978" s="35"/>
    </row>
    <row r="3979" spans="1:7" x14ac:dyDescent="0.2">
      <c r="A3979" s="345"/>
      <c r="B3979" s="75"/>
      <c r="C3979" s="352"/>
      <c r="D3979" s="435"/>
      <c r="E3979" s="84"/>
      <c r="F3979" s="70"/>
      <c r="G3979" s="35"/>
    </row>
    <row r="3980" spans="1:7" x14ac:dyDescent="0.2">
      <c r="A3980" s="345"/>
      <c r="B3980" s="75"/>
      <c r="C3980" s="352"/>
      <c r="D3980" s="435"/>
      <c r="E3980" s="84"/>
      <c r="F3980" s="70"/>
      <c r="G3980" s="35"/>
    </row>
    <row r="3981" spans="1:7" x14ac:dyDescent="0.2">
      <c r="A3981" s="345"/>
      <c r="B3981" s="75"/>
      <c r="C3981" s="352"/>
      <c r="D3981" s="435"/>
      <c r="E3981" s="84"/>
      <c r="F3981" s="70"/>
      <c r="G3981" s="35"/>
    </row>
    <row r="3982" spans="1:7" x14ac:dyDescent="0.2">
      <c r="A3982" s="345"/>
      <c r="B3982" s="75"/>
      <c r="C3982" s="352"/>
      <c r="D3982" s="435"/>
      <c r="E3982" s="84"/>
      <c r="F3982" s="70"/>
      <c r="G3982" s="35"/>
    </row>
    <row r="3983" spans="1:7" x14ac:dyDescent="0.2">
      <c r="A3983" s="345"/>
      <c r="B3983" s="75"/>
      <c r="C3983" s="352"/>
      <c r="D3983" s="435"/>
      <c r="E3983" s="84"/>
      <c r="F3983" s="70"/>
      <c r="G3983" s="35"/>
    </row>
    <row r="3984" spans="1:7" x14ac:dyDescent="0.2">
      <c r="A3984" s="345"/>
      <c r="B3984" s="75"/>
      <c r="C3984" s="352"/>
      <c r="D3984" s="435" t="s">
        <v>150</v>
      </c>
      <c r="E3984" s="84"/>
      <c r="F3984" s="172"/>
      <c r="G3984" s="35"/>
    </row>
    <row r="3985" spans="1:7" x14ac:dyDescent="0.2">
      <c r="A3985" s="345"/>
      <c r="B3985" s="75"/>
      <c r="C3985" s="352"/>
      <c r="D3985" s="435"/>
      <c r="E3985" s="84"/>
      <c r="F3985" s="173"/>
      <c r="G3985" s="35"/>
    </row>
    <row r="3986" spans="1:7" x14ac:dyDescent="0.2">
      <c r="A3986" s="345"/>
      <c r="B3986" s="75"/>
      <c r="C3986" s="352"/>
      <c r="D3986" s="435"/>
      <c r="E3986" s="84"/>
      <c r="F3986" s="173"/>
      <c r="G3986" s="35"/>
    </row>
    <row r="3987" spans="1:7" ht="13.5" thickBot="1" x14ac:dyDescent="0.25">
      <c r="A3987" s="45"/>
      <c r="B3987" s="188"/>
      <c r="C3987" s="47" t="s">
        <v>8</v>
      </c>
      <c r="D3987" s="66" t="s">
        <v>8</v>
      </c>
      <c r="E3987" s="188"/>
      <c r="F3987" s="49" t="s">
        <v>15</v>
      </c>
      <c r="G3987" s="50">
        <f>SUM(G3953:G3986)</f>
        <v>7680</v>
      </c>
    </row>
    <row r="3988" spans="1:7" ht="13.5" thickTop="1" x14ac:dyDescent="0.2">
      <c r="A3988" s="1188" t="s">
        <v>4131</v>
      </c>
      <c r="B3988" s="1189"/>
      <c r="C3988" s="1189"/>
      <c r="D3988" s="1189"/>
      <c r="E3988" s="1189"/>
      <c r="F3988" s="1189"/>
      <c r="G3988" s="1190"/>
    </row>
    <row r="3989" spans="1:7" ht="13.5" thickBot="1" x14ac:dyDescent="0.25">
      <c r="A3989" s="359"/>
      <c r="B3989" s="355"/>
      <c r="C3989" s="355" t="s">
        <v>8</v>
      </c>
      <c r="D3989" s="360"/>
      <c r="E3989" s="355"/>
      <c r="F3989" s="361"/>
      <c r="G3989" s="362"/>
    </row>
    <row r="3990" spans="1:7" ht="13.5" thickTop="1" x14ac:dyDescent="0.2">
      <c r="A3990" s="1130" t="s">
        <v>8</v>
      </c>
      <c r="B3990" s="1131"/>
      <c r="C3990" s="1131"/>
      <c r="D3990" s="57" t="s">
        <v>11</v>
      </c>
      <c r="E3990" s="1132" t="s">
        <v>12</v>
      </c>
      <c r="F3990" s="1132"/>
      <c r="G3990" s="1133"/>
    </row>
    <row r="3991" spans="1:7" x14ac:dyDescent="0.2">
      <c r="A3991" s="1191" t="s">
        <v>17</v>
      </c>
      <c r="B3991" s="1192"/>
      <c r="C3991" s="1193"/>
      <c r="D3991" s="39"/>
      <c r="E3991" s="1136"/>
      <c r="F3991" s="1137"/>
      <c r="G3991" s="1138"/>
    </row>
    <row r="3992" spans="1:7" x14ac:dyDescent="0.2">
      <c r="A3992" s="1191" t="s">
        <v>38</v>
      </c>
      <c r="B3992" s="1192"/>
      <c r="C3992" s="1193"/>
      <c r="D3992" s="58" t="s">
        <v>380</v>
      </c>
      <c r="E3992" s="1194" t="s">
        <v>142</v>
      </c>
      <c r="F3992" s="1139"/>
      <c r="G3992" s="1140"/>
    </row>
    <row r="3993" spans="1:7" ht="13.5" thickBot="1" x14ac:dyDescent="0.25">
      <c r="A3993" s="1195" t="s">
        <v>39</v>
      </c>
      <c r="B3993" s="1196"/>
      <c r="C3993" s="1197"/>
      <c r="D3993" s="356" t="s">
        <v>589</v>
      </c>
      <c r="E3993" s="1143" t="s">
        <v>0</v>
      </c>
      <c r="F3993" s="1143"/>
      <c r="G3993" s="1144"/>
    </row>
    <row r="3994" spans="1:7" ht="16.5" x14ac:dyDescent="0.25">
      <c r="A3994" s="1152" t="s">
        <v>29</v>
      </c>
      <c r="B3994" s="1153"/>
      <c r="C3994" s="1153"/>
      <c r="D3994" s="1153"/>
      <c r="E3994" s="1153"/>
      <c r="F3994" s="1153"/>
      <c r="G3994" s="1154"/>
    </row>
    <row r="3995" spans="1:7" x14ac:dyDescent="0.2">
      <c r="A3995" s="1155" t="s">
        <v>48</v>
      </c>
      <c r="B3995" s="1156"/>
      <c r="C3995" s="1156"/>
      <c r="D3995" s="1156"/>
      <c r="E3995" s="1156"/>
      <c r="F3995" s="1156"/>
      <c r="G3995" s="1157"/>
    </row>
    <row r="3996" spans="1:7" x14ac:dyDescent="0.2">
      <c r="A3996" s="1158" t="s">
        <v>49</v>
      </c>
      <c r="B3996" s="1159"/>
      <c r="C3996" s="1159"/>
      <c r="D3996" s="1159"/>
      <c r="E3996" s="1159"/>
      <c r="F3996" s="1159"/>
      <c r="G3996" s="1160"/>
    </row>
    <row r="3997" spans="1:7" x14ac:dyDescent="0.2">
      <c r="A3997" s="6"/>
      <c r="B3997" s="178"/>
      <c r="C3997" s="8"/>
      <c r="D3997" s="9"/>
      <c r="E3997" s="99"/>
      <c r="F3997" s="10"/>
      <c r="G3997" s="373" t="s">
        <v>20</v>
      </c>
    </row>
    <row r="3998" spans="1:7" x14ac:dyDescent="0.2">
      <c r="A3998" s="12" t="s">
        <v>1</v>
      </c>
      <c r="B3998" s="13"/>
      <c r="C3998" s="14" t="s">
        <v>5</v>
      </c>
      <c r="D3998" s="13"/>
      <c r="E3998" s="343" t="s">
        <v>4393</v>
      </c>
      <c r="F3998" s="60"/>
      <c r="G3998" s="344" t="s">
        <v>4353</v>
      </c>
    </row>
    <row r="3999" spans="1:7" x14ac:dyDescent="0.2">
      <c r="A3999" s="17" t="s">
        <v>8</v>
      </c>
      <c r="B3999" s="179"/>
      <c r="C3999" s="19"/>
      <c r="D3999" s="4"/>
      <c r="E3999" s="1145"/>
      <c r="F3999" s="1146"/>
      <c r="G3999" s="20"/>
    </row>
    <row r="4000" spans="1:7" x14ac:dyDescent="0.2">
      <c r="A4000" s="21" t="s">
        <v>37</v>
      </c>
      <c r="B4000" s="22"/>
      <c r="C4000" s="22"/>
      <c r="D4000" s="22"/>
      <c r="E4000" s="23" t="s">
        <v>46</v>
      </c>
      <c r="F4000" s="24"/>
      <c r="G4000" s="20" t="s">
        <v>50</v>
      </c>
    </row>
    <row r="4001" spans="1:16" x14ac:dyDescent="0.2">
      <c r="A4001" s="6"/>
      <c r="B4001" s="178"/>
      <c r="C4001" s="8"/>
      <c r="D4001" s="8"/>
      <c r="E4001" s="1147"/>
      <c r="F4001" s="1148"/>
      <c r="G4001" s="25"/>
    </row>
    <row r="4002" spans="1:16" ht="26.25" thickBot="1" x14ac:dyDescent="0.25">
      <c r="A4002" s="26" t="s">
        <v>47</v>
      </c>
      <c r="B4002" s="180" t="s">
        <v>23</v>
      </c>
      <c r="C4002" s="28" t="s">
        <v>34</v>
      </c>
      <c r="D4002" s="110" t="s">
        <v>53</v>
      </c>
      <c r="E4002" s="181" t="s">
        <v>54</v>
      </c>
      <c r="F4002" s="111" t="s">
        <v>55</v>
      </c>
      <c r="G4002" s="112" t="s">
        <v>35</v>
      </c>
    </row>
    <row r="4003" spans="1:16" ht="13.5" thickTop="1" x14ac:dyDescent="0.2">
      <c r="A4003" s="345">
        <v>1</v>
      </c>
      <c r="B4003" s="587" t="s">
        <v>8</v>
      </c>
      <c r="C4003" s="249" t="s">
        <v>149</v>
      </c>
      <c r="D4003" s="439" t="s">
        <v>4351</v>
      </c>
      <c r="E4003" s="1113">
        <v>3000</v>
      </c>
      <c r="F4003" s="795">
        <v>450</v>
      </c>
      <c r="G4003" s="714">
        <f>F4003*E4003</f>
        <v>1350000</v>
      </c>
      <c r="J4003" s="345">
        <v>5</v>
      </c>
      <c r="K4003" s="587"/>
      <c r="L4003" s="346" t="s">
        <v>149</v>
      </c>
      <c r="M4003" s="347" t="s">
        <v>408</v>
      </c>
      <c r="N4003" s="593">
        <v>1500</v>
      </c>
      <c r="O4003" s="579">
        <v>350</v>
      </c>
      <c r="P4003" s="353">
        <f>O4003*N4003</f>
        <v>525000</v>
      </c>
    </row>
    <row r="4004" spans="1:16" x14ac:dyDescent="0.2">
      <c r="A4004" s="345"/>
      <c r="B4004" s="75"/>
      <c r="C4004" s="249"/>
      <c r="D4004" s="439" t="s">
        <v>4352</v>
      </c>
      <c r="E4004" s="778"/>
      <c r="F4004" s="795"/>
      <c r="G4004" s="714"/>
      <c r="J4004" s="345"/>
      <c r="K4004" s="587"/>
      <c r="L4004" s="403"/>
      <c r="M4004" s="347" t="s">
        <v>1612</v>
      </c>
      <c r="N4004" s="438"/>
      <c r="O4004" s="437"/>
      <c r="P4004" s="353"/>
    </row>
    <row r="4005" spans="1:16" x14ac:dyDescent="0.2">
      <c r="A4005" s="345"/>
      <c r="B4005" s="75"/>
      <c r="C4005" s="352"/>
      <c r="D4005" s="435" t="s">
        <v>295</v>
      </c>
      <c r="E4005" s="778"/>
      <c r="F4005" s="795"/>
      <c r="G4005" s="714"/>
      <c r="J4005" s="345"/>
      <c r="K4005" s="587"/>
      <c r="L4005" s="403"/>
      <c r="M4005" s="347" t="s">
        <v>295</v>
      </c>
      <c r="N4005" s="438"/>
      <c r="O4005" s="437"/>
      <c r="P4005" s="353"/>
    </row>
    <row r="4006" spans="1:16" x14ac:dyDescent="0.2">
      <c r="A4006" s="345"/>
      <c r="B4006" s="75"/>
      <c r="C4006" s="352"/>
      <c r="D4006" s="439" t="s">
        <v>409</v>
      </c>
      <c r="E4006" s="778"/>
      <c r="F4006" s="796"/>
      <c r="G4006" s="714"/>
      <c r="J4006" s="345"/>
      <c r="K4006" s="587"/>
      <c r="L4006" s="352"/>
      <c r="M4006" s="347" t="s">
        <v>409</v>
      </c>
      <c r="N4006" s="438"/>
      <c r="O4006" s="437"/>
      <c r="P4006" s="353"/>
    </row>
    <row r="4007" spans="1:16" x14ac:dyDescent="0.2">
      <c r="A4007" s="345"/>
      <c r="B4007" s="75"/>
      <c r="C4007" s="249"/>
      <c r="D4007" s="439" t="s">
        <v>419</v>
      </c>
      <c r="E4007" s="778"/>
      <c r="F4007" s="797"/>
      <c r="G4007" s="714"/>
      <c r="J4007" s="345"/>
      <c r="K4007" s="587"/>
      <c r="L4007" s="352"/>
      <c r="M4007" s="594" t="s">
        <v>419</v>
      </c>
      <c r="N4007" s="438"/>
      <c r="O4007" s="437"/>
      <c r="P4007" s="353"/>
    </row>
    <row r="4008" spans="1:16" x14ac:dyDescent="0.2">
      <c r="A4008" s="345"/>
      <c r="B4008" s="75"/>
      <c r="C4008" s="249"/>
      <c r="D4008" s="805" t="s">
        <v>8</v>
      </c>
      <c r="E4008" s="778"/>
      <c r="F4008" s="795"/>
      <c r="G4008" s="714"/>
      <c r="J4008" s="345"/>
      <c r="K4008" s="587"/>
      <c r="L4008" s="346"/>
      <c r="M4008" s="607"/>
      <c r="N4008" s="438"/>
      <c r="O4008" s="437"/>
      <c r="P4008" s="353"/>
    </row>
    <row r="4009" spans="1:16" x14ac:dyDescent="0.2">
      <c r="A4009" s="345">
        <v>2</v>
      </c>
      <c r="B4009" s="75"/>
      <c r="C4009" s="282" t="s">
        <v>149</v>
      </c>
      <c r="D4009" s="439" t="s">
        <v>4351</v>
      </c>
      <c r="E4009" s="1113">
        <v>2500</v>
      </c>
      <c r="F4009" s="795">
        <v>350</v>
      </c>
      <c r="G4009" s="714">
        <f>F4009*E4009</f>
        <v>875000</v>
      </c>
      <c r="J4009" s="345">
        <v>6</v>
      </c>
      <c r="K4009" s="587"/>
      <c r="L4009" s="346" t="s">
        <v>149</v>
      </c>
      <c r="M4009" s="347" t="s">
        <v>408</v>
      </c>
      <c r="N4009" s="593">
        <v>2000</v>
      </c>
      <c r="O4009" s="579">
        <v>450</v>
      </c>
      <c r="P4009" s="353">
        <f>O4009*N4009</f>
        <v>900000</v>
      </c>
    </row>
    <row r="4010" spans="1:16" x14ac:dyDescent="0.2">
      <c r="A4010" s="345"/>
      <c r="B4010" s="75"/>
      <c r="C4010" s="249"/>
      <c r="D4010" s="439" t="s">
        <v>1612</v>
      </c>
      <c r="E4010" s="778"/>
      <c r="F4010" s="795"/>
      <c r="G4010" s="714"/>
      <c r="J4010" s="345"/>
      <c r="K4010" s="587"/>
      <c r="L4010" s="403"/>
      <c r="M4010" s="347" t="s">
        <v>410</v>
      </c>
      <c r="N4010" s="438"/>
      <c r="O4010" s="437"/>
      <c r="P4010" s="353"/>
    </row>
    <row r="4011" spans="1:16" x14ac:dyDescent="0.2">
      <c r="A4011" s="345"/>
      <c r="B4011" s="186"/>
      <c r="C4011" s="249"/>
      <c r="D4011" s="439" t="s">
        <v>295</v>
      </c>
      <c r="E4011" s="778"/>
      <c r="F4011" s="795"/>
      <c r="G4011" s="714"/>
      <c r="J4011" s="345"/>
      <c r="K4011" s="587"/>
      <c r="L4011" s="403"/>
      <c r="M4011" s="347" t="s">
        <v>295</v>
      </c>
      <c r="N4011" s="438"/>
      <c r="O4011" s="437" t="s">
        <v>8</v>
      </c>
      <c r="P4011" s="353"/>
    </row>
    <row r="4012" spans="1:16" x14ac:dyDescent="0.2">
      <c r="A4012" s="345"/>
      <c r="B4012" s="74"/>
      <c r="C4012" s="249"/>
      <c r="D4012" s="439" t="s">
        <v>409</v>
      </c>
      <c r="E4012" s="778"/>
      <c r="F4012" s="795"/>
      <c r="G4012" s="714"/>
      <c r="J4012" s="345"/>
      <c r="K4012" s="587"/>
      <c r="L4012" s="352"/>
      <c r="M4012" s="439" t="s">
        <v>409</v>
      </c>
      <c r="N4012" s="588" t="s">
        <v>8</v>
      </c>
      <c r="O4012" s="437"/>
      <c r="P4012" s="353"/>
    </row>
    <row r="4013" spans="1:16" x14ac:dyDescent="0.2">
      <c r="A4013" s="345"/>
      <c r="B4013" s="74"/>
      <c r="C4013" s="249"/>
      <c r="D4013" s="798" t="s">
        <v>419</v>
      </c>
      <c r="E4013" s="799"/>
      <c r="F4013" s="800"/>
      <c r="G4013" s="714"/>
      <c r="J4013" s="345"/>
      <c r="K4013" s="587"/>
      <c r="L4013" s="346"/>
      <c r="M4013" s="595" t="s">
        <v>419</v>
      </c>
      <c r="N4013" s="596"/>
      <c r="O4013" s="597" t="s">
        <v>8</v>
      </c>
      <c r="P4013" s="353"/>
    </row>
    <row r="4014" spans="1:16" x14ac:dyDescent="0.2">
      <c r="A4014" s="345"/>
      <c r="B4014" s="74"/>
      <c r="C4014" s="249"/>
      <c r="D4014" s="798"/>
      <c r="E4014" s="799"/>
      <c r="F4014" s="800"/>
      <c r="G4014" s="714"/>
      <c r="J4014" s="608"/>
      <c r="K4014" s="609"/>
      <c r="L4014" s="610"/>
      <c r="M4014" s="611"/>
      <c r="N4014" s="612"/>
      <c r="O4014" s="437"/>
      <c r="P4014" s="613"/>
    </row>
    <row r="4015" spans="1:16" ht="13.5" thickBot="1" x14ac:dyDescent="0.25">
      <c r="A4015" s="345"/>
      <c r="B4015" s="75"/>
      <c r="C4015" s="249"/>
      <c r="D4015" s="798"/>
      <c r="E4015" s="801"/>
      <c r="F4015" s="802"/>
      <c r="G4015" s="714"/>
      <c r="J4015" s="407"/>
      <c r="K4015" s="598"/>
      <c r="L4015" s="599"/>
      <c r="M4015" s="66" t="s">
        <v>8</v>
      </c>
      <c r="N4015" s="598"/>
      <c r="O4015" s="49" t="s">
        <v>15</v>
      </c>
      <c r="P4015" s="50">
        <f>SUM(P3981:P4013)</f>
        <v>1425000</v>
      </c>
    </row>
    <row r="4016" spans="1:16" ht="13.5" thickTop="1" x14ac:dyDescent="0.2">
      <c r="A4016" s="345"/>
      <c r="B4016" s="75"/>
      <c r="C4016" s="249"/>
      <c r="D4016" s="798"/>
      <c r="E4016" s="799"/>
      <c r="F4016" s="803"/>
      <c r="G4016" s="714"/>
      <c r="J4016" s="348" t="s">
        <v>1616</v>
      </c>
      <c r="K4016" s="600"/>
      <c r="L4016" s="601"/>
      <c r="M4016" s="602"/>
      <c r="N4016" s="600"/>
      <c r="O4016" s="603"/>
      <c r="P4016" s="604"/>
    </row>
    <row r="4017" spans="1:16" ht="13.5" thickBot="1" x14ac:dyDescent="0.25">
      <c r="A4017" s="345"/>
      <c r="B4017" s="75"/>
      <c r="C4017" s="249"/>
      <c r="D4017" s="798"/>
      <c r="E4017" s="778"/>
      <c r="F4017" s="795"/>
      <c r="G4017" s="714"/>
      <c r="J4017" s="581" t="s">
        <v>159</v>
      </c>
      <c r="K4017" s="349" t="s">
        <v>8</v>
      </c>
      <c r="L4017" s="349" t="s">
        <v>8</v>
      </c>
      <c r="M4017" s="349"/>
      <c r="N4017" s="605"/>
      <c r="O4017" s="606"/>
      <c r="P4017" s="582"/>
    </row>
    <row r="4018" spans="1:16" ht="13.5" thickTop="1" x14ac:dyDescent="0.2">
      <c r="A4018" s="345"/>
      <c r="B4018" s="75"/>
      <c r="C4018" s="249"/>
      <c r="D4018" s="798"/>
      <c r="E4018" s="774"/>
      <c r="F4018" s="795"/>
      <c r="G4018" s="714"/>
    </row>
    <row r="4019" spans="1:16" x14ac:dyDescent="0.2">
      <c r="A4019" s="345"/>
      <c r="B4019" s="75"/>
      <c r="C4019" s="249"/>
      <c r="D4019" s="798"/>
      <c r="E4019" s="774"/>
      <c r="F4019" s="795"/>
      <c r="G4019" s="714"/>
    </row>
    <row r="4020" spans="1:16" x14ac:dyDescent="0.2">
      <c r="A4020" s="345"/>
      <c r="B4020" s="75"/>
      <c r="C4020" s="249"/>
      <c r="D4020" s="439"/>
      <c r="E4020" s="774"/>
      <c r="F4020" s="795"/>
      <c r="G4020" s="714"/>
    </row>
    <row r="4021" spans="1:16" x14ac:dyDescent="0.2">
      <c r="A4021" s="345"/>
      <c r="B4021" s="75"/>
      <c r="C4021" s="249"/>
      <c r="D4021" s="439"/>
      <c r="E4021" s="804"/>
      <c r="F4021" s="795"/>
      <c r="G4021" s="714"/>
    </row>
    <row r="4022" spans="1:16" x14ac:dyDescent="0.2">
      <c r="A4022" s="345"/>
      <c r="B4022" s="75"/>
      <c r="C4022" s="249"/>
      <c r="D4022" s="439"/>
      <c r="E4022" s="799"/>
      <c r="F4022" s="800"/>
      <c r="G4022" s="714"/>
    </row>
    <row r="4023" spans="1:16" x14ac:dyDescent="0.2">
      <c r="A4023" s="345"/>
      <c r="B4023" s="75"/>
      <c r="C4023" s="249"/>
      <c r="D4023" s="439"/>
      <c r="E4023" s="799"/>
      <c r="F4023" s="800"/>
      <c r="G4023" s="714"/>
    </row>
    <row r="4024" spans="1:16" x14ac:dyDescent="0.2">
      <c r="A4024" s="345"/>
      <c r="B4024" s="75"/>
      <c r="C4024" s="249"/>
      <c r="D4024" s="798"/>
      <c r="E4024" s="799"/>
      <c r="F4024" s="800"/>
      <c r="G4024" s="714"/>
    </row>
    <row r="4025" spans="1:16" x14ac:dyDescent="0.2">
      <c r="A4025" s="345"/>
      <c r="B4025" s="75"/>
      <c r="C4025" s="249"/>
      <c r="D4025" s="798"/>
      <c r="E4025" s="799"/>
      <c r="F4025" s="800"/>
      <c r="G4025" s="714"/>
    </row>
    <row r="4026" spans="1:16" x14ac:dyDescent="0.2">
      <c r="A4026" s="345"/>
      <c r="B4026" s="75"/>
      <c r="C4026" s="352"/>
      <c r="D4026" s="435"/>
      <c r="E4026" s="84"/>
      <c r="F4026" s="70"/>
      <c r="G4026" s="35"/>
    </row>
    <row r="4027" spans="1:16" x14ac:dyDescent="0.2">
      <c r="A4027" s="345"/>
      <c r="B4027" s="75"/>
      <c r="C4027" s="352"/>
      <c r="D4027" s="435"/>
      <c r="E4027" s="84"/>
      <c r="F4027" s="70"/>
      <c r="G4027" s="35"/>
    </row>
    <row r="4028" spans="1:16" x14ac:dyDescent="0.2">
      <c r="A4028" s="345"/>
      <c r="B4028" s="75"/>
      <c r="C4028" s="352"/>
      <c r="D4028" s="435"/>
      <c r="E4028" s="84"/>
      <c r="F4028" s="70"/>
      <c r="G4028" s="35"/>
    </row>
    <row r="4029" spans="1:16" x14ac:dyDescent="0.2">
      <c r="A4029" s="345"/>
      <c r="B4029" s="75"/>
      <c r="C4029" s="352"/>
      <c r="D4029" s="435"/>
      <c r="E4029" s="84"/>
      <c r="F4029" s="70"/>
      <c r="G4029" s="35"/>
    </row>
    <row r="4030" spans="1:16" x14ac:dyDescent="0.2">
      <c r="A4030" s="345"/>
      <c r="B4030" s="75"/>
      <c r="C4030" s="352"/>
      <c r="D4030" s="435"/>
      <c r="E4030" s="84"/>
      <c r="F4030" s="70"/>
      <c r="G4030" s="35"/>
    </row>
    <row r="4031" spans="1:16" x14ac:dyDescent="0.2">
      <c r="A4031" s="345"/>
      <c r="B4031" s="75"/>
      <c r="C4031" s="352"/>
      <c r="D4031" s="435"/>
      <c r="E4031" s="84"/>
      <c r="F4031" s="70"/>
      <c r="G4031" s="35"/>
    </row>
    <row r="4032" spans="1:16" x14ac:dyDescent="0.2">
      <c r="A4032" s="345"/>
      <c r="B4032" s="75"/>
      <c r="C4032" s="352"/>
      <c r="D4032" s="435"/>
      <c r="E4032" s="84"/>
      <c r="F4032" s="70"/>
      <c r="G4032" s="35"/>
    </row>
    <row r="4033" spans="1:7" x14ac:dyDescent="0.2">
      <c r="A4033" s="345"/>
      <c r="B4033" s="75"/>
      <c r="C4033" s="352"/>
      <c r="D4033" s="435" t="s">
        <v>150</v>
      </c>
      <c r="E4033" s="84"/>
      <c r="F4033" s="172"/>
      <c r="G4033" s="35"/>
    </row>
    <row r="4034" spans="1:7" x14ac:dyDescent="0.2">
      <c r="A4034" s="345"/>
      <c r="B4034" s="75"/>
      <c r="C4034" s="352"/>
      <c r="D4034" s="435"/>
      <c r="E4034" s="84"/>
      <c r="F4034" s="173"/>
      <c r="G4034" s="35"/>
    </row>
    <row r="4035" spans="1:7" x14ac:dyDescent="0.2">
      <c r="A4035" s="345"/>
      <c r="B4035" s="75"/>
      <c r="C4035" s="352"/>
      <c r="D4035" s="435"/>
      <c r="E4035" s="84"/>
      <c r="F4035" s="173"/>
      <c r="G4035" s="35"/>
    </row>
    <row r="4036" spans="1:7" ht="13.5" thickBot="1" x14ac:dyDescent="0.25">
      <c r="A4036" s="45"/>
      <c r="B4036" s="188"/>
      <c r="C4036" s="47" t="s">
        <v>8</v>
      </c>
      <c r="D4036" s="66" t="s">
        <v>8</v>
      </c>
      <c r="E4036" s="188"/>
      <c r="F4036" s="49" t="s">
        <v>15</v>
      </c>
      <c r="G4036" s="50">
        <f>SUM(G4003:G4035)</f>
        <v>2225000</v>
      </c>
    </row>
    <row r="4037" spans="1:7" ht="13.5" thickTop="1" x14ac:dyDescent="0.2">
      <c r="A4037" s="1188" t="s">
        <v>4391</v>
      </c>
      <c r="B4037" s="1189"/>
      <c r="C4037" s="1189"/>
      <c r="D4037" s="1189"/>
      <c r="E4037" s="1189"/>
      <c r="F4037" s="1189"/>
      <c r="G4037" s="1190"/>
    </row>
    <row r="4038" spans="1:7" ht="13.5" thickBot="1" x14ac:dyDescent="0.25">
      <c r="A4038" s="359"/>
      <c r="B4038" s="355"/>
      <c r="C4038" s="355" t="s">
        <v>8</v>
      </c>
      <c r="D4038" s="360"/>
      <c r="E4038" s="355"/>
      <c r="F4038" s="361"/>
      <c r="G4038" s="362"/>
    </row>
    <row r="4039" spans="1:7" ht="13.5" thickTop="1" x14ac:dyDescent="0.2">
      <c r="A4039" s="1130" t="s">
        <v>8</v>
      </c>
      <c r="B4039" s="1131"/>
      <c r="C4039" s="1131"/>
      <c r="D4039" s="57" t="s">
        <v>11</v>
      </c>
      <c r="E4039" s="1132" t="s">
        <v>12</v>
      </c>
      <c r="F4039" s="1132"/>
      <c r="G4039" s="1133"/>
    </row>
    <row r="4040" spans="1:7" x14ac:dyDescent="0.2">
      <c r="A4040" s="1191" t="s">
        <v>17</v>
      </c>
      <c r="B4040" s="1192"/>
      <c r="C4040" s="1193"/>
      <c r="D4040" s="39"/>
      <c r="E4040" s="1136"/>
      <c r="F4040" s="1137"/>
      <c r="G4040" s="1138"/>
    </row>
    <row r="4041" spans="1:7" x14ac:dyDescent="0.2">
      <c r="A4041" s="1191" t="s">
        <v>38</v>
      </c>
      <c r="B4041" s="1192"/>
      <c r="C4041" s="1193"/>
      <c r="D4041" s="58" t="s">
        <v>380</v>
      </c>
      <c r="E4041" s="1194" t="s">
        <v>142</v>
      </c>
      <c r="F4041" s="1139"/>
      <c r="G4041" s="1140"/>
    </row>
    <row r="4042" spans="1:7" ht="13.5" thickBot="1" x14ac:dyDescent="0.25">
      <c r="A4042" s="1195" t="s">
        <v>39</v>
      </c>
      <c r="B4042" s="1196"/>
      <c r="C4042" s="1197"/>
      <c r="D4042" s="356" t="s">
        <v>589</v>
      </c>
      <c r="E4042" s="1143" t="s">
        <v>0</v>
      </c>
      <c r="F4042" s="1143"/>
      <c r="G4042" s="1144"/>
    </row>
    <row r="4043" spans="1:7" ht="16.5" x14ac:dyDescent="0.25">
      <c r="A4043" s="1152" t="s">
        <v>29</v>
      </c>
      <c r="B4043" s="1153"/>
      <c r="C4043" s="1153"/>
      <c r="D4043" s="1153"/>
      <c r="E4043" s="1153"/>
      <c r="F4043" s="1153"/>
      <c r="G4043" s="1154"/>
    </row>
    <row r="4044" spans="1:7" x14ac:dyDescent="0.2">
      <c r="A4044" s="1155" t="s">
        <v>48</v>
      </c>
      <c r="B4044" s="1156"/>
      <c r="C4044" s="1156"/>
      <c r="D4044" s="1156"/>
      <c r="E4044" s="1156"/>
      <c r="F4044" s="1156"/>
      <c r="G4044" s="1157"/>
    </row>
    <row r="4045" spans="1:7" x14ac:dyDescent="0.2">
      <c r="A4045" s="1158" t="s">
        <v>49</v>
      </c>
      <c r="B4045" s="1159"/>
      <c r="C4045" s="1159"/>
      <c r="D4045" s="1159"/>
      <c r="E4045" s="1159"/>
      <c r="F4045" s="1159"/>
      <c r="G4045" s="1160"/>
    </row>
    <row r="4046" spans="1:7" x14ac:dyDescent="0.2">
      <c r="A4046" s="6"/>
      <c r="B4046" s="178"/>
      <c r="C4046" s="8"/>
      <c r="D4046" s="9"/>
      <c r="E4046" s="99"/>
      <c r="F4046" s="10"/>
      <c r="G4046" s="373" t="s">
        <v>20</v>
      </c>
    </row>
    <row r="4047" spans="1:7" x14ac:dyDescent="0.2">
      <c r="A4047" s="12" t="s">
        <v>1</v>
      </c>
      <c r="B4047" s="13"/>
      <c r="C4047" s="14" t="s">
        <v>5</v>
      </c>
      <c r="D4047" s="13"/>
      <c r="E4047" s="343" t="s">
        <v>4394</v>
      </c>
      <c r="F4047" s="60"/>
      <c r="G4047" s="344" t="s">
        <v>4353</v>
      </c>
    </row>
    <row r="4048" spans="1:7" x14ac:dyDescent="0.2">
      <c r="A4048" s="17" t="s">
        <v>8</v>
      </c>
      <c r="B4048" s="179"/>
      <c r="C4048" s="19"/>
      <c r="D4048" s="4"/>
      <c r="E4048" s="1145"/>
      <c r="F4048" s="1146"/>
      <c r="G4048" s="20"/>
    </row>
    <row r="4049" spans="1:7" x14ac:dyDescent="0.2">
      <c r="A4049" s="21" t="s">
        <v>37</v>
      </c>
      <c r="B4049" s="22"/>
      <c r="C4049" s="22"/>
      <c r="D4049" s="22"/>
      <c r="E4049" s="23" t="s">
        <v>46</v>
      </c>
      <c r="F4049" s="24"/>
      <c r="G4049" s="20" t="s">
        <v>50</v>
      </c>
    </row>
    <row r="4050" spans="1:7" x14ac:dyDescent="0.2">
      <c r="A4050" s="6"/>
      <c r="B4050" s="178"/>
      <c r="C4050" s="8"/>
      <c r="D4050" s="8"/>
      <c r="E4050" s="1147"/>
      <c r="F4050" s="1148"/>
      <c r="G4050" s="25"/>
    </row>
    <row r="4051" spans="1:7" ht="26.25" thickBot="1" x14ac:dyDescent="0.25">
      <c r="A4051" s="26" t="s">
        <v>47</v>
      </c>
      <c r="B4051" s="180" t="s">
        <v>23</v>
      </c>
      <c r="C4051" s="28" t="s">
        <v>34</v>
      </c>
      <c r="D4051" s="110" t="s">
        <v>53</v>
      </c>
      <c r="E4051" s="181" t="s">
        <v>54</v>
      </c>
      <c r="F4051" s="111" t="s">
        <v>55</v>
      </c>
      <c r="G4051" s="112" t="s">
        <v>35</v>
      </c>
    </row>
    <row r="4052" spans="1:7" ht="13.5" thickTop="1" x14ac:dyDescent="0.2">
      <c r="A4052" s="345">
        <v>1</v>
      </c>
      <c r="B4052" s="587" t="s">
        <v>8</v>
      </c>
      <c r="C4052" s="249" t="s">
        <v>149</v>
      </c>
      <c r="D4052" s="439" t="s">
        <v>4354</v>
      </c>
      <c r="E4052" s="1113">
        <v>25</v>
      </c>
      <c r="F4052" s="795">
        <v>200</v>
      </c>
      <c r="G4052" s="714">
        <f>F4052*E4052</f>
        <v>5000</v>
      </c>
    </row>
    <row r="4053" spans="1:7" x14ac:dyDescent="0.2">
      <c r="A4053" s="345">
        <v>2</v>
      </c>
      <c r="B4053" s="75"/>
      <c r="C4053" s="249" t="s">
        <v>246</v>
      </c>
      <c r="D4053" s="439" t="s">
        <v>3932</v>
      </c>
      <c r="E4053" s="778">
        <v>25</v>
      </c>
      <c r="F4053" s="795">
        <v>6.5</v>
      </c>
      <c r="G4053" s="714">
        <f>F4053*E4053</f>
        <v>162.5</v>
      </c>
    </row>
    <row r="4054" spans="1:7" x14ac:dyDescent="0.2">
      <c r="A4054" s="345"/>
      <c r="B4054" s="75"/>
      <c r="C4054" s="352"/>
      <c r="D4054" s="435"/>
      <c r="E4054" s="778"/>
      <c r="F4054" s="795"/>
      <c r="G4054" s="714"/>
    </row>
    <row r="4055" spans="1:7" x14ac:dyDescent="0.2">
      <c r="A4055" s="345"/>
      <c r="B4055" s="75"/>
      <c r="C4055" s="352"/>
      <c r="D4055" s="439"/>
      <c r="E4055" s="778"/>
      <c r="F4055" s="796"/>
      <c r="G4055" s="714"/>
    </row>
    <row r="4056" spans="1:7" x14ac:dyDescent="0.2">
      <c r="A4056" s="345"/>
      <c r="B4056" s="75"/>
      <c r="C4056" s="249"/>
      <c r="D4056" s="439"/>
      <c r="E4056" s="778"/>
      <c r="F4056" s="797"/>
      <c r="G4056" s="714"/>
    </row>
    <row r="4057" spans="1:7" x14ac:dyDescent="0.2">
      <c r="A4057" s="345"/>
      <c r="B4057" s="75"/>
      <c r="C4057" s="249"/>
      <c r="D4057" s="805"/>
      <c r="E4057" s="778"/>
      <c r="F4057" s="795"/>
      <c r="G4057" s="714"/>
    </row>
    <row r="4058" spans="1:7" x14ac:dyDescent="0.2">
      <c r="A4058" s="345"/>
      <c r="B4058" s="75"/>
      <c r="C4058" s="282"/>
      <c r="D4058" s="439"/>
      <c r="E4058" s="1113"/>
      <c r="F4058" s="795"/>
      <c r="G4058" s="714"/>
    </row>
    <row r="4059" spans="1:7" x14ac:dyDescent="0.2">
      <c r="A4059" s="345"/>
      <c r="B4059" s="75"/>
      <c r="C4059" s="249"/>
      <c r="D4059" s="439"/>
      <c r="E4059" s="778"/>
      <c r="F4059" s="795"/>
      <c r="G4059" s="714"/>
    </row>
    <row r="4060" spans="1:7" x14ac:dyDescent="0.2">
      <c r="A4060" s="345"/>
      <c r="B4060" s="186"/>
      <c r="C4060" s="249"/>
      <c r="D4060" s="439"/>
      <c r="E4060" s="778"/>
      <c r="F4060" s="795"/>
      <c r="G4060" s="714"/>
    </row>
    <row r="4061" spans="1:7" x14ac:dyDescent="0.2">
      <c r="A4061" s="345"/>
      <c r="B4061" s="74"/>
      <c r="C4061" s="249"/>
      <c r="D4061" s="439"/>
      <c r="E4061" s="778"/>
      <c r="F4061" s="795"/>
      <c r="G4061" s="714"/>
    </row>
    <row r="4062" spans="1:7" x14ac:dyDescent="0.2">
      <c r="A4062" s="345"/>
      <c r="B4062" s="74"/>
      <c r="C4062" s="249"/>
      <c r="D4062" s="798"/>
      <c r="E4062" s="799"/>
      <c r="F4062" s="800"/>
      <c r="G4062" s="714"/>
    </row>
    <row r="4063" spans="1:7" x14ac:dyDescent="0.2">
      <c r="A4063" s="345"/>
      <c r="B4063" s="74"/>
      <c r="C4063" s="249"/>
      <c r="D4063" s="798"/>
      <c r="E4063" s="799"/>
      <c r="F4063" s="800"/>
      <c r="G4063" s="714"/>
    </row>
    <row r="4064" spans="1:7" x14ac:dyDescent="0.2">
      <c r="A4064" s="345"/>
      <c r="B4064" s="75"/>
      <c r="C4064" s="249"/>
      <c r="D4064" s="798"/>
      <c r="E4064" s="801"/>
      <c r="F4064" s="802"/>
      <c r="G4064" s="714"/>
    </row>
    <row r="4065" spans="1:7" x14ac:dyDescent="0.2">
      <c r="A4065" s="345"/>
      <c r="B4065" s="75"/>
      <c r="C4065" s="249"/>
      <c r="D4065" s="798"/>
      <c r="E4065" s="799"/>
      <c r="F4065" s="803"/>
      <c r="G4065" s="714"/>
    </row>
    <row r="4066" spans="1:7" x14ac:dyDescent="0.2">
      <c r="A4066" s="345"/>
      <c r="B4066" s="75"/>
      <c r="C4066" s="249"/>
      <c r="D4066" s="798"/>
      <c r="E4066" s="778"/>
      <c r="F4066" s="795"/>
      <c r="G4066" s="714"/>
    </row>
    <row r="4067" spans="1:7" x14ac:dyDescent="0.2">
      <c r="A4067" s="345"/>
      <c r="B4067" s="75"/>
      <c r="C4067" s="249"/>
      <c r="D4067" s="798"/>
      <c r="E4067" s="774"/>
      <c r="F4067" s="795"/>
      <c r="G4067" s="714"/>
    </row>
    <row r="4068" spans="1:7" x14ac:dyDescent="0.2">
      <c r="A4068" s="345"/>
      <c r="B4068" s="75"/>
      <c r="C4068" s="249"/>
      <c r="D4068" s="798"/>
      <c r="E4068" s="774"/>
      <c r="F4068" s="795"/>
      <c r="G4068" s="714"/>
    </row>
    <row r="4069" spans="1:7" x14ac:dyDescent="0.2">
      <c r="A4069" s="345"/>
      <c r="B4069" s="75"/>
      <c r="C4069" s="249"/>
      <c r="D4069" s="439"/>
      <c r="E4069" s="774"/>
      <c r="F4069" s="795"/>
      <c r="G4069" s="714"/>
    </row>
    <row r="4070" spans="1:7" x14ac:dyDescent="0.2">
      <c r="A4070" s="345"/>
      <c r="B4070" s="75"/>
      <c r="C4070" s="249"/>
      <c r="D4070" s="439"/>
      <c r="E4070" s="804"/>
      <c r="F4070" s="795"/>
      <c r="G4070" s="714"/>
    </row>
    <row r="4071" spans="1:7" x14ac:dyDescent="0.2">
      <c r="A4071" s="345"/>
      <c r="B4071" s="75"/>
      <c r="C4071" s="249"/>
      <c r="D4071" s="439"/>
      <c r="E4071" s="799"/>
      <c r="F4071" s="800"/>
      <c r="G4071" s="714"/>
    </row>
    <row r="4072" spans="1:7" x14ac:dyDescent="0.2">
      <c r="A4072" s="345"/>
      <c r="B4072" s="75"/>
      <c r="C4072" s="249"/>
      <c r="D4072" s="439"/>
      <c r="E4072" s="799"/>
      <c r="F4072" s="800"/>
      <c r="G4072" s="714"/>
    </row>
    <row r="4073" spans="1:7" x14ac:dyDescent="0.2">
      <c r="A4073" s="345"/>
      <c r="B4073" s="75"/>
      <c r="C4073" s="249"/>
      <c r="D4073" s="798"/>
      <c r="E4073" s="799"/>
      <c r="F4073" s="800"/>
      <c r="G4073" s="714"/>
    </row>
    <row r="4074" spans="1:7" x14ac:dyDescent="0.2">
      <c r="A4074" s="345"/>
      <c r="B4074" s="75"/>
      <c r="C4074" s="249"/>
      <c r="D4074" s="798"/>
      <c r="E4074" s="799"/>
      <c r="F4074" s="800"/>
      <c r="G4074" s="714"/>
    </row>
    <row r="4075" spans="1:7" x14ac:dyDescent="0.2">
      <c r="A4075" s="345"/>
      <c r="B4075" s="75"/>
      <c r="C4075" s="249"/>
      <c r="D4075" s="798"/>
      <c r="E4075" s="799"/>
      <c r="F4075" s="800"/>
      <c r="G4075" s="714"/>
    </row>
    <row r="4076" spans="1:7" x14ac:dyDescent="0.2">
      <c r="A4076" s="345"/>
      <c r="B4076" s="75"/>
      <c r="C4076" s="352"/>
      <c r="D4076" s="435"/>
      <c r="E4076" s="84"/>
      <c r="F4076" s="70"/>
      <c r="G4076" s="35"/>
    </row>
    <row r="4077" spans="1:7" x14ac:dyDescent="0.2">
      <c r="A4077" s="345"/>
      <c r="B4077" s="75"/>
      <c r="C4077" s="352"/>
      <c r="D4077" s="435"/>
      <c r="E4077" s="84"/>
      <c r="F4077" s="70"/>
      <c r="G4077" s="35"/>
    </row>
    <row r="4078" spans="1:7" x14ac:dyDescent="0.2">
      <c r="A4078" s="345"/>
      <c r="B4078" s="75"/>
      <c r="C4078" s="352"/>
      <c r="D4078" s="435"/>
      <c r="E4078" s="84"/>
      <c r="F4078" s="70"/>
      <c r="G4078" s="35"/>
    </row>
    <row r="4079" spans="1:7" x14ac:dyDescent="0.2">
      <c r="A4079" s="345"/>
      <c r="B4079" s="75"/>
      <c r="C4079" s="352"/>
      <c r="D4079" s="435"/>
      <c r="E4079" s="84"/>
      <c r="F4079" s="70"/>
      <c r="G4079" s="35"/>
    </row>
    <row r="4080" spans="1:7" x14ac:dyDescent="0.2">
      <c r="A4080" s="345"/>
      <c r="B4080" s="75"/>
      <c r="C4080" s="352"/>
      <c r="D4080" s="435"/>
      <c r="E4080" s="84"/>
      <c r="F4080" s="70"/>
      <c r="G4080" s="35"/>
    </row>
    <row r="4081" spans="1:7" x14ac:dyDescent="0.2">
      <c r="A4081" s="345"/>
      <c r="B4081" s="75"/>
      <c r="C4081" s="352"/>
      <c r="D4081" s="435"/>
      <c r="E4081" s="84"/>
      <c r="F4081" s="70"/>
      <c r="G4081" s="35"/>
    </row>
    <row r="4082" spans="1:7" x14ac:dyDescent="0.2">
      <c r="A4082" s="345"/>
      <c r="B4082" s="75"/>
      <c r="C4082" s="352"/>
      <c r="D4082" s="435"/>
      <c r="E4082" s="84"/>
      <c r="F4082" s="70"/>
      <c r="G4082" s="35"/>
    </row>
    <row r="4083" spans="1:7" x14ac:dyDescent="0.2">
      <c r="A4083" s="345"/>
      <c r="B4083" s="75"/>
      <c r="C4083" s="352"/>
      <c r="D4083" s="435" t="s">
        <v>150</v>
      </c>
      <c r="E4083" s="84"/>
      <c r="F4083" s="172"/>
      <c r="G4083" s="35"/>
    </row>
    <row r="4084" spans="1:7" x14ac:dyDescent="0.2">
      <c r="A4084" s="345"/>
      <c r="B4084" s="75"/>
      <c r="C4084" s="352"/>
      <c r="D4084" s="435"/>
      <c r="E4084" s="84"/>
      <c r="F4084" s="173"/>
      <c r="G4084" s="35"/>
    </row>
    <row r="4085" spans="1:7" x14ac:dyDescent="0.2">
      <c r="A4085" s="345"/>
      <c r="B4085" s="75"/>
      <c r="C4085" s="352"/>
      <c r="D4085" s="435"/>
      <c r="E4085" s="84"/>
      <c r="F4085" s="173"/>
      <c r="G4085" s="35"/>
    </row>
    <row r="4086" spans="1:7" ht="13.5" thickBot="1" x14ac:dyDescent="0.25">
      <c r="A4086" s="45"/>
      <c r="B4086" s="188"/>
      <c r="C4086" s="47" t="s">
        <v>8</v>
      </c>
      <c r="D4086" s="66" t="s">
        <v>8</v>
      </c>
      <c r="E4086" s="188"/>
      <c r="F4086" s="49" t="s">
        <v>15</v>
      </c>
      <c r="G4086" s="50">
        <f>SUM(G4052:G4085)</f>
        <v>5162.5</v>
      </c>
    </row>
    <row r="4087" spans="1:7" ht="13.5" thickTop="1" x14ac:dyDescent="0.2">
      <c r="A4087" s="1188" t="s">
        <v>4355</v>
      </c>
      <c r="B4087" s="1189"/>
      <c r="C4087" s="1189"/>
      <c r="D4087" s="1189"/>
      <c r="E4087" s="1189"/>
      <c r="F4087" s="1189"/>
      <c r="G4087" s="1190"/>
    </row>
    <row r="4088" spans="1:7" ht="13.5" thickBot="1" x14ac:dyDescent="0.25">
      <c r="A4088" s="359"/>
      <c r="B4088" s="355"/>
      <c r="C4088" s="355" t="s">
        <v>8</v>
      </c>
      <c r="D4088" s="360"/>
      <c r="E4088" s="355"/>
      <c r="F4088" s="361"/>
      <c r="G4088" s="362"/>
    </row>
    <row r="4089" spans="1:7" ht="13.5" thickTop="1" x14ac:dyDescent="0.2">
      <c r="A4089" s="1130" t="s">
        <v>8</v>
      </c>
      <c r="B4089" s="1131"/>
      <c r="C4089" s="1131"/>
      <c r="D4089" s="57" t="s">
        <v>11</v>
      </c>
      <c r="E4089" s="1132" t="s">
        <v>12</v>
      </c>
      <c r="F4089" s="1132"/>
      <c r="G4089" s="1133"/>
    </row>
    <row r="4090" spans="1:7" x14ac:dyDescent="0.2">
      <c r="A4090" s="1191" t="s">
        <v>17</v>
      </c>
      <c r="B4090" s="1192"/>
      <c r="C4090" s="1193"/>
      <c r="D4090" s="39"/>
      <c r="E4090" s="1136"/>
      <c r="F4090" s="1137"/>
      <c r="G4090" s="1138"/>
    </row>
    <row r="4091" spans="1:7" x14ac:dyDescent="0.2">
      <c r="A4091" s="1191" t="s">
        <v>38</v>
      </c>
      <c r="B4091" s="1192"/>
      <c r="C4091" s="1193"/>
      <c r="D4091" s="58" t="s">
        <v>380</v>
      </c>
      <c r="E4091" s="1194" t="s">
        <v>142</v>
      </c>
      <c r="F4091" s="1139"/>
      <c r="G4091" s="1140"/>
    </row>
    <row r="4092" spans="1:7" ht="13.5" thickBot="1" x14ac:dyDescent="0.25">
      <c r="A4092" s="1195" t="s">
        <v>39</v>
      </c>
      <c r="B4092" s="1196"/>
      <c r="C4092" s="1197"/>
      <c r="D4092" s="356" t="s">
        <v>589</v>
      </c>
      <c r="E4092" s="1143" t="s">
        <v>0</v>
      </c>
      <c r="F4092" s="1143"/>
      <c r="G4092" s="1144"/>
    </row>
    <row r="4093" spans="1:7" ht="16.5" x14ac:dyDescent="0.25">
      <c r="A4093" s="1152" t="s">
        <v>29</v>
      </c>
      <c r="B4093" s="1153"/>
      <c r="C4093" s="1153"/>
      <c r="D4093" s="1153"/>
      <c r="E4093" s="1153"/>
      <c r="F4093" s="1153"/>
      <c r="G4093" s="1154"/>
    </row>
    <row r="4094" spans="1:7" x14ac:dyDescent="0.2">
      <c r="A4094" s="1155" t="s">
        <v>48</v>
      </c>
      <c r="B4094" s="1156"/>
      <c r="C4094" s="1156"/>
      <c r="D4094" s="1156"/>
      <c r="E4094" s="1156"/>
      <c r="F4094" s="1156"/>
      <c r="G4094" s="1157"/>
    </row>
    <row r="4095" spans="1:7" x14ac:dyDescent="0.2">
      <c r="A4095" s="1158" t="s">
        <v>49</v>
      </c>
      <c r="B4095" s="1159"/>
      <c r="C4095" s="1159"/>
      <c r="D4095" s="1159"/>
      <c r="E4095" s="1159"/>
      <c r="F4095" s="1159"/>
      <c r="G4095" s="1160"/>
    </row>
    <row r="4096" spans="1:7" x14ac:dyDescent="0.2">
      <c r="A4096" s="6"/>
      <c r="B4096" s="178"/>
      <c r="C4096" s="8"/>
      <c r="D4096" s="9"/>
      <c r="E4096" s="99"/>
      <c r="F4096" s="10"/>
      <c r="G4096" s="373" t="s">
        <v>20</v>
      </c>
    </row>
    <row r="4097" spans="1:10" x14ac:dyDescent="0.2">
      <c r="A4097" s="12" t="s">
        <v>1</v>
      </c>
      <c r="B4097" s="13"/>
      <c r="C4097" s="14" t="s">
        <v>5</v>
      </c>
      <c r="D4097" s="13"/>
      <c r="E4097" s="343" t="s">
        <v>4392</v>
      </c>
      <c r="F4097" s="60"/>
      <c r="G4097" s="344" t="s">
        <v>4353</v>
      </c>
    </row>
    <row r="4098" spans="1:10" x14ac:dyDescent="0.2">
      <c r="A4098" s="17" t="s">
        <v>8</v>
      </c>
      <c r="B4098" s="179"/>
      <c r="C4098" s="19"/>
      <c r="D4098" s="4"/>
      <c r="E4098" s="1145"/>
      <c r="F4098" s="1146"/>
      <c r="G4098" s="20"/>
    </row>
    <row r="4099" spans="1:10" x14ac:dyDescent="0.2">
      <c r="A4099" s="21" t="s">
        <v>37</v>
      </c>
      <c r="B4099" s="22"/>
      <c r="C4099" s="22"/>
      <c r="D4099" s="22"/>
      <c r="E4099" s="23" t="s">
        <v>46</v>
      </c>
      <c r="F4099" s="24"/>
      <c r="G4099" s="20" t="s">
        <v>50</v>
      </c>
    </row>
    <row r="4100" spans="1:10" x14ac:dyDescent="0.2">
      <c r="A4100" s="6"/>
      <c r="B4100" s="178"/>
      <c r="C4100" s="8"/>
      <c r="D4100" s="8"/>
      <c r="E4100" s="1147"/>
      <c r="F4100" s="1148"/>
      <c r="G4100" s="25"/>
    </row>
    <row r="4101" spans="1:10" ht="26.25" thickBot="1" x14ac:dyDescent="0.25">
      <c r="A4101" s="26" t="s">
        <v>47</v>
      </c>
      <c r="B4101" s="180" t="s">
        <v>23</v>
      </c>
      <c r="C4101" s="28" t="s">
        <v>34</v>
      </c>
      <c r="D4101" s="110" t="s">
        <v>53</v>
      </c>
      <c r="E4101" s="181" t="s">
        <v>54</v>
      </c>
      <c r="F4101" s="111" t="s">
        <v>55</v>
      </c>
      <c r="G4101" s="112" t="s">
        <v>35</v>
      </c>
    </row>
    <row r="4102" spans="1:10" ht="13.5" thickTop="1" x14ac:dyDescent="0.2">
      <c r="A4102" s="345">
        <v>1</v>
      </c>
      <c r="B4102" s="587" t="s">
        <v>8</v>
      </c>
      <c r="C4102" s="249" t="s">
        <v>149</v>
      </c>
      <c r="D4102" s="439" t="s">
        <v>4356</v>
      </c>
      <c r="E4102" s="1113">
        <v>37</v>
      </c>
      <c r="F4102" s="795">
        <v>135</v>
      </c>
      <c r="G4102" s="714">
        <f>F4102*E4102</f>
        <v>4995</v>
      </c>
      <c r="J4102" s="2">
        <f>4995/37</f>
        <v>135</v>
      </c>
    </row>
    <row r="4103" spans="1:10" x14ac:dyDescent="0.2">
      <c r="A4103" s="345"/>
      <c r="B4103" s="75"/>
      <c r="C4103" s="249"/>
      <c r="D4103" s="439" t="s">
        <v>4357</v>
      </c>
      <c r="E4103" s="778"/>
      <c r="F4103" s="795"/>
      <c r="G4103" s="714"/>
    </row>
    <row r="4104" spans="1:10" x14ac:dyDescent="0.2">
      <c r="A4104" s="345"/>
      <c r="B4104" s="75"/>
      <c r="C4104" s="352"/>
      <c r="D4104" s="435"/>
      <c r="E4104" s="778"/>
      <c r="F4104" s="795"/>
      <c r="G4104" s="714"/>
    </row>
    <row r="4105" spans="1:10" x14ac:dyDescent="0.2">
      <c r="A4105" s="345"/>
      <c r="B4105" s="75"/>
      <c r="C4105" s="352"/>
      <c r="D4105" s="439"/>
      <c r="E4105" s="778"/>
      <c r="F4105" s="796"/>
      <c r="G4105" s="714"/>
    </row>
    <row r="4106" spans="1:10" x14ac:dyDescent="0.2">
      <c r="A4106" s="345"/>
      <c r="B4106" s="75"/>
      <c r="C4106" s="249"/>
      <c r="D4106" s="439"/>
      <c r="E4106" s="778"/>
      <c r="F4106" s="797"/>
      <c r="G4106" s="714"/>
    </row>
    <row r="4107" spans="1:10" x14ac:dyDescent="0.2">
      <c r="A4107" s="345"/>
      <c r="B4107" s="75"/>
      <c r="C4107" s="249"/>
      <c r="D4107" s="805"/>
      <c r="E4107" s="778"/>
      <c r="F4107" s="795"/>
      <c r="G4107" s="714"/>
    </row>
    <row r="4108" spans="1:10" x14ac:dyDescent="0.2">
      <c r="A4108" s="345"/>
      <c r="B4108" s="75"/>
      <c r="C4108" s="282"/>
      <c r="D4108" s="439"/>
      <c r="E4108" s="1113"/>
      <c r="F4108" s="795"/>
      <c r="G4108" s="714"/>
    </row>
    <row r="4109" spans="1:10" x14ac:dyDescent="0.2">
      <c r="A4109" s="345"/>
      <c r="B4109" s="75"/>
      <c r="C4109" s="249"/>
      <c r="D4109" s="439"/>
      <c r="E4109" s="778"/>
      <c r="F4109" s="795"/>
      <c r="G4109" s="714"/>
    </row>
    <row r="4110" spans="1:10" x14ac:dyDescent="0.2">
      <c r="A4110" s="345"/>
      <c r="B4110" s="186"/>
      <c r="C4110" s="249"/>
      <c r="D4110" s="439"/>
      <c r="E4110" s="778"/>
      <c r="F4110" s="795"/>
      <c r="G4110" s="714"/>
    </row>
    <row r="4111" spans="1:10" x14ac:dyDescent="0.2">
      <c r="A4111" s="345"/>
      <c r="B4111" s="74"/>
      <c r="C4111" s="249"/>
      <c r="D4111" s="439"/>
      <c r="E4111" s="778"/>
      <c r="F4111" s="795"/>
      <c r="G4111" s="714"/>
    </row>
    <row r="4112" spans="1:10" x14ac:dyDescent="0.2">
      <c r="A4112" s="345"/>
      <c r="B4112" s="74"/>
      <c r="C4112" s="249"/>
      <c r="D4112" s="798"/>
      <c r="E4112" s="799"/>
      <c r="F4112" s="800"/>
      <c r="G4112" s="714"/>
    </row>
    <row r="4113" spans="1:7" x14ac:dyDescent="0.2">
      <c r="A4113" s="345"/>
      <c r="B4113" s="74"/>
      <c r="C4113" s="249"/>
      <c r="D4113" s="798"/>
      <c r="E4113" s="799"/>
      <c r="F4113" s="800"/>
      <c r="G4113" s="714"/>
    </row>
    <row r="4114" spans="1:7" x14ac:dyDescent="0.2">
      <c r="A4114" s="345"/>
      <c r="B4114" s="75"/>
      <c r="C4114" s="249"/>
      <c r="D4114" s="798"/>
      <c r="E4114" s="801"/>
      <c r="F4114" s="802"/>
      <c r="G4114" s="714"/>
    </row>
    <row r="4115" spans="1:7" x14ac:dyDescent="0.2">
      <c r="A4115" s="345"/>
      <c r="B4115" s="75"/>
      <c r="C4115" s="249"/>
      <c r="D4115" s="798"/>
      <c r="E4115" s="799"/>
      <c r="F4115" s="803"/>
      <c r="G4115" s="714"/>
    </row>
    <row r="4116" spans="1:7" x14ac:dyDescent="0.2">
      <c r="A4116" s="345"/>
      <c r="B4116" s="75"/>
      <c r="C4116" s="249"/>
      <c r="D4116" s="798"/>
      <c r="E4116" s="778"/>
      <c r="F4116" s="795"/>
      <c r="G4116" s="714"/>
    </row>
    <row r="4117" spans="1:7" x14ac:dyDescent="0.2">
      <c r="A4117" s="345"/>
      <c r="B4117" s="75"/>
      <c r="C4117" s="249"/>
      <c r="D4117" s="798"/>
      <c r="E4117" s="774"/>
      <c r="F4117" s="795"/>
      <c r="G4117" s="714"/>
    </row>
    <row r="4118" spans="1:7" x14ac:dyDescent="0.2">
      <c r="A4118" s="345"/>
      <c r="B4118" s="75"/>
      <c r="C4118" s="249"/>
      <c r="D4118" s="798"/>
      <c r="E4118" s="774"/>
      <c r="F4118" s="795"/>
      <c r="G4118" s="714"/>
    </row>
    <row r="4119" spans="1:7" x14ac:dyDescent="0.2">
      <c r="A4119" s="345"/>
      <c r="B4119" s="75"/>
      <c r="C4119" s="249"/>
      <c r="D4119" s="439"/>
      <c r="E4119" s="774"/>
      <c r="F4119" s="795"/>
      <c r="G4119" s="714"/>
    </row>
    <row r="4120" spans="1:7" x14ac:dyDescent="0.2">
      <c r="A4120" s="345"/>
      <c r="B4120" s="75"/>
      <c r="C4120" s="249"/>
      <c r="D4120" s="439"/>
      <c r="E4120" s="804"/>
      <c r="F4120" s="795"/>
      <c r="G4120" s="714"/>
    </row>
    <row r="4121" spans="1:7" x14ac:dyDescent="0.2">
      <c r="A4121" s="345"/>
      <c r="B4121" s="75"/>
      <c r="C4121" s="249"/>
      <c r="D4121" s="439"/>
      <c r="E4121" s="799"/>
      <c r="F4121" s="800"/>
      <c r="G4121" s="714"/>
    </row>
    <row r="4122" spans="1:7" x14ac:dyDescent="0.2">
      <c r="A4122" s="345"/>
      <c r="B4122" s="75"/>
      <c r="C4122" s="249"/>
      <c r="D4122" s="439"/>
      <c r="E4122" s="799"/>
      <c r="F4122" s="800"/>
      <c r="G4122" s="714"/>
    </row>
    <row r="4123" spans="1:7" x14ac:dyDescent="0.2">
      <c r="A4123" s="345"/>
      <c r="B4123" s="75"/>
      <c r="C4123" s="249"/>
      <c r="D4123" s="798"/>
      <c r="E4123" s="799"/>
      <c r="F4123" s="800"/>
      <c r="G4123" s="714"/>
    </row>
    <row r="4124" spans="1:7" x14ac:dyDescent="0.2">
      <c r="A4124" s="345"/>
      <c r="B4124" s="75"/>
      <c r="C4124" s="249"/>
      <c r="D4124" s="798"/>
      <c r="E4124" s="799"/>
      <c r="F4124" s="800"/>
      <c r="G4124" s="714"/>
    </row>
    <row r="4125" spans="1:7" x14ac:dyDescent="0.2">
      <c r="A4125" s="345"/>
      <c r="B4125" s="75"/>
      <c r="C4125" s="249"/>
      <c r="D4125" s="798"/>
      <c r="E4125" s="799"/>
      <c r="F4125" s="800"/>
      <c r="G4125" s="714"/>
    </row>
    <row r="4126" spans="1:7" x14ac:dyDescent="0.2">
      <c r="A4126" s="345"/>
      <c r="B4126" s="75"/>
      <c r="C4126" s="352"/>
      <c r="D4126" s="435"/>
      <c r="E4126" s="84"/>
      <c r="F4126" s="70"/>
      <c r="G4126" s="35"/>
    </row>
    <row r="4127" spans="1:7" x14ac:dyDescent="0.2">
      <c r="A4127" s="345"/>
      <c r="B4127" s="75"/>
      <c r="C4127" s="352"/>
      <c r="D4127" s="435"/>
      <c r="E4127" s="84"/>
      <c r="F4127" s="70"/>
      <c r="G4127" s="35"/>
    </row>
    <row r="4128" spans="1:7" x14ac:dyDescent="0.2">
      <c r="A4128" s="345"/>
      <c r="B4128" s="75"/>
      <c r="C4128" s="352"/>
      <c r="D4128" s="435"/>
      <c r="E4128" s="84"/>
      <c r="F4128" s="70"/>
      <c r="G4128" s="35"/>
    </row>
    <row r="4129" spans="1:7" x14ac:dyDescent="0.2">
      <c r="A4129" s="345"/>
      <c r="B4129" s="75"/>
      <c r="C4129" s="352"/>
      <c r="D4129" s="435"/>
      <c r="E4129" s="84"/>
      <c r="F4129" s="70"/>
      <c r="G4129" s="35"/>
    </row>
    <row r="4130" spans="1:7" x14ac:dyDescent="0.2">
      <c r="A4130" s="345"/>
      <c r="B4130" s="75"/>
      <c r="C4130" s="352"/>
      <c r="D4130" s="435"/>
      <c r="E4130" s="84"/>
      <c r="F4130" s="70"/>
      <c r="G4130" s="35"/>
    </row>
    <row r="4131" spans="1:7" x14ac:dyDescent="0.2">
      <c r="A4131" s="345"/>
      <c r="B4131" s="75"/>
      <c r="C4131" s="352"/>
      <c r="D4131" s="435"/>
      <c r="E4131" s="84"/>
      <c r="F4131" s="70"/>
      <c r="G4131" s="35"/>
    </row>
    <row r="4132" spans="1:7" x14ac:dyDescent="0.2">
      <c r="A4132" s="345"/>
      <c r="B4132" s="75"/>
      <c r="C4132" s="352"/>
      <c r="D4132" s="435"/>
      <c r="E4132" s="84"/>
      <c r="F4132" s="70"/>
      <c r="G4132" s="35"/>
    </row>
    <row r="4133" spans="1:7" x14ac:dyDescent="0.2">
      <c r="A4133" s="345"/>
      <c r="B4133" s="75"/>
      <c r="C4133" s="352"/>
      <c r="D4133" s="435" t="s">
        <v>150</v>
      </c>
      <c r="E4133" s="84"/>
      <c r="F4133" s="172"/>
      <c r="G4133" s="35"/>
    </row>
    <row r="4134" spans="1:7" x14ac:dyDescent="0.2">
      <c r="A4134" s="345"/>
      <c r="B4134" s="75"/>
      <c r="C4134" s="352"/>
      <c r="D4134" s="435"/>
      <c r="E4134" s="84"/>
      <c r="F4134" s="173"/>
      <c r="G4134" s="35"/>
    </row>
    <row r="4135" spans="1:7" x14ac:dyDescent="0.2">
      <c r="A4135" s="345"/>
      <c r="B4135" s="75"/>
      <c r="C4135" s="352"/>
      <c r="D4135" s="435"/>
      <c r="E4135" s="84"/>
      <c r="F4135" s="173"/>
      <c r="G4135" s="35"/>
    </row>
    <row r="4136" spans="1:7" ht="13.5" thickBot="1" x14ac:dyDescent="0.25">
      <c r="A4136" s="45"/>
      <c r="B4136" s="188"/>
      <c r="C4136" s="47" t="s">
        <v>8</v>
      </c>
      <c r="D4136" s="66" t="s">
        <v>8</v>
      </c>
      <c r="E4136" s="188"/>
      <c r="F4136" s="49" t="s">
        <v>15</v>
      </c>
      <c r="G4136" s="50">
        <f>SUM(G4102:G4135)</f>
        <v>4995</v>
      </c>
    </row>
    <row r="4137" spans="1:7" ht="13.5" thickTop="1" x14ac:dyDescent="0.2">
      <c r="A4137" s="1188" t="s">
        <v>4358</v>
      </c>
      <c r="B4137" s="1189"/>
      <c r="C4137" s="1189"/>
      <c r="D4137" s="1189"/>
      <c r="E4137" s="1189"/>
      <c r="F4137" s="1189"/>
      <c r="G4137" s="1190"/>
    </row>
    <row r="4138" spans="1:7" ht="13.5" thickBot="1" x14ac:dyDescent="0.25">
      <c r="A4138" s="359"/>
      <c r="B4138" s="355"/>
      <c r="C4138" s="355" t="s">
        <v>4359</v>
      </c>
      <c r="D4138" s="360"/>
      <c r="E4138" s="355"/>
      <c r="F4138" s="361"/>
      <c r="G4138" s="362"/>
    </row>
    <row r="4139" spans="1:7" ht="13.5" thickTop="1" x14ac:dyDescent="0.2">
      <c r="A4139" s="1130" t="s">
        <v>8</v>
      </c>
      <c r="B4139" s="1131"/>
      <c r="C4139" s="1131"/>
      <c r="D4139" s="57" t="s">
        <v>11</v>
      </c>
      <c r="E4139" s="1132" t="s">
        <v>12</v>
      </c>
      <c r="F4139" s="1132"/>
      <c r="G4139" s="1133"/>
    </row>
    <row r="4140" spans="1:7" x14ac:dyDescent="0.2">
      <c r="A4140" s="1191" t="s">
        <v>17</v>
      </c>
      <c r="B4140" s="1192"/>
      <c r="C4140" s="1193"/>
      <c r="D4140" s="39"/>
      <c r="E4140" s="1136"/>
      <c r="F4140" s="1137"/>
      <c r="G4140" s="1138"/>
    </row>
    <row r="4141" spans="1:7" x14ac:dyDescent="0.2">
      <c r="A4141" s="1191" t="s">
        <v>38</v>
      </c>
      <c r="B4141" s="1192"/>
      <c r="C4141" s="1193"/>
      <c r="D4141" s="58" t="s">
        <v>380</v>
      </c>
      <c r="E4141" s="1194" t="s">
        <v>142</v>
      </c>
      <c r="F4141" s="1139"/>
      <c r="G4141" s="1140"/>
    </row>
    <row r="4142" spans="1:7" ht="13.5" thickBot="1" x14ac:dyDescent="0.25">
      <c r="A4142" s="1195" t="s">
        <v>39</v>
      </c>
      <c r="B4142" s="1196"/>
      <c r="C4142" s="1197"/>
      <c r="D4142" s="356" t="s">
        <v>589</v>
      </c>
      <c r="E4142" s="1143" t="s">
        <v>0</v>
      </c>
      <c r="F4142" s="1143"/>
      <c r="G4142" s="1144"/>
    </row>
    <row r="4143" spans="1:7" ht="16.5" x14ac:dyDescent="0.25">
      <c r="A4143" s="1152" t="s">
        <v>29</v>
      </c>
      <c r="B4143" s="1153"/>
      <c r="C4143" s="1153"/>
      <c r="D4143" s="1153"/>
      <c r="E4143" s="1153"/>
      <c r="F4143" s="1153"/>
      <c r="G4143" s="1154"/>
    </row>
    <row r="4144" spans="1:7" x14ac:dyDescent="0.2">
      <c r="A4144" s="1155" t="s">
        <v>48</v>
      </c>
      <c r="B4144" s="1156"/>
      <c r="C4144" s="1156"/>
      <c r="D4144" s="1156"/>
      <c r="E4144" s="1156"/>
      <c r="F4144" s="1156"/>
      <c r="G4144" s="1157"/>
    </row>
    <row r="4145" spans="1:7" x14ac:dyDescent="0.2">
      <c r="A4145" s="1158" t="s">
        <v>49</v>
      </c>
      <c r="B4145" s="1159"/>
      <c r="C4145" s="1159"/>
      <c r="D4145" s="1159"/>
      <c r="E4145" s="1159"/>
      <c r="F4145" s="1159"/>
      <c r="G4145" s="1160"/>
    </row>
    <row r="4146" spans="1:7" x14ac:dyDescent="0.2">
      <c r="A4146" s="6"/>
      <c r="B4146" s="178"/>
      <c r="C4146" s="8"/>
      <c r="D4146" s="9"/>
      <c r="E4146" s="99"/>
      <c r="F4146" s="10"/>
      <c r="G4146" s="373" t="s">
        <v>20</v>
      </c>
    </row>
    <row r="4147" spans="1:7" x14ac:dyDescent="0.2">
      <c r="A4147" s="12" t="s">
        <v>1</v>
      </c>
      <c r="B4147" s="13"/>
      <c r="C4147" s="14" t="s">
        <v>5</v>
      </c>
      <c r="D4147" s="13"/>
      <c r="E4147" s="343" t="s">
        <v>4689</v>
      </c>
      <c r="F4147" s="60"/>
      <c r="G4147" s="344" t="s">
        <v>4686</v>
      </c>
    </row>
    <row r="4148" spans="1:7" x14ac:dyDescent="0.2">
      <c r="A4148" s="17" t="s">
        <v>8</v>
      </c>
      <c r="B4148" s="179"/>
      <c r="C4148" s="19"/>
      <c r="D4148" s="4"/>
      <c r="E4148" s="1145"/>
      <c r="F4148" s="1146"/>
      <c r="G4148" s="20"/>
    </row>
    <row r="4149" spans="1:7" x14ac:dyDescent="0.2">
      <c r="A4149" s="21" t="s">
        <v>37</v>
      </c>
      <c r="B4149" s="22"/>
      <c r="C4149" s="22"/>
      <c r="D4149" s="22"/>
      <c r="E4149" s="23" t="s">
        <v>46</v>
      </c>
      <c r="F4149" s="24"/>
      <c r="G4149" s="20" t="s">
        <v>50</v>
      </c>
    </row>
    <row r="4150" spans="1:7" x14ac:dyDescent="0.2">
      <c r="A4150" s="6"/>
      <c r="B4150" s="178"/>
      <c r="C4150" s="8"/>
      <c r="D4150" s="8"/>
      <c r="E4150" s="1147"/>
      <c r="F4150" s="1148"/>
      <c r="G4150" s="25"/>
    </row>
    <row r="4151" spans="1:7" ht="26.25" thickBot="1" x14ac:dyDescent="0.25">
      <c r="A4151" s="26" t="s">
        <v>47</v>
      </c>
      <c r="B4151" s="180" t="s">
        <v>23</v>
      </c>
      <c r="C4151" s="28" t="s">
        <v>34</v>
      </c>
      <c r="D4151" s="110" t="s">
        <v>53</v>
      </c>
      <c r="E4151" s="181" t="s">
        <v>54</v>
      </c>
      <c r="F4151" s="111" t="s">
        <v>55</v>
      </c>
      <c r="G4151" s="112" t="s">
        <v>35</v>
      </c>
    </row>
    <row r="4152" spans="1:7" ht="13.5" thickTop="1" x14ac:dyDescent="0.2">
      <c r="A4152" s="345">
        <v>1</v>
      </c>
      <c r="B4152" s="75"/>
      <c r="C4152" s="249" t="s">
        <v>2733</v>
      </c>
      <c r="D4152" s="439" t="s">
        <v>2871</v>
      </c>
      <c r="E4152" s="778">
        <v>15</v>
      </c>
      <c r="F4152" s="795">
        <v>40</v>
      </c>
      <c r="G4152" s="714">
        <f>F4152*E4152</f>
        <v>600</v>
      </c>
    </row>
    <row r="4153" spans="1:7" x14ac:dyDescent="0.2">
      <c r="A4153" s="345">
        <v>2</v>
      </c>
      <c r="B4153" s="75"/>
      <c r="C4153" s="249" t="s">
        <v>2733</v>
      </c>
      <c r="D4153" s="439" t="s">
        <v>2875</v>
      </c>
      <c r="E4153" s="778">
        <v>15</v>
      </c>
      <c r="F4153" s="795">
        <v>40</v>
      </c>
      <c r="G4153" s="714">
        <f t="shared" ref="G4153:G4154" si="96">F4153*E4153</f>
        <v>600</v>
      </c>
    </row>
    <row r="4154" spans="1:7" x14ac:dyDescent="0.2">
      <c r="A4154" s="345">
        <v>3</v>
      </c>
      <c r="B4154" s="75"/>
      <c r="C4154" s="352" t="s">
        <v>2733</v>
      </c>
      <c r="D4154" s="435" t="s">
        <v>2885</v>
      </c>
      <c r="E4154" s="778">
        <v>15</v>
      </c>
      <c r="F4154" s="795">
        <v>40</v>
      </c>
      <c r="G4154" s="714">
        <f t="shared" si="96"/>
        <v>600</v>
      </c>
    </row>
    <row r="4155" spans="1:7" x14ac:dyDescent="0.2">
      <c r="A4155" s="345"/>
      <c r="B4155" s="75"/>
      <c r="C4155" s="352"/>
      <c r="D4155" s="439"/>
      <c r="E4155" s="778"/>
      <c r="F4155" s="796"/>
      <c r="G4155" s="714"/>
    </row>
    <row r="4156" spans="1:7" x14ac:dyDescent="0.2">
      <c r="A4156" s="345"/>
      <c r="B4156" s="75"/>
      <c r="C4156" s="249"/>
      <c r="D4156" s="439"/>
      <c r="E4156" s="778"/>
      <c r="F4156" s="797"/>
      <c r="G4156" s="714"/>
    </row>
    <row r="4157" spans="1:7" x14ac:dyDescent="0.2">
      <c r="A4157" s="345"/>
      <c r="B4157" s="75"/>
      <c r="C4157" s="249"/>
      <c r="D4157" s="805"/>
      <c r="E4157" s="778"/>
      <c r="F4157" s="795"/>
      <c r="G4157" s="714"/>
    </row>
    <row r="4158" spans="1:7" x14ac:dyDescent="0.2">
      <c r="A4158" s="345"/>
      <c r="B4158" s="75"/>
      <c r="C4158" s="282"/>
      <c r="D4158" s="439"/>
      <c r="E4158" s="778"/>
      <c r="F4158" s="795"/>
      <c r="G4158" s="714"/>
    </row>
    <row r="4159" spans="1:7" x14ac:dyDescent="0.2">
      <c r="A4159" s="345"/>
      <c r="B4159" s="75"/>
      <c r="C4159" s="249"/>
      <c r="D4159" s="439"/>
      <c r="E4159" s="774"/>
      <c r="F4159" s="795"/>
      <c r="G4159" s="714"/>
    </row>
    <row r="4160" spans="1:7" x14ac:dyDescent="0.2">
      <c r="A4160" s="345"/>
      <c r="B4160" s="186"/>
      <c r="C4160" s="249"/>
      <c r="D4160" s="439"/>
      <c r="E4160" s="778"/>
      <c r="F4160" s="795"/>
      <c r="G4160" s="714"/>
    </row>
    <row r="4161" spans="1:7" x14ac:dyDescent="0.2">
      <c r="A4161" s="345"/>
      <c r="B4161" s="74"/>
      <c r="C4161" s="249"/>
      <c r="D4161" s="439"/>
      <c r="E4161" s="778"/>
      <c r="F4161" s="795"/>
      <c r="G4161" s="714"/>
    </row>
    <row r="4162" spans="1:7" x14ac:dyDescent="0.2">
      <c r="A4162" s="345"/>
      <c r="B4162" s="74"/>
      <c r="C4162" s="249"/>
      <c r="D4162" s="439"/>
      <c r="E4162" s="799"/>
      <c r="F4162" s="800"/>
      <c r="G4162" s="714"/>
    </row>
    <row r="4163" spans="1:7" x14ac:dyDescent="0.2">
      <c r="A4163" s="345"/>
      <c r="B4163" s="74"/>
      <c r="C4163" s="249"/>
      <c r="D4163" s="439"/>
      <c r="E4163" s="799"/>
      <c r="F4163" s="800"/>
      <c r="G4163" s="714"/>
    </row>
    <row r="4164" spans="1:7" x14ac:dyDescent="0.2">
      <c r="A4164" s="345"/>
      <c r="B4164" s="75"/>
      <c r="C4164" s="249"/>
      <c r="D4164" s="439"/>
      <c r="E4164" s="799"/>
      <c r="F4164" s="802"/>
      <c r="G4164" s="714"/>
    </row>
    <row r="4165" spans="1:7" x14ac:dyDescent="0.2">
      <c r="A4165" s="345"/>
      <c r="B4165" s="75"/>
      <c r="C4165" s="249"/>
      <c r="D4165" s="798"/>
      <c r="E4165" s="799"/>
      <c r="F4165" s="803"/>
      <c r="G4165" s="714"/>
    </row>
    <row r="4166" spans="1:7" x14ac:dyDescent="0.2">
      <c r="A4166" s="345"/>
      <c r="B4166" s="75"/>
      <c r="C4166" s="249"/>
      <c r="D4166" s="439"/>
      <c r="E4166" s="778"/>
      <c r="F4166" s="795"/>
      <c r="G4166" s="714"/>
    </row>
    <row r="4167" spans="1:7" x14ac:dyDescent="0.2">
      <c r="A4167" s="345"/>
      <c r="B4167" s="75"/>
      <c r="C4167" s="249"/>
      <c r="D4167" s="798"/>
      <c r="E4167" s="778"/>
      <c r="F4167" s="795"/>
      <c r="G4167" s="714"/>
    </row>
    <row r="4168" spans="1:7" x14ac:dyDescent="0.2">
      <c r="A4168" s="345"/>
      <c r="B4168" s="75"/>
      <c r="C4168" s="249"/>
      <c r="D4168" s="798"/>
      <c r="E4168" s="778"/>
      <c r="F4168" s="795"/>
      <c r="G4168" s="714"/>
    </row>
    <row r="4169" spans="1:7" x14ac:dyDescent="0.2">
      <c r="A4169" s="345"/>
      <c r="B4169" s="75"/>
      <c r="C4169" s="249"/>
      <c r="D4169" s="439"/>
      <c r="E4169" s="778"/>
      <c r="F4169" s="795"/>
      <c r="G4169" s="714"/>
    </row>
    <row r="4170" spans="1:7" x14ac:dyDescent="0.2">
      <c r="A4170" s="345"/>
      <c r="B4170" s="75"/>
      <c r="C4170" s="249"/>
      <c r="D4170" s="439"/>
      <c r="E4170" s="778"/>
      <c r="F4170" s="795"/>
      <c r="G4170" s="714"/>
    </row>
    <row r="4171" spans="1:7" x14ac:dyDescent="0.2">
      <c r="A4171" s="345"/>
      <c r="B4171" s="75"/>
      <c r="C4171" s="249"/>
      <c r="D4171" s="439"/>
      <c r="E4171" s="799"/>
      <c r="F4171" s="800"/>
      <c r="G4171" s="714"/>
    </row>
    <row r="4172" spans="1:7" x14ac:dyDescent="0.2">
      <c r="A4172" s="345"/>
      <c r="B4172" s="75"/>
      <c r="C4172" s="249"/>
      <c r="D4172" s="439"/>
      <c r="E4172" s="799"/>
      <c r="F4172" s="800"/>
      <c r="G4172" s="714"/>
    </row>
    <row r="4173" spans="1:7" x14ac:dyDescent="0.2">
      <c r="A4173" s="345"/>
      <c r="B4173" s="75"/>
      <c r="C4173" s="249"/>
      <c r="D4173" s="798"/>
      <c r="E4173" s="799"/>
      <c r="F4173" s="800"/>
      <c r="G4173" s="714"/>
    </row>
    <row r="4174" spans="1:7" x14ac:dyDescent="0.2">
      <c r="A4174" s="345"/>
      <c r="B4174" s="75"/>
      <c r="C4174" s="249"/>
      <c r="D4174" s="439"/>
      <c r="E4174" s="799"/>
      <c r="F4174" s="800"/>
      <c r="G4174" s="714"/>
    </row>
    <row r="4175" spans="1:7" x14ac:dyDescent="0.2">
      <c r="A4175" s="345"/>
      <c r="B4175" s="75"/>
      <c r="C4175" s="249"/>
      <c r="D4175" s="798"/>
      <c r="E4175" s="799"/>
      <c r="F4175" s="800"/>
      <c r="G4175" s="714"/>
    </row>
    <row r="4176" spans="1:7" x14ac:dyDescent="0.2">
      <c r="A4176" s="345"/>
      <c r="B4176" s="75"/>
      <c r="C4176" s="352"/>
      <c r="D4176" s="435"/>
      <c r="E4176" s="84"/>
      <c r="F4176" s="70"/>
      <c r="G4176" s="35"/>
    </row>
    <row r="4177" spans="1:7" x14ac:dyDescent="0.2">
      <c r="A4177" s="345"/>
      <c r="B4177" s="75"/>
      <c r="C4177" s="352"/>
      <c r="D4177" s="435"/>
      <c r="E4177" s="84"/>
      <c r="F4177" s="70"/>
      <c r="G4177" s="35"/>
    </row>
    <row r="4178" spans="1:7" x14ac:dyDescent="0.2">
      <c r="A4178" s="345"/>
      <c r="B4178" s="75"/>
      <c r="C4178" s="352"/>
      <c r="D4178" s="435"/>
      <c r="E4178" s="84"/>
      <c r="F4178" s="70"/>
      <c r="G4178" s="35"/>
    </row>
    <row r="4179" spans="1:7" x14ac:dyDescent="0.2">
      <c r="A4179" s="345"/>
      <c r="B4179" s="75"/>
      <c r="C4179" s="352"/>
      <c r="D4179" s="435"/>
      <c r="E4179" s="84"/>
      <c r="F4179" s="70"/>
      <c r="G4179" s="35"/>
    </row>
    <row r="4180" spans="1:7" x14ac:dyDescent="0.2">
      <c r="A4180" s="345"/>
      <c r="B4180" s="75"/>
      <c r="C4180" s="352"/>
      <c r="D4180" s="435"/>
      <c r="E4180" s="84"/>
      <c r="F4180" s="70"/>
      <c r="G4180" s="35"/>
    </row>
    <row r="4181" spans="1:7" x14ac:dyDescent="0.2">
      <c r="A4181" s="345"/>
      <c r="B4181" s="75"/>
      <c r="C4181" s="352"/>
      <c r="D4181" s="435"/>
      <c r="E4181" s="84"/>
      <c r="F4181" s="70"/>
      <c r="G4181" s="35"/>
    </row>
    <row r="4182" spans="1:7" x14ac:dyDescent="0.2">
      <c r="A4182" s="345"/>
      <c r="B4182" s="75"/>
      <c r="C4182" s="352"/>
      <c r="D4182" s="435"/>
      <c r="E4182" s="84"/>
      <c r="F4182" s="70"/>
      <c r="G4182" s="35"/>
    </row>
    <row r="4183" spans="1:7" x14ac:dyDescent="0.2">
      <c r="A4183" s="345"/>
      <c r="B4183" s="75"/>
      <c r="C4183" s="352"/>
      <c r="D4183" s="435" t="s">
        <v>150</v>
      </c>
      <c r="E4183" s="84"/>
      <c r="F4183" s="172"/>
      <c r="G4183" s="35"/>
    </row>
    <row r="4184" spans="1:7" x14ac:dyDescent="0.2">
      <c r="A4184" s="345"/>
      <c r="B4184" s="75"/>
      <c r="C4184" s="352"/>
      <c r="D4184" s="435"/>
      <c r="E4184" s="84"/>
      <c r="F4184" s="173"/>
      <c r="G4184" s="35"/>
    </row>
    <row r="4185" spans="1:7" x14ac:dyDescent="0.2">
      <c r="A4185" s="345"/>
      <c r="B4185" s="75"/>
      <c r="C4185" s="352"/>
      <c r="D4185" s="435"/>
      <c r="E4185" s="84"/>
      <c r="F4185" s="173"/>
      <c r="G4185" s="35"/>
    </row>
    <row r="4186" spans="1:7" ht="13.5" thickBot="1" x14ac:dyDescent="0.25">
      <c r="A4186" s="45"/>
      <c r="B4186" s="188"/>
      <c r="C4186" s="47" t="s">
        <v>8</v>
      </c>
      <c r="D4186" s="66" t="s">
        <v>8</v>
      </c>
      <c r="E4186" s="188"/>
      <c r="F4186" s="49" t="s">
        <v>15</v>
      </c>
      <c r="G4186" s="50">
        <f>SUM(G4152:G4185)</f>
        <v>1800</v>
      </c>
    </row>
    <row r="4187" spans="1:7" ht="13.5" thickTop="1" x14ac:dyDescent="0.2">
      <c r="A4187" s="1188" t="s">
        <v>4131</v>
      </c>
      <c r="B4187" s="1189"/>
      <c r="C4187" s="1189"/>
      <c r="D4187" s="1189"/>
      <c r="E4187" s="1189"/>
      <c r="F4187" s="1189"/>
      <c r="G4187" s="1190"/>
    </row>
    <row r="4188" spans="1:7" ht="13.5" thickBot="1" x14ac:dyDescent="0.25">
      <c r="A4188" s="359"/>
      <c r="B4188" s="355"/>
      <c r="C4188" s="355" t="s">
        <v>8</v>
      </c>
      <c r="D4188" s="360"/>
      <c r="E4188" s="355"/>
      <c r="F4188" s="361"/>
      <c r="G4188" s="362"/>
    </row>
    <row r="4189" spans="1:7" ht="13.5" thickTop="1" x14ac:dyDescent="0.2">
      <c r="A4189" s="1130" t="s">
        <v>8</v>
      </c>
      <c r="B4189" s="1131"/>
      <c r="C4189" s="1131"/>
      <c r="D4189" s="57" t="s">
        <v>11</v>
      </c>
      <c r="E4189" s="1132" t="s">
        <v>12</v>
      </c>
      <c r="F4189" s="1132"/>
      <c r="G4189" s="1133"/>
    </row>
    <row r="4190" spans="1:7" x14ac:dyDescent="0.2">
      <c r="A4190" s="1191" t="s">
        <v>17</v>
      </c>
      <c r="B4190" s="1192"/>
      <c r="C4190" s="1193"/>
      <c r="D4190" s="39"/>
      <c r="E4190" s="1136"/>
      <c r="F4190" s="1137"/>
      <c r="G4190" s="1138"/>
    </row>
    <row r="4191" spans="1:7" x14ac:dyDescent="0.2">
      <c r="A4191" s="1191" t="s">
        <v>38</v>
      </c>
      <c r="B4191" s="1192"/>
      <c r="C4191" s="1193"/>
      <c r="D4191" s="58" t="s">
        <v>380</v>
      </c>
      <c r="E4191" s="1194" t="s">
        <v>142</v>
      </c>
      <c r="F4191" s="1139"/>
      <c r="G4191" s="1140"/>
    </row>
    <row r="4192" spans="1:7" ht="13.5" thickBot="1" x14ac:dyDescent="0.25">
      <c r="A4192" s="1195" t="s">
        <v>39</v>
      </c>
      <c r="B4192" s="1196"/>
      <c r="C4192" s="1197"/>
      <c r="D4192" s="356" t="s">
        <v>589</v>
      </c>
      <c r="E4192" s="1143" t="s">
        <v>0</v>
      </c>
      <c r="F4192" s="1143"/>
      <c r="G4192" s="1144"/>
    </row>
    <row r="4193" spans="1:7" ht="16.5" x14ac:dyDescent="0.25">
      <c r="A4193" s="1152" t="s">
        <v>29</v>
      </c>
      <c r="B4193" s="1153"/>
      <c r="C4193" s="1153"/>
      <c r="D4193" s="1153"/>
      <c r="E4193" s="1153"/>
      <c r="F4193" s="1153"/>
      <c r="G4193" s="1154"/>
    </row>
    <row r="4194" spans="1:7" x14ac:dyDescent="0.2">
      <c r="A4194" s="1155" t="s">
        <v>48</v>
      </c>
      <c r="B4194" s="1156"/>
      <c r="C4194" s="1156"/>
      <c r="D4194" s="1156"/>
      <c r="E4194" s="1156"/>
      <c r="F4194" s="1156"/>
      <c r="G4194" s="1157"/>
    </row>
    <row r="4195" spans="1:7" x14ac:dyDescent="0.2">
      <c r="A4195" s="1158" t="s">
        <v>49</v>
      </c>
      <c r="B4195" s="1159"/>
      <c r="C4195" s="1159"/>
      <c r="D4195" s="1159"/>
      <c r="E4195" s="1159"/>
      <c r="F4195" s="1159"/>
      <c r="G4195" s="1160"/>
    </row>
    <row r="4196" spans="1:7" x14ac:dyDescent="0.2">
      <c r="A4196" s="6"/>
      <c r="B4196" s="178"/>
      <c r="C4196" s="8"/>
      <c r="D4196" s="9"/>
      <c r="E4196" s="99"/>
      <c r="F4196" s="10"/>
      <c r="G4196" s="373" t="s">
        <v>20</v>
      </c>
    </row>
    <row r="4197" spans="1:7" x14ac:dyDescent="0.2">
      <c r="A4197" s="12" t="s">
        <v>1</v>
      </c>
      <c r="B4197" s="13"/>
      <c r="C4197" s="14" t="s">
        <v>5</v>
      </c>
      <c r="D4197" s="13"/>
      <c r="E4197" s="343" t="s">
        <v>4693</v>
      </c>
      <c r="F4197" s="60"/>
      <c r="G4197" s="344" t="s">
        <v>4686</v>
      </c>
    </row>
    <row r="4198" spans="1:7" x14ac:dyDescent="0.2">
      <c r="A4198" s="17" t="s">
        <v>8</v>
      </c>
      <c r="B4198" s="179"/>
      <c r="C4198" s="19"/>
      <c r="D4198" s="4"/>
      <c r="E4198" s="1145"/>
      <c r="F4198" s="1146"/>
      <c r="G4198" s="20"/>
    </row>
    <row r="4199" spans="1:7" x14ac:dyDescent="0.2">
      <c r="A4199" s="21" t="s">
        <v>37</v>
      </c>
      <c r="B4199" s="22"/>
      <c r="C4199" s="22"/>
      <c r="D4199" s="22"/>
      <c r="E4199" s="23" t="s">
        <v>46</v>
      </c>
      <c r="F4199" s="24"/>
      <c r="G4199" s="20" t="s">
        <v>50</v>
      </c>
    </row>
    <row r="4200" spans="1:7" x14ac:dyDescent="0.2">
      <c r="A4200" s="6"/>
      <c r="B4200" s="178"/>
      <c r="C4200" s="8"/>
      <c r="D4200" s="8"/>
      <c r="E4200" s="1147"/>
      <c r="F4200" s="1148"/>
      <c r="G4200" s="25"/>
    </row>
    <row r="4201" spans="1:7" ht="26.25" thickBot="1" x14ac:dyDescent="0.25">
      <c r="A4201" s="26" t="s">
        <v>47</v>
      </c>
      <c r="B4201" s="180" t="s">
        <v>23</v>
      </c>
      <c r="C4201" s="28" t="s">
        <v>34</v>
      </c>
      <c r="D4201" s="110" t="s">
        <v>53</v>
      </c>
      <c r="E4201" s="181" t="s">
        <v>54</v>
      </c>
      <c r="F4201" s="111" t="s">
        <v>55</v>
      </c>
      <c r="G4201" s="112" t="s">
        <v>35</v>
      </c>
    </row>
    <row r="4202" spans="1:7" ht="13.5" thickTop="1" x14ac:dyDescent="0.2">
      <c r="A4202" s="345">
        <v>1</v>
      </c>
      <c r="B4202" s="587" t="s">
        <v>8</v>
      </c>
      <c r="C4202" s="249" t="s">
        <v>153</v>
      </c>
      <c r="D4202" s="439" t="s">
        <v>2306</v>
      </c>
      <c r="E4202" s="778">
        <v>1</v>
      </c>
      <c r="F4202" s="795">
        <v>6000</v>
      </c>
      <c r="G4202" s="714">
        <f>F4202*E4202</f>
        <v>6000</v>
      </c>
    </row>
    <row r="4203" spans="1:7" x14ac:dyDescent="0.2">
      <c r="A4203" s="345"/>
      <c r="B4203" s="75"/>
      <c r="C4203" s="249"/>
      <c r="D4203" s="439" t="s">
        <v>4637</v>
      </c>
      <c r="E4203" s="778"/>
      <c r="F4203" s="795"/>
      <c r="G4203" s="714"/>
    </row>
    <row r="4204" spans="1:7" x14ac:dyDescent="0.2">
      <c r="A4204" s="345"/>
      <c r="B4204" s="75"/>
      <c r="C4204" s="352"/>
      <c r="D4204" s="435" t="s">
        <v>4638</v>
      </c>
      <c r="E4204" s="778"/>
      <c r="F4204" s="795"/>
      <c r="G4204" s="714"/>
    </row>
    <row r="4205" spans="1:7" x14ac:dyDescent="0.2">
      <c r="A4205" s="345"/>
      <c r="B4205" s="75"/>
      <c r="C4205" s="352"/>
      <c r="D4205" s="439" t="s">
        <v>8</v>
      </c>
      <c r="E4205" s="778"/>
      <c r="F4205" s="796"/>
      <c r="G4205" s="714"/>
    </row>
    <row r="4206" spans="1:7" x14ac:dyDescent="0.2">
      <c r="A4206" s="345"/>
      <c r="B4206" s="75"/>
      <c r="C4206" s="249"/>
      <c r="D4206" s="439"/>
      <c r="E4206" s="778"/>
      <c r="F4206" s="797"/>
      <c r="G4206" s="714"/>
    </row>
    <row r="4207" spans="1:7" x14ac:dyDescent="0.2">
      <c r="A4207" s="345"/>
      <c r="B4207" s="75"/>
      <c r="C4207" s="249"/>
      <c r="D4207" s="805"/>
      <c r="E4207" s="778"/>
      <c r="F4207" s="795"/>
      <c r="G4207" s="714"/>
    </row>
    <row r="4208" spans="1:7" x14ac:dyDescent="0.2">
      <c r="A4208" s="345"/>
      <c r="B4208" s="75"/>
      <c r="C4208" s="282"/>
      <c r="D4208" s="439"/>
      <c r="E4208" s="778"/>
      <c r="F4208" s="795"/>
      <c r="G4208" s="714"/>
    </row>
    <row r="4209" spans="1:7" x14ac:dyDescent="0.2">
      <c r="A4209" s="345"/>
      <c r="B4209" s="75"/>
      <c r="C4209" s="249"/>
      <c r="D4209" s="439"/>
      <c r="E4209" s="778"/>
      <c r="F4209" s="795"/>
      <c r="G4209" s="714"/>
    </row>
    <row r="4210" spans="1:7" x14ac:dyDescent="0.2">
      <c r="A4210" s="345"/>
      <c r="B4210" s="186"/>
      <c r="C4210" s="249"/>
      <c r="D4210" s="439"/>
      <c r="E4210" s="778"/>
      <c r="F4210" s="795"/>
      <c r="G4210" s="714"/>
    </row>
    <row r="4211" spans="1:7" x14ac:dyDescent="0.2">
      <c r="A4211" s="345"/>
      <c r="B4211" s="74"/>
      <c r="C4211" s="249"/>
      <c r="D4211" s="439"/>
      <c r="E4211" s="778"/>
      <c r="F4211" s="795"/>
      <c r="G4211" s="714"/>
    </row>
    <row r="4212" spans="1:7" x14ac:dyDescent="0.2">
      <c r="A4212" s="345"/>
      <c r="B4212" s="74"/>
      <c r="C4212" s="249"/>
      <c r="D4212" s="798"/>
      <c r="E4212" s="799"/>
      <c r="F4212" s="800"/>
      <c r="G4212" s="714"/>
    </row>
    <row r="4213" spans="1:7" x14ac:dyDescent="0.2">
      <c r="A4213" s="345"/>
      <c r="B4213" s="74"/>
      <c r="C4213" s="249"/>
      <c r="D4213" s="798"/>
      <c r="E4213" s="799"/>
      <c r="F4213" s="800"/>
      <c r="G4213" s="714"/>
    </row>
    <row r="4214" spans="1:7" x14ac:dyDescent="0.2">
      <c r="A4214" s="345"/>
      <c r="B4214" s="75"/>
      <c r="C4214" s="249"/>
      <c r="D4214" s="798"/>
      <c r="E4214" s="801"/>
      <c r="F4214" s="802"/>
      <c r="G4214" s="714"/>
    </row>
    <row r="4215" spans="1:7" x14ac:dyDescent="0.2">
      <c r="A4215" s="345"/>
      <c r="B4215" s="75"/>
      <c r="C4215" s="249"/>
      <c r="D4215" s="798"/>
      <c r="E4215" s="799"/>
      <c r="F4215" s="803"/>
      <c r="G4215" s="714"/>
    </row>
    <row r="4216" spans="1:7" x14ac:dyDescent="0.2">
      <c r="A4216" s="345"/>
      <c r="B4216" s="75"/>
      <c r="C4216" s="249"/>
      <c r="D4216" s="798"/>
      <c r="E4216" s="778"/>
      <c r="F4216" s="795"/>
      <c r="G4216" s="714"/>
    </row>
    <row r="4217" spans="1:7" x14ac:dyDescent="0.2">
      <c r="A4217" s="345"/>
      <c r="B4217" s="75"/>
      <c r="C4217" s="249"/>
      <c r="D4217" s="798"/>
      <c r="E4217" s="774"/>
      <c r="F4217" s="795"/>
      <c r="G4217" s="714"/>
    </row>
    <row r="4218" spans="1:7" x14ac:dyDescent="0.2">
      <c r="A4218" s="345"/>
      <c r="B4218" s="75"/>
      <c r="C4218" s="249"/>
      <c r="D4218" s="798"/>
      <c r="E4218" s="774"/>
      <c r="F4218" s="795"/>
      <c r="G4218" s="714"/>
    </row>
    <row r="4219" spans="1:7" x14ac:dyDescent="0.2">
      <c r="A4219" s="345"/>
      <c r="B4219" s="75"/>
      <c r="C4219" s="249"/>
      <c r="D4219" s="439"/>
      <c r="E4219" s="774"/>
      <c r="F4219" s="795"/>
      <c r="G4219" s="714"/>
    </row>
    <row r="4220" spans="1:7" x14ac:dyDescent="0.2">
      <c r="A4220" s="345"/>
      <c r="B4220" s="75"/>
      <c r="C4220" s="249"/>
      <c r="D4220" s="439"/>
      <c r="E4220" s="804"/>
      <c r="F4220" s="795"/>
      <c r="G4220" s="714"/>
    </row>
    <row r="4221" spans="1:7" x14ac:dyDescent="0.2">
      <c r="A4221" s="345"/>
      <c r="B4221" s="75"/>
      <c r="C4221" s="249"/>
      <c r="D4221" s="439"/>
      <c r="E4221" s="799"/>
      <c r="F4221" s="800"/>
      <c r="G4221" s="714"/>
    </row>
    <row r="4222" spans="1:7" x14ac:dyDescent="0.2">
      <c r="A4222" s="345"/>
      <c r="B4222" s="75"/>
      <c r="C4222" s="249"/>
      <c r="D4222" s="439"/>
      <c r="E4222" s="799"/>
      <c r="F4222" s="800"/>
      <c r="G4222" s="714"/>
    </row>
    <row r="4223" spans="1:7" x14ac:dyDescent="0.2">
      <c r="A4223" s="345"/>
      <c r="B4223" s="75"/>
      <c r="C4223" s="249"/>
      <c r="D4223" s="798"/>
      <c r="E4223" s="799"/>
      <c r="F4223" s="800"/>
      <c r="G4223" s="714"/>
    </row>
    <row r="4224" spans="1:7" x14ac:dyDescent="0.2">
      <c r="A4224" s="345"/>
      <c r="B4224" s="75"/>
      <c r="C4224" s="249"/>
      <c r="D4224" s="798"/>
      <c r="E4224" s="799"/>
      <c r="F4224" s="800"/>
      <c r="G4224" s="714"/>
    </row>
    <row r="4225" spans="1:7" x14ac:dyDescent="0.2">
      <c r="A4225" s="345"/>
      <c r="B4225" s="75"/>
      <c r="C4225" s="249"/>
      <c r="D4225" s="798"/>
      <c r="E4225" s="799"/>
      <c r="F4225" s="800"/>
      <c r="G4225" s="714"/>
    </row>
    <row r="4226" spans="1:7" x14ac:dyDescent="0.2">
      <c r="A4226" s="345"/>
      <c r="B4226" s="75"/>
      <c r="C4226" s="352"/>
      <c r="D4226" s="435"/>
      <c r="E4226" s="84"/>
      <c r="F4226" s="70"/>
      <c r="G4226" s="35"/>
    </row>
    <row r="4227" spans="1:7" x14ac:dyDescent="0.2">
      <c r="A4227" s="345"/>
      <c r="B4227" s="75"/>
      <c r="C4227" s="352"/>
      <c r="D4227" s="435"/>
      <c r="E4227" s="84"/>
      <c r="F4227" s="70"/>
      <c r="G4227" s="35"/>
    </row>
    <row r="4228" spans="1:7" x14ac:dyDescent="0.2">
      <c r="A4228" s="345"/>
      <c r="B4228" s="75"/>
      <c r="C4228" s="352"/>
      <c r="D4228" s="435"/>
      <c r="E4228" s="84"/>
      <c r="F4228" s="70"/>
      <c r="G4228" s="35"/>
    </row>
    <row r="4229" spans="1:7" x14ac:dyDescent="0.2">
      <c r="A4229" s="345"/>
      <c r="B4229" s="75"/>
      <c r="C4229" s="352"/>
      <c r="D4229" s="435"/>
      <c r="E4229" s="84"/>
      <c r="F4229" s="70"/>
      <c r="G4229" s="35"/>
    </row>
    <row r="4230" spans="1:7" x14ac:dyDescent="0.2">
      <c r="A4230" s="345"/>
      <c r="B4230" s="75"/>
      <c r="C4230" s="352"/>
      <c r="D4230" s="435"/>
      <c r="E4230" s="84"/>
      <c r="F4230" s="70"/>
      <c r="G4230" s="35"/>
    </row>
    <row r="4231" spans="1:7" x14ac:dyDescent="0.2">
      <c r="A4231" s="345"/>
      <c r="B4231" s="75"/>
      <c r="C4231" s="352"/>
      <c r="D4231" s="435"/>
      <c r="E4231" s="84"/>
      <c r="F4231" s="70"/>
      <c r="G4231" s="35"/>
    </row>
    <row r="4232" spans="1:7" x14ac:dyDescent="0.2">
      <c r="A4232" s="345"/>
      <c r="B4232" s="75"/>
      <c r="C4232" s="352"/>
      <c r="D4232" s="435"/>
      <c r="E4232" s="84"/>
      <c r="F4232" s="70"/>
      <c r="G4232" s="35"/>
    </row>
    <row r="4233" spans="1:7" x14ac:dyDescent="0.2">
      <c r="A4233" s="345"/>
      <c r="B4233" s="75"/>
      <c r="C4233" s="352"/>
      <c r="D4233" s="435" t="s">
        <v>150</v>
      </c>
      <c r="E4233" s="84"/>
      <c r="F4233" s="172"/>
      <c r="G4233" s="35"/>
    </row>
    <row r="4234" spans="1:7" x14ac:dyDescent="0.2">
      <c r="A4234" s="345"/>
      <c r="B4234" s="75"/>
      <c r="C4234" s="352"/>
      <c r="D4234" s="435"/>
      <c r="E4234" s="84"/>
      <c r="F4234" s="173"/>
      <c r="G4234" s="35"/>
    </row>
    <row r="4235" spans="1:7" x14ac:dyDescent="0.2">
      <c r="A4235" s="345"/>
      <c r="B4235" s="75"/>
      <c r="C4235" s="352"/>
      <c r="D4235" s="435"/>
      <c r="E4235" s="84"/>
      <c r="F4235" s="173"/>
      <c r="G4235" s="35"/>
    </row>
    <row r="4236" spans="1:7" ht="13.5" thickBot="1" x14ac:dyDescent="0.25">
      <c r="A4236" s="45"/>
      <c r="B4236" s="188"/>
      <c r="C4236" s="47" t="s">
        <v>8</v>
      </c>
      <c r="D4236" s="66" t="s">
        <v>8</v>
      </c>
      <c r="E4236" s="188"/>
      <c r="F4236" s="49" t="s">
        <v>15</v>
      </c>
      <c r="G4236" s="50">
        <f>SUM(G4202:G4235)</f>
        <v>6000</v>
      </c>
    </row>
    <row r="4237" spans="1:7" ht="13.5" thickTop="1" x14ac:dyDescent="0.2">
      <c r="A4237" s="1188" t="s">
        <v>4639</v>
      </c>
      <c r="B4237" s="1189"/>
      <c r="C4237" s="1189"/>
      <c r="D4237" s="1189"/>
      <c r="E4237" s="1189"/>
      <c r="F4237" s="1189"/>
      <c r="G4237" s="1190"/>
    </row>
    <row r="4238" spans="1:7" ht="13.5" thickBot="1" x14ac:dyDescent="0.25">
      <c r="A4238" s="359"/>
      <c r="B4238" s="355"/>
      <c r="C4238" s="355" t="s">
        <v>8</v>
      </c>
      <c r="D4238" s="360"/>
      <c r="E4238" s="355"/>
      <c r="F4238" s="361"/>
      <c r="G4238" s="362"/>
    </row>
    <row r="4239" spans="1:7" ht="13.5" thickTop="1" x14ac:dyDescent="0.2">
      <c r="A4239" s="1130" t="s">
        <v>8</v>
      </c>
      <c r="B4239" s="1131"/>
      <c r="C4239" s="1131"/>
      <c r="D4239" s="57" t="s">
        <v>11</v>
      </c>
      <c r="E4239" s="1132" t="s">
        <v>12</v>
      </c>
      <c r="F4239" s="1132"/>
      <c r="G4239" s="1133"/>
    </row>
    <row r="4240" spans="1:7" x14ac:dyDescent="0.2">
      <c r="A4240" s="1191" t="s">
        <v>17</v>
      </c>
      <c r="B4240" s="1192"/>
      <c r="C4240" s="1193"/>
      <c r="D4240" s="39"/>
      <c r="E4240" s="1136"/>
      <c r="F4240" s="1137"/>
      <c r="G4240" s="1138"/>
    </row>
    <row r="4241" spans="1:11" x14ac:dyDescent="0.2">
      <c r="A4241" s="1191" t="s">
        <v>38</v>
      </c>
      <c r="B4241" s="1192"/>
      <c r="C4241" s="1193"/>
      <c r="D4241" s="58" t="s">
        <v>380</v>
      </c>
      <c r="E4241" s="1194" t="s">
        <v>142</v>
      </c>
      <c r="F4241" s="1139"/>
      <c r="G4241" s="1140"/>
    </row>
    <row r="4242" spans="1:11" ht="13.5" thickBot="1" x14ac:dyDescent="0.25">
      <c r="A4242" s="1195" t="s">
        <v>39</v>
      </c>
      <c r="B4242" s="1196"/>
      <c r="C4242" s="1197"/>
      <c r="D4242" s="356" t="s">
        <v>589</v>
      </c>
      <c r="E4242" s="1143" t="s">
        <v>0</v>
      </c>
      <c r="F4242" s="1143"/>
      <c r="G4242" s="1144"/>
    </row>
    <row r="4243" spans="1:11" ht="16.5" x14ac:dyDescent="0.25">
      <c r="A4243" s="1152" t="s">
        <v>29</v>
      </c>
      <c r="B4243" s="1153"/>
      <c r="C4243" s="1153"/>
      <c r="D4243" s="1153"/>
      <c r="E4243" s="1153"/>
      <c r="F4243" s="1153"/>
      <c r="G4243" s="1154"/>
    </row>
    <row r="4244" spans="1:11" x14ac:dyDescent="0.2">
      <c r="A4244" s="1155" t="s">
        <v>48</v>
      </c>
      <c r="B4244" s="1156"/>
      <c r="C4244" s="1156"/>
      <c r="D4244" s="1156"/>
      <c r="E4244" s="1156"/>
      <c r="F4244" s="1156"/>
      <c r="G4244" s="1157"/>
    </row>
    <row r="4245" spans="1:11" x14ac:dyDescent="0.2">
      <c r="A4245" s="1158" t="s">
        <v>49</v>
      </c>
      <c r="B4245" s="1159"/>
      <c r="C4245" s="1159"/>
      <c r="D4245" s="1159"/>
      <c r="E4245" s="1159"/>
      <c r="F4245" s="1159"/>
      <c r="G4245" s="1160"/>
    </row>
    <row r="4246" spans="1:11" x14ac:dyDescent="0.2">
      <c r="A4246" s="6"/>
      <c r="B4246" s="178"/>
      <c r="C4246" s="8"/>
      <c r="D4246" s="9"/>
      <c r="E4246" s="99"/>
      <c r="F4246" s="10"/>
      <c r="G4246" s="373" t="s">
        <v>20</v>
      </c>
    </row>
    <row r="4247" spans="1:11" x14ac:dyDescent="0.2">
      <c r="A4247" s="12" t="s">
        <v>1</v>
      </c>
      <c r="B4247" s="13"/>
      <c r="C4247" s="14" t="s">
        <v>5</v>
      </c>
      <c r="D4247" s="13"/>
      <c r="E4247" s="343" t="s">
        <v>4696</v>
      </c>
      <c r="F4247" s="60"/>
      <c r="G4247" s="344" t="s">
        <v>4686</v>
      </c>
    </row>
    <row r="4248" spans="1:11" x14ac:dyDescent="0.2">
      <c r="A4248" s="17" t="s">
        <v>8</v>
      </c>
      <c r="B4248" s="179"/>
      <c r="C4248" s="19"/>
      <c r="D4248" s="4"/>
      <c r="E4248" s="1145"/>
      <c r="F4248" s="1146"/>
      <c r="G4248" s="20"/>
    </row>
    <row r="4249" spans="1:11" x14ac:dyDescent="0.2">
      <c r="A4249" s="21" t="s">
        <v>37</v>
      </c>
      <c r="B4249" s="22"/>
      <c r="C4249" s="22"/>
      <c r="D4249" s="22"/>
      <c r="E4249" s="23" t="s">
        <v>46</v>
      </c>
      <c r="F4249" s="24"/>
      <c r="G4249" s="20" t="s">
        <v>50</v>
      </c>
    </row>
    <row r="4250" spans="1:11" x14ac:dyDescent="0.2">
      <c r="A4250" s="6"/>
      <c r="B4250" s="178"/>
      <c r="C4250" s="8"/>
      <c r="D4250" s="8"/>
      <c r="E4250" s="1147"/>
      <c r="F4250" s="1148"/>
      <c r="G4250" s="25"/>
    </row>
    <row r="4251" spans="1:11" ht="26.25" thickBot="1" x14ac:dyDescent="0.25">
      <c r="A4251" s="26" t="s">
        <v>47</v>
      </c>
      <c r="B4251" s="180" t="s">
        <v>23</v>
      </c>
      <c r="C4251" s="28" t="s">
        <v>34</v>
      </c>
      <c r="D4251" s="110" t="s">
        <v>53</v>
      </c>
      <c r="E4251" s="181" t="s">
        <v>54</v>
      </c>
      <c r="F4251" s="111" t="s">
        <v>55</v>
      </c>
      <c r="G4251" s="112" t="s">
        <v>35</v>
      </c>
    </row>
    <row r="4252" spans="1:11" ht="13.5" thickTop="1" x14ac:dyDescent="0.2">
      <c r="A4252" s="345">
        <v>1</v>
      </c>
      <c r="B4252" s="587" t="s">
        <v>8</v>
      </c>
      <c r="C4252" s="249" t="s">
        <v>149</v>
      </c>
      <c r="D4252" s="439" t="s">
        <v>650</v>
      </c>
      <c r="E4252" s="778">
        <v>100</v>
      </c>
      <c r="F4252" s="795">
        <v>95</v>
      </c>
      <c r="G4252" s="714">
        <f>F4252*E4252</f>
        <v>9500</v>
      </c>
      <c r="K4252" s="2">
        <f>9500/100</f>
        <v>95</v>
      </c>
    </row>
    <row r="4253" spans="1:11" x14ac:dyDescent="0.2">
      <c r="A4253" s="345"/>
      <c r="B4253" s="75"/>
      <c r="C4253" s="249"/>
      <c r="D4253" s="439"/>
      <c r="E4253" s="778"/>
      <c r="F4253" s="795"/>
      <c r="G4253" s="714"/>
    </row>
    <row r="4254" spans="1:11" x14ac:dyDescent="0.2">
      <c r="A4254" s="345"/>
      <c r="B4254" s="75"/>
      <c r="C4254" s="352"/>
      <c r="D4254" s="435"/>
      <c r="E4254" s="778"/>
      <c r="F4254" s="795"/>
      <c r="G4254" s="714"/>
    </row>
    <row r="4255" spans="1:11" x14ac:dyDescent="0.2">
      <c r="A4255" s="345"/>
      <c r="B4255" s="75"/>
      <c r="C4255" s="352"/>
      <c r="D4255" s="439"/>
      <c r="E4255" s="778"/>
      <c r="F4255" s="796"/>
      <c r="G4255" s="714"/>
    </row>
    <row r="4256" spans="1:11" x14ac:dyDescent="0.2">
      <c r="A4256" s="345"/>
      <c r="B4256" s="75"/>
      <c r="C4256" s="249"/>
      <c r="D4256" s="439"/>
      <c r="E4256" s="778"/>
      <c r="F4256" s="797"/>
      <c r="G4256" s="714"/>
    </row>
    <row r="4257" spans="1:7" x14ac:dyDescent="0.2">
      <c r="A4257" s="345"/>
      <c r="B4257" s="75"/>
      <c r="C4257" s="249"/>
      <c r="D4257" s="805"/>
      <c r="E4257" s="778"/>
      <c r="F4257" s="795"/>
      <c r="G4257" s="714"/>
    </row>
    <row r="4258" spans="1:7" x14ac:dyDescent="0.2">
      <c r="A4258" s="345"/>
      <c r="B4258" s="75"/>
      <c r="C4258" s="282"/>
      <c r="D4258" s="439"/>
      <c r="E4258" s="778"/>
      <c r="F4258" s="795"/>
      <c r="G4258" s="714"/>
    </row>
    <row r="4259" spans="1:7" x14ac:dyDescent="0.2">
      <c r="A4259" s="345"/>
      <c r="B4259" s="75"/>
      <c r="C4259" s="249"/>
      <c r="D4259" s="439"/>
      <c r="E4259" s="778"/>
      <c r="F4259" s="795"/>
      <c r="G4259" s="714"/>
    </row>
    <row r="4260" spans="1:7" x14ac:dyDescent="0.2">
      <c r="A4260" s="345"/>
      <c r="B4260" s="186"/>
      <c r="C4260" s="249"/>
      <c r="D4260" s="439"/>
      <c r="E4260" s="778"/>
      <c r="F4260" s="795"/>
      <c r="G4260" s="714"/>
    </row>
    <row r="4261" spans="1:7" x14ac:dyDescent="0.2">
      <c r="A4261" s="345"/>
      <c r="B4261" s="74"/>
      <c r="C4261" s="249"/>
      <c r="D4261" s="439"/>
      <c r="E4261" s="778"/>
      <c r="F4261" s="795"/>
      <c r="G4261" s="714"/>
    </row>
    <row r="4262" spans="1:7" x14ac:dyDescent="0.2">
      <c r="A4262" s="345"/>
      <c r="B4262" s="74"/>
      <c r="C4262" s="249"/>
      <c r="D4262" s="798"/>
      <c r="E4262" s="799"/>
      <c r="F4262" s="800"/>
      <c r="G4262" s="714"/>
    </row>
    <row r="4263" spans="1:7" x14ac:dyDescent="0.2">
      <c r="A4263" s="345"/>
      <c r="B4263" s="74"/>
      <c r="C4263" s="249"/>
      <c r="D4263" s="798"/>
      <c r="E4263" s="799"/>
      <c r="F4263" s="800"/>
      <c r="G4263" s="714"/>
    </row>
    <row r="4264" spans="1:7" x14ac:dyDescent="0.2">
      <c r="A4264" s="345"/>
      <c r="B4264" s="75"/>
      <c r="C4264" s="249"/>
      <c r="D4264" s="798"/>
      <c r="E4264" s="801"/>
      <c r="F4264" s="802"/>
      <c r="G4264" s="714"/>
    </row>
    <row r="4265" spans="1:7" x14ac:dyDescent="0.2">
      <c r="A4265" s="345"/>
      <c r="B4265" s="75"/>
      <c r="C4265" s="249"/>
      <c r="D4265" s="798"/>
      <c r="E4265" s="799"/>
      <c r="F4265" s="803"/>
      <c r="G4265" s="714"/>
    </row>
    <row r="4266" spans="1:7" x14ac:dyDescent="0.2">
      <c r="A4266" s="345"/>
      <c r="B4266" s="75"/>
      <c r="C4266" s="249"/>
      <c r="D4266" s="798"/>
      <c r="E4266" s="778"/>
      <c r="F4266" s="795"/>
      <c r="G4266" s="714"/>
    </row>
    <row r="4267" spans="1:7" x14ac:dyDescent="0.2">
      <c r="A4267" s="345"/>
      <c r="B4267" s="75"/>
      <c r="C4267" s="249"/>
      <c r="D4267" s="798"/>
      <c r="E4267" s="774"/>
      <c r="F4267" s="795"/>
      <c r="G4267" s="714"/>
    </row>
    <row r="4268" spans="1:7" x14ac:dyDescent="0.2">
      <c r="A4268" s="345"/>
      <c r="B4268" s="75"/>
      <c r="C4268" s="249"/>
      <c r="D4268" s="798"/>
      <c r="E4268" s="774"/>
      <c r="F4268" s="795"/>
      <c r="G4268" s="714"/>
    </row>
    <row r="4269" spans="1:7" x14ac:dyDescent="0.2">
      <c r="A4269" s="345"/>
      <c r="B4269" s="75"/>
      <c r="C4269" s="249"/>
      <c r="D4269" s="439"/>
      <c r="E4269" s="774"/>
      <c r="F4269" s="795"/>
      <c r="G4269" s="714"/>
    </row>
    <row r="4270" spans="1:7" x14ac:dyDescent="0.2">
      <c r="A4270" s="345"/>
      <c r="B4270" s="75"/>
      <c r="C4270" s="249"/>
      <c r="D4270" s="439"/>
      <c r="E4270" s="804"/>
      <c r="F4270" s="795"/>
      <c r="G4270" s="714"/>
    </row>
    <row r="4271" spans="1:7" x14ac:dyDescent="0.2">
      <c r="A4271" s="345"/>
      <c r="B4271" s="75"/>
      <c r="C4271" s="249"/>
      <c r="D4271" s="439"/>
      <c r="E4271" s="799"/>
      <c r="F4271" s="800"/>
      <c r="G4271" s="714"/>
    </row>
    <row r="4272" spans="1:7" x14ac:dyDescent="0.2">
      <c r="A4272" s="345"/>
      <c r="B4272" s="75"/>
      <c r="C4272" s="249"/>
      <c r="D4272" s="439"/>
      <c r="E4272" s="799"/>
      <c r="F4272" s="800"/>
      <c r="G4272" s="714"/>
    </row>
    <row r="4273" spans="1:7" x14ac:dyDescent="0.2">
      <c r="A4273" s="345"/>
      <c r="B4273" s="75"/>
      <c r="C4273" s="249"/>
      <c r="D4273" s="798"/>
      <c r="E4273" s="799"/>
      <c r="F4273" s="800"/>
      <c r="G4273" s="714"/>
    </row>
    <row r="4274" spans="1:7" x14ac:dyDescent="0.2">
      <c r="A4274" s="345"/>
      <c r="B4274" s="75"/>
      <c r="C4274" s="249"/>
      <c r="D4274" s="798"/>
      <c r="E4274" s="799"/>
      <c r="F4274" s="800"/>
      <c r="G4274" s="714"/>
    </row>
    <row r="4275" spans="1:7" x14ac:dyDescent="0.2">
      <c r="A4275" s="345"/>
      <c r="B4275" s="75"/>
      <c r="C4275" s="249"/>
      <c r="D4275" s="798"/>
      <c r="E4275" s="799"/>
      <c r="F4275" s="800"/>
      <c r="G4275" s="714"/>
    </row>
    <row r="4276" spans="1:7" x14ac:dyDescent="0.2">
      <c r="A4276" s="345"/>
      <c r="B4276" s="75"/>
      <c r="C4276" s="352"/>
      <c r="D4276" s="435"/>
      <c r="E4276" s="84"/>
      <c r="F4276" s="70"/>
      <c r="G4276" s="35"/>
    </row>
    <row r="4277" spans="1:7" x14ac:dyDescent="0.2">
      <c r="A4277" s="345"/>
      <c r="B4277" s="75"/>
      <c r="C4277" s="352"/>
      <c r="D4277" s="435"/>
      <c r="E4277" s="84"/>
      <c r="F4277" s="70"/>
      <c r="G4277" s="35"/>
    </row>
    <row r="4278" spans="1:7" x14ac:dyDescent="0.2">
      <c r="A4278" s="345"/>
      <c r="B4278" s="75"/>
      <c r="C4278" s="352"/>
      <c r="D4278" s="435"/>
      <c r="E4278" s="84"/>
      <c r="F4278" s="70"/>
      <c r="G4278" s="35"/>
    </row>
    <row r="4279" spans="1:7" x14ac:dyDescent="0.2">
      <c r="A4279" s="345"/>
      <c r="B4279" s="75"/>
      <c r="C4279" s="352"/>
      <c r="D4279" s="435"/>
      <c r="E4279" s="84"/>
      <c r="F4279" s="70"/>
      <c r="G4279" s="35"/>
    </row>
    <row r="4280" spans="1:7" x14ac:dyDescent="0.2">
      <c r="A4280" s="345"/>
      <c r="B4280" s="75"/>
      <c r="C4280" s="352"/>
      <c r="D4280" s="435"/>
      <c r="E4280" s="84"/>
      <c r="F4280" s="70"/>
      <c r="G4280" s="35"/>
    </row>
    <row r="4281" spans="1:7" x14ac:dyDescent="0.2">
      <c r="A4281" s="345"/>
      <c r="B4281" s="75"/>
      <c r="C4281" s="352"/>
      <c r="D4281" s="435"/>
      <c r="E4281" s="84"/>
      <c r="F4281" s="70"/>
      <c r="G4281" s="35"/>
    </row>
    <row r="4282" spans="1:7" x14ac:dyDescent="0.2">
      <c r="A4282" s="345"/>
      <c r="B4282" s="75"/>
      <c r="C4282" s="352"/>
      <c r="D4282" s="435"/>
      <c r="E4282" s="84"/>
      <c r="F4282" s="70"/>
      <c r="G4282" s="35"/>
    </row>
    <row r="4283" spans="1:7" x14ac:dyDescent="0.2">
      <c r="A4283" s="345"/>
      <c r="B4283" s="75"/>
      <c r="C4283" s="352"/>
      <c r="D4283" s="435" t="s">
        <v>150</v>
      </c>
      <c r="E4283" s="84"/>
      <c r="F4283" s="172"/>
      <c r="G4283" s="35"/>
    </row>
    <row r="4284" spans="1:7" x14ac:dyDescent="0.2">
      <c r="A4284" s="345"/>
      <c r="B4284" s="75"/>
      <c r="C4284" s="352"/>
      <c r="D4284" s="435"/>
      <c r="E4284" s="84"/>
      <c r="F4284" s="173"/>
      <c r="G4284" s="35"/>
    </row>
    <row r="4285" spans="1:7" x14ac:dyDescent="0.2">
      <c r="A4285" s="345"/>
      <c r="B4285" s="75"/>
      <c r="C4285" s="352"/>
      <c r="D4285" s="435"/>
      <c r="E4285" s="84"/>
      <c r="F4285" s="173"/>
      <c r="G4285" s="35"/>
    </row>
    <row r="4286" spans="1:7" ht="13.5" thickBot="1" x14ac:dyDescent="0.25">
      <c r="A4286" s="45"/>
      <c r="B4286" s="188"/>
      <c r="C4286" s="47" t="s">
        <v>8</v>
      </c>
      <c r="D4286" s="66" t="s">
        <v>8</v>
      </c>
      <c r="E4286" s="188"/>
      <c r="F4286" s="49" t="s">
        <v>15</v>
      </c>
      <c r="G4286" s="50">
        <f>SUM(G4252:G4285)</f>
        <v>9500</v>
      </c>
    </row>
    <row r="4287" spans="1:7" ht="13.5" thickTop="1" x14ac:dyDescent="0.2">
      <c r="A4287" s="1188" t="s">
        <v>4640</v>
      </c>
      <c r="B4287" s="1189"/>
      <c r="C4287" s="1189"/>
      <c r="D4287" s="1189"/>
      <c r="E4287" s="1189"/>
      <c r="F4287" s="1189"/>
      <c r="G4287" s="1190"/>
    </row>
    <row r="4288" spans="1:7" ht="13.5" thickBot="1" x14ac:dyDescent="0.25">
      <c r="A4288" s="359"/>
      <c r="B4288" s="355"/>
      <c r="C4288" s="355" t="s">
        <v>4641</v>
      </c>
      <c r="D4288" s="360"/>
      <c r="E4288" s="355"/>
      <c r="F4288" s="361"/>
      <c r="G4288" s="362"/>
    </row>
    <row r="4289" spans="1:7" ht="13.5" thickTop="1" x14ac:dyDescent="0.2">
      <c r="A4289" s="1130" t="s">
        <v>8</v>
      </c>
      <c r="B4289" s="1131"/>
      <c r="C4289" s="1131"/>
      <c r="D4289" s="57" t="s">
        <v>11</v>
      </c>
      <c r="E4289" s="1132" t="s">
        <v>12</v>
      </c>
      <c r="F4289" s="1132"/>
      <c r="G4289" s="1133"/>
    </row>
    <row r="4290" spans="1:7" x14ac:dyDescent="0.2">
      <c r="A4290" s="1191" t="s">
        <v>17</v>
      </c>
      <c r="B4290" s="1192"/>
      <c r="C4290" s="1193"/>
      <c r="D4290" s="39"/>
      <c r="E4290" s="1136"/>
      <c r="F4290" s="1137"/>
      <c r="G4290" s="1138"/>
    </row>
    <row r="4291" spans="1:7" x14ac:dyDescent="0.2">
      <c r="A4291" s="1191" t="s">
        <v>38</v>
      </c>
      <c r="B4291" s="1192"/>
      <c r="C4291" s="1193"/>
      <c r="D4291" s="58" t="s">
        <v>380</v>
      </c>
      <c r="E4291" s="1194" t="s">
        <v>142</v>
      </c>
      <c r="F4291" s="1139"/>
      <c r="G4291" s="1140"/>
    </row>
    <row r="4292" spans="1:7" ht="13.5" thickBot="1" x14ac:dyDescent="0.25">
      <c r="A4292" s="1195" t="s">
        <v>39</v>
      </c>
      <c r="B4292" s="1196"/>
      <c r="C4292" s="1197"/>
      <c r="D4292" s="356" t="s">
        <v>589</v>
      </c>
      <c r="E4292" s="1143" t="s">
        <v>0</v>
      </c>
      <c r="F4292" s="1143"/>
      <c r="G4292" s="1144"/>
    </row>
    <row r="4293" spans="1:7" ht="16.5" x14ac:dyDescent="0.25">
      <c r="A4293" s="1152" t="s">
        <v>29</v>
      </c>
      <c r="B4293" s="1153"/>
      <c r="C4293" s="1153"/>
      <c r="D4293" s="1153"/>
      <c r="E4293" s="1153"/>
      <c r="F4293" s="1153"/>
      <c r="G4293" s="1154"/>
    </row>
    <row r="4294" spans="1:7" x14ac:dyDescent="0.2">
      <c r="A4294" s="1155" t="s">
        <v>48</v>
      </c>
      <c r="B4294" s="1156"/>
      <c r="C4294" s="1156"/>
      <c r="D4294" s="1156"/>
      <c r="E4294" s="1156"/>
      <c r="F4294" s="1156"/>
      <c r="G4294" s="1157"/>
    </row>
    <row r="4295" spans="1:7" x14ac:dyDescent="0.2">
      <c r="A4295" s="1158" t="s">
        <v>49</v>
      </c>
      <c r="B4295" s="1159"/>
      <c r="C4295" s="1159"/>
      <c r="D4295" s="1159"/>
      <c r="E4295" s="1159"/>
      <c r="F4295" s="1159"/>
      <c r="G4295" s="1160"/>
    </row>
    <row r="4296" spans="1:7" x14ac:dyDescent="0.2">
      <c r="A4296" s="6"/>
      <c r="B4296" s="178"/>
      <c r="C4296" s="8"/>
      <c r="D4296" s="9"/>
      <c r="E4296" s="99"/>
      <c r="F4296" s="10"/>
      <c r="G4296" s="373" t="s">
        <v>20</v>
      </c>
    </row>
    <row r="4297" spans="1:7" x14ac:dyDescent="0.2">
      <c r="A4297" s="12" t="s">
        <v>1</v>
      </c>
      <c r="B4297" s="13"/>
      <c r="C4297" s="14" t="s">
        <v>5</v>
      </c>
      <c r="D4297" s="13"/>
      <c r="E4297" s="343" t="s">
        <v>4697</v>
      </c>
      <c r="F4297" s="60"/>
      <c r="G4297" s="344" t="s">
        <v>4686</v>
      </c>
    </row>
    <row r="4298" spans="1:7" x14ac:dyDescent="0.2">
      <c r="A4298" s="17" t="s">
        <v>8</v>
      </c>
      <c r="B4298" s="179"/>
      <c r="C4298" s="19"/>
      <c r="D4298" s="4"/>
      <c r="E4298" s="1145"/>
      <c r="F4298" s="1146"/>
      <c r="G4298" s="20"/>
    </row>
    <row r="4299" spans="1:7" x14ac:dyDescent="0.2">
      <c r="A4299" s="21" t="s">
        <v>37</v>
      </c>
      <c r="B4299" s="22"/>
      <c r="C4299" s="22"/>
      <c r="D4299" s="22"/>
      <c r="E4299" s="23" t="s">
        <v>46</v>
      </c>
      <c r="F4299" s="24"/>
      <c r="G4299" s="20" t="s">
        <v>50</v>
      </c>
    </row>
    <row r="4300" spans="1:7" x14ac:dyDescent="0.2">
      <c r="A4300" s="6"/>
      <c r="B4300" s="178"/>
      <c r="C4300" s="8"/>
      <c r="D4300" s="8"/>
      <c r="E4300" s="1147"/>
      <c r="F4300" s="1148"/>
      <c r="G4300" s="25"/>
    </row>
    <row r="4301" spans="1:7" ht="26.25" thickBot="1" x14ac:dyDescent="0.25">
      <c r="A4301" s="26" t="s">
        <v>47</v>
      </c>
      <c r="B4301" s="180" t="s">
        <v>23</v>
      </c>
      <c r="C4301" s="28" t="s">
        <v>34</v>
      </c>
      <c r="D4301" s="110" t="s">
        <v>53</v>
      </c>
      <c r="E4301" s="181" t="s">
        <v>54</v>
      </c>
      <c r="F4301" s="111" t="s">
        <v>55</v>
      </c>
      <c r="G4301" s="112" t="s">
        <v>35</v>
      </c>
    </row>
    <row r="4302" spans="1:7" ht="13.5" thickTop="1" x14ac:dyDescent="0.2">
      <c r="A4302" s="345">
        <v>1</v>
      </c>
      <c r="B4302" s="587" t="s">
        <v>8</v>
      </c>
      <c r="C4302" s="249" t="s">
        <v>3012</v>
      </c>
      <c r="D4302" s="439" t="s">
        <v>4642</v>
      </c>
      <c r="E4302" s="778">
        <v>2</v>
      </c>
      <c r="F4302" s="795">
        <v>950</v>
      </c>
      <c r="G4302" s="714">
        <f>F4302*E4302</f>
        <v>1900</v>
      </c>
    </row>
    <row r="4303" spans="1:7" x14ac:dyDescent="0.2">
      <c r="A4303" s="345"/>
      <c r="B4303" s="75"/>
      <c r="C4303" s="249"/>
      <c r="D4303" s="439"/>
      <c r="E4303" s="778"/>
      <c r="F4303" s="795"/>
      <c r="G4303" s="714"/>
    </row>
    <row r="4304" spans="1:7" x14ac:dyDescent="0.2">
      <c r="A4304" s="345"/>
      <c r="B4304" s="75"/>
      <c r="C4304" s="352"/>
      <c r="D4304" s="435"/>
      <c r="E4304" s="778"/>
      <c r="F4304" s="795"/>
      <c r="G4304" s="714"/>
    </row>
    <row r="4305" spans="1:7" x14ac:dyDescent="0.2">
      <c r="A4305" s="345"/>
      <c r="B4305" s="75"/>
      <c r="C4305" s="352"/>
      <c r="D4305" s="439"/>
      <c r="E4305" s="778"/>
      <c r="F4305" s="796"/>
      <c r="G4305" s="714"/>
    </row>
    <row r="4306" spans="1:7" x14ac:dyDescent="0.2">
      <c r="A4306" s="345"/>
      <c r="B4306" s="75"/>
      <c r="C4306" s="249"/>
      <c r="D4306" s="439"/>
      <c r="E4306" s="778"/>
      <c r="F4306" s="797"/>
      <c r="G4306" s="714"/>
    </row>
    <row r="4307" spans="1:7" x14ac:dyDescent="0.2">
      <c r="A4307" s="345"/>
      <c r="B4307" s="75"/>
      <c r="C4307" s="249"/>
      <c r="D4307" s="805"/>
      <c r="E4307" s="778"/>
      <c r="F4307" s="795"/>
      <c r="G4307" s="714"/>
    </row>
    <row r="4308" spans="1:7" x14ac:dyDescent="0.2">
      <c r="A4308" s="345"/>
      <c r="B4308" s="75"/>
      <c r="C4308" s="282"/>
      <c r="D4308" s="439"/>
      <c r="E4308" s="778"/>
      <c r="F4308" s="795"/>
      <c r="G4308" s="714"/>
    </row>
    <row r="4309" spans="1:7" x14ac:dyDescent="0.2">
      <c r="A4309" s="345"/>
      <c r="B4309" s="75"/>
      <c r="C4309" s="249"/>
      <c r="D4309" s="439"/>
      <c r="E4309" s="778"/>
      <c r="F4309" s="795"/>
      <c r="G4309" s="714"/>
    </row>
    <row r="4310" spans="1:7" x14ac:dyDescent="0.2">
      <c r="A4310" s="345"/>
      <c r="B4310" s="186"/>
      <c r="C4310" s="249"/>
      <c r="D4310" s="439"/>
      <c r="E4310" s="778"/>
      <c r="F4310" s="795"/>
      <c r="G4310" s="714"/>
    </row>
    <row r="4311" spans="1:7" x14ac:dyDescent="0.2">
      <c r="A4311" s="345"/>
      <c r="B4311" s="74"/>
      <c r="C4311" s="249"/>
      <c r="D4311" s="439"/>
      <c r="E4311" s="778"/>
      <c r="F4311" s="795"/>
      <c r="G4311" s="714"/>
    </row>
    <row r="4312" spans="1:7" x14ac:dyDescent="0.2">
      <c r="A4312" s="345"/>
      <c r="B4312" s="74"/>
      <c r="C4312" s="249"/>
      <c r="D4312" s="798"/>
      <c r="E4312" s="799"/>
      <c r="F4312" s="800"/>
      <c r="G4312" s="714"/>
    </row>
    <row r="4313" spans="1:7" x14ac:dyDescent="0.2">
      <c r="A4313" s="345"/>
      <c r="B4313" s="74"/>
      <c r="C4313" s="249"/>
      <c r="D4313" s="798"/>
      <c r="E4313" s="799"/>
      <c r="F4313" s="800"/>
      <c r="G4313" s="714"/>
    </row>
    <row r="4314" spans="1:7" x14ac:dyDescent="0.2">
      <c r="A4314" s="345"/>
      <c r="B4314" s="75"/>
      <c r="C4314" s="249"/>
      <c r="D4314" s="798"/>
      <c r="E4314" s="801"/>
      <c r="F4314" s="802"/>
      <c r="G4314" s="714"/>
    </row>
    <row r="4315" spans="1:7" x14ac:dyDescent="0.2">
      <c r="A4315" s="345"/>
      <c r="B4315" s="75"/>
      <c r="C4315" s="249"/>
      <c r="D4315" s="798"/>
      <c r="E4315" s="799"/>
      <c r="F4315" s="803"/>
      <c r="G4315" s="714"/>
    </row>
    <row r="4316" spans="1:7" x14ac:dyDescent="0.2">
      <c r="A4316" s="345"/>
      <c r="B4316" s="75"/>
      <c r="C4316" s="249"/>
      <c r="D4316" s="798"/>
      <c r="E4316" s="778"/>
      <c r="F4316" s="795"/>
      <c r="G4316" s="714"/>
    </row>
    <row r="4317" spans="1:7" x14ac:dyDescent="0.2">
      <c r="A4317" s="345"/>
      <c r="B4317" s="75"/>
      <c r="C4317" s="249"/>
      <c r="D4317" s="798"/>
      <c r="E4317" s="774"/>
      <c r="F4317" s="795"/>
      <c r="G4317" s="714"/>
    </row>
    <row r="4318" spans="1:7" x14ac:dyDescent="0.2">
      <c r="A4318" s="345"/>
      <c r="B4318" s="75"/>
      <c r="C4318" s="249"/>
      <c r="D4318" s="798"/>
      <c r="E4318" s="774"/>
      <c r="F4318" s="795"/>
      <c r="G4318" s="714"/>
    </row>
    <row r="4319" spans="1:7" x14ac:dyDescent="0.2">
      <c r="A4319" s="345"/>
      <c r="B4319" s="75"/>
      <c r="C4319" s="249"/>
      <c r="D4319" s="439"/>
      <c r="E4319" s="774"/>
      <c r="F4319" s="795"/>
      <c r="G4319" s="714"/>
    </row>
    <row r="4320" spans="1:7" x14ac:dyDescent="0.2">
      <c r="A4320" s="345"/>
      <c r="B4320" s="75"/>
      <c r="C4320" s="249"/>
      <c r="D4320" s="439"/>
      <c r="E4320" s="804"/>
      <c r="F4320" s="795"/>
      <c r="G4320" s="714"/>
    </row>
    <row r="4321" spans="1:7" x14ac:dyDescent="0.2">
      <c r="A4321" s="345"/>
      <c r="B4321" s="75"/>
      <c r="C4321" s="249"/>
      <c r="D4321" s="439"/>
      <c r="E4321" s="799"/>
      <c r="F4321" s="800"/>
      <c r="G4321" s="714"/>
    </row>
    <row r="4322" spans="1:7" x14ac:dyDescent="0.2">
      <c r="A4322" s="345"/>
      <c r="B4322" s="75"/>
      <c r="C4322" s="249"/>
      <c r="D4322" s="439"/>
      <c r="E4322" s="799"/>
      <c r="F4322" s="800"/>
      <c r="G4322" s="714"/>
    </row>
    <row r="4323" spans="1:7" x14ac:dyDescent="0.2">
      <c r="A4323" s="345"/>
      <c r="B4323" s="75"/>
      <c r="C4323" s="249"/>
      <c r="D4323" s="798"/>
      <c r="E4323" s="799"/>
      <c r="F4323" s="800"/>
      <c r="G4323" s="714"/>
    </row>
    <row r="4324" spans="1:7" x14ac:dyDescent="0.2">
      <c r="A4324" s="345"/>
      <c r="B4324" s="75"/>
      <c r="C4324" s="249"/>
      <c r="D4324" s="798"/>
      <c r="E4324" s="799"/>
      <c r="F4324" s="800"/>
      <c r="G4324" s="714"/>
    </row>
    <row r="4325" spans="1:7" x14ac:dyDescent="0.2">
      <c r="A4325" s="345"/>
      <c r="B4325" s="75"/>
      <c r="C4325" s="249"/>
      <c r="D4325" s="798"/>
      <c r="E4325" s="799"/>
      <c r="F4325" s="800"/>
      <c r="G4325" s="714"/>
    </row>
    <row r="4326" spans="1:7" x14ac:dyDescent="0.2">
      <c r="A4326" s="345"/>
      <c r="B4326" s="75"/>
      <c r="C4326" s="352"/>
      <c r="D4326" s="435"/>
      <c r="E4326" s="84"/>
      <c r="F4326" s="70"/>
      <c r="G4326" s="35"/>
    </row>
    <row r="4327" spans="1:7" x14ac:dyDescent="0.2">
      <c r="A4327" s="345"/>
      <c r="B4327" s="75"/>
      <c r="C4327" s="352"/>
      <c r="D4327" s="435"/>
      <c r="E4327" s="84"/>
      <c r="F4327" s="70"/>
      <c r="G4327" s="35"/>
    </row>
    <row r="4328" spans="1:7" x14ac:dyDescent="0.2">
      <c r="A4328" s="345"/>
      <c r="B4328" s="75"/>
      <c r="C4328" s="352"/>
      <c r="D4328" s="435"/>
      <c r="E4328" s="84"/>
      <c r="F4328" s="70"/>
      <c r="G4328" s="35"/>
    </row>
    <row r="4329" spans="1:7" x14ac:dyDescent="0.2">
      <c r="A4329" s="345"/>
      <c r="B4329" s="75"/>
      <c r="C4329" s="352"/>
      <c r="D4329" s="435"/>
      <c r="E4329" s="84"/>
      <c r="F4329" s="70"/>
      <c r="G4329" s="35"/>
    </row>
    <row r="4330" spans="1:7" x14ac:dyDescent="0.2">
      <c r="A4330" s="345"/>
      <c r="B4330" s="75"/>
      <c r="C4330" s="352"/>
      <c r="D4330" s="435"/>
      <c r="E4330" s="84"/>
      <c r="F4330" s="70"/>
      <c r="G4330" s="35"/>
    </row>
    <row r="4331" spans="1:7" x14ac:dyDescent="0.2">
      <c r="A4331" s="345"/>
      <c r="B4331" s="75"/>
      <c r="C4331" s="352"/>
      <c r="D4331" s="435"/>
      <c r="E4331" s="84"/>
      <c r="F4331" s="70"/>
      <c r="G4331" s="35"/>
    </row>
    <row r="4332" spans="1:7" x14ac:dyDescent="0.2">
      <c r="A4332" s="345"/>
      <c r="B4332" s="75"/>
      <c r="C4332" s="352"/>
      <c r="D4332" s="435"/>
      <c r="E4332" s="84"/>
      <c r="F4332" s="70"/>
      <c r="G4332" s="35"/>
    </row>
    <row r="4333" spans="1:7" x14ac:dyDescent="0.2">
      <c r="A4333" s="345"/>
      <c r="B4333" s="75"/>
      <c r="C4333" s="352"/>
      <c r="D4333" s="435" t="s">
        <v>150</v>
      </c>
      <c r="E4333" s="84"/>
      <c r="F4333" s="172"/>
      <c r="G4333" s="35"/>
    </row>
    <row r="4334" spans="1:7" x14ac:dyDescent="0.2">
      <c r="A4334" s="345"/>
      <c r="B4334" s="75"/>
      <c r="C4334" s="352"/>
      <c r="D4334" s="435"/>
      <c r="E4334" s="84"/>
      <c r="F4334" s="173"/>
      <c r="G4334" s="35"/>
    </row>
    <row r="4335" spans="1:7" x14ac:dyDescent="0.2">
      <c r="A4335" s="345"/>
      <c r="B4335" s="75"/>
      <c r="C4335" s="352"/>
      <c r="D4335" s="435"/>
      <c r="E4335" s="84"/>
      <c r="F4335" s="173"/>
      <c r="G4335" s="35"/>
    </row>
    <row r="4336" spans="1:7" ht="13.5" thickBot="1" x14ac:dyDescent="0.25">
      <c r="A4336" s="45"/>
      <c r="B4336" s="188"/>
      <c r="C4336" s="47" t="s">
        <v>8</v>
      </c>
      <c r="D4336" s="66" t="s">
        <v>8</v>
      </c>
      <c r="E4336" s="188"/>
      <c r="F4336" s="49" t="s">
        <v>15</v>
      </c>
      <c r="G4336" s="50">
        <f>SUM(G4302:G4335)</f>
        <v>1900</v>
      </c>
    </row>
    <row r="4337" spans="1:7" ht="13.5" thickTop="1" x14ac:dyDescent="0.2">
      <c r="A4337" s="1188" t="s">
        <v>4644</v>
      </c>
      <c r="B4337" s="1189"/>
      <c r="C4337" s="1189"/>
      <c r="D4337" s="1189"/>
      <c r="E4337" s="1189"/>
      <c r="F4337" s="1189"/>
      <c r="G4337" s="1190"/>
    </row>
    <row r="4338" spans="1:7" ht="13.5" thickBot="1" x14ac:dyDescent="0.25">
      <c r="A4338" s="359"/>
      <c r="B4338" s="355"/>
      <c r="C4338" s="355" t="s">
        <v>4643</v>
      </c>
      <c r="D4338" s="360"/>
      <c r="E4338" s="355"/>
      <c r="F4338" s="361"/>
      <c r="G4338" s="362"/>
    </row>
    <row r="4339" spans="1:7" ht="13.5" thickTop="1" x14ac:dyDescent="0.2">
      <c r="A4339" s="1130" t="s">
        <v>8</v>
      </c>
      <c r="B4339" s="1131"/>
      <c r="C4339" s="1131"/>
      <c r="D4339" s="57" t="s">
        <v>11</v>
      </c>
      <c r="E4339" s="1132" t="s">
        <v>12</v>
      </c>
      <c r="F4339" s="1132"/>
      <c r="G4339" s="1133"/>
    </row>
    <row r="4340" spans="1:7" x14ac:dyDescent="0.2">
      <c r="A4340" s="1191" t="s">
        <v>17</v>
      </c>
      <c r="B4340" s="1192"/>
      <c r="C4340" s="1193"/>
      <c r="D4340" s="39"/>
      <c r="E4340" s="1136"/>
      <c r="F4340" s="1137"/>
      <c r="G4340" s="1138"/>
    </row>
    <row r="4341" spans="1:7" x14ac:dyDescent="0.2">
      <c r="A4341" s="1191" t="s">
        <v>38</v>
      </c>
      <c r="B4341" s="1192"/>
      <c r="C4341" s="1193"/>
      <c r="D4341" s="58" t="s">
        <v>380</v>
      </c>
      <c r="E4341" s="1194" t="s">
        <v>142</v>
      </c>
      <c r="F4341" s="1139"/>
      <c r="G4341" s="1140"/>
    </row>
    <row r="4342" spans="1:7" ht="13.5" thickBot="1" x14ac:dyDescent="0.25">
      <c r="A4342" s="1195" t="s">
        <v>39</v>
      </c>
      <c r="B4342" s="1196"/>
      <c r="C4342" s="1197"/>
      <c r="D4342" s="356" t="s">
        <v>589</v>
      </c>
      <c r="E4342" s="1143" t="s">
        <v>0</v>
      </c>
      <c r="F4342" s="1143"/>
      <c r="G4342" s="1144"/>
    </row>
    <row r="4343" spans="1:7" ht="16.5" x14ac:dyDescent="0.25">
      <c r="A4343" s="1152" t="s">
        <v>29</v>
      </c>
      <c r="B4343" s="1153"/>
      <c r="C4343" s="1153"/>
      <c r="D4343" s="1153"/>
      <c r="E4343" s="1153"/>
      <c r="F4343" s="1153"/>
      <c r="G4343" s="1154"/>
    </row>
    <row r="4344" spans="1:7" x14ac:dyDescent="0.2">
      <c r="A4344" s="1155" t="s">
        <v>48</v>
      </c>
      <c r="B4344" s="1156"/>
      <c r="C4344" s="1156"/>
      <c r="D4344" s="1156"/>
      <c r="E4344" s="1156"/>
      <c r="F4344" s="1156"/>
      <c r="G4344" s="1157"/>
    </row>
    <row r="4345" spans="1:7" x14ac:dyDescent="0.2">
      <c r="A4345" s="1158" t="s">
        <v>49</v>
      </c>
      <c r="B4345" s="1159"/>
      <c r="C4345" s="1159"/>
      <c r="D4345" s="1159"/>
      <c r="E4345" s="1159"/>
      <c r="F4345" s="1159"/>
      <c r="G4345" s="1160"/>
    </row>
    <row r="4346" spans="1:7" x14ac:dyDescent="0.2">
      <c r="A4346" s="6"/>
      <c r="B4346" s="178"/>
      <c r="C4346" s="8"/>
      <c r="D4346" s="9"/>
      <c r="E4346" s="99"/>
      <c r="F4346" s="10"/>
      <c r="G4346" s="373" t="s">
        <v>20</v>
      </c>
    </row>
    <row r="4347" spans="1:7" x14ac:dyDescent="0.2">
      <c r="A4347" s="12" t="s">
        <v>1</v>
      </c>
      <c r="B4347" s="13"/>
      <c r="C4347" s="14" t="s">
        <v>5</v>
      </c>
      <c r="D4347" s="13"/>
      <c r="E4347" s="343" t="s">
        <v>4630</v>
      </c>
      <c r="F4347" s="60"/>
      <c r="G4347" s="344" t="s">
        <v>4628</v>
      </c>
    </row>
    <row r="4348" spans="1:7" x14ac:dyDescent="0.2">
      <c r="A4348" s="17" t="s">
        <v>8</v>
      </c>
      <c r="B4348" s="179"/>
      <c r="C4348" s="19"/>
      <c r="D4348" s="4"/>
      <c r="E4348" s="1145"/>
      <c r="F4348" s="1146"/>
      <c r="G4348" s="20"/>
    </row>
    <row r="4349" spans="1:7" x14ac:dyDescent="0.2">
      <c r="A4349" s="21" t="s">
        <v>37</v>
      </c>
      <c r="B4349" s="22"/>
      <c r="C4349" s="22"/>
      <c r="D4349" s="22"/>
      <c r="E4349" s="23" t="s">
        <v>46</v>
      </c>
      <c r="F4349" s="24"/>
      <c r="G4349" s="20" t="s">
        <v>50</v>
      </c>
    </row>
    <row r="4350" spans="1:7" x14ac:dyDescent="0.2">
      <c r="A4350" s="6"/>
      <c r="B4350" s="178"/>
      <c r="C4350" s="8"/>
      <c r="D4350" s="8"/>
      <c r="E4350" s="1147"/>
      <c r="F4350" s="1148"/>
      <c r="G4350" s="25"/>
    </row>
    <row r="4351" spans="1:7" ht="26.25" thickBot="1" x14ac:dyDescent="0.25">
      <c r="A4351" s="26" t="s">
        <v>47</v>
      </c>
      <c r="B4351" s="180" t="s">
        <v>23</v>
      </c>
      <c r="C4351" s="28" t="s">
        <v>34</v>
      </c>
      <c r="D4351" s="110" t="s">
        <v>53</v>
      </c>
      <c r="E4351" s="181" t="s">
        <v>54</v>
      </c>
      <c r="F4351" s="111" t="s">
        <v>55</v>
      </c>
      <c r="G4351" s="112" t="s">
        <v>35</v>
      </c>
    </row>
    <row r="4352" spans="1:7" ht="13.5" thickTop="1" x14ac:dyDescent="0.2">
      <c r="A4352" s="345">
        <v>1</v>
      </c>
      <c r="B4352" s="587" t="s">
        <v>8</v>
      </c>
      <c r="C4352" s="249" t="s">
        <v>153</v>
      </c>
      <c r="D4352" s="439" t="s">
        <v>2306</v>
      </c>
      <c r="E4352" s="778">
        <v>1</v>
      </c>
      <c r="F4352" s="795">
        <v>6000</v>
      </c>
      <c r="G4352" s="714">
        <f>F4352*E4352</f>
        <v>6000</v>
      </c>
    </row>
    <row r="4353" spans="1:7" x14ac:dyDescent="0.2">
      <c r="A4353" s="345"/>
      <c r="B4353" s="75"/>
      <c r="C4353" s="249"/>
      <c r="D4353" s="439" t="s">
        <v>4637</v>
      </c>
      <c r="E4353" s="778"/>
      <c r="F4353" s="795"/>
      <c r="G4353" s="714"/>
    </row>
    <row r="4354" spans="1:7" x14ac:dyDescent="0.2">
      <c r="A4354" s="345"/>
      <c r="B4354" s="75"/>
      <c r="C4354" s="352"/>
      <c r="D4354" s="435" t="s">
        <v>4638</v>
      </c>
      <c r="E4354" s="778"/>
      <c r="F4354" s="795"/>
      <c r="G4354" s="714"/>
    </row>
    <row r="4355" spans="1:7" x14ac:dyDescent="0.2">
      <c r="A4355" s="345"/>
      <c r="B4355" s="75"/>
      <c r="C4355" s="352"/>
      <c r="D4355" s="439" t="s">
        <v>8</v>
      </c>
      <c r="E4355" s="778"/>
      <c r="F4355" s="796"/>
      <c r="G4355" s="714"/>
    </row>
    <row r="4356" spans="1:7" x14ac:dyDescent="0.2">
      <c r="A4356" s="345"/>
      <c r="B4356" s="75"/>
      <c r="C4356" s="249"/>
      <c r="D4356" s="439"/>
      <c r="E4356" s="778"/>
      <c r="F4356" s="797"/>
      <c r="G4356" s="714"/>
    </row>
    <row r="4357" spans="1:7" x14ac:dyDescent="0.2">
      <c r="A4357" s="345"/>
      <c r="B4357" s="75"/>
      <c r="C4357" s="249"/>
      <c r="D4357" s="805"/>
      <c r="E4357" s="778"/>
      <c r="F4357" s="795"/>
      <c r="G4357" s="714"/>
    </row>
    <row r="4358" spans="1:7" x14ac:dyDescent="0.2">
      <c r="A4358" s="345"/>
      <c r="B4358" s="75"/>
      <c r="C4358" s="282"/>
      <c r="D4358" s="439"/>
      <c r="E4358" s="778"/>
      <c r="F4358" s="795"/>
      <c r="G4358" s="714"/>
    </row>
    <row r="4359" spans="1:7" x14ac:dyDescent="0.2">
      <c r="A4359" s="345"/>
      <c r="B4359" s="75"/>
      <c r="C4359" s="249"/>
      <c r="D4359" s="439"/>
      <c r="E4359" s="778"/>
      <c r="F4359" s="795"/>
      <c r="G4359" s="714"/>
    </row>
    <row r="4360" spans="1:7" x14ac:dyDescent="0.2">
      <c r="A4360" s="345"/>
      <c r="B4360" s="186"/>
      <c r="C4360" s="249"/>
      <c r="D4360" s="439"/>
      <c r="E4360" s="778"/>
      <c r="F4360" s="795"/>
      <c r="G4360" s="714"/>
    </row>
    <row r="4361" spans="1:7" x14ac:dyDescent="0.2">
      <c r="A4361" s="345"/>
      <c r="B4361" s="74"/>
      <c r="C4361" s="249"/>
      <c r="D4361" s="439"/>
      <c r="E4361" s="778"/>
      <c r="F4361" s="795"/>
      <c r="G4361" s="714"/>
    </row>
    <row r="4362" spans="1:7" x14ac:dyDescent="0.2">
      <c r="A4362" s="345"/>
      <c r="B4362" s="74"/>
      <c r="C4362" s="249"/>
      <c r="D4362" s="798"/>
      <c r="E4362" s="799"/>
      <c r="F4362" s="800"/>
      <c r="G4362" s="714"/>
    </row>
    <row r="4363" spans="1:7" x14ac:dyDescent="0.2">
      <c r="A4363" s="345"/>
      <c r="B4363" s="74"/>
      <c r="C4363" s="249"/>
      <c r="D4363" s="798"/>
      <c r="E4363" s="799"/>
      <c r="F4363" s="800"/>
      <c r="G4363" s="714"/>
    </row>
    <row r="4364" spans="1:7" x14ac:dyDescent="0.2">
      <c r="A4364" s="345"/>
      <c r="B4364" s="75"/>
      <c r="C4364" s="249"/>
      <c r="D4364" s="798"/>
      <c r="E4364" s="801"/>
      <c r="F4364" s="802"/>
      <c r="G4364" s="714"/>
    </row>
    <row r="4365" spans="1:7" x14ac:dyDescent="0.2">
      <c r="A4365" s="345"/>
      <c r="B4365" s="75"/>
      <c r="C4365" s="249"/>
      <c r="D4365" s="798"/>
      <c r="E4365" s="799"/>
      <c r="F4365" s="803"/>
      <c r="G4365" s="714"/>
    </row>
    <row r="4366" spans="1:7" x14ac:dyDescent="0.2">
      <c r="A4366" s="345"/>
      <c r="B4366" s="75"/>
      <c r="C4366" s="249"/>
      <c r="D4366" s="798"/>
      <c r="E4366" s="778"/>
      <c r="F4366" s="795"/>
      <c r="G4366" s="714"/>
    </row>
    <row r="4367" spans="1:7" x14ac:dyDescent="0.2">
      <c r="A4367" s="345"/>
      <c r="B4367" s="75"/>
      <c r="C4367" s="249"/>
      <c r="D4367" s="798"/>
      <c r="E4367" s="774"/>
      <c r="F4367" s="795"/>
      <c r="G4367" s="714"/>
    </row>
    <row r="4368" spans="1:7" x14ac:dyDescent="0.2">
      <c r="A4368" s="345"/>
      <c r="B4368" s="75"/>
      <c r="C4368" s="249"/>
      <c r="D4368" s="798"/>
      <c r="E4368" s="774"/>
      <c r="F4368" s="795"/>
      <c r="G4368" s="714"/>
    </row>
    <row r="4369" spans="1:7" x14ac:dyDescent="0.2">
      <c r="A4369" s="345"/>
      <c r="B4369" s="75"/>
      <c r="C4369" s="249"/>
      <c r="D4369" s="439"/>
      <c r="E4369" s="774"/>
      <c r="F4369" s="795"/>
      <c r="G4369" s="714"/>
    </row>
    <row r="4370" spans="1:7" x14ac:dyDescent="0.2">
      <c r="A4370" s="345"/>
      <c r="B4370" s="75"/>
      <c r="C4370" s="249"/>
      <c r="D4370" s="439"/>
      <c r="E4370" s="804"/>
      <c r="F4370" s="795"/>
      <c r="G4370" s="714"/>
    </row>
    <row r="4371" spans="1:7" x14ac:dyDescent="0.2">
      <c r="A4371" s="345"/>
      <c r="B4371" s="75"/>
      <c r="C4371" s="249"/>
      <c r="D4371" s="439"/>
      <c r="E4371" s="799"/>
      <c r="F4371" s="800"/>
      <c r="G4371" s="714"/>
    </row>
    <row r="4372" spans="1:7" x14ac:dyDescent="0.2">
      <c r="A4372" s="345"/>
      <c r="B4372" s="75"/>
      <c r="C4372" s="249"/>
      <c r="D4372" s="439"/>
      <c r="E4372" s="799"/>
      <c r="F4372" s="800"/>
      <c r="G4372" s="714"/>
    </row>
    <row r="4373" spans="1:7" x14ac:dyDescent="0.2">
      <c r="A4373" s="345"/>
      <c r="B4373" s="75"/>
      <c r="C4373" s="249"/>
      <c r="D4373" s="798"/>
      <c r="E4373" s="799"/>
      <c r="F4373" s="800"/>
      <c r="G4373" s="714"/>
    </row>
    <row r="4374" spans="1:7" x14ac:dyDescent="0.2">
      <c r="A4374" s="345"/>
      <c r="B4374" s="75"/>
      <c r="C4374" s="249"/>
      <c r="D4374" s="798"/>
      <c r="E4374" s="799"/>
      <c r="F4374" s="800"/>
      <c r="G4374" s="714"/>
    </row>
    <row r="4375" spans="1:7" x14ac:dyDescent="0.2">
      <c r="A4375" s="345"/>
      <c r="B4375" s="75"/>
      <c r="C4375" s="249"/>
      <c r="D4375" s="798"/>
      <c r="E4375" s="799"/>
      <c r="F4375" s="800"/>
      <c r="G4375" s="714"/>
    </row>
    <row r="4376" spans="1:7" x14ac:dyDescent="0.2">
      <c r="A4376" s="345"/>
      <c r="B4376" s="75"/>
      <c r="C4376" s="352"/>
      <c r="D4376" s="435"/>
      <c r="E4376" s="84"/>
      <c r="F4376" s="70"/>
      <c r="G4376" s="35"/>
    </row>
    <row r="4377" spans="1:7" x14ac:dyDescent="0.2">
      <c r="A4377" s="345"/>
      <c r="B4377" s="75"/>
      <c r="C4377" s="352"/>
      <c r="D4377" s="435"/>
      <c r="E4377" s="84"/>
      <c r="F4377" s="70"/>
      <c r="G4377" s="35"/>
    </row>
    <row r="4378" spans="1:7" x14ac:dyDescent="0.2">
      <c r="A4378" s="345"/>
      <c r="B4378" s="75"/>
      <c r="C4378" s="352"/>
      <c r="D4378" s="435"/>
      <c r="E4378" s="84"/>
      <c r="F4378" s="70"/>
      <c r="G4378" s="35"/>
    </row>
    <row r="4379" spans="1:7" x14ac:dyDescent="0.2">
      <c r="A4379" s="345"/>
      <c r="B4379" s="75"/>
      <c r="C4379" s="352"/>
      <c r="D4379" s="435"/>
      <c r="E4379" s="84"/>
      <c r="F4379" s="70"/>
      <c r="G4379" s="35"/>
    </row>
    <row r="4380" spans="1:7" x14ac:dyDescent="0.2">
      <c r="A4380" s="345"/>
      <c r="B4380" s="75"/>
      <c r="C4380" s="352"/>
      <c r="D4380" s="435"/>
      <c r="E4380" s="84"/>
      <c r="F4380" s="70"/>
      <c r="G4380" s="35"/>
    </row>
    <row r="4381" spans="1:7" x14ac:dyDescent="0.2">
      <c r="A4381" s="345"/>
      <c r="B4381" s="75"/>
      <c r="C4381" s="352"/>
      <c r="D4381" s="435"/>
      <c r="E4381" s="84"/>
      <c r="F4381" s="70"/>
      <c r="G4381" s="35"/>
    </row>
    <row r="4382" spans="1:7" x14ac:dyDescent="0.2">
      <c r="A4382" s="345"/>
      <c r="B4382" s="75"/>
      <c r="C4382" s="352"/>
      <c r="D4382" s="435"/>
      <c r="E4382" s="84"/>
      <c r="F4382" s="70"/>
      <c r="G4382" s="35"/>
    </row>
    <row r="4383" spans="1:7" x14ac:dyDescent="0.2">
      <c r="A4383" s="345"/>
      <c r="B4383" s="75"/>
      <c r="C4383" s="352"/>
      <c r="D4383" s="435" t="s">
        <v>150</v>
      </c>
      <c r="E4383" s="84"/>
      <c r="F4383" s="172"/>
      <c r="G4383" s="35"/>
    </row>
    <row r="4384" spans="1:7" x14ac:dyDescent="0.2">
      <c r="A4384" s="345"/>
      <c r="B4384" s="75"/>
      <c r="C4384" s="352"/>
      <c r="D4384" s="435"/>
      <c r="E4384" s="84"/>
      <c r="F4384" s="173"/>
      <c r="G4384" s="35"/>
    </row>
    <row r="4385" spans="1:7" x14ac:dyDescent="0.2">
      <c r="A4385" s="345"/>
      <c r="B4385" s="75"/>
      <c r="C4385" s="352"/>
      <c r="D4385" s="435"/>
      <c r="E4385" s="84"/>
      <c r="F4385" s="173"/>
      <c r="G4385" s="35"/>
    </row>
    <row r="4386" spans="1:7" ht="13.5" thickBot="1" x14ac:dyDescent="0.25">
      <c r="A4386" s="45"/>
      <c r="B4386" s="188"/>
      <c r="C4386" s="47" t="s">
        <v>8</v>
      </c>
      <c r="D4386" s="66" t="s">
        <v>8</v>
      </c>
      <c r="E4386" s="188"/>
      <c r="F4386" s="49" t="s">
        <v>15</v>
      </c>
      <c r="G4386" s="50">
        <f>SUM(G4352:G4385)</f>
        <v>6000</v>
      </c>
    </row>
    <row r="4387" spans="1:7" ht="13.5" thickTop="1" x14ac:dyDescent="0.2">
      <c r="A4387" s="1188" t="s">
        <v>4842</v>
      </c>
      <c r="B4387" s="1189"/>
      <c r="C4387" s="1189"/>
      <c r="D4387" s="1189"/>
      <c r="E4387" s="1189"/>
      <c r="F4387" s="1189"/>
      <c r="G4387" s="1190"/>
    </row>
    <row r="4388" spans="1:7" ht="13.5" thickBot="1" x14ac:dyDescent="0.25">
      <c r="A4388" s="359"/>
      <c r="B4388" s="355"/>
      <c r="C4388" s="355" t="s">
        <v>8</v>
      </c>
      <c r="D4388" s="360"/>
      <c r="E4388" s="355"/>
      <c r="F4388" s="361"/>
      <c r="G4388" s="362"/>
    </row>
    <row r="4389" spans="1:7" ht="13.5" thickTop="1" x14ac:dyDescent="0.2">
      <c r="A4389" s="1130" t="s">
        <v>8</v>
      </c>
      <c r="B4389" s="1131"/>
      <c r="C4389" s="1131"/>
      <c r="D4389" s="57" t="s">
        <v>11</v>
      </c>
      <c r="E4389" s="1132" t="s">
        <v>12</v>
      </c>
      <c r="F4389" s="1132"/>
      <c r="G4389" s="1133"/>
    </row>
    <row r="4390" spans="1:7" x14ac:dyDescent="0.2">
      <c r="A4390" s="1191" t="s">
        <v>17</v>
      </c>
      <c r="B4390" s="1192"/>
      <c r="C4390" s="1193"/>
      <c r="D4390" s="39"/>
      <c r="E4390" s="1136"/>
      <c r="F4390" s="1137"/>
      <c r="G4390" s="1138"/>
    </row>
    <row r="4391" spans="1:7" x14ac:dyDescent="0.2">
      <c r="A4391" s="1191" t="s">
        <v>38</v>
      </c>
      <c r="B4391" s="1192"/>
      <c r="C4391" s="1193"/>
      <c r="D4391" s="58" t="s">
        <v>380</v>
      </c>
      <c r="E4391" s="1194" t="s">
        <v>142</v>
      </c>
      <c r="F4391" s="1139"/>
      <c r="G4391" s="1140"/>
    </row>
    <row r="4392" spans="1:7" ht="13.5" thickBot="1" x14ac:dyDescent="0.25">
      <c r="A4392" s="1195" t="s">
        <v>39</v>
      </c>
      <c r="B4392" s="1196"/>
      <c r="C4392" s="1197"/>
      <c r="D4392" s="356" t="s">
        <v>589</v>
      </c>
      <c r="E4392" s="1143" t="s">
        <v>0</v>
      </c>
      <c r="F4392" s="1143"/>
      <c r="G4392" s="1144"/>
    </row>
  </sheetData>
  <mergeCells count="1229">
    <mergeCell ref="A4343:G4343"/>
    <mergeCell ref="A4344:G4344"/>
    <mergeCell ref="A4345:G4345"/>
    <mergeCell ref="E4348:F4348"/>
    <mergeCell ref="E4350:F4350"/>
    <mergeCell ref="A4387:G4387"/>
    <mergeCell ref="A4389:C4389"/>
    <mergeCell ref="E4389:G4389"/>
    <mergeCell ref="A4390:C4390"/>
    <mergeCell ref="E4390:G4390"/>
    <mergeCell ref="A4391:C4391"/>
    <mergeCell ref="E4391:G4391"/>
    <mergeCell ref="A4392:C4392"/>
    <mergeCell ref="E4392:G4392"/>
    <mergeCell ref="E3949:F3949"/>
    <mergeCell ref="E3951:F3951"/>
    <mergeCell ref="A3988:G3988"/>
    <mergeCell ref="A3990:C3990"/>
    <mergeCell ref="E3990:G3990"/>
    <mergeCell ref="A3991:C3991"/>
    <mergeCell ref="E3991:G3991"/>
    <mergeCell ref="A3992:C3992"/>
    <mergeCell ref="E3992:G3992"/>
    <mergeCell ref="A3993:C3993"/>
    <mergeCell ref="E3993:G3993"/>
    <mergeCell ref="A3894:G3894"/>
    <mergeCell ref="A3895:G3895"/>
    <mergeCell ref="A3896:G3896"/>
    <mergeCell ref="E3899:F3899"/>
    <mergeCell ref="E3901:F3901"/>
    <mergeCell ref="A3938:G3938"/>
    <mergeCell ref="A3940:C3940"/>
    <mergeCell ref="E3940:G3940"/>
    <mergeCell ref="A3941:C3941"/>
    <mergeCell ref="E3941:G3941"/>
    <mergeCell ref="A3942:C3942"/>
    <mergeCell ref="E3942:G3942"/>
    <mergeCell ref="A3943:C3943"/>
    <mergeCell ref="E3943:G3943"/>
    <mergeCell ref="A3944:G3944"/>
    <mergeCell ref="A3945:G3945"/>
    <mergeCell ref="A3946:G3946"/>
    <mergeCell ref="A3891:C3891"/>
    <mergeCell ref="E3891:G3891"/>
    <mergeCell ref="A3892:C3892"/>
    <mergeCell ref="E3892:G3892"/>
    <mergeCell ref="A3893:C3893"/>
    <mergeCell ref="E3893:G3893"/>
    <mergeCell ref="A3838:G3838"/>
    <mergeCell ref="A3840:C3840"/>
    <mergeCell ref="E3840:G3840"/>
    <mergeCell ref="A3841:C3841"/>
    <mergeCell ref="E3841:G3841"/>
    <mergeCell ref="A3842:C3842"/>
    <mergeCell ref="E3842:G3842"/>
    <mergeCell ref="A3843:C3843"/>
    <mergeCell ref="E3843:G3843"/>
    <mergeCell ref="A3844:G3844"/>
    <mergeCell ref="A3845:G3845"/>
    <mergeCell ref="A3846:G3846"/>
    <mergeCell ref="E3849:F3849"/>
    <mergeCell ref="E3851:F3851"/>
    <mergeCell ref="A3888:G3888"/>
    <mergeCell ref="A3890:C3890"/>
    <mergeCell ref="E3890:G3890"/>
    <mergeCell ref="A3493:C3493"/>
    <mergeCell ref="E3493:G3493"/>
    <mergeCell ref="A3444:G3444"/>
    <mergeCell ref="A3445:G3445"/>
    <mergeCell ref="A3446:G3446"/>
    <mergeCell ref="E3449:F3449"/>
    <mergeCell ref="E3451:F3451"/>
    <mergeCell ref="A3488:G3488"/>
    <mergeCell ref="A3490:C3490"/>
    <mergeCell ref="E3490:G3490"/>
    <mergeCell ref="A3491:C3491"/>
    <mergeCell ref="E3491:G3491"/>
    <mergeCell ref="A3794:G3794"/>
    <mergeCell ref="A3795:G3795"/>
    <mergeCell ref="A3796:G3796"/>
    <mergeCell ref="E3799:F3799"/>
    <mergeCell ref="E3801:F3801"/>
    <mergeCell ref="A3544:G3544"/>
    <mergeCell ref="A3545:G3545"/>
    <mergeCell ref="A3546:G3546"/>
    <mergeCell ref="E3549:F3549"/>
    <mergeCell ref="E3551:F3551"/>
    <mergeCell ref="A3588:G3588"/>
    <mergeCell ref="A3590:C3590"/>
    <mergeCell ref="E3590:G3590"/>
    <mergeCell ref="A3591:C3591"/>
    <mergeCell ref="E3591:G3591"/>
    <mergeCell ref="A3542:C3542"/>
    <mergeCell ref="E3542:G3542"/>
    <mergeCell ref="A3543:C3543"/>
    <mergeCell ref="E3543:G3543"/>
    <mergeCell ref="A3494:G3494"/>
    <mergeCell ref="A3095:C3095"/>
    <mergeCell ref="E3095:G3095"/>
    <mergeCell ref="A3096:C3096"/>
    <mergeCell ref="E3096:G3096"/>
    <mergeCell ref="N3094:T3094"/>
    <mergeCell ref="A3048:G3048"/>
    <mergeCell ref="A3049:G3049"/>
    <mergeCell ref="A3050:G3050"/>
    <mergeCell ref="E3053:F3053"/>
    <mergeCell ref="E3055:F3055"/>
    <mergeCell ref="A3091:G3091"/>
    <mergeCell ref="A3093:C3093"/>
    <mergeCell ref="E3093:G3093"/>
    <mergeCell ref="A3094:C3094"/>
    <mergeCell ref="E3094:G3094"/>
    <mergeCell ref="A3492:C3492"/>
    <mergeCell ref="E3492:G3492"/>
    <mergeCell ref="A3144:C3144"/>
    <mergeCell ref="E3144:G3144"/>
    <mergeCell ref="A3145:C3145"/>
    <mergeCell ref="E3145:G3145"/>
    <mergeCell ref="A3146:G3146"/>
    <mergeCell ref="A3147:G3147"/>
    <mergeCell ref="A3148:G3148"/>
    <mergeCell ref="E3151:F3151"/>
    <mergeCell ref="E3153:F3153"/>
    <mergeCell ref="A3097:G3097"/>
    <mergeCell ref="A3098:G3098"/>
    <mergeCell ref="A3099:G3099"/>
    <mergeCell ref="E3102:F3102"/>
    <mergeCell ref="E3104:F3104"/>
    <mergeCell ref="A3140:G3140"/>
    <mergeCell ref="E2896:G2896"/>
    <mergeCell ref="A2897:C2897"/>
    <mergeCell ref="E2897:G2897"/>
    <mergeCell ref="A2898:G2898"/>
    <mergeCell ref="A2899:G2899"/>
    <mergeCell ref="A2900:G2900"/>
    <mergeCell ref="E2903:F2903"/>
    <mergeCell ref="E2905:F2905"/>
    <mergeCell ref="A2942:G2942"/>
    <mergeCell ref="A2944:C2944"/>
    <mergeCell ref="E2944:G2944"/>
    <mergeCell ref="A2945:C2945"/>
    <mergeCell ref="E2945:G2945"/>
    <mergeCell ref="A2946:C2946"/>
    <mergeCell ref="E2946:G2946"/>
    <mergeCell ref="A2947:C2947"/>
    <mergeCell ref="E2947:G2947"/>
    <mergeCell ref="E2305:F2305"/>
    <mergeCell ref="A2344:C2344"/>
    <mergeCell ref="E2344:G2344"/>
    <mergeCell ref="A2345:C2345"/>
    <mergeCell ref="E2345:G2345"/>
    <mergeCell ref="A2346:C2346"/>
    <mergeCell ref="E2346:G2346"/>
    <mergeCell ref="A2347:C2347"/>
    <mergeCell ref="E2347:G2347"/>
    <mergeCell ref="A2848:G2848"/>
    <mergeCell ref="A2849:G2849"/>
    <mergeCell ref="A2850:G2850"/>
    <mergeCell ref="A2348:G2348"/>
    <mergeCell ref="A2349:G2349"/>
    <mergeCell ref="A2350:G2350"/>
    <mergeCell ref="E2353:F2353"/>
    <mergeCell ref="E2355:F2355"/>
    <mergeCell ref="A2392:G2392"/>
    <mergeCell ref="A2394:C2394"/>
    <mergeCell ref="E2394:G2394"/>
    <mergeCell ref="A2395:C2395"/>
    <mergeCell ref="E2395:G2395"/>
    <mergeCell ref="A2442:G2442"/>
    <mergeCell ref="A2444:C2444"/>
    <mergeCell ref="E2444:G2444"/>
    <mergeCell ref="A2445:C2445"/>
    <mergeCell ref="E2445:G2445"/>
    <mergeCell ref="A2446:C2446"/>
    <mergeCell ref="E2446:G2446"/>
    <mergeCell ref="A2447:C2447"/>
    <mergeCell ref="E2447:G2447"/>
    <mergeCell ref="A2396:C2396"/>
    <mergeCell ref="A2094:C2094"/>
    <mergeCell ref="E2094:G2094"/>
    <mergeCell ref="A2095:C2095"/>
    <mergeCell ref="E2095:G2095"/>
    <mergeCell ref="A2246:C2246"/>
    <mergeCell ref="E2246:G2246"/>
    <mergeCell ref="A2247:C2247"/>
    <mergeCell ref="E2247:G2247"/>
    <mergeCell ref="A2198:G2198"/>
    <mergeCell ref="A2199:G2199"/>
    <mergeCell ref="A2200:G2200"/>
    <mergeCell ref="E2203:F2203"/>
    <mergeCell ref="E2205:F2205"/>
    <mergeCell ref="A2242:G2242"/>
    <mergeCell ref="A2244:C2244"/>
    <mergeCell ref="E2244:G2244"/>
    <mergeCell ref="A2245:C2245"/>
    <mergeCell ref="E2245:G2245"/>
    <mergeCell ref="A2192:G2192"/>
    <mergeCell ref="A2194:C2194"/>
    <mergeCell ref="E2194:G2194"/>
    <mergeCell ref="A2195:C2195"/>
    <mergeCell ref="E2195:G2195"/>
    <mergeCell ref="A2196:C2196"/>
    <mergeCell ref="E2196:G2196"/>
    <mergeCell ref="A2197:C2197"/>
    <mergeCell ref="E2197:G2197"/>
    <mergeCell ref="E1803:F1803"/>
    <mergeCell ref="E1805:F1805"/>
    <mergeCell ref="A1842:G1842"/>
    <mergeCell ref="A1844:C1844"/>
    <mergeCell ref="E1844:G1844"/>
    <mergeCell ref="A1845:C1845"/>
    <mergeCell ref="E1845:G1845"/>
    <mergeCell ref="A1846:C1846"/>
    <mergeCell ref="E1846:G1846"/>
    <mergeCell ref="A1847:C1847"/>
    <mergeCell ref="E1847:G1847"/>
    <mergeCell ref="A2046:C2046"/>
    <mergeCell ref="E2046:G2046"/>
    <mergeCell ref="A2047:C2047"/>
    <mergeCell ref="E2047:G2047"/>
    <mergeCell ref="A1998:G1998"/>
    <mergeCell ref="A1999:G1999"/>
    <mergeCell ref="A2000:G2000"/>
    <mergeCell ref="E2003:F2003"/>
    <mergeCell ref="E2005:F2005"/>
    <mergeCell ref="A2042:G2042"/>
    <mergeCell ref="A2044:C2044"/>
    <mergeCell ref="E2044:G2044"/>
    <mergeCell ref="A2045:C2045"/>
    <mergeCell ref="E2045:G2045"/>
    <mergeCell ref="A1896:C1896"/>
    <mergeCell ref="E1896:G1896"/>
    <mergeCell ref="A1897:C1897"/>
    <mergeCell ref="E1897:G1897"/>
    <mergeCell ref="A1898:G1898"/>
    <mergeCell ref="A1899:G1899"/>
    <mergeCell ref="A1900:G1900"/>
    <mergeCell ref="A1748:G1748"/>
    <mergeCell ref="A1749:G1749"/>
    <mergeCell ref="A1750:G1750"/>
    <mergeCell ref="E1753:F1753"/>
    <mergeCell ref="E1755:F1755"/>
    <mergeCell ref="A1792:G1792"/>
    <mergeCell ref="A1794:C1794"/>
    <mergeCell ref="E1794:G1794"/>
    <mergeCell ref="A1795:C1795"/>
    <mergeCell ref="E1795:G1795"/>
    <mergeCell ref="A1796:C1796"/>
    <mergeCell ref="E1796:G1796"/>
    <mergeCell ref="A1797:C1797"/>
    <mergeCell ref="E1797:G1797"/>
    <mergeCell ref="A1798:G1798"/>
    <mergeCell ref="A1799:G1799"/>
    <mergeCell ref="A1800:G1800"/>
    <mergeCell ref="A1546:C1546"/>
    <mergeCell ref="E1546:G1546"/>
    <mergeCell ref="A1547:C1547"/>
    <mergeCell ref="E1547:G1547"/>
    <mergeCell ref="A1498:G1498"/>
    <mergeCell ref="A1499:G1499"/>
    <mergeCell ref="A1500:G1500"/>
    <mergeCell ref="E1503:F1503"/>
    <mergeCell ref="E1505:F1505"/>
    <mergeCell ref="A1542:G1542"/>
    <mergeCell ref="A1544:C1544"/>
    <mergeCell ref="E1544:G1544"/>
    <mergeCell ref="A1545:C1545"/>
    <mergeCell ref="E1545:G1545"/>
    <mergeCell ref="A1596:C1596"/>
    <mergeCell ref="E1596:G1596"/>
    <mergeCell ref="A1597:C1597"/>
    <mergeCell ref="E1597:G1597"/>
    <mergeCell ref="A1548:G1548"/>
    <mergeCell ref="A1549:G1549"/>
    <mergeCell ref="A1550:G1550"/>
    <mergeCell ref="E1553:F1553"/>
    <mergeCell ref="E1555:F1555"/>
    <mergeCell ref="A1592:G1592"/>
    <mergeCell ref="A1594:C1594"/>
    <mergeCell ref="E1594:G1594"/>
    <mergeCell ref="A1595:C1595"/>
    <mergeCell ref="E1595:G1595"/>
    <mergeCell ref="A1446:C1446"/>
    <mergeCell ref="E1446:G1446"/>
    <mergeCell ref="A1447:C1447"/>
    <mergeCell ref="E1447:G1447"/>
    <mergeCell ref="A1448:G1448"/>
    <mergeCell ref="A1449:G1449"/>
    <mergeCell ref="A1450:G1450"/>
    <mergeCell ref="E1453:F1453"/>
    <mergeCell ref="E1455:F1455"/>
    <mergeCell ref="A1494:C1494"/>
    <mergeCell ref="E1494:G1494"/>
    <mergeCell ref="A1495:C1495"/>
    <mergeCell ref="E1495:G1495"/>
    <mergeCell ref="A1496:C1496"/>
    <mergeCell ref="E1496:G1496"/>
    <mergeCell ref="A1497:C1497"/>
    <mergeCell ref="E1497:G1497"/>
    <mergeCell ref="A1492:G1492"/>
    <mergeCell ref="E1355:F1355"/>
    <mergeCell ref="A1394:C1394"/>
    <mergeCell ref="E1394:G1394"/>
    <mergeCell ref="A1395:C1395"/>
    <mergeCell ref="E1395:G1395"/>
    <mergeCell ref="A1396:C1396"/>
    <mergeCell ref="E1396:G1396"/>
    <mergeCell ref="A1397:C1397"/>
    <mergeCell ref="E1397:G1397"/>
    <mergeCell ref="A1398:G1398"/>
    <mergeCell ref="A1399:G1399"/>
    <mergeCell ref="A1400:G1400"/>
    <mergeCell ref="E1403:F1403"/>
    <mergeCell ref="E1405:F1405"/>
    <mergeCell ref="A1444:C1444"/>
    <mergeCell ref="E1444:G1444"/>
    <mergeCell ref="A1445:C1445"/>
    <mergeCell ref="E1445:G1445"/>
    <mergeCell ref="A1298:G1298"/>
    <mergeCell ref="A1299:G1299"/>
    <mergeCell ref="A1300:G1300"/>
    <mergeCell ref="E1303:F1303"/>
    <mergeCell ref="E1305:F1305"/>
    <mergeCell ref="A1344:C1344"/>
    <mergeCell ref="E1344:G1344"/>
    <mergeCell ref="A1345:C1345"/>
    <mergeCell ref="E1345:G1345"/>
    <mergeCell ref="A1346:C1346"/>
    <mergeCell ref="E1346:G1346"/>
    <mergeCell ref="A1347:C1347"/>
    <mergeCell ref="E1347:G1347"/>
    <mergeCell ref="A1348:G1348"/>
    <mergeCell ref="A1349:G1349"/>
    <mergeCell ref="A1350:G1350"/>
    <mergeCell ref="E1353:F1353"/>
    <mergeCell ref="A1096:C1096"/>
    <mergeCell ref="E1096:G1096"/>
    <mergeCell ref="A1097:C1097"/>
    <mergeCell ref="E1097:G1097"/>
    <mergeCell ref="A1248:G1248"/>
    <mergeCell ref="A1249:G1249"/>
    <mergeCell ref="A1250:G1250"/>
    <mergeCell ref="E1253:F1253"/>
    <mergeCell ref="E1255:F1255"/>
    <mergeCell ref="A1294:C1294"/>
    <mergeCell ref="E1294:G1294"/>
    <mergeCell ref="A1295:C1295"/>
    <mergeCell ref="E1295:G1295"/>
    <mergeCell ref="A1296:C1296"/>
    <mergeCell ref="E1296:G1296"/>
    <mergeCell ref="A1297:C1297"/>
    <mergeCell ref="E1297:G1297"/>
    <mergeCell ref="A1144:C1144"/>
    <mergeCell ref="E1144:G1144"/>
    <mergeCell ref="A1145:C1145"/>
    <mergeCell ref="E1145:G1145"/>
    <mergeCell ref="A1148:G1148"/>
    <mergeCell ref="A1098:G1098"/>
    <mergeCell ref="A1099:G1099"/>
    <mergeCell ref="A1100:G1100"/>
    <mergeCell ref="E1103:F1103"/>
    <mergeCell ref="E1105:F1105"/>
    <mergeCell ref="A1146:C1146"/>
    <mergeCell ref="E1146:G1146"/>
    <mergeCell ref="A1147:C1147"/>
    <mergeCell ref="E1147:G1147"/>
    <mergeCell ref="A1044:C1044"/>
    <mergeCell ref="E1044:G1044"/>
    <mergeCell ref="A1045:C1045"/>
    <mergeCell ref="E1045:G1045"/>
    <mergeCell ref="A1046:C1046"/>
    <mergeCell ref="E1046:G1046"/>
    <mergeCell ref="A1047:C1047"/>
    <mergeCell ref="E1047:G1047"/>
    <mergeCell ref="A1048:G1048"/>
    <mergeCell ref="A1049:G1049"/>
    <mergeCell ref="A1050:G1050"/>
    <mergeCell ref="E1053:F1053"/>
    <mergeCell ref="E1055:F1055"/>
    <mergeCell ref="A1092:G1092"/>
    <mergeCell ref="A1094:C1094"/>
    <mergeCell ref="E1094:G1094"/>
    <mergeCell ref="A1095:C1095"/>
    <mergeCell ref="E1095:G1095"/>
    <mergeCell ref="E953:F953"/>
    <mergeCell ref="E955:F955"/>
    <mergeCell ref="A992:G992"/>
    <mergeCell ref="A994:C994"/>
    <mergeCell ref="E994:G994"/>
    <mergeCell ref="A995:C995"/>
    <mergeCell ref="E995:G995"/>
    <mergeCell ref="A996:C996"/>
    <mergeCell ref="E996:G996"/>
    <mergeCell ref="A997:C997"/>
    <mergeCell ref="E997:G997"/>
    <mergeCell ref="A998:G998"/>
    <mergeCell ref="A999:G999"/>
    <mergeCell ref="A1000:G1000"/>
    <mergeCell ref="E1003:F1003"/>
    <mergeCell ref="E1005:F1005"/>
    <mergeCell ref="A1042:G1042"/>
    <mergeCell ref="A898:G898"/>
    <mergeCell ref="A899:G899"/>
    <mergeCell ref="A900:G900"/>
    <mergeCell ref="E903:F903"/>
    <mergeCell ref="E905:F905"/>
    <mergeCell ref="A944:C944"/>
    <mergeCell ref="E944:G944"/>
    <mergeCell ref="A945:C945"/>
    <mergeCell ref="E945:G945"/>
    <mergeCell ref="A946:C946"/>
    <mergeCell ref="E946:G946"/>
    <mergeCell ref="A947:C947"/>
    <mergeCell ref="E947:G947"/>
    <mergeCell ref="A942:G942"/>
    <mergeCell ref="A948:G948"/>
    <mergeCell ref="A949:G949"/>
    <mergeCell ref="A950:G950"/>
    <mergeCell ref="A800:G800"/>
    <mergeCell ref="E803:F803"/>
    <mergeCell ref="E805:F805"/>
    <mergeCell ref="A842:G842"/>
    <mergeCell ref="A843:G843"/>
    <mergeCell ref="A844:C844"/>
    <mergeCell ref="E844:G844"/>
    <mergeCell ref="A845:C845"/>
    <mergeCell ref="E845:G845"/>
    <mergeCell ref="A846:C846"/>
    <mergeCell ref="E846:G846"/>
    <mergeCell ref="A847:C847"/>
    <mergeCell ref="E847:G847"/>
    <mergeCell ref="A848:G848"/>
    <mergeCell ref="A849:G849"/>
    <mergeCell ref="A850:G850"/>
    <mergeCell ref="A897:C897"/>
    <mergeCell ref="E897:G897"/>
    <mergeCell ref="E853:F853"/>
    <mergeCell ref="E855:F855"/>
    <mergeCell ref="A893:G893"/>
    <mergeCell ref="A894:C894"/>
    <mergeCell ref="E894:G894"/>
    <mergeCell ref="A895:C895"/>
    <mergeCell ref="E895:G895"/>
    <mergeCell ref="A896:C896"/>
    <mergeCell ref="E896:G896"/>
    <mergeCell ref="A748:G748"/>
    <mergeCell ref="A749:G749"/>
    <mergeCell ref="A750:G750"/>
    <mergeCell ref="E753:F753"/>
    <mergeCell ref="E755:F755"/>
    <mergeCell ref="A794:C794"/>
    <mergeCell ref="E794:G794"/>
    <mergeCell ref="A795:C795"/>
    <mergeCell ref="E795:G795"/>
    <mergeCell ref="A796:C796"/>
    <mergeCell ref="E796:G796"/>
    <mergeCell ref="A797:C797"/>
    <mergeCell ref="E797:G797"/>
    <mergeCell ref="A792:G792"/>
    <mergeCell ref="A793:G793"/>
    <mergeCell ref="A798:G798"/>
    <mergeCell ref="A799:G799"/>
    <mergeCell ref="A696:C696"/>
    <mergeCell ref="E696:G696"/>
    <mergeCell ref="A697:C697"/>
    <mergeCell ref="E697:G697"/>
    <mergeCell ref="A698:G698"/>
    <mergeCell ref="A699:G699"/>
    <mergeCell ref="A700:G700"/>
    <mergeCell ref="E703:F703"/>
    <mergeCell ref="E705:F705"/>
    <mergeCell ref="A744:C744"/>
    <mergeCell ref="E744:G744"/>
    <mergeCell ref="A745:C745"/>
    <mergeCell ref="E745:G745"/>
    <mergeCell ref="A746:C746"/>
    <mergeCell ref="E746:G746"/>
    <mergeCell ref="A747:C747"/>
    <mergeCell ref="E747:G747"/>
    <mergeCell ref="E605:F605"/>
    <mergeCell ref="A644:C644"/>
    <mergeCell ref="E644:G644"/>
    <mergeCell ref="A645:C645"/>
    <mergeCell ref="E645:G645"/>
    <mergeCell ref="A646:C646"/>
    <mergeCell ref="E646:G646"/>
    <mergeCell ref="A647:C647"/>
    <mergeCell ref="E647:G647"/>
    <mergeCell ref="A648:G648"/>
    <mergeCell ref="A649:G649"/>
    <mergeCell ref="A650:G650"/>
    <mergeCell ref="E653:F653"/>
    <mergeCell ref="E655:F655"/>
    <mergeCell ref="A694:C694"/>
    <mergeCell ref="E694:G694"/>
    <mergeCell ref="A695:C695"/>
    <mergeCell ref="E695:G695"/>
    <mergeCell ref="A548:G548"/>
    <mergeCell ref="A549:G549"/>
    <mergeCell ref="A550:G550"/>
    <mergeCell ref="E553:F553"/>
    <mergeCell ref="E555:F555"/>
    <mergeCell ref="A594:C594"/>
    <mergeCell ref="E594:G594"/>
    <mergeCell ref="A595:C595"/>
    <mergeCell ref="E595:G595"/>
    <mergeCell ref="A596:C596"/>
    <mergeCell ref="E596:G596"/>
    <mergeCell ref="A597:C597"/>
    <mergeCell ref="E597:G597"/>
    <mergeCell ref="A598:G598"/>
    <mergeCell ref="A599:G599"/>
    <mergeCell ref="A600:G600"/>
    <mergeCell ref="E603:F603"/>
    <mergeCell ref="A442:G442"/>
    <mergeCell ref="A496:C496"/>
    <mergeCell ref="E496:G496"/>
    <mergeCell ref="A497:C497"/>
    <mergeCell ref="E497:G497"/>
    <mergeCell ref="A498:G498"/>
    <mergeCell ref="A499:G499"/>
    <mergeCell ref="A500:G500"/>
    <mergeCell ref="E503:F503"/>
    <mergeCell ref="E505:F505"/>
    <mergeCell ref="A544:C544"/>
    <mergeCell ref="E544:G544"/>
    <mergeCell ref="A545:C545"/>
    <mergeCell ref="E545:G545"/>
    <mergeCell ref="A546:C546"/>
    <mergeCell ref="E546:G546"/>
    <mergeCell ref="A547:C547"/>
    <mergeCell ref="E547:G547"/>
    <mergeCell ref="A448:G448"/>
    <mergeCell ref="A449:G449"/>
    <mergeCell ref="A450:G450"/>
    <mergeCell ref="E453:F453"/>
    <mergeCell ref="E455:F455"/>
    <mergeCell ref="A494:C494"/>
    <mergeCell ref="E494:G494"/>
    <mergeCell ref="A495:C495"/>
    <mergeCell ref="E495:G495"/>
    <mergeCell ref="A444:C444"/>
    <mergeCell ref="E444:G444"/>
    <mergeCell ref="A445:C445"/>
    <mergeCell ref="E445:G445"/>
    <mergeCell ref="A446:C446"/>
    <mergeCell ref="A399:G399"/>
    <mergeCell ref="A400:G400"/>
    <mergeCell ref="E403:F403"/>
    <mergeCell ref="E405:F405"/>
    <mergeCell ref="A349:G349"/>
    <mergeCell ref="A350:G350"/>
    <mergeCell ref="E353:F353"/>
    <mergeCell ref="E355:F355"/>
    <mergeCell ref="A394:C394"/>
    <mergeCell ref="E394:G394"/>
    <mergeCell ref="A395:C395"/>
    <mergeCell ref="E395:G395"/>
    <mergeCell ref="A392:G392"/>
    <mergeCell ref="A396:C396"/>
    <mergeCell ref="E396:G396"/>
    <mergeCell ref="A397:C397"/>
    <mergeCell ref="E397:G397"/>
    <mergeCell ref="A398:G398"/>
    <mergeCell ref="A196:C196"/>
    <mergeCell ref="E196:G196"/>
    <mergeCell ref="A197:C197"/>
    <mergeCell ref="E197:G197"/>
    <mergeCell ref="A198:G198"/>
    <mergeCell ref="A247:C247"/>
    <mergeCell ref="A348:G348"/>
    <mergeCell ref="A248:G248"/>
    <mergeCell ref="A249:G249"/>
    <mergeCell ref="A250:G250"/>
    <mergeCell ref="E253:F253"/>
    <mergeCell ref="E255:F255"/>
    <mergeCell ref="A300:G300"/>
    <mergeCell ref="A346:C346"/>
    <mergeCell ref="E346:G346"/>
    <mergeCell ref="A347:C347"/>
    <mergeCell ref="E347:G347"/>
    <mergeCell ref="E303:F303"/>
    <mergeCell ref="E305:F305"/>
    <mergeCell ref="A344:C344"/>
    <mergeCell ref="E344:G344"/>
    <mergeCell ref="A345:C345"/>
    <mergeCell ref="E345:G345"/>
    <mergeCell ref="A297:C297"/>
    <mergeCell ref="E297:G297"/>
    <mergeCell ref="A298:G298"/>
    <mergeCell ref="A299:G299"/>
    <mergeCell ref="A294:C294"/>
    <mergeCell ref="E294:G294"/>
    <mergeCell ref="A295:C295"/>
    <mergeCell ref="E295:G295"/>
    <mergeCell ref="A296:C296"/>
    <mergeCell ref="A150:G150"/>
    <mergeCell ref="E153:F153"/>
    <mergeCell ref="E155:F155"/>
    <mergeCell ref="A195:C195"/>
    <mergeCell ref="E195:G195"/>
    <mergeCell ref="E144:G144"/>
    <mergeCell ref="A145:C145"/>
    <mergeCell ref="E145:G145"/>
    <mergeCell ref="A101:G101"/>
    <mergeCell ref="E104:F104"/>
    <mergeCell ref="E106:F106"/>
    <mergeCell ref="A144:C144"/>
    <mergeCell ref="A95:C95"/>
    <mergeCell ref="E95:G95"/>
    <mergeCell ref="A99:G99"/>
    <mergeCell ref="A100:G100"/>
    <mergeCell ref="A98:C98"/>
    <mergeCell ref="E98:G98"/>
    <mergeCell ref="A96:C96"/>
    <mergeCell ref="E96:G96"/>
    <mergeCell ref="A97:C97"/>
    <mergeCell ref="E97:G97"/>
    <mergeCell ref="A245:C245"/>
    <mergeCell ref="E245:G245"/>
    <mergeCell ref="A246:C246"/>
    <mergeCell ref="E246:G246"/>
    <mergeCell ref="A292:G292"/>
    <mergeCell ref="A293:G293"/>
    <mergeCell ref="A46:C46"/>
    <mergeCell ref="E46:G46"/>
    <mergeCell ref="A47:C47"/>
    <mergeCell ref="A1:G1"/>
    <mergeCell ref="A2:G2"/>
    <mergeCell ref="A3:G3"/>
    <mergeCell ref="E6:F6"/>
    <mergeCell ref="E8:F8"/>
    <mergeCell ref="A199:G199"/>
    <mergeCell ref="A200:G200"/>
    <mergeCell ref="E203:F203"/>
    <mergeCell ref="E205:F205"/>
    <mergeCell ref="E247:G247"/>
    <mergeCell ref="E55:F55"/>
    <mergeCell ref="E57:F57"/>
    <mergeCell ref="A50:G50"/>
    <mergeCell ref="A51:G51"/>
    <mergeCell ref="A52:G52"/>
    <mergeCell ref="A146:C146"/>
    <mergeCell ref="E146:G146"/>
    <mergeCell ref="A147:C147"/>
    <mergeCell ref="E147:G147"/>
    <mergeCell ref="A194:C194"/>
    <mergeCell ref="E194:G194"/>
    <mergeCell ref="A148:G148"/>
    <mergeCell ref="A149:G149"/>
    <mergeCell ref="AN49:AP49"/>
    <mergeCell ref="AJ1:AP1"/>
    <mergeCell ref="AJ2:AP2"/>
    <mergeCell ref="AJ3:AP3"/>
    <mergeCell ref="AN6:AO6"/>
    <mergeCell ref="AN8:AO8"/>
    <mergeCell ref="AJ46:AL46"/>
    <mergeCell ref="AN46:AP46"/>
    <mergeCell ref="AJ47:AL47"/>
    <mergeCell ref="AN47:AP47"/>
    <mergeCell ref="AJ48:AL48"/>
    <mergeCell ref="AN48:AP48"/>
    <mergeCell ref="E47:G47"/>
    <mergeCell ref="A48:C48"/>
    <mergeCell ref="E48:G48"/>
    <mergeCell ref="AJ49:AL49"/>
    <mergeCell ref="A49:C49"/>
    <mergeCell ref="E49:G49"/>
    <mergeCell ref="E296:G296"/>
    <mergeCell ref="A244:C244"/>
    <mergeCell ref="E244:G244"/>
    <mergeCell ref="A1246:C1246"/>
    <mergeCell ref="E1246:G1246"/>
    <mergeCell ref="A1247:C1247"/>
    <mergeCell ref="E1247:G1247"/>
    <mergeCell ref="A1198:G1198"/>
    <mergeCell ref="A1199:G1199"/>
    <mergeCell ref="A1200:G1200"/>
    <mergeCell ref="E1203:F1203"/>
    <mergeCell ref="E1205:F1205"/>
    <mergeCell ref="A1244:C1244"/>
    <mergeCell ref="E1244:G1244"/>
    <mergeCell ref="A1245:C1245"/>
    <mergeCell ref="E1245:G1245"/>
    <mergeCell ref="A1242:G1242"/>
    <mergeCell ref="A1197:C1197"/>
    <mergeCell ref="E1197:G1197"/>
    <mergeCell ref="A1149:G1149"/>
    <mergeCell ref="A1150:G1150"/>
    <mergeCell ref="E1153:F1153"/>
    <mergeCell ref="E1155:F1155"/>
    <mergeCell ref="A1194:C1194"/>
    <mergeCell ref="E1194:G1194"/>
    <mergeCell ref="A1195:C1195"/>
    <mergeCell ref="E1195:G1195"/>
    <mergeCell ref="A1196:C1196"/>
    <mergeCell ref="E1196:G1196"/>
    <mergeCell ref="E446:G446"/>
    <mergeCell ref="A447:C447"/>
    <mergeCell ref="E447:G447"/>
    <mergeCell ref="A1646:C1646"/>
    <mergeCell ref="E1646:G1646"/>
    <mergeCell ref="A1647:C1647"/>
    <mergeCell ref="E1647:G1647"/>
    <mergeCell ref="A1648:G1648"/>
    <mergeCell ref="A1649:G1649"/>
    <mergeCell ref="A1650:G1650"/>
    <mergeCell ref="E1653:F1653"/>
    <mergeCell ref="E1655:F1655"/>
    <mergeCell ref="A1598:G1598"/>
    <mergeCell ref="A1599:G1599"/>
    <mergeCell ref="A1600:G1600"/>
    <mergeCell ref="E1603:F1603"/>
    <mergeCell ref="E1605:F1605"/>
    <mergeCell ref="A1642:G1642"/>
    <mergeCell ref="A1644:C1644"/>
    <mergeCell ref="E1644:G1644"/>
    <mergeCell ref="A1645:C1645"/>
    <mergeCell ref="E1645:G1645"/>
    <mergeCell ref="A1746:C1746"/>
    <mergeCell ref="E1746:G1746"/>
    <mergeCell ref="A1747:C1747"/>
    <mergeCell ref="E1747:G1747"/>
    <mergeCell ref="A1699:G1699"/>
    <mergeCell ref="A1700:G1700"/>
    <mergeCell ref="E1703:F1703"/>
    <mergeCell ref="E1705:F1705"/>
    <mergeCell ref="A1742:G1742"/>
    <mergeCell ref="A1744:C1744"/>
    <mergeCell ref="E1744:G1744"/>
    <mergeCell ref="A1745:C1745"/>
    <mergeCell ref="E1745:G1745"/>
    <mergeCell ref="A1694:C1694"/>
    <mergeCell ref="E1694:G1694"/>
    <mergeCell ref="A1695:C1695"/>
    <mergeCell ref="E1695:G1695"/>
    <mergeCell ref="A1696:C1696"/>
    <mergeCell ref="E1696:G1696"/>
    <mergeCell ref="A1697:C1697"/>
    <mergeCell ref="E1697:G1697"/>
    <mergeCell ref="A1698:G1698"/>
    <mergeCell ref="E1903:F1903"/>
    <mergeCell ref="E1905:F1905"/>
    <mergeCell ref="A1848:G1848"/>
    <mergeCell ref="A1849:G1849"/>
    <mergeCell ref="A1850:G1850"/>
    <mergeCell ref="E1853:F1853"/>
    <mergeCell ref="E1855:F1855"/>
    <mergeCell ref="A1892:G1892"/>
    <mergeCell ref="A1894:C1894"/>
    <mergeCell ref="E1894:G1894"/>
    <mergeCell ref="A1895:C1895"/>
    <mergeCell ref="E1895:G1895"/>
    <mergeCell ref="A1996:C1996"/>
    <mergeCell ref="E1996:G1996"/>
    <mergeCell ref="A1997:C1997"/>
    <mergeCell ref="E1997:G1997"/>
    <mergeCell ref="A1948:G1948"/>
    <mergeCell ref="A1949:G1949"/>
    <mergeCell ref="A1950:G1950"/>
    <mergeCell ref="E1953:F1953"/>
    <mergeCell ref="E1955:F1955"/>
    <mergeCell ref="A1992:G1992"/>
    <mergeCell ref="A1994:C1994"/>
    <mergeCell ref="E1994:G1994"/>
    <mergeCell ref="A1995:C1995"/>
    <mergeCell ref="E1995:G1995"/>
    <mergeCell ref="A1942:G1942"/>
    <mergeCell ref="A1944:C1944"/>
    <mergeCell ref="E1944:G1944"/>
    <mergeCell ref="A1945:C1945"/>
    <mergeCell ref="E1945:G1945"/>
    <mergeCell ref="A1946:C1946"/>
    <mergeCell ref="E1946:G1946"/>
    <mergeCell ref="A1947:C1947"/>
    <mergeCell ref="E1947:G1947"/>
    <mergeCell ref="A2146:C2146"/>
    <mergeCell ref="E2146:G2146"/>
    <mergeCell ref="A2147:C2147"/>
    <mergeCell ref="E2147:G2147"/>
    <mergeCell ref="A2148:G2148"/>
    <mergeCell ref="A2149:G2149"/>
    <mergeCell ref="A2150:G2150"/>
    <mergeCell ref="E2153:F2153"/>
    <mergeCell ref="E2155:F2155"/>
    <mergeCell ref="A2098:G2098"/>
    <mergeCell ref="A2099:G2099"/>
    <mergeCell ref="A2100:G2100"/>
    <mergeCell ref="E2103:F2103"/>
    <mergeCell ref="E2105:F2105"/>
    <mergeCell ref="A2142:G2142"/>
    <mergeCell ref="A2144:C2144"/>
    <mergeCell ref="E2144:G2144"/>
    <mergeCell ref="A2145:C2145"/>
    <mergeCell ref="E2145:G2145"/>
    <mergeCell ref="A2096:C2096"/>
    <mergeCell ref="E2096:G2096"/>
    <mergeCell ref="A2097:C2097"/>
    <mergeCell ref="E2097:G2097"/>
    <mergeCell ref="A2048:G2048"/>
    <mergeCell ref="A2049:G2049"/>
    <mergeCell ref="A2050:G2050"/>
    <mergeCell ref="E2053:F2053"/>
    <mergeCell ref="E2055:F2055"/>
    <mergeCell ref="A2092:G2092"/>
    <mergeCell ref="A2248:G2248"/>
    <mergeCell ref="A2249:G2249"/>
    <mergeCell ref="A2250:G2250"/>
    <mergeCell ref="E2253:F2253"/>
    <mergeCell ref="E2255:F2255"/>
    <mergeCell ref="A2298:G2298"/>
    <mergeCell ref="A2299:G2299"/>
    <mergeCell ref="A2300:G2300"/>
    <mergeCell ref="E2303:F2303"/>
    <mergeCell ref="A2292:G2292"/>
    <mergeCell ref="A2294:C2294"/>
    <mergeCell ref="E2294:G2294"/>
    <mergeCell ref="A2295:C2295"/>
    <mergeCell ref="E2295:G2295"/>
    <mergeCell ref="A2296:C2296"/>
    <mergeCell ref="E2296:G2296"/>
    <mergeCell ref="A2297:C2297"/>
    <mergeCell ref="E2297:G2297"/>
    <mergeCell ref="E2396:G2396"/>
    <mergeCell ref="A2397:C2397"/>
    <mergeCell ref="E2397:G2397"/>
    <mergeCell ref="A2398:G2398"/>
    <mergeCell ref="A2399:G2399"/>
    <mergeCell ref="A2400:G2400"/>
    <mergeCell ref="E2403:F2403"/>
    <mergeCell ref="E2405:F2405"/>
    <mergeCell ref="A2496:C2496"/>
    <mergeCell ref="E2496:G2496"/>
    <mergeCell ref="A2497:C2497"/>
    <mergeCell ref="E2497:G2497"/>
    <mergeCell ref="A2498:G2498"/>
    <mergeCell ref="A2499:G2499"/>
    <mergeCell ref="A2500:G2500"/>
    <mergeCell ref="E2503:F2503"/>
    <mergeCell ref="E2505:F2505"/>
    <mergeCell ref="A2448:G2448"/>
    <mergeCell ref="A2449:G2449"/>
    <mergeCell ref="A2450:G2450"/>
    <mergeCell ref="E2453:F2453"/>
    <mergeCell ref="E2455:F2455"/>
    <mergeCell ref="A2494:C2494"/>
    <mergeCell ref="E2494:G2494"/>
    <mergeCell ref="A2495:C2495"/>
    <mergeCell ref="E2495:G2495"/>
    <mergeCell ref="A2596:C2596"/>
    <mergeCell ref="E2596:G2596"/>
    <mergeCell ref="A2597:C2597"/>
    <mergeCell ref="E2597:G2597"/>
    <mergeCell ref="A2548:G2548"/>
    <mergeCell ref="A2549:G2549"/>
    <mergeCell ref="A2550:G2550"/>
    <mergeCell ref="E2553:F2553"/>
    <mergeCell ref="E2555:F2555"/>
    <mergeCell ref="A2592:G2592"/>
    <mergeCell ref="A2594:C2594"/>
    <mergeCell ref="E2594:G2594"/>
    <mergeCell ref="A2595:C2595"/>
    <mergeCell ref="E2595:G2595"/>
    <mergeCell ref="A2542:G2542"/>
    <mergeCell ref="A2544:C2544"/>
    <mergeCell ref="E2544:G2544"/>
    <mergeCell ref="A2545:C2545"/>
    <mergeCell ref="E2545:G2545"/>
    <mergeCell ref="A2546:C2546"/>
    <mergeCell ref="E2546:G2546"/>
    <mergeCell ref="A2547:C2547"/>
    <mergeCell ref="E2547:G2547"/>
    <mergeCell ref="A2646:C2646"/>
    <mergeCell ref="E2646:G2646"/>
    <mergeCell ref="A2647:C2647"/>
    <mergeCell ref="E2647:G2647"/>
    <mergeCell ref="A2648:G2648"/>
    <mergeCell ref="A2649:G2649"/>
    <mergeCell ref="A2650:G2650"/>
    <mergeCell ref="E2653:F2653"/>
    <mergeCell ref="E2655:F2655"/>
    <mergeCell ref="A2598:G2598"/>
    <mergeCell ref="A2599:G2599"/>
    <mergeCell ref="A2600:G2600"/>
    <mergeCell ref="E2603:F2603"/>
    <mergeCell ref="E2605:F2605"/>
    <mergeCell ref="A2642:G2642"/>
    <mergeCell ref="A2644:C2644"/>
    <mergeCell ref="E2644:G2644"/>
    <mergeCell ref="A2645:C2645"/>
    <mergeCell ref="E2645:G2645"/>
    <mergeCell ref="A2698:G2698"/>
    <mergeCell ref="A2699:G2699"/>
    <mergeCell ref="A2700:G2700"/>
    <mergeCell ref="E2703:F2703"/>
    <mergeCell ref="E2705:F2705"/>
    <mergeCell ref="A2742:G2742"/>
    <mergeCell ref="A2744:C2744"/>
    <mergeCell ref="E2744:G2744"/>
    <mergeCell ref="A2745:C2745"/>
    <mergeCell ref="E2745:G2745"/>
    <mergeCell ref="A2692:G2692"/>
    <mergeCell ref="A2694:C2694"/>
    <mergeCell ref="E2694:G2694"/>
    <mergeCell ref="A2695:C2695"/>
    <mergeCell ref="E2695:G2695"/>
    <mergeCell ref="A2696:C2696"/>
    <mergeCell ref="E2696:G2696"/>
    <mergeCell ref="A2697:C2697"/>
    <mergeCell ref="E2697:G2697"/>
    <mergeCell ref="A2796:C2796"/>
    <mergeCell ref="E2796:G2796"/>
    <mergeCell ref="A2797:C2797"/>
    <mergeCell ref="E2797:G2797"/>
    <mergeCell ref="R2763:T2763"/>
    <mergeCell ref="A2748:G2748"/>
    <mergeCell ref="A2749:G2749"/>
    <mergeCell ref="A2750:G2750"/>
    <mergeCell ref="E2753:F2753"/>
    <mergeCell ref="E2755:F2755"/>
    <mergeCell ref="A2792:G2792"/>
    <mergeCell ref="A2794:C2794"/>
    <mergeCell ref="E2794:G2794"/>
    <mergeCell ref="A2795:C2795"/>
    <mergeCell ref="E2795:G2795"/>
    <mergeCell ref="A2746:C2746"/>
    <mergeCell ref="E2746:G2746"/>
    <mergeCell ref="A2747:C2747"/>
    <mergeCell ref="E2747:G2747"/>
    <mergeCell ref="A2948:G2948"/>
    <mergeCell ref="A2949:G2949"/>
    <mergeCell ref="A2950:G2950"/>
    <mergeCell ref="E2953:F2953"/>
    <mergeCell ref="E2955:F2955"/>
    <mergeCell ref="A2992:G2992"/>
    <mergeCell ref="A2994:C2994"/>
    <mergeCell ref="E2994:G2994"/>
    <mergeCell ref="A2995:C2995"/>
    <mergeCell ref="E2995:G2995"/>
    <mergeCell ref="A2846:C2846"/>
    <mergeCell ref="E2846:G2846"/>
    <mergeCell ref="A2847:C2847"/>
    <mergeCell ref="E2847:G2847"/>
    <mergeCell ref="A2798:G2798"/>
    <mergeCell ref="A2799:G2799"/>
    <mergeCell ref="A2800:G2800"/>
    <mergeCell ref="E2803:F2803"/>
    <mergeCell ref="E2805:F2805"/>
    <mergeCell ref="A2842:G2842"/>
    <mergeCell ref="A2844:C2844"/>
    <mergeCell ref="E2844:G2844"/>
    <mergeCell ref="A2845:C2845"/>
    <mergeCell ref="E2845:G2845"/>
    <mergeCell ref="E2853:F2853"/>
    <mergeCell ref="E2855:F2855"/>
    <mergeCell ref="A2892:G2892"/>
    <mergeCell ref="A2894:C2894"/>
    <mergeCell ref="E2894:G2894"/>
    <mergeCell ref="A2895:C2895"/>
    <mergeCell ref="E2895:G2895"/>
    <mergeCell ref="A2896:C2896"/>
    <mergeCell ref="A3042:G3042"/>
    <mergeCell ref="A3044:C3044"/>
    <mergeCell ref="E3044:G3044"/>
    <mergeCell ref="A3045:C3045"/>
    <mergeCell ref="E3045:G3045"/>
    <mergeCell ref="A3046:C3046"/>
    <mergeCell ref="E3046:G3046"/>
    <mergeCell ref="A3047:C3047"/>
    <mergeCell ref="E3047:G3047"/>
    <mergeCell ref="A2996:C2996"/>
    <mergeCell ref="E2996:G2996"/>
    <mergeCell ref="A2997:C2997"/>
    <mergeCell ref="E2997:G2997"/>
    <mergeCell ref="A2998:G2998"/>
    <mergeCell ref="A2999:G2999"/>
    <mergeCell ref="A3000:G3000"/>
    <mergeCell ref="E3003:F3003"/>
    <mergeCell ref="E3005:F3005"/>
    <mergeCell ref="A3142:C3142"/>
    <mergeCell ref="E3142:G3142"/>
    <mergeCell ref="A3143:C3143"/>
    <mergeCell ref="E3143:G3143"/>
    <mergeCell ref="A3195:G3195"/>
    <mergeCell ref="A3196:G3196"/>
    <mergeCell ref="A3197:G3197"/>
    <mergeCell ref="E3200:F3200"/>
    <mergeCell ref="E3202:F3202"/>
    <mergeCell ref="A3238:G3238"/>
    <mergeCell ref="A3240:C3240"/>
    <mergeCell ref="E3240:G3240"/>
    <mergeCell ref="A3241:C3241"/>
    <mergeCell ref="E3241:G3241"/>
    <mergeCell ref="A3189:G3189"/>
    <mergeCell ref="A3191:C3191"/>
    <mergeCell ref="E3191:G3191"/>
    <mergeCell ref="A3192:C3192"/>
    <mergeCell ref="E3192:G3192"/>
    <mergeCell ref="A3193:C3193"/>
    <mergeCell ref="E3193:G3193"/>
    <mergeCell ref="A3194:C3194"/>
    <mergeCell ref="E3194:G3194"/>
    <mergeCell ref="A3288:G3288"/>
    <mergeCell ref="A3290:C3290"/>
    <mergeCell ref="E3290:G3290"/>
    <mergeCell ref="A3291:C3291"/>
    <mergeCell ref="E3291:G3291"/>
    <mergeCell ref="A3292:C3292"/>
    <mergeCell ref="E3292:G3292"/>
    <mergeCell ref="A3293:C3293"/>
    <mergeCell ref="E3293:G3293"/>
    <mergeCell ref="A3242:C3242"/>
    <mergeCell ref="E3242:G3242"/>
    <mergeCell ref="A3243:C3243"/>
    <mergeCell ref="E3243:G3243"/>
    <mergeCell ref="A3244:G3244"/>
    <mergeCell ref="A3245:G3245"/>
    <mergeCell ref="A3246:G3246"/>
    <mergeCell ref="E3249:F3249"/>
    <mergeCell ref="E3251:F3251"/>
    <mergeCell ref="A3344:G3344"/>
    <mergeCell ref="A3345:G3345"/>
    <mergeCell ref="A3346:G3346"/>
    <mergeCell ref="E3349:F3349"/>
    <mergeCell ref="E3351:F3351"/>
    <mergeCell ref="A3388:G3388"/>
    <mergeCell ref="A3390:C3390"/>
    <mergeCell ref="E3390:G3390"/>
    <mergeCell ref="A3391:C3391"/>
    <mergeCell ref="E3391:G3391"/>
    <mergeCell ref="A3342:C3342"/>
    <mergeCell ref="E3342:G3342"/>
    <mergeCell ref="A3343:C3343"/>
    <mergeCell ref="E3343:G3343"/>
    <mergeCell ref="A3294:G3294"/>
    <mergeCell ref="A3295:G3295"/>
    <mergeCell ref="A3296:G3296"/>
    <mergeCell ref="E3299:F3299"/>
    <mergeCell ref="E3301:F3301"/>
    <mergeCell ref="A3338:G3338"/>
    <mergeCell ref="A3340:C3340"/>
    <mergeCell ref="E3340:G3340"/>
    <mergeCell ref="A3341:C3341"/>
    <mergeCell ref="E3341:G3341"/>
    <mergeCell ref="A3442:C3442"/>
    <mergeCell ref="E3442:G3442"/>
    <mergeCell ref="A3443:C3443"/>
    <mergeCell ref="E3443:G3443"/>
    <mergeCell ref="A3394:G3394"/>
    <mergeCell ref="A3395:G3395"/>
    <mergeCell ref="A3396:G3396"/>
    <mergeCell ref="E3399:F3399"/>
    <mergeCell ref="E3401:F3401"/>
    <mergeCell ref="A3438:G3438"/>
    <mergeCell ref="A3440:C3440"/>
    <mergeCell ref="E3440:G3440"/>
    <mergeCell ref="A3441:C3441"/>
    <mergeCell ref="E3441:G3441"/>
    <mergeCell ref="A3392:C3392"/>
    <mergeCell ref="E3392:G3392"/>
    <mergeCell ref="A3393:C3393"/>
    <mergeCell ref="E3393:G3393"/>
    <mergeCell ref="A3495:G3495"/>
    <mergeCell ref="A3496:G3496"/>
    <mergeCell ref="E3499:F3499"/>
    <mergeCell ref="E3501:F3501"/>
    <mergeCell ref="A3538:G3538"/>
    <mergeCell ref="A3540:C3540"/>
    <mergeCell ref="E3540:G3540"/>
    <mergeCell ref="A3541:C3541"/>
    <mergeCell ref="E3541:G3541"/>
    <mergeCell ref="A3638:G3638"/>
    <mergeCell ref="A3640:C3640"/>
    <mergeCell ref="E3640:G3640"/>
    <mergeCell ref="A3641:C3641"/>
    <mergeCell ref="E3641:G3641"/>
    <mergeCell ref="A3642:C3642"/>
    <mergeCell ref="E3642:G3642"/>
    <mergeCell ref="A3643:C3643"/>
    <mergeCell ref="E3643:G3643"/>
    <mergeCell ref="A3592:C3592"/>
    <mergeCell ref="E3592:G3592"/>
    <mergeCell ref="A3593:C3593"/>
    <mergeCell ref="E3593:G3593"/>
    <mergeCell ref="A3594:G3594"/>
    <mergeCell ref="A3595:G3595"/>
    <mergeCell ref="A3596:G3596"/>
    <mergeCell ref="E3599:F3599"/>
    <mergeCell ref="E3601:F3601"/>
    <mergeCell ref="A3692:C3692"/>
    <mergeCell ref="E3692:G3692"/>
    <mergeCell ref="A3693:C3693"/>
    <mergeCell ref="E3693:G3693"/>
    <mergeCell ref="A3644:G3644"/>
    <mergeCell ref="A3645:G3645"/>
    <mergeCell ref="A3646:G3646"/>
    <mergeCell ref="E3649:F3649"/>
    <mergeCell ref="E3651:F3651"/>
    <mergeCell ref="A3688:G3688"/>
    <mergeCell ref="A3690:C3690"/>
    <mergeCell ref="E3690:G3690"/>
    <mergeCell ref="A3691:C3691"/>
    <mergeCell ref="E3691:G3691"/>
    <mergeCell ref="A3694:G3694"/>
    <mergeCell ref="A3695:G3695"/>
    <mergeCell ref="A3696:G3696"/>
    <mergeCell ref="E3699:F3699"/>
    <mergeCell ref="E3701:F3701"/>
    <mergeCell ref="A3738:G3738"/>
    <mergeCell ref="A3740:C3740"/>
    <mergeCell ref="E3740:G3740"/>
    <mergeCell ref="A3741:C3741"/>
    <mergeCell ref="E3741:G3741"/>
    <mergeCell ref="A3788:G3788"/>
    <mergeCell ref="A3790:C3790"/>
    <mergeCell ref="E3790:G3790"/>
    <mergeCell ref="A3791:C3791"/>
    <mergeCell ref="E3791:G3791"/>
    <mergeCell ref="A3792:C3792"/>
    <mergeCell ref="E3792:G3792"/>
    <mergeCell ref="A3793:C3793"/>
    <mergeCell ref="E3793:G3793"/>
    <mergeCell ref="A3742:C3742"/>
    <mergeCell ref="E3742:G3742"/>
    <mergeCell ref="A3743:C3743"/>
    <mergeCell ref="E3743:G3743"/>
    <mergeCell ref="A3744:G3744"/>
    <mergeCell ref="A3745:G3745"/>
    <mergeCell ref="A3746:G3746"/>
    <mergeCell ref="E3749:F3749"/>
    <mergeCell ref="E3751:F3751"/>
    <mergeCell ref="A3994:G3994"/>
    <mergeCell ref="A3995:G3995"/>
    <mergeCell ref="A3996:G3996"/>
    <mergeCell ref="E3999:F3999"/>
    <mergeCell ref="E4001:F4001"/>
    <mergeCell ref="A4037:G4037"/>
    <mergeCell ref="A4039:C4039"/>
    <mergeCell ref="E4039:G4039"/>
    <mergeCell ref="A4040:C4040"/>
    <mergeCell ref="E4040:G4040"/>
    <mergeCell ref="A4041:C4041"/>
    <mergeCell ref="E4041:G4041"/>
    <mergeCell ref="A4042:C4042"/>
    <mergeCell ref="E4042:G4042"/>
    <mergeCell ref="A4043:G4043"/>
    <mergeCell ref="A4044:G4044"/>
    <mergeCell ref="A4045:G4045"/>
    <mergeCell ref="A4139:C4139"/>
    <mergeCell ref="E4139:G4139"/>
    <mergeCell ref="A4140:C4140"/>
    <mergeCell ref="E4140:G4140"/>
    <mergeCell ref="A4141:C4141"/>
    <mergeCell ref="E4141:G4141"/>
    <mergeCell ref="A4142:C4142"/>
    <mergeCell ref="E4142:G4142"/>
    <mergeCell ref="E4048:F4048"/>
    <mergeCell ref="E4050:F4050"/>
    <mergeCell ref="A4087:G4087"/>
    <mergeCell ref="A4089:C4089"/>
    <mergeCell ref="E4089:G4089"/>
    <mergeCell ref="A4090:C4090"/>
    <mergeCell ref="E4090:G4090"/>
    <mergeCell ref="A4091:C4091"/>
    <mergeCell ref="E4091:G4091"/>
    <mergeCell ref="A4092:C4092"/>
    <mergeCell ref="E4092:G4092"/>
    <mergeCell ref="A4093:G4093"/>
    <mergeCell ref="A4094:G4094"/>
    <mergeCell ref="A4095:G4095"/>
    <mergeCell ref="E4098:F4098"/>
    <mergeCell ref="E4100:F4100"/>
    <mergeCell ref="A4137:G4137"/>
    <mergeCell ref="A4143:G4143"/>
    <mergeCell ref="A4144:G4144"/>
    <mergeCell ref="A4145:G4145"/>
    <mergeCell ref="E4148:F4148"/>
    <mergeCell ref="E4150:F4150"/>
    <mergeCell ref="A4187:G4187"/>
    <mergeCell ref="A4189:C4189"/>
    <mergeCell ref="E4189:G4189"/>
    <mergeCell ref="A4190:C4190"/>
    <mergeCell ref="E4190:G4190"/>
    <mergeCell ref="A4191:C4191"/>
    <mergeCell ref="E4191:G4191"/>
    <mergeCell ref="A4192:C4192"/>
    <mergeCell ref="E4192:G4192"/>
    <mergeCell ref="A4193:G4193"/>
    <mergeCell ref="A4194:G4194"/>
    <mergeCell ref="A4195:G4195"/>
    <mergeCell ref="E4198:F4198"/>
    <mergeCell ref="E4200:F4200"/>
    <mergeCell ref="A4237:G4237"/>
    <mergeCell ref="A4239:C4239"/>
    <mergeCell ref="E4239:G4239"/>
    <mergeCell ref="A4240:C4240"/>
    <mergeCell ref="E4240:G4240"/>
    <mergeCell ref="A4241:C4241"/>
    <mergeCell ref="E4241:G4241"/>
    <mergeCell ref="A4242:C4242"/>
    <mergeCell ref="E4242:G4242"/>
    <mergeCell ref="A4243:G4243"/>
    <mergeCell ref="A4244:G4244"/>
    <mergeCell ref="A4245:G4245"/>
    <mergeCell ref="E4248:F4248"/>
    <mergeCell ref="E4250:F4250"/>
    <mergeCell ref="A4287:G4287"/>
    <mergeCell ref="A4341:C4341"/>
    <mergeCell ref="E4341:G4341"/>
    <mergeCell ref="A4342:C4342"/>
    <mergeCell ref="E4342:G4342"/>
    <mergeCell ref="A4289:C4289"/>
    <mergeCell ref="E4289:G4289"/>
    <mergeCell ref="A4290:C4290"/>
    <mergeCell ref="E4290:G4290"/>
    <mergeCell ref="A4291:C4291"/>
    <mergeCell ref="E4291:G4291"/>
    <mergeCell ref="A4292:C4292"/>
    <mergeCell ref="E4292:G4292"/>
    <mergeCell ref="A4293:G4293"/>
    <mergeCell ref="A4294:G4294"/>
    <mergeCell ref="A4295:G4295"/>
    <mergeCell ref="E4298:F4298"/>
    <mergeCell ref="E4300:F4300"/>
    <mergeCell ref="A4337:G4337"/>
    <mergeCell ref="A4339:C4339"/>
    <mergeCell ref="E4339:G4339"/>
    <mergeCell ref="A4340:C4340"/>
    <mergeCell ref="E4340:G4340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8A3CC4"/>
  </sheetPr>
  <dimension ref="A1:T946"/>
  <sheetViews>
    <sheetView topLeftCell="A897" zoomScale="110" zoomScaleNormal="110" workbookViewId="0">
      <selection activeCell="E912" sqref="E912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10" width="11.28515625" style="1" customWidth="1"/>
    <col min="11" max="11" width="12.140625" style="2" customWidth="1"/>
    <col min="12" max="12" width="26.140625" style="2" customWidth="1"/>
    <col min="13" max="13" width="4.5703125" style="2" customWidth="1"/>
    <col min="14" max="14" width="11.5703125" style="2" customWidth="1"/>
    <col min="15" max="15" width="7.28515625" style="2" customWidth="1"/>
    <col min="16" max="16" width="10.7109375" style="2" customWidth="1"/>
    <col min="17" max="17" width="38.7109375" style="2" customWidth="1"/>
    <col min="18" max="18" width="12.28515625" style="2" customWidth="1"/>
    <col min="19" max="19" width="10.28515625" style="2" bestFit="1" customWidth="1"/>
    <col min="20" max="20" width="17.28515625" style="2" customWidth="1"/>
    <col min="21" max="21" width="9.140625" style="2"/>
    <col min="22" max="23" width="9.28515625" style="2" bestFit="1" customWidth="1"/>
    <col min="24" max="24" width="11.28515625" style="2" customWidth="1"/>
    <col min="25" max="16384" width="9.140625" style="2"/>
  </cols>
  <sheetData>
    <row r="1" spans="1:1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7" x14ac:dyDescent="0.2">
      <c r="A4" s="6"/>
      <c r="B4" s="99"/>
      <c r="C4" s="8"/>
      <c r="D4" s="9"/>
      <c r="E4" s="99"/>
      <c r="F4" s="10"/>
      <c r="G4" s="11" t="s">
        <v>20</v>
      </c>
    </row>
    <row r="5" spans="1:17" x14ac:dyDescent="0.2">
      <c r="A5" s="12" t="s">
        <v>1</v>
      </c>
      <c r="B5" s="13"/>
      <c r="C5" s="14" t="s">
        <v>471</v>
      </c>
      <c r="D5" s="13"/>
      <c r="E5" s="343" t="s">
        <v>1152</v>
      </c>
      <c r="F5" s="98"/>
      <c r="G5" s="344" t="s">
        <v>1069</v>
      </c>
    </row>
    <row r="6" spans="1:17" x14ac:dyDescent="0.2">
      <c r="A6" s="17" t="s">
        <v>8</v>
      </c>
      <c r="B6" s="100"/>
      <c r="C6" s="19"/>
      <c r="D6" s="4"/>
      <c r="E6" s="1145"/>
      <c r="F6" s="1146"/>
      <c r="G6" s="20"/>
    </row>
    <row r="7" spans="1:1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7" x14ac:dyDescent="0.2">
      <c r="A8" s="6"/>
      <c r="B8" s="99"/>
      <c r="C8" s="8"/>
      <c r="D8" s="8"/>
      <c r="E8" s="1147"/>
      <c r="F8" s="1148"/>
      <c r="G8" s="25"/>
    </row>
    <row r="9" spans="1:1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K9" s="442" t="s">
        <v>1151</v>
      </c>
      <c r="L9" s="442"/>
    </row>
    <row r="10" spans="1:17" ht="13.5" thickTop="1" x14ac:dyDescent="0.2">
      <c r="A10" s="29">
        <v>1</v>
      </c>
      <c r="B10" s="101"/>
      <c r="C10" s="352" t="s">
        <v>149</v>
      </c>
      <c r="D10" s="357" t="s">
        <v>807</v>
      </c>
      <c r="E10" s="158">
        <v>13</v>
      </c>
      <c r="F10" s="128">
        <v>42</v>
      </c>
      <c r="G10" s="35">
        <f>F10*E10</f>
        <v>546</v>
      </c>
      <c r="M10" s="296"/>
      <c r="N10" s="1317"/>
      <c r="O10" s="1318"/>
      <c r="P10" s="1319"/>
    </row>
    <row r="11" spans="1:17" x14ac:dyDescent="0.2">
      <c r="A11" s="29">
        <v>2</v>
      </c>
      <c r="B11" s="101"/>
      <c r="C11" s="352" t="s">
        <v>336</v>
      </c>
      <c r="D11" s="351" t="s">
        <v>804</v>
      </c>
      <c r="E11" s="108">
        <v>11</v>
      </c>
      <c r="F11" s="128">
        <v>438</v>
      </c>
      <c r="G11" s="35">
        <f>F11*E11</f>
        <v>4818</v>
      </c>
      <c r="M11" s="296"/>
      <c r="N11" s="1317"/>
      <c r="O11" s="1318"/>
      <c r="P11" s="1319"/>
      <c r="Q11" s="297"/>
    </row>
    <row r="12" spans="1:17" x14ac:dyDescent="0.2">
      <c r="A12" s="29">
        <v>3</v>
      </c>
      <c r="B12" s="101"/>
      <c r="C12" s="352" t="s">
        <v>153</v>
      </c>
      <c r="D12" s="351" t="s">
        <v>805</v>
      </c>
      <c r="E12" s="108">
        <v>100</v>
      </c>
      <c r="F12" s="149">
        <v>42</v>
      </c>
      <c r="G12" s="35">
        <f t="shared" ref="G12:G13" si="0">F12*E12</f>
        <v>4200</v>
      </c>
      <c r="M12" s="296"/>
      <c r="N12" s="1317"/>
      <c r="O12" s="1318"/>
      <c r="P12" s="1319"/>
      <c r="Q12" s="298"/>
    </row>
    <row r="13" spans="1:17" x14ac:dyDescent="0.2">
      <c r="A13" s="29">
        <v>4</v>
      </c>
      <c r="B13" s="101"/>
      <c r="C13" s="352" t="s">
        <v>153</v>
      </c>
      <c r="D13" s="351" t="s">
        <v>806</v>
      </c>
      <c r="E13" s="108">
        <v>72</v>
      </c>
      <c r="F13" s="128">
        <v>125</v>
      </c>
      <c r="G13" s="35">
        <f t="shared" si="0"/>
        <v>9000</v>
      </c>
      <c r="M13" s="296"/>
      <c r="N13" s="1317"/>
      <c r="O13" s="1318"/>
      <c r="P13" s="1319"/>
      <c r="Q13" s="297"/>
    </row>
    <row r="14" spans="1:17" x14ac:dyDescent="0.2">
      <c r="A14" s="29"/>
      <c r="B14" s="105"/>
      <c r="C14" s="41"/>
      <c r="D14" s="136"/>
      <c r="E14" s="102"/>
      <c r="F14" s="128"/>
      <c r="G14" s="35"/>
      <c r="M14" s="296"/>
      <c r="N14" s="1317"/>
      <c r="O14" s="1318"/>
      <c r="P14" s="1319"/>
      <c r="Q14" s="297"/>
    </row>
    <row r="15" spans="1:17" x14ac:dyDescent="0.2">
      <c r="A15" s="29"/>
      <c r="B15" s="105"/>
      <c r="C15" s="41"/>
      <c r="D15" s="136"/>
      <c r="E15" s="102"/>
      <c r="F15" s="128"/>
      <c r="G15" s="35"/>
      <c r="M15" s="296"/>
      <c r="N15" s="1317"/>
      <c r="O15" s="1318"/>
      <c r="P15" s="1319"/>
      <c r="Q15" s="297"/>
    </row>
    <row r="16" spans="1:17" x14ac:dyDescent="0.2">
      <c r="A16" s="29"/>
      <c r="B16" s="151"/>
      <c r="C16" s="119"/>
      <c r="D16" s="136"/>
      <c r="E16" s="108"/>
      <c r="F16" s="150"/>
      <c r="G16" s="35"/>
      <c r="M16" s="296"/>
      <c r="N16" s="1317"/>
      <c r="O16" s="1318"/>
      <c r="P16" s="1319"/>
      <c r="Q16" s="297"/>
    </row>
    <row r="17" spans="1:17" x14ac:dyDescent="0.2">
      <c r="A17" s="29"/>
      <c r="B17" s="151"/>
      <c r="C17" s="119"/>
      <c r="D17" s="144"/>
      <c r="E17" s="108"/>
      <c r="F17" s="150"/>
      <c r="G17" s="35"/>
      <c r="M17" s="296"/>
      <c r="N17" s="1317"/>
      <c r="O17" s="1318"/>
      <c r="P17" s="1319"/>
      <c r="Q17" s="297"/>
    </row>
    <row r="18" spans="1:17" x14ac:dyDescent="0.2">
      <c r="A18" s="29"/>
      <c r="B18" s="101"/>
      <c r="C18" s="41"/>
      <c r="D18" s="144"/>
      <c r="E18" s="155"/>
      <c r="F18" s="128"/>
      <c r="G18" s="35"/>
      <c r="M18" s="296"/>
      <c r="N18" s="1317"/>
      <c r="O18" s="1318"/>
      <c r="P18" s="1319"/>
      <c r="Q18" s="297"/>
    </row>
    <row r="19" spans="1:17" ht="12.75" customHeight="1" x14ac:dyDescent="0.2">
      <c r="A19" s="29"/>
      <c r="B19" s="106"/>
      <c r="C19" s="41"/>
      <c r="D19" s="136"/>
      <c r="E19" s="104"/>
      <c r="F19" s="128"/>
      <c r="G19" s="35"/>
      <c r="M19" s="292"/>
      <c r="N19" s="1320"/>
      <c r="O19" s="1321"/>
      <c r="P19" s="1322"/>
      <c r="Q19" s="297"/>
    </row>
    <row r="20" spans="1:17" x14ac:dyDescent="0.2">
      <c r="A20" s="29"/>
      <c r="B20" s="105"/>
      <c r="C20" s="41"/>
      <c r="D20" s="136"/>
      <c r="E20" s="108"/>
      <c r="F20" s="152"/>
      <c r="G20" s="35"/>
      <c r="M20" s="294"/>
      <c r="N20" s="1317"/>
      <c r="O20" s="1318"/>
      <c r="P20" s="1319"/>
      <c r="Q20" s="297"/>
    </row>
    <row r="21" spans="1:17" x14ac:dyDescent="0.2">
      <c r="A21" s="29"/>
      <c r="B21" s="107"/>
      <c r="C21" s="41"/>
      <c r="D21" s="136"/>
      <c r="E21" s="153"/>
      <c r="F21" s="128"/>
      <c r="G21" s="35"/>
      <c r="M21" s="296"/>
      <c r="N21" s="1317"/>
      <c r="O21" s="1318"/>
      <c r="P21" s="1319"/>
      <c r="Q21" s="297"/>
    </row>
    <row r="22" spans="1:17" x14ac:dyDescent="0.2">
      <c r="A22" s="29"/>
      <c r="B22" s="107"/>
      <c r="C22" s="41"/>
      <c r="D22" s="67"/>
      <c r="E22" s="153"/>
      <c r="F22" s="128"/>
      <c r="G22" s="35"/>
      <c r="M22" s="296"/>
      <c r="N22" s="1317"/>
      <c r="O22" s="1318"/>
      <c r="P22" s="1319"/>
      <c r="Q22" s="297"/>
    </row>
    <row r="23" spans="1:17" x14ac:dyDescent="0.2">
      <c r="A23" s="29"/>
      <c r="B23" s="101"/>
      <c r="C23" s="41"/>
      <c r="D23" s="67"/>
      <c r="E23" s="108"/>
      <c r="F23" s="128"/>
      <c r="G23" s="35"/>
      <c r="M23" s="300"/>
      <c r="N23" s="1317"/>
      <c r="O23" s="1318"/>
      <c r="P23" s="1319"/>
      <c r="Q23" s="299"/>
    </row>
    <row r="24" spans="1:17" x14ac:dyDescent="0.2">
      <c r="A24" s="29"/>
      <c r="B24" s="101"/>
      <c r="C24" s="41"/>
      <c r="D24" s="67"/>
      <c r="E24" s="153"/>
      <c r="F24" s="128"/>
      <c r="G24" s="35"/>
      <c r="M24" s="300"/>
      <c r="N24" s="1317"/>
      <c r="O24" s="1318"/>
      <c r="P24" s="1319"/>
      <c r="Q24" s="299"/>
    </row>
    <row r="25" spans="1:17" x14ac:dyDescent="0.2">
      <c r="A25" s="29"/>
      <c r="B25" s="106"/>
      <c r="C25" s="41"/>
      <c r="D25" s="67"/>
      <c r="E25" s="104"/>
      <c r="F25" s="154"/>
      <c r="G25" s="35"/>
      <c r="M25" s="300"/>
      <c r="N25" s="1317"/>
      <c r="O25" s="1318"/>
      <c r="P25" s="1319"/>
      <c r="Q25" s="299"/>
    </row>
    <row r="26" spans="1:17" x14ac:dyDescent="0.2">
      <c r="A26" s="29"/>
      <c r="B26" s="105"/>
      <c r="C26" s="41"/>
      <c r="D26" s="130"/>
      <c r="E26" s="104"/>
      <c r="F26" s="154"/>
      <c r="G26" s="35"/>
    </row>
    <row r="27" spans="1:17" x14ac:dyDescent="0.2">
      <c r="A27" s="29"/>
      <c r="B27" s="105"/>
      <c r="C27" s="41"/>
      <c r="D27" s="67"/>
      <c r="E27" s="104"/>
      <c r="F27" s="154"/>
      <c r="G27" s="35"/>
    </row>
    <row r="28" spans="1:17" x14ac:dyDescent="0.2">
      <c r="A28" s="29"/>
      <c r="B28" s="101"/>
      <c r="C28" s="41"/>
      <c r="D28" s="67"/>
      <c r="E28" s="104"/>
      <c r="F28" s="154"/>
      <c r="G28" s="35"/>
    </row>
    <row r="29" spans="1:17" x14ac:dyDescent="0.2">
      <c r="A29" s="29"/>
      <c r="B29" s="101"/>
      <c r="C29" s="41"/>
      <c r="D29" s="136"/>
      <c r="E29" s="104"/>
      <c r="F29" s="154"/>
      <c r="G29" s="35"/>
    </row>
    <row r="30" spans="1:17" x14ac:dyDescent="0.2">
      <c r="A30" s="29"/>
      <c r="B30" s="101"/>
      <c r="C30" s="41"/>
      <c r="D30" s="136"/>
      <c r="E30" s="104"/>
      <c r="F30" s="154"/>
      <c r="G30" s="35"/>
    </row>
    <row r="31" spans="1:17" x14ac:dyDescent="0.2">
      <c r="A31" s="29"/>
      <c r="B31" s="101"/>
      <c r="C31" s="41"/>
      <c r="D31" s="62"/>
      <c r="E31" s="104"/>
      <c r="F31" s="154"/>
      <c r="G31" s="35"/>
    </row>
    <row r="32" spans="1:1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60"/>
      <c r="E35" s="108"/>
      <c r="F35" s="128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02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18564</v>
      </c>
    </row>
    <row r="45" spans="1:7" ht="13.5" thickTop="1" x14ac:dyDescent="0.2">
      <c r="A45" s="1149" t="s">
        <v>490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134" t="s">
        <v>137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133" t="s">
        <v>492</v>
      </c>
      <c r="E50" s="1198" t="s">
        <v>0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471</v>
      </c>
      <c r="D55" s="13"/>
      <c r="E55" s="343" t="s">
        <v>899</v>
      </c>
      <c r="F55" s="98"/>
      <c r="G55" s="344" t="s">
        <v>888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300</v>
      </c>
      <c r="D60" s="357" t="s">
        <v>832</v>
      </c>
      <c r="E60" s="383">
        <v>55</v>
      </c>
      <c r="F60" s="384">
        <v>350</v>
      </c>
      <c r="G60" s="35">
        <f>F60*E60</f>
        <v>19250</v>
      </c>
    </row>
    <row r="61" spans="1:7" x14ac:dyDescent="0.2">
      <c r="A61" s="29"/>
      <c r="B61" s="101"/>
      <c r="C61" s="352"/>
      <c r="D61" s="351"/>
      <c r="E61" s="108"/>
      <c r="F61" s="128"/>
      <c r="G61" s="35"/>
    </row>
    <row r="62" spans="1:7" x14ac:dyDescent="0.2">
      <c r="A62" s="29"/>
      <c r="B62" s="101"/>
      <c r="C62" s="352"/>
      <c r="D62" s="351"/>
      <c r="E62" s="108"/>
      <c r="F62" s="149"/>
      <c r="G62" s="35"/>
    </row>
    <row r="63" spans="1:7" x14ac:dyDescent="0.2">
      <c r="A63" s="29"/>
      <c r="B63" s="101"/>
      <c r="C63" s="352"/>
      <c r="D63" s="351"/>
      <c r="E63" s="108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7"/>
      <c r="E82" s="104"/>
      <c r="F82" s="154"/>
      <c r="G82" s="35"/>
    </row>
    <row r="83" spans="1:7" x14ac:dyDescent="0.2">
      <c r="A83" s="29"/>
      <c r="B83" s="101"/>
      <c r="C83" s="41"/>
      <c r="D83" s="159"/>
      <c r="E83" s="104"/>
      <c r="F83" s="154"/>
      <c r="G83" s="35"/>
    </row>
    <row r="84" spans="1:7" x14ac:dyDescent="0.2">
      <c r="A84" s="29"/>
      <c r="B84" s="101"/>
      <c r="C84" s="41"/>
      <c r="D84" s="160"/>
      <c r="E84" s="108"/>
      <c r="F84" s="128"/>
      <c r="G84" s="35"/>
    </row>
    <row r="85" spans="1:7" x14ac:dyDescent="0.2">
      <c r="A85" s="29"/>
      <c r="B85" s="101"/>
      <c r="C85" s="41"/>
      <c r="D85" s="160"/>
      <c r="E85" s="108"/>
      <c r="F85" s="128"/>
      <c r="G85" s="35"/>
    </row>
    <row r="86" spans="1:7" x14ac:dyDescent="0.2">
      <c r="A86" s="29"/>
      <c r="B86" s="101"/>
      <c r="C86" s="41"/>
      <c r="D86" s="160"/>
      <c r="E86" s="108"/>
      <c r="F86" s="128"/>
      <c r="G86" s="35"/>
    </row>
    <row r="87" spans="1:7" x14ac:dyDescent="0.2">
      <c r="A87" s="29"/>
      <c r="B87" s="101"/>
      <c r="C87" s="41"/>
      <c r="D87" s="160"/>
      <c r="E87" s="108"/>
      <c r="F87" s="128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19250</v>
      </c>
    </row>
    <row r="95" spans="1:7" ht="13.5" thickTop="1" x14ac:dyDescent="0.2">
      <c r="A95" s="1149" t="s">
        <v>833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355" t="s">
        <v>834</v>
      </c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134" t="s">
        <v>137</v>
      </c>
      <c r="E99" s="1139" t="s">
        <v>142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133" t="s">
        <v>492</v>
      </c>
      <c r="E100" s="1198" t="s">
        <v>0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471</v>
      </c>
      <c r="D105" s="13"/>
      <c r="E105" s="343" t="s">
        <v>893</v>
      </c>
      <c r="F105" s="98"/>
      <c r="G105" s="344" t="s">
        <v>888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300</v>
      </c>
      <c r="D110" s="357" t="s">
        <v>889</v>
      </c>
      <c r="E110" s="383">
        <v>35</v>
      </c>
      <c r="F110" s="384">
        <v>200</v>
      </c>
      <c r="G110" s="35">
        <f>F110*E110</f>
        <v>7000</v>
      </c>
    </row>
    <row r="111" spans="1:7" x14ac:dyDescent="0.2">
      <c r="A111" s="29"/>
      <c r="B111" s="101"/>
      <c r="C111" s="352"/>
      <c r="D111" s="351" t="s">
        <v>469</v>
      </c>
      <c r="E111" s="108"/>
      <c r="F111" s="128"/>
      <c r="G111" s="35"/>
    </row>
    <row r="112" spans="1:7" x14ac:dyDescent="0.2">
      <c r="A112" s="29">
        <v>2</v>
      </c>
      <c r="B112" s="101"/>
      <c r="C112" s="352" t="s">
        <v>300</v>
      </c>
      <c r="D112" s="351" t="s">
        <v>544</v>
      </c>
      <c r="E112" s="108">
        <v>35</v>
      </c>
      <c r="F112" s="149">
        <v>500</v>
      </c>
      <c r="G112" s="35">
        <f>F112*E112</f>
        <v>17500</v>
      </c>
    </row>
    <row r="113" spans="1:7" x14ac:dyDescent="0.2">
      <c r="A113" s="29"/>
      <c r="B113" s="101"/>
      <c r="C113" s="352"/>
      <c r="D113" s="351" t="s">
        <v>469</v>
      </c>
      <c r="E113" s="108"/>
      <c r="F113" s="128"/>
      <c r="G113" s="35"/>
    </row>
    <row r="114" spans="1:7" x14ac:dyDescent="0.2">
      <c r="A114" s="29">
        <v>3</v>
      </c>
      <c r="B114" s="105"/>
      <c r="C114" s="352" t="s">
        <v>300</v>
      </c>
      <c r="D114" s="357" t="s">
        <v>890</v>
      </c>
      <c r="E114" s="102">
        <v>35</v>
      </c>
      <c r="F114" s="128">
        <v>200</v>
      </c>
      <c r="G114" s="35">
        <f>F114*E114</f>
        <v>7000</v>
      </c>
    </row>
    <row r="115" spans="1:7" x14ac:dyDescent="0.2">
      <c r="A115" s="29"/>
      <c r="B115" s="105"/>
      <c r="C115" s="41"/>
      <c r="D115" s="136"/>
      <c r="E115" s="102"/>
      <c r="F115" s="128"/>
      <c r="G115" s="35"/>
    </row>
    <row r="116" spans="1:7" x14ac:dyDescent="0.2">
      <c r="A116" s="29"/>
      <c r="B116" s="151"/>
      <c r="C116" s="119"/>
      <c r="D116" s="136"/>
      <c r="E116" s="108"/>
      <c r="F116" s="150"/>
      <c r="G116" s="35"/>
    </row>
    <row r="117" spans="1:7" x14ac:dyDescent="0.2">
      <c r="A117" s="29"/>
      <c r="B117" s="151"/>
      <c r="C117" s="119"/>
      <c r="D117" s="144"/>
      <c r="E117" s="108"/>
      <c r="F117" s="150"/>
      <c r="G117" s="35"/>
    </row>
    <row r="118" spans="1:7" x14ac:dyDescent="0.2">
      <c r="A118" s="29"/>
      <c r="B118" s="101"/>
      <c r="C118" s="41"/>
      <c r="D118" s="144"/>
      <c r="E118" s="155"/>
      <c r="F118" s="128"/>
      <c r="G118" s="35"/>
    </row>
    <row r="119" spans="1:7" x14ac:dyDescent="0.2">
      <c r="A119" s="29"/>
      <c r="B119" s="106"/>
      <c r="C119" s="41"/>
      <c r="D119" s="136"/>
      <c r="E119" s="104"/>
      <c r="F119" s="128"/>
      <c r="G119" s="35"/>
    </row>
    <row r="120" spans="1:7" x14ac:dyDescent="0.2">
      <c r="A120" s="29"/>
      <c r="B120" s="105"/>
      <c r="C120" s="41"/>
      <c r="D120" s="136"/>
      <c r="E120" s="10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60"/>
      <c r="E134" s="108"/>
      <c r="F134" s="128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31500</v>
      </c>
    </row>
    <row r="145" spans="1:7" ht="13.5" thickTop="1" x14ac:dyDescent="0.2">
      <c r="A145" s="1149" t="s">
        <v>891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355" t="s">
        <v>892</v>
      </c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134" t="s">
        <v>137</v>
      </c>
      <c r="E149" s="1139" t="s">
        <v>142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133" t="s">
        <v>492</v>
      </c>
      <c r="E150" s="1198" t="s">
        <v>0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471</v>
      </c>
      <c r="D155" s="13"/>
      <c r="E155" s="286" t="s">
        <v>3898</v>
      </c>
      <c r="F155" s="287"/>
      <c r="G155" s="288" t="s">
        <v>3899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/>
      <c r="B160" s="101"/>
      <c r="C160" s="352"/>
      <c r="D160" s="430" t="s">
        <v>956</v>
      </c>
      <c r="E160" s="383"/>
      <c r="F160" s="384"/>
      <c r="G160" s="353" t="s">
        <v>8</v>
      </c>
    </row>
    <row r="161" spans="1:7" x14ac:dyDescent="0.2">
      <c r="A161" s="29">
        <v>1</v>
      </c>
      <c r="B161" s="101"/>
      <c r="C161" s="352" t="s">
        <v>300</v>
      </c>
      <c r="D161" s="351" t="s">
        <v>957</v>
      </c>
      <c r="E161" s="108">
        <v>60</v>
      </c>
      <c r="F161" s="128">
        <v>200</v>
      </c>
      <c r="G161" s="35">
        <f t="shared" ref="G161:G178" si="1">F161*E161</f>
        <v>12000</v>
      </c>
    </row>
    <row r="162" spans="1:7" x14ac:dyDescent="0.2">
      <c r="A162" s="29"/>
      <c r="B162" s="101"/>
      <c r="C162" s="352"/>
      <c r="D162" s="351" t="s">
        <v>469</v>
      </c>
      <c r="E162" s="108"/>
      <c r="F162" s="149"/>
      <c r="G162" s="353" t="s">
        <v>8</v>
      </c>
    </row>
    <row r="163" spans="1:7" x14ac:dyDescent="0.2">
      <c r="A163" s="29">
        <v>2</v>
      </c>
      <c r="B163" s="101"/>
      <c r="C163" s="352" t="s">
        <v>300</v>
      </c>
      <c r="D163" s="351" t="s">
        <v>425</v>
      </c>
      <c r="E163" s="108">
        <v>60</v>
      </c>
      <c r="F163" s="128">
        <v>350</v>
      </c>
      <c r="G163" s="35">
        <f t="shared" si="1"/>
        <v>21000</v>
      </c>
    </row>
    <row r="164" spans="1:7" x14ac:dyDescent="0.2">
      <c r="A164" s="29"/>
      <c r="B164" s="105"/>
      <c r="C164" s="352"/>
      <c r="D164" s="357" t="s">
        <v>958</v>
      </c>
      <c r="E164" s="102"/>
      <c r="F164" s="128"/>
      <c r="G164" s="353" t="s">
        <v>8</v>
      </c>
    </row>
    <row r="165" spans="1:7" x14ac:dyDescent="0.2">
      <c r="A165" s="29"/>
      <c r="B165" s="105"/>
      <c r="C165" s="41"/>
      <c r="D165" s="430" t="s">
        <v>959</v>
      </c>
      <c r="E165" s="102"/>
      <c r="F165" s="128"/>
      <c r="G165" s="353" t="s">
        <v>8</v>
      </c>
    </row>
    <row r="166" spans="1:7" x14ac:dyDescent="0.2">
      <c r="A166" s="29">
        <v>3</v>
      </c>
      <c r="B166" s="151"/>
      <c r="C166" s="352" t="s">
        <v>300</v>
      </c>
      <c r="D166" s="357" t="s">
        <v>960</v>
      </c>
      <c r="E166" s="108">
        <v>60</v>
      </c>
      <c r="F166" s="150">
        <v>200</v>
      </c>
      <c r="G166" s="35">
        <f t="shared" si="1"/>
        <v>12000</v>
      </c>
    </row>
    <row r="167" spans="1:7" x14ac:dyDescent="0.2">
      <c r="A167" s="29"/>
      <c r="B167" s="151"/>
      <c r="C167" s="119"/>
      <c r="D167" s="364" t="s">
        <v>469</v>
      </c>
      <c r="E167" s="108"/>
      <c r="F167" s="150"/>
      <c r="G167" s="353" t="s">
        <v>8</v>
      </c>
    </row>
    <row r="168" spans="1:7" x14ac:dyDescent="0.2">
      <c r="A168" s="29">
        <v>4</v>
      </c>
      <c r="B168" s="101"/>
      <c r="C168" s="352" t="s">
        <v>300</v>
      </c>
      <c r="D168" s="364" t="s">
        <v>425</v>
      </c>
      <c r="E168" s="155">
        <v>60</v>
      </c>
      <c r="F168" s="128">
        <v>350</v>
      </c>
      <c r="G168" s="35">
        <f t="shared" si="1"/>
        <v>21000</v>
      </c>
    </row>
    <row r="169" spans="1:7" x14ac:dyDescent="0.2">
      <c r="A169" s="29"/>
      <c r="B169" s="106"/>
      <c r="C169" s="41"/>
      <c r="D169" s="357" t="s">
        <v>958</v>
      </c>
      <c r="E169" s="104"/>
      <c r="F169" s="128"/>
      <c r="G169" s="353" t="s">
        <v>8</v>
      </c>
    </row>
    <row r="170" spans="1:7" x14ac:dyDescent="0.2">
      <c r="A170" s="29"/>
      <c r="B170" s="105"/>
      <c r="C170" s="41"/>
      <c r="D170" s="430" t="s">
        <v>961</v>
      </c>
      <c r="E170" s="108"/>
      <c r="F170" s="152"/>
      <c r="G170" s="353" t="s">
        <v>8</v>
      </c>
    </row>
    <row r="171" spans="1:7" x14ac:dyDescent="0.2">
      <c r="A171" s="29">
        <v>5</v>
      </c>
      <c r="B171" s="107"/>
      <c r="C171" s="352" t="s">
        <v>300</v>
      </c>
      <c r="D171" s="357" t="s">
        <v>962</v>
      </c>
      <c r="E171" s="153">
        <v>60</v>
      </c>
      <c r="F171" s="128">
        <v>200</v>
      </c>
      <c r="G171" s="35">
        <f t="shared" si="1"/>
        <v>12000</v>
      </c>
    </row>
    <row r="172" spans="1:7" x14ac:dyDescent="0.2">
      <c r="A172" s="29"/>
      <c r="B172" s="107"/>
      <c r="C172" s="41"/>
      <c r="D172" s="365" t="s">
        <v>469</v>
      </c>
      <c r="E172" s="153"/>
      <c r="F172" s="128"/>
      <c r="G172" s="353" t="s">
        <v>8</v>
      </c>
    </row>
    <row r="173" spans="1:7" x14ac:dyDescent="0.2">
      <c r="A173" s="29">
        <v>6</v>
      </c>
      <c r="B173" s="101"/>
      <c r="C173" s="352" t="s">
        <v>300</v>
      </c>
      <c r="D173" s="365" t="s">
        <v>425</v>
      </c>
      <c r="E173" s="108">
        <v>60</v>
      </c>
      <c r="F173" s="128">
        <v>350</v>
      </c>
      <c r="G173" s="35">
        <f t="shared" si="1"/>
        <v>21000</v>
      </c>
    </row>
    <row r="174" spans="1:7" x14ac:dyDescent="0.2">
      <c r="A174" s="29"/>
      <c r="B174" s="101"/>
      <c r="C174" s="41"/>
      <c r="D174" s="365" t="s">
        <v>958</v>
      </c>
      <c r="E174" s="153"/>
      <c r="F174" s="128"/>
      <c r="G174" s="353" t="s">
        <v>8</v>
      </c>
    </row>
    <row r="175" spans="1:7" x14ac:dyDescent="0.2">
      <c r="A175" s="29"/>
      <c r="B175" s="106"/>
      <c r="C175" s="41"/>
      <c r="D175" s="431" t="s">
        <v>963</v>
      </c>
      <c r="E175" s="104"/>
      <c r="F175" s="154"/>
      <c r="G175" s="353" t="s">
        <v>8</v>
      </c>
    </row>
    <row r="176" spans="1:7" x14ac:dyDescent="0.2">
      <c r="A176" s="29">
        <v>7</v>
      </c>
      <c r="B176" s="105"/>
      <c r="C176" s="352" t="s">
        <v>300</v>
      </c>
      <c r="D176" s="400" t="s">
        <v>964</v>
      </c>
      <c r="E176" s="104">
        <v>60</v>
      </c>
      <c r="F176" s="154">
        <v>200</v>
      </c>
      <c r="G176" s="35">
        <f t="shared" si="1"/>
        <v>12000</v>
      </c>
    </row>
    <row r="177" spans="1:7" x14ac:dyDescent="0.2">
      <c r="A177" s="29"/>
      <c r="B177" s="105"/>
      <c r="C177" s="41"/>
      <c r="D177" s="365" t="s">
        <v>469</v>
      </c>
      <c r="E177" s="104"/>
      <c r="F177" s="154"/>
      <c r="G177" s="353" t="s">
        <v>8</v>
      </c>
    </row>
    <row r="178" spans="1:7" x14ac:dyDescent="0.2">
      <c r="A178" s="29">
        <v>8</v>
      </c>
      <c r="B178" s="101"/>
      <c r="C178" s="352" t="s">
        <v>300</v>
      </c>
      <c r="D178" s="365" t="s">
        <v>425</v>
      </c>
      <c r="E178" s="104">
        <v>60</v>
      </c>
      <c r="F178" s="154">
        <v>350</v>
      </c>
      <c r="G178" s="35">
        <f t="shared" si="1"/>
        <v>21000</v>
      </c>
    </row>
    <row r="179" spans="1:7" x14ac:dyDescent="0.2">
      <c r="A179" s="29"/>
      <c r="B179" s="101"/>
      <c r="C179" s="41"/>
      <c r="D179" s="357" t="s">
        <v>958</v>
      </c>
      <c r="E179" s="104"/>
      <c r="F179" s="154"/>
      <c r="G179" s="353" t="s">
        <v>8</v>
      </c>
    </row>
    <row r="180" spans="1:7" x14ac:dyDescent="0.2">
      <c r="A180" s="29"/>
      <c r="B180" s="101"/>
      <c r="C180" s="41"/>
      <c r="D180" s="136"/>
      <c r="E180" s="104"/>
      <c r="F180" s="154"/>
      <c r="G180" s="353" t="s">
        <v>8</v>
      </c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60"/>
      <c r="E184" s="108"/>
      <c r="F184" s="128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SUM(G161:G193)</f>
        <v>132000</v>
      </c>
    </row>
    <row r="195" spans="1:7" ht="13.5" thickTop="1" x14ac:dyDescent="0.2">
      <c r="A195" s="1149" t="s">
        <v>965</v>
      </c>
      <c r="B195" s="1150"/>
      <c r="C195" s="1150"/>
      <c r="D195" s="1150"/>
      <c r="E195" s="1150"/>
      <c r="F195" s="1150"/>
      <c r="G195" s="1151"/>
    </row>
    <row r="196" spans="1:7" ht="13.5" thickBot="1" x14ac:dyDescent="0.25">
      <c r="A196" s="52"/>
      <c r="B196" s="103"/>
      <c r="C196" s="355" t="s">
        <v>966</v>
      </c>
      <c r="D196" s="54"/>
      <c r="E196" s="103"/>
      <c r="F196" s="55"/>
      <c r="G196" s="56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134" t="s">
        <v>137</v>
      </c>
      <c r="E199" s="1139" t="s">
        <v>142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133" t="s">
        <v>492</v>
      </c>
      <c r="E200" s="1198" t="s">
        <v>0</v>
      </c>
      <c r="F200" s="1143"/>
      <c r="G200" s="1144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471</v>
      </c>
      <c r="D205" s="13"/>
      <c r="E205" s="286" t="s">
        <v>3900</v>
      </c>
      <c r="F205" s="287"/>
      <c r="G205" s="288" t="s">
        <v>2281</v>
      </c>
    </row>
    <row r="206" spans="1:7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7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52" t="s">
        <v>300</v>
      </c>
      <c r="D210" s="440" t="s">
        <v>1105</v>
      </c>
      <c r="E210" s="383">
        <v>50</v>
      </c>
      <c r="F210" s="384">
        <v>200</v>
      </c>
      <c r="G210" s="353">
        <f>F210*E210</f>
        <v>10000</v>
      </c>
    </row>
    <row r="211" spans="1:7" x14ac:dyDescent="0.2">
      <c r="A211" s="29"/>
      <c r="B211" s="101"/>
      <c r="C211" s="352"/>
      <c r="D211" s="351" t="s">
        <v>469</v>
      </c>
      <c r="E211" s="108"/>
      <c r="F211" s="128"/>
      <c r="G211" s="35"/>
    </row>
    <row r="212" spans="1:7" x14ac:dyDescent="0.2">
      <c r="A212" s="29">
        <v>2</v>
      </c>
      <c r="B212" s="101"/>
      <c r="C212" s="352" t="s">
        <v>300</v>
      </c>
      <c r="D212" s="351" t="s">
        <v>416</v>
      </c>
      <c r="E212" s="108">
        <v>50</v>
      </c>
      <c r="F212" s="149">
        <v>350</v>
      </c>
      <c r="G212" s="353">
        <f>F212*E212</f>
        <v>17500</v>
      </c>
    </row>
    <row r="213" spans="1:7" x14ac:dyDescent="0.2">
      <c r="A213" s="29"/>
      <c r="B213" s="101"/>
      <c r="C213" s="352"/>
      <c r="D213" s="351" t="s">
        <v>958</v>
      </c>
      <c r="E213" s="108"/>
      <c r="F213" s="128"/>
      <c r="G213" s="35"/>
    </row>
    <row r="214" spans="1:7" x14ac:dyDescent="0.2">
      <c r="A214" s="29"/>
      <c r="B214" s="105"/>
      <c r="C214" s="352"/>
      <c r="D214" s="357"/>
      <c r="E214" s="102"/>
      <c r="F214" s="128"/>
      <c r="G214" s="353"/>
    </row>
    <row r="215" spans="1:7" x14ac:dyDescent="0.2">
      <c r="A215" s="29"/>
      <c r="B215" s="105"/>
      <c r="C215" s="41"/>
      <c r="D215" s="430"/>
      <c r="E215" s="102"/>
      <c r="F215" s="128"/>
      <c r="G215" s="353"/>
    </row>
    <row r="216" spans="1:7" x14ac:dyDescent="0.2">
      <c r="A216" s="29"/>
      <c r="B216" s="151"/>
      <c r="C216" s="352"/>
      <c r="D216" s="357"/>
      <c r="E216" s="108"/>
      <c r="F216" s="150"/>
      <c r="G216" s="35"/>
    </row>
    <row r="217" spans="1:7" x14ac:dyDescent="0.2">
      <c r="A217" s="29"/>
      <c r="B217" s="151"/>
      <c r="C217" s="119"/>
      <c r="D217" s="364"/>
      <c r="E217" s="108"/>
      <c r="F217" s="150"/>
      <c r="G217" s="353"/>
    </row>
    <row r="218" spans="1:7" x14ac:dyDescent="0.2">
      <c r="A218" s="29"/>
      <c r="B218" s="101"/>
      <c r="C218" s="352"/>
      <c r="D218" s="364"/>
      <c r="E218" s="155"/>
      <c r="F218" s="128"/>
      <c r="G218" s="35"/>
    </row>
    <row r="219" spans="1:7" x14ac:dyDescent="0.2">
      <c r="A219" s="29"/>
      <c r="B219" s="106"/>
      <c r="C219" s="41"/>
      <c r="D219" s="357"/>
      <c r="E219" s="104"/>
      <c r="F219" s="128"/>
      <c r="G219" s="353"/>
    </row>
    <row r="220" spans="1:7" x14ac:dyDescent="0.2">
      <c r="A220" s="29"/>
      <c r="B220" s="105"/>
      <c r="C220" s="41"/>
      <c r="D220" s="430"/>
      <c r="E220" s="108"/>
      <c r="F220" s="152"/>
      <c r="G220" s="353"/>
    </row>
    <row r="221" spans="1:7" x14ac:dyDescent="0.2">
      <c r="A221" s="29"/>
      <c r="B221" s="107"/>
      <c r="C221" s="352"/>
      <c r="D221" s="357"/>
      <c r="E221" s="153"/>
      <c r="F221" s="128"/>
      <c r="G221" s="35"/>
    </row>
    <row r="222" spans="1:7" x14ac:dyDescent="0.2">
      <c r="A222" s="29"/>
      <c r="B222" s="107"/>
      <c r="C222" s="41"/>
      <c r="D222" s="365"/>
      <c r="E222" s="153"/>
      <c r="F222" s="128"/>
      <c r="G222" s="353"/>
    </row>
    <row r="223" spans="1:7" x14ac:dyDescent="0.2">
      <c r="A223" s="29"/>
      <c r="B223" s="101"/>
      <c r="C223" s="352"/>
      <c r="D223" s="365"/>
      <c r="E223" s="108"/>
      <c r="F223" s="128"/>
      <c r="G223" s="35"/>
    </row>
    <row r="224" spans="1:7" x14ac:dyDescent="0.2">
      <c r="A224" s="29"/>
      <c r="B224" s="101"/>
      <c r="C224" s="41"/>
      <c r="D224" s="365"/>
      <c r="E224" s="153"/>
      <c r="F224" s="128"/>
      <c r="G224" s="353"/>
    </row>
    <row r="225" spans="1:9" x14ac:dyDescent="0.2">
      <c r="A225" s="29"/>
      <c r="B225" s="106"/>
      <c r="C225" s="41"/>
      <c r="D225" s="431"/>
      <c r="E225" s="104"/>
      <c r="F225" s="154"/>
      <c r="G225" s="353"/>
    </row>
    <row r="226" spans="1:9" x14ac:dyDescent="0.2">
      <c r="A226" s="29"/>
      <c r="B226" s="105"/>
      <c r="C226" s="352"/>
      <c r="D226" s="400"/>
      <c r="E226" s="104"/>
      <c r="F226" s="154"/>
      <c r="G226" s="35"/>
    </row>
    <row r="227" spans="1:9" x14ac:dyDescent="0.2">
      <c r="A227" s="29"/>
      <c r="B227" s="105"/>
      <c r="C227" s="41"/>
      <c r="D227" s="365"/>
      <c r="E227" s="104"/>
      <c r="F227" s="154"/>
      <c r="G227" s="353"/>
    </row>
    <row r="228" spans="1:9" x14ac:dyDescent="0.2">
      <c r="A228" s="29"/>
      <c r="B228" s="101"/>
      <c r="C228" s="352"/>
      <c r="D228" s="365"/>
      <c r="E228" s="104"/>
      <c r="F228" s="154"/>
      <c r="G228" s="35"/>
    </row>
    <row r="229" spans="1:9" x14ac:dyDescent="0.2">
      <c r="A229" s="29"/>
      <c r="B229" s="101"/>
      <c r="C229" s="41"/>
      <c r="D229" s="357"/>
      <c r="E229" s="104"/>
      <c r="F229" s="154"/>
      <c r="G229" s="353"/>
    </row>
    <row r="230" spans="1:9" x14ac:dyDescent="0.2">
      <c r="A230" s="29"/>
      <c r="B230" s="101"/>
      <c r="C230" s="41"/>
      <c r="D230" s="136"/>
      <c r="E230" s="104"/>
      <c r="F230" s="154"/>
      <c r="G230" s="353"/>
    </row>
    <row r="231" spans="1:9" x14ac:dyDescent="0.2">
      <c r="A231" s="29"/>
      <c r="B231" s="101"/>
      <c r="C231" s="41"/>
      <c r="D231" s="62"/>
      <c r="E231" s="104"/>
      <c r="F231" s="154"/>
      <c r="G231" s="35"/>
    </row>
    <row r="232" spans="1:9" x14ac:dyDescent="0.2">
      <c r="A232" s="29"/>
      <c r="B232" s="101"/>
      <c r="C232" s="41"/>
      <c r="D232" s="67"/>
      <c r="E232" s="104"/>
      <c r="F232" s="154"/>
      <c r="G232" s="35"/>
    </row>
    <row r="233" spans="1:9" x14ac:dyDescent="0.2">
      <c r="A233" s="29"/>
      <c r="B233" s="101"/>
      <c r="C233" s="41"/>
      <c r="D233" s="159"/>
      <c r="E233" s="104"/>
      <c r="F233" s="154"/>
      <c r="G233" s="35"/>
    </row>
    <row r="234" spans="1:9" x14ac:dyDescent="0.2">
      <c r="A234" s="29"/>
      <c r="B234" s="101"/>
      <c r="C234" s="41"/>
      <c r="D234" s="160"/>
      <c r="E234" s="108"/>
      <c r="F234" s="128"/>
      <c r="G234" s="35"/>
    </row>
    <row r="235" spans="1:9" x14ac:dyDescent="0.2">
      <c r="A235" s="29"/>
      <c r="B235" s="101"/>
      <c r="C235" s="41"/>
      <c r="D235" s="160"/>
      <c r="E235" s="108"/>
      <c r="F235" s="128"/>
      <c r="G235" s="35"/>
    </row>
    <row r="236" spans="1:9" x14ac:dyDescent="0.2">
      <c r="A236" s="29"/>
      <c r="B236" s="101"/>
      <c r="C236" s="41"/>
      <c r="D236" s="160"/>
      <c r="E236" s="108"/>
      <c r="F236" s="128"/>
      <c r="G236" s="35"/>
    </row>
    <row r="237" spans="1:9" x14ac:dyDescent="0.2">
      <c r="A237" s="29"/>
      <c r="B237" s="101"/>
      <c r="C237" s="41"/>
      <c r="D237" s="160"/>
      <c r="E237" s="108"/>
      <c r="F237" s="128"/>
      <c r="G237" s="35"/>
    </row>
    <row r="238" spans="1:9" x14ac:dyDescent="0.2">
      <c r="A238" s="29"/>
      <c r="B238" s="101"/>
      <c r="C238" s="41"/>
      <c r="D238" s="160"/>
      <c r="E238" s="108"/>
      <c r="F238" s="128"/>
      <c r="G238" s="35"/>
    </row>
    <row r="239" spans="1:9" x14ac:dyDescent="0.2">
      <c r="A239" s="29"/>
      <c r="B239" s="101"/>
      <c r="C239" s="41"/>
      <c r="D239" s="136"/>
      <c r="E239" s="153"/>
      <c r="F239" s="128"/>
      <c r="G239" s="35"/>
    </row>
    <row r="240" spans="1:9" x14ac:dyDescent="0.2">
      <c r="A240" s="29"/>
      <c r="B240" s="101"/>
      <c r="C240" s="41"/>
      <c r="D240" s="136"/>
      <c r="E240" s="102"/>
      <c r="F240" s="128"/>
      <c r="G240" s="35"/>
      <c r="I240" s="1" t="s">
        <v>8</v>
      </c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27500</v>
      </c>
    </row>
    <row r="245" spans="1:7" ht="13.5" thickTop="1" x14ac:dyDescent="0.2">
      <c r="A245" s="1149" t="s">
        <v>1106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03"/>
      <c r="C246" s="355" t="s">
        <v>8</v>
      </c>
      <c r="D246" s="54"/>
      <c r="E246" s="103"/>
      <c r="F246" s="55"/>
      <c r="G246" s="5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134" t="s">
        <v>137</v>
      </c>
      <c r="E249" s="1139" t="s">
        <v>142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133" t="s">
        <v>492</v>
      </c>
      <c r="E250" s="1198" t="s">
        <v>0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471</v>
      </c>
      <c r="D255" s="13"/>
      <c r="E255" s="343" t="s">
        <v>1525</v>
      </c>
      <c r="F255" s="98"/>
      <c r="G255" s="344" t="s">
        <v>1519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571"/>
      <c r="B260" s="572"/>
      <c r="C260" s="572"/>
      <c r="D260" s="576" t="s">
        <v>1523</v>
      </c>
      <c r="E260" s="573"/>
      <c r="F260" s="574"/>
      <c r="G260" s="575"/>
    </row>
    <row r="261" spans="1:7" x14ac:dyDescent="0.2">
      <c r="A261" s="29">
        <v>1</v>
      </c>
      <c r="B261" s="211"/>
      <c r="C261" s="346" t="s">
        <v>149</v>
      </c>
      <c r="D261" s="568" t="s">
        <v>1520</v>
      </c>
      <c r="E261" s="569">
        <v>100</v>
      </c>
      <c r="F261" s="570">
        <v>88</v>
      </c>
      <c r="G261" s="353">
        <f>F261*E261</f>
        <v>8800</v>
      </c>
    </row>
    <row r="262" spans="1:7" x14ac:dyDescent="0.2">
      <c r="A262" s="29">
        <v>2</v>
      </c>
      <c r="B262" s="101"/>
      <c r="C262" s="352" t="s">
        <v>246</v>
      </c>
      <c r="D262" s="351" t="s">
        <v>1521</v>
      </c>
      <c r="E262" s="108">
        <v>100</v>
      </c>
      <c r="F262" s="128">
        <v>6</v>
      </c>
      <c r="G262" s="35">
        <f>F262*E262</f>
        <v>600</v>
      </c>
    </row>
    <row r="263" spans="1:7" x14ac:dyDescent="0.2">
      <c r="A263" s="29"/>
      <c r="B263" s="101"/>
      <c r="C263" s="352"/>
      <c r="D263" s="351"/>
      <c r="E263" s="108"/>
      <c r="F263" s="149"/>
      <c r="G263" s="353"/>
    </row>
    <row r="264" spans="1:7" x14ac:dyDescent="0.2">
      <c r="A264" s="29"/>
      <c r="B264" s="101"/>
      <c r="C264" s="352"/>
      <c r="D264" s="351"/>
      <c r="E264" s="108"/>
      <c r="F264" s="128"/>
      <c r="G264" s="35"/>
    </row>
    <row r="265" spans="1:7" x14ac:dyDescent="0.2">
      <c r="A265" s="29"/>
      <c r="B265" s="105"/>
      <c r="C265" s="352"/>
      <c r="D265" s="357"/>
      <c r="E265" s="102"/>
      <c r="F265" s="128"/>
      <c r="G265" s="353"/>
    </row>
    <row r="266" spans="1:7" x14ac:dyDescent="0.2">
      <c r="A266" s="29"/>
      <c r="B266" s="151"/>
      <c r="C266" s="352"/>
      <c r="D266" s="357"/>
      <c r="E266" s="108"/>
      <c r="F266" s="150"/>
      <c r="G266" s="35"/>
    </row>
    <row r="267" spans="1:7" x14ac:dyDescent="0.2">
      <c r="A267" s="29"/>
      <c r="B267" s="151"/>
      <c r="C267" s="119"/>
      <c r="D267" s="364"/>
      <c r="E267" s="108"/>
      <c r="F267" s="150"/>
      <c r="G267" s="353"/>
    </row>
    <row r="268" spans="1:7" x14ac:dyDescent="0.2">
      <c r="A268" s="29"/>
      <c r="B268" s="101"/>
      <c r="C268" s="352"/>
      <c r="D268" s="364"/>
      <c r="E268" s="155"/>
      <c r="F268" s="128"/>
      <c r="G268" s="35"/>
    </row>
    <row r="269" spans="1:7" x14ac:dyDescent="0.2">
      <c r="A269" s="29"/>
      <c r="B269" s="106"/>
      <c r="C269" s="41"/>
      <c r="D269" s="357"/>
      <c r="E269" s="104"/>
      <c r="F269" s="128"/>
      <c r="G269" s="353"/>
    </row>
    <row r="270" spans="1:7" x14ac:dyDescent="0.2">
      <c r="A270" s="29"/>
      <c r="B270" s="105"/>
      <c r="C270" s="41"/>
      <c r="D270" s="430"/>
      <c r="E270" s="108"/>
      <c r="F270" s="152"/>
      <c r="G270" s="353"/>
    </row>
    <row r="271" spans="1:7" x14ac:dyDescent="0.2">
      <c r="A271" s="29"/>
      <c r="B271" s="107"/>
      <c r="C271" s="352"/>
      <c r="D271" s="357"/>
      <c r="E271" s="153"/>
      <c r="F271" s="128"/>
      <c r="G271" s="35"/>
    </row>
    <row r="272" spans="1:7" x14ac:dyDescent="0.2">
      <c r="A272" s="29"/>
      <c r="B272" s="107"/>
      <c r="C272" s="41"/>
      <c r="D272" s="365"/>
      <c r="E272" s="153"/>
      <c r="F272" s="128"/>
      <c r="G272" s="353"/>
    </row>
    <row r="273" spans="1:7" x14ac:dyDescent="0.2">
      <c r="A273" s="29"/>
      <c r="B273" s="101"/>
      <c r="C273" s="352"/>
      <c r="D273" s="365"/>
      <c r="E273" s="108"/>
      <c r="F273" s="128"/>
      <c r="G273" s="35"/>
    </row>
    <row r="274" spans="1:7" x14ac:dyDescent="0.2">
      <c r="A274" s="29"/>
      <c r="B274" s="101"/>
      <c r="C274" s="41"/>
      <c r="D274" s="365"/>
      <c r="E274" s="153"/>
      <c r="F274" s="128"/>
      <c r="G274" s="353"/>
    </row>
    <row r="275" spans="1:7" x14ac:dyDescent="0.2">
      <c r="A275" s="29"/>
      <c r="B275" s="106"/>
      <c r="C275" s="41"/>
      <c r="D275" s="431"/>
      <c r="E275" s="104"/>
      <c r="F275" s="154"/>
      <c r="G275" s="353"/>
    </row>
    <row r="276" spans="1:7" x14ac:dyDescent="0.2">
      <c r="A276" s="29"/>
      <c r="B276" s="105"/>
      <c r="C276" s="352"/>
      <c r="D276" s="400"/>
      <c r="E276" s="104"/>
      <c r="F276" s="154"/>
      <c r="G276" s="35"/>
    </row>
    <row r="277" spans="1:7" x14ac:dyDescent="0.2">
      <c r="A277" s="29"/>
      <c r="B277" s="105"/>
      <c r="C277" s="41"/>
      <c r="D277" s="365"/>
      <c r="E277" s="104"/>
      <c r="F277" s="154"/>
      <c r="G277" s="353"/>
    </row>
    <row r="278" spans="1:7" x14ac:dyDescent="0.2">
      <c r="A278" s="29"/>
      <c r="B278" s="101"/>
      <c r="C278" s="352"/>
      <c r="D278" s="365"/>
      <c r="E278" s="104"/>
      <c r="F278" s="154"/>
      <c r="G278" s="35"/>
    </row>
    <row r="279" spans="1:7" x14ac:dyDescent="0.2">
      <c r="A279" s="29"/>
      <c r="B279" s="101"/>
      <c r="C279" s="41"/>
      <c r="D279" s="357"/>
      <c r="E279" s="104"/>
      <c r="F279" s="154"/>
      <c r="G279" s="353"/>
    </row>
    <row r="280" spans="1:7" x14ac:dyDescent="0.2">
      <c r="A280" s="29"/>
      <c r="B280" s="101"/>
      <c r="C280" s="41"/>
      <c r="D280" s="136"/>
      <c r="E280" s="104"/>
      <c r="F280" s="154"/>
      <c r="G280" s="353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60"/>
      <c r="E284" s="108"/>
      <c r="F284" s="128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SUM(G261:G293)</f>
        <v>9400</v>
      </c>
    </row>
    <row r="295" spans="1:7" ht="13.5" thickTop="1" x14ac:dyDescent="0.2">
      <c r="A295" s="1149" t="s">
        <v>1522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03"/>
      <c r="C296" s="355" t="s">
        <v>8</v>
      </c>
      <c r="D296" s="54"/>
      <c r="E296" s="103"/>
      <c r="F296" s="55"/>
      <c r="G296" s="56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134" t="s">
        <v>137</v>
      </c>
      <c r="E299" s="1139" t="s">
        <v>142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133" t="s">
        <v>492</v>
      </c>
      <c r="E300" s="1198" t="s">
        <v>0</v>
      </c>
      <c r="F300" s="1143"/>
      <c r="G300" s="1144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58" t="s">
        <v>49</v>
      </c>
      <c r="B303" s="1159"/>
      <c r="C303" s="1159"/>
      <c r="D303" s="1159"/>
      <c r="E303" s="1159"/>
      <c r="F303" s="1159"/>
      <c r="G303" s="1160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471</v>
      </c>
      <c r="D305" s="13"/>
      <c r="E305" s="343" t="s">
        <v>1984</v>
      </c>
      <c r="F305" s="98"/>
      <c r="G305" s="344" t="s">
        <v>1967</v>
      </c>
    </row>
    <row r="306" spans="1:7" x14ac:dyDescent="0.2">
      <c r="A306" s="17" t="s">
        <v>8</v>
      </c>
      <c r="B306" s="100"/>
      <c r="C306" s="19"/>
      <c r="D306" s="4"/>
      <c r="E306" s="1145"/>
      <c r="F306" s="1146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1147"/>
      <c r="F308" s="1148"/>
      <c r="G308" s="25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631">
        <v>1</v>
      </c>
      <c r="B310" s="572"/>
      <c r="C310" s="635" t="s">
        <v>300</v>
      </c>
      <c r="D310" s="576" t="s">
        <v>1979</v>
      </c>
      <c r="E310" s="632">
        <v>150</v>
      </c>
      <c r="F310" s="634">
        <v>200</v>
      </c>
      <c r="G310" s="633">
        <f>F310*E310</f>
        <v>30000</v>
      </c>
    </row>
    <row r="311" spans="1:7" x14ac:dyDescent="0.2">
      <c r="A311" s="29"/>
      <c r="B311" s="211"/>
      <c r="C311" s="346"/>
      <c r="D311" s="568" t="s">
        <v>1980</v>
      </c>
      <c r="E311" s="569"/>
      <c r="F311" s="570"/>
      <c r="G311" s="353"/>
    </row>
    <row r="312" spans="1:7" x14ac:dyDescent="0.2">
      <c r="A312" s="29">
        <v>2</v>
      </c>
      <c r="B312" s="101"/>
      <c r="C312" s="352" t="s">
        <v>300</v>
      </c>
      <c r="D312" s="351" t="s">
        <v>416</v>
      </c>
      <c r="E312" s="108">
        <v>150</v>
      </c>
      <c r="F312" s="128">
        <v>350</v>
      </c>
      <c r="G312" s="35">
        <f>F312*E312</f>
        <v>52500</v>
      </c>
    </row>
    <row r="313" spans="1:7" x14ac:dyDescent="0.2">
      <c r="A313" s="29"/>
      <c r="B313" s="101"/>
      <c r="C313" s="352"/>
      <c r="D313" s="351" t="s">
        <v>358</v>
      </c>
      <c r="E313" s="108"/>
      <c r="F313" s="149"/>
      <c r="G313" s="353" t="s">
        <v>8</v>
      </c>
    </row>
    <row r="314" spans="1:7" x14ac:dyDescent="0.2">
      <c r="A314" s="29">
        <v>3</v>
      </c>
      <c r="B314" s="101"/>
      <c r="C314" s="352" t="s">
        <v>300</v>
      </c>
      <c r="D314" s="351" t="s">
        <v>1981</v>
      </c>
      <c r="E314" s="108">
        <v>150</v>
      </c>
      <c r="F314" s="128">
        <v>200</v>
      </c>
      <c r="G314" s="35">
        <f t="shared" ref="G314" si="2">F314*E314</f>
        <v>30000</v>
      </c>
    </row>
    <row r="315" spans="1:7" x14ac:dyDescent="0.2">
      <c r="A315" s="29"/>
      <c r="B315" s="105"/>
      <c r="C315" s="352"/>
      <c r="D315" s="357"/>
      <c r="E315" s="102"/>
      <c r="F315" s="128"/>
      <c r="G315" s="353"/>
    </row>
    <row r="316" spans="1:7" x14ac:dyDescent="0.2">
      <c r="A316" s="29"/>
      <c r="B316" s="151"/>
      <c r="C316" s="352"/>
      <c r="D316" s="357"/>
      <c r="E316" s="108"/>
      <c r="F316" s="150"/>
      <c r="G316" s="35"/>
    </row>
    <row r="317" spans="1:7" x14ac:dyDescent="0.2">
      <c r="A317" s="29"/>
      <c r="B317" s="151"/>
      <c r="C317" s="119"/>
      <c r="D317" s="364"/>
      <c r="E317" s="108"/>
      <c r="F317" s="150"/>
      <c r="G317" s="353"/>
    </row>
    <row r="318" spans="1:7" x14ac:dyDescent="0.2">
      <c r="A318" s="29"/>
      <c r="B318" s="101"/>
      <c r="C318" s="352"/>
      <c r="D318" s="364"/>
      <c r="E318" s="155"/>
      <c r="F318" s="128"/>
      <c r="G318" s="35"/>
    </row>
    <row r="319" spans="1:7" x14ac:dyDescent="0.2">
      <c r="A319" s="29"/>
      <c r="B319" s="106"/>
      <c r="C319" s="41"/>
      <c r="D319" s="357"/>
      <c r="E319" s="104"/>
      <c r="F319" s="128"/>
      <c r="G319" s="353"/>
    </row>
    <row r="320" spans="1:7" x14ac:dyDescent="0.2">
      <c r="A320" s="29"/>
      <c r="B320" s="105"/>
      <c r="C320" s="41"/>
      <c r="D320" s="430"/>
      <c r="E320" s="108"/>
      <c r="F320" s="152"/>
      <c r="G320" s="353"/>
    </row>
    <row r="321" spans="1:7" x14ac:dyDescent="0.2">
      <c r="A321" s="29"/>
      <c r="B321" s="107"/>
      <c r="C321" s="352"/>
      <c r="D321" s="357"/>
      <c r="E321" s="153"/>
      <c r="F321" s="128"/>
      <c r="G321" s="35"/>
    </row>
    <row r="322" spans="1:7" x14ac:dyDescent="0.2">
      <c r="A322" s="29"/>
      <c r="B322" s="107"/>
      <c r="C322" s="41"/>
      <c r="D322" s="365"/>
      <c r="E322" s="153"/>
      <c r="F322" s="128"/>
      <c r="G322" s="353"/>
    </row>
    <row r="323" spans="1:7" x14ac:dyDescent="0.2">
      <c r="A323" s="29"/>
      <c r="B323" s="101"/>
      <c r="C323" s="352"/>
      <c r="D323" s="365"/>
      <c r="E323" s="108"/>
      <c r="F323" s="128"/>
      <c r="G323" s="35"/>
    </row>
    <row r="324" spans="1:7" x14ac:dyDescent="0.2">
      <c r="A324" s="29"/>
      <c r="B324" s="101"/>
      <c r="C324" s="41"/>
      <c r="D324" s="365"/>
      <c r="E324" s="153"/>
      <c r="F324" s="128"/>
      <c r="G324" s="353"/>
    </row>
    <row r="325" spans="1:7" x14ac:dyDescent="0.2">
      <c r="A325" s="29"/>
      <c r="B325" s="106"/>
      <c r="C325" s="41"/>
      <c r="D325" s="431"/>
      <c r="E325" s="104"/>
      <c r="F325" s="154"/>
      <c r="G325" s="353"/>
    </row>
    <row r="326" spans="1:7" x14ac:dyDescent="0.2">
      <c r="A326" s="29"/>
      <c r="B326" s="105"/>
      <c r="C326" s="352"/>
      <c r="D326" s="400"/>
      <c r="E326" s="104"/>
      <c r="F326" s="154"/>
      <c r="G326" s="35"/>
    </row>
    <row r="327" spans="1:7" x14ac:dyDescent="0.2">
      <c r="A327" s="29"/>
      <c r="B327" s="105"/>
      <c r="C327" s="41"/>
      <c r="D327" s="365"/>
      <c r="E327" s="104"/>
      <c r="F327" s="154"/>
      <c r="G327" s="353"/>
    </row>
    <row r="328" spans="1:7" x14ac:dyDescent="0.2">
      <c r="A328" s="29"/>
      <c r="B328" s="101"/>
      <c r="C328" s="352"/>
      <c r="D328" s="365"/>
      <c r="E328" s="104"/>
      <c r="F328" s="154"/>
      <c r="G328" s="35"/>
    </row>
    <row r="329" spans="1:7" x14ac:dyDescent="0.2">
      <c r="A329" s="29"/>
      <c r="B329" s="101"/>
      <c r="C329" s="41"/>
      <c r="D329" s="357"/>
      <c r="E329" s="104"/>
      <c r="F329" s="154"/>
      <c r="G329" s="353"/>
    </row>
    <row r="330" spans="1:7" x14ac:dyDescent="0.2">
      <c r="A330" s="29"/>
      <c r="B330" s="101"/>
      <c r="C330" s="41"/>
      <c r="D330" s="136"/>
      <c r="E330" s="104"/>
      <c r="F330" s="154"/>
      <c r="G330" s="353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60"/>
      <c r="E334" s="108"/>
      <c r="F334" s="128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17" x14ac:dyDescent="0.2">
      <c r="A337" s="29"/>
      <c r="B337" s="101"/>
      <c r="C337" s="41"/>
      <c r="D337" s="160"/>
      <c r="E337" s="108"/>
      <c r="F337" s="128"/>
      <c r="G337" s="35"/>
    </row>
    <row r="338" spans="1:17" x14ac:dyDescent="0.2">
      <c r="A338" s="29"/>
      <c r="B338" s="101"/>
      <c r="C338" s="41"/>
      <c r="D338" s="160"/>
      <c r="E338" s="108"/>
      <c r="F338" s="128"/>
      <c r="G338" s="35"/>
    </row>
    <row r="339" spans="1:17" x14ac:dyDescent="0.2">
      <c r="A339" s="29"/>
      <c r="B339" s="101"/>
      <c r="C339" s="41"/>
      <c r="D339" s="136"/>
      <c r="E339" s="153"/>
      <c r="F339" s="128"/>
      <c r="G339" s="35"/>
    </row>
    <row r="340" spans="1:17" x14ac:dyDescent="0.2">
      <c r="A340" s="29"/>
      <c r="B340" s="101"/>
      <c r="C340" s="41"/>
      <c r="D340" s="136"/>
      <c r="E340" s="102"/>
      <c r="F340" s="128"/>
      <c r="G340" s="35"/>
    </row>
    <row r="341" spans="1:17" x14ac:dyDescent="0.2">
      <c r="A341" s="29"/>
      <c r="B341" s="101"/>
      <c r="C341" s="31"/>
      <c r="D341" s="67"/>
      <c r="E341" s="131"/>
      <c r="F341" s="117"/>
      <c r="G341" s="35"/>
    </row>
    <row r="342" spans="1:17" x14ac:dyDescent="0.2">
      <c r="A342" s="29"/>
      <c r="B342" s="101"/>
      <c r="C342" s="41"/>
      <c r="D342" s="118"/>
      <c r="E342" s="108"/>
      <c r="F342" s="149"/>
      <c r="G342" s="35"/>
    </row>
    <row r="343" spans="1:17" x14ac:dyDescent="0.2">
      <c r="A343" s="29"/>
      <c r="B343" s="101"/>
      <c r="C343" s="41"/>
      <c r="D343" s="144"/>
      <c r="E343" s="108"/>
      <c r="F343" s="149"/>
      <c r="G343" s="35"/>
    </row>
    <row r="344" spans="1:1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112500</v>
      </c>
    </row>
    <row r="345" spans="1:17" ht="13.5" thickTop="1" x14ac:dyDescent="0.2">
      <c r="A345" s="1149" t="s">
        <v>2088</v>
      </c>
      <c r="B345" s="1150"/>
      <c r="C345" s="1150"/>
      <c r="D345" s="1150"/>
      <c r="E345" s="1150"/>
      <c r="F345" s="1150"/>
      <c r="G345" s="1151"/>
      <c r="K345" s="1149"/>
      <c r="L345" s="1186"/>
      <c r="M345" s="1150"/>
      <c r="N345" s="1150"/>
      <c r="O345" s="1150"/>
      <c r="P345" s="1150"/>
      <c r="Q345" s="1151"/>
    </row>
    <row r="346" spans="1:17" ht="13.5" thickBot="1" x14ac:dyDescent="0.25">
      <c r="A346" s="52"/>
      <c r="B346" s="103"/>
      <c r="C346" s="355" t="s">
        <v>8</v>
      </c>
      <c r="D346" s="54"/>
      <c r="E346" s="103"/>
      <c r="F346" s="55"/>
      <c r="G346" s="56"/>
    </row>
    <row r="347" spans="1:17" ht="13.5" thickTop="1" x14ac:dyDescent="0.2">
      <c r="A347" s="1130"/>
      <c r="B347" s="1131"/>
      <c r="C347" s="1131"/>
      <c r="D347" s="57" t="s">
        <v>11</v>
      </c>
      <c r="E347" s="1132" t="s">
        <v>12</v>
      </c>
      <c r="F347" s="1132"/>
      <c r="G347" s="1133"/>
      <c r="K347" s="640"/>
      <c r="L347" s="640"/>
    </row>
    <row r="348" spans="1:17" x14ac:dyDescent="0.2">
      <c r="A348" s="1134" t="s">
        <v>17</v>
      </c>
      <c r="B348" s="1135"/>
      <c r="C348" s="1135"/>
      <c r="D348" s="39"/>
      <c r="E348" s="1136"/>
      <c r="F348" s="1137"/>
      <c r="G348" s="1138"/>
    </row>
    <row r="349" spans="1:17" x14ac:dyDescent="0.2">
      <c r="A349" s="1134" t="s">
        <v>38</v>
      </c>
      <c r="B349" s="1135"/>
      <c r="C349" s="1135"/>
      <c r="D349" s="134" t="s">
        <v>137</v>
      </c>
      <c r="E349" s="1194" t="s">
        <v>142</v>
      </c>
      <c r="F349" s="1139"/>
      <c r="G349" s="1140"/>
    </row>
    <row r="350" spans="1:17" ht="13.5" thickBot="1" x14ac:dyDescent="0.25">
      <c r="A350" s="1141" t="s">
        <v>39</v>
      </c>
      <c r="B350" s="1142"/>
      <c r="C350" s="1142"/>
      <c r="D350" s="133" t="s">
        <v>492</v>
      </c>
      <c r="E350" s="1198" t="s">
        <v>0</v>
      </c>
      <c r="F350" s="1143"/>
      <c r="G350" s="1144"/>
    </row>
    <row r="351" spans="1:17" ht="16.5" x14ac:dyDescent="0.25">
      <c r="A351" s="1152" t="s">
        <v>29</v>
      </c>
      <c r="B351" s="1153"/>
      <c r="C351" s="1153"/>
      <c r="D351" s="1153"/>
      <c r="E351" s="1153"/>
      <c r="F351" s="1153"/>
      <c r="G351" s="1154"/>
    </row>
    <row r="352" spans="1:17" x14ac:dyDescent="0.2">
      <c r="A352" s="1155" t="s">
        <v>48</v>
      </c>
      <c r="B352" s="1156"/>
      <c r="C352" s="1156"/>
      <c r="D352" s="1156"/>
      <c r="E352" s="1156"/>
      <c r="F352" s="1156"/>
      <c r="G352" s="1157"/>
    </row>
    <row r="353" spans="1:7" x14ac:dyDescent="0.2">
      <c r="A353" s="1158" t="s">
        <v>49</v>
      </c>
      <c r="B353" s="1159"/>
      <c r="C353" s="1159"/>
      <c r="D353" s="1159"/>
      <c r="E353" s="1159"/>
      <c r="F353" s="1159"/>
      <c r="G353" s="1160"/>
    </row>
    <row r="354" spans="1:7" x14ac:dyDescent="0.2">
      <c r="A354" s="6"/>
      <c r="B354" s="99"/>
      <c r="C354" s="8"/>
      <c r="D354" s="9"/>
      <c r="E354" s="99"/>
      <c r="F354" s="10"/>
      <c r="G354" s="11" t="s">
        <v>20</v>
      </c>
    </row>
    <row r="355" spans="1:7" x14ac:dyDescent="0.2">
      <c r="A355" s="12" t="s">
        <v>1</v>
      </c>
      <c r="B355" s="13"/>
      <c r="C355" s="14" t="s">
        <v>471</v>
      </c>
      <c r="D355" s="13"/>
      <c r="E355" s="343" t="s">
        <v>2302</v>
      </c>
      <c r="F355" s="98"/>
      <c r="G355" s="344" t="s">
        <v>2291</v>
      </c>
    </row>
    <row r="356" spans="1:7" x14ac:dyDescent="0.2">
      <c r="A356" s="17" t="s">
        <v>8</v>
      </c>
      <c r="B356" s="100"/>
      <c r="C356" s="19"/>
      <c r="D356" s="4"/>
      <c r="E356" s="1145"/>
      <c r="F356" s="1146"/>
      <c r="G356" s="20"/>
    </row>
    <row r="357" spans="1:7" x14ac:dyDescent="0.2">
      <c r="A357" s="21" t="s">
        <v>37</v>
      </c>
      <c r="B357" s="22"/>
      <c r="C357" s="22"/>
      <c r="D357" s="22"/>
      <c r="E357" s="23" t="s">
        <v>46</v>
      </c>
      <c r="F357" s="24"/>
      <c r="G357" s="20" t="s">
        <v>50</v>
      </c>
    </row>
    <row r="358" spans="1:7" x14ac:dyDescent="0.2">
      <c r="A358" s="6"/>
      <c r="B358" s="99"/>
      <c r="C358" s="8"/>
      <c r="D358" s="8"/>
      <c r="E358" s="1147"/>
      <c r="F358" s="1148"/>
      <c r="G358" s="25"/>
    </row>
    <row r="359" spans="1:7" ht="26.25" thickBot="1" x14ac:dyDescent="0.25">
      <c r="A359" s="210" t="s">
        <v>47</v>
      </c>
      <c r="B359" s="28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7" ht="13.5" thickTop="1" x14ac:dyDescent="0.2">
      <c r="A360" s="631">
        <v>1</v>
      </c>
      <c r="B360" s="572"/>
      <c r="C360" s="635" t="s">
        <v>300</v>
      </c>
      <c r="D360" s="576" t="s">
        <v>2292</v>
      </c>
      <c r="E360" s="632">
        <v>200</v>
      </c>
      <c r="F360" s="634">
        <v>200</v>
      </c>
      <c r="G360" s="633">
        <f>F360*E360</f>
        <v>40000</v>
      </c>
    </row>
    <row r="361" spans="1:7" x14ac:dyDescent="0.2">
      <c r="A361" s="29"/>
      <c r="B361" s="211"/>
      <c r="C361" s="346"/>
      <c r="D361" s="568"/>
      <c r="E361" s="569"/>
      <c r="F361" s="570"/>
      <c r="G361" s="353"/>
    </row>
    <row r="362" spans="1:7" x14ac:dyDescent="0.2">
      <c r="A362" s="29"/>
      <c r="B362" s="101"/>
      <c r="C362" s="352"/>
      <c r="D362" s="351"/>
      <c r="E362" s="108"/>
      <c r="F362" s="128"/>
      <c r="G362" s="35"/>
    </row>
    <row r="363" spans="1:7" x14ac:dyDescent="0.2">
      <c r="A363" s="29"/>
      <c r="B363" s="101"/>
      <c r="C363" s="352"/>
      <c r="D363" s="351"/>
      <c r="E363" s="108"/>
      <c r="F363" s="149"/>
      <c r="G363" s="353"/>
    </row>
    <row r="364" spans="1:7" x14ac:dyDescent="0.2">
      <c r="A364" s="29"/>
      <c r="B364" s="101"/>
      <c r="C364" s="352"/>
      <c r="D364" s="351"/>
      <c r="E364" s="108"/>
      <c r="F364" s="128"/>
      <c r="G364" s="35"/>
    </row>
    <row r="365" spans="1:7" x14ac:dyDescent="0.2">
      <c r="A365" s="29"/>
      <c r="B365" s="105"/>
      <c r="C365" s="352"/>
      <c r="D365" s="357"/>
      <c r="E365" s="102"/>
      <c r="F365" s="128"/>
      <c r="G365" s="353"/>
    </row>
    <row r="366" spans="1:7" x14ac:dyDescent="0.2">
      <c r="A366" s="29"/>
      <c r="B366" s="151"/>
      <c r="C366" s="352"/>
      <c r="D366" s="357"/>
      <c r="E366" s="108"/>
      <c r="F366" s="150"/>
      <c r="G366" s="35"/>
    </row>
    <row r="367" spans="1:7" x14ac:dyDescent="0.2">
      <c r="A367" s="29"/>
      <c r="B367" s="151"/>
      <c r="C367" s="119"/>
      <c r="D367" s="364"/>
      <c r="E367" s="108"/>
      <c r="F367" s="150"/>
      <c r="G367" s="353"/>
    </row>
    <row r="368" spans="1:7" x14ac:dyDescent="0.2">
      <c r="A368" s="29"/>
      <c r="B368" s="101"/>
      <c r="C368" s="352"/>
      <c r="D368" s="364"/>
      <c r="E368" s="155"/>
      <c r="F368" s="128"/>
      <c r="G368" s="35"/>
    </row>
    <row r="369" spans="1:12" x14ac:dyDescent="0.2">
      <c r="A369" s="29"/>
      <c r="B369" s="106"/>
      <c r="C369" s="41"/>
      <c r="D369" s="357"/>
      <c r="E369" s="104"/>
      <c r="F369" s="128"/>
      <c r="G369" s="353"/>
    </row>
    <row r="370" spans="1:12" x14ac:dyDescent="0.2">
      <c r="A370" s="29"/>
      <c r="B370" s="105"/>
      <c r="C370" s="41"/>
      <c r="D370" s="430"/>
      <c r="E370" s="108"/>
      <c r="F370" s="152"/>
      <c r="G370" s="353"/>
      <c r="K370" s="411" t="s">
        <v>8</v>
      </c>
      <c r="L370" s="411"/>
    </row>
    <row r="371" spans="1:12" x14ac:dyDescent="0.2">
      <c r="A371" s="29"/>
      <c r="B371" s="107"/>
      <c r="C371" s="352"/>
      <c r="D371" s="357"/>
      <c r="E371" s="153"/>
      <c r="F371" s="128"/>
      <c r="G371" s="35"/>
    </row>
    <row r="372" spans="1:12" x14ac:dyDescent="0.2">
      <c r="A372" s="29"/>
      <c r="B372" s="107"/>
      <c r="C372" s="41"/>
      <c r="D372" s="365"/>
      <c r="E372" s="153"/>
      <c r="F372" s="128"/>
      <c r="G372" s="353"/>
    </row>
    <row r="373" spans="1:12" x14ac:dyDescent="0.2">
      <c r="A373" s="29"/>
      <c r="B373" s="101"/>
      <c r="C373" s="352"/>
      <c r="D373" s="365"/>
      <c r="E373" s="108"/>
      <c r="F373" s="128"/>
      <c r="G373" s="35"/>
    </row>
    <row r="374" spans="1:12" x14ac:dyDescent="0.2">
      <c r="A374" s="29"/>
      <c r="B374" s="101"/>
      <c r="C374" s="41"/>
      <c r="D374" s="365"/>
      <c r="E374" s="153"/>
      <c r="F374" s="128"/>
      <c r="G374" s="353"/>
      <c r="K374" s="411" t="s">
        <v>8</v>
      </c>
      <c r="L374" s="411"/>
    </row>
    <row r="375" spans="1:12" x14ac:dyDescent="0.2">
      <c r="A375" s="29"/>
      <c r="B375" s="106"/>
      <c r="C375" s="41"/>
      <c r="D375" s="431"/>
      <c r="E375" s="104"/>
      <c r="F375" s="154"/>
      <c r="G375" s="353"/>
    </row>
    <row r="376" spans="1:12" x14ac:dyDescent="0.2">
      <c r="A376" s="29"/>
      <c r="B376" s="105"/>
      <c r="C376" s="352"/>
      <c r="D376" s="400"/>
      <c r="E376" s="104"/>
      <c r="F376" s="154"/>
      <c r="G376" s="35"/>
    </row>
    <row r="377" spans="1:12" x14ac:dyDescent="0.2">
      <c r="A377" s="29"/>
      <c r="B377" s="105"/>
      <c r="C377" s="41"/>
      <c r="D377" s="365"/>
      <c r="E377" s="104"/>
      <c r="F377" s="154"/>
      <c r="G377" s="353"/>
    </row>
    <row r="378" spans="1:12" x14ac:dyDescent="0.2">
      <c r="A378" s="29"/>
      <c r="B378" s="101"/>
      <c r="C378" s="352"/>
      <c r="D378" s="365"/>
      <c r="E378" s="104"/>
      <c r="F378" s="154"/>
      <c r="G378" s="35"/>
    </row>
    <row r="379" spans="1:12" x14ac:dyDescent="0.2">
      <c r="A379" s="29"/>
      <c r="B379" s="101"/>
      <c r="C379" s="41"/>
      <c r="D379" s="357"/>
      <c r="E379" s="104"/>
      <c r="F379" s="154"/>
      <c r="G379" s="353"/>
    </row>
    <row r="380" spans="1:12" x14ac:dyDescent="0.2">
      <c r="A380" s="29"/>
      <c r="B380" s="101"/>
      <c r="C380" s="41"/>
      <c r="D380" s="136"/>
      <c r="E380" s="104"/>
      <c r="F380" s="154"/>
      <c r="G380" s="353"/>
    </row>
    <row r="381" spans="1:12" x14ac:dyDescent="0.2">
      <c r="A381" s="29"/>
      <c r="B381" s="101"/>
      <c r="C381" s="41"/>
      <c r="D381" s="62"/>
      <c r="E381" s="104"/>
      <c r="F381" s="154"/>
      <c r="G381" s="35"/>
    </row>
    <row r="382" spans="1:12" x14ac:dyDescent="0.2">
      <c r="A382" s="29"/>
      <c r="B382" s="101"/>
      <c r="C382" s="41"/>
      <c r="D382" s="67"/>
      <c r="E382" s="104"/>
      <c r="F382" s="154"/>
      <c r="G382" s="35"/>
    </row>
    <row r="383" spans="1:12" x14ac:dyDescent="0.2">
      <c r="A383" s="29"/>
      <c r="B383" s="101"/>
      <c r="C383" s="41"/>
      <c r="D383" s="159"/>
      <c r="E383" s="104"/>
      <c r="F383" s="154"/>
      <c r="G383" s="35"/>
    </row>
    <row r="384" spans="1:12" x14ac:dyDescent="0.2">
      <c r="A384" s="29"/>
      <c r="B384" s="101"/>
      <c r="C384" s="41"/>
      <c r="D384" s="160"/>
      <c r="E384" s="108"/>
      <c r="F384" s="128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5"/>
    </row>
    <row r="388" spans="1:7" x14ac:dyDescent="0.2">
      <c r="A388" s="29"/>
      <c r="B388" s="101"/>
      <c r="C388" s="41"/>
      <c r="D388" s="160"/>
      <c r="E388" s="108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31"/>
      <c r="D391" s="67"/>
      <c r="E391" s="131"/>
      <c r="F391" s="117"/>
      <c r="G391" s="35"/>
    </row>
    <row r="392" spans="1:7" x14ac:dyDescent="0.2">
      <c r="A392" s="29"/>
      <c r="B392" s="101"/>
      <c r="C392" s="41"/>
      <c r="D392" s="118"/>
      <c r="E392" s="108"/>
      <c r="F392" s="149"/>
      <c r="G392" s="35"/>
    </row>
    <row r="393" spans="1:7" x14ac:dyDescent="0.2">
      <c r="A393" s="29"/>
      <c r="B393" s="101"/>
      <c r="C393" s="41"/>
      <c r="D393" s="144"/>
      <c r="E393" s="108"/>
      <c r="F393" s="149"/>
      <c r="G393" s="35"/>
    </row>
    <row r="394" spans="1:7" ht="13.5" thickBot="1" x14ac:dyDescent="0.25">
      <c r="A394" s="45"/>
      <c r="B394" s="132"/>
      <c r="C394" s="115"/>
      <c r="D394" s="115"/>
      <c r="E394" s="132"/>
      <c r="F394" s="49" t="s">
        <v>15</v>
      </c>
      <c r="G394" s="50">
        <f>SUM(G360:G393)</f>
        <v>40000</v>
      </c>
    </row>
    <row r="395" spans="1:7" ht="13.5" thickTop="1" x14ac:dyDescent="0.2">
      <c r="A395" s="1149" t="s">
        <v>2293</v>
      </c>
      <c r="B395" s="1150"/>
      <c r="C395" s="1150"/>
      <c r="D395" s="1150"/>
      <c r="E395" s="1150"/>
      <c r="F395" s="1150"/>
      <c r="G395" s="1151"/>
    </row>
    <row r="396" spans="1:7" ht="13.5" thickBot="1" x14ac:dyDescent="0.25">
      <c r="A396" s="52"/>
      <c r="B396" s="103"/>
      <c r="C396" s="355" t="s">
        <v>2294</v>
      </c>
      <c r="D396" s="54"/>
      <c r="E396" s="103"/>
      <c r="F396" s="55"/>
      <c r="G396" s="56"/>
    </row>
    <row r="397" spans="1:7" ht="13.5" thickTop="1" x14ac:dyDescent="0.2">
      <c r="A397" s="1130"/>
      <c r="B397" s="1131"/>
      <c r="C397" s="1131"/>
      <c r="D397" s="57" t="s">
        <v>11</v>
      </c>
      <c r="E397" s="1132" t="s">
        <v>12</v>
      </c>
      <c r="F397" s="1132"/>
      <c r="G397" s="1133"/>
    </row>
    <row r="398" spans="1:7" x14ac:dyDescent="0.2">
      <c r="A398" s="1134" t="s">
        <v>17</v>
      </c>
      <c r="B398" s="1135"/>
      <c r="C398" s="1135"/>
      <c r="D398" s="39"/>
      <c r="E398" s="1136"/>
      <c r="F398" s="1137"/>
      <c r="G398" s="1138"/>
    </row>
    <row r="399" spans="1:7" x14ac:dyDescent="0.2">
      <c r="A399" s="1134" t="s">
        <v>38</v>
      </c>
      <c r="B399" s="1135"/>
      <c r="C399" s="1135"/>
      <c r="D399" s="134" t="s">
        <v>137</v>
      </c>
      <c r="E399" s="1194" t="s">
        <v>142</v>
      </c>
      <c r="F399" s="1139"/>
      <c r="G399" s="1140"/>
    </row>
    <row r="400" spans="1:7" ht="13.5" thickBot="1" x14ac:dyDescent="0.25">
      <c r="A400" s="1141" t="s">
        <v>39</v>
      </c>
      <c r="B400" s="1142"/>
      <c r="C400" s="1142"/>
      <c r="D400" s="133" t="s">
        <v>492</v>
      </c>
      <c r="E400" s="1198" t="s">
        <v>0</v>
      </c>
      <c r="F400" s="1143"/>
      <c r="G400" s="1144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58" t="s">
        <v>49</v>
      </c>
      <c r="B403" s="1159"/>
      <c r="C403" s="1159"/>
      <c r="D403" s="1159"/>
      <c r="E403" s="1159"/>
      <c r="F403" s="1159"/>
      <c r="G403" s="1160"/>
    </row>
    <row r="404" spans="1:7" x14ac:dyDescent="0.2">
      <c r="A404" s="6"/>
      <c r="B404" s="99"/>
      <c r="C404" s="8"/>
      <c r="D404" s="9"/>
      <c r="E404" s="99"/>
      <c r="F404" s="10"/>
      <c r="G404" s="11" t="s">
        <v>20</v>
      </c>
    </row>
    <row r="405" spans="1:7" x14ac:dyDescent="0.2">
      <c r="A405" s="12" t="s">
        <v>1</v>
      </c>
      <c r="B405" s="13"/>
      <c r="C405" s="14" t="s">
        <v>471</v>
      </c>
      <c r="D405" s="13"/>
      <c r="E405" s="343" t="s">
        <v>2905</v>
      </c>
      <c r="F405" s="98"/>
      <c r="G405" s="344" t="s">
        <v>2856</v>
      </c>
    </row>
    <row r="406" spans="1:7" x14ac:dyDescent="0.2">
      <c r="A406" s="17" t="s">
        <v>8</v>
      </c>
      <c r="B406" s="100"/>
      <c r="C406" s="19"/>
      <c r="D406" s="4"/>
      <c r="E406" s="1145"/>
      <c r="F406" s="1146"/>
      <c r="G406" s="20"/>
    </row>
    <row r="407" spans="1:7" x14ac:dyDescent="0.2">
      <c r="A407" s="21" t="s">
        <v>37</v>
      </c>
      <c r="B407" s="22"/>
      <c r="C407" s="22"/>
      <c r="D407" s="22"/>
      <c r="E407" s="23" t="s">
        <v>46</v>
      </c>
      <c r="F407" s="24"/>
      <c r="G407" s="20" t="s">
        <v>50</v>
      </c>
    </row>
    <row r="408" spans="1:7" x14ac:dyDescent="0.2">
      <c r="A408" s="6"/>
      <c r="B408" s="99"/>
      <c r="C408" s="8"/>
      <c r="D408" s="8"/>
      <c r="E408" s="1147"/>
      <c r="F408" s="1148"/>
      <c r="G408" s="25"/>
    </row>
    <row r="409" spans="1:7" ht="26.25" thickBot="1" x14ac:dyDescent="0.25">
      <c r="A409" s="210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631"/>
      <c r="B410" s="572"/>
      <c r="C410" s="635"/>
      <c r="D410" s="576" t="s">
        <v>433</v>
      </c>
      <c r="E410" s="632"/>
      <c r="F410" s="634"/>
      <c r="G410" s="633"/>
    </row>
    <row r="411" spans="1:7" x14ac:dyDescent="0.2">
      <c r="A411" s="29">
        <v>1</v>
      </c>
      <c r="B411" s="211"/>
      <c r="C411" s="346" t="s">
        <v>149</v>
      </c>
      <c r="D411" s="568" t="s">
        <v>416</v>
      </c>
      <c r="E411" s="569">
        <v>170</v>
      </c>
      <c r="F411" s="570">
        <v>350</v>
      </c>
      <c r="G411" s="353">
        <f>F411*E411</f>
        <v>59500</v>
      </c>
    </row>
    <row r="412" spans="1:7" x14ac:dyDescent="0.2">
      <c r="A412" s="29"/>
      <c r="B412" s="101"/>
      <c r="C412" s="352"/>
      <c r="D412" s="351" t="s">
        <v>358</v>
      </c>
      <c r="E412" s="108"/>
      <c r="F412" s="128"/>
      <c r="G412" s="353" t="s">
        <v>8</v>
      </c>
    </row>
    <row r="413" spans="1:7" x14ac:dyDescent="0.2">
      <c r="A413" s="29">
        <v>2</v>
      </c>
      <c r="B413" s="101"/>
      <c r="C413" s="352" t="s">
        <v>149</v>
      </c>
      <c r="D413" s="351" t="s">
        <v>824</v>
      </c>
      <c r="E413" s="108">
        <v>170</v>
      </c>
      <c r="F413" s="149">
        <v>200</v>
      </c>
      <c r="G413" s="353">
        <f t="shared" ref="G413:G418" si="3">F413*E413</f>
        <v>34000</v>
      </c>
    </row>
    <row r="414" spans="1:7" x14ac:dyDescent="0.2">
      <c r="A414" s="29"/>
      <c r="B414" s="101"/>
      <c r="C414" s="352"/>
      <c r="D414" s="351" t="s">
        <v>2879</v>
      </c>
      <c r="E414" s="108"/>
      <c r="F414" s="128"/>
      <c r="G414" s="353" t="s">
        <v>8</v>
      </c>
    </row>
    <row r="415" spans="1:7" x14ac:dyDescent="0.2">
      <c r="A415" s="29"/>
      <c r="B415" s="105"/>
      <c r="C415" s="352"/>
      <c r="D415" s="357" t="s">
        <v>435</v>
      </c>
      <c r="E415" s="102"/>
      <c r="F415" s="128"/>
      <c r="G415" s="353" t="s">
        <v>8</v>
      </c>
    </row>
    <row r="416" spans="1:7" x14ac:dyDescent="0.2">
      <c r="A416" s="29">
        <v>3</v>
      </c>
      <c r="B416" s="151"/>
      <c r="C416" s="352" t="s">
        <v>149</v>
      </c>
      <c r="D416" s="357" t="s">
        <v>416</v>
      </c>
      <c r="E416" s="108">
        <v>170</v>
      </c>
      <c r="F416" s="150">
        <v>350</v>
      </c>
      <c r="G416" s="353">
        <f t="shared" si="3"/>
        <v>59500</v>
      </c>
    </row>
    <row r="417" spans="1:7" x14ac:dyDescent="0.2">
      <c r="A417" s="29"/>
      <c r="B417" s="151"/>
      <c r="C417" s="119"/>
      <c r="D417" s="364" t="s">
        <v>358</v>
      </c>
      <c r="E417" s="108"/>
      <c r="F417" s="150"/>
      <c r="G417" s="353" t="s">
        <v>8</v>
      </c>
    </row>
    <row r="418" spans="1:7" x14ac:dyDescent="0.2">
      <c r="A418" s="29">
        <v>4</v>
      </c>
      <c r="B418" s="101"/>
      <c r="C418" s="352" t="s">
        <v>149</v>
      </c>
      <c r="D418" s="364" t="s">
        <v>2880</v>
      </c>
      <c r="E418" s="155">
        <v>170</v>
      </c>
      <c r="F418" s="128">
        <v>200</v>
      </c>
      <c r="G418" s="353">
        <f t="shared" si="3"/>
        <v>34000</v>
      </c>
    </row>
    <row r="419" spans="1:7" x14ac:dyDescent="0.2">
      <c r="A419" s="29"/>
      <c r="B419" s="106"/>
      <c r="C419" s="41"/>
      <c r="D419" s="357" t="s">
        <v>1980</v>
      </c>
      <c r="E419" s="104"/>
      <c r="F419" s="128"/>
      <c r="G419" s="353"/>
    </row>
    <row r="420" spans="1:7" x14ac:dyDescent="0.2">
      <c r="A420" s="29"/>
      <c r="B420" s="105"/>
      <c r="C420" s="41"/>
      <c r="D420" s="430"/>
      <c r="E420" s="108"/>
      <c r="F420" s="152"/>
      <c r="G420" s="353"/>
    </row>
    <row r="421" spans="1:7" x14ac:dyDescent="0.2">
      <c r="A421" s="29"/>
      <c r="B421" s="107"/>
      <c r="C421" s="352"/>
      <c r="D421" s="357"/>
      <c r="E421" s="153"/>
      <c r="F421" s="128"/>
      <c r="G421" s="35"/>
    </row>
    <row r="422" spans="1:7" x14ac:dyDescent="0.2">
      <c r="A422" s="29"/>
      <c r="B422" s="107"/>
      <c r="C422" s="41"/>
      <c r="D422" s="365"/>
      <c r="E422" s="153"/>
      <c r="F422" s="128"/>
      <c r="G422" s="353"/>
    </row>
    <row r="423" spans="1:7" x14ac:dyDescent="0.2">
      <c r="A423" s="29"/>
      <c r="B423" s="101"/>
      <c r="C423" s="352"/>
      <c r="D423" s="365"/>
      <c r="E423" s="108"/>
      <c r="F423" s="128"/>
      <c r="G423" s="35"/>
    </row>
    <row r="424" spans="1:7" x14ac:dyDescent="0.2">
      <c r="A424" s="29"/>
      <c r="B424" s="101"/>
      <c r="C424" s="41"/>
      <c r="D424" s="365"/>
      <c r="E424" s="153"/>
      <c r="F424" s="128"/>
      <c r="G424" s="353"/>
    </row>
    <row r="425" spans="1:7" x14ac:dyDescent="0.2">
      <c r="A425" s="29"/>
      <c r="B425" s="106"/>
      <c r="C425" s="41"/>
      <c r="D425" s="431"/>
      <c r="E425" s="104"/>
      <c r="F425" s="154"/>
      <c r="G425" s="353"/>
    </row>
    <row r="426" spans="1:7" x14ac:dyDescent="0.2">
      <c r="A426" s="29"/>
      <c r="B426" s="105"/>
      <c r="C426" s="352"/>
      <c r="D426" s="400"/>
      <c r="E426" s="104"/>
      <c r="F426" s="154"/>
      <c r="G426" s="35"/>
    </row>
    <row r="427" spans="1:7" x14ac:dyDescent="0.2">
      <c r="A427" s="29"/>
      <c r="B427" s="105"/>
      <c r="C427" s="41"/>
      <c r="D427" s="365"/>
      <c r="E427" s="104"/>
      <c r="F427" s="154"/>
      <c r="G427" s="353"/>
    </row>
    <row r="428" spans="1:7" x14ac:dyDescent="0.2">
      <c r="A428" s="29"/>
      <c r="B428" s="101"/>
      <c r="C428" s="352"/>
      <c r="D428" s="365"/>
      <c r="E428" s="104"/>
      <c r="F428" s="154"/>
      <c r="G428" s="35"/>
    </row>
    <row r="429" spans="1:7" x14ac:dyDescent="0.2">
      <c r="A429" s="29"/>
      <c r="B429" s="101"/>
      <c r="C429" s="41"/>
      <c r="D429" s="357"/>
      <c r="E429" s="104"/>
      <c r="F429" s="154"/>
      <c r="G429" s="353"/>
    </row>
    <row r="430" spans="1:7" x14ac:dyDescent="0.2">
      <c r="A430" s="29"/>
      <c r="B430" s="101"/>
      <c r="C430" s="41"/>
      <c r="D430" s="136"/>
      <c r="E430" s="104"/>
      <c r="F430" s="154"/>
      <c r="G430" s="353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/>
      <c r="F432" s="154"/>
      <c r="G432" s="35"/>
    </row>
    <row r="433" spans="1:7" x14ac:dyDescent="0.2">
      <c r="A433" s="29"/>
      <c r="B433" s="101"/>
      <c r="C433" s="41"/>
      <c r="D433" s="159"/>
      <c r="E433" s="104"/>
      <c r="F433" s="154"/>
      <c r="G433" s="35"/>
    </row>
    <row r="434" spans="1:7" x14ac:dyDescent="0.2">
      <c r="A434" s="29"/>
      <c r="B434" s="101"/>
      <c r="C434" s="41"/>
      <c r="D434" s="160"/>
      <c r="E434" s="108"/>
      <c r="F434" s="128"/>
      <c r="G434" s="35"/>
    </row>
    <row r="435" spans="1:7" x14ac:dyDescent="0.2">
      <c r="A435" s="29"/>
      <c r="B435" s="101"/>
      <c r="C435" s="41"/>
      <c r="D435" s="160"/>
      <c r="E435" s="108"/>
      <c r="F435" s="128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60"/>
      <c r="E437" s="108"/>
      <c r="F437" s="128"/>
      <c r="G437" s="35"/>
    </row>
    <row r="438" spans="1:7" x14ac:dyDescent="0.2">
      <c r="A438" s="29"/>
      <c r="B438" s="101"/>
      <c r="C438" s="41"/>
      <c r="D438" s="160"/>
      <c r="E438" s="108"/>
      <c r="F438" s="128"/>
      <c r="G438" s="35"/>
    </row>
    <row r="439" spans="1:7" x14ac:dyDescent="0.2">
      <c r="A439" s="29"/>
      <c r="B439" s="101"/>
      <c r="C439" s="41"/>
      <c r="D439" s="136"/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31"/>
      <c r="D441" s="67"/>
      <c r="E441" s="131"/>
      <c r="F441" s="117"/>
      <c r="G441" s="35"/>
    </row>
    <row r="442" spans="1:7" x14ac:dyDescent="0.2">
      <c r="A442" s="29"/>
      <c r="B442" s="101"/>
      <c r="C442" s="41"/>
      <c r="D442" s="118"/>
      <c r="E442" s="108"/>
      <c r="F442" s="149"/>
      <c r="G442" s="35"/>
    </row>
    <row r="443" spans="1:7" x14ac:dyDescent="0.2">
      <c r="A443" s="29"/>
      <c r="B443" s="101"/>
      <c r="C443" s="41"/>
      <c r="D443" s="144"/>
      <c r="E443" s="108"/>
      <c r="F443" s="149"/>
      <c r="G443" s="35"/>
    </row>
    <row r="444" spans="1:7" ht="13.5" thickBot="1" x14ac:dyDescent="0.25">
      <c r="A444" s="45"/>
      <c r="B444" s="132"/>
      <c r="C444" s="115"/>
      <c r="D444" s="115"/>
      <c r="E444" s="132"/>
      <c r="F444" s="49" t="s">
        <v>15</v>
      </c>
      <c r="G444" s="50">
        <f>SUM(G411:G443)</f>
        <v>187000</v>
      </c>
    </row>
    <row r="445" spans="1:7" ht="13.5" thickTop="1" x14ac:dyDescent="0.2">
      <c r="A445" s="1149" t="s">
        <v>2882</v>
      </c>
      <c r="B445" s="1150"/>
      <c r="C445" s="1150"/>
      <c r="D445" s="1150"/>
      <c r="E445" s="1150"/>
      <c r="F445" s="1150"/>
      <c r="G445" s="1151"/>
    </row>
    <row r="446" spans="1:7" ht="13.5" thickBot="1" x14ac:dyDescent="0.25">
      <c r="A446" s="52"/>
      <c r="B446" s="103"/>
      <c r="C446" s="355" t="s">
        <v>2881</v>
      </c>
      <c r="D446" s="54"/>
      <c r="E446" s="103"/>
      <c r="F446" s="55"/>
      <c r="G446" s="56"/>
    </row>
    <row r="447" spans="1:7" ht="13.5" thickTop="1" x14ac:dyDescent="0.2">
      <c r="A447" s="1130"/>
      <c r="B447" s="1131"/>
      <c r="C447" s="1131"/>
      <c r="D447" s="57" t="s">
        <v>11</v>
      </c>
      <c r="E447" s="1132" t="s">
        <v>12</v>
      </c>
      <c r="F447" s="1132"/>
      <c r="G447" s="1133"/>
    </row>
    <row r="448" spans="1:7" x14ac:dyDescent="0.2">
      <c r="A448" s="1134" t="s">
        <v>17</v>
      </c>
      <c r="B448" s="1135"/>
      <c r="C448" s="1135"/>
      <c r="D448" s="39"/>
      <c r="E448" s="1136"/>
      <c r="F448" s="1137"/>
      <c r="G448" s="1138"/>
    </row>
    <row r="449" spans="1:7" x14ac:dyDescent="0.2">
      <c r="A449" s="1134" t="s">
        <v>38</v>
      </c>
      <c r="B449" s="1135"/>
      <c r="C449" s="1135"/>
      <c r="D449" s="134" t="s">
        <v>137</v>
      </c>
      <c r="E449" s="1194" t="s">
        <v>142</v>
      </c>
      <c r="F449" s="1139"/>
      <c r="G449" s="1140"/>
    </row>
    <row r="450" spans="1:7" ht="13.5" thickBot="1" x14ac:dyDescent="0.25">
      <c r="A450" s="1141" t="s">
        <v>39</v>
      </c>
      <c r="B450" s="1142"/>
      <c r="C450" s="1142"/>
      <c r="D450" s="133" t="s">
        <v>492</v>
      </c>
      <c r="E450" s="1198" t="s">
        <v>0</v>
      </c>
      <c r="F450" s="1143"/>
      <c r="G450" s="1144"/>
    </row>
    <row r="451" spans="1:7" ht="16.5" x14ac:dyDescent="0.25">
      <c r="A451" s="1152" t="s">
        <v>29</v>
      </c>
      <c r="B451" s="1153"/>
      <c r="C451" s="1153"/>
      <c r="D451" s="1153"/>
      <c r="E451" s="1153"/>
      <c r="F451" s="1153"/>
      <c r="G451" s="1154"/>
    </row>
    <row r="452" spans="1:7" x14ac:dyDescent="0.2">
      <c r="A452" s="1155" t="s">
        <v>48</v>
      </c>
      <c r="B452" s="1156"/>
      <c r="C452" s="1156"/>
      <c r="D452" s="1156"/>
      <c r="E452" s="1156"/>
      <c r="F452" s="1156"/>
      <c r="G452" s="1157"/>
    </row>
    <row r="453" spans="1:7" x14ac:dyDescent="0.2">
      <c r="A453" s="1158" t="s">
        <v>49</v>
      </c>
      <c r="B453" s="1159"/>
      <c r="C453" s="1159"/>
      <c r="D453" s="1159"/>
      <c r="E453" s="1159"/>
      <c r="F453" s="1159"/>
      <c r="G453" s="1160"/>
    </row>
    <row r="454" spans="1:7" x14ac:dyDescent="0.2">
      <c r="A454" s="6"/>
      <c r="B454" s="99"/>
      <c r="C454" s="8"/>
      <c r="D454" s="9"/>
      <c r="E454" s="99"/>
      <c r="F454" s="10"/>
      <c r="G454" s="11" t="s">
        <v>20</v>
      </c>
    </row>
    <row r="455" spans="1:7" x14ac:dyDescent="0.2">
      <c r="A455" s="12" t="s">
        <v>1</v>
      </c>
      <c r="B455" s="13"/>
      <c r="C455" s="14" t="s">
        <v>471</v>
      </c>
      <c r="D455" s="13"/>
      <c r="E455" s="343" t="s">
        <v>2857</v>
      </c>
      <c r="F455" s="98"/>
      <c r="G455" s="344" t="s">
        <v>2949</v>
      </c>
    </row>
    <row r="456" spans="1:7" x14ac:dyDescent="0.2">
      <c r="A456" s="17" t="s">
        <v>8</v>
      </c>
      <c r="B456" s="100"/>
      <c r="C456" s="19"/>
      <c r="D456" s="4"/>
      <c r="E456" s="1145"/>
      <c r="F456" s="1146"/>
      <c r="G456" s="20"/>
    </row>
    <row r="457" spans="1:7" x14ac:dyDescent="0.2">
      <c r="A457" s="21" t="s">
        <v>37</v>
      </c>
      <c r="B457" s="22"/>
      <c r="C457" s="22"/>
      <c r="D457" s="22"/>
      <c r="E457" s="23" t="s">
        <v>46</v>
      </c>
      <c r="F457" s="24"/>
      <c r="G457" s="20" t="s">
        <v>50</v>
      </c>
    </row>
    <row r="458" spans="1:7" x14ac:dyDescent="0.2">
      <c r="A458" s="6"/>
      <c r="B458" s="99"/>
      <c r="C458" s="8"/>
      <c r="D458" s="8"/>
      <c r="E458" s="1147"/>
      <c r="F458" s="1148"/>
      <c r="G458" s="25"/>
    </row>
    <row r="459" spans="1:7" ht="26.25" thickBot="1" x14ac:dyDescent="0.25">
      <c r="A459" s="210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7" ht="13.5" thickTop="1" x14ac:dyDescent="0.2">
      <c r="A460" s="631">
        <v>1</v>
      </c>
      <c r="B460" s="572"/>
      <c r="C460" s="635" t="s">
        <v>300</v>
      </c>
      <c r="D460" s="576" t="s">
        <v>2952</v>
      </c>
      <c r="E460" s="632">
        <v>46</v>
      </c>
      <c r="F460" s="634">
        <v>3800</v>
      </c>
      <c r="G460" s="633">
        <f>F460*E460</f>
        <v>174800</v>
      </c>
    </row>
    <row r="461" spans="1:7" x14ac:dyDescent="0.2">
      <c r="A461" s="29"/>
      <c r="B461" s="211"/>
      <c r="C461" s="346"/>
      <c r="D461" s="568" t="s">
        <v>795</v>
      </c>
      <c r="E461" s="569"/>
      <c r="F461" s="570"/>
      <c r="G461" s="353"/>
    </row>
    <row r="462" spans="1:7" x14ac:dyDescent="0.2">
      <c r="A462" s="29"/>
      <c r="B462" s="211"/>
      <c r="C462" s="346"/>
      <c r="D462" s="568"/>
      <c r="E462" s="569"/>
      <c r="F462" s="570"/>
      <c r="G462" s="353"/>
    </row>
    <row r="463" spans="1:7" x14ac:dyDescent="0.2">
      <c r="A463" s="29"/>
      <c r="B463" s="101"/>
      <c r="C463" s="352"/>
      <c r="D463" s="340" t="s">
        <v>433</v>
      </c>
      <c r="E463" s="108"/>
      <c r="F463" s="128"/>
      <c r="G463" s="353"/>
    </row>
    <row r="464" spans="1:7" x14ac:dyDescent="0.2">
      <c r="A464" s="29"/>
      <c r="B464" s="101"/>
      <c r="C464" s="352"/>
      <c r="D464" s="351" t="s">
        <v>2953</v>
      </c>
      <c r="E464" s="108"/>
      <c r="F464" s="149"/>
      <c r="G464" s="353"/>
    </row>
    <row r="465" spans="1:7" x14ac:dyDescent="0.2">
      <c r="A465" s="29"/>
      <c r="B465" s="101"/>
      <c r="C465" s="352"/>
      <c r="D465" s="351" t="s">
        <v>2954</v>
      </c>
      <c r="E465" s="108"/>
      <c r="F465" s="128"/>
      <c r="G465" s="353"/>
    </row>
    <row r="466" spans="1:7" x14ac:dyDescent="0.2">
      <c r="A466" s="29"/>
      <c r="B466" s="105"/>
      <c r="C466" s="352"/>
      <c r="D466" s="357" t="s">
        <v>2955</v>
      </c>
      <c r="E466" s="102"/>
      <c r="F466" s="128"/>
      <c r="G466" s="353"/>
    </row>
    <row r="467" spans="1:7" x14ac:dyDescent="0.2">
      <c r="A467" s="29"/>
      <c r="B467" s="151"/>
      <c r="C467" s="352"/>
      <c r="D467" s="357" t="s">
        <v>426</v>
      </c>
      <c r="E467" s="108"/>
      <c r="F467" s="150"/>
      <c r="G467" s="353"/>
    </row>
    <row r="468" spans="1:7" x14ac:dyDescent="0.2">
      <c r="A468" s="29"/>
      <c r="B468" s="151"/>
      <c r="C468" s="119"/>
      <c r="D468" s="364" t="s">
        <v>2956</v>
      </c>
      <c r="E468" s="108"/>
      <c r="F468" s="150"/>
      <c r="G468" s="353"/>
    </row>
    <row r="469" spans="1:7" x14ac:dyDescent="0.2">
      <c r="A469" s="29"/>
      <c r="B469" s="101"/>
      <c r="C469" s="352"/>
      <c r="D469" s="364" t="s">
        <v>2957</v>
      </c>
      <c r="E469" s="155"/>
      <c r="F469" s="128"/>
      <c r="G469" s="353"/>
    </row>
    <row r="470" spans="1:7" x14ac:dyDescent="0.2">
      <c r="A470" s="29"/>
      <c r="B470" s="106"/>
      <c r="C470" s="41"/>
      <c r="D470" s="357" t="s">
        <v>2958</v>
      </c>
      <c r="E470" s="104"/>
      <c r="F470" s="128"/>
      <c r="G470" s="353"/>
    </row>
    <row r="471" spans="1:7" x14ac:dyDescent="0.2">
      <c r="A471" s="29"/>
      <c r="B471" s="107"/>
      <c r="C471" s="352"/>
      <c r="D471" s="357" t="s">
        <v>2959</v>
      </c>
      <c r="E471" s="153"/>
      <c r="F471" s="128"/>
      <c r="G471" s="35"/>
    </row>
    <row r="472" spans="1:7" x14ac:dyDescent="0.2">
      <c r="A472" s="29"/>
      <c r="B472" s="857"/>
      <c r="C472" s="656"/>
      <c r="D472" s="669" t="s">
        <v>2960</v>
      </c>
      <c r="E472" s="787"/>
      <c r="F472" s="659"/>
      <c r="G472" s="35"/>
    </row>
    <row r="473" spans="1:7" x14ac:dyDescent="0.2">
      <c r="A473" s="29"/>
      <c r="B473" s="107"/>
      <c r="C473" s="41"/>
      <c r="D473" s="425" t="s">
        <v>435</v>
      </c>
      <c r="E473" s="153"/>
      <c r="F473" s="128"/>
      <c r="G473" s="353"/>
    </row>
    <row r="474" spans="1:7" x14ac:dyDescent="0.2">
      <c r="A474" s="29"/>
      <c r="B474" s="101"/>
      <c r="C474" s="352"/>
      <c r="D474" s="365" t="s">
        <v>2961</v>
      </c>
      <c r="E474" s="108"/>
      <c r="F474" s="128"/>
      <c r="G474" s="35"/>
    </row>
    <row r="475" spans="1:7" x14ac:dyDescent="0.2">
      <c r="A475" s="29"/>
      <c r="B475" s="101"/>
      <c r="C475" s="41"/>
      <c r="D475" s="365" t="s">
        <v>2962</v>
      </c>
      <c r="E475" s="153"/>
      <c r="F475" s="128"/>
      <c r="G475" s="353"/>
    </row>
    <row r="476" spans="1:7" x14ac:dyDescent="0.2">
      <c r="A476" s="29"/>
      <c r="B476" s="105"/>
      <c r="C476" s="352"/>
      <c r="D476" s="400" t="s">
        <v>2963</v>
      </c>
      <c r="E476" s="104"/>
      <c r="F476" s="154"/>
      <c r="G476" s="35"/>
    </row>
    <row r="477" spans="1:7" x14ac:dyDescent="0.2">
      <c r="A477" s="29"/>
      <c r="B477" s="793"/>
      <c r="C477" s="656"/>
      <c r="D477" s="785" t="s">
        <v>2964</v>
      </c>
      <c r="E477" s="649"/>
      <c r="F477" s="650"/>
      <c r="G477" s="35"/>
    </row>
    <row r="478" spans="1:7" x14ac:dyDescent="0.2">
      <c r="A478" s="29"/>
      <c r="B478" s="105"/>
      <c r="C478" s="41"/>
      <c r="D478" s="365" t="s">
        <v>1879</v>
      </c>
      <c r="E478" s="104"/>
      <c r="F478" s="154"/>
      <c r="G478" s="353"/>
    </row>
    <row r="479" spans="1:7" x14ac:dyDescent="0.2">
      <c r="A479" s="29"/>
      <c r="B479" s="101"/>
      <c r="C479" s="352"/>
      <c r="D479" s="365" t="s">
        <v>2965</v>
      </c>
      <c r="E479" s="104"/>
      <c r="F479" s="154"/>
      <c r="G479" s="35"/>
    </row>
    <row r="480" spans="1:7" x14ac:dyDescent="0.2">
      <c r="A480" s="29"/>
      <c r="B480" s="101"/>
      <c r="C480" s="41"/>
      <c r="D480" s="357"/>
      <c r="E480" s="104"/>
      <c r="F480" s="154"/>
      <c r="G480" s="353"/>
    </row>
    <row r="481" spans="1:7" x14ac:dyDescent="0.2">
      <c r="A481" s="29"/>
      <c r="B481" s="101"/>
      <c r="C481" s="41"/>
      <c r="D481" s="357" t="s">
        <v>2966</v>
      </c>
      <c r="E481" s="104"/>
      <c r="F481" s="154"/>
      <c r="G481" s="353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7"/>
      <c r="E483" s="104"/>
      <c r="F483" s="154"/>
      <c r="G483" s="35"/>
    </row>
    <row r="484" spans="1:7" x14ac:dyDescent="0.2">
      <c r="A484" s="29"/>
      <c r="B484" s="101"/>
      <c r="C484" s="41"/>
      <c r="D484" s="159"/>
      <c r="E484" s="104"/>
      <c r="F484" s="154"/>
      <c r="G484" s="35"/>
    </row>
    <row r="485" spans="1:7" x14ac:dyDescent="0.2">
      <c r="A485" s="29"/>
      <c r="B485" s="101"/>
      <c r="C485" s="41"/>
      <c r="D485" s="160"/>
      <c r="E485" s="108"/>
      <c r="F485" s="128"/>
      <c r="G485" s="35"/>
    </row>
    <row r="486" spans="1:7" x14ac:dyDescent="0.2">
      <c r="A486" s="29"/>
      <c r="B486" s="101"/>
      <c r="C486" s="41"/>
      <c r="D486" s="160"/>
      <c r="E486" s="108"/>
      <c r="F486" s="128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5"/>
    </row>
    <row r="488" spans="1:7" x14ac:dyDescent="0.2">
      <c r="A488" s="29"/>
      <c r="B488" s="101"/>
      <c r="C488" s="41"/>
      <c r="D488" s="160"/>
      <c r="E488" s="108"/>
      <c r="F488" s="128"/>
      <c r="G488" s="35"/>
    </row>
    <row r="489" spans="1:7" x14ac:dyDescent="0.2">
      <c r="A489" s="29"/>
      <c r="B489" s="101"/>
      <c r="C489" s="41"/>
      <c r="D489" s="136"/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31"/>
      <c r="D491" s="67"/>
      <c r="E491" s="131"/>
      <c r="F491" s="117"/>
      <c r="G491" s="35"/>
    </row>
    <row r="492" spans="1:7" x14ac:dyDescent="0.2">
      <c r="A492" s="29"/>
      <c r="B492" s="101"/>
      <c r="C492" s="41"/>
      <c r="D492" s="118"/>
      <c r="E492" s="108"/>
      <c r="F492" s="149"/>
      <c r="G492" s="35"/>
    </row>
    <row r="493" spans="1:7" x14ac:dyDescent="0.2">
      <c r="A493" s="29"/>
      <c r="B493" s="101"/>
      <c r="C493" s="41"/>
      <c r="D493" s="144"/>
      <c r="E493" s="108"/>
      <c r="F493" s="149"/>
      <c r="G493" s="35"/>
    </row>
    <row r="494" spans="1:7" ht="13.5" thickBot="1" x14ac:dyDescent="0.25">
      <c r="A494" s="45"/>
      <c r="B494" s="132"/>
      <c r="C494" s="115"/>
      <c r="D494" s="115"/>
      <c r="E494" s="132"/>
      <c r="F494" s="49" t="s">
        <v>15</v>
      </c>
      <c r="G494" s="50">
        <f>SUM(G460:G493)</f>
        <v>174800</v>
      </c>
    </row>
    <row r="495" spans="1:7" ht="13.5" thickTop="1" x14ac:dyDescent="0.2">
      <c r="A495" s="1149" t="s">
        <v>2967</v>
      </c>
      <c r="B495" s="1150"/>
      <c r="C495" s="1150"/>
      <c r="D495" s="1150"/>
      <c r="E495" s="1150"/>
      <c r="F495" s="1150"/>
      <c r="G495" s="1151"/>
    </row>
    <row r="496" spans="1:7" ht="13.5" thickBot="1" x14ac:dyDescent="0.25">
      <c r="A496" s="1316" t="s">
        <v>2968</v>
      </c>
      <c r="B496" s="1245"/>
      <c r="C496" s="1245"/>
      <c r="D496" s="1245"/>
      <c r="E496" s="1245"/>
      <c r="F496" s="1245"/>
      <c r="G496" s="1246"/>
    </row>
    <row r="497" spans="1:7" ht="13.5" thickTop="1" x14ac:dyDescent="0.2">
      <c r="A497" s="1130"/>
      <c r="B497" s="1131"/>
      <c r="C497" s="1131"/>
      <c r="D497" s="57" t="s">
        <v>11</v>
      </c>
      <c r="E497" s="1132" t="s">
        <v>12</v>
      </c>
      <c r="F497" s="1132"/>
      <c r="G497" s="1133"/>
    </row>
    <row r="498" spans="1:7" x14ac:dyDescent="0.2">
      <c r="A498" s="1134" t="s">
        <v>17</v>
      </c>
      <c r="B498" s="1135"/>
      <c r="C498" s="1135"/>
      <c r="D498" s="39"/>
      <c r="E498" s="1136"/>
      <c r="F498" s="1137"/>
      <c r="G498" s="1138"/>
    </row>
    <row r="499" spans="1:7" x14ac:dyDescent="0.2">
      <c r="A499" s="1134" t="s">
        <v>38</v>
      </c>
      <c r="B499" s="1135"/>
      <c r="C499" s="1135"/>
      <c r="D499" s="134" t="s">
        <v>137</v>
      </c>
      <c r="E499" s="1194" t="s">
        <v>142</v>
      </c>
      <c r="F499" s="1139"/>
      <c r="G499" s="1140"/>
    </row>
    <row r="500" spans="1:7" ht="13.5" thickBot="1" x14ac:dyDescent="0.25">
      <c r="A500" s="1141" t="s">
        <v>39</v>
      </c>
      <c r="B500" s="1142"/>
      <c r="C500" s="1142"/>
      <c r="D500" s="133" t="s">
        <v>492</v>
      </c>
      <c r="E500" s="1198" t="s">
        <v>0</v>
      </c>
      <c r="F500" s="1143"/>
      <c r="G500" s="1144"/>
    </row>
    <row r="501" spans="1:7" ht="16.5" x14ac:dyDescent="0.25">
      <c r="A501" s="1152" t="s">
        <v>29</v>
      </c>
      <c r="B501" s="1153"/>
      <c r="C501" s="1153"/>
      <c r="D501" s="1153"/>
      <c r="E501" s="1153"/>
      <c r="F501" s="1153"/>
      <c r="G501" s="1154"/>
    </row>
    <row r="502" spans="1:7" x14ac:dyDescent="0.2">
      <c r="A502" s="1155" t="s">
        <v>48</v>
      </c>
      <c r="B502" s="1156"/>
      <c r="C502" s="1156"/>
      <c r="D502" s="1156"/>
      <c r="E502" s="1156"/>
      <c r="F502" s="1156"/>
      <c r="G502" s="1157"/>
    </row>
    <row r="503" spans="1:7" x14ac:dyDescent="0.2">
      <c r="A503" s="1158" t="s">
        <v>49</v>
      </c>
      <c r="B503" s="1159"/>
      <c r="C503" s="1159"/>
      <c r="D503" s="1159"/>
      <c r="E503" s="1159"/>
      <c r="F503" s="1159"/>
      <c r="G503" s="1160"/>
    </row>
    <row r="504" spans="1:7" x14ac:dyDescent="0.2">
      <c r="A504" s="6"/>
      <c r="B504" s="99"/>
      <c r="C504" s="8"/>
      <c r="D504" s="9"/>
      <c r="E504" s="99"/>
      <c r="F504" s="10"/>
      <c r="G504" s="11" t="s">
        <v>20</v>
      </c>
    </row>
    <row r="505" spans="1:7" x14ac:dyDescent="0.2">
      <c r="A505" s="12" t="s">
        <v>1</v>
      </c>
      <c r="B505" s="13"/>
      <c r="C505" s="14" t="s">
        <v>471</v>
      </c>
      <c r="D505" s="13"/>
      <c r="E505" s="343" t="s">
        <v>2999</v>
      </c>
      <c r="F505" s="98"/>
      <c r="G505" s="344" t="s">
        <v>2950</v>
      </c>
    </row>
    <row r="506" spans="1:7" x14ac:dyDescent="0.2">
      <c r="A506" s="17" t="s">
        <v>8</v>
      </c>
      <c r="B506" s="100"/>
      <c r="C506" s="19"/>
      <c r="D506" s="4"/>
      <c r="E506" s="1145"/>
      <c r="F506" s="1146"/>
      <c r="G506" s="20"/>
    </row>
    <row r="507" spans="1:7" x14ac:dyDescent="0.2">
      <c r="A507" s="21" t="s">
        <v>37</v>
      </c>
      <c r="B507" s="22"/>
      <c r="C507" s="22"/>
      <c r="D507" s="22"/>
      <c r="E507" s="23" t="s">
        <v>46</v>
      </c>
      <c r="F507" s="24"/>
      <c r="G507" s="20" t="s">
        <v>50</v>
      </c>
    </row>
    <row r="508" spans="1:7" x14ac:dyDescent="0.2">
      <c r="A508" s="6"/>
      <c r="B508" s="99"/>
      <c r="C508" s="8"/>
      <c r="D508" s="8"/>
      <c r="E508" s="1147"/>
      <c r="F508" s="1148"/>
      <c r="G508" s="25"/>
    </row>
    <row r="509" spans="1:7" ht="26.25" thickBot="1" x14ac:dyDescent="0.25">
      <c r="A509" s="210" t="s">
        <v>47</v>
      </c>
      <c r="B509" s="28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631"/>
      <c r="B510" s="572"/>
      <c r="C510" s="635"/>
      <c r="D510" s="860" t="s">
        <v>3002</v>
      </c>
      <c r="E510" s="632"/>
      <c r="F510" s="634"/>
      <c r="G510" s="633"/>
    </row>
    <row r="511" spans="1:7" x14ac:dyDescent="0.2">
      <c r="A511" s="29">
        <v>1</v>
      </c>
      <c r="B511" s="211"/>
      <c r="C511" s="346" t="s">
        <v>300</v>
      </c>
      <c r="D511" s="568" t="s">
        <v>3000</v>
      </c>
      <c r="E511" s="569">
        <v>70</v>
      </c>
      <c r="F511" s="570">
        <v>350</v>
      </c>
      <c r="G511" s="353">
        <f>F511*E511</f>
        <v>24500</v>
      </c>
    </row>
    <row r="512" spans="1:7" x14ac:dyDescent="0.2">
      <c r="A512" s="29"/>
      <c r="B512" s="101"/>
      <c r="C512" s="352"/>
      <c r="D512" s="351" t="s">
        <v>358</v>
      </c>
      <c r="E512" s="108"/>
      <c r="F512" s="128"/>
      <c r="G512" s="353" t="s">
        <v>8</v>
      </c>
    </row>
    <row r="513" spans="1:7" x14ac:dyDescent="0.2">
      <c r="A513" s="29">
        <v>2</v>
      </c>
      <c r="B513" s="101"/>
      <c r="C513" s="352" t="s">
        <v>300</v>
      </c>
      <c r="D513" s="351" t="s">
        <v>3001</v>
      </c>
      <c r="E513" s="108">
        <v>70</v>
      </c>
      <c r="F513" s="149">
        <v>200</v>
      </c>
      <c r="G513" s="353">
        <f t="shared" ref="G513" si="4">F513*E513</f>
        <v>14000</v>
      </c>
    </row>
    <row r="514" spans="1:7" x14ac:dyDescent="0.2">
      <c r="A514" s="29"/>
      <c r="B514" s="101"/>
      <c r="C514" s="352"/>
      <c r="D514" s="351" t="s">
        <v>358</v>
      </c>
      <c r="E514" s="108"/>
      <c r="F514" s="128"/>
      <c r="G514" s="353" t="s">
        <v>8</v>
      </c>
    </row>
    <row r="515" spans="1:7" x14ac:dyDescent="0.2">
      <c r="A515" s="29"/>
      <c r="B515" s="105"/>
      <c r="C515" s="352"/>
      <c r="D515" s="430" t="s">
        <v>3003</v>
      </c>
      <c r="E515" s="102"/>
      <c r="F515" s="128"/>
      <c r="G515" s="353" t="s">
        <v>8</v>
      </c>
    </row>
    <row r="516" spans="1:7" x14ac:dyDescent="0.2">
      <c r="A516" s="29">
        <v>3</v>
      </c>
      <c r="B516" s="151"/>
      <c r="C516" s="352" t="s">
        <v>300</v>
      </c>
      <c r="D516" s="357" t="s">
        <v>416</v>
      </c>
      <c r="E516" s="108">
        <v>70</v>
      </c>
      <c r="F516" s="150">
        <v>350</v>
      </c>
      <c r="G516" s="353">
        <f t="shared" ref="G516" si="5">F516*E516</f>
        <v>24500</v>
      </c>
    </row>
    <row r="517" spans="1:7" x14ac:dyDescent="0.2">
      <c r="A517" s="29"/>
      <c r="B517" s="151"/>
      <c r="C517" s="119"/>
      <c r="D517" s="364" t="s">
        <v>545</v>
      </c>
      <c r="E517" s="108"/>
      <c r="F517" s="150"/>
      <c r="G517" s="353" t="s">
        <v>8</v>
      </c>
    </row>
    <row r="518" spans="1:7" x14ac:dyDescent="0.2">
      <c r="A518" s="29"/>
      <c r="B518" s="101"/>
      <c r="C518" s="352"/>
      <c r="D518" s="364"/>
      <c r="E518" s="155"/>
      <c r="F518" s="128"/>
      <c r="G518" s="353"/>
    </row>
    <row r="519" spans="1:7" x14ac:dyDescent="0.2">
      <c r="A519" s="29"/>
      <c r="B519" s="106"/>
      <c r="C519" s="41"/>
      <c r="D519" s="357"/>
      <c r="E519" s="104"/>
      <c r="F519" s="128"/>
      <c r="G519" s="353"/>
    </row>
    <row r="520" spans="1:7" x14ac:dyDescent="0.2">
      <c r="A520" s="29"/>
      <c r="B520" s="105"/>
      <c r="C520" s="41"/>
      <c r="D520" s="430"/>
      <c r="E520" s="108"/>
      <c r="F520" s="152"/>
      <c r="G520" s="353"/>
    </row>
    <row r="521" spans="1:7" x14ac:dyDescent="0.2">
      <c r="A521" s="29"/>
      <c r="B521" s="107"/>
      <c r="C521" s="352"/>
      <c r="D521" s="357"/>
      <c r="E521" s="153"/>
      <c r="F521" s="128"/>
      <c r="G521" s="35"/>
    </row>
    <row r="522" spans="1:7" x14ac:dyDescent="0.2">
      <c r="A522" s="29"/>
      <c r="B522" s="107"/>
      <c r="C522" s="41"/>
      <c r="D522" s="365"/>
      <c r="E522" s="153"/>
      <c r="F522" s="128"/>
      <c r="G522" s="353"/>
    </row>
    <row r="523" spans="1:7" x14ac:dyDescent="0.2">
      <c r="A523" s="29"/>
      <c r="B523" s="101"/>
      <c r="C523" s="352"/>
      <c r="D523" s="365"/>
      <c r="E523" s="108"/>
      <c r="F523" s="128"/>
      <c r="G523" s="35"/>
    </row>
    <row r="524" spans="1:7" x14ac:dyDescent="0.2">
      <c r="A524" s="29"/>
      <c r="B524" s="101"/>
      <c r="C524" s="41"/>
      <c r="D524" s="365"/>
      <c r="E524" s="153"/>
      <c r="F524" s="128"/>
      <c r="G524" s="353"/>
    </row>
    <row r="525" spans="1:7" x14ac:dyDescent="0.2">
      <c r="A525" s="29"/>
      <c r="B525" s="106"/>
      <c r="C525" s="41"/>
      <c r="D525" s="431"/>
      <c r="E525" s="104"/>
      <c r="F525" s="154"/>
      <c r="G525" s="353"/>
    </row>
    <row r="526" spans="1:7" x14ac:dyDescent="0.2">
      <c r="A526" s="29"/>
      <c r="B526" s="105"/>
      <c r="C526" s="352"/>
      <c r="D526" s="400"/>
      <c r="E526" s="104"/>
      <c r="F526" s="154"/>
      <c r="G526" s="35"/>
    </row>
    <row r="527" spans="1:7" x14ac:dyDescent="0.2">
      <c r="A527" s="29"/>
      <c r="B527" s="105"/>
      <c r="C527" s="41"/>
      <c r="D527" s="365"/>
      <c r="E527" s="104"/>
      <c r="F527" s="154"/>
      <c r="G527" s="353"/>
    </row>
    <row r="528" spans="1:7" x14ac:dyDescent="0.2">
      <c r="A528" s="29"/>
      <c r="B528" s="101"/>
      <c r="C528" s="352"/>
      <c r="D528" s="365"/>
      <c r="E528" s="104"/>
      <c r="F528" s="154"/>
      <c r="G528" s="35"/>
    </row>
    <row r="529" spans="1:7" x14ac:dyDescent="0.2">
      <c r="A529" s="29"/>
      <c r="B529" s="101"/>
      <c r="C529" s="41"/>
      <c r="D529" s="357"/>
      <c r="E529" s="104"/>
      <c r="F529" s="154"/>
      <c r="G529" s="353"/>
    </row>
    <row r="530" spans="1:7" x14ac:dyDescent="0.2">
      <c r="A530" s="29"/>
      <c r="B530" s="101"/>
      <c r="C530" s="41"/>
      <c r="D530" s="136"/>
      <c r="E530" s="104"/>
      <c r="F530" s="154"/>
      <c r="G530" s="353"/>
    </row>
    <row r="531" spans="1:7" x14ac:dyDescent="0.2">
      <c r="A531" s="29"/>
      <c r="B531" s="101"/>
      <c r="C531" s="41"/>
      <c r="D531" s="62"/>
      <c r="E531" s="104"/>
      <c r="F531" s="154"/>
      <c r="G531" s="35"/>
    </row>
    <row r="532" spans="1:7" x14ac:dyDescent="0.2">
      <c r="A532" s="29"/>
      <c r="B532" s="101"/>
      <c r="C532" s="41"/>
      <c r="D532" s="67"/>
      <c r="E532" s="104"/>
      <c r="F532" s="154"/>
      <c r="G532" s="35"/>
    </row>
    <row r="533" spans="1:7" x14ac:dyDescent="0.2">
      <c r="A533" s="29"/>
      <c r="B533" s="101"/>
      <c r="C533" s="41"/>
      <c r="D533" s="159"/>
      <c r="E533" s="104"/>
      <c r="F533" s="154"/>
      <c r="G533" s="35"/>
    </row>
    <row r="534" spans="1:7" x14ac:dyDescent="0.2">
      <c r="A534" s="29"/>
      <c r="B534" s="101"/>
      <c r="C534" s="41"/>
      <c r="D534" s="160"/>
      <c r="E534" s="108"/>
      <c r="F534" s="128"/>
      <c r="G534" s="35"/>
    </row>
    <row r="535" spans="1:7" x14ac:dyDescent="0.2">
      <c r="A535" s="29"/>
      <c r="B535" s="101"/>
      <c r="C535" s="41"/>
      <c r="D535" s="160"/>
      <c r="E535" s="108"/>
      <c r="F535" s="128"/>
      <c r="G535" s="35"/>
    </row>
    <row r="536" spans="1:7" x14ac:dyDescent="0.2">
      <c r="A536" s="29"/>
      <c r="B536" s="101"/>
      <c r="C536" s="41"/>
      <c r="D536" s="160"/>
      <c r="E536" s="108"/>
      <c r="F536" s="128"/>
      <c r="G536" s="35"/>
    </row>
    <row r="537" spans="1:7" x14ac:dyDescent="0.2">
      <c r="A537" s="29"/>
      <c r="B537" s="101"/>
      <c r="C537" s="41"/>
      <c r="D537" s="160"/>
      <c r="E537" s="108"/>
      <c r="F537" s="128"/>
      <c r="G537" s="35"/>
    </row>
    <row r="538" spans="1:7" x14ac:dyDescent="0.2">
      <c r="A538" s="29"/>
      <c r="B538" s="101"/>
      <c r="C538" s="41"/>
      <c r="D538" s="160"/>
      <c r="E538" s="108"/>
      <c r="F538" s="128"/>
      <c r="G538" s="35"/>
    </row>
    <row r="539" spans="1:7" x14ac:dyDescent="0.2">
      <c r="A539" s="29"/>
      <c r="B539" s="101"/>
      <c r="C539" s="41"/>
      <c r="D539" s="136"/>
      <c r="E539" s="153"/>
      <c r="F539" s="128"/>
      <c r="G539" s="35"/>
    </row>
    <row r="540" spans="1:7" x14ac:dyDescent="0.2">
      <c r="A540" s="29"/>
      <c r="B540" s="101"/>
      <c r="C540" s="41"/>
      <c r="D540" s="136"/>
      <c r="E540" s="102"/>
      <c r="F540" s="128"/>
      <c r="G540" s="35"/>
    </row>
    <row r="541" spans="1:7" x14ac:dyDescent="0.2">
      <c r="A541" s="29"/>
      <c r="B541" s="101"/>
      <c r="C541" s="31"/>
      <c r="D541" s="67"/>
      <c r="E541" s="131"/>
      <c r="F541" s="117"/>
      <c r="G541" s="35"/>
    </row>
    <row r="542" spans="1:7" x14ac:dyDescent="0.2">
      <c r="A542" s="29"/>
      <c r="B542" s="101"/>
      <c r="C542" s="41"/>
      <c r="D542" s="118"/>
      <c r="E542" s="108"/>
      <c r="F542" s="149"/>
      <c r="G542" s="35"/>
    </row>
    <row r="543" spans="1:7" x14ac:dyDescent="0.2">
      <c r="A543" s="29"/>
      <c r="B543" s="101"/>
      <c r="C543" s="41"/>
      <c r="D543" s="144"/>
      <c r="E543" s="108"/>
      <c r="F543" s="149"/>
      <c r="G543" s="35"/>
    </row>
    <row r="544" spans="1:7" ht="13.5" thickBot="1" x14ac:dyDescent="0.25">
      <c r="A544" s="45"/>
      <c r="B544" s="132"/>
      <c r="C544" s="115"/>
      <c r="D544" s="115"/>
      <c r="E544" s="132"/>
      <c r="F544" s="49" t="s">
        <v>15</v>
      </c>
      <c r="G544" s="50">
        <f>SUM(G511:G543)</f>
        <v>63000</v>
      </c>
    </row>
    <row r="545" spans="1:20" ht="13.5" thickTop="1" x14ac:dyDescent="0.2">
      <c r="A545" s="1149" t="s">
        <v>3004</v>
      </c>
      <c r="B545" s="1150"/>
      <c r="C545" s="1150"/>
      <c r="D545" s="1150"/>
      <c r="E545" s="1150"/>
      <c r="F545" s="1150"/>
      <c r="G545" s="1151"/>
    </row>
    <row r="546" spans="1:20" ht="13.5" thickBot="1" x14ac:dyDescent="0.25">
      <c r="A546" s="52"/>
      <c r="B546" s="103"/>
      <c r="C546" s="355" t="s">
        <v>8</v>
      </c>
      <c r="D546" s="54"/>
      <c r="E546" s="103"/>
      <c r="F546" s="55"/>
      <c r="G546" s="56"/>
    </row>
    <row r="547" spans="1:20" ht="13.5" thickTop="1" x14ac:dyDescent="0.2">
      <c r="A547" s="1130"/>
      <c r="B547" s="1131"/>
      <c r="C547" s="1131"/>
      <c r="D547" s="57" t="s">
        <v>11</v>
      </c>
      <c r="E547" s="1132" t="s">
        <v>12</v>
      </c>
      <c r="F547" s="1132"/>
      <c r="G547" s="1133"/>
    </row>
    <row r="548" spans="1:20" x14ac:dyDescent="0.2">
      <c r="A548" s="1134" t="s">
        <v>17</v>
      </c>
      <c r="B548" s="1135"/>
      <c r="C548" s="1135"/>
      <c r="D548" s="39"/>
      <c r="E548" s="1136"/>
      <c r="F548" s="1137"/>
      <c r="G548" s="1138"/>
    </row>
    <row r="549" spans="1:20" x14ac:dyDescent="0.2">
      <c r="A549" s="1134" t="s">
        <v>38</v>
      </c>
      <c r="B549" s="1135"/>
      <c r="C549" s="1135"/>
      <c r="D549" s="134" t="s">
        <v>137</v>
      </c>
      <c r="E549" s="1194" t="s">
        <v>142</v>
      </c>
      <c r="F549" s="1139"/>
      <c r="G549" s="1140"/>
    </row>
    <row r="550" spans="1:20" ht="13.5" thickBot="1" x14ac:dyDescent="0.25">
      <c r="A550" s="1141" t="s">
        <v>39</v>
      </c>
      <c r="B550" s="1142"/>
      <c r="C550" s="1142"/>
      <c r="D550" s="133" t="s">
        <v>492</v>
      </c>
      <c r="E550" s="1198" t="s">
        <v>0</v>
      </c>
      <c r="F550" s="1143"/>
      <c r="G550" s="1144"/>
    </row>
    <row r="551" spans="1:20" ht="16.5" x14ac:dyDescent="0.25">
      <c r="A551" s="1152" t="s">
        <v>29</v>
      </c>
      <c r="B551" s="1153"/>
      <c r="C551" s="1153"/>
      <c r="D551" s="1153"/>
      <c r="E551" s="1153"/>
      <c r="F551" s="1153"/>
      <c r="G551" s="1154"/>
      <c r="N551" s="1205" t="s">
        <v>29</v>
      </c>
      <c r="O551" s="1206"/>
      <c r="P551" s="1206"/>
      <c r="Q551" s="1206"/>
      <c r="R551" s="1206"/>
      <c r="S551" s="1206"/>
      <c r="T551" s="1207"/>
    </row>
    <row r="552" spans="1:20" x14ac:dyDescent="0.2">
      <c r="A552" s="1155" t="s">
        <v>48</v>
      </c>
      <c r="B552" s="1156"/>
      <c r="C552" s="1156"/>
      <c r="D552" s="1156"/>
      <c r="E552" s="1156"/>
      <c r="F552" s="1156"/>
      <c r="G552" s="1157"/>
      <c r="N552" s="1208" t="s">
        <v>48</v>
      </c>
      <c r="O552" s="1209"/>
      <c r="P552" s="1209"/>
      <c r="Q552" s="1209"/>
      <c r="R552" s="1209"/>
      <c r="S552" s="1209"/>
      <c r="T552" s="1210"/>
    </row>
    <row r="553" spans="1:20" x14ac:dyDescent="0.2">
      <c r="A553" s="1158" t="s">
        <v>49</v>
      </c>
      <c r="B553" s="1159"/>
      <c r="C553" s="1159"/>
      <c r="D553" s="1159"/>
      <c r="E553" s="1159"/>
      <c r="F553" s="1159"/>
      <c r="G553" s="1160"/>
      <c r="N553" s="1211" t="s">
        <v>49</v>
      </c>
      <c r="O553" s="1212"/>
      <c r="P553" s="1212"/>
      <c r="Q553" s="1212"/>
      <c r="R553" s="1212"/>
      <c r="S553" s="1212"/>
      <c r="T553" s="1213"/>
    </row>
    <row r="554" spans="1:20" x14ac:dyDescent="0.2">
      <c r="A554" s="6"/>
      <c r="B554" s="99"/>
      <c r="C554" s="8"/>
      <c r="D554" s="9"/>
      <c r="E554" s="99"/>
      <c r="F554" s="10"/>
      <c r="G554" s="373" t="s">
        <v>411</v>
      </c>
      <c r="N554" s="450"/>
      <c r="O554" s="451"/>
      <c r="P554" s="452"/>
      <c r="Q554" s="453"/>
      <c r="R554" s="451"/>
      <c r="S554" s="454"/>
      <c r="T554" s="455" t="s">
        <v>411</v>
      </c>
    </row>
    <row r="555" spans="1:20" x14ac:dyDescent="0.2">
      <c r="A555" s="12" t="s">
        <v>1</v>
      </c>
      <c r="B555" s="13"/>
      <c r="C555" s="14" t="s">
        <v>471</v>
      </c>
      <c r="D555" s="13"/>
      <c r="E555" s="343" t="s">
        <v>3189</v>
      </c>
      <c r="F555" s="98"/>
      <c r="G555" s="344" t="s">
        <v>3160</v>
      </c>
      <c r="L555" s="289" t="s">
        <v>3750</v>
      </c>
      <c r="N555" s="456" t="s">
        <v>1</v>
      </c>
      <c r="O555" s="457"/>
      <c r="P555" s="458" t="s">
        <v>471</v>
      </c>
      <c r="Q555" s="457"/>
      <c r="R555" s="286" t="s">
        <v>3747</v>
      </c>
      <c r="S555" s="287"/>
      <c r="T555" s="288" t="s">
        <v>3748</v>
      </c>
    </row>
    <row r="556" spans="1:20" x14ac:dyDescent="0.2">
      <c r="A556" s="17" t="s">
        <v>8</v>
      </c>
      <c r="B556" s="100"/>
      <c r="C556" s="19"/>
      <c r="D556" s="4"/>
      <c r="E556" s="1145"/>
      <c r="F556" s="1146"/>
      <c r="G556" s="20"/>
      <c r="L556" s="411" t="s">
        <v>8</v>
      </c>
      <c r="N556" s="459" t="s">
        <v>8</v>
      </c>
      <c r="O556" s="460"/>
      <c r="P556" s="461"/>
      <c r="Q556" s="449"/>
      <c r="R556" s="1214"/>
      <c r="S556" s="1215"/>
      <c r="T556" s="462"/>
    </row>
    <row r="557" spans="1:20" x14ac:dyDescent="0.2">
      <c r="A557" s="21" t="s">
        <v>37</v>
      </c>
      <c r="B557" s="22"/>
      <c r="C557" s="22"/>
      <c r="D557" s="22"/>
      <c r="E557" s="23" t="s">
        <v>46</v>
      </c>
      <c r="F557" s="24"/>
      <c r="G557" s="20" t="s">
        <v>50</v>
      </c>
      <c r="N557" s="463" t="s">
        <v>37</v>
      </c>
      <c r="O557" s="464"/>
      <c r="P557" s="464"/>
      <c r="Q557" s="464"/>
      <c r="R557" s="465" t="s">
        <v>46</v>
      </c>
      <c r="S557" s="466"/>
      <c r="T557" s="462" t="s">
        <v>50</v>
      </c>
    </row>
    <row r="558" spans="1:20" x14ac:dyDescent="0.2">
      <c r="A558" s="6"/>
      <c r="B558" s="99"/>
      <c r="C558" s="8"/>
      <c r="D558" s="8"/>
      <c r="E558" s="1147"/>
      <c r="F558" s="1148"/>
      <c r="G558" s="25"/>
      <c r="N558" s="450"/>
      <c r="O558" s="451"/>
      <c r="P558" s="452"/>
      <c r="Q558" s="452"/>
      <c r="R558" s="1216"/>
      <c r="S558" s="1217"/>
      <c r="T558" s="467"/>
    </row>
    <row r="559" spans="1:20" ht="26.25" thickBot="1" x14ac:dyDescent="0.25">
      <c r="A559" s="210" t="s">
        <v>47</v>
      </c>
      <c r="B559" s="28" t="s">
        <v>23</v>
      </c>
      <c r="C559" s="28" t="s">
        <v>34</v>
      </c>
      <c r="D559" s="110" t="s">
        <v>53</v>
      </c>
      <c r="E559" s="114" t="s">
        <v>54</v>
      </c>
      <c r="F559" s="111" t="s">
        <v>55</v>
      </c>
      <c r="G559" s="112" t="s">
        <v>35</v>
      </c>
      <c r="N559" s="468" t="s">
        <v>47</v>
      </c>
      <c r="O559" s="469" t="s">
        <v>23</v>
      </c>
      <c r="P559" s="469" t="s">
        <v>34</v>
      </c>
      <c r="Q559" s="470" t="s">
        <v>53</v>
      </c>
      <c r="R559" s="471" t="s">
        <v>54</v>
      </c>
      <c r="S559" s="472" t="s">
        <v>55</v>
      </c>
      <c r="T559" s="473" t="s">
        <v>35</v>
      </c>
    </row>
    <row r="560" spans="1:20" ht="13.5" thickTop="1" x14ac:dyDescent="0.2">
      <c r="A560" s="571"/>
      <c r="B560" s="572"/>
      <c r="C560" s="572"/>
      <c r="D560" s="947" t="s">
        <v>433</v>
      </c>
      <c r="E560" s="573"/>
      <c r="F560" s="574"/>
      <c r="G560" s="575"/>
      <c r="N560" s="822"/>
      <c r="O560" s="823"/>
      <c r="P560" s="823"/>
      <c r="Q560" s="1012" t="s">
        <v>433</v>
      </c>
      <c r="R560" s="825"/>
      <c r="S560" s="826"/>
      <c r="T560" s="827"/>
    </row>
    <row r="561" spans="1:20" x14ac:dyDescent="0.2">
      <c r="A561" s="942">
        <v>1</v>
      </c>
      <c r="B561" s="913"/>
      <c r="C561" s="913" t="s">
        <v>300</v>
      </c>
      <c r="D561" s="943" t="s">
        <v>960</v>
      </c>
      <c r="E561" s="944">
        <v>33</v>
      </c>
      <c r="F561" s="945">
        <v>200</v>
      </c>
      <c r="G561" s="946">
        <f>F561*E561</f>
        <v>6600</v>
      </c>
      <c r="N561" s="1013">
        <v>1</v>
      </c>
      <c r="O561" s="1014"/>
      <c r="P561" s="1014" t="s">
        <v>300</v>
      </c>
      <c r="Q561" s="1015" t="s">
        <v>3173</v>
      </c>
      <c r="R561" s="1016">
        <v>35</v>
      </c>
      <c r="S561" s="1017">
        <v>250</v>
      </c>
      <c r="T561" s="1018">
        <f>S561*R561</f>
        <v>8750</v>
      </c>
    </row>
    <row r="562" spans="1:20" x14ac:dyDescent="0.2">
      <c r="A562" s="911"/>
      <c r="B562" s="912"/>
      <c r="C562" s="913"/>
      <c r="D562" s="568" t="s">
        <v>469</v>
      </c>
      <c r="E562" s="914"/>
      <c r="F562" s="915"/>
      <c r="G562" s="946" t="s">
        <v>8</v>
      </c>
      <c r="N562" s="1019"/>
      <c r="O562" s="1020"/>
      <c r="P562" s="1014"/>
      <c r="Q562" s="1021" t="s">
        <v>3169</v>
      </c>
      <c r="R562" s="1022"/>
      <c r="S562" s="1023"/>
      <c r="T562" s="1018" t="s">
        <v>8</v>
      </c>
    </row>
    <row r="563" spans="1:20" x14ac:dyDescent="0.2">
      <c r="A563" s="911">
        <v>2</v>
      </c>
      <c r="B563" s="917"/>
      <c r="C563" s="913" t="s">
        <v>300</v>
      </c>
      <c r="D563" s="351" t="s">
        <v>425</v>
      </c>
      <c r="E563" s="944">
        <v>33</v>
      </c>
      <c r="F563" s="920">
        <v>350</v>
      </c>
      <c r="G563" s="946">
        <f t="shared" ref="G563:G588" si="6">F563*E563</f>
        <v>11550</v>
      </c>
      <c r="H563" s="201"/>
      <c r="I563" s="201"/>
      <c r="J563" s="201"/>
      <c r="N563" s="1019">
        <v>2</v>
      </c>
      <c r="O563" s="1024"/>
      <c r="P563" s="1014" t="s">
        <v>300</v>
      </c>
      <c r="Q563" s="482" t="s">
        <v>425</v>
      </c>
      <c r="R563" s="1016">
        <v>35</v>
      </c>
      <c r="S563" s="1025">
        <v>350</v>
      </c>
      <c r="T563" s="1018">
        <f t="shared" ref="T563" si="7">S563*R563</f>
        <v>12250</v>
      </c>
    </row>
    <row r="564" spans="1:20" x14ac:dyDescent="0.2">
      <c r="A564" s="911"/>
      <c r="B564" s="917"/>
      <c r="C564" s="918"/>
      <c r="D564" s="351" t="s">
        <v>358</v>
      </c>
      <c r="E564" s="919"/>
      <c r="F564" s="921"/>
      <c r="G564" s="946" t="s">
        <v>8</v>
      </c>
      <c r="I564" s="1">
        <v>33</v>
      </c>
      <c r="J564" s="1">
        <v>550</v>
      </c>
      <c r="K564" s="2">
        <f>J564*I564</f>
        <v>18150</v>
      </c>
      <c r="N564" s="1019"/>
      <c r="O564" s="1024"/>
      <c r="P564" s="1026"/>
      <c r="Q564" s="482" t="s">
        <v>3170</v>
      </c>
      <c r="R564" s="1027"/>
      <c r="S564" s="1028"/>
      <c r="T564" s="1018" t="s">
        <v>8</v>
      </c>
    </row>
    <row r="565" spans="1:20" x14ac:dyDescent="0.2">
      <c r="A565" s="911"/>
      <c r="B565" s="917"/>
      <c r="C565" s="918"/>
      <c r="D565" s="340" t="s">
        <v>435</v>
      </c>
      <c r="E565" s="919"/>
      <c r="F565" s="920"/>
      <c r="G565" s="946" t="s">
        <v>8</v>
      </c>
      <c r="N565" s="1019"/>
      <c r="O565" s="1024"/>
      <c r="P565" s="1026"/>
      <c r="Q565" s="1029" t="s">
        <v>435</v>
      </c>
      <c r="R565" s="1027"/>
      <c r="S565" s="1025"/>
      <c r="T565" s="1018" t="s">
        <v>8</v>
      </c>
    </row>
    <row r="566" spans="1:20" x14ac:dyDescent="0.2">
      <c r="A566" s="911">
        <v>3</v>
      </c>
      <c r="B566" s="922"/>
      <c r="C566" s="913" t="s">
        <v>300</v>
      </c>
      <c r="D566" s="440" t="s">
        <v>3128</v>
      </c>
      <c r="E566" s="944">
        <v>33</v>
      </c>
      <c r="F566" s="920">
        <v>200</v>
      </c>
      <c r="G566" s="946">
        <f t="shared" si="6"/>
        <v>6600</v>
      </c>
      <c r="K566" s="2">
        <f>K564*10</f>
        <v>181500</v>
      </c>
      <c r="N566" s="1019">
        <v>3</v>
      </c>
      <c r="O566" s="1030"/>
      <c r="P566" s="1014" t="s">
        <v>300</v>
      </c>
      <c r="Q566" s="1031" t="s">
        <v>855</v>
      </c>
      <c r="R566" s="1016">
        <v>35</v>
      </c>
      <c r="S566" s="1025">
        <v>250</v>
      </c>
      <c r="T566" s="1018">
        <f t="shared" ref="T566" si="8">S566*R566</f>
        <v>8750</v>
      </c>
    </row>
    <row r="567" spans="1:20" x14ac:dyDescent="0.2">
      <c r="A567" s="911"/>
      <c r="B567" s="924"/>
      <c r="C567" s="918"/>
      <c r="D567" s="357" t="s">
        <v>469</v>
      </c>
      <c r="E567" s="919"/>
      <c r="F567" s="925"/>
      <c r="G567" s="946" t="s">
        <v>8</v>
      </c>
      <c r="N567" s="1019"/>
      <c r="O567" s="1032"/>
      <c r="P567" s="1026"/>
      <c r="Q567" s="255" t="s">
        <v>3171</v>
      </c>
      <c r="R567" s="1027"/>
      <c r="S567" s="1033"/>
      <c r="T567" s="1018" t="s">
        <v>8</v>
      </c>
    </row>
    <row r="568" spans="1:20" x14ac:dyDescent="0.2">
      <c r="A568" s="911">
        <v>4</v>
      </c>
      <c r="B568" s="924"/>
      <c r="C568" s="913" t="s">
        <v>300</v>
      </c>
      <c r="D568" s="351" t="s">
        <v>2782</v>
      </c>
      <c r="E568" s="944">
        <v>33</v>
      </c>
      <c r="F568" s="925">
        <v>350</v>
      </c>
      <c r="G568" s="946">
        <f t="shared" si="6"/>
        <v>11550</v>
      </c>
      <c r="H568" s="201"/>
      <c r="I568" s="201"/>
      <c r="J568" s="201"/>
      <c r="N568" s="1019">
        <v>4</v>
      </c>
      <c r="O568" s="1032"/>
      <c r="P568" s="1014" t="s">
        <v>300</v>
      </c>
      <c r="Q568" s="482" t="s">
        <v>1715</v>
      </c>
      <c r="R568" s="1016">
        <v>35</v>
      </c>
      <c r="S568" s="1033">
        <v>350</v>
      </c>
      <c r="T568" s="1018">
        <f t="shared" ref="T568" si="9">S568*R568</f>
        <v>12250</v>
      </c>
    </row>
    <row r="569" spans="1:20" x14ac:dyDescent="0.2">
      <c r="A569" s="911"/>
      <c r="B569" s="917"/>
      <c r="C569" s="918"/>
      <c r="D569" s="340" t="s">
        <v>436</v>
      </c>
      <c r="E569" s="926"/>
      <c r="F569" s="920"/>
      <c r="G569" s="946" t="s">
        <v>8</v>
      </c>
      <c r="N569" s="1019"/>
      <c r="O569" s="1024"/>
      <c r="P569" s="1026"/>
      <c r="Q569" s="1029" t="s">
        <v>436</v>
      </c>
      <c r="R569" s="1034"/>
      <c r="S569" s="1025"/>
      <c r="T569" s="1018" t="s">
        <v>8</v>
      </c>
    </row>
    <row r="570" spans="1:20" x14ac:dyDescent="0.2">
      <c r="A570" s="911">
        <v>5</v>
      </c>
      <c r="B570" s="922"/>
      <c r="C570" s="913" t="s">
        <v>300</v>
      </c>
      <c r="D570" s="440" t="s">
        <v>3743</v>
      </c>
      <c r="E570" s="944">
        <v>33</v>
      </c>
      <c r="F570" s="929">
        <v>200</v>
      </c>
      <c r="G570" s="946">
        <f t="shared" si="6"/>
        <v>6600</v>
      </c>
      <c r="N570" s="1019">
        <v>5</v>
      </c>
      <c r="O570" s="1030"/>
      <c r="P570" s="1014" t="s">
        <v>300</v>
      </c>
      <c r="Q570" s="1031" t="s">
        <v>3174</v>
      </c>
      <c r="R570" s="1016">
        <v>35</v>
      </c>
      <c r="S570" s="1035">
        <v>250</v>
      </c>
      <c r="T570" s="1018">
        <f t="shared" ref="T570" si="10">S570*R570</f>
        <v>8750</v>
      </c>
    </row>
    <row r="571" spans="1:20" x14ac:dyDescent="0.2">
      <c r="A571" s="911">
        <v>6</v>
      </c>
      <c r="B571" s="930"/>
      <c r="C571" s="913" t="s">
        <v>300</v>
      </c>
      <c r="D571" s="351" t="s">
        <v>425</v>
      </c>
      <c r="E571" s="944">
        <v>33</v>
      </c>
      <c r="F571" s="920">
        <v>350</v>
      </c>
      <c r="G571" s="946">
        <f t="shared" si="6"/>
        <v>11550</v>
      </c>
      <c r="N571" s="1019"/>
      <c r="O571" s="1036"/>
      <c r="P571" s="1026"/>
      <c r="Q571" s="255" t="s">
        <v>469</v>
      </c>
      <c r="R571" s="1037"/>
      <c r="S571" s="1025"/>
      <c r="T571" s="1018" t="s">
        <v>8</v>
      </c>
    </row>
    <row r="572" spans="1:20" x14ac:dyDescent="0.2">
      <c r="A572" s="911"/>
      <c r="B572" s="917"/>
      <c r="C572" s="918"/>
      <c r="D572" s="351" t="s">
        <v>3170</v>
      </c>
      <c r="E572" s="919"/>
      <c r="F572" s="920"/>
      <c r="G572" s="946" t="s">
        <v>8</v>
      </c>
      <c r="H572" s="201"/>
      <c r="I572" s="201"/>
      <c r="J572" s="201"/>
      <c r="N572" s="1019">
        <v>6</v>
      </c>
      <c r="O572" s="1036"/>
      <c r="P572" s="1014" t="s">
        <v>300</v>
      </c>
      <c r="Q572" s="482" t="s">
        <v>425</v>
      </c>
      <c r="R572" s="1016">
        <v>35</v>
      </c>
      <c r="S572" s="1025">
        <v>350</v>
      </c>
      <c r="T572" s="1018">
        <f t="shared" ref="T572" si="11">S572*R572</f>
        <v>12250</v>
      </c>
    </row>
    <row r="573" spans="1:20" x14ac:dyDescent="0.2">
      <c r="A573" s="911"/>
      <c r="B573" s="917"/>
      <c r="C573" s="918"/>
      <c r="D573" s="425" t="s">
        <v>860</v>
      </c>
      <c r="E573" s="931"/>
      <c r="F573" s="920"/>
      <c r="G573" s="946" t="s">
        <v>8</v>
      </c>
      <c r="N573" s="1019"/>
      <c r="O573" s="1024"/>
      <c r="P573" s="1026"/>
      <c r="Q573" s="482" t="s">
        <v>3170</v>
      </c>
      <c r="R573" s="1027"/>
      <c r="S573" s="1025"/>
      <c r="T573" s="1018" t="s">
        <v>8</v>
      </c>
    </row>
    <row r="574" spans="1:20" x14ac:dyDescent="0.2">
      <c r="A574" s="911">
        <v>7</v>
      </c>
      <c r="B574" s="927"/>
      <c r="C574" s="913" t="s">
        <v>300</v>
      </c>
      <c r="D574" s="910" t="s">
        <v>2751</v>
      </c>
      <c r="E574" s="944">
        <v>33</v>
      </c>
      <c r="F574" s="932">
        <v>200</v>
      </c>
      <c r="G574" s="946">
        <f t="shared" si="6"/>
        <v>6600</v>
      </c>
      <c r="N574" s="1019"/>
      <c r="O574" s="1024"/>
      <c r="P574" s="1026"/>
      <c r="Q574" s="887" t="s">
        <v>860</v>
      </c>
      <c r="R574" s="1037"/>
      <c r="S574" s="1025"/>
      <c r="T574" s="1018" t="s">
        <v>8</v>
      </c>
    </row>
    <row r="575" spans="1:20" x14ac:dyDescent="0.2">
      <c r="A575" s="911"/>
      <c r="B575" s="922"/>
      <c r="C575" s="918"/>
      <c r="D575" s="400" t="s">
        <v>358</v>
      </c>
      <c r="E575" s="928"/>
      <c r="F575" s="932"/>
      <c r="G575" s="946" t="s">
        <v>8</v>
      </c>
      <c r="N575" s="1019">
        <v>7</v>
      </c>
      <c r="O575" s="1038"/>
      <c r="P575" s="1014" t="s">
        <v>300</v>
      </c>
      <c r="Q575" s="1039" t="s">
        <v>3175</v>
      </c>
      <c r="R575" s="1016">
        <v>35</v>
      </c>
      <c r="S575" s="1040">
        <v>250</v>
      </c>
      <c r="T575" s="1018">
        <f t="shared" ref="T575" si="12">S575*R575</f>
        <v>8750</v>
      </c>
    </row>
    <row r="576" spans="1:20" x14ac:dyDescent="0.2">
      <c r="A576" s="911">
        <v>8</v>
      </c>
      <c r="B576" s="922"/>
      <c r="C576" s="913" t="s">
        <v>300</v>
      </c>
      <c r="D576" s="351" t="s">
        <v>2782</v>
      </c>
      <c r="E576" s="944">
        <v>33</v>
      </c>
      <c r="F576" s="932">
        <v>350</v>
      </c>
      <c r="G576" s="946">
        <f t="shared" si="6"/>
        <v>11550</v>
      </c>
      <c r="K576" s="2">
        <f>188500/10</f>
        <v>18850</v>
      </c>
      <c r="N576" s="1019"/>
      <c r="O576" s="1030"/>
      <c r="P576" s="1026"/>
      <c r="Q576" s="498" t="s">
        <v>3172</v>
      </c>
      <c r="R576" s="1041"/>
      <c r="S576" s="1040"/>
      <c r="T576" s="1018" t="s">
        <v>8</v>
      </c>
    </row>
    <row r="577" spans="1:20" x14ac:dyDescent="0.2">
      <c r="A577" s="911"/>
      <c r="B577" s="917"/>
      <c r="C577" s="918"/>
      <c r="D577" s="425" t="s">
        <v>861</v>
      </c>
      <c r="E577" s="928"/>
      <c r="F577" s="932"/>
      <c r="G577" s="946" t="s">
        <v>8</v>
      </c>
      <c r="H577" s="201"/>
      <c r="I577" s="201"/>
      <c r="J577" s="201"/>
      <c r="N577" s="1019">
        <v>8</v>
      </c>
      <c r="O577" s="1030"/>
      <c r="P577" s="1014" t="s">
        <v>300</v>
      </c>
      <c r="Q577" s="482" t="s">
        <v>1715</v>
      </c>
      <c r="R577" s="1016">
        <v>35</v>
      </c>
      <c r="S577" s="1040">
        <v>350</v>
      </c>
      <c r="T577" s="1018">
        <f t="shared" ref="T577" si="13">S577*R577</f>
        <v>12250</v>
      </c>
    </row>
    <row r="578" spans="1:20" x14ac:dyDescent="0.2">
      <c r="A578" s="911">
        <v>9</v>
      </c>
      <c r="B578" s="917"/>
      <c r="C578" s="913" t="s">
        <v>300</v>
      </c>
      <c r="D578" s="357" t="s">
        <v>3744</v>
      </c>
      <c r="E578" s="944">
        <v>33</v>
      </c>
      <c r="F578" s="932">
        <v>200</v>
      </c>
      <c r="G578" s="946">
        <f t="shared" si="6"/>
        <v>6600</v>
      </c>
      <c r="K578" s="2">
        <f>K576/33</f>
        <v>571.21212121212125</v>
      </c>
      <c r="N578" s="1019"/>
      <c r="O578" s="1024"/>
      <c r="P578" s="1026"/>
      <c r="Q578" s="887" t="s">
        <v>861</v>
      </c>
      <c r="R578" s="1041"/>
      <c r="S578" s="1040"/>
      <c r="T578" s="1018" t="s">
        <v>8</v>
      </c>
    </row>
    <row r="579" spans="1:20" x14ac:dyDescent="0.2">
      <c r="A579" s="911">
        <v>10</v>
      </c>
      <c r="B579" s="917"/>
      <c r="C579" s="913" t="s">
        <v>300</v>
      </c>
      <c r="D579" s="351" t="s">
        <v>2782</v>
      </c>
      <c r="E579" s="944">
        <v>33</v>
      </c>
      <c r="F579" s="932">
        <v>350</v>
      </c>
      <c r="G579" s="946">
        <f t="shared" si="6"/>
        <v>11550</v>
      </c>
      <c r="N579" s="1019">
        <v>9</v>
      </c>
      <c r="O579" s="1024"/>
      <c r="P579" s="1014" t="s">
        <v>300</v>
      </c>
      <c r="Q579" s="255" t="s">
        <v>3176</v>
      </c>
      <c r="R579" s="1016">
        <v>35</v>
      </c>
      <c r="S579" s="1040">
        <v>250</v>
      </c>
      <c r="T579" s="1018">
        <f t="shared" ref="T579" si="14">S579*R579</f>
        <v>8750</v>
      </c>
    </row>
    <row r="580" spans="1:20" x14ac:dyDescent="0.2">
      <c r="A580" s="911"/>
      <c r="B580" s="917"/>
      <c r="C580" s="918"/>
      <c r="D580" s="425" t="s">
        <v>862</v>
      </c>
      <c r="E580" s="928"/>
      <c r="F580" s="932"/>
      <c r="G580" s="946" t="s">
        <v>8</v>
      </c>
      <c r="N580" s="1019"/>
      <c r="O580" s="1024"/>
      <c r="P580" s="1026"/>
      <c r="Q580" s="255" t="s">
        <v>3172</v>
      </c>
      <c r="R580" s="1041"/>
      <c r="S580" s="1040"/>
      <c r="T580" s="1018" t="s">
        <v>8</v>
      </c>
    </row>
    <row r="581" spans="1:20" x14ac:dyDescent="0.2">
      <c r="A581" s="911">
        <v>11</v>
      </c>
      <c r="B581" s="917"/>
      <c r="C581" s="913" t="s">
        <v>300</v>
      </c>
      <c r="D581" s="364" t="s">
        <v>1747</v>
      </c>
      <c r="E581" s="944">
        <v>33</v>
      </c>
      <c r="F581" s="932">
        <v>200</v>
      </c>
      <c r="G581" s="946">
        <f t="shared" si="6"/>
        <v>6600</v>
      </c>
      <c r="H581" s="201"/>
      <c r="I581" s="201"/>
      <c r="J581" s="201"/>
      <c r="N581" s="1019">
        <v>10</v>
      </c>
      <c r="O581" s="1024"/>
      <c r="P581" s="1014" t="s">
        <v>300</v>
      </c>
      <c r="Q581" s="482" t="s">
        <v>1715</v>
      </c>
      <c r="R581" s="1016">
        <v>35</v>
      </c>
      <c r="S581" s="1040">
        <v>350</v>
      </c>
      <c r="T581" s="1018">
        <f t="shared" ref="T581" si="15">S581*R581</f>
        <v>12250</v>
      </c>
    </row>
    <row r="582" spans="1:20" x14ac:dyDescent="0.2">
      <c r="A582" s="911"/>
      <c r="B582" s="917"/>
      <c r="C582" s="918"/>
      <c r="D582" s="364" t="s">
        <v>358</v>
      </c>
      <c r="E582" s="919"/>
      <c r="F582" s="920"/>
      <c r="G582" s="946" t="s">
        <v>8</v>
      </c>
      <c r="N582" s="1019"/>
      <c r="O582" s="1024"/>
      <c r="P582" s="1026"/>
      <c r="Q582" s="887" t="s">
        <v>862</v>
      </c>
      <c r="R582" s="1041"/>
      <c r="S582" s="1040"/>
      <c r="T582" s="1018" t="s">
        <v>8</v>
      </c>
    </row>
    <row r="583" spans="1:20" x14ac:dyDescent="0.2">
      <c r="A583" s="911">
        <v>12</v>
      </c>
      <c r="B583" s="917"/>
      <c r="C583" s="913" t="s">
        <v>300</v>
      </c>
      <c r="D583" s="351" t="s">
        <v>2782</v>
      </c>
      <c r="E583" s="944">
        <v>33</v>
      </c>
      <c r="F583" s="920">
        <v>350</v>
      </c>
      <c r="G583" s="946">
        <f t="shared" si="6"/>
        <v>11550</v>
      </c>
      <c r="N583" s="1019">
        <v>11</v>
      </c>
      <c r="O583" s="1024"/>
      <c r="P583" s="1014" t="s">
        <v>300</v>
      </c>
      <c r="Q583" s="490" t="s">
        <v>3177</v>
      </c>
      <c r="R583" s="1016">
        <v>35</v>
      </c>
      <c r="S583" s="1040">
        <v>250</v>
      </c>
      <c r="T583" s="1018">
        <f t="shared" ref="T583" si="16">S583*R583</f>
        <v>8750</v>
      </c>
    </row>
    <row r="584" spans="1:20" x14ac:dyDescent="0.2">
      <c r="A584" s="911"/>
      <c r="B584" s="917"/>
      <c r="C584" s="918"/>
      <c r="D584" s="339" t="s">
        <v>882</v>
      </c>
      <c r="E584" s="919"/>
      <c r="F584" s="920"/>
      <c r="G584" s="946" t="s">
        <v>8</v>
      </c>
      <c r="N584" s="1019"/>
      <c r="O584" s="1024"/>
      <c r="P584" s="1026"/>
      <c r="Q584" s="490" t="s">
        <v>3178</v>
      </c>
      <c r="R584" s="1027"/>
      <c r="S584" s="1025"/>
      <c r="T584" s="1018" t="s">
        <v>8</v>
      </c>
    </row>
    <row r="585" spans="1:20" x14ac:dyDescent="0.2">
      <c r="A585" s="911">
        <v>13</v>
      </c>
      <c r="B585" s="917"/>
      <c r="C585" s="913" t="s">
        <v>300</v>
      </c>
      <c r="D585" s="364" t="s">
        <v>3745</v>
      </c>
      <c r="E585" s="944">
        <v>33</v>
      </c>
      <c r="F585" s="920">
        <v>200</v>
      </c>
      <c r="G585" s="946">
        <f t="shared" si="6"/>
        <v>6600</v>
      </c>
      <c r="H585" s="201"/>
      <c r="I585" s="201"/>
      <c r="J585" s="201"/>
      <c r="N585" s="1019">
        <v>12</v>
      </c>
      <c r="O585" s="1024"/>
      <c r="P585" s="1014" t="s">
        <v>300</v>
      </c>
      <c r="Q585" s="482" t="s">
        <v>1715</v>
      </c>
      <c r="R585" s="1016">
        <v>35</v>
      </c>
      <c r="S585" s="1025">
        <v>350</v>
      </c>
      <c r="T585" s="1018">
        <f t="shared" ref="T585" si="17">S585*R585</f>
        <v>12250</v>
      </c>
    </row>
    <row r="586" spans="1:20" x14ac:dyDescent="0.2">
      <c r="A586" s="911">
        <v>14</v>
      </c>
      <c r="B586" s="917"/>
      <c r="C586" s="913" t="s">
        <v>300</v>
      </c>
      <c r="D586" s="351" t="s">
        <v>2782</v>
      </c>
      <c r="E586" s="944">
        <v>33</v>
      </c>
      <c r="F586" s="920">
        <v>350</v>
      </c>
      <c r="G586" s="946">
        <f t="shared" si="6"/>
        <v>11550</v>
      </c>
      <c r="N586" s="1019"/>
      <c r="O586" s="1024"/>
      <c r="P586" s="1026"/>
      <c r="Q586" s="1042" t="s">
        <v>882</v>
      </c>
      <c r="R586" s="1027"/>
      <c r="S586" s="1025"/>
      <c r="T586" s="1018" t="s">
        <v>8</v>
      </c>
    </row>
    <row r="587" spans="1:20" x14ac:dyDescent="0.2">
      <c r="A587" s="911"/>
      <c r="B587" s="917"/>
      <c r="C587" s="918"/>
      <c r="D587" s="339" t="s">
        <v>883</v>
      </c>
      <c r="E587" s="923"/>
      <c r="F587" s="920"/>
      <c r="G587" s="946" t="s">
        <v>8</v>
      </c>
      <c r="N587" s="1019">
        <v>13</v>
      </c>
      <c r="O587" s="1024"/>
      <c r="P587" s="1014" t="s">
        <v>300</v>
      </c>
      <c r="Q587" s="490" t="s">
        <v>3179</v>
      </c>
      <c r="R587" s="1016">
        <v>35</v>
      </c>
      <c r="S587" s="1025">
        <v>250</v>
      </c>
      <c r="T587" s="1018">
        <f t="shared" ref="T587" si="18">S587*R587</f>
        <v>8750</v>
      </c>
    </row>
    <row r="588" spans="1:20" x14ac:dyDescent="0.2">
      <c r="A588" s="911">
        <v>15</v>
      </c>
      <c r="B588" s="917"/>
      <c r="C588" s="913" t="s">
        <v>300</v>
      </c>
      <c r="D588" s="400" t="s">
        <v>3746</v>
      </c>
      <c r="E588" s="944">
        <v>33</v>
      </c>
      <c r="F588" s="1006">
        <v>200</v>
      </c>
      <c r="G588" s="946">
        <f t="shared" si="6"/>
        <v>6600</v>
      </c>
      <c r="N588" s="1019"/>
      <c r="O588" s="1024"/>
      <c r="P588" s="1026"/>
      <c r="Q588" s="490" t="s">
        <v>3180</v>
      </c>
      <c r="R588" s="1027"/>
      <c r="S588" s="1025"/>
      <c r="T588" s="1018" t="s">
        <v>8</v>
      </c>
    </row>
    <row r="589" spans="1:20" x14ac:dyDescent="0.2">
      <c r="A589" s="911"/>
      <c r="B589" s="917"/>
      <c r="C589" s="918"/>
      <c r="D589" s="364" t="s">
        <v>469</v>
      </c>
      <c r="E589" s="919"/>
      <c r="F589" s="921"/>
      <c r="G589" s="946" t="s">
        <v>8</v>
      </c>
      <c r="H589" s="201"/>
      <c r="I589" s="201"/>
      <c r="J589" s="201"/>
      <c r="N589" s="1019">
        <v>14</v>
      </c>
      <c r="O589" s="1024"/>
      <c r="P589" s="1014" t="s">
        <v>300</v>
      </c>
      <c r="Q589" s="482" t="s">
        <v>1715</v>
      </c>
      <c r="R589" s="1016">
        <v>35</v>
      </c>
      <c r="S589" s="1025">
        <v>350</v>
      </c>
      <c r="T589" s="1018">
        <f t="shared" ref="T589" si="19">S589*R589</f>
        <v>12250</v>
      </c>
    </row>
    <row r="590" spans="1:20" x14ac:dyDescent="0.2">
      <c r="A590" s="942">
        <v>16</v>
      </c>
      <c r="B590" s="913"/>
      <c r="C590" s="913" t="s">
        <v>300</v>
      </c>
      <c r="D590" s="351" t="s">
        <v>425</v>
      </c>
      <c r="E590" s="944">
        <v>33</v>
      </c>
      <c r="F590" s="945">
        <v>350</v>
      </c>
      <c r="G590" s="946">
        <f>F590*E590</f>
        <v>11550</v>
      </c>
      <c r="N590" s="1019"/>
      <c r="O590" s="1024"/>
      <c r="P590" s="1026"/>
      <c r="Q590" s="1042" t="s">
        <v>883</v>
      </c>
      <c r="R590" s="1043"/>
      <c r="S590" s="1025"/>
      <c r="T590" s="1018" t="s">
        <v>8</v>
      </c>
    </row>
    <row r="591" spans="1:20" x14ac:dyDescent="0.2">
      <c r="A591" s="911"/>
      <c r="B591" s="912"/>
      <c r="C591" s="913"/>
      <c r="D591" s="351" t="s">
        <v>358</v>
      </c>
      <c r="E591" s="914"/>
      <c r="F591" s="915"/>
      <c r="G591" s="946" t="s">
        <v>8</v>
      </c>
      <c r="N591" s="1019">
        <v>15</v>
      </c>
      <c r="O591" s="1024"/>
      <c r="P591" s="1014" t="s">
        <v>300</v>
      </c>
      <c r="Q591" s="498" t="s">
        <v>3173</v>
      </c>
      <c r="R591" s="1016">
        <v>35</v>
      </c>
      <c r="S591" s="1044">
        <v>250</v>
      </c>
      <c r="T591" s="1018">
        <f t="shared" ref="T591" si="20">S591*R591</f>
        <v>8750</v>
      </c>
    </row>
    <row r="592" spans="1:20" x14ac:dyDescent="0.2">
      <c r="A592" s="1060"/>
      <c r="B592" s="1008"/>
      <c r="C592" s="1009"/>
      <c r="D592" s="657"/>
      <c r="E592" s="1061"/>
      <c r="F592" s="1062"/>
      <c r="G592" s="1059"/>
      <c r="N592" s="1019"/>
      <c r="O592" s="1024"/>
      <c r="P592" s="1026"/>
      <c r="Q592" s="490" t="s">
        <v>3171</v>
      </c>
      <c r="R592" s="1027"/>
      <c r="S592" s="1028"/>
      <c r="T592" s="1018" t="s">
        <v>8</v>
      </c>
    </row>
    <row r="593" spans="1:20" ht="13.5" thickBot="1" x14ac:dyDescent="0.25">
      <c r="A593" s="212"/>
      <c r="B593" s="132"/>
      <c r="C593" s="115"/>
      <c r="D593" s="115"/>
      <c r="E593" s="132"/>
      <c r="F593" s="49" t="s">
        <v>158</v>
      </c>
      <c r="G593" s="50">
        <f>SUM(G561:G592)</f>
        <v>145200</v>
      </c>
      <c r="N593" s="1019"/>
      <c r="O593" s="1024"/>
      <c r="P593" s="1026"/>
      <c r="Q593" s="490"/>
      <c r="R593" s="1027"/>
      <c r="S593" s="1028"/>
      <c r="T593" s="1045"/>
    </row>
    <row r="594" spans="1:20" ht="14.25" thickTop="1" thickBot="1" x14ac:dyDescent="0.25">
      <c r="A594" s="1149" t="s">
        <v>3274</v>
      </c>
      <c r="B594" s="1150"/>
      <c r="C594" s="1150"/>
      <c r="D594" s="1150"/>
      <c r="E594" s="1150"/>
      <c r="F594" s="1150"/>
      <c r="G594" s="1151"/>
      <c r="N594" s="505"/>
      <c r="O594" s="506"/>
      <c r="P594" s="507"/>
      <c r="Q594" s="507"/>
      <c r="R594" s="506"/>
      <c r="S594" s="508" t="s">
        <v>158</v>
      </c>
      <c r="T594" s="509">
        <f>SUM(T561:T593)</f>
        <v>155750</v>
      </c>
    </row>
    <row r="595" spans="1:20" ht="14.25" thickTop="1" thickBot="1" x14ac:dyDescent="0.25">
      <c r="A595" s="1235" t="s">
        <v>3275</v>
      </c>
      <c r="B595" s="1204"/>
      <c r="C595" s="1204"/>
      <c r="D595" s="1204"/>
      <c r="E595" s="1204"/>
      <c r="F595" s="1204"/>
      <c r="G595" s="1232"/>
      <c r="N595" s="1218" t="s">
        <v>3749</v>
      </c>
      <c r="O595" s="1219"/>
      <c r="P595" s="1219"/>
      <c r="Q595" s="1219"/>
      <c r="R595" s="1219"/>
      <c r="S595" s="1219"/>
      <c r="T595" s="1220"/>
    </row>
    <row r="596" spans="1:20" ht="14.25" thickTop="1" thickBot="1" x14ac:dyDescent="0.25">
      <c r="A596" s="1130"/>
      <c r="B596" s="1131"/>
      <c r="C596" s="1131"/>
      <c r="D596" s="57" t="s">
        <v>11</v>
      </c>
      <c r="E596" s="1132" t="s">
        <v>12</v>
      </c>
      <c r="F596" s="1132"/>
      <c r="G596" s="1133"/>
      <c r="N596" s="1323" t="s">
        <v>3275</v>
      </c>
      <c r="O596" s="1287"/>
      <c r="P596" s="1287"/>
      <c r="Q596" s="1287"/>
      <c r="R596" s="1287"/>
      <c r="S596" s="1287"/>
      <c r="T596" s="1324"/>
    </row>
    <row r="597" spans="1:20" ht="13.5" thickTop="1" x14ac:dyDescent="0.2">
      <c r="A597" s="1134" t="s">
        <v>17</v>
      </c>
      <c r="B597" s="1135"/>
      <c r="C597" s="1135"/>
      <c r="D597" s="39"/>
      <c r="E597" s="1136"/>
      <c r="F597" s="1137"/>
      <c r="G597" s="1138"/>
      <c r="N597" s="1221"/>
      <c r="O597" s="1222"/>
      <c r="P597" s="1222"/>
      <c r="Q597" s="515" t="s">
        <v>11</v>
      </c>
      <c r="R597" s="1223" t="s">
        <v>12</v>
      </c>
      <c r="S597" s="1223"/>
      <c r="T597" s="1224"/>
    </row>
    <row r="598" spans="1:20" x14ac:dyDescent="0.2">
      <c r="A598" s="1134" t="s">
        <v>38</v>
      </c>
      <c r="B598" s="1135"/>
      <c r="C598" s="1135"/>
      <c r="D598" s="134" t="s">
        <v>137</v>
      </c>
      <c r="E598" s="1194" t="s">
        <v>142</v>
      </c>
      <c r="F598" s="1139"/>
      <c r="G598" s="1140"/>
      <c r="N598" s="1225" t="s">
        <v>17</v>
      </c>
      <c r="O598" s="1226"/>
      <c r="P598" s="1226"/>
      <c r="Q598" s="516"/>
      <c r="R598" s="1227"/>
      <c r="S598" s="1228"/>
      <c r="T598" s="1229"/>
    </row>
    <row r="599" spans="1:20" ht="13.5" thickBot="1" x14ac:dyDescent="0.25">
      <c r="A599" s="1141" t="s">
        <v>39</v>
      </c>
      <c r="B599" s="1142"/>
      <c r="C599" s="1142"/>
      <c r="D599" s="133" t="s">
        <v>492</v>
      </c>
      <c r="E599" s="1198" t="s">
        <v>0</v>
      </c>
      <c r="F599" s="1143"/>
      <c r="G599" s="1144"/>
      <c r="N599" s="1225" t="s">
        <v>38</v>
      </c>
      <c r="O599" s="1226"/>
      <c r="P599" s="1226"/>
      <c r="Q599" s="1007" t="s">
        <v>137</v>
      </c>
      <c r="R599" s="1303" t="s">
        <v>142</v>
      </c>
      <c r="S599" s="1230"/>
      <c r="T599" s="1231"/>
    </row>
    <row r="600" spans="1:20" ht="17.25" thickBot="1" x14ac:dyDescent="0.3">
      <c r="A600" s="1152" t="s">
        <v>29</v>
      </c>
      <c r="B600" s="1153"/>
      <c r="C600" s="1153"/>
      <c r="D600" s="1153"/>
      <c r="E600" s="1153"/>
      <c r="F600" s="1153"/>
      <c r="G600" s="1154"/>
      <c r="N600" s="1276" t="s">
        <v>39</v>
      </c>
      <c r="O600" s="1277"/>
      <c r="P600" s="1277"/>
      <c r="Q600" s="1046" t="s">
        <v>492</v>
      </c>
      <c r="R600" s="1278" t="s">
        <v>0</v>
      </c>
      <c r="S600" s="1279"/>
      <c r="T600" s="1280"/>
    </row>
    <row r="601" spans="1:20" ht="16.5" x14ac:dyDescent="0.25">
      <c r="A601" s="1155" t="s">
        <v>48</v>
      </c>
      <c r="B601" s="1156"/>
      <c r="C601" s="1156"/>
      <c r="D601" s="1156"/>
      <c r="E601" s="1156"/>
      <c r="F601" s="1156"/>
      <c r="G601" s="1157"/>
      <c r="N601" s="1205" t="s">
        <v>29</v>
      </c>
      <c r="O601" s="1206"/>
      <c r="P601" s="1206"/>
      <c r="Q601" s="1206"/>
      <c r="R601" s="1206"/>
      <c r="S601" s="1206"/>
      <c r="T601" s="1207"/>
    </row>
    <row r="602" spans="1:20" x14ac:dyDescent="0.2">
      <c r="A602" s="1158" t="s">
        <v>49</v>
      </c>
      <c r="B602" s="1159"/>
      <c r="C602" s="1159"/>
      <c r="D602" s="1159"/>
      <c r="E602" s="1159"/>
      <c r="F602" s="1159"/>
      <c r="G602" s="1160"/>
      <c r="N602" s="1208" t="s">
        <v>48</v>
      </c>
      <c r="O602" s="1209"/>
      <c r="P602" s="1209"/>
      <c r="Q602" s="1209"/>
      <c r="R602" s="1209"/>
      <c r="S602" s="1209"/>
      <c r="T602" s="1210"/>
    </row>
    <row r="603" spans="1:20" x14ac:dyDescent="0.2">
      <c r="A603" s="6"/>
      <c r="B603" s="99"/>
      <c r="C603" s="8"/>
      <c r="D603" s="9"/>
      <c r="E603" s="99"/>
      <c r="F603" s="10"/>
      <c r="G603" s="373" t="s">
        <v>412</v>
      </c>
      <c r="N603" s="1211" t="s">
        <v>49</v>
      </c>
      <c r="O603" s="1212"/>
      <c r="P603" s="1212"/>
      <c r="Q603" s="1212"/>
      <c r="R603" s="1212"/>
      <c r="S603" s="1212"/>
      <c r="T603" s="1213"/>
    </row>
    <row r="604" spans="1:20" x14ac:dyDescent="0.2">
      <c r="A604" s="12" t="s">
        <v>1</v>
      </c>
      <c r="B604" s="13"/>
      <c r="C604" s="14" t="s">
        <v>471</v>
      </c>
      <c r="D604" s="13"/>
      <c r="E604" s="343" t="s">
        <v>3189</v>
      </c>
      <c r="F604" s="98"/>
      <c r="G604" s="344" t="s">
        <v>3160</v>
      </c>
      <c r="N604" s="450"/>
      <c r="O604" s="451"/>
      <c r="P604" s="452"/>
      <c r="Q604" s="453"/>
      <c r="R604" s="451"/>
      <c r="S604" s="454"/>
      <c r="T604" s="455" t="s">
        <v>412</v>
      </c>
    </row>
    <row r="605" spans="1:20" x14ac:dyDescent="0.2">
      <c r="A605" s="17" t="s">
        <v>8</v>
      </c>
      <c r="B605" s="100"/>
      <c r="C605" s="19"/>
      <c r="D605" s="4"/>
      <c r="E605" s="1145"/>
      <c r="F605" s="1146"/>
      <c r="G605" s="20"/>
      <c r="N605" s="456" t="s">
        <v>1</v>
      </c>
      <c r="O605" s="457"/>
      <c r="P605" s="458" t="s">
        <v>471</v>
      </c>
      <c r="Q605" s="457"/>
      <c r="R605" s="286" t="s">
        <v>3747</v>
      </c>
      <c r="S605" s="287"/>
      <c r="T605" s="288" t="s">
        <v>3748</v>
      </c>
    </row>
    <row r="606" spans="1:20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  <c r="N606" s="459" t="s">
        <v>8</v>
      </c>
      <c r="O606" s="460"/>
      <c r="P606" s="461"/>
      <c r="Q606" s="449"/>
      <c r="R606" s="1214"/>
      <c r="S606" s="1215"/>
      <c r="T606" s="462"/>
    </row>
    <row r="607" spans="1:20" x14ac:dyDescent="0.2">
      <c r="A607" s="6"/>
      <c r="B607" s="99"/>
      <c r="C607" s="8"/>
      <c r="D607" s="8"/>
      <c r="E607" s="1147"/>
      <c r="F607" s="1148"/>
      <c r="G607" s="25"/>
      <c r="N607" s="463" t="s">
        <v>37</v>
      </c>
      <c r="O607" s="464"/>
      <c r="P607" s="464"/>
      <c r="Q607" s="464"/>
      <c r="R607" s="465" t="s">
        <v>46</v>
      </c>
      <c r="S607" s="466"/>
      <c r="T607" s="462" t="s">
        <v>50</v>
      </c>
    </row>
    <row r="608" spans="1:20" ht="26.25" thickBot="1" x14ac:dyDescent="0.25">
      <c r="A608" s="210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  <c r="N608" s="450"/>
      <c r="O608" s="451"/>
      <c r="P608" s="452"/>
      <c r="Q608" s="452"/>
      <c r="R608" s="1216"/>
      <c r="S608" s="1217"/>
      <c r="T608" s="467"/>
    </row>
    <row r="609" spans="1:20" ht="12.75" customHeight="1" thickTop="1" thickBot="1" x14ac:dyDescent="0.25">
      <c r="A609" s="571"/>
      <c r="B609" s="572"/>
      <c r="C609" s="572"/>
      <c r="D609" s="782" t="s">
        <v>160</v>
      </c>
      <c r="E609" s="573"/>
      <c r="F609" s="574"/>
      <c r="G609" s="948">
        <f>G593</f>
        <v>145200</v>
      </c>
      <c r="N609" s="468" t="s">
        <v>47</v>
      </c>
      <c r="O609" s="469" t="s">
        <v>23</v>
      </c>
      <c r="P609" s="469" t="s">
        <v>34</v>
      </c>
      <c r="Q609" s="470" t="s">
        <v>53</v>
      </c>
      <c r="R609" s="471" t="s">
        <v>54</v>
      </c>
      <c r="S609" s="472" t="s">
        <v>55</v>
      </c>
      <c r="T609" s="473" t="s">
        <v>35</v>
      </c>
    </row>
    <row r="610" spans="1:20" ht="13.5" thickTop="1" x14ac:dyDescent="0.2">
      <c r="A610" s="911"/>
      <c r="B610" s="917"/>
      <c r="C610" s="918"/>
      <c r="D610" s="340" t="s">
        <v>884</v>
      </c>
      <c r="E610" s="919"/>
      <c r="F610" s="920"/>
      <c r="G610" s="946" t="s">
        <v>8</v>
      </c>
      <c r="N610" s="822"/>
      <c r="O610" s="823"/>
      <c r="P610" s="823"/>
      <c r="Q610" s="1047" t="s">
        <v>160</v>
      </c>
      <c r="R610" s="825"/>
      <c r="S610" s="826"/>
      <c r="T610" s="1048">
        <f>T594</f>
        <v>155750</v>
      </c>
    </row>
    <row r="611" spans="1:20" x14ac:dyDescent="0.2">
      <c r="A611" s="911">
        <v>17</v>
      </c>
      <c r="B611" s="917"/>
      <c r="C611" s="913" t="s">
        <v>300</v>
      </c>
      <c r="D611" s="351" t="s">
        <v>3744</v>
      </c>
      <c r="E611" s="944">
        <v>33</v>
      </c>
      <c r="F611" s="921">
        <v>200</v>
      </c>
      <c r="G611" s="946">
        <f t="shared" ref="G611:G616" si="21">F611*E611</f>
        <v>6600</v>
      </c>
      <c r="H611" s="201"/>
      <c r="I611" s="201"/>
      <c r="J611" s="201"/>
      <c r="N611" s="1013">
        <v>16</v>
      </c>
      <c r="O611" s="1014"/>
      <c r="P611" s="1014" t="s">
        <v>300</v>
      </c>
      <c r="Q611" s="482" t="s">
        <v>425</v>
      </c>
      <c r="R611" s="1016">
        <v>35</v>
      </c>
      <c r="S611" s="1017">
        <v>350</v>
      </c>
      <c r="T611" s="1018">
        <f>S611*R611</f>
        <v>12250</v>
      </c>
    </row>
    <row r="612" spans="1:20" x14ac:dyDescent="0.2">
      <c r="A612" s="911">
        <v>18</v>
      </c>
      <c r="B612" s="922"/>
      <c r="C612" s="913" t="s">
        <v>300</v>
      </c>
      <c r="D612" s="351" t="s">
        <v>2782</v>
      </c>
      <c r="E612" s="944">
        <v>33</v>
      </c>
      <c r="F612" s="920">
        <v>350</v>
      </c>
      <c r="G612" s="946">
        <f t="shared" si="21"/>
        <v>11550</v>
      </c>
      <c r="N612" s="1019"/>
      <c r="O612" s="1020"/>
      <c r="P612" s="1014"/>
      <c r="Q612" s="482" t="s">
        <v>3170</v>
      </c>
      <c r="R612" s="1022"/>
      <c r="S612" s="1023"/>
      <c r="T612" s="1018" t="s">
        <v>8</v>
      </c>
    </row>
    <row r="613" spans="1:20" x14ac:dyDescent="0.2">
      <c r="A613" s="911"/>
      <c r="B613" s="924"/>
      <c r="C613" s="918"/>
      <c r="D613" s="338" t="s">
        <v>885</v>
      </c>
      <c r="E613" s="919"/>
      <c r="F613" s="925"/>
      <c r="G613" s="946" t="s">
        <v>8</v>
      </c>
      <c r="N613" s="1019"/>
      <c r="O613" s="1024"/>
      <c r="P613" s="1026"/>
      <c r="Q613" s="1029" t="s">
        <v>884</v>
      </c>
      <c r="R613" s="1027"/>
      <c r="S613" s="1025"/>
      <c r="T613" s="1018" t="s">
        <v>8</v>
      </c>
    </row>
    <row r="614" spans="1:20" x14ac:dyDescent="0.2">
      <c r="A614" s="911">
        <v>19</v>
      </c>
      <c r="B614" s="924"/>
      <c r="C614" s="913" t="s">
        <v>300</v>
      </c>
      <c r="D614" s="351" t="s">
        <v>3128</v>
      </c>
      <c r="E614" s="944">
        <v>33</v>
      </c>
      <c r="F614" s="925">
        <v>200</v>
      </c>
      <c r="G614" s="946">
        <f t="shared" si="21"/>
        <v>6600</v>
      </c>
      <c r="N614" s="1019">
        <v>17</v>
      </c>
      <c r="O614" s="1024"/>
      <c r="P614" s="1014" t="s">
        <v>300</v>
      </c>
      <c r="Q614" s="482" t="s">
        <v>3181</v>
      </c>
      <c r="R614" s="1016">
        <v>35</v>
      </c>
      <c r="S614" s="1028">
        <v>250</v>
      </c>
      <c r="T614" s="1018">
        <f t="shared" ref="T614" si="22">S614*R614</f>
        <v>8750</v>
      </c>
    </row>
    <row r="615" spans="1:20" x14ac:dyDescent="0.2">
      <c r="A615" s="911"/>
      <c r="B615" s="917"/>
      <c r="C615" s="918"/>
      <c r="D615" s="351" t="s">
        <v>469</v>
      </c>
      <c r="E615" s="926"/>
      <c r="F615" s="920"/>
      <c r="G615" s="946" t="s">
        <v>8</v>
      </c>
      <c r="N615" s="1019"/>
      <c r="O615" s="1024"/>
      <c r="P615" s="1026"/>
      <c r="Q615" s="482" t="s">
        <v>358</v>
      </c>
      <c r="R615" s="1027"/>
      <c r="S615" s="1025"/>
      <c r="T615" s="1018" t="s">
        <v>8</v>
      </c>
    </row>
    <row r="616" spans="1:20" x14ac:dyDescent="0.2">
      <c r="A616" s="911">
        <v>20</v>
      </c>
      <c r="B616" s="922"/>
      <c r="C616" s="913" t="s">
        <v>300</v>
      </c>
      <c r="D616" s="351" t="s">
        <v>425</v>
      </c>
      <c r="E616" s="944">
        <v>33</v>
      </c>
      <c r="F616" s="929">
        <v>350</v>
      </c>
      <c r="G616" s="946">
        <f t="shared" si="21"/>
        <v>11550</v>
      </c>
      <c r="H616" s="201"/>
      <c r="I616" s="201"/>
      <c r="J616" s="201"/>
      <c r="N616" s="1019">
        <v>18</v>
      </c>
      <c r="O616" s="1030"/>
      <c r="P616" s="1014" t="s">
        <v>300</v>
      </c>
      <c r="Q616" s="482" t="s">
        <v>1715</v>
      </c>
      <c r="R616" s="1016">
        <v>35</v>
      </c>
      <c r="S616" s="1025">
        <v>350</v>
      </c>
      <c r="T616" s="1018">
        <f t="shared" ref="T616" si="23">S616*R616</f>
        <v>12250</v>
      </c>
    </row>
    <row r="617" spans="1:20" x14ac:dyDescent="0.2">
      <c r="A617" s="911"/>
      <c r="B617" s="930"/>
      <c r="C617" s="918"/>
      <c r="D617" s="351" t="s">
        <v>358</v>
      </c>
      <c r="E617" s="931"/>
      <c r="F617" s="920"/>
      <c r="G617" s="916"/>
      <c r="N617" s="1019"/>
      <c r="O617" s="1032"/>
      <c r="P617" s="1026"/>
      <c r="Q617" s="660" t="s">
        <v>885</v>
      </c>
      <c r="R617" s="1027"/>
      <c r="S617" s="1033"/>
      <c r="T617" s="1018" t="s">
        <v>8</v>
      </c>
    </row>
    <row r="618" spans="1:20" x14ac:dyDescent="0.2">
      <c r="A618" s="911"/>
      <c r="B618" s="930"/>
      <c r="C618" s="918"/>
      <c r="D618" s="351"/>
      <c r="E618" s="931"/>
      <c r="F618" s="920"/>
      <c r="G618" s="916"/>
      <c r="N618" s="1019">
        <v>19</v>
      </c>
      <c r="O618" s="1032"/>
      <c r="P618" s="1014" t="s">
        <v>300</v>
      </c>
      <c r="Q618" s="482" t="s">
        <v>855</v>
      </c>
      <c r="R618" s="1016">
        <v>35</v>
      </c>
      <c r="S618" s="1033">
        <v>250</v>
      </c>
      <c r="T618" s="1018">
        <f t="shared" ref="T618" si="24">S618*R618</f>
        <v>8750</v>
      </c>
    </row>
    <row r="619" spans="1:20" x14ac:dyDescent="0.2">
      <c r="A619" s="911"/>
      <c r="B619" s="917"/>
      <c r="C619" s="918"/>
      <c r="D619" s="351"/>
      <c r="E619" s="919"/>
      <c r="F619" s="920"/>
      <c r="G619" s="916"/>
      <c r="N619" s="1019"/>
      <c r="O619" s="1024"/>
      <c r="P619" s="1026"/>
      <c r="Q619" s="482" t="s">
        <v>3182</v>
      </c>
      <c r="R619" s="1034"/>
      <c r="S619" s="1025"/>
      <c r="T619" s="1018" t="s">
        <v>8</v>
      </c>
    </row>
    <row r="620" spans="1:20" x14ac:dyDescent="0.2">
      <c r="A620" s="911"/>
      <c r="B620" s="917"/>
      <c r="C620" s="918"/>
      <c r="D620" s="365"/>
      <c r="E620" s="931"/>
      <c r="F620" s="920"/>
      <c r="G620" s="916"/>
      <c r="H620" s="201"/>
      <c r="I620" s="201"/>
      <c r="J620" s="201"/>
      <c r="N620" s="1019">
        <v>20</v>
      </c>
      <c r="O620" s="1030"/>
      <c r="P620" s="1014" t="s">
        <v>300</v>
      </c>
      <c r="Q620" s="482" t="s">
        <v>425</v>
      </c>
      <c r="R620" s="1016">
        <v>35</v>
      </c>
      <c r="S620" s="1035">
        <v>350</v>
      </c>
      <c r="T620" s="1018">
        <f t="shared" ref="T620" si="25">S620*R620</f>
        <v>12250</v>
      </c>
    </row>
    <row r="621" spans="1:20" x14ac:dyDescent="0.2">
      <c r="A621" s="911"/>
      <c r="B621" s="927"/>
      <c r="C621" s="918"/>
      <c r="D621" s="910"/>
      <c r="E621" s="928"/>
      <c r="F621" s="932"/>
      <c r="G621" s="916"/>
      <c r="N621" s="1019"/>
      <c r="O621" s="1036"/>
      <c r="P621" s="1026"/>
      <c r="Q621" s="482" t="s">
        <v>3170</v>
      </c>
      <c r="R621" s="1037"/>
      <c r="S621" s="1025"/>
      <c r="T621" s="1045"/>
    </row>
    <row r="622" spans="1:20" x14ac:dyDescent="0.2">
      <c r="A622" s="911"/>
      <c r="B622" s="922"/>
      <c r="C622" s="918"/>
      <c r="D622" s="400"/>
      <c r="E622" s="928"/>
      <c r="F622" s="932"/>
      <c r="G622" s="916"/>
      <c r="N622" s="1019"/>
      <c r="O622" s="1036"/>
      <c r="P622" s="1026"/>
      <c r="Q622" s="482"/>
      <c r="R622" s="1037"/>
      <c r="S622" s="1025"/>
      <c r="T622" s="1045"/>
    </row>
    <row r="623" spans="1:20" x14ac:dyDescent="0.2">
      <c r="A623" s="911"/>
      <c r="B623" s="922"/>
      <c r="C623" s="918"/>
      <c r="D623" s="351"/>
      <c r="E623" s="928"/>
      <c r="F623" s="932"/>
      <c r="G623" s="916"/>
      <c r="N623" s="1019"/>
      <c r="O623" s="1024"/>
      <c r="P623" s="1026"/>
      <c r="Q623" s="482"/>
      <c r="R623" s="1027"/>
      <c r="S623" s="1025"/>
      <c r="T623" s="1045"/>
    </row>
    <row r="624" spans="1:20" x14ac:dyDescent="0.2">
      <c r="A624" s="911"/>
      <c r="B624" s="917"/>
      <c r="C624" s="918"/>
      <c r="D624" s="365"/>
      <c r="E624" s="928"/>
      <c r="F624" s="932"/>
      <c r="G624" s="916"/>
      <c r="N624" s="1019"/>
      <c r="O624" s="1024"/>
      <c r="P624" s="1026"/>
      <c r="Q624" s="262"/>
      <c r="R624" s="1037"/>
      <c r="S624" s="1025"/>
      <c r="T624" s="1045"/>
    </row>
    <row r="625" spans="1:20" x14ac:dyDescent="0.2">
      <c r="A625" s="911"/>
      <c r="B625" s="917"/>
      <c r="C625" s="918"/>
      <c r="D625" s="357"/>
      <c r="E625" s="928"/>
      <c r="F625" s="932"/>
      <c r="G625" s="916"/>
      <c r="N625" s="1019"/>
      <c r="O625" s="1038"/>
      <c r="P625" s="1026"/>
      <c r="Q625" s="1039"/>
      <c r="R625" s="1041"/>
      <c r="S625" s="1040"/>
      <c r="T625" s="1045"/>
    </row>
    <row r="626" spans="1:20" x14ac:dyDescent="0.2">
      <c r="A626" s="911"/>
      <c r="B626" s="917"/>
      <c r="C626" s="918"/>
      <c r="D626" s="357"/>
      <c r="E626" s="928"/>
      <c r="F626" s="932"/>
      <c r="G626" s="916"/>
      <c r="N626" s="1019"/>
      <c r="O626" s="1030"/>
      <c r="P626" s="1026"/>
      <c r="Q626" s="498"/>
      <c r="R626" s="1041"/>
      <c r="S626" s="1040"/>
      <c r="T626" s="1045"/>
    </row>
    <row r="627" spans="1:20" x14ac:dyDescent="0.2">
      <c r="A627" s="911"/>
      <c r="B627" s="917"/>
      <c r="C627" s="918"/>
      <c r="D627" s="351"/>
      <c r="E627" s="928"/>
      <c r="F627" s="932"/>
      <c r="G627" s="916"/>
      <c r="N627" s="1019"/>
      <c r="O627" s="1030"/>
      <c r="P627" s="1026"/>
      <c r="Q627" s="482"/>
      <c r="R627" s="1041"/>
      <c r="S627" s="1040"/>
      <c r="T627" s="1045"/>
    </row>
    <row r="628" spans="1:20" x14ac:dyDescent="0.2">
      <c r="A628" s="911"/>
      <c r="B628" s="917"/>
      <c r="C628" s="918"/>
      <c r="D628" s="365"/>
      <c r="E628" s="928"/>
      <c r="F628" s="932"/>
      <c r="G628" s="916"/>
      <c r="N628" s="1019"/>
      <c r="O628" s="1024"/>
      <c r="P628" s="1026"/>
      <c r="Q628" s="262"/>
      <c r="R628" s="1041"/>
      <c r="S628" s="1040"/>
      <c r="T628" s="1045"/>
    </row>
    <row r="629" spans="1:20" x14ac:dyDescent="0.2">
      <c r="A629" s="911"/>
      <c r="B629" s="917"/>
      <c r="C629" s="918"/>
      <c r="D629" s="364"/>
      <c r="E629" s="928"/>
      <c r="F629" s="932"/>
      <c r="G629" s="916"/>
      <c r="N629" s="1019"/>
      <c r="O629" s="1024"/>
      <c r="P629" s="1026"/>
      <c r="Q629" s="255"/>
      <c r="R629" s="1041"/>
      <c r="S629" s="1040"/>
      <c r="T629" s="1045"/>
    </row>
    <row r="630" spans="1:20" x14ac:dyDescent="0.2">
      <c r="A630" s="911"/>
      <c r="B630" s="917"/>
      <c r="C630" s="918"/>
      <c r="D630" s="364"/>
      <c r="E630" s="919"/>
      <c r="F630" s="920"/>
      <c r="G630" s="916"/>
      <c r="N630" s="1019"/>
      <c r="O630" s="1024"/>
      <c r="P630" s="1026"/>
      <c r="Q630" s="255"/>
      <c r="R630" s="1041"/>
      <c r="S630" s="1040"/>
      <c r="T630" s="1045"/>
    </row>
    <row r="631" spans="1:20" x14ac:dyDescent="0.2">
      <c r="A631" s="911"/>
      <c r="B631" s="917"/>
      <c r="C631" s="918"/>
      <c r="D631" s="351"/>
      <c r="E631" s="919"/>
      <c r="F631" s="920"/>
      <c r="G631" s="916"/>
      <c r="N631" s="1019"/>
      <c r="O631" s="1024"/>
      <c r="P631" s="1026"/>
      <c r="Q631" s="482"/>
      <c r="R631" s="1041"/>
      <c r="S631" s="1040"/>
      <c r="T631" s="1045"/>
    </row>
    <row r="632" spans="1:20" x14ac:dyDescent="0.2">
      <c r="A632" s="911"/>
      <c r="B632" s="917"/>
      <c r="C632" s="918"/>
      <c r="D632" s="364"/>
      <c r="E632" s="919"/>
      <c r="F632" s="920"/>
      <c r="G632" s="916"/>
      <c r="N632" s="1019"/>
      <c r="O632" s="1024"/>
      <c r="P632" s="1026"/>
      <c r="Q632" s="262"/>
      <c r="R632" s="1041"/>
      <c r="S632" s="1040"/>
      <c r="T632" s="1045"/>
    </row>
    <row r="633" spans="1:20" x14ac:dyDescent="0.2">
      <c r="A633" s="911"/>
      <c r="B633" s="917"/>
      <c r="C633" s="918"/>
      <c r="D633" s="364"/>
      <c r="E633" s="919"/>
      <c r="F633" s="920"/>
      <c r="G633" s="916"/>
      <c r="N633" s="1019"/>
      <c r="O633" s="1049"/>
      <c r="P633" s="1050"/>
      <c r="Q633" s="1051"/>
      <c r="R633" s="1052"/>
      <c r="S633" s="1053"/>
      <c r="T633" s="1045"/>
    </row>
    <row r="634" spans="1:20" x14ac:dyDescent="0.2">
      <c r="A634" s="911"/>
      <c r="B634" s="1008"/>
      <c r="C634" s="1009"/>
      <c r="D634" s="757"/>
      <c r="E634" s="1010"/>
      <c r="F634" s="1011"/>
      <c r="G634" s="916"/>
      <c r="N634" s="1019"/>
      <c r="O634" s="1024"/>
      <c r="P634" s="1026"/>
      <c r="Q634" s="490"/>
      <c r="R634" s="1041"/>
      <c r="S634" s="1040"/>
      <c r="T634" s="1045"/>
    </row>
    <row r="635" spans="1:20" x14ac:dyDescent="0.2">
      <c r="A635" s="911"/>
      <c r="B635" s="917"/>
      <c r="C635" s="918"/>
      <c r="D635" s="364"/>
      <c r="E635" s="919"/>
      <c r="F635" s="920"/>
      <c r="G635" s="916"/>
      <c r="N635" s="1019"/>
      <c r="O635" s="1024"/>
      <c r="P635" s="1026"/>
      <c r="Q635" s="490"/>
      <c r="R635" s="1027"/>
      <c r="S635" s="1025"/>
      <c r="T635" s="1045"/>
    </row>
    <row r="636" spans="1:20" x14ac:dyDescent="0.2">
      <c r="A636" s="911"/>
      <c r="B636" s="1008"/>
      <c r="C636" s="1009"/>
      <c r="D636" s="757"/>
      <c r="E636" s="1010"/>
      <c r="F636" s="1011"/>
      <c r="G636" s="916"/>
      <c r="N636" s="1019"/>
      <c r="O636" s="1024"/>
      <c r="P636" s="1026"/>
      <c r="Q636" s="482"/>
      <c r="R636" s="1027"/>
      <c r="S636" s="1025"/>
      <c r="T636" s="1045"/>
    </row>
    <row r="637" spans="1:20" x14ac:dyDescent="0.2">
      <c r="A637" s="911"/>
      <c r="B637" s="917"/>
      <c r="C637" s="918"/>
      <c r="D637" s="351"/>
      <c r="E637" s="931"/>
      <c r="F637" s="920"/>
      <c r="G637" s="916"/>
      <c r="N637" s="1019"/>
      <c r="O637" s="1024"/>
      <c r="P637" s="1026"/>
      <c r="Q637" s="490"/>
      <c r="R637" s="1027"/>
      <c r="S637" s="1025"/>
      <c r="T637" s="1045"/>
    </row>
    <row r="638" spans="1:20" x14ac:dyDescent="0.2">
      <c r="A638" s="911"/>
      <c r="B638" s="917"/>
      <c r="C638" s="918"/>
      <c r="D638" s="364"/>
      <c r="E638" s="923"/>
      <c r="F638" s="920"/>
      <c r="G638" s="916"/>
      <c r="N638" s="1019"/>
      <c r="O638" s="1024"/>
      <c r="P638" s="1026"/>
      <c r="Q638" s="490"/>
      <c r="R638" s="1027"/>
      <c r="S638" s="1025"/>
      <c r="T638" s="1045"/>
    </row>
    <row r="639" spans="1:20" x14ac:dyDescent="0.2">
      <c r="A639" s="911"/>
      <c r="B639" s="917"/>
      <c r="C639" s="933"/>
      <c r="D639" s="400"/>
      <c r="E639" s="934"/>
      <c r="F639" s="935"/>
      <c r="G639" s="916"/>
      <c r="N639" s="1019"/>
      <c r="O639" s="1024"/>
      <c r="P639" s="1026"/>
      <c r="Q639" s="490"/>
      <c r="R639" s="1027"/>
      <c r="S639" s="1025"/>
      <c r="T639" s="1045"/>
    </row>
    <row r="640" spans="1:20" x14ac:dyDescent="0.2">
      <c r="A640" s="911"/>
      <c r="B640" s="917"/>
      <c r="C640" s="918"/>
      <c r="D640" s="364"/>
      <c r="E640" s="919"/>
      <c r="F640" s="921"/>
      <c r="G640" s="916"/>
      <c r="N640" s="1019"/>
      <c r="O640" s="1024"/>
      <c r="P640" s="1026"/>
      <c r="Q640" s="482"/>
      <c r="R640" s="1037"/>
      <c r="S640" s="1025"/>
      <c r="T640" s="1045"/>
    </row>
    <row r="641" spans="1:20" x14ac:dyDescent="0.2">
      <c r="A641" s="936"/>
      <c r="B641" s="937"/>
      <c r="C641" s="938"/>
      <c r="D641" s="364"/>
      <c r="E641" s="939"/>
      <c r="F641" s="940"/>
      <c r="G641" s="941"/>
      <c r="N641" s="1019"/>
      <c r="O641" s="1024"/>
      <c r="P641" s="1026"/>
      <c r="Q641" s="490"/>
      <c r="R641" s="1043"/>
      <c r="S641" s="1025"/>
      <c r="T641" s="1045"/>
    </row>
    <row r="642" spans="1:20" ht="13.5" thickBot="1" x14ac:dyDescent="0.25">
      <c r="A642" s="45"/>
      <c r="B642" s="132"/>
      <c r="C642" s="115"/>
      <c r="D642" s="115"/>
      <c r="E642" s="132"/>
      <c r="F642" s="49" t="s">
        <v>15</v>
      </c>
      <c r="G642" s="50">
        <f>SUM(G609:G641)</f>
        <v>181500</v>
      </c>
      <c r="N642" s="1019"/>
      <c r="O642" s="1024"/>
      <c r="P642" s="1054"/>
      <c r="Q642" s="498"/>
      <c r="R642" s="1055"/>
      <c r="S642" s="1056"/>
      <c r="T642" s="1045"/>
    </row>
    <row r="643" spans="1:20" ht="13.5" thickTop="1" x14ac:dyDescent="0.2">
      <c r="A643" s="1149" t="s">
        <v>3274</v>
      </c>
      <c r="B643" s="1150"/>
      <c r="C643" s="1150"/>
      <c r="D643" s="1150"/>
      <c r="E643" s="1150"/>
      <c r="F643" s="1150"/>
      <c r="G643" s="1151"/>
      <c r="N643" s="1019"/>
      <c r="O643" s="1024"/>
      <c r="P643" s="1026"/>
      <c r="Q643" s="490"/>
      <c r="R643" s="1027"/>
      <c r="S643" s="1028"/>
      <c r="T643" s="1045"/>
    </row>
    <row r="644" spans="1:20" ht="13.5" thickBot="1" x14ac:dyDescent="0.25">
      <c r="A644" s="1235" t="s">
        <v>3275</v>
      </c>
      <c r="B644" s="1204"/>
      <c r="C644" s="1204"/>
      <c r="D644" s="1204"/>
      <c r="E644" s="1204"/>
      <c r="F644" s="1204"/>
      <c r="G644" s="1232"/>
      <c r="N644" s="1019"/>
      <c r="O644" s="1024"/>
      <c r="P644" s="1026"/>
      <c r="Q644" s="490"/>
      <c r="R644" s="1027"/>
      <c r="S644" s="1028"/>
      <c r="T644" s="1045"/>
    </row>
    <row r="645" spans="1:20" ht="14.25" thickTop="1" thickBot="1" x14ac:dyDescent="0.25">
      <c r="A645" s="1130"/>
      <c r="B645" s="1131"/>
      <c r="C645" s="1131"/>
      <c r="D645" s="57" t="s">
        <v>11</v>
      </c>
      <c r="E645" s="1132" t="s">
        <v>12</v>
      </c>
      <c r="F645" s="1132"/>
      <c r="G645" s="1133"/>
      <c r="N645" s="505"/>
      <c r="O645" s="506"/>
      <c r="P645" s="507"/>
      <c r="Q645" s="507"/>
      <c r="R645" s="506"/>
      <c r="S645" s="508" t="s">
        <v>15</v>
      </c>
      <c r="T645" s="509">
        <f>SUM(T610:T644)</f>
        <v>210000</v>
      </c>
    </row>
    <row r="646" spans="1:20" ht="13.5" thickTop="1" x14ac:dyDescent="0.2">
      <c r="A646" s="1134" t="s">
        <v>17</v>
      </c>
      <c r="B646" s="1135"/>
      <c r="C646" s="1135"/>
      <c r="D646" s="39"/>
      <c r="E646" s="1136"/>
      <c r="F646" s="1137"/>
      <c r="G646" s="1138"/>
      <c r="N646" s="1218" t="s">
        <v>3749</v>
      </c>
      <c r="O646" s="1219"/>
      <c r="P646" s="1219"/>
      <c r="Q646" s="1219"/>
      <c r="R646" s="1219"/>
      <c r="S646" s="1219"/>
      <c r="T646" s="1220"/>
    </row>
    <row r="647" spans="1:20" ht="13.5" thickBot="1" x14ac:dyDescent="0.25">
      <c r="A647" s="1134" t="s">
        <v>38</v>
      </c>
      <c r="B647" s="1135"/>
      <c r="C647" s="1135"/>
      <c r="D647" s="134" t="s">
        <v>137</v>
      </c>
      <c r="E647" s="1194" t="s">
        <v>142</v>
      </c>
      <c r="F647" s="1139"/>
      <c r="G647" s="1140"/>
      <c r="N647" s="1323" t="s">
        <v>3275</v>
      </c>
      <c r="O647" s="1287"/>
      <c r="P647" s="1287"/>
      <c r="Q647" s="1287"/>
      <c r="R647" s="1287"/>
      <c r="S647" s="1287"/>
      <c r="T647" s="1324"/>
    </row>
    <row r="648" spans="1:20" ht="14.25" thickTop="1" thickBot="1" x14ac:dyDescent="0.25">
      <c r="A648" s="1141" t="s">
        <v>39</v>
      </c>
      <c r="B648" s="1142"/>
      <c r="C648" s="1142"/>
      <c r="D648" s="133" t="s">
        <v>492</v>
      </c>
      <c r="E648" s="1198" t="s">
        <v>0</v>
      </c>
      <c r="F648" s="1143"/>
      <c r="G648" s="1144"/>
      <c r="N648" s="1221"/>
      <c r="O648" s="1222"/>
      <c r="P648" s="1222"/>
      <c r="Q648" s="515" t="s">
        <v>11</v>
      </c>
      <c r="R648" s="1223" t="s">
        <v>12</v>
      </c>
      <c r="S648" s="1223"/>
      <c r="T648" s="1224"/>
    </row>
    <row r="649" spans="1:20" ht="16.5" x14ac:dyDescent="0.25">
      <c r="A649" s="1152" t="s">
        <v>29</v>
      </c>
      <c r="B649" s="1153"/>
      <c r="C649" s="1153"/>
      <c r="D649" s="1153"/>
      <c r="E649" s="1153"/>
      <c r="F649" s="1153"/>
      <c r="G649" s="1154"/>
      <c r="N649" s="1225" t="s">
        <v>17</v>
      </c>
      <c r="O649" s="1226"/>
      <c r="P649" s="1226"/>
      <c r="Q649" s="516"/>
      <c r="R649" s="1227"/>
      <c r="S649" s="1228"/>
      <c r="T649" s="1229"/>
    </row>
    <row r="650" spans="1:20" x14ac:dyDescent="0.2">
      <c r="A650" s="1155" t="s">
        <v>48</v>
      </c>
      <c r="B650" s="1156"/>
      <c r="C650" s="1156"/>
      <c r="D650" s="1156"/>
      <c r="E650" s="1156"/>
      <c r="F650" s="1156"/>
      <c r="G650" s="1157"/>
      <c r="N650" s="1225" t="s">
        <v>38</v>
      </c>
      <c r="O650" s="1226"/>
      <c r="P650" s="1226"/>
      <c r="Q650" s="1007" t="s">
        <v>137</v>
      </c>
      <c r="R650" s="1303" t="s">
        <v>142</v>
      </c>
      <c r="S650" s="1230"/>
      <c r="T650" s="1231"/>
    </row>
    <row r="651" spans="1:20" ht="13.5" thickBot="1" x14ac:dyDescent="0.25">
      <c r="A651" s="1158" t="s">
        <v>49</v>
      </c>
      <c r="B651" s="1159"/>
      <c r="C651" s="1159"/>
      <c r="D651" s="1159"/>
      <c r="E651" s="1159"/>
      <c r="F651" s="1159"/>
      <c r="G651" s="1160"/>
      <c r="N651" s="1276" t="s">
        <v>39</v>
      </c>
      <c r="O651" s="1277"/>
      <c r="P651" s="1277"/>
      <c r="Q651" s="1046" t="s">
        <v>492</v>
      </c>
      <c r="R651" s="1278" t="s">
        <v>0</v>
      </c>
      <c r="S651" s="1279"/>
      <c r="T651" s="1280"/>
    </row>
    <row r="652" spans="1:20" x14ac:dyDescent="0.2">
      <c r="A652" s="6"/>
      <c r="B652" s="99"/>
      <c r="C652" s="8"/>
      <c r="D652" s="9"/>
      <c r="E652" s="99"/>
      <c r="F652" s="10"/>
      <c r="G652" s="11" t="s">
        <v>20</v>
      </c>
    </row>
    <row r="653" spans="1:20" x14ac:dyDescent="0.2">
      <c r="A653" s="12" t="s">
        <v>1</v>
      </c>
      <c r="B653" s="13"/>
      <c r="C653" s="14" t="s">
        <v>471</v>
      </c>
      <c r="D653" s="13"/>
      <c r="E653" s="343" t="s">
        <v>3307</v>
      </c>
      <c r="F653" s="98"/>
      <c r="G653" s="344" t="s">
        <v>3299</v>
      </c>
    </row>
    <row r="654" spans="1:20" x14ac:dyDescent="0.2">
      <c r="A654" s="17" t="s">
        <v>8</v>
      </c>
      <c r="B654" s="100"/>
      <c r="C654" s="19"/>
      <c r="D654" s="4"/>
      <c r="E654" s="1145"/>
      <c r="F654" s="1146"/>
      <c r="G654" s="20"/>
    </row>
    <row r="655" spans="1:20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20" x14ac:dyDescent="0.2">
      <c r="A656" s="6"/>
      <c r="B656" s="99"/>
      <c r="C656" s="8"/>
      <c r="D656" s="8"/>
      <c r="E656" s="1147"/>
      <c r="F656" s="1148"/>
      <c r="G656" s="25"/>
    </row>
    <row r="657" spans="1:10" ht="26.25" thickBot="1" x14ac:dyDescent="0.25">
      <c r="A657" s="210" t="s">
        <v>47</v>
      </c>
      <c r="B657" s="28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10" ht="13.5" thickTop="1" x14ac:dyDescent="0.2">
      <c r="A658" s="29">
        <v>1</v>
      </c>
      <c r="B658" s="211"/>
      <c r="C658" s="346" t="s">
        <v>300</v>
      </c>
      <c r="D658" s="949" t="s">
        <v>2518</v>
      </c>
      <c r="E658" s="569">
        <v>200</v>
      </c>
      <c r="F658" s="570">
        <v>800</v>
      </c>
      <c r="G658" s="353">
        <f>F658*E658</f>
        <v>160000</v>
      </c>
    </row>
    <row r="659" spans="1:10" x14ac:dyDescent="0.2">
      <c r="A659" s="29"/>
      <c r="B659" s="211"/>
      <c r="C659" s="346"/>
      <c r="D659" s="568" t="s">
        <v>3194</v>
      </c>
      <c r="E659" s="569"/>
      <c r="F659" s="570"/>
      <c r="G659" s="353"/>
    </row>
    <row r="660" spans="1:10" x14ac:dyDescent="0.2">
      <c r="A660" s="29"/>
      <c r="B660" s="101"/>
      <c r="C660" s="352"/>
      <c r="D660" s="351" t="s">
        <v>1729</v>
      </c>
      <c r="E660" s="108"/>
      <c r="F660" s="128"/>
      <c r="G660" s="353"/>
      <c r="J660" s="1" t="s">
        <v>150</v>
      </c>
    </row>
    <row r="661" spans="1:10" x14ac:dyDescent="0.2">
      <c r="A661" s="29"/>
      <c r="B661" s="101"/>
      <c r="C661" s="352"/>
      <c r="D661" s="351" t="s">
        <v>2963</v>
      </c>
      <c r="E661" s="108"/>
      <c r="F661" s="149"/>
      <c r="G661" s="353"/>
    </row>
    <row r="662" spans="1:10" x14ac:dyDescent="0.2">
      <c r="A662" s="29"/>
      <c r="B662" s="101"/>
      <c r="C662" s="352"/>
      <c r="D662" s="351" t="s">
        <v>3195</v>
      </c>
      <c r="E662" s="108"/>
      <c r="F662" s="128"/>
      <c r="G662" s="353"/>
    </row>
    <row r="663" spans="1:10" x14ac:dyDescent="0.2">
      <c r="A663" s="29"/>
      <c r="B663" s="105"/>
      <c r="C663" s="352"/>
      <c r="D663" s="430"/>
      <c r="E663" s="102"/>
      <c r="F663" s="128"/>
      <c r="G663" s="353"/>
    </row>
    <row r="664" spans="1:10" x14ac:dyDescent="0.2">
      <c r="A664" s="29"/>
      <c r="B664" s="151"/>
      <c r="C664" s="352"/>
      <c r="D664" s="357" t="s">
        <v>3196</v>
      </c>
      <c r="E664" s="108"/>
      <c r="F664" s="150"/>
      <c r="G664" s="353"/>
    </row>
    <row r="665" spans="1:10" x14ac:dyDescent="0.2">
      <c r="A665" s="29"/>
      <c r="B665" s="151"/>
      <c r="C665" s="119"/>
      <c r="D665" s="364" t="s">
        <v>3197</v>
      </c>
      <c r="E665" s="108"/>
      <c r="F665" s="150"/>
      <c r="G665" s="353"/>
    </row>
    <row r="666" spans="1:10" x14ac:dyDescent="0.2">
      <c r="A666" s="29"/>
      <c r="B666" s="101"/>
      <c r="C666" s="352"/>
      <c r="D666" s="364" t="s">
        <v>3198</v>
      </c>
      <c r="E666" s="155"/>
      <c r="F666" s="128"/>
      <c r="G666" s="353"/>
    </row>
    <row r="667" spans="1:10" x14ac:dyDescent="0.2">
      <c r="A667" s="29"/>
      <c r="B667" s="106"/>
      <c r="C667" s="41"/>
      <c r="D667" s="357" t="s">
        <v>3199</v>
      </c>
      <c r="E667" s="104"/>
      <c r="F667" s="128"/>
      <c r="G667" s="353"/>
    </row>
    <row r="668" spans="1:10" x14ac:dyDescent="0.2">
      <c r="A668" s="29"/>
      <c r="B668" s="105"/>
      <c r="C668" s="41"/>
      <c r="D668" s="430"/>
      <c r="E668" s="108"/>
      <c r="F668" s="152"/>
      <c r="G668" s="353"/>
    </row>
    <row r="669" spans="1:10" x14ac:dyDescent="0.2">
      <c r="A669" s="29"/>
      <c r="B669" s="107"/>
      <c r="C669" s="352"/>
      <c r="D669" s="357"/>
      <c r="E669" s="153"/>
      <c r="F669" s="128"/>
      <c r="G669" s="35"/>
    </row>
    <row r="670" spans="1:10" x14ac:dyDescent="0.2">
      <c r="A670" s="29"/>
      <c r="B670" s="107"/>
      <c r="C670" s="41"/>
      <c r="D670" s="365"/>
      <c r="E670" s="153"/>
      <c r="F670" s="128"/>
      <c r="G670" s="353"/>
    </row>
    <row r="671" spans="1:10" x14ac:dyDescent="0.2">
      <c r="A671" s="29"/>
      <c r="B671" s="101"/>
      <c r="C671" s="352"/>
      <c r="D671" s="365"/>
      <c r="E671" s="108"/>
      <c r="F671" s="128"/>
      <c r="G671" s="35"/>
    </row>
    <row r="672" spans="1:10" x14ac:dyDescent="0.2">
      <c r="A672" s="29"/>
      <c r="B672" s="101"/>
      <c r="C672" s="41"/>
      <c r="D672" s="365"/>
      <c r="E672" s="153"/>
      <c r="F672" s="128"/>
      <c r="G672" s="353"/>
    </row>
    <row r="673" spans="1:7" x14ac:dyDescent="0.2">
      <c r="A673" s="29"/>
      <c r="B673" s="106"/>
      <c r="C673" s="41"/>
      <c r="D673" s="431"/>
      <c r="E673" s="104"/>
      <c r="F673" s="154"/>
      <c r="G673" s="353"/>
    </row>
    <row r="674" spans="1:7" x14ac:dyDescent="0.2">
      <c r="A674" s="29"/>
      <c r="B674" s="105"/>
      <c r="C674" s="352"/>
      <c r="D674" s="400"/>
      <c r="E674" s="104"/>
      <c r="F674" s="154"/>
      <c r="G674" s="35"/>
    </row>
    <row r="675" spans="1:7" x14ac:dyDescent="0.2">
      <c r="A675" s="29"/>
      <c r="B675" s="105"/>
      <c r="C675" s="41"/>
      <c r="D675" s="365"/>
      <c r="E675" s="104"/>
      <c r="F675" s="154"/>
      <c r="G675" s="353"/>
    </row>
    <row r="676" spans="1:7" x14ac:dyDescent="0.2">
      <c r="A676" s="29"/>
      <c r="B676" s="101"/>
      <c r="C676" s="352"/>
      <c r="D676" s="365"/>
      <c r="E676" s="104"/>
      <c r="F676" s="154"/>
      <c r="G676" s="35"/>
    </row>
    <row r="677" spans="1:7" x14ac:dyDescent="0.2">
      <c r="A677" s="29"/>
      <c r="B677" s="101"/>
      <c r="C677" s="41"/>
      <c r="D677" s="357"/>
      <c r="E677" s="104"/>
      <c r="F677" s="154"/>
      <c r="G677" s="353"/>
    </row>
    <row r="678" spans="1:7" x14ac:dyDescent="0.2">
      <c r="A678" s="29"/>
      <c r="B678" s="101"/>
      <c r="C678" s="41"/>
      <c r="D678" s="136"/>
      <c r="E678" s="104"/>
      <c r="F678" s="154"/>
      <c r="G678" s="353"/>
    </row>
    <row r="679" spans="1:7" x14ac:dyDescent="0.2">
      <c r="A679" s="29"/>
      <c r="B679" s="101"/>
      <c r="C679" s="41"/>
      <c r="D679" s="62"/>
      <c r="E679" s="104"/>
      <c r="F679" s="154"/>
      <c r="G679" s="35"/>
    </row>
    <row r="680" spans="1:7" x14ac:dyDescent="0.2">
      <c r="A680" s="29"/>
      <c r="B680" s="101"/>
      <c r="C680" s="41"/>
      <c r="D680" s="67"/>
      <c r="E680" s="104"/>
      <c r="F680" s="154"/>
      <c r="G680" s="35"/>
    </row>
    <row r="681" spans="1:7" x14ac:dyDescent="0.2">
      <c r="A681" s="29"/>
      <c r="B681" s="101"/>
      <c r="C681" s="41"/>
      <c r="D681" s="159"/>
      <c r="E681" s="104"/>
      <c r="F681" s="154"/>
      <c r="G681" s="35"/>
    </row>
    <row r="682" spans="1:7" x14ac:dyDescent="0.2">
      <c r="A682" s="29"/>
      <c r="B682" s="101"/>
      <c r="C682" s="41"/>
      <c r="D682" s="160"/>
      <c r="E682" s="108"/>
      <c r="F682" s="128"/>
      <c r="G682" s="35"/>
    </row>
    <row r="683" spans="1:7" x14ac:dyDescent="0.2">
      <c r="A683" s="29"/>
      <c r="B683" s="101"/>
      <c r="C683" s="41"/>
      <c r="D683" s="160"/>
      <c r="E683" s="108"/>
      <c r="F683" s="128"/>
      <c r="G683" s="35"/>
    </row>
    <row r="684" spans="1:7" x14ac:dyDescent="0.2">
      <c r="A684" s="29"/>
      <c r="B684" s="101"/>
      <c r="C684" s="41"/>
      <c r="D684" s="160"/>
      <c r="E684" s="108"/>
      <c r="F684" s="128"/>
      <c r="G684" s="35"/>
    </row>
    <row r="685" spans="1:7" x14ac:dyDescent="0.2">
      <c r="A685" s="29"/>
      <c r="B685" s="101"/>
      <c r="C685" s="41"/>
      <c r="D685" s="160"/>
      <c r="E685" s="108"/>
      <c r="F685" s="128"/>
      <c r="G685" s="35"/>
    </row>
    <row r="686" spans="1:7" x14ac:dyDescent="0.2">
      <c r="A686" s="29"/>
      <c r="B686" s="101"/>
      <c r="C686" s="41"/>
      <c r="D686" s="160"/>
      <c r="E686" s="108"/>
      <c r="F686" s="128"/>
      <c r="G686" s="35"/>
    </row>
    <row r="687" spans="1:7" x14ac:dyDescent="0.2">
      <c r="A687" s="29"/>
      <c r="B687" s="101"/>
      <c r="C687" s="41"/>
      <c r="D687" s="136"/>
      <c r="E687" s="102"/>
      <c r="F687" s="128"/>
      <c r="G687" s="35"/>
    </row>
    <row r="688" spans="1:7" x14ac:dyDescent="0.2">
      <c r="A688" s="29"/>
      <c r="B688" s="101"/>
      <c r="C688" s="31"/>
      <c r="D688" s="67"/>
      <c r="E688" s="131"/>
      <c r="F688" s="117"/>
      <c r="G688" s="35"/>
    </row>
    <row r="689" spans="1:17" x14ac:dyDescent="0.2">
      <c r="A689" s="29"/>
      <c r="B689" s="101"/>
      <c r="C689" s="41"/>
      <c r="D689" s="118"/>
      <c r="E689" s="108"/>
      <c r="F689" s="149"/>
      <c r="G689" s="35"/>
    </row>
    <row r="690" spans="1:17" x14ac:dyDescent="0.2">
      <c r="A690" s="29"/>
      <c r="B690" s="101"/>
      <c r="C690" s="41"/>
      <c r="D690" s="144"/>
      <c r="E690" s="108"/>
      <c r="F690" s="149"/>
      <c r="G690" s="35"/>
    </row>
    <row r="691" spans="1:17" ht="13.5" thickBot="1" x14ac:dyDescent="0.25">
      <c r="A691" s="45"/>
      <c r="B691" s="132"/>
      <c r="C691" s="115"/>
      <c r="D691" s="115"/>
      <c r="E691" s="132"/>
      <c r="F691" s="49" t="s">
        <v>15</v>
      </c>
      <c r="G691" s="50">
        <f>SUM(G658:G690)</f>
        <v>160000</v>
      </c>
    </row>
    <row r="692" spans="1:17" ht="13.5" thickTop="1" x14ac:dyDescent="0.2">
      <c r="A692" s="1149" t="s">
        <v>3201</v>
      </c>
      <c r="B692" s="1150"/>
      <c r="C692" s="1150"/>
      <c r="D692" s="1150"/>
      <c r="E692" s="1150"/>
      <c r="F692" s="1150"/>
      <c r="G692" s="1151"/>
    </row>
    <row r="693" spans="1:17" ht="13.5" thickBot="1" x14ac:dyDescent="0.25">
      <c r="A693" s="52"/>
      <c r="B693" s="103"/>
      <c r="C693" s="355" t="s">
        <v>3200</v>
      </c>
      <c r="D693" s="54"/>
      <c r="E693" s="103"/>
      <c r="F693" s="55"/>
      <c r="G693" s="56"/>
    </row>
    <row r="694" spans="1:17" ht="13.5" thickTop="1" x14ac:dyDescent="0.2">
      <c r="A694" s="1130"/>
      <c r="B694" s="1131"/>
      <c r="C694" s="1131"/>
      <c r="D694" s="57" t="s">
        <v>11</v>
      </c>
      <c r="E694" s="1132" t="s">
        <v>12</v>
      </c>
      <c r="F694" s="1132"/>
      <c r="G694" s="1133"/>
    </row>
    <row r="695" spans="1:17" x14ac:dyDescent="0.2">
      <c r="A695" s="1134" t="s">
        <v>17</v>
      </c>
      <c r="B695" s="1135"/>
      <c r="C695" s="1135"/>
      <c r="D695" s="39"/>
      <c r="E695" s="1136"/>
      <c r="F695" s="1137"/>
      <c r="G695" s="1138"/>
      <c r="K695" s="1149"/>
      <c r="L695" s="1186"/>
      <c r="M695" s="1186"/>
      <c r="N695" s="1186"/>
      <c r="O695" s="1186"/>
      <c r="P695" s="1186"/>
      <c r="Q695" s="1187"/>
    </row>
    <row r="696" spans="1:17" ht="13.5" thickBot="1" x14ac:dyDescent="0.25">
      <c r="A696" s="1134" t="s">
        <v>38</v>
      </c>
      <c r="B696" s="1135"/>
      <c r="C696" s="1135"/>
      <c r="D696" s="134" t="s">
        <v>137</v>
      </c>
      <c r="E696" s="1194" t="s">
        <v>142</v>
      </c>
      <c r="F696" s="1139"/>
      <c r="G696" s="1140"/>
      <c r="K696" s="359"/>
      <c r="L696" s="1057"/>
      <c r="M696" s="355"/>
      <c r="N696" s="355"/>
      <c r="O696" s="360"/>
      <c r="P696" s="355"/>
      <c r="Q696" s="362"/>
    </row>
    <row r="697" spans="1:17" ht="14.25" thickTop="1" thickBot="1" x14ac:dyDescent="0.25">
      <c r="A697" s="1141" t="s">
        <v>39</v>
      </c>
      <c r="B697" s="1142"/>
      <c r="C697" s="1142"/>
      <c r="D697" s="133" t="s">
        <v>492</v>
      </c>
      <c r="E697" s="1198" t="s">
        <v>0</v>
      </c>
      <c r="F697" s="1143"/>
      <c r="G697" s="1144"/>
    </row>
    <row r="698" spans="1:17" ht="16.5" x14ac:dyDescent="0.25">
      <c r="A698" s="1152" t="s">
        <v>29</v>
      </c>
      <c r="B698" s="1153"/>
      <c r="C698" s="1153"/>
      <c r="D698" s="1153"/>
      <c r="E698" s="1153"/>
      <c r="F698" s="1153"/>
      <c r="G698" s="1154"/>
    </row>
    <row r="699" spans="1:17" x14ac:dyDescent="0.2">
      <c r="A699" s="1155" t="s">
        <v>48</v>
      </c>
      <c r="B699" s="1156"/>
      <c r="C699" s="1156"/>
      <c r="D699" s="1156"/>
      <c r="E699" s="1156"/>
      <c r="F699" s="1156"/>
      <c r="G699" s="1157"/>
    </row>
    <row r="700" spans="1:17" x14ac:dyDescent="0.2">
      <c r="A700" s="1158" t="s">
        <v>49</v>
      </c>
      <c r="B700" s="1159"/>
      <c r="C700" s="1159"/>
      <c r="D700" s="1159"/>
      <c r="E700" s="1159"/>
      <c r="F700" s="1159"/>
      <c r="G700" s="1160"/>
    </row>
    <row r="701" spans="1:17" x14ac:dyDescent="0.2">
      <c r="A701" s="6"/>
      <c r="B701" s="99"/>
      <c r="C701" s="8"/>
      <c r="D701" s="9"/>
      <c r="E701" s="99"/>
      <c r="F701" s="10"/>
      <c r="G701" s="11" t="s">
        <v>20</v>
      </c>
    </row>
    <row r="702" spans="1:17" x14ac:dyDescent="0.2">
      <c r="A702" s="12" t="s">
        <v>1</v>
      </c>
      <c r="B702" s="13"/>
      <c r="C702" s="14" t="s">
        <v>471</v>
      </c>
      <c r="D702" s="13"/>
      <c r="E702" s="343" t="s">
        <v>3316</v>
      </c>
      <c r="F702" s="98"/>
      <c r="G702" s="344" t="s">
        <v>3299</v>
      </c>
    </row>
    <row r="703" spans="1:17" x14ac:dyDescent="0.2">
      <c r="A703" s="17" t="s">
        <v>8</v>
      </c>
      <c r="B703" s="100"/>
      <c r="C703" s="19"/>
      <c r="D703" s="4"/>
      <c r="E703" s="1145"/>
      <c r="F703" s="1146"/>
      <c r="G703" s="20"/>
    </row>
    <row r="704" spans="1:17" x14ac:dyDescent="0.2">
      <c r="A704" s="21" t="s">
        <v>37</v>
      </c>
      <c r="B704" s="22"/>
      <c r="C704" s="22"/>
      <c r="D704" s="22"/>
      <c r="E704" s="23" t="s">
        <v>46</v>
      </c>
      <c r="F704" s="24"/>
      <c r="G704" s="20" t="s">
        <v>50</v>
      </c>
    </row>
    <row r="705" spans="1:11" x14ac:dyDescent="0.2">
      <c r="A705" s="6"/>
      <c r="B705" s="99"/>
      <c r="C705" s="8"/>
      <c r="D705" s="8"/>
      <c r="E705" s="1147"/>
      <c r="F705" s="1148"/>
      <c r="G705" s="25"/>
    </row>
    <row r="706" spans="1:11" ht="26.25" thickBot="1" x14ac:dyDescent="0.25">
      <c r="A706" s="210" t="s">
        <v>47</v>
      </c>
      <c r="B706" s="28" t="s">
        <v>23</v>
      </c>
      <c r="C706" s="28" t="s">
        <v>34</v>
      </c>
      <c r="D706" s="110" t="s">
        <v>53</v>
      </c>
      <c r="E706" s="114" t="s">
        <v>54</v>
      </c>
      <c r="F706" s="111" t="s">
        <v>55</v>
      </c>
      <c r="G706" s="112" t="s">
        <v>35</v>
      </c>
    </row>
    <row r="707" spans="1:11" ht="13.5" thickTop="1" x14ac:dyDescent="0.2">
      <c r="A707" s="631">
        <v>1</v>
      </c>
      <c r="B707" s="635"/>
      <c r="C707" s="635" t="s">
        <v>300</v>
      </c>
      <c r="D707" s="949" t="s">
        <v>2952</v>
      </c>
      <c r="E707" s="632">
        <v>46</v>
      </c>
      <c r="F707" s="634">
        <v>3800</v>
      </c>
      <c r="G707" s="633">
        <f>F707*E707</f>
        <v>174800</v>
      </c>
    </row>
    <row r="708" spans="1:11" x14ac:dyDescent="0.2">
      <c r="A708" s="760"/>
      <c r="B708" s="761"/>
      <c r="C708" s="761"/>
      <c r="D708" s="963" t="s">
        <v>3243</v>
      </c>
      <c r="E708" s="964"/>
      <c r="F708" s="965"/>
      <c r="G708" s="966"/>
    </row>
    <row r="709" spans="1:11" x14ac:dyDescent="0.2">
      <c r="A709" s="760"/>
      <c r="B709" s="761"/>
      <c r="C709" s="761"/>
      <c r="D709" s="963" t="s">
        <v>3315</v>
      </c>
      <c r="E709" s="964"/>
      <c r="F709" s="965"/>
      <c r="G709" s="966"/>
    </row>
    <row r="710" spans="1:11" x14ac:dyDescent="0.2">
      <c r="A710" s="345"/>
      <c r="B710" s="520"/>
      <c r="C710" s="346"/>
      <c r="D710" s="568" t="s">
        <v>433</v>
      </c>
      <c r="E710" s="569"/>
      <c r="F710" s="570"/>
      <c r="G710" s="353"/>
    </row>
    <row r="711" spans="1:11" x14ac:dyDescent="0.2">
      <c r="A711" s="345"/>
      <c r="B711" s="382"/>
      <c r="C711" s="352"/>
      <c r="D711" s="351" t="s">
        <v>3233</v>
      </c>
      <c r="E711" s="388"/>
      <c r="F711" s="384"/>
      <c r="G711" s="353"/>
    </row>
    <row r="712" spans="1:11" x14ac:dyDescent="0.2">
      <c r="A712" s="345"/>
      <c r="B712" s="382"/>
      <c r="C712" s="352"/>
      <c r="D712" s="351" t="s">
        <v>3234</v>
      </c>
      <c r="E712" s="388"/>
      <c r="F712" s="387"/>
      <c r="G712" s="353"/>
    </row>
    <row r="713" spans="1:11" x14ac:dyDescent="0.2">
      <c r="A713" s="345"/>
      <c r="B713" s="382"/>
      <c r="C713" s="352"/>
      <c r="D713" s="351" t="s">
        <v>2955</v>
      </c>
      <c r="E713" s="388"/>
      <c r="F713" s="384"/>
      <c r="G713" s="353"/>
    </row>
    <row r="714" spans="1:11" x14ac:dyDescent="0.2">
      <c r="A714" s="345"/>
      <c r="B714" s="389"/>
      <c r="C714" s="352"/>
      <c r="D714" s="440" t="s">
        <v>426</v>
      </c>
      <c r="E714" s="390"/>
      <c r="F714" s="384"/>
      <c r="G714" s="353"/>
      <c r="K714" s="2">
        <f>3800/2</f>
        <v>1900</v>
      </c>
    </row>
    <row r="715" spans="1:11" x14ac:dyDescent="0.2">
      <c r="A715" s="345"/>
      <c r="B715" s="391"/>
      <c r="C715" s="352"/>
      <c r="D715" s="357" t="s">
        <v>3235</v>
      </c>
      <c r="E715" s="388"/>
      <c r="F715" s="392"/>
      <c r="G715" s="353"/>
    </row>
    <row r="716" spans="1:11" x14ac:dyDescent="0.2">
      <c r="A716" s="345"/>
      <c r="B716" s="391"/>
      <c r="C716" s="366"/>
      <c r="D716" s="364" t="s">
        <v>2957</v>
      </c>
      <c r="E716" s="388"/>
      <c r="F716" s="392"/>
      <c r="G716" s="353"/>
    </row>
    <row r="717" spans="1:11" x14ac:dyDescent="0.2">
      <c r="A717" s="345"/>
      <c r="B717" s="382"/>
      <c r="C717" s="352"/>
      <c r="D717" s="364" t="s">
        <v>3236</v>
      </c>
      <c r="E717" s="393"/>
      <c r="F717" s="384"/>
      <c r="G717" s="353"/>
    </row>
    <row r="718" spans="1:11" x14ac:dyDescent="0.2">
      <c r="A718" s="345"/>
      <c r="B718" s="394"/>
      <c r="C718" s="352"/>
      <c r="D718" s="357" t="s">
        <v>2959</v>
      </c>
      <c r="E718" s="395"/>
      <c r="F718" s="384"/>
      <c r="G718" s="353"/>
    </row>
    <row r="719" spans="1:11" x14ac:dyDescent="0.2">
      <c r="A719" s="345"/>
      <c r="B719" s="389"/>
      <c r="C719" s="352"/>
      <c r="D719" s="440" t="s">
        <v>2960</v>
      </c>
      <c r="E719" s="388"/>
      <c r="F719" s="396"/>
      <c r="G719" s="353"/>
    </row>
    <row r="720" spans="1:11" x14ac:dyDescent="0.2">
      <c r="A720" s="345"/>
      <c r="B720" s="397"/>
      <c r="C720" s="352"/>
      <c r="D720" s="357" t="s">
        <v>435</v>
      </c>
      <c r="E720" s="398"/>
      <c r="F720" s="384"/>
      <c r="G720" s="353"/>
    </row>
    <row r="721" spans="1:7" x14ac:dyDescent="0.2">
      <c r="A721" s="345"/>
      <c r="B721" s="397"/>
      <c r="C721" s="352"/>
      <c r="D721" s="365" t="s">
        <v>2961</v>
      </c>
      <c r="E721" s="398"/>
      <c r="F721" s="384"/>
      <c r="G721" s="353"/>
    </row>
    <row r="722" spans="1:7" x14ac:dyDescent="0.2">
      <c r="A722" s="345"/>
      <c r="B722" s="382"/>
      <c r="C722" s="352"/>
      <c r="D722" s="365" t="s">
        <v>3237</v>
      </c>
      <c r="E722" s="388"/>
      <c r="F722" s="384"/>
      <c r="G722" s="353"/>
    </row>
    <row r="723" spans="1:7" x14ac:dyDescent="0.2">
      <c r="A723" s="345"/>
      <c r="B723" s="382"/>
      <c r="C723" s="352"/>
      <c r="D723" s="365" t="s">
        <v>2963</v>
      </c>
      <c r="E723" s="398"/>
      <c r="F723" s="384"/>
      <c r="G723" s="353"/>
    </row>
    <row r="724" spans="1:7" x14ac:dyDescent="0.2">
      <c r="A724" s="345"/>
      <c r="B724" s="394"/>
      <c r="C724" s="352"/>
      <c r="D724" s="910" t="s">
        <v>2964</v>
      </c>
      <c r="E724" s="395"/>
      <c r="F724" s="399"/>
      <c r="G724" s="353"/>
    </row>
    <row r="725" spans="1:7" x14ac:dyDescent="0.2">
      <c r="A725" s="345"/>
      <c r="B725" s="389"/>
      <c r="C725" s="352"/>
      <c r="D725" s="400" t="s">
        <v>1879</v>
      </c>
      <c r="E725" s="395"/>
      <c r="F725" s="399"/>
      <c r="G725" s="353"/>
    </row>
    <row r="726" spans="1:7" x14ac:dyDescent="0.2">
      <c r="A726" s="345"/>
      <c r="B726" s="389"/>
      <c r="C726" s="352"/>
      <c r="D726" s="365" t="s">
        <v>2965</v>
      </c>
      <c r="E726" s="395"/>
      <c r="F726" s="399"/>
      <c r="G726" s="353"/>
    </row>
    <row r="727" spans="1:7" x14ac:dyDescent="0.2">
      <c r="A727" s="345"/>
      <c r="B727" s="382"/>
      <c r="C727" s="352"/>
      <c r="D727" s="365"/>
      <c r="E727" s="395"/>
      <c r="F727" s="399"/>
      <c r="G727" s="353"/>
    </row>
    <row r="728" spans="1:7" x14ac:dyDescent="0.2">
      <c r="A728" s="345"/>
      <c r="B728" s="382"/>
      <c r="C728" s="352"/>
      <c r="D728" s="357" t="s">
        <v>3238</v>
      </c>
      <c r="E728" s="395"/>
      <c r="F728" s="399"/>
      <c r="G728" s="353"/>
    </row>
    <row r="729" spans="1:7" x14ac:dyDescent="0.2">
      <c r="A729" s="345"/>
      <c r="B729" s="382"/>
      <c r="C729" s="352"/>
      <c r="D729" s="357"/>
      <c r="E729" s="395"/>
      <c r="F729" s="399"/>
      <c r="G729" s="353"/>
    </row>
    <row r="730" spans="1:7" x14ac:dyDescent="0.2">
      <c r="A730" s="345"/>
      <c r="B730" s="382"/>
      <c r="C730" s="352"/>
      <c r="D730" s="401" t="s">
        <v>2529</v>
      </c>
      <c r="E730" s="395"/>
      <c r="F730" s="399"/>
      <c r="G730" s="353"/>
    </row>
    <row r="731" spans="1:7" x14ac:dyDescent="0.2">
      <c r="A731" s="345"/>
      <c r="B731" s="382"/>
      <c r="C731" s="352"/>
      <c r="D731" s="400" t="s">
        <v>3239</v>
      </c>
      <c r="E731" s="395"/>
      <c r="F731" s="399"/>
      <c r="G731" s="353"/>
    </row>
    <row r="732" spans="1:7" x14ac:dyDescent="0.2">
      <c r="A732" s="345"/>
      <c r="B732" s="382"/>
      <c r="C732" s="352"/>
      <c r="D732" s="364" t="s">
        <v>3240</v>
      </c>
      <c r="E732" s="395"/>
      <c r="F732" s="399"/>
      <c r="G732" s="353"/>
    </row>
    <row r="733" spans="1:7" x14ac:dyDescent="0.2">
      <c r="A733" s="345"/>
      <c r="B733" s="382"/>
      <c r="C733" s="352"/>
      <c r="D733" s="364" t="s">
        <v>3241</v>
      </c>
      <c r="E733" s="388"/>
      <c r="F733" s="384"/>
      <c r="G733" s="353"/>
    </row>
    <row r="734" spans="1:7" x14ac:dyDescent="0.2">
      <c r="A734" s="345"/>
      <c r="B734" s="382"/>
      <c r="C734" s="352"/>
      <c r="D734" s="364" t="s">
        <v>2704</v>
      </c>
      <c r="E734" s="388"/>
      <c r="F734" s="384"/>
      <c r="G734" s="353"/>
    </row>
    <row r="735" spans="1:7" x14ac:dyDescent="0.2">
      <c r="A735" s="345"/>
      <c r="B735" s="382"/>
      <c r="C735" s="352"/>
      <c r="D735" s="364" t="s">
        <v>3242</v>
      </c>
      <c r="E735" s="388"/>
      <c r="F735" s="384"/>
      <c r="G735" s="353"/>
    </row>
    <row r="736" spans="1:7" x14ac:dyDescent="0.2">
      <c r="A736" s="345"/>
      <c r="B736" s="382"/>
      <c r="C736" s="352"/>
      <c r="D736" s="364"/>
      <c r="E736" s="388"/>
      <c r="F736" s="384"/>
      <c r="G736" s="353"/>
    </row>
    <row r="737" spans="1:17" x14ac:dyDescent="0.2">
      <c r="A737" s="345"/>
      <c r="B737" s="668"/>
      <c r="C737" s="656"/>
      <c r="D737" s="757"/>
      <c r="E737" s="758"/>
      <c r="F737" s="671"/>
      <c r="G737" s="353"/>
    </row>
    <row r="738" spans="1:17" x14ac:dyDescent="0.2">
      <c r="A738" s="345"/>
      <c r="B738" s="382"/>
      <c r="C738" s="352"/>
      <c r="D738" s="406"/>
      <c r="E738" s="388"/>
      <c r="F738" s="387"/>
      <c r="G738" s="353"/>
    </row>
    <row r="739" spans="1:17" x14ac:dyDescent="0.2">
      <c r="A739" s="345"/>
      <c r="B739" s="382"/>
      <c r="C739" s="352"/>
      <c r="D739" s="364"/>
      <c r="E739" s="388"/>
      <c r="F739" s="387"/>
      <c r="G739" s="353"/>
    </row>
    <row r="740" spans="1:17" ht="13.5" thickBot="1" x14ac:dyDescent="0.25">
      <c r="A740" s="45"/>
      <c r="B740" s="132"/>
      <c r="C740" s="115"/>
      <c r="D740" s="115"/>
      <c r="E740" s="132"/>
      <c r="F740" s="49" t="s">
        <v>15</v>
      </c>
      <c r="G740" s="50">
        <f>SUM(G707:G739)</f>
        <v>174800</v>
      </c>
    </row>
    <row r="741" spans="1:17" ht="13.5" thickTop="1" x14ac:dyDescent="0.2">
      <c r="A741" s="1149" t="s">
        <v>3324</v>
      </c>
      <c r="B741" s="1150"/>
      <c r="C741" s="1150"/>
      <c r="D741" s="1150"/>
      <c r="E741" s="1150"/>
      <c r="F741" s="1150"/>
      <c r="G741" s="1151"/>
    </row>
    <row r="742" spans="1:17" ht="13.5" thickBot="1" x14ac:dyDescent="0.25">
      <c r="A742" s="52"/>
      <c r="B742" s="103"/>
      <c r="C742" s="355" t="s">
        <v>3323</v>
      </c>
      <c r="D742" s="54"/>
      <c r="E742" s="103"/>
      <c r="F742" s="55"/>
      <c r="G742" s="56"/>
    </row>
    <row r="743" spans="1:17" ht="13.5" thickTop="1" x14ac:dyDescent="0.2">
      <c r="A743" s="1130"/>
      <c r="B743" s="1131"/>
      <c r="C743" s="1131"/>
      <c r="D743" s="57" t="s">
        <v>11</v>
      </c>
      <c r="E743" s="1132" t="s">
        <v>12</v>
      </c>
      <c r="F743" s="1132"/>
      <c r="G743" s="1133"/>
    </row>
    <row r="744" spans="1:17" x14ac:dyDescent="0.2">
      <c r="A744" s="1134" t="s">
        <v>17</v>
      </c>
      <c r="B744" s="1135"/>
      <c r="C744" s="1135"/>
      <c r="D744" s="39"/>
      <c r="E744" s="1136"/>
      <c r="F744" s="1137"/>
      <c r="G744" s="1138"/>
      <c r="K744" s="1149"/>
      <c r="L744" s="1186"/>
      <c r="M744" s="1150"/>
      <c r="N744" s="1150"/>
      <c r="O744" s="1150"/>
      <c r="P744" s="1150"/>
      <c r="Q744" s="1151"/>
    </row>
    <row r="745" spans="1:17" ht="13.5" thickBot="1" x14ac:dyDescent="0.25">
      <c r="A745" s="1134" t="s">
        <v>38</v>
      </c>
      <c r="B745" s="1135"/>
      <c r="C745" s="1135"/>
      <c r="D745" s="134" t="s">
        <v>137</v>
      </c>
      <c r="E745" s="1194" t="s">
        <v>142</v>
      </c>
      <c r="F745" s="1139"/>
      <c r="G745" s="1140"/>
      <c r="K745" s="52"/>
      <c r="L745" s="1058"/>
      <c r="M745" s="103"/>
      <c r="N745" s="355"/>
      <c r="O745" s="54"/>
      <c r="P745" s="103"/>
      <c r="Q745" s="56"/>
    </row>
    <row r="746" spans="1:17" ht="14.25" thickTop="1" thickBot="1" x14ac:dyDescent="0.25">
      <c r="A746" s="1141" t="s">
        <v>39</v>
      </c>
      <c r="B746" s="1142"/>
      <c r="C746" s="1142"/>
      <c r="D746" s="133" t="s">
        <v>492</v>
      </c>
      <c r="E746" s="1198" t="s">
        <v>0</v>
      </c>
      <c r="F746" s="1143"/>
      <c r="G746" s="1144"/>
    </row>
    <row r="747" spans="1:17" ht="16.5" x14ac:dyDescent="0.25">
      <c r="A747" s="1152" t="s">
        <v>29</v>
      </c>
      <c r="B747" s="1153"/>
      <c r="C747" s="1153"/>
      <c r="D747" s="1153"/>
      <c r="E747" s="1153"/>
      <c r="F747" s="1153"/>
      <c r="G747" s="1154"/>
    </row>
    <row r="748" spans="1:17" x14ac:dyDescent="0.2">
      <c r="A748" s="1155" t="s">
        <v>48</v>
      </c>
      <c r="B748" s="1156"/>
      <c r="C748" s="1156"/>
      <c r="D748" s="1156"/>
      <c r="E748" s="1156"/>
      <c r="F748" s="1156"/>
      <c r="G748" s="1157"/>
    </row>
    <row r="749" spans="1:17" x14ac:dyDescent="0.2">
      <c r="A749" s="1158" t="s">
        <v>49</v>
      </c>
      <c r="B749" s="1159"/>
      <c r="C749" s="1159"/>
      <c r="D749" s="1159"/>
      <c r="E749" s="1159"/>
      <c r="F749" s="1159"/>
      <c r="G749" s="1160"/>
    </row>
    <row r="750" spans="1:17" x14ac:dyDescent="0.2">
      <c r="A750" s="6"/>
      <c r="B750" s="99"/>
      <c r="C750" s="8"/>
      <c r="D750" s="9"/>
      <c r="E750" s="99"/>
      <c r="F750" s="10"/>
      <c r="G750" s="11" t="s">
        <v>20</v>
      </c>
    </row>
    <row r="751" spans="1:17" x14ac:dyDescent="0.2">
      <c r="A751" s="12" t="s">
        <v>1</v>
      </c>
      <c r="B751" s="13"/>
      <c r="C751" s="14" t="s">
        <v>471</v>
      </c>
      <c r="D751" s="13"/>
      <c r="E751" s="343" t="s">
        <v>3716</v>
      </c>
      <c r="F751" s="98"/>
      <c r="G751" s="344" t="s">
        <v>3704</v>
      </c>
    </row>
    <row r="752" spans="1:17" x14ac:dyDescent="0.2">
      <c r="A752" s="17" t="s">
        <v>8</v>
      </c>
      <c r="B752" s="100"/>
      <c r="C752" s="19"/>
      <c r="D752" s="4"/>
      <c r="E752" s="1145"/>
      <c r="F752" s="1146"/>
      <c r="G752" s="20"/>
    </row>
    <row r="753" spans="1:7" x14ac:dyDescent="0.2">
      <c r="A753" s="21" t="s">
        <v>37</v>
      </c>
      <c r="B753" s="22"/>
      <c r="C753" s="22"/>
      <c r="D753" s="22"/>
      <c r="E753" s="23" t="s">
        <v>46</v>
      </c>
      <c r="F753" s="24"/>
      <c r="G753" s="20" t="s">
        <v>50</v>
      </c>
    </row>
    <row r="754" spans="1:7" x14ac:dyDescent="0.2">
      <c r="A754" s="6"/>
      <c r="B754" s="99"/>
      <c r="C754" s="8"/>
      <c r="D754" s="8"/>
      <c r="E754" s="1147"/>
      <c r="F754" s="1148"/>
      <c r="G754" s="25"/>
    </row>
    <row r="755" spans="1:7" ht="26.25" thickBot="1" x14ac:dyDescent="0.25">
      <c r="A755" s="210" t="s">
        <v>47</v>
      </c>
      <c r="B755" s="28" t="s">
        <v>23</v>
      </c>
      <c r="C755" s="28" t="s">
        <v>34</v>
      </c>
      <c r="D755" s="110" t="s">
        <v>53</v>
      </c>
      <c r="E755" s="114" t="s">
        <v>54</v>
      </c>
      <c r="F755" s="111" t="s">
        <v>55</v>
      </c>
      <c r="G755" s="112" t="s">
        <v>35</v>
      </c>
    </row>
    <row r="756" spans="1:7" ht="13.5" thickTop="1" x14ac:dyDescent="0.2">
      <c r="A756" s="631">
        <v>1</v>
      </c>
      <c r="B756" s="635"/>
      <c r="C756" s="635" t="s">
        <v>300</v>
      </c>
      <c r="D756" s="949" t="s">
        <v>2163</v>
      </c>
      <c r="E756" s="632">
        <v>75</v>
      </c>
      <c r="F756" s="634">
        <v>3800</v>
      </c>
      <c r="G756" s="633">
        <f>F756*E756</f>
        <v>285000</v>
      </c>
    </row>
    <row r="757" spans="1:7" x14ac:dyDescent="0.2">
      <c r="A757" s="760"/>
      <c r="B757" s="761"/>
      <c r="C757" s="761"/>
      <c r="D757" s="963" t="s">
        <v>795</v>
      </c>
      <c r="E757" s="964"/>
      <c r="F757" s="965"/>
      <c r="G757" s="966"/>
    </row>
    <row r="758" spans="1:7" x14ac:dyDescent="0.2">
      <c r="A758" s="760"/>
      <c r="B758" s="761"/>
      <c r="C758" s="761"/>
      <c r="D758" s="963" t="s">
        <v>3354</v>
      </c>
      <c r="E758" s="964"/>
      <c r="F758" s="965"/>
      <c r="G758" s="966"/>
    </row>
    <row r="759" spans="1:7" x14ac:dyDescent="0.2">
      <c r="A759" s="345"/>
      <c r="B759" s="520"/>
      <c r="C759" s="346"/>
      <c r="D759" s="568" t="s">
        <v>433</v>
      </c>
      <c r="E759" s="569"/>
      <c r="F759" s="570"/>
      <c r="G759" s="353"/>
    </row>
    <row r="760" spans="1:7" x14ac:dyDescent="0.2">
      <c r="A760" s="345"/>
      <c r="B760" s="382"/>
      <c r="C760" s="352"/>
      <c r="D760" s="351" t="s">
        <v>3357</v>
      </c>
      <c r="E760" s="388"/>
      <c r="F760" s="384"/>
      <c r="G760" s="353"/>
    </row>
    <row r="761" spans="1:7" x14ac:dyDescent="0.2">
      <c r="A761" s="345"/>
      <c r="B761" s="391"/>
      <c r="C761" s="352"/>
      <c r="D761" s="357" t="s">
        <v>3358</v>
      </c>
      <c r="E761" s="388"/>
      <c r="F761" s="392"/>
      <c r="G761" s="353"/>
    </row>
    <row r="762" spans="1:7" x14ac:dyDescent="0.2">
      <c r="A762" s="345"/>
      <c r="B762" s="382"/>
      <c r="C762" s="352"/>
      <c r="D762" s="364" t="s">
        <v>3359</v>
      </c>
      <c r="E762" s="393"/>
      <c r="F762" s="384"/>
      <c r="G762" s="353"/>
    </row>
    <row r="763" spans="1:7" x14ac:dyDescent="0.2">
      <c r="A763" s="345"/>
      <c r="B763" s="389"/>
      <c r="C763" s="352"/>
      <c r="D763" s="440" t="s">
        <v>3360</v>
      </c>
      <c r="E763" s="388"/>
      <c r="F763" s="396"/>
      <c r="G763" s="353"/>
    </row>
    <row r="764" spans="1:7" x14ac:dyDescent="0.2">
      <c r="A764" s="345"/>
      <c r="B764" s="869"/>
      <c r="C764" s="656"/>
      <c r="D764" s="971" t="s">
        <v>3361</v>
      </c>
      <c r="E764" s="758"/>
      <c r="F764" s="972"/>
      <c r="G764" s="353"/>
    </row>
    <row r="765" spans="1:7" x14ac:dyDescent="0.2">
      <c r="A765" s="345"/>
      <c r="B765" s="397"/>
      <c r="C765" s="352"/>
      <c r="D765" s="357" t="s">
        <v>435</v>
      </c>
      <c r="E765" s="398"/>
      <c r="F765" s="384"/>
      <c r="G765" s="353"/>
    </row>
    <row r="766" spans="1:7" x14ac:dyDescent="0.2">
      <c r="A766" s="345"/>
      <c r="B766" s="397"/>
      <c r="C766" s="352"/>
      <c r="D766" s="365" t="s">
        <v>3355</v>
      </c>
      <c r="E766" s="398"/>
      <c r="F766" s="384"/>
      <c r="G766" s="353"/>
    </row>
    <row r="767" spans="1:7" x14ac:dyDescent="0.2">
      <c r="A767" s="345"/>
      <c r="B767" s="872"/>
      <c r="C767" s="656"/>
      <c r="D767" s="682" t="s">
        <v>3356</v>
      </c>
      <c r="E767" s="670"/>
      <c r="F767" s="671"/>
      <c r="G767" s="353"/>
    </row>
    <row r="768" spans="1:7" x14ac:dyDescent="0.2">
      <c r="A768" s="345"/>
      <c r="B768" s="382"/>
      <c r="C768" s="352"/>
      <c r="D768" s="365" t="s">
        <v>3362</v>
      </c>
      <c r="E768" s="388"/>
      <c r="F768" s="384"/>
      <c r="G768" s="353"/>
    </row>
    <row r="769" spans="1:7" x14ac:dyDescent="0.2">
      <c r="A769" s="345"/>
      <c r="B769" s="382"/>
      <c r="C769" s="352"/>
      <c r="D769" s="365" t="s">
        <v>3363</v>
      </c>
      <c r="E769" s="398"/>
      <c r="F769" s="384"/>
      <c r="G769" s="353"/>
    </row>
    <row r="770" spans="1:7" x14ac:dyDescent="0.2">
      <c r="A770" s="345"/>
      <c r="B770" s="394"/>
      <c r="C770" s="352"/>
      <c r="D770" s="910" t="s">
        <v>3364</v>
      </c>
      <c r="E770" s="395"/>
      <c r="F770" s="399"/>
      <c r="G770" s="353"/>
    </row>
    <row r="771" spans="1:7" x14ac:dyDescent="0.2">
      <c r="A771" s="345"/>
      <c r="B771" s="389"/>
      <c r="C771" s="352"/>
      <c r="D771" s="400" t="s">
        <v>3365</v>
      </c>
      <c r="E771" s="395"/>
      <c r="F771" s="399"/>
      <c r="G771" s="353"/>
    </row>
    <row r="772" spans="1:7" x14ac:dyDescent="0.2">
      <c r="A772" s="345"/>
      <c r="B772" s="389"/>
      <c r="C772" s="352"/>
      <c r="D772" s="365" t="s">
        <v>3366</v>
      </c>
      <c r="E772" s="395"/>
      <c r="F772" s="399"/>
      <c r="G772" s="353"/>
    </row>
    <row r="773" spans="1:7" x14ac:dyDescent="0.2">
      <c r="A773" s="345"/>
      <c r="B773" s="382"/>
      <c r="C773" s="352"/>
      <c r="D773" s="365"/>
      <c r="E773" s="395"/>
      <c r="F773" s="399"/>
      <c r="G773" s="353"/>
    </row>
    <row r="774" spans="1:7" x14ac:dyDescent="0.2">
      <c r="A774" s="345"/>
      <c r="B774" s="382"/>
      <c r="C774" s="352"/>
      <c r="D774" s="357" t="s">
        <v>3367</v>
      </c>
      <c r="E774" s="395"/>
      <c r="F774" s="399"/>
      <c r="G774" s="353"/>
    </row>
    <row r="775" spans="1:7" x14ac:dyDescent="0.2">
      <c r="A775" s="345"/>
      <c r="B775" s="382"/>
      <c r="C775" s="352"/>
      <c r="D775" s="357"/>
      <c r="E775" s="395"/>
      <c r="F775" s="399"/>
      <c r="G775" s="353"/>
    </row>
    <row r="776" spans="1:7" x14ac:dyDescent="0.2">
      <c r="A776" s="345"/>
      <c r="B776" s="382"/>
      <c r="C776" s="352"/>
      <c r="D776" s="401" t="s">
        <v>2529</v>
      </c>
      <c r="E776" s="395"/>
      <c r="F776" s="399"/>
      <c r="G776" s="353"/>
    </row>
    <row r="777" spans="1:7" x14ac:dyDescent="0.2">
      <c r="A777" s="345"/>
      <c r="B777" s="382"/>
      <c r="C777" s="352"/>
      <c r="D777" s="400" t="s">
        <v>3239</v>
      </c>
      <c r="E777" s="395"/>
      <c r="F777" s="399"/>
      <c r="G777" s="353"/>
    </row>
    <row r="778" spans="1:7" x14ac:dyDescent="0.2">
      <c r="A778" s="345"/>
      <c r="B778" s="382"/>
      <c r="C778" s="352"/>
      <c r="D778" s="364" t="s">
        <v>3240</v>
      </c>
      <c r="E778" s="395"/>
      <c r="F778" s="399"/>
      <c r="G778" s="353"/>
    </row>
    <row r="779" spans="1:7" x14ac:dyDescent="0.2">
      <c r="A779" s="345"/>
      <c r="B779" s="382"/>
      <c r="C779" s="352"/>
      <c r="D779" s="364" t="s">
        <v>3241</v>
      </c>
      <c r="E779" s="388"/>
      <c r="F779" s="384"/>
      <c r="G779" s="353"/>
    </row>
    <row r="780" spans="1:7" x14ac:dyDescent="0.2">
      <c r="A780" s="345"/>
      <c r="B780" s="382"/>
      <c r="C780" s="352"/>
      <c r="D780" s="364" t="s">
        <v>2704</v>
      </c>
      <c r="E780" s="388"/>
      <c r="F780" s="384"/>
      <c r="G780" s="353"/>
    </row>
    <row r="781" spans="1:7" x14ac:dyDescent="0.2">
      <c r="A781" s="345"/>
      <c r="B781" s="382"/>
      <c r="C781" s="352"/>
      <c r="D781" s="364" t="s">
        <v>3242</v>
      </c>
      <c r="E781" s="388"/>
      <c r="F781" s="384"/>
      <c r="G781" s="353"/>
    </row>
    <row r="782" spans="1:7" x14ac:dyDescent="0.2">
      <c r="A782" s="345"/>
      <c r="B782" s="382"/>
      <c r="C782" s="352"/>
      <c r="D782" s="364"/>
      <c r="E782" s="388"/>
      <c r="F782" s="384"/>
      <c r="G782" s="353"/>
    </row>
    <row r="783" spans="1:7" x14ac:dyDescent="0.2">
      <c r="A783" s="345"/>
      <c r="B783" s="668"/>
      <c r="C783" s="656"/>
      <c r="D783" s="757"/>
      <c r="E783" s="758"/>
      <c r="F783" s="671"/>
      <c r="G783" s="353"/>
    </row>
    <row r="784" spans="1:7" x14ac:dyDescent="0.2">
      <c r="A784" s="345"/>
      <c r="B784" s="668"/>
      <c r="C784" s="656"/>
      <c r="D784" s="757"/>
      <c r="E784" s="758"/>
      <c r="F784" s="671"/>
      <c r="G784" s="353"/>
    </row>
    <row r="785" spans="1:7" x14ac:dyDescent="0.2">
      <c r="A785" s="345"/>
      <c r="B785" s="668"/>
      <c r="C785" s="656"/>
      <c r="D785" s="757"/>
      <c r="E785" s="758"/>
      <c r="F785" s="671"/>
      <c r="G785" s="353"/>
    </row>
    <row r="786" spans="1:7" x14ac:dyDescent="0.2">
      <c r="A786" s="345"/>
      <c r="B786" s="668"/>
      <c r="C786" s="656"/>
      <c r="D786" s="757"/>
      <c r="E786" s="758"/>
      <c r="F786" s="671"/>
      <c r="G786" s="353"/>
    </row>
    <row r="787" spans="1:7" x14ac:dyDescent="0.2">
      <c r="A787" s="345"/>
      <c r="B787" s="382"/>
      <c r="C787" s="403"/>
      <c r="D787" s="400"/>
      <c r="E787" s="404"/>
      <c r="F787" s="405"/>
      <c r="G787" s="353"/>
    </row>
    <row r="788" spans="1:7" x14ac:dyDescent="0.2">
      <c r="A788" s="345"/>
      <c r="B788" s="382"/>
      <c r="C788" s="352"/>
      <c r="D788" s="406"/>
      <c r="E788" s="388"/>
      <c r="F788" s="387"/>
      <c r="G788" s="353"/>
    </row>
    <row r="789" spans="1:7" x14ac:dyDescent="0.2">
      <c r="A789" s="345"/>
      <c r="B789" s="382"/>
      <c r="C789" s="352"/>
      <c r="D789" s="364"/>
      <c r="E789" s="388"/>
      <c r="F789" s="387"/>
      <c r="G789" s="353"/>
    </row>
    <row r="790" spans="1:7" ht="13.5" thickBot="1" x14ac:dyDescent="0.25">
      <c r="A790" s="45"/>
      <c r="B790" s="132"/>
      <c r="C790" s="115"/>
      <c r="D790" s="115"/>
      <c r="E790" s="132"/>
      <c r="F790" s="49" t="s">
        <v>15</v>
      </c>
      <c r="G790" s="50">
        <f>SUM(G756:G789)</f>
        <v>285000</v>
      </c>
    </row>
    <row r="791" spans="1:7" ht="13.5" thickTop="1" x14ac:dyDescent="0.2">
      <c r="A791" s="1149" t="s">
        <v>3368</v>
      </c>
      <c r="B791" s="1150"/>
      <c r="C791" s="1150"/>
      <c r="D791" s="1150"/>
      <c r="E791" s="1150"/>
      <c r="F791" s="1150"/>
      <c r="G791" s="1151"/>
    </row>
    <row r="792" spans="1:7" ht="13.5" thickBot="1" x14ac:dyDescent="0.25">
      <c r="A792" s="52"/>
      <c r="B792" s="103"/>
      <c r="C792" s="355" t="s">
        <v>3369</v>
      </c>
      <c r="D792" s="54"/>
      <c r="E792" s="103"/>
      <c r="F792" s="55"/>
      <c r="G792" s="56"/>
    </row>
    <row r="793" spans="1:7" ht="13.5" thickTop="1" x14ac:dyDescent="0.2">
      <c r="A793" s="1130"/>
      <c r="B793" s="1131"/>
      <c r="C793" s="1131"/>
      <c r="D793" s="57" t="s">
        <v>11</v>
      </c>
      <c r="E793" s="1132" t="s">
        <v>12</v>
      </c>
      <c r="F793" s="1132"/>
      <c r="G793" s="1133"/>
    </row>
    <row r="794" spans="1:7" x14ac:dyDescent="0.2">
      <c r="A794" s="1134" t="s">
        <v>17</v>
      </c>
      <c r="B794" s="1135"/>
      <c r="C794" s="1135"/>
      <c r="D794" s="39"/>
      <c r="E794" s="1136"/>
      <c r="F794" s="1137"/>
      <c r="G794" s="1138"/>
    </row>
    <row r="795" spans="1:7" x14ac:dyDescent="0.2">
      <c r="A795" s="1134" t="s">
        <v>38</v>
      </c>
      <c r="B795" s="1135"/>
      <c r="C795" s="1135"/>
      <c r="D795" s="134" t="s">
        <v>137</v>
      </c>
      <c r="E795" s="1194" t="s">
        <v>142</v>
      </c>
      <c r="F795" s="1139"/>
      <c r="G795" s="1140"/>
    </row>
    <row r="796" spans="1:7" ht="13.5" thickBot="1" x14ac:dyDescent="0.25">
      <c r="A796" s="1141" t="s">
        <v>39</v>
      </c>
      <c r="B796" s="1142"/>
      <c r="C796" s="1142"/>
      <c r="D796" s="133" t="s">
        <v>492</v>
      </c>
      <c r="E796" s="1198" t="s">
        <v>0</v>
      </c>
      <c r="F796" s="1143"/>
      <c r="G796" s="1144"/>
    </row>
    <row r="797" spans="1:7" ht="16.5" x14ac:dyDescent="0.25">
      <c r="A797" s="1152" t="s">
        <v>29</v>
      </c>
      <c r="B797" s="1153"/>
      <c r="C797" s="1153"/>
      <c r="D797" s="1153"/>
      <c r="E797" s="1153"/>
      <c r="F797" s="1153"/>
      <c r="G797" s="1154"/>
    </row>
    <row r="798" spans="1:7" x14ac:dyDescent="0.2">
      <c r="A798" s="1155" t="s">
        <v>48</v>
      </c>
      <c r="B798" s="1156"/>
      <c r="C798" s="1156"/>
      <c r="D798" s="1156"/>
      <c r="E798" s="1156"/>
      <c r="F798" s="1156"/>
      <c r="G798" s="1157"/>
    </row>
    <row r="799" spans="1:7" x14ac:dyDescent="0.2">
      <c r="A799" s="1158" t="s">
        <v>49</v>
      </c>
      <c r="B799" s="1159"/>
      <c r="C799" s="1159"/>
      <c r="D799" s="1159"/>
      <c r="E799" s="1159"/>
      <c r="F799" s="1159"/>
      <c r="G799" s="1160"/>
    </row>
    <row r="800" spans="1:7" x14ac:dyDescent="0.2">
      <c r="A800" s="6"/>
      <c r="B800" s="99"/>
      <c r="C800" s="8"/>
      <c r="D800" s="9"/>
      <c r="E800" s="99"/>
      <c r="F800" s="10"/>
      <c r="G800" s="11" t="s">
        <v>20</v>
      </c>
    </row>
    <row r="801" spans="1:7" x14ac:dyDescent="0.2">
      <c r="A801" s="12" t="s">
        <v>1</v>
      </c>
      <c r="B801" s="13"/>
      <c r="C801" s="14" t="s">
        <v>471</v>
      </c>
      <c r="D801" s="13"/>
      <c r="E801" s="343" t="s">
        <v>4114</v>
      </c>
      <c r="F801" s="98"/>
      <c r="G801" s="344" t="s">
        <v>4107</v>
      </c>
    </row>
    <row r="802" spans="1:7" x14ac:dyDescent="0.2">
      <c r="A802" s="17" t="s">
        <v>8</v>
      </c>
      <c r="B802" s="100"/>
      <c r="C802" s="19"/>
      <c r="D802" s="4"/>
      <c r="E802" s="1145"/>
      <c r="F802" s="1146"/>
      <c r="G802" s="20"/>
    </row>
    <row r="803" spans="1:7" x14ac:dyDescent="0.2">
      <c r="A803" s="21" t="s">
        <v>37</v>
      </c>
      <c r="B803" s="22"/>
      <c r="C803" s="22"/>
      <c r="D803" s="22"/>
      <c r="E803" s="23" t="s">
        <v>46</v>
      </c>
      <c r="F803" s="24"/>
      <c r="G803" s="20" t="s">
        <v>50</v>
      </c>
    </row>
    <row r="804" spans="1:7" x14ac:dyDescent="0.2">
      <c r="A804" s="6"/>
      <c r="B804" s="99"/>
      <c r="C804" s="8"/>
      <c r="D804" s="8"/>
      <c r="E804" s="1147"/>
      <c r="F804" s="1148"/>
      <c r="G804" s="25"/>
    </row>
    <row r="805" spans="1:7" ht="26.25" thickBot="1" x14ac:dyDescent="0.25">
      <c r="A805" s="210" t="s">
        <v>47</v>
      </c>
      <c r="B805" s="28" t="s">
        <v>23</v>
      </c>
      <c r="C805" s="28" t="s">
        <v>34</v>
      </c>
      <c r="D805" s="110" t="s">
        <v>53</v>
      </c>
      <c r="E805" s="114" t="s">
        <v>54</v>
      </c>
      <c r="F805" s="111" t="s">
        <v>55</v>
      </c>
      <c r="G805" s="112" t="s">
        <v>35</v>
      </c>
    </row>
    <row r="806" spans="1:7" ht="13.5" thickTop="1" x14ac:dyDescent="0.2">
      <c r="A806" s="631">
        <v>1</v>
      </c>
      <c r="B806" s="635"/>
      <c r="C806" s="635" t="s">
        <v>300</v>
      </c>
      <c r="D806" s="949" t="s">
        <v>4108</v>
      </c>
      <c r="E806" s="632">
        <v>20</v>
      </c>
      <c r="F806" s="634">
        <v>250</v>
      </c>
      <c r="G806" s="633">
        <f>F806*E806</f>
        <v>5000</v>
      </c>
    </row>
    <row r="807" spans="1:7" x14ac:dyDescent="0.2">
      <c r="A807" s="942"/>
      <c r="B807" s="913"/>
      <c r="C807" s="913"/>
      <c r="D807" s="943" t="s">
        <v>4109</v>
      </c>
      <c r="E807" s="944"/>
      <c r="F807" s="945"/>
      <c r="G807" s="946"/>
    </row>
    <row r="808" spans="1:7" x14ac:dyDescent="0.2">
      <c r="A808" s="760"/>
      <c r="B808" s="761"/>
      <c r="C808" s="761"/>
      <c r="D808" s="963"/>
      <c r="E808" s="964"/>
      <c r="F808" s="965"/>
      <c r="G808" s="966"/>
    </row>
    <row r="809" spans="1:7" x14ac:dyDescent="0.2">
      <c r="A809" s="345"/>
      <c r="B809" s="520"/>
      <c r="C809" s="346"/>
      <c r="D809" s="568"/>
      <c r="E809" s="569"/>
      <c r="F809" s="570"/>
      <c r="G809" s="353"/>
    </row>
    <row r="810" spans="1:7" x14ac:dyDescent="0.2">
      <c r="A810" s="345"/>
      <c r="B810" s="382"/>
      <c r="C810" s="352"/>
      <c r="D810" s="351"/>
      <c r="E810" s="388"/>
      <c r="F810" s="384"/>
      <c r="G810" s="353"/>
    </row>
    <row r="811" spans="1:7" x14ac:dyDescent="0.2">
      <c r="A811" s="345"/>
      <c r="B811" s="391"/>
      <c r="C811" s="352"/>
      <c r="D811" s="357"/>
      <c r="E811" s="388"/>
      <c r="F811" s="392"/>
      <c r="G811" s="353"/>
    </row>
    <row r="812" spans="1:7" x14ac:dyDescent="0.2">
      <c r="A812" s="345"/>
      <c r="B812" s="382"/>
      <c r="C812" s="352"/>
      <c r="D812" s="364"/>
      <c r="E812" s="393"/>
      <c r="F812" s="384"/>
      <c r="G812" s="353"/>
    </row>
    <row r="813" spans="1:7" x14ac:dyDescent="0.2">
      <c r="A813" s="345"/>
      <c r="B813" s="389"/>
      <c r="C813" s="352"/>
      <c r="D813" s="440"/>
      <c r="E813" s="388"/>
      <c r="F813" s="396"/>
      <c r="G813" s="353"/>
    </row>
    <row r="814" spans="1:7" x14ac:dyDescent="0.2">
      <c r="A814" s="345"/>
      <c r="B814" s="869"/>
      <c r="C814" s="656"/>
      <c r="D814" s="971"/>
      <c r="E814" s="758"/>
      <c r="F814" s="972"/>
      <c r="G814" s="353"/>
    </row>
    <row r="815" spans="1:7" x14ac:dyDescent="0.2">
      <c r="A815" s="345"/>
      <c r="B815" s="397"/>
      <c r="C815" s="352"/>
      <c r="D815" s="357"/>
      <c r="E815" s="398"/>
      <c r="F815" s="384"/>
      <c r="G815" s="353"/>
    </row>
    <row r="816" spans="1:7" x14ac:dyDescent="0.2">
      <c r="A816" s="345"/>
      <c r="B816" s="397"/>
      <c r="C816" s="352"/>
      <c r="D816" s="365"/>
      <c r="E816" s="398"/>
      <c r="F816" s="384"/>
      <c r="G816" s="353"/>
    </row>
    <row r="817" spans="1:7" x14ac:dyDescent="0.2">
      <c r="A817" s="345"/>
      <c r="B817" s="872"/>
      <c r="C817" s="656"/>
      <c r="D817" s="682"/>
      <c r="E817" s="670"/>
      <c r="F817" s="671"/>
      <c r="G817" s="353"/>
    </row>
    <row r="818" spans="1:7" x14ac:dyDescent="0.2">
      <c r="A818" s="345"/>
      <c r="B818" s="382"/>
      <c r="C818" s="352"/>
      <c r="D818" s="365"/>
      <c r="E818" s="388"/>
      <c r="F818" s="384"/>
      <c r="G818" s="353"/>
    </row>
    <row r="819" spans="1:7" x14ac:dyDescent="0.2">
      <c r="A819" s="345"/>
      <c r="B819" s="382"/>
      <c r="C819" s="352"/>
      <c r="D819" s="365" t="s">
        <v>483</v>
      </c>
      <c r="E819" s="398"/>
      <c r="F819" s="384"/>
      <c r="G819" s="353"/>
    </row>
    <row r="820" spans="1:7" x14ac:dyDescent="0.2">
      <c r="A820" s="345"/>
      <c r="B820" s="394"/>
      <c r="C820" s="352"/>
      <c r="D820" s="910"/>
      <c r="E820" s="395"/>
      <c r="F820" s="399"/>
      <c r="G820" s="353"/>
    </row>
    <row r="821" spans="1:7" x14ac:dyDescent="0.2">
      <c r="A821" s="345"/>
      <c r="B821" s="389"/>
      <c r="C821" s="352"/>
      <c r="D821" s="400"/>
      <c r="E821" s="395"/>
      <c r="F821" s="399"/>
      <c r="G821" s="353"/>
    </row>
    <row r="822" spans="1:7" x14ac:dyDescent="0.2">
      <c r="A822" s="345"/>
      <c r="B822" s="389"/>
      <c r="C822" s="352"/>
      <c r="D822" s="365"/>
      <c r="E822" s="395"/>
      <c r="F822" s="399"/>
      <c r="G822" s="353"/>
    </row>
    <row r="823" spans="1:7" x14ac:dyDescent="0.2">
      <c r="A823" s="345"/>
      <c r="B823" s="382"/>
      <c r="C823" s="352"/>
      <c r="D823" s="365"/>
      <c r="E823" s="395" t="s">
        <v>152</v>
      </c>
      <c r="F823" s="399"/>
      <c r="G823" s="353"/>
    </row>
    <row r="824" spans="1:7" x14ac:dyDescent="0.2">
      <c r="A824" s="345"/>
      <c r="B824" s="382"/>
      <c r="C824" s="352"/>
      <c r="D824" s="357"/>
      <c r="E824" s="395"/>
      <c r="F824" s="399"/>
      <c r="G824" s="353"/>
    </row>
    <row r="825" spans="1:7" x14ac:dyDescent="0.2">
      <c r="A825" s="345"/>
      <c r="B825" s="382"/>
      <c r="C825" s="352"/>
      <c r="D825" s="357"/>
      <c r="E825" s="395"/>
      <c r="F825" s="399"/>
      <c r="G825" s="353"/>
    </row>
    <row r="826" spans="1:7" x14ac:dyDescent="0.2">
      <c r="A826" s="345"/>
      <c r="B826" s="382"/>
      <c r="C826" s="352"/>
      <c r="D826" s="401"/>
      <c r="E826" s="395"/>
      <c r="F826" s="399"/>
      <c r="G826" s="353"/>
    </row>
    <row r="827" spans="1:7" x14ac:dyDescent="0.2">
      <c r="A827" s="345"/>
      <c r="B827" s="382"/>
      <c r="C827" s="352"/>
      <c r="D827" s="400"/>
      <c r="E827" s="395"/>
      <c r="F827" s="399"/>
      <c r="G827" s="353"/>
    </row>
    <row r="828" spans="1:7" x14ac:dyDescent="0.2">
      <c r="A828" s="345"/>
      <c r="B828" s="668"/>
      <c r="C828" s="656"/>
      <c r="D828" s="785"/>
      <c r="E828" s="683"/>
      <c r="F828" s="980"/>
      <c r="G828" s="353"/>
    </row>
    <row r="829" spans="1:7" x14ac:dyDescent="0.2">
      <c r="A829" s="345"/>
      <c r="B829" s="668"/>
      <c r="C829" s="656"/>
      <c r="D829" s="785"/>
      <c r="E829" s="683"/>
      <c r="F829" s="980"/>
      <c r="G829" s="353"/>
    </row>
    <row r="830" spans="1:7" x14ac:dyDescent="0.2">
      <c r="A830" s="345"/>
      <c r="B830" s="668"/>
      <c r="C830" s="656"/>
      <c r="D830" s="785"/>
      <c r="E830" s="683"/>
      <c r="F830" s="980"/>
      <c r="G830" s="353"/>
    </row>
    <row r="831" spans="1:7" x14ac:dyDescent="0.2">
      <c r="A831" s="345"/>
      <c r="B831" s="382"/>
      <c r="C831" s="352"/>
      <c r="D831" s="364"/>
      <c r="E831" s="395"/>
      <c r="F831" s="399"/>
      <c r="G831" s="353"/>
    </row>
    <row r="832" spans="1:7" x14ac:dyDescent="0.2">
      <c r="A832" s="345"/>
      <c r="B832" s="382"/>
      <c r="C832" s="352"/>
      <c r="D832" s="364"/>
      <c r="E832" s="388"/>
      <c r="F832" s="384"/>
      <c r="G832" s="353"/>
    </row>
    <row r="833" spans="1:7" x14ac:dyDescent="0.2">
      <c r="A833" s="345"/>
      <c r="B833" s="668"/>
      <c r="C833" s="656"/>
      <c r="D833" s="757"/>
      <c r="E833" s="758"/>
      <c r="F833" s="671"/>
      <c r="G833" s="353"/>
    </row>
    <row r="834" spans="1:7" x14ac:dyDescent="0.2">
      <c r="A834" s="345"/>
      <c r="B834" s="668"/>
      <c r="C834" s="656"/>
      <c r="D834" s="757" t="s">
        <v>8</v>
      </c>
      <c r="E834" s="758"/>
      <c r="F834" s="671"/>
      <c r="G834" s="353"/>
    </row>
    <row r="835" spans="1:7" x14ac:dyDescent="0.2">
      <c r="A835" s="345"/>
      <c r="B835" s="668"/>
      <c r="C835" s="656"/>
      <c r="D835" s="757" t="s">
        <v>8</v>
      </c>
      <c r="E835" s="758"/>
      <c r="F835" s="671"/>
      <c r="G835" s="353"/>
    </row>
    <row r="836" spans="1:7" x14ac:dyDescent="0.2">
      <c r="A836" s="345"/>
      <c r="B836" s="668"/>
      <c r="C836" s="656"/>
      <c r="D836" s="757"/>
      <c r="E836" s="758"/>
      <c r="F836" s="671"/>
      <c r="G836" s="353"/>
    </row>
    <row r="837" spans="1:7" x14ac:dyDescent="0.2">
      <c r="A837" s="345"/>
      <c r="B837" s="382"/>
      <c r="C837" s="403"/>
      <c r="D837" s="400"/>
      <c r="E837" s="404" t="s">
        <v>150</v>
      </c>
      <c r="F837" s="405"/>
      <c r="G837" s="353"/>
    </row>
    <row r="838" spans="1:7" x14ac:dyDescent="0.2">
      <c r="A838" s="345"/>
      <c r="B838" s="382"/>
      <c r="C838" s="352"/>
      <c r="D838" s="406"/>
      <c r="E838" s="388"/>
      <c r="F838" s="387"/>
      <c r="G838" s="353"/>
    </row>
    <row r="839" spans="1:7" x14ac:dyDescent="0.2">
      <c r="A839" s="345"/>
      <c r="B839" s="382"/>
      <c r="C839" s="352"/>
      <c r="D839" s="364"/>
      <c r="E839" s="388"/>
      <c r="F839" s="387"/>
      <c r="G839" s="353"/>
    </row>
    <row r="840" spans="1:7" ht="13.5" thickBot="1" x14ac:dyDescent="0.25">
      <c r="A840" s="45"/>
      <c r="B840" s="132"/>
      <c r="C840" s="115"/>
      <c r="D840" s="115"/>
      <c r="E840" s="132"/>
      <c r="F840" s="49" t="s">
        <v>15</v>
      </c>
      <c r="G840" s="50">
        <f>SUM(G806:G839)</f>
        <v>5000</v>
      </c>
    </row>
    <row r="841" spans="1:7" ht="13.5" thickTop="1" x14ac:dyDescent="0.2">
      <c r="A841" s="1149" t="s">
        <v>4110</v>
      </c>
      <c r="B841" s="1150"/>
      <c r="C841" s="1150"/>
      <c r="D841" s="1150"/>
      <c r="E841" s="1150"/>
      <c r="F841" s="1150"/>
      <c r="G841" s="1151"/>
    </row>
    <row r="842" spans="1:7" ht="13.5" thickBot="1" x14ac:dyDescent="0.25">
      <c r="A842" s="52"/>
      <c r="B842" s="103"/>
      <c r="C842" s="355" t="s">
        <v>4111</v>
      </c>
      <c r="D842" s="54"/>
      <c r="E842" s="103"/>
      <c r="F842" s="55"/>
      <c r="G842" s="56"/>
    </row>
    <row r="843" spans="1:7" ht="13.5" thickTop="1" x14ac:dyDescent="0.2">
      <c r="A843" s="1130"/>
      <c r="B843" s="1131"/>
      <c r="C843" s="1131"/>
      <c r="D843" s="57" t="s">
        <v>11</v>
      </c>
      <c r="E843" s="1132" t="s">
        <v>12</v>
      </c>
      <c r="F843" s="1132"/>
      <c r="G843" s="1133"/>
    </row>
    <row r="844" spans="1:7" x14ac:dyDescent="0.2">
      <c r="A844" s="1134" t="s">
        <v>17</v>
      </c>
      <c r="B844" s="1135"/>
      <c r="C844" s="1135"/>
      <c r="D844" s="39"/>
      <c r="E844" s="1136"/>
      <c r="F844" s="1137"/>
      <c r="G844" s="1138"/>
    </row>
    <row r="845" spans="1:7" x14ac:dyDescent="0.2">
      <c r="A845" s="1134" t="s">
        <v>38</v>
      </c>
      <c r="B845" s="1135"/>
      <c r="C845" s="1135"/>
      <c r="D845" s="134" t="s">
        <v>137</v>
      </c>
      <c r="E845" s="1194" t="s">
        <v>142</v>
      </c>
      <c r="F845" s="1139"/>
      <c r="G845" s="1140"/>
    </row>
    <row r="846" spans="1:7" ht="13.5" thickBot="1" x14ac:dyDescent="0.25">
      <c r="A846" s="1141" t="s">
        <v>39</v>
      </c>
      <c r="B846" s="1142"/>
      <c r="C846" s="1142"/>
      <c r="D846" s="133" t="s">
        <v>492</v>
      </c>
      <c r="E846" s="1198" t="s">
        <v>0</v>
      </c>
      <c r="F846" s="1143"/>
      <c r="G846" s="1144"/>
    </row>
    <row r="847" spans="1:7" ht="16.5" x14ac:dyDescent="0.25">
      <c r="A847" s="1152" t="s">
        <v>29</v>
      </c>
      <c r="B847" s="1153"/>
      <c r="C847" s="1153"/>
      <c r="D847" s="1153"/>
      <c r="E847" s="1153"/>
      <c r="F847" s="1153"/>
      <c r="G847" s="1154"/>
    </row>
    <row r="848" spans="1:7" x14ac:dyDescent="0.2">
      <c r="A848" s="1155" t="s">
        <v>48</v>
      </c>
      <c r="B848" s="1156"/>
      <c r="C848" s="1156"/>
      <c r="D848" s="1156"/>
      <c r="E848" s="1156"/>
      <c r="F848" s="1156"/>
      <c r="G848" s="1157"/>
    </row>
    <row r="849" spans="1:7" x14ac:dyDescent="0.2">
      <c r="A849" s="1158" t="s">
        <v>49</v>
      </c>
      <c r="B849" s="1159"/>
      <c r="C849" s="1159"/>
      <c r="D849" s="1159"/>
      <c r="E849" s="1159"/>
      <c r="F849" s="1159"/>
      <c r="G849" s="1160"/>
    </row>
    <row r="850" spans="1:7" x14ac:dyDescent="0.2">
      <c r="A850" s="6"/>
      <c r="B850" s="99"/>
      <c r="C850" s="8"/>
      <c r="D850" s="9"/>
      <c r="E850" s="99"/>
      <c r="F850" s="10"/>
      <c r="G850" s="11" t="s">
        <v>20</v>
      </c>
    </row>
    <row r="851" spans="1:7" x14ac:dyDescent="0.2">
      <c r="A851" s="12" t="s">
        <v>1</v>
      </c>
      <c r="B851" s="13"/>
      <c r="C851" s="14" t="s">
        <v>471</v>
      </c>
      <c r="D851" s="13"/>
      <c r="E851" s="343" t="s">
        <v>4687</v>
      </c>
      <c r="F851" s="98"/>
      <c r="G851" s="344" t="s">
        <v>4686</v>
      </c>
    </row>
    <row r="852" spans="1:7" x14ac:dyDescent="0.2">
      <c r="A852" s="17" t="s">
        <v>8</v>
      </c>
      <c r="B852" s="100"/>
      <c r="C852" s="19"/>
      <c r="D852" s="4"/>
      <c r="E852" s="1145"/>
      <c r="F852" s="1146"/>
      <c r="G852" s="20"/>
    </row>
    <row r="853" spans="1:7" x14ac:dyDescent="0.2">
      <c r="A853" s="21" t="s">
        <v>37</v>
      </c>
      <c r="B853" s="22"/>
      <c r="C853" s="22"/>
      <c r="D853" s="22"/>
      <c r="E853" s="23" t="s">
        <v>46</v>
      </c>
      <c r="F853" s="24"/>
      <c r="G853" s="20" t="s">
        <v>50</v>
      </c>
    </row>
    <row r="854" spans="1:7" x14ac:dyDescent="0.2">
      <c r="A854" s="6"/>
      <c r="B854" s="99"/>
      <c r="C854" s="8"/>
      <c r="D854" s="8"/>
      <c r="E854" s="1147"/>
      <c r="F854" s="1148"/>
      <c r="G854" s="25"/>
    </row>
    <row r="855" spans="1:7" ht="26.25" thickBot="1" x14ac:dyDescent="0.25">
      <c r="A855" s="210" t="s">
        <v>47</v>
      </c>
      <c r="B855" s="28" t="s">
        <v>23</v>
      </c>
      <c r="C855" s="28" t="s">
        <v>34</v>
      </c>
      <c r="D855" s="110" t="s">
        <v>53</v>
      </c>
      <c r="E855" s="114" t="s">
        <v>54</v>
      </c>
      <c r="F855" s="111" t="s">
        <v>55</v>
      </c>
      <c r="G855" s="112" t="s">
        <v>35</v>
      </c>
    </row>
    <row r="856" spans="1:7" ht="13.5" thickTop="1" x14ac:dyDescent="0.2">
      <c r="A856" s="29">
        <v>1</v>
      </c>
      <c r="B856" s="101"/>
      <c r="C856" s="352" t="s">
        <v>2311</v>
      </c>
      <c r="D856" s="357" t="s">
        <v>2310</v>
      </c>
      <c r="E856" s="158">
        <v>225</v>
      </c>
      <c r="F856" s="128">
        <v>40</v>
      </c>
      <c r="G856" s="35">
        <f>F856*E856</f>
        <v>9000</v>
      </c>
    </row>
    <row r="857" spans="1:7" x14ac:dyDescent="0.2">
      <c r="A857" s="29"/>
      <c r="B857" s="101"/>
      <c r="C857" s="352"/>
      <c r="D857" s="351"/>
      <c r="E857" s="108"/>
      <c r="F857" s="128"/>
      <c r="G857" s="35"/>
    </row>
    <row r="858" spans="1:7" x14ac:dyDescent="0.2">
      <c r="A858" s="29"/>
      <c r="B858" s="101"/>
      <c r="C858" s="352"/>
      <c r="D858" s="351"/>
      <c r="E858" s="108"/>
      <c r="F858" s="149"/>
      <c r="G858" s="35"/>
    </row>
    <row r="859" spans="1:7" x14ac:dyDescent="0.2">
      <c r="A859" s="29"/>
      <c r="B859" s="101"/>
      <c r="C859" s="352"/>
      <c r="D859" s="351"/>
      <c r="E859" s="108"/>
      <c r="F859" s="128"/>
      <c r="G859" s="35"/>
    </row>
    <row r="860" spans="1:7" x14ac:dyDescent="0.2">
      <c r="A860" s="29"/>
      <c r="B860" s="105"/>
      <c r="C860" s="41"/>
      <c r="D860" s="136"/>
      <c r="E860" s="102"/>
      <c r="F860" s="128"/>
      <c r="G860" s="35"/>
    </row>
    <row r="861" spans="1:7" x14ac:dyDescent="0.2">
      <c r="A861" s="29"/>
      <c r="B861" s="105"/>
      <c r="C861" s="41"/>
      <c r="D861" s="136"/>
      <c r="E861" s="102"/>
      <c r="F861" s="128"/>
      <c r="G861" s="35"/>
    </row>
    <row r="862" spans="1:7" x14ac:dyDescent="0.2">
      <c r="A862" s="29"/>
      <c r="B862" s="151"/>
      <c r="C862" s="119"/>
      <c r="D862" s="136"/>
      <c r="E862" s="108"/>
      <c r="F862" s="150"/>
      <c r="G862" s="35"/>
    </row>
    <row r="863" spans="1:7" x14ac:dyDescent="0.2">
      <c r="A863" s="29"/>
      <c r="B863" s="151"/>
      <c r="C863" s="119"/>
      <c r="D863" s="144"/>
      <c r="E863" s="108"/>
      <c r="F863" s="150"/>
      <c r="G863" s="35"/>
    </row>
    <row r="864" spans="1:7" x14ac:dyDescent="0.2">
      <c r="A864" s="29"/>
      <c r="B864" s="101"/>
      <c r="C864" s="41"/>
      <c r="D864" s="144"/>
      <c r="E864" s="155"/>
      <c r="F864" s="128"/>
      <c r="G864" s="35"/>
    </row>
    <row r="865" spans="1:7" x14ac:dyDescent="0.2">
      <c r="A865" s="29"/>
      <c r="B865" s="106"/>
      <c r="C865" s="41"/>
      <c r="D865" s="136"/>
      <c r="E865" s="104"/>
      <c r="F865" s="128"/>
      <c r="G865" s="35"/>
    </row>
    <row r="866" spans="1:7" x14ac:dyDescent="0.2">
      <c r="A866" s="29"/>
      <c r="B866" s="105"/>
      <c r="C866" s="41"/>
      <c r="D866" s="136"/>
      <c r="E866" s="108"/>
      <c r="F866" s="152"/>
      <c r="G866" s="35"/>
    </row>
    <row r="867" spans="1:7" x14ac:dyDescent="0.2">
      <c r="A867" s="29"/>
      <c r="B867" s="107"/>
      <c r="C867" s="41"/>
      <c r="D867" s="136"/>
      <c r="E867" s="153"/>
      <c r="F867" s="128"/>
      <c r="G867" s="35"/>
    </row>
    <row r="868" spans="1:7" x14ac:dyDescent="0.2">
      <c r="A868" s="29"/>
      <c r="B868" s="107"/>
      <c r="C868" s="41"/>
      <c r="D868" s="67"/>
      <c r="E868" s="153"/>
      <c r="F868" s="128"/>
      <c r="G868" s="35"/>
    </row>
    <row r="869" spans="1:7" x14ac:dyDescent="0.2">
      <c r="A869" s="29"/>
      <c r="B869" s="101"/>
      <c r="C869" s="41"/>
      <c r="D869" s="67"/>
      <c r="E869" s="108"/>
      <c r="F869" s="128"/>
      <c r="G869" s="35"/>
    </row>
    <row r="870" spans="1:7" x14ac:dyDescent="0.2">
      <c r="A870" s="29"/>
      <c r="B870" s="101"/>
      <c r="C870" s="41"/>
      <c r="D870" s="67"/>
      <c r="E870" s="153"/>
      <c r="F870" s="128"/>
      <c r="G870" s="35"/>
    </row>
    <row r="871" spans="1:7" x14ac:dyDescent="0.2">
      <c r="A871" s="29"/>
      <c r="B871" s="106"/>
      <c r="C871" s="41"/>
      <c r="D871" s="67"/>
      <c r="E871" s="104"/>
      <c r="F871" s="154"/>
      <c r="G871" s="35"/>
    </row>
    <row r="872" spans="1:7" x14ac:dyDescent="0.2">
      <c r="A872" s="29"/>
      <c r="B872" s="105"/>
      <c r="C872" s="41"/>
      <c r="D872" s="130"/>
      <c r="E872" s="104"/>
      <c r="F872" s="154"/>
      <c r="G872" s="35"/>
    </row>
    <row r="873" spans="1:7" x14ac:dyDescent="0.2">
      <c r="A873" s="29"/>
      <c r="B873" s="105"/>
      <c r="C873" s="41"/>
      <c r="D873" s="67"/>
      <c r="E873" s="104"/>
      <c r="F873" s="154"/>
      <c r="G873" s="35"/>
    </row>
    <row r="874" spans="1:7" x14ac:dyDescent="0.2">
      <c r="A874" s="29"/>
      <c r="B874" s="101"/>
      <c r="C874" s="41"/>
      <c r="D874" s="67"/>
      <c r="E874" s="104"/>
      <c r="F874" s="154"/>
      <c r="G874" s="35"/>
    </row>
    <row r="875" spans="1:7" x14ac:dyDescent="0.2">
      <c r="A875" s="29"/>
      <c r="B875" s="101"/>
      <c r="C875" s="41"/>
      <c r="D875" s="136"/>
      <c r="E875" s="104"/>
      <c r="F875" s="154"/>
      <c r="G875" s="35"/>
    </row>
    <row r="876" spans="1:7" x14ac:dyDescent="0.2">
      <c r="A876" s="29"/>
      <c r="B876" s="101"/>
      <c r="C876" s="41"/>
      <c r="D876" s="136"/>
      <c r="E876" s="104"/>
      <c r="F876" s="154"/>
      <c r="G876" s="35"/>
    </row>
    <row r="877" spans="1:7" x14ac:dyDescent="0.2">
      <c r="A877" s="29"/>
      <c r="B877" s="101"/>
      <c r="C877" s="41"/>
      <c r="D877" s="62"/>
      <c r="E877" s="104"/>
      <c r="F877" s="154"/>
      <c r="G877" s="35"/>
    </row>
    <row r="878" spans="1:7" x14ac:dyDescent="0.2">
      <c r="A878" s="29"/>
      <c r="B878" s="101"/>
      <c r="C878" s="41"/>
      <c r="D878" s="67"/>
      <c r="E878" s="104"/>
      <c r="F878" s="154"/>
      <c r="G878" s="35"/>
    </row>
    <row r="879" spans="1:7" x14ac:dyDescent="0.2">
      <c r="A879" s="29"/>
      <c r="B879" s="101"/>
      <c r="C879" s="41"/>
      <c r="D879" s="159"/>
      <c r="E879" s="104"/>
      <c r="F879" s="154"/>
      <c r="G879" s="35"/>
    </row>
    <row r="880" spans="1:7" x14ac:dyDescent="0.2">
      <c r="A880" s="29"/>
      <c r="B880" s="101"/>
      <c r="C880" s="41"/>
      <c r="D880" s="160"/>
      <c r="E880" s="108"/>
      <c r="F880" s="128"/>
      <c r="G880" s="35"/>
    </row>
    <row r="881" spans="1:7" x14ac:dyDescent="0.2">
      <c r="A881" s="29"/>
      <c r="B881" s="101"/>
      <c r="C881" s="41"/>
      <c r="D881" s="160"/>
      <c r="E881" s="108"/>
      <c r="F881" s="128"/>
      <c r="G881" s="35"/>
    </row>
    <row r="882" spans="1:7" x14ac:dyDescent="0.2">
      <c r="A882" s="29"/>
      <c r="B882" s="101"/>
      <c r="C882" s="41"/>
      <c r="D882" s="160"/>
      <c r="E882" s="108"/>
      <c r="F882" s="128"/>
      <c r="G882" s="35"/>
    </row>
    <row r="883" spans="1:7" x14ac:dyDescent="0.2">
      <c r="A883" s="29"/>
      <c r="B883" s="101"/>
      <c r="C883" s="41"/>
      <c r="D883" s="136"/>
      <c r="E883" s="153"/>
      <c r="F883" s="128"/>
      <c r="G883" s="35"/>
    </row>
    <row r="884" spans="1:7" x14ac:dyDescent="0.2">
      <c r="A884" s="29"/>
      <c r="B884" s="101"/>
      <c r="C884" s="41"/>
      <c r="D884" s="136"/>
      <c r="E884" s="102"/>
      <c r="F884" s="128"/>
      <c r="G884" s="35"/>
    </row>
    <row r="885" spans="1:7" x14ac:dyDescent="0.2">
      <c r="A885" s="29"/>
      <c r="B885" s="101"/>
      <c r="C885" s="41"/>
      <c r="D885" s="136"/>
      <c r="E885" s="102"/>
      <c r="F885" s="128"/>
      <c r="G885" s="35"/>
    </row>
    <row r="886" spans="1:7" x14ac:dyDescent="0.2">
      <c r="A886" s="29"/>
      <c r="B886" s="101"/>
      <c r="C886" s="41"/>
      <c r="D886" s="136"/>
      <c r="E886" s="102"/>
      <c r="F886" s="128"/>
      <c r="G886" s="35"/>
    </row>
    <row r="887" spans="1:7" x14ac:dyDescent="0.2">
      <c r="A887" s="29"/>
      <c r="B887" s="101"/>
      <c r="C887" s="31"/>
      <c r="D887" s="67"/>
      <c r="E887" s="131"/>
      <c r="F887" s="117"/>
      <c r="G887" s="35"/>
    </row>
    <row r="888" spans="1:7" x14ac:dyDescent="0.2">
      <c r="A888" s="29"/>
      <c r="B888" s="101"/>
      <c r="C888" s="41"/>
      <c r="D888" s="118"/>
      <c r="E888" s="108"/>
      <c r="F888" s="149"/>
      <c r="G888" s="35"/>
    </row>
    <row r="889" spans="1:7" x14ac:dyDescent="0.2">
      <c r="A889" s="29"/>
      <c r="B889" s="101"/>
      <c r="C889" s="41"/>
      <c r="D889" s="144"/>
      <c r="E889" s="108"/>
      <c r="F889" s="149"/>
      <c r="G889" s="35"/>
    </row>
    <row r="890" spans="1:7" ht="13.5" thickBot="1" x14ac:dyDescent="0.25">
      <c r="A890" s="45"/>
      <c r="B890" s="132"/>
      <c r="C890" s="115"/>
      <c r="D890" s="115"/>
      <c r="E890" s="132"/>
      <c r="F890" s="49" t="s">
        <v>15</v>
      </c>
      <c r="G890" s="50">
        <f>SUM(G856:G889)</f>
        <v>9000</v>
      </c>
    </row>
    <row r="891" spans="1:7" ht="13.5" thickTop="1" x14ac:dyDescent="0.2">
      <c r="A891" s="1149" t="s">
        <v>4629</v>
      </c>
      <c r="B891" s="1150"/>
      <c r="C891" s="1150"/>
      <c r="D891" s="1150"/>
      <c r="E891" s="1150"/>
      <c r="F891" s="1150"/>
      <c r="G891" s="1151"/>
    </row>
    <row r="892" spans="1:7" ht="13.5" thickBot="1" x14ac:dyDescent="0.25">
      <c r="A892" s="52"/>
      <c r="B892" s="103"/>
      <c r="C892" s="103"/>
      <c r="D892" s="54"/>
      <c r="E892" s="103"/>
      <c r="F892" s="55"/>
      <c r="G892" s="56"/>
    </row>
    <row r="893" spans="1:7" ht="13.5" thickTop="1" x14ac:dyDescent="0.2">
      <c r="A893" s="1130"/>
      <c r="B893" s="1131"/>
      <c r="C893" s="1131"/>
      <c r="D893" s="57" t="s">
        <v>11</v>
      </c>
      <c r="E893" s="1132" t="s">
        <v>12</v>
      </c>
      <c r="F893" s="1132"/>
      <c r="G893" s="1133"/>
    </row>
    <row r="894" spans="1:7" x14ac:dyDescent="0.2">
      <c r="A894" s="1134" t="s">
        <v>17</v>
      </c>
      <c r="B894" s="1135"/>
      <c r="C894" s="1135"/>
      <c r="D894" s="39"/>
      <c r="E894" s="1136"/>
      <c r="F894" s="1137"/>
      <c r="G894" s="1138"/>
    </row>
    <row r="895" spans="1:7" x14ac:dyDescent="0.2">
      <c r="A895" s="1134" t="s">
        <v>38</v>
      </c>
      <c r="B895" s="1135"/>
      <c r="C895" s="1135"/>
      <c r="D895" s="134" t="s">
        <v>137</v>
      </c>
      <c r="E895" s="1139" t="s">
        <v>142</v>
      </c>
      <c r="F895" s="1139"/>
      <c r="G895" s="1140"/>
    </row>
    <row r="896" spans="1:7" ht="13.5" thickBot="1" x14ac:dyDescent="0.25">
      <c r="A896" s="1141" t="s">
        <v>39</v>
      </c>
      <c r="B896" s="1142"/>
      <c r="C896" s="1142"/>
      <c r="D896" s="133" t="s">
        <v>492</v>
      </c>
      <c r="E896" s="1198" t="s">
        <v>0</v>
      </c>
      <c r="F896" s="1143"/>
      <c r="G896" s="1144"/>
    </row>
    <row r="897" spans="1:7" ht="16.5" x14ac:dyDescent="0.25">
      <c r="A897" s="1152" t="s">
        <v>29</v>
      </c>
      <c r="B897" s="1153"/>
      <c r="C897" s="1153"/>
      <c r="D897" s="1153"/>
      <c r="E897" s="1153"/>
      <c r="F897" s="1153"/>
      <c r="G897" s="1154"/>
    </row>
    <row r="898" spans="1:7" x14ac:dyDescent="0.2">
      <c r="A898" s="1155" t="s">
        <v>48</v>
      </c>
      <c r="B898" s="1156"/>
      <c r="C898" s="1156"/>
      <c r="D898" s="1156"/>
      <c r="E898" s="1156"/>
      <c r="F898" s="1156"/>
      <c r="G898" s="1157"/>
    </row>
    <row r="899" spans="1:7" x14ac:dyDescent="0.2">
      <c r="A899" s="1158" t="s">
        <v>49</v>
      </c>
      <c r="B899" s="1159"/>
      <c r="C899" s="1159"/>
      <c r="D899" s="1159"/>
      <c r="E899" s="1159"/>
      <c r="F899" s="1159"/>
      <c r="G899" s="1160"/>
    </row>
    <row r="900" spans="1:7" x14ac:dyDescent="0.2">
      <c r="A900" s="6"/>
      <c r="B900" s="99"/>
      <c r="C900" s="8"/>
      <c r="D900" s="9"/>
      <c r="E900" s="99"/>
      <c r="F900" s="10"/>
      <c r="G900" s="11" t="s">
        <v>20</v>
      </c>
    </row>
    <row r="901" spans="1:7" x14ac:dyDescent="0.2">
      <c r="A901" s="12" t="s">
        <v>1</v>
      </c>
      <c r="B901" s="13"/>
      <c r="C901" s="14" t="s">
        <v>471</v>
      </c>
      <c r="D901" s="13"/>
      <c r="E901" s="343" t="s">
        <v>4630</v>
      </c>
      <c r="F901" s="98"/>
      <c r="G901" s="344" t="s">
        <v>4628</v>
      </c>
    </row>
    <row r="902" spans="1:7" x14ac:dyDescent="0.2">
      <c r="A902" s="17" t="s">
        <v>8</v>
      </c>
      <c r="B902" s="100"/>
      <c r="C902" s="19"/>
      <c r="D902" s="4"/>
      <c r="E902" s="1145"/>
      <c r="F902" s="1146"/>
      <c r="G902" s="20"/>
    </row>
    <row r="903" spans="1:7" x14ac:dyDescent="0.2">
      <c r="A903" s="21" t="s">
        <v>37</v>
      </c>
      <c r="B903" s="22"/>
      <c r="C903" s="22"/>
      <c r="D903" s="22"/>
      <c r="E903" s="23" t="s">
        <v>46</v>
      </c>
      <c r="F903" s="24"/>
      <c r="G903" s="20" t="s">
        <v>50</v>
      </c>
    </row>
    <row r="904" spans="1:7" x14ac:dyDescent="0.2">
      <c r="A904" s="6"/>
      <c r="B904" s="99"/>
      <c r="C904" s="8"/>
      <c r="D904" s="8"/>
      <c r="E904" s="1147"/>
      <c r="F904" s="1148"/>
      <c r="G904" s="25"/>
    </row>
    <row r="905" spans="1:7" ht="26.25" thickBot="1" x14ac:dyDescent="0.25">
      <c r="A905" s="210" t="s">
        <v>47</v>
      </c>
      <c r="B905" s="28" t="s">
        <v>23</v>
      </c>
      <c r="C905" s="28" t="s">
        <v>34</v>
      </c>
      <c r="D905" s="110" t="s">
        <v>53</v>
      </c>
      <c r="E905" s="114" t="s">
        <v>54</v>
      </c>
      <c r="F905" s="111" t="s">
        <v>55</v>
      </c>
      <c r="G905" s="112" t="s">
        <v>35</v>
      </c>
    </row>
    <row r="906" spans="1:7" ht="13.5" thickTop="1" x14ac:dyDescent="0.2">
      <c r="A906" s="29">
        <v>1</v>
      </c>
      <c r="B906" s="101"/>
      <c r="C906" s="352" t="s">
        <v>153</v>
      </c>
      <c r="D906" s="357" t="s">
        <v>2306</v>
      </c>
      <c r="E906" s="158">
        <v>1</v>
      </c>
      <c r="F906" s="128">
        <v>2500</v>
      </c>
      <c r="G906" s="35">
        <f>F906*E906</f>
        <v>2500</v>
      </c>
    </row>
    <row r="907" spans="1:7" x14ac:dyDescent="0.2">
      <c r="A907" s="29"/>
      <c r="B907" s="101"/>
      <c r="C907" s="352"/>
      <c r="D907" s="351" t="s">
        <v>4839</v>
      </c>
      <c r="E907" s="108"/>
      <c r="F907" s="384" t="s">
        <v>483</v>
      </c>
      <c r="G907" s="35"/>
    </row>
    <row r="908" spans="1:7" x14ac:dyDescent="0.2">
      <c r="A908" s="29"/>
      <c r="B908" s="101"/>
      <c r="C908" s="352"/>
      <c r="D908" s="351"/>
      <c r="E908" s="108"/>
      <c r="F908" s="149"/>
      <c r="G908" s="35"/>
    </row>
    <row r="909" spans="1:7" x14ac:dyDescent="0.2">
      <c r="A909" s="29"/>
      <c r="B909" s="101"/>
      <c r="C909" s="352"/>
      <c r="D909" s="351"/>
      <c r="E909" s="108"/>
      <c r="F909" s="128"/>
      <c r="G909" s="35"/>
    </row>
    <row r="910" spans="1:7" x14ac:dyDescent="0.2">
      <c r="A910" s="29"/>
      <c r="B910" s="105"/>
      <c r="C910" s="41"/>
      <c r="D910" s="136"/>
      <c r="E910" s="102"/>
      <c r="F910" s="128"/>
      <c r="G910" s="35"/>
    </row>
    <row r="911" spans="1:7" x14ac:dyDescent="0.2">
      <c r="A911" s="29"/>
      <c r="B911" s="105"/>
      <c r="C911" s="41"/>
      <c r="D911" s="136"/>
      <c r="E911" s="102"/>
      <c r="F911" s="128"/>
      <c r="G911" s="35"/>
    </row>
    <row r="912" spans="1:7" x14ac:dyDescent="0.2">
      <c r="A912" s="29"/>
      <c r="B912" s="151"/>
      <c r="C912" s="119"/>
      <c r="D912" s="136"/>
      <c r="E912" s="108"/>
      <c r="F912" s="150"/>
      <c r="G912" s="35"/>
    </row>
    <row r="913" spans="1:7" x14ac:dyDescent="0.2">
      <c r="A913" s="29"/>
      <c r="B913" s="151"/>
      <c r="C913" s="119"/>
      <c r="D913" s="144"/>
      <c r="E913" s="108"/>
      <c r="F913" s="150"/>
      <c r="G913" s="35"/>
    </row>
    <row r="914" spans="1:7" x14ac:dyDescent="0.2">
      <c r="A914" s="29"/>
      <c r="B914" s="101"/>
      <c r="C914" s="41"/>
      <c r="D914" s="144"/>
      <c r="E914" s="155"/>
      <c r="F914" s="128"/>
      <c r="G914" s="35"/>
    </row>
    <row r="915" spans="1:7" x14ac:dyDescent="0.2">
      <c r="A915" s="29"/>
      <c r="B915" s="106"/>
      <c r="C915" s="41"/>
      <c r="D915" s="136"/>
      <c r="E915" s="104"/>
      <c r="F915" s="128"/>
      <c r="G915" s="35"/>
    </row>
    <row r="916" spans="1:7" x14ac:dyDescent="0.2">
      <c r="A916" s="29"/>
      <c r="B916" s="105"/>
      <c r="C916" s="41"/>
      <c r="D916" s="136"/>
      <c r="E916" s="108"/>
      <c r="F916" s="152"/>
      <c r="G916" s="35"/>
    </row>
    <row r="917" spans="1:7" x14ac:dyDescent="0.2">
      <c r="A917" s="29"/>
      <c r="B917" s="107"/>
      <c r="C917" s="41"/>
      <c r="D917" s="136"/>
      <c r="E917" s="153"/>
      <c r="F917" s="128"/>
      <c r="G917" s="35"/>
    </row>
    <row r="918" spans="1:7" x14ac:dyDescent="0.2">
      <c r="A918" s="29"/>
      <c r="B918" s="107"/>
      <c r="C918" s="41"/>
      <c r="D918" s="67"/>
      <c r="E918" s="153"/>
      <c r="F918" s="128"/>
      <c r="G918" s="35"/>
    </row>
    <row r="919" spans="1:7" x14ac:dyDescent="0.2">
      <c r="A919" s="29"/>
      <c r="B919" s="101"/>
      <c r="C919" s="41"/>
      <c r="D919" s="67"/>
      <c r="E919" s="108"/>
      <c r="F919" s="128"/>
      <c r="G919" s="35"/>
    </row>
    <row r="920" spans="1:7" x14ac:dyDescent="0.2">
      <c r="A920" s="29"/>
      <c r="B920" s="101"/>
      <c r="C920" s="41"/>
      <c r="D920" s="67"/>
      <c r="E920" s="153"/>
      <c r="F920" s="128"/>
      <c r="G920" s="35"/>
    </row>
    <row r="921" spans="1:7" x14ac:dyDescent="0.2">
      <c r="A921" s="29"/>
      <c r="B921" s="106"/>
      <c r="C921" s="41"/>
      <c r="D921" s="67"/>
      <c r="E921" s="104"/>
      <c r="F921" s="154"/>
      <c r="G921" s="35"/>
    </row>
    <row r="922" spans="1:7" x14ac:dyDescent="0.2">
      <c r="A922" s="29"/>
      <c r="B922" s="105"/>
      <c r="C922" s="41"/>
      <c r="D922" s="130"/>
      <c r="E922" s="104"/>
      <c r="F922" s="154"/>
      <c r="G922" s="35"/>
    </row>
    <row r="923" spans="1:7" x14ac:dyDescent="0.2">
      <c r="A923" s="29"/>
      <c r="B923" s="105"/>
      <c r="C923" s="41"/>
      <c r="D923" s="67"/>
      <c r="E923" s="104"/>
      <c r="F923" s="154"/>
      <c r="G923" s="35"/>
    </row>
    <row r="924" spans="1:7" x14ac:dyDescent="0.2">
      <c r="A924" s="29"/>
      <c r="B924" s="101"/>
      <c r="C924" s="41"/>
      <c r="D924" s="67"/>
      <c r="E924" s="104"/>
      <c r="F924" s="154"/>
      <c r="G924" s="35"/>
    </row>
    <row r="925" spans="1:7" x14ac:dyDescent="0.2">
      <c r="A925" s="29"/>
      <c r="B925" s="101"/>
      <c r="C925" s="41"/>
      <c r="D925" s="136"/>
      <c r="E925" s="104"/>
      <c r="F925" s="154"/>
      <c r="G925" s="35"/>
    </row>
    <row r="926" spans="1:7" x14ac:dyDescent="0.2">
      <c r="A926" s="29"/>
      <c r="B926" s="101"/>
      <c r="C926" s="41"/>
      <c r="D926" s="136"/>
      <c r="E926" s="104"/>
      <c r="F926" s="154"/>
      <c r="G926" s="35"/>
    </row>
    <row r="927" spans="1:7" x14ac:dyDescent="0.2">
      <c r="A927" s="29"/>
      <c r="B927" s="101"/>
      <c r="C927" s="41"/>
      <c r="D927" s="62"/>
      <c r="E927" s="104"/>
      <c r="F927" s="154"/>
      <c r="G927" s="35"/>
    </row>
    <row r="928" spans="1:7" x14ac:dyDescent="0.2">
      <c r="A928" s="29"/>
      <c r="B928" s="101"/>
      <c r="C928" s="41"/>
      <c r="D928" s="67"/>
      <c r="E928" s="104"/>
      <c r="F928" s="154"/>
      <c r="G928" s="35"/>
    </row>
    <row r="929" spans="1:7" x14ac:dyDescent="0.2">
      <c r="A929" s="29"/>
      <c r="B929" s="101"/>
      <c r="C929" s="41"/>
      <c r="D929" s="159"/>
      <c r="E929" s="104"/>
      <c r="F929" s="154"/>
      <c r="G929" s="35"/>
    </row>
    <row r="930" spans="1:7" x14ac:dyDescent="0.2">
      <c r="A930" s="29"/>
      <c r="B930" s="101"/>
      <c r="C930" s="41"/>
      <c r="D930" s="160"/>
      <c r="E930" s="108"/>
      <c r="F930" s="128"/>
      <c r="G930" s="35"/>
    </row>
    <row r="931" spans="1:7" x14ac:dyDescent="0.2">
      <c r="A931" s="29"/>
      <c r="B931" s="101"/>
      <c r="C931" s="41"/>
      <c r="D931" s="160"/>
      <c r="E931" s="108"/>
      <c r="F931" s="128"/>
      <c r="G931" s="35"/>
    </row>
    <row r="932" spans="1:7" x14ac:dyDescent="0.2">
      <c r="A932" s="29"/>
      <c r="B932" s="101"/>
      <c r="C932" s="41"/>
      <c r="D932" s="160"/>
      <c r="E932" s="108"/>
      <c r="F932" s="128"/>
      <c r="G932" s="35"/>
    </row>
    <row r="933" spans="1:7" x14ac:dyDescent="0.2">
      <c r="A933" s="29"/>
      <c r="B933" s="101"/>
      <c r="C933" s="41"/>
      <c r="D933" s="136"/>
      <c r="E933" s="153"/>
      <c r="F933" s="128"/>
      <c r="G933" s="35"/>
    </row>
    <row r="934" spans="1:7" x14ac:dyDescent="0.2">
      <c r="A934" s="29"/>
      <c r="B934" s="101"/>
      <c r="C934" s="41"/>
      <c r="D934" s="136"/>
      <c r="E934" s="102"/>
      <c r="F934" s="128"/>
      <c r="G934" s="35"/>
    </row>
    <row r="935" spans="1:7" x14ac:dyDescent="0.2">
      <c r="A935" s="29"/>
      <c r="B935" s="101"/>
      <c r="C935" s="41"/>
      <c r="D935" s="136"/>
      <c r="E935" s="102"/>
      <c r="F935" s="128"/>
      <c r="G935" s="35"/>
    </row>
    <row r="936" spans="1:7" x14ac:dyDescent="0.2">
      <c r="A936" s="29"/>
      <c r="B936" s="101"/>
      <c r="C936" s="41"/>
      <c r="D936" s="136"/>
      <c r="E936" s="102"/>
      <c r="F936" s="128"/>
      <c r="G936" s="35"/>
    </row>
    <row r="937" spans="1:7" x14ac:dyDescent="0.2">
      <c r="A937" s="29"/>
      <c r="B937" s="101"/>
      <c r="C937" s="31"/>
      <c r="D937" s="67"/>
      <c r="E937" s="131"/>
      <c r="F937" s="117"/>
      <c r="G937" s="35"/>
    </row>
    <row r="938" spans="1:7" x14ac:dyDescent="0.2">
      <c r="A938" s="29"/>
      <c r="B938" s="101"/>
      <c r="C938" s="41"/>
      <c r="D938" s="118"/>
      <c r="E938" s="108"/>
      <c r="F938" s="149"/>
      <c r="G938" s="35"/>
    </row>
    <row r="939" spans="1:7" x14ac:dyDescent="0.2">
      <c r="A939" s="29"/>
      <c r="B939" s="101"/>
      <c r="C939" s="41"/>
      <c r="D939" s="144"/>
      <c r="E939" s="108"/>
      <c r="F939" s="149"/>
      <c r="G939" s="35"/>
    </row>
    <row r="940" spans="1:7" ht="13.5" thickBot="1" x14ac:dyDescent="0.25">
      <c r="A940" s="45"/>
      <c r="B940" s="132"/>
      <c r="C940" s="115"/>
      <c r="D940" s="115"/>
      <c r="E940" s="132"/>
      <c r="F940" s="49" t="s">
        <v>15</v>
      </c>
      <c r="G940" s="50">
        <f>SUM(G906:G939)</f>
        <v>2500</v>
      </c>
    </row>
    <row r="941" spans="1:7" ht="13.5" thickTop="1" x14ac:dyDescent="0.2">
      <c r="A941" s="1149" t="s">
        <v>4840</v>
      </c>
      <c r="B941" s="1186"/>
      <c r="C941" s="1186"/>
      <c r="D941" s="1186"/>
      <c r="E941" s="1186"/>
      <c r="F941" s="1186"/>
      <c r="G941" s="1187"/>
    </row>
    <row r="942" spans="1:7" ht="13.5" thickBot="1" x14ac:dyDescent="0.25">
      <c r="A942" s="359"/>
      <c r="B942" s="355"/>
      <c r="C942" s="355" t="s">
        <v>4841</v>
      </c>
      <c r="D942" s="360"/>
      <c r="E942" s="355"/>
      <c r="F942" s="361"/>
      <c r="G942" s="362"/>
    </row>
    <row r="943" spans="1:7" ht="13.5" thickTop="1" x14ac:dyDescent="0.2">
      <c r="A943" s="1130"/>
      <c r="B943" s="1131"/>
      <c r="C943" s="1131"/>
      <c r="D943" s="57" t="s">
        <v>11</v>
      </c>
      <c r="E943" s="1132" t="s">
        <v>12</v>
      </c>
      <c r="F943" s="1132"/>
      <c r="G943" s="1133"/>
    </row>
    <row r="944" spans="1:7" x14ac:dyDescent="0.2">
      <c r="A944" s="1134" t="s">
        <v>17</v>
      </c>
      <c r="B944" s="1135"/>
      <c r="C944" s="1135"/>
      <c r="D944" s="39"/>
      <c r="E944" s="1136"/>
      <c r="F944" s="1137"/>
      <c r="G944" s="1138"/>
    </row>
    <row r="945" spans="1:7" x14ac:dyDescent="0.2">
      <c r="A945" s="1134" t="s">
        <v>38</v>
      </c>
      <c r="B945" s="1135"/>
      <c r="C945" s="1135"/>
      <c r="D945" s="134" t="s">
        <v>137</v>
      </c>
      <c r="E945" s="1139" t="s">
        <v>142</v>
      </c>
      <c r="F945" s="1139"/>
      <c r="G945" s="1140"/>
    </row>
    <row r="946" spans="1:7" ht="13.5" thickBot="1" x14ac:dyDescent="0.25">
      <c r="A946" s="1141" t="s">
        <v>39</v>
      </c>
      <c r="B946" s="1142"/>
      <c r="C946" s="1142"/>
      <c r="D946" s="133" t="s">
        <v>492</v>
      </c>
      <c r="E946" s="1198" t="s">
        <v>0</v>
      </c>
      <c r="F946" s="1143"/>
      <c r="G946" s="1144"/>
    </row>
  </sheetData>
  <mergeCells count="318">
    <mergeCell ref="A945:C945"/>
    <mergeCell ref="E945:G945"/>
    <mergeCell ref="A946:C946"/>
    <mergeCell ref="E946:G946"/>
    <mergeCell ref="A897:G897"/>
    <mergeCell ref="A898:G898"/>
    <mergeCell ref="A899:G899"/>
    <mergeCell ref="E902:F902"/>
    <mergeCell ref="E904:F904"/>
    <mergeCell ref="A941:G941"/>
    <mergeCell ref="A943:C943"/>
    <mergeCell ref="E943:G943"/>
    <mergeCell ref="A944:C944"/>
    <mergeCell ref="E944:G944"/>
    <mergeCell ref="R651:T651"/>
    <mergeCell ref="R606:S606"/>
    <mergeCell ref="R608:S608"/>
    <mergeCell ref="N646:T646"/>
    <mergeCell ref="N647:T647"/>
    <mergeCell ref="N648:P648"/>
    <mergeCell ref="R648:T648"/>
    <mergeCell ref="N649:P649"/>
    <mergeCell ref="R649:T649"/>
    <mergeCell ref="N650:P650"/>
    <mergeCell ref="R650:T650"/>
    <mergeCell ref="N598:P598"/>
    <mergeCell ref="R598:T598"/>
    <mergeCell ref="N599:P599"/>
    <mergeCell ref="R599:T599"/>
    <mergeCell ref="N600:P600"/>
    <mergeCell ref="R600:T600"/>
    <mergeCell ref="N601:T601"/>
    <mergeCell ref="N602:T602"/>
    <mergeCell ref="N603:T603"/>
    <mergeCell ref="N551:T551"/>
    <mergeCell ref="N552:T552"/>
    <mergeCell ref="N553:T553"/>
    <mergeCell ref="R556:S556"/>
    <mergeCell ref="R558:S558"/>
    <mergeCell ref="N595:T595"/>
    <mergeCell ref="N596:T596"/>
    <mergeCell ref="N597:P597"/>
    <mergeCell ref="R597:T597"/>
    <mergeCell ref="A696:C696"/>
    <mergeCell ref="E696:G696"/>
    <mergeCell ref="A697:C697"/>
    <mergeCell ref="E697:G697"/>
    <mergeCell ref="K695:Q695"/>
    <mergeCell ref="A649:G649"/>
    <mergeCell ref="A650:G650"/>
    <mergeCell ref="A651:G651"/>
    <mergeCell ref="E654:F654"/>
    <mergeCell ref="E656:F656"/>
    <mergeCell ref="A692:G692"/>
    <mergeCell ref="A694:C694"/>
    <mergeCell ref="E694:G694"/>
    <mergeCell ref="A695:C695"/>
    <mergeCell ref="E695:G695"/>
    <mergeCell ref="N651:P651"/>
    <mergeCell ref="A549:C549"/>
    <mergeCell ref="E549:G549"/>
    <mergeCell ref="A550:C550"/>
    <mergeCell ref="E550:G550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449:C449"/>
    <mergeCell ref="E449:G449"/>
    <mergeCell ref="A450:C450"/>
    <mergeCell ref="E450:G450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349:C349"/>
    <mergeCell ref="E349:G349"/>
    <mergeCell ref="A350:C350"/>
    <mergeCell ref="E350:G350"/>
    <mergeCell ref="A345:G345"/>
    <mergeCell ref="A347:C347"/>
    <mergeCell ref="E347:G347"/>
    <mergeCell ref="A348:C348"/>
    <mergeCell ref="E348:G348"/>
    <mergeCell ref="E258:F258"/>
    <mergeCell ref="A301:G301"/>
    <mergeCell ref="A302:G302"/>
    <mergeCell ref="A303:G303"/>
    <mergeCell ref="E306:F306"/>
    <mergeCell ref="E308:F308"/>
    <mergeCell ref="A299:C299"/>
    <mergeCell ref="E299:G299"/>
    <mergeCell ref="A300:C300"/>
    <mergeCell ref="E300:G300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  <mergeCell ref="A151:G151"/>
    <mergeCell ref="A152:G152"/>
    <mergeCell ref="A153:G153"/>
    <mergeCell ref="E156:F156"/>
    <mergeCell ref="E158:F158"/>
    <mergeCell ref="N22:P22"/>
    <mergeCell ref="N23:P23"/>
    <mergeCell ref="N24:P24"/>
    <mergeCell ref="N25:P25"/>
    <mergeCell ref="A51:G51"/>
    <mergeCell ref="A52:G52"/>
    <mergeCell ref="A53:G53"/>
    <mergeCell ref="E56:F56"/>
    <mergeCell ref="E58:F58"/>
    <mergeCell ref="A99:C99"/>
    <mergeCell ref="E99:G99"/>
    <mergeCell ref="A100:C100"/>
    <mergeCell ref="E100:G100"/>
    <mergeCell ref="A95:G95"/>
    <mergeCell ref="A97:C97"/>
    <mergeCell ref="E97:G97"/>
    <mergeCell ref="A98:C98"/>
    <mergeCell ref="E98:G98"/>
    <mergeCell ref="A101:G101"/>
    <mergeCell ref="N16:P16"/>
    <mergeCell ref="N17:P17"/>
    <mergeCell ref="N18:P18"/>
    <mergeCell ref="N19:P19"/>
    <mergeCell ref="N20:P20"/>
    <mergeCell ref="N21:P21"/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  <mergeCell ref="N15:P15"/>
    <mergeCell ref="A1:G1"/>
    <mergeCell ref="A2:G2"/>
    <mergeCell ref="A3:G3"/>
    <mergeCell ref="E6:F6"/>
    <mergeCell ref="E8:F8"/>
    <mergeCell ref="N10:P10"/>
    <mergeCell ref="N11:P11"/>
    <mergeCell ref="N12:P12"/>
    <mergeCell ref="N13:P13"/>
    <mergeCell ref="N14:P14"/>
    <mergeCell ref="A102:G102"/>
    <mergeCell ref="A103:G103"/>
    <mergeCell ref="E106:F106"/>
    <mergeCell ref="E108:F108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K345:Q345"/>
    <mergeCell ref="A201:G201"/>
    <mergeCell ref="A202:G202"/>
    <mergeCell ref="A203:G203"/>
    <mergeCell ref="E206:F206"/>
    <mergeCell ref="E208:F208"/>
    <mergeCell ref="A249:C249"/>
    <mergeCell ref="E249:G249"/>
    <mergeCell ref="A250:C250"/>
    <mergeCell ref="E250:G250"/>
    <mergeCell ref="A245:G245"/>
    <mergeCell ref="A247:C247"/>
    <mergeCell ref="E247:G247"/>
    <mergeCell ref="A248:C248"/>
    <mergeCell ref="E248:G248"/>
    <mergeCell ref="A295:G295"/>
    <mergeCell ref="A297:C297"/>
    <mergeCell ref="E297:G297"/>
    <mergeCell ref="A298:C298"/>
    <mergeCell ref="E298:G298"/>
    <mergeCell ref="A251:G251"/>
    <mergeCell ref="A252:G252"/>
    <mergeCell ref="A253:G253"/>
    <mergeCell ref="E256:F256"/>
    <mergeCell ref="A399:C399"/>
    <mergeCell ref="E399:G399"/>
    <mergeCell ref="A400:C400"/>
    <mergeCell ref="E400:G400"/>
    <mergeCell ref="A351:G351"/>
    <mergeCell ref="A352:G352"/>
    <mergeCell ref="A353:G353"/>
    <mergeCell ref="E356:F356"/>
    <mergeCell ref="E358:F358"/>
    <mergeCell ref="A395:G395"/>
    <mergeCell ref="A397:C397"/>
    <mergeCell ref="E397:G397"/>
    <mergeCell ref="A398:C398"/>
    <mergeCell ref="E398:G398"/>
    <mergeCell ref="A499:C499"/>
    <mergeCell ref="E499:G499"/>
    <mergeCell ref="A500:C500"/>
    <mergeCell ref="E500:G500"/>
    <mergeCell ref="A496:G496"/>
    <mergeCell ref="A451:G451"/>
    <mergeCell ref="A452:G452"/>
    <mergeCell ref="A453:G453"/>
    <mergeCell ref="E456:F456"/>
    <mergeCell ref="E458:F458"/>
    <mergeCell ref="A495:G495"/>
    <mergeCell ref="A497:C497"/>
    <mergeCell ref="E497:G497"/>
    <mergeCell ref="A498:C498"/>
    <mergeCell ref="E498:G498"/>
    <mergeCell ref="A551:G551"/>
    <mergeCell ref="A552:G552"/>
    <mergeCell ref="A553:G553"/>
    <mergeCell ref="E556:F556"/>
    <mergeCell ref="E558:F558"/>
    <mergeCell ref="A594:G594"/>
    <mergeCell ref="A596:C596"/>
    <mergeCell ref="E596:G596"/>
    <mergeCell ref="A597:C597"/>
    <mergeCell ref="E597:G597"/>
    <mergeCell ref="A648:C648"/>
    <mergeCell ref="E648:G648"/>
    <mergeCell ref="A598:C598"/>
    <mergeCell ref="E598:G598"/>
    <mergeCell ref="A599:C599"/>
    <mergeCell ref="E599:G599"/>
    <mergeCell ref="A600:G600"/>
    <mergeCell ref="A601:G601"/>
    <mergeCell ref="A602:G602"/>
    <mergeCell ref="E605:F605"/>
    <mergeCell ref="E607:F607"/>
    <mergeCell ref="A745:C745"/>
    <mergeCell ref="E745:G745"/>
    <mergeCell ref="A746:C746"/>
    <mergeCell ref="E746:G746"/>
    <mergeCell ref="A595:G595"/>
    <mergeCell ref="A644:G644"/>
    <mergeCell ref="K744:Q744"/>
    <mergeCell ref="A698:G698"/>
    <mergeCell ref="A699:G699"/>
    <mergeCell ref="A700:G700"/>
    <mergeCell ref="E703:F703"/>
    <mergeCell ref="E705:F705"/>
    <mergeCell ref="A741:G741"/>
    <mergeCell ref="A743:C743"/>
    <mergeCell ref="E743:G743"/>
    <mergeCell ref="A744:C744"/>
    <mergeCell ref="E744:G744"/>
    <mergeCell ref="A643:G643"/>
    <mergeCell ref="A645:C645"/>
    <mergeCell ref="E645:G645"/>
    <mergeCell ref="A646:C646"/>
    <mergeCell ref="E646:G646"/>
    <mergeCell ref="A647:C647"/>
    <mergeCell ref="E647:G647"/>
    <mergeCell ref="A795:C795"/>
    <mergeCell ref="E795:G795"/>
    <mergeCell ref="A796:C796"/>
    <mergeCell ref="E796:G796"/>
    <mergeCell ref="A747:G747"/>
    <mergeCell ref="A748:G748"/>
    <mergeCell ref="A749:G749"/>
    <mergeCell ref="E752:F752"/>
    <mergeCell ref="E754:F754"/>
    <mergeCell ref="A791:G791"/>
    <mergeCell ref="A793:C793"/>
    <mergeCell ref="E793:G793"/>
    <mergeCell ref="A794:C794"/>
    <mergeCell ref="E794:G794"/>
    <mergeCell ref="A845:C845"/>
    <mergeCell ref="E845:G845"/>
    <mergeCell ref="A846:C846"/>
    <mergeCell ref="E846:G846"/>
    <mergeCell ref="A797:G797"/>
    <mergeCell ref="A798:G798"/>
    <mergeCell ref="A799:G799"/>
    <mergeCell ref="E802:F802"/>
    <mergeCell ref="E804:F804"/>
    <mergeCell ref="A841:G841"/>
    <mergeCell ref="A843:C843"/>
    <mergeCell ref="E843:G843"/>
    <mergeCell ref="A844:C844"/>
    <mergeCell ref="E844:G844"/>
    <mergeCell ref="A895:C895"/>
    <mergeCell ref="E895:G895"/>
    <mergeCell ref="A896:C896"/>
    <mergeCell ref="E896:G896"/>
    <mergeCell ref="A847:G847"/>
    <mergeCell ref="A848:G848"/>
    <mergeCell ref="A849:G849"/>
    <mergeCell ref="E852:F852"/>
    <mergeCell ref="E854:F854"/>
    <mergeCell ref="A891:G891"/>
    <mergeCell ref="A893:C893"/>
    <mergeCell ref="E893:G893"/>
    <mergeCell ref="A894:C894"/>
    <mergeCell ref="E894:G894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8A3CC4"/>
  </sheetPr>
  <dimension ref="A1:S2903"/>
  <sheetViews>
    <sheetView topLeftCell="A2871" zoomScale="110" zoomScaleNormal="110" workbookViewId="0">
      <selection activeCell="D2887" sqref="D288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3.42578125" style="1" customWidth="1"/>
    <col min="9" max="9" width="29.5703125" style="2" customWidth="1"/>
    <col min="10" max="10" width="16.7109375" style="2" customWidth="1"/>
    <col min="11" max="11" width="14.140625" style="2" customWidth="1"/>
    <col min="12" max="12" width="20" style="2" customWidth="1"/>
    <col min="13" max="13" width="20.28515625" style="2" customWidth="1"/>
    <col min="14" max="14" width="9.140625" style="2"/>
    <col min="15" max="15" width="13" style="2" customWidth="1"/>
    <col min="16" max="16" width="9.28515625" style="2" bestFit="1" customWidth="1"/>
    <col min="17" max="17" width="11.28515625" style="2" customWidth="1"/>
    <col min="18" max="18" width="9.140625" style="2"/>
    <col min="19" max="19" width="11.5703125" style="2" bestFit="1" customWidth="1"/>
    <col min="20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61</v>
      </c>
      <c r="D5" s="13"/>
      <c r="E5" s="343" t="s">
        <v>688</v>
      </c>
      <c r="F5" s="98"/>
      <c r="G5" s="344" t="s">
        <v>656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657</v>
      </c>
      <c r="E10" s="158">
        <v>40</v>
      </c>
      <c r="F10" s="128">
        <v>200</v>
      </c>
      <c r="G10" s="35">
        <f>F10*E10</f>
        <v>8000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08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62"/>
      <c r="E35" s="104"/>
      <c r="F35" s="154"/>
      <c r="G35" s="35"/>
    </row>
    <row r="36" spans="1:7" x14ac:dyDescent="0.2">
      <c r="A36" s="29"/>
      <c r="B36" s="101"/>
      <c r="C36" s="41"/>
      <c r="D36" s="67"/>
      <c r="E36" s="104"/>
      <c r="F36" s="154"/>
      <c r="G36" s="35"/>
    </row>
    <row r="37" spans="1:7" x14ac:dyDescent="0.2">
      <c r="A37" s="29"/>
      <c r="B37" s="101"/>
      <c r="C37" s="41"/>
      <c r="D37" s="159"/>
      <c r="E37" s="104"/>
      <c r="F37" s="154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8000</v>
      </c>
    </row>
    <row r="45" spans="1:7" ht="13.5" thickTop="1" x14ac:dyDescent="0.2">
      <c r="A45" s="1149" t="s">
        <v>658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8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413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414</v>
      </c>
      <c r="E50" s="1143" t="s">
        <v>0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61</v>
      </c>
      <c r="D55" s="13"/>
      <c r="E55" s="343" t="s">
        <v>730</v>
      </c>
      <c r="F55" s="98"/>
      <c r="G55" s="344" t="s">
        <v>717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29">
        <v>1</v>
      </c>
      <c r="B60" s="101"/>
      <c r="C60" s="352" t="s">
        <v>149</v>
      </c>
      <c r="D60" s="357" t="s">
        <v>718</v>
      </c>
      <c r="E60" s="158">
        <v>30</v>
      </c>
      <c r="F60" s="128">
        <v>200</v>
      </c>
      <c r="G60" s="35">
        <f>F60*E60</f>
        <v>6000</v>
      </c>
    </row>
    <row r="61" spans="1:7" x14ac:dyDescent="0.2">
      <c r="A61" s="29"/>
      <c r="B61" s="101"/>
      <c r="C61" s="41"/>
      <c r="D61" s="351" t="s">
        <v>415</v>
      </c>
      <c r="E61" s="156"/>
      <c r="F61" s="128"/>
      <c r="G61" s="35"/>
    </row>
    <row r="62" spans="1:7" x14ac:dyDescent="0.2">
      <c r="A62" s="29">
        <v>2</v>
      </c>
      <c r="B62" s="101"/>
      <c r="C62" s="352" t="s">
        <v>149</v>
      </c>
      <c r="D62" s="351" t="s">
        <v>425</v>
      </c>
      <c r="E62" s="108">
        <v>30</v>
      </c>
      <c r="F62" s="149">
        <v>350</v>
      </c>
      <c r="G62" s="35">
        <f>F62*E62</f>
        <v>10500</v>
      </c>
    </row>
    <row r="63" spans="1:7" x14ac:dyDescent="0.2">
      <c r="A63" s="29"/>
      <c r="B63" s="101"/>
      <c r="C63" s="41"/>
      <c r="D63" s="351" t="s">
        <v>358</v>
      </c>
      <c r="E63" s="108"/>
      <c r="F63" s="128"/>
      <c r="G63" s="353" t="s">
        <v>8</v>
      </c>
    </row>
    <row r="64" spans="1:7" x14ac:dyDescent="0.2">
      <c r="A64" s="29">
        <v>3</v>
      </c>
      <c r="B64" s="105"/>
      <c r="C64" s="352" t="s">
        <v>149</v>
      </c>
      <c r="D64" s="357" t="s">
        <v>719</v>
      </c>
      <c r="E64" s="102">
        <v>30</v>
      </c>
      <c r="F64" s="128">
        <v>200</v>
      </c>
      <c r="G64" s="35">
        <f t="shared" ref="G64" si="0">F64*E64</f>
        <v>6000</v>
      </c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51"/>
      <c r="C66" s="119"/>
      <c r="D66" s="136"/>
      <c r="E66" s="108"/>
      <c r="F66" s="150"/>
      <c r="G66" s="35"/>
    </row>
    <row r="67" spans="1:7" x14ac:dyDescent="0.2">
      <c r="A67" s="29"/>
      <c r="B67" s="151"/>
      <c r="C67" s="119"/>
      <c r="D67" s="144"/>
      <c r="E67" s="108"/>
      <c r="F67" s="150"/>
      <c r="G67" s="35"/>
    </row>
    <row r="68" spans="1:7" x14ac:dyDescent="0.2">
      <c r="A68" s="29"/>
      <c r="B68" s="101"/>
      <c r="C68" s="41"/>
      <c r="D68" s="144"/>
      <c r="E68" s="155"/>
      <c r="F68" s="128"/>
      <c r="G68" s="35"/>
    </row>
    <row r="69" spans="1:7" x14ac:dyDescent="0.2">
      <c r="A69" s="29"/>
      <c r="B69" s="106"/>
      <c r="C69" s="41"/>
      <c r="D69" s="136"/>
      <c r="E69" s="104"/>
      <c r="F69" s="128"/>
      <c r="G69" s="35"/>
    </row>
    <row r="70" spans="1:7" x14ac:dyDescent="0.2">
      <c r="A70" s="29"/>
      <c r="B70" s="105"/>
      <c r="C70" s="41"/>
      <c r="D70" s="136"/>
      <c r="E70" s="10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62"/>
      <c r="E85" s="104"/>
      <c r="F85" s="154"/>
      <c r="G85" s="35"/>
    </row>
    <row r="86" spans="1:7" x14ac:dyDescent="0.2">
      <c r="A86" s="29"/>
      <c r="B86" s="101"/>
      <c r="C86" s="41"/>
      <c r="D86" s="67"/>
      <c r="E86" s="104"/>
      <c r="F86" s="154"/>
      <c r="G86" s="35"/>
    </row>
    <row r="87" spans="1:7" x14ac:dyDescent="0.2">
      <c r="A87" s="29"/>
      <c r="B87" s="101"/>
      <c r="C87" s="41"/>
      <c r="D87" s="159"/>
      <c r="E87" s="104"/>
      <c r="F87" s="154"/>
      <c r="G87" s="35"/>
    </row>
    <row r="88" spans="1:7" x14ac:dyDescent="0.2">
      <c r="A88" s="29"/>
      <c r="B88" s="101"/>
      <c r="C88" s="41"/>
      <c r="D88" s="160"/>
      <c r="E88" s="108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31"/>
      <c r="D91" s="67"/>
      <c r="E91" s="131"/>
      <c r="F91" s="117"/>
      <c r="G91" s="35"/>
    </row>
    <row r="92" spans="1:7" x14ac:dyDescent="0.2">
      <c r="A92" s="29"/>
      <c r="B92" s="101"/>
      <c r="C92" s="41"/>
      <c r="D92" s="118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22500</v>
      </c>
    </row>
    <row r="95" spans="1:7" ht="13.5" thickTop="1" x14ac:dyDescent="0.2">
      <c r="A95" s="1149" t="s">
        <v>720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355" t="s">
        <v>624</v>
      </c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413</v>
      </c>
      <c r="E99" s="1139" t="s">
        <v>142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414</v>
      </c>
      <c r="E100" s="1143" t="s">
        <v>0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61</v>
      </c>
      <c r="D105" s="13"/>
      <c r="E105" s="343" t="s">
        <v>729</v>
      </c>
      <c r="F105" s="98"/>
      <c r="G105" s="344" t="s">
        <v>717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6" t="s">
        <v>47</v>
      </c>
      <c r="B109" s="26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29">
        <v>1</v>
      </c>
      <c r="B110" s="101"/>
      <c r="C110" s="352" t="s">
        <v>300</v>
      </c>
      <c r="D110" s="357" t="s">
        <v>721</v>
      </c>
      <c r="E110" s="158">
        <v>100</v>
      </c>
      <c r="F110" s="128">
        <v>250</v>
      </c>
      <c r="G110" s="35">
        <f>F110*E110</f>
        <v>25000</v>
      </c>
    </row>
    <row r="111" spans="1:7" x14ac:dyDescent="0.2">
      <c r="A111" s="29"/>
      <c r="B111" s="101"/>
      <c r="C111" s="41"/>
      <c r="D111" s="351" t="s">
        <v>722</v>
      </c>
      <c r="E111" s="156"/>
      <c r="F111" s="128"/>
      <c r="G111" s="35"/>
    </row>
    <row r="112" spans="1:7" x14ac:dyDescent="0.2">
      <c r="A112" s="29"/>
      <c r="B112" s="101"/>
      <c r="C112" s="352"/>
      <c r="D112" s="351" t="s">
        <v>727</v>
      </c>
      <c r="E112" s="108"/>
      <c r="F112" s="149"/>
      <c r="G112" s="35"/>
    </row>
    <row r="113" spans="1:13" x14ac:dyDescent="0.2">
      <c r="A113" s="29"/>
      <c r="B113" s="101"/>
      <c r="C113" s="41"/>
      <c r="D113" s="351" t="s">
        <v>728</v>
      </c>
      <c r="E113" s="108"/>
      <c r="F113" s="128"/>
      <c r="G113" s="353"/>
    </row>
    <row r="114" spans="1:13" x14ac:dyDescent="0.2">
      <c r="A114" s="29"/>
      <c r="B114" s="105"/>
      <c r="C114" s="352"/>
      <c r="D114" s="357"/>
      <c r="E114" s="102"/>
      <c r="F114" s="128"/>
      <c r="G114" s="35"/>
    </row>
    <row r="115" spans="1:13" x14ac:dyDescent="0.2">
      <c r="A115" s="29"/>
      <c r="B115" s="105"/>
      <c r="C115" s="41"/>
      <c r="D115" s="136"/>
      <c r="E115" s="102"/>
      <c r="F115" s="128"/>
      <c r="G115" s="35"/>
    </row>
    <row r="116" spans="1:13" x14ac:dyDescent="0.2">
      <c r="A116" s="29"/>
      <c r="B116" s="151"/>
      <c r="C116" s="119"/>
      <c r="D116" s="136"/>
      <c r="E116" s="108"/>
      <c r="F116" s="150"/>
      <c r="G116" s="35"/>
      <c r="I116" s="353" t="e">
        <f>#REF!*#REF!</f>
        <v>#REF!</v>
      </c>
      <c r="J116" s="419"/>
      <c r="K116" s="419"/>
      <c r="L116" s="419"/>
      <c r="M116" s="419"/>
    </row>
    <row r="117" spans="1:13" x14ac:dyDescent="0.2">
      <c r="A117" s="29"/>
      <c r="B117" s="151"/>
      <c r="C117" s="119"/>
      <c r="D117" s="144"/>
      <c r="E117" s="108"/>
      <c r="F117" s="150"/>
      <c r="G117" s="35"/>
      <c r="I117" s="353"/>
      <c r="J117" s="419"/>
      <c r="K117" s="419"/>
      <c r="L117" s="419"/>
      <c r="M117" s="419"/>
    </row>
    <row r="118" spans="1:13" x14ac:dyDescent="0.2">
      <c r="A118" s="29"/>
      <c r="B118" s="101"/>
      <c r="C118" s="41"/>
      <c r="D118" s="144"/>
      <c r="E118" s="155"/>
      <c r="F118" s="128"/>
      <c r="G118" s="35"/>
      <c r="I118" s="353" t="e">
        <f>#REF!*#REF!</f>
        <v>#REF!</v>
      </c>
      <c r="J118" s="419"/>
      <c r="K118" s="419"/>
      <c r="L118" s="419"/>
      <c r="M118" s="419"/>
    </row>
    <row r="119" spans="1:13" x14ac:dyDescent="0.2">
      <c r="A119" s="29"/>
      <c r="B119" s="106"/>
      <c r="C119" s="41"/>
      <c r="D119" s="136"/>
      <c r="E119" s="104"/>
      <c r="F119" s="128"/>
      <c r="G119" s="35"/>
      <c r="I119" s="353"/>
      <c r="J119" s="419"/>
      <c r="K119" s="419"/>
      <c r="L119" s="419"/>
      <c r="M119" s="419"/>
    </row>
    <row r="120" spans="1:13" x14ac:dyDescent="0.2">
      <c r="A120" s="29"/>
      <c r="B120" s="105"/>
      <c r="C120" s="41"/>
      <c r="D120" s="136"/>
      <c r="E120" s="108"/>
      <c r="F120" s="152"/>
      <c r="G120" s="35"/>
      <c r="I120" s="353"/>
      <c r="J120" s="419"/>
      <c r="K120" s="419"/>
      <c r="L120" s="419"/>
      <c r="M120" s="419"/>
    </row>
    <row r="121" spans="1:13" x14ac:dyDescent="0.2">
      <c r="A121" s="29"/>
      <c r="B121" s="107"/>
      <c r="C121" s="41"/>
      <c r="D121" s="136"/>
      <c r="E121" s="153"/>
      <c r="F121" s="128"/>
      <c r="G121" s="35"/>
      <c r="I121" s="353"/>
      <c r="J121" s="419"/>
      <c r="K121" s="419"/>
      <c r="L121" s="419"/>
      <c r="M121" s="419"/>
    </row>
    <row r="122" spans="1:13" x14ac:dyDescent="0.2">
      <c r="A122" s="29"/>
      <c r="B122" s="107"/>
      <c r="C122" s="41"/>
      <c r="D122" s="67"/>
      <c r="E122" s="153"/>
      <c r="F122" s="128"/>
      <c r="G122" s="35"/>
      <c r="I122" s="353"/>
      <c r="J122" s="419"/>
      <c r="K122" s="419"/>
      <c r="L122" s="419"/>
      <c r="M122" s="419"/>
    </row>
    <row r="123" spans="1:13" x14ac:dyDescent="0.2">
      <c r="A123" s="29"/>
      <c r="B123" s="101"/>
      <c r="C123" s="41"/>
      <c r="D123" s="67"/>
      <c r="E123" s="108"/>
      <c r="F123" s="128"/>
      <c r="G123" s="35"/>
      <c r="I123" s="353"/>
      <c r="J123" s="419"/>
      <c r="K123" s="419"/>
      <c r="L123" s="419"/>
      <c r="M123" s="419"/>
    </row>
    <row r="124" spans="1:13" x14ac:dyDescent="0.2">
      <c r="A124" s="29"/>
      <c r="B124" s="101"/>
      <c r="C124" s="41"/>
      <c r="D124" s="67"/>
      <c r="E124" s="153"/>
      <c r="F124" s="128"/>
      <c r="G124" s="35"/>
      <c r="I124" s="353"/>
      <c r="J124" s="419"/>
      <c r="K124" s="419"/>
      <c r="L124" s="419"/>
      <c r="M124" s="419"/>
    </row>
    <row r="125" spans="1:13" x14ac:dyDescent="0.2">
      <c r="A125" s="29"/>
      <c r="B125" s="106"/>
      <c r="C125" s="41"/>
      <c r="D125" s="67"/>
      <c r="E125" s="104"/>
      <c r="F125" s="154"/>
      <c r="G125" s="35"/>
      <c r="I125" s="353"/>
      <c r="J125" s="419"/>
      <c r="K125" s="419"/>
      <c r="L125" s="419"/>
      <c r="M125" s="419"/>
    </row>
    <row r="126" spans="1:13" x14ac:dyDescent="0.2">
      <c r="A126" s="29"/>
      <c r="B126" s="105"/>
      <c r="C126" s="41"/>
      <c r="D126" s="130"/>
      <c r="E126" s="104"/>
      <c r="F126" s="154"/>
      <c r="G126" s="35"/>
    </row>
    <row r="127" spans="1:13" x14ac:dyDescent="0.2">
      <c r="A127" s="29"/>
      <c r="B127" s="105"/>
      <c r="C127" s="41"/>
      <c r="D127" s="67"/>
      <c r="E127" s="104"/>
      <c r="F127" s="154"/>
      <c r="G127" s="35"/>
    </row>
    <row r="128" spans="1:13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136"/>
      <c r="E134" s="104"/>
      <c r="F134" s="154"/>
      <c r="G134" s="35"/>
    </row>
    <row r="135" spans="1:7" x14ac:dyDescent="0.2">
      <c r="A135" s="29"/>
      <c r="B135" s="101"/>
      <c r="C135" s="41"/>
      <c r="D135" s="62"/>
      <c r="E135" s="104"/>
      <c r="F135" s="154"/>
      <c r="G135" s="35"/>
    </row>
    <row r="136" spans="1:7" x14ac:dyDescent="0.2">
      <c r="A136" s="29"/>
      <c r="B136" s="101"/>
      <c r="C136" s="41"/>
      <c r="D136" s="67"/>
      <c r="E136" s="104"/>
      <c r="F136" s="154"/>
      <c r="G136" s="35"/>
    </row>
    <row r="137" spans="1:7" x14ac:dyDescent="0.2">
      <c r="A137" s="29"/>
      <c r="B137" s="101"/>
      <c r="C137" s="41"/>
      <c r="D137" s="159"/>
      <c r="E137" s="104"/>
      <c r="F137" s="154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25000</v>
      </c>
    </row>
    <row r="145" spans="1:7" ht="13.5" thickTop="1" x14ac:dyDescent="0.2">
      <c r="A145" s="1149" t="s">
        <v>723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355" t="s">
        <v>724</v>
      </c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413</v>
      </c>
      <c r="E149" s="1139" t="s">
        <v>142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414</v>
      </c>
      <c r="E150" s="1143" t="s">
        <v>0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61</v>
      </c>
      <c r="D155" s="13"/>
      <c r="E155" s="343" t="s">
        <v>735</v>
      </c>
      <c r="F155" s="98"/>
      <c r="G155" s="344" t="s">
        <v>717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20" t="s">
        <v>50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29">
        <v>1</v>
      </c>
      <c r="B160" s="101"/>
      <c r="C160" s="352" t="s">
        <v>300</v>
      </c>
      <c r="D160" s="357" t="s">
        <v>835</v>
      </c>
      <c r="E160" s="158">
        <v>283</v>
      </c>
      <c r="F160" s="128">
        <v>600</v>
      </c>
      <c r="G160" s="35">
        <f>F160*E160</f>
        <v>169800</v>
      </c>
    </row>
    <row r="161" spans="1:13" x14ac:dyDescent="0.2">
      <c r="A161" s="29"/>
      <c r="B161" s="101"/>
      <c r="C161" s="41"/>
      <c r="D161" s="351" t="s">
        <v>358</v>
      </c>
      <c r="E161" s="156"/>
      <c r="F161" s="128"/>
      <c r="G161" s="35"/>
    </row>
    <row r="162" spans="1:13" x14ac:dyDescent="0.2">
      <c r="A162" s="29"/>
      <c r="B162" s="101"/>
      <c r="C162" s="352"/>
      <c r="D162" s="351"/>
      <c r="E162" s="108"/>
      <c r="F162" s="149"/>
      <c r="G162" s="35"/>
    </row>
    <row r="163" spans="1:13" x14ac:dyDescent="0.2">
      <c r="A163" s="29"/>
      <c r="B163" s="101"/>
      <c r="C163" s="41"/>
      <c r="D163" s="357" t="s">
        <v>732</v>
      </c>
      <c r="E163" s="108"/>
      <c r="F163" s="128"/>
      <c r="G163" s="353"/>
    </row>
    <row r="164" spans="1:13" x14ac:dyDescent="0.2">
      <c r="A164" s="29"/>
      <c r="B164" s="105"/>
      <c r="C164" s="352"/>
      <c r="D164" s="364" t="s">
        <v>734</v>
      </c>
      <c r="E164" s="102"/>
      <c r="F164" s="128"/>
      <c r="G164" s="35"/>
    </row>
    <row r="165" spans="1:13" x14ac:dyDescent="0.2">
      <c r="A165" s="29"/>
      <c r="B165" s="105"/>
      <c r="C165" s="41"/>
      <c r="D165" s="364" t="s">
        <v>8</v>
      </c>
      <c r="E165" s="102"/>
      <c r="F165" s="128"/>
      <c r="G165" s="35"/>
    </row>
    <row r="166" spans="1:13" x14ac:dyDescent="0.2">
      <c r="A166" s="29"/>
      <c r="B166" s="151"/>
      <c r="C166" s="119"/>
      <c r="D166" s="357"/>
      <c r="E166" s="108"/>
      <c r="F166" s="150"/>
      <c r="G166" s="35"/>
      <c r="I166" s="353" t="e">
        <f>#REF!*#REF!</f>
        <v>#REF!</v>
      </c>
      <c r="J166" s="419"/>
      <c r="K166" s="419"/>
      <c r="L166" s="419"/>
      <c r="M166" s="419"/>
    </row>
    <row r="167" spans="1:13" x14ac:dyDescent="0.2">
      <c r="A167" s="29"/>
      <c r="B167" s="151"/>
      <c r="C167" s="119"/>
      <c r="D167" s="364"/>
      <c r="E167" s="108"/>
      <c r="F167" s="150"/>
      <c r="G167" s="35"/>
      <c r="I167" s="353"/>
      <c r="J167" s="419"/>
      <c r="K167" s="419"/>
      <c r="L167" s="419"/>
      <c r="M167" s="419"/>
    </row>
    <row r="168" spans="1:13" x14ac:dyDescent="0.2">
      <c r="A168" s="29"/>
      <c r="B168" s="101"/>
      <c r="C168" s="41"/>
      <c r="D168" s="364" t="s">
        <v>8</v>
      </c>
      <c r="E168" s="155"/>
      <c r="F168" s="128"/>
      <c r="G168" s="35"/>
      <c r="I168" s="353" t="e">
        <f>#REF!*#REF!</f>
        <v>#REF!</v>
      </c>
      <c r="J168" s="419"/>
      <c r="K168" s="419"/>
      <c r="L168" s="419"/>
      <c r="M168" s="419"/>
    </row>
    <row r="169" spans="1:13" x14ac:dyDescent="0.2">
      <c r="A169" s="29"/>
      <c r="B169" s="106"/>
      <c r="C169" s="41"/>
      <c r="D169" s="136"/>
      <c r="E169" s="104"/>
      <c r="F169" s="128"/>
      <c r="G169" s="35"/>
      <c r="I169" s="353"/>
      <c r="J169" s="419"/>
      <c r="K169" s="419"/>
      <c r="L169" s="419"/>
      <c r="M169" s="419"/>
    </row>
    <row r="170" spans="1:13" x14ac:dyDescent="0.2">
      <c r="A170" s="29"/>
      <c r="B170" s="105"/>
      <c r="C170" s="41"/>
      <c r="D170" s="136"/>
      <c r="E170" s="108"/>
      <c r="F170" s="152"/>
      <c r="G170" s="35"/>
      <c r="I170" s="353"/>
      <c r="J170" s="419"/>
      <c r="K170" s="419"/>
      <c r="L170" s="419"/>
      <c r="M170" s="419"/>
    </row>
    <row r="171" spans="1:13" x14ac:dyDescent="0.2">
      <c r="A171" s="29"/>
      <c r="B171" s="107"/>
      <c r="C171" s="41"/>
      <c r="D171" s="136"/>
      <c r="E171" s="153"/>
      <c r="F171" s="128"/>
      <c r="G171" s="35"/>
      <c r="I171" s="353"/>
      <c r="J171" s="419"/>
      <c r="K171" s="419"/>
      <c r="L171" s="419"/>
      <c r="M171" s="419"/>
    </row>
    <row r="172" spans="1:13" x14ac:dyDescent="0.2">
      <c r="A172" s="29"/>
      <c r="B172" s="107"/>
      <c r="C172" s="41"/>
      <c r="D172" s="67"/>
      <c r="E172" s="153"/>
      <c r="F172" s="128"/>
      <c r="G172" s="35"/>
      <c r="I172" s="353"/>
      <c r="J172" s="419"/>
      <c r="K172" s="419"/>
      <c r="L172" s="419"/>
      <c r="M172" s="419"/>
    </row>
    <row r="173" spans="1:13" x14ac:dyDescent="0.2">
      <c r="A173" s="29"/>
      <c r="B173" s="101"/>
      <c r="C173" s="41"/>
      <c r="D173" s="67"/>
      <c r="E173" s="108"/>
      <c r="F173" s="128"/>
      <c r="G173" s="35"/>
      <c r="I173" s="353"/>
      <c r="J173" s="419"/>
      <c r="K173" s="419"/>
      <c r="L173" s="419"/>
      <c r="M173" s="419"/>
    </row>
    <row r="174" spans="1:13" x14ac:dyDescent="0.2">
      <c r="A174" s="29"/>
      <c r="B174" s="101"/>
      <c r="C174" s="41"/>
      <c r="D174" s="67"/>
      <c r="E174" s="153"/>
      <c r="F174" s="128"/>
      <c r="G174" s="35"/>
      <c r="I174" s="353"/>
      <c r="J174" s="419"/>
      <c r="K174" s="419"/>
      <c r="L174" s="419"/>
      <c r="M174" s="419"/>
    </row>
    <row r="175" spans="1:13" x14ac:dyDescent="0.2">
      <c r="A175" s="29"/>
      <c r="B175" s="106"/>
      <c r="C175" s="41"/>
      <c r="D175" s="67"/>
      <c r="E175" s="104"/>
      <c r="F175" s="154"/>
      <c r="G175" s="35"/>
      <c r="I175" s="353"/>
      <c r="J175" s="419"/>
      <c r="K175" s="419"/>
      <c r="L175" s="419"/>
      <c r="M175" s="419"/>
    </row>
    <row r="176" spans="1:13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136"/>
      <c r="E183" s="104"/>
      <c r="F183" s="154"/>
      <c r="G183" s="35"/>
    </row>
    <row r="184" spans="1:7" x14ac:dyDescent="0.2">
      <c r="A184" s="29"/>
      <c r="B184" s="101"/>
      <c r="C184" s="41"/>
      <c r="D184" s="136"/>
      <c r="E184" s="104"/>
      <c r="F184" s="154"/>
      <c r="G184" s="35"/>
    </row>
    <row r="185" spans="1:7" x14ac:dyDescent="0.2">
      <c r="A185" s="29"/>
      <c r="B185" s="101"/>
      <c r="C185" s="41"/>
      <c r="D185" s="62"/>
      <c r="E185" s="104"/>
      <c r="F185" s="154"/>
      <c r="G185" s="35"/>
    </row>
    <row r="186" spans="1:7" x14ac:dyDescent="0.2">
      <c r="A186" s="29"/>
      <c r="B186" s="101"/>
      <c r="C186" s="41"/>
      <c r="D186" s="67"/>
      <c r="E186" s="104"/>
      <c r="F186" s="154"/>
      <c r="G186" s="35"/>
    </row>
    <row r="187" spans="1:7" x14ac:dyDescent="0.2">
      <c r="A187" s="29"/>
      <c r="B187" s="101"/>
      <c r="C187" s="41"/>
      <c r="D187" s="159"/>
      <c r="E187" s="104"/>
      <c r="F187" s="154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13" x14ac:dyDescent="0.2">
      <c r="A193" s="29"/>
      <c r="B193" s="101"/>
      <c r="C193" s="41"/>
      <c r="D193" s="144"/>
      <c r="E193" s="108"/>
      <c r="F193" s="149"/>
      <c r="G193" s="35"/>
    </row>
    <row r="194" spans="1:13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169800</v>
      </c>
    </row>
    <row r="195" spans="1:13" ht="13.5" thickTop="1" x14ac:dyDescent="0.2">
      <c r="A195" s="1149" t="s">
        <v>2033</v>
      </c>
      <c r="B195" s="1150"/>
      <c r="C195" s="1150"/>
      <c r="D195" s="1150"/>
      <c r="E195" s="1150"/>
      <c r="F195" s="1150"/>
      <c r="G195" s="1151"/>
      <c r="I195" s="22"/>
      <c r="J195" s="22"/>
      <c r="K195" s="22"/>
      <c r="L195" s="22"/>
      <c r="M195" s="22"/>
    </row>
    <row r="196" spans="1:13" ht="13.5" thickBot="1" x14ac:dyDescent="0.25">
      <c r="A196" s="52"/>
      <c r="B196" s="103"/>
      <c r="C196" s="355" t="s">
        <v>8</v>
      </c>
      <c r="D196" s="54"/>
      <c r="E196" s="103"/>
      <c r="F196" s="55"/>
      <c r="G196" s="56"/>
      <c r="I196" s="103"/>
      <c r="J196" s="100"/>
      <c r="K196" s="100"/>
      <c r="L196" s="100"/>
      <c r="M196" s="100"/>
    </row>
    <row r="197" spans="1:13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13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13" x14ac:dyDescent="0.2">
      <c r="A199" s="1134" t="s">
        <v>38</v>
      </c>
      <c r="B199" s="1135"/>
      <c r="C199" s="1135"/>
      <c r="D199" s="58" t="s">
        <v>413</v>
      </c>
      <c r="E199" s="1139" t="s">
        <v>142</v>
      </c>
      <c r="F199" s="1139"/>
      <c r="G199" s="1140"/>
    </row>
    <row r="200" spans="1:13" ht="13.5" thickBot="1" x14ac:dyDescent="0.25">
      <c r="A200" s="1141" t="s">
        <v>39</v>
      </c>
      <c r="B200" s="1142"/>
      <c r="C200" s="1142"/>
      <c r="D200" s="59" t="s">
        <v>414</v>
      </c>
      <c r="E200" s="1143" t="s">
        <v>0</v>
      </c>
      <c r="F200" s="1143"/>
      <c r="G200" s="1144"/>
    </row>
    <row r="201" spans="1:13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13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13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13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13" x14ac:dyDescent="0.2">
      <c r="A205" s="12" t="s">
        <v>1</v>
      </c>
      <c r="B205" s="13"/>
      <c r="C205" s="14" t="s">
        <v>61</v>
      </c>
      <c r="D205" s="13"/>
      <c r="E205" s="343" t="s">
        <v>773</v>
      </c>
      <c r="F205" s="98"/>
      <c r="G205" s="344" t="s">
        <v>751</v>
      </c>
    </row>
    <row r="206" spans="1:13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13" x14ac:dyDescent="0.2">
      <c r="A207" s="21" t="s">
        <v>37</v>
      </c>
      <c r="B207" s="22"/>
      <c r="C207" s="22"/>
      <c r="D207" s="22"/>
      <c r="E207" s="23" t="s">
        <v>46</v>
      </c>
      <c r="F207" s="24"/>
      <c r="G207" s="20" t="s">
        <v>50</v>
      </c>
    </row>
    <row r="208" spans="1:13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29">
        <v>1</v>
      </c>
      <c r="B210" s="101"/>
      <c r="C210" s="352" t="s">
        <v>149</v>
      </c>
      <c r="D210" s="357" t="s">
        <v>752</v>
      </c>
      <c r="E210" s="158">
        <v>30</v>
      </c>
      <c r="F210" s="128">
        <v>250</v>
      </c>
      <c r="G210" s="35">
        <f>F210*E210</f>
        <v>7500</v>
      </c>
    </row>
    <row r="211" spans="1:7" x14ac:dyDescent="0.2">
      <c r="A211" s="29"/>
      <c r="B211" s="101"/>
      <c r="C211" s="41"/>
      <c r="D211" s="351" t="s">
        <v>753</v>
      </c>
      <c r="E211" s="156"/>
      <c r="F211" s="128"/>
      <c r="G211" s="35"/>
    </row>
    <row r="212" spans="1:7" x14ac:dyDescent="0.2">
      <c r="A212" s="29"/>
      <c r="B212" s="101"/>
      <c r="C212" s="352"/>
      <c r="D212" s="351"/>
      <c r="E212" s="108"/>
      <c r="F212" s="149"/>
      <c r="G212" s="35"/>
    </row>
    <row r="213" spans="1:7" x14ac:dyDescent="0.2">
      <c r="A213" s="29"/>
      <c r="B213" s="101"/>
      <c r="C213" s="41"/>
      <c r="D213" s="351"/>
      <c r="E213" s="108"/>
      <c r="F213" s="128"/>
      <c r="G213" s="353"/>
    </row>
    <row r="214" spans="1:7" x14ac:dyDescent="0.2">
      <c r="A214" s="29"/>
      <c r="B214" s="105"/>
      <c r="C214" s="352"/>
      <c r="D214" s="357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51"/>
      <c r="C216" s="119"/>
      <c r="D216" s="357"/>
      <c r="E216" s="108"/>
      <c r="F216" s="150"/>
      <c r="G216" s="35"/>
    </row>
    <row r="217" spans="1:7" x14ac:dyDescent="0.2">
      <c r="A217" s="29"/>
      <c r="B217" s="151"/>
      <c r="C217" s="119"/>
      <c r="D217" s="364"/>
      <c r="E217" s="108"/>
      <c r="F217" s="150"/>
      <c r="G217" s="35"/>
    </row>
    <row r="218" spans="1:7" x14ac:dyDescent="0.2">
      <c r="A218" s="29"/>
      <c r="B218" s="101"/>
      <c r="C218" s="41"/>
      <c r="D218" s="364"/>
      <c r="E218" s="155"/>
      <c r="F218" s="128"/>
      <c r="G218" s="35"/>
    </row>
    <row r="219" spans="1:7" x14ac:dyDescent="0.2">
      <c r="A219" s="29"/>
      <c r="B219" s="106"/>
      <c r="C219" s="41"/>
      <c r="D219" s="136"/>
      <c r="E219" s="104"/>
      <c r="F219" s="128"/>
      <c r="G219" s="35"/>
    </row>
    <row r="220" spans="1:7" x14ac:dyDescent="0.2">
      <c r="A220" s="29"/>
      <c r="B220" s="105"/>
      <c r="C220" s="41"/>
      <c r="D220" s="136"/>
      <c r="E220" s="10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136"/>
      <c r="E233" s="104"/>
      <c r="F233" s="154"/>
      <c r="G233" s="35"/>
    </row>
    <row r="234" spans="1:7" x14ac:dyDescent="0.2">
      <c r="A234" s="29"/>
      <c r="B234" s="101"/>
      <c r="C234" s="41"/>
      <c r="D234" s="136"/>
      <c r="E234" s="104"/>
      <c r="F234" s="154"/>
      <c r="G234" s="35"/>
    </row>
    <row r="235" spans="1:7" x14ac:dyDescent="0.2">
      <c r="A235" s="29"/>
      <c r="B235" s="101"/>
      <c r="C235" s="41"/>
      <c r="D235" s="62"/>
      <c r="E235" s="104"/>
      <c r="F235" s="154"/>
      <c r="G235" s="35"/>
    </row>
    <row r="236" spans="1:7" x14ac:dyDescent="0.2">
      <c r="A236" s="29"/>
      <c r="B236" s="101"/>
      <c r="C236" s="41"/>
      <c r="D236" s="67"/>
      <c r="E236" s="104"/>
      <c r="F236" s="154"/>
      <c r="G236" s="35"/>
    </row>
    <row r="237" spans="1:7" x14ac:dyDescent="0.2">
      <c r="A237" s="29"/>
      <c r="B237" s="101"/>
      <c r="C237" s="41"/>
      <c r="D237" s="159"/>
      <c r="E237" s="104"/>
      <c r="F237" s="154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7500</v>
      </c>
    </row>
    <row r="245" spans="1:7" ht="13.5" thickTop="1" x14ac:dyDescent="0.2">
      <c r="A245" s="1149" t="s">
        <v>754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03"/>
      <c r="C246" s="355" t="s">
        <v>8</v>
      </c>
      <c r="D246" s="54"/>
      <c r="E246" s="103"/>
      <c r="F246" s="55"/>
      <c r="G246" s="5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58" t="s">
        <v>413</v>
      </c>
      <c r="E249" s="1139" t="s">
        <v>142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59" t="s">
        <v>414</v>
      </c>
      <c r="E250" s="1143" t="s">
        <v>0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61</v>
      </c>
      <c r="D255" s="13"/>
      <c r="E255" s="343" t="s">
        <v>922</v>
      </c>
      <c r="F255" s="98"/>
      <c r="G255" s="344" t="s">
        <v>894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20" t="s">
        <v>50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29">
        <v>1</v>
      </c>
      <c r="B260" s="101"/>
      <c r="C260" s="352" t="s">
        <v>149</v>
      </c>
      <c r="D260" s="357" t="s">
        <v>926</v>
      </c>
      <c r="E260" s="158">
        <v>30</v>
      </c>
      <c r="F260" s="128">
        <v>250</v>
      </c>
      <c r="G260" s="35">
        <f>F260*E260</f>
        <v>7500</v>
      </c>
    </row>
    <row r="261" spans="1:7" x14ac:dyDescent="0.2">
      <c r="A261" s="29"/>
      <c r="B261" s="101"/>
      <c r="C261" s="41"/>
      <c r="D261" s="351" t="s">
        <v>927</v>
      </c>
      <c r="E261" s="156"/>
      <c r="F261" s="128"/>
      <c r="G261" s="35"/>
    </row>
    <row r="262" spans="1:7" x14ac:dyDescent="0.2">
      <c r="A262" s="29"/>
      <c r="B262" s="101"/>
      <c r="C262" s="352"/>
      <c r="D262" s="351"/>
      <c r="E262" s="108"/>
      <c r="F262" s="149"/>
      <c r="G262" s="35"/>
    </row>
    <row r="263" spans="1:7" x14ac:dyDescent="0.2">
      <c r="A263" s="29"/>
      <c r="B263" s="101"/>
      <c r="C263" s="41"/>
      <c r="D263" s="351"/>
      <c r="E263" s="108"/>
      <c r="F263" s="128"/>
      <c r="G263" s="353"/>
    </row>
    <row r="264" spans="1:7" x14ac:dyDescent="0.2">
      <c r="A264" s="29"/>
      <c r="B264" s="105"/>
      <c r="C264" s="352"/>
      <c r="D264" s="357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51"/>
      <c r="C266" s="119"/>
      <c r="D266" s="357"/>
      <c r="E266" s="108"/>
      <c r="F266" s="150"/>
      <c r="G266" s="35"/>
    </row>
    <row r="267" spans="1:7" x14ac:dyDescent="0.2">
      <c r="A267" s="29"/>
      <c r="B267" s="151"/>
      <c r="C267" s="119"/>
      <c r="D267" s="364"/>
      <c r="E267" s="108"/>
      <c r="F267" s="150"/>
      <c r="G267" s="35"/>
    </row>
    <row r="268" spans="1:7" x14ac:dyDescent="0.2">
      <c r="A268" s="29"/>
      <c r="B268" s="101"/>
      <c r="C268" s="41"/>
      <c r="D268" s="364"/>
      <c r="E268" s="155"/>
      <c r="F268" s="128"/>
      <c r="G268" s="35"/>
    </row>
    <row r="269" spans="1:7" x14ac:dyDescent="0.2">
      <c r="A269" s="29"/>
      <c r="B269" s="106"/>
      <c r="C269" s="41"/>
      <c r="D269" s="136"/>
      <c r="E269" s="104"/>
      <c r="F269" s="128"/>
      <c r="G269" s="35"/>
    </row>
    <row r="270" spans="1:7" x14ac:dyDescent="0.2">
      <c r="A270" s="29"/>
      <c r="B270" s="105"/>
      <c r="C270" s="41"/>
      <c r="D270" s="136"/>
      <c r="E270" s="10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136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136"/>
      <c r="E283" s="104"/>
      <c r="F283" s="154"/>
      <c r="G283" s="35"/>
    </row>
    <row r="284" spans="1:7" x14ac:dyDescent="0.2">
      <c r="A284" s="29"/>
      <c r="B284" s="101"/>
      <c r="C284" s="41"/>
      <c r="D284" s="136"/>
      <c r="E284" s="104"/>
      <c r="F284" s="154"/>
      <c r="G284" s="35"/>
    </row>
    <row r="285" spans="1:7" x14ac:dyDescent="0.2">
      <c r="A285" s="29"/>
      <c r="B285" s="101"/>
      <c r="C285" s="41"/>
      <c r="D285" s="62"/>
      <c r="E285" s="104"/>
      <c r="F285" s="154"/>
      <c r="G285" s="35"/>
    </row>
    <row r="286" spans="1:7" x14ac:dyDescent="0.2">
      <c r="A286" s="29"/>
      <c r="B286" s="101"/>
      <c r="C286" s="41"/>
      <c r="D286" s="67"/>
      <c r="E286" s="104"/>
      <c r="F286" s="154"/>
      <c r="G286" s="35"/>
    </row>
    <row r="287" spans="1:7" x14ac:dyDescent="0.2">
      <c r="A287" s="29"/>
      <c r="B287" s="101"/>
      <c r="C287" s="41"/>
      <c r="D287" s="159"/>
      <c r="E287" s="104"/>
      <c r="F287" s="154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7500</v>
      </c>
    </row>
    <row r="295" spans="1:7" ht="13.5" thickTop="1" x14ac:dyDescent="0.2">
      <c r="A295" s="1149" t="s">
        <v>844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03"/>
      <c r="C296" s="355" t="s">
        <v>8</v>
      </c>
      <c r="D296" s="54"/>
      <c r="E296" s="103"/>
      <c r="F296" s="55"/>
      <c r="G296" s="56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58" t="s">
        <v>413</v>
      </c>
      <c r="E299" s="1139" t="s">
        <v>142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59" t="s">
        <v>414</v>
      </c>
      <c r="E300" s="1143" t="s">
        <v>0</v>
      </c>
      <c r="F300" s="1143"/>
      <c r="G300" s="1144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58" t="s">
        <v>49</v>
      </c>
      <c r="B303" s="1159"/>
      <c r="C303" s="1159"/>
      <c r="D303" s="1159"/>
      <c r="E303" s="1159"/>
      <c r="F303" s="1159"/>
      <c r="G303" s="1160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61</v>
      </c>
      <c r="D305" s="13"/>
      <c r="E305" s="343" t="s">
        <v>1159</v>
      </c>
      <c r="F305" s="98"/>
      <c r="G305" s="344" t="s">
        <v>1075</v>
      </c>
    </row>
    <row r="306" spans="1:7" x14ac:dyDescent="0.2">
      <c r="A306" s="17" t="s">
        <v>8</v>
      </c>
      <c r="B306" s="100"/>
      <c r="C306" s="19"/>
      <c r="D306" s="4"/>
      <c r="E306" s="1145"/>
      <c r="F306" s="1146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20" t="s">
        <v>50</v>
      </c>
    </row>
    <row r="308" spans="1:7" x14ac:dyDescent="0.2">
      <c r="A308" s="6"/>
      <c r="B308" s="99"/>
      <c r="C308" s="8"/>
      <c r="D308" s="8"/>
      <c r="E308" s="1147"/>
      <c r="F308" s="1148"/>
      <c r="G308" s="25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29">
        <v>1</v>
      </c>
      <c r="B310" s="101"/>
      <c r="C310" s="352" t="s">
        <v>149</v>
      </c>
      <c r="D310" s="357" t="s">
        <v>1172</v>
      </c>
      <c r="E310" s="158">
        <v>50</v>
      </c>
      <c r="F310" s="128">
        <v>250</v>
      </c>
      <c r="G310" s="35">
        <f>F310*E310</f>
        <v>12500</v>
      </c>
    </row>
    <row r="311" spans="1:7" x14ac:dyDescent="0.2">
      <c r="A311" s="29"/>
      <c r="B311" s="101"/>
      <c r="C311" s="41"/>
      <c r="D311" s="351" t="s">
        <v>927</v>
      </c>
      <c r="E311" s="156"/>
      <c r="F311" s="128"/>
      <c r="G311" s="35"/>
    </row>
    <row r="312" spans="1:7" x14ac:dyDescent="0.2">
      <c r="A312" s="29"/>
      <c r="B312" s="101"/>
      <c r="C312" s="352"/>
      <c r="D312" s="351"/>
      <c r="E312" s="108"/>
      <c r="F312" s="149"/>
      <c r="G312" s="35"/>
    </row>
    <row r="313" spans="1:7" x14ac:dyDescent="0.2">
      <c r="A313" s="29"/>
      <c r="B313" s="101"/>
      <c r="C313" s="41"/>
      <c r="D313" s="351"/>
      <c r="E313" s="108"/>
      <c r="F313" s="128"/>
      <c r="G313" s="353"/>
    </row>
    <row r="314" spans="1:7" x14ac:dyDescent="0.2">
      <c r="A314" s="29"/>
      <c r="B314" s="105"/>
      <c r="C314" s="352"/>
      <c r="D314" s="357"/>
      <c r="E314" s="102"/>
      <c r="F314" s="128"/>
      <c r="G314" s="35"/>
    </row>
    <row r="315" spans="1:7" x14ac:dyDescent="0.2">
      <c r="A315" s="29"/>
      <c r="B315" s="105"/>
      <c r="C315" s="41"/>
      <c r="D315" s="136"/>
      <c r="E315" s="102"/>
      <c r="F315" s="128"/>
      <c r="G315" s="35"/>
    </row>
    <row r="316" spans="1:7" x14ac:dyDescent="0.2">
      <c r="A316" s="29"/>
      <c r="B316" s="151"/>
      <c r="C316" s="119"/>
      <c r="D316" s="357"/>
      <c r="E316" s="108"/>
      <c r="F316" s="150"/>
      <c r="G316" s="35"/>
    </row>
    <row r="317" spans="1:7" x14ac:dyDescent="0.2">
      <c r="A317" s="29"/>
      <c r="B317" s="151"/>
      <c r="C317" s="119"/>
      <c r="D317" s="364"/>
      <c r="E317" s="108"/>
      <c r="F317" s="150"/>
      <c r="G317" s="35"/>
    </row>
    <row r="318" spans="1:7" x14ac:dyDescent="0.2">
      <c r="A318" s="29"/>
      <c r="B318" s="101"/>
      <c r="C318" s="41"/>
      <c r="D318" s="364"/>
      <c r="E318" s="155"/>
      <c r="F318" s="128"/>
      <c r="G318" s="35"/>
    </row>
    <row r="319" spans="1:7" x14ac:dyDescent="0.2">
      <c r="A319" s="29"/>
      <c r="B319" s="106"/>
      <c r="C319" s="41"/>
      <c r="D319" s="136"/>
      <c r="E319" s="104"/>
      <c r="F319" s="128"/>
      <c r="G319" s="35"/>
    </row>
    <row r="320" spans="1:7" x14ac:dyDescent="0.2">
      <c r="A320" s="29"/>
      <c r="B320" s="105"/>
      <c r="C320" s="41"/>
      <c r="D320" s="136"/>
      <c r="E320" s="108"/>
      <c r="F320" s="152"/>
      <c r="G320" s="35"/>
    </row>
    <row r="321" spans="1:8" x14ac:dyDescent="0.2">
      <c r="A321" s="29"/>
      <c r="B321" s="107"/>
      <c r="C321" s="41"/>
      <c r="D321" s="136"/>
      <c r="E321" s="153"/>
      <c r="F321" s="128"/>
      <c r="G321" s="35"/>
    </row>
    <row r="322" spans="1:8" x14ac:dyDescent="0.2">
      <c r="A322" s="29"/>
      <c r="B322" s="107"/>
      <c r="C322" s="41"/>
      <c r="D322" s="67"/>
      <c r="E322" s="153"/>
      <c r="F322" s="128"/>
      <c r="G322" s="35"/>
      <c r="H322" s="1" t="s">
        <v>150</v>
      </c>
    </row>
    <row r="323" spans="1:8" x14ac:dyDescent="0.2">
      <c r="A323" s="29"/>
      <c r="B323" s="101"/>
      <c r="C323" s="41"/>
      <c r="D323" s="67"/>
      <c r="E323" s="108"/>
      <c r="F323" s="128"/>
      <c r="G323" s="35"/>
    </row>
    <row r="324" spans="1:8" x14ac:dyDescent="0.2">
      <c r="A324" s="29"/>
      <c r="B324" s="101"/>
      <c r="C324" s="41"/>
      <c r="D324" s="67"/>
      <c r="E324" s="153"/>
      <c r="F324" s="128"/>
      <c r="G324" s="35"/>
    </row>
    <row r="325" spans="1:8" x14ac:dyDescent="0.2">
      <c r="A325" s="29"/>
      <c r="B325" s="106"/>
      <c r="C325" s="41"/>
      <c r="D325" s="67"/>
      <c r="E325" s="104"/>
      <c r="F325" s="154"/>
      <c r="G325" s="35"/>
    </row>
    <row r="326" spans="1:8" x14ac:dyDescent="0.2">
      <c r="A326" s="29"/>
      <c r="B326" s="105"/>
      <c r="C326" s="41"/>
      <c r="D326" s="130"/>
      <c r="E326" s="104"/>
      <c r="F326" s="154"/>
      <c r="G326" s="35"/>
    </row>
    <row r="327" spans="1:8" x14ac:dyDescent="0.2">
      <c r="A327" s="29"/>
      <c r="B327" s="105"/>
      <c r="C327" s="41"/>
      <c r="D327" s="67"/>
      <c r="E327" s="104"/>
      <c r="F327" s="154"/>
      <c r="G327" s="35"/>
    </row>
    <row r="328" spans="1:8" x14ac:dyDescent="0.2">
      <c r="A328" s="29"/>
      <c r="B328" s="101"/>
      <c r="C328" s="41"/>
      <c r="D328" s="67"/>
      <c r="E328" s="104"/>
      <c r="F328" s="154"/>
      <c r="G328" s="35"/>
    </row>
    <row r="329" spans="1:8" x14ac:dyDescent="0.2">
      <c r="A329" s="29"/>
      <c r="B329" s="101"/>
      <c r="C329" s="41"/>
      <c r="D329" s="136"/>
      <c r="E329" s="104"/>
      <c r="F329" s="154"/>
      <c r="G329" s="35"/>
    </row>
    <row r="330" spans="1:8" x14ac:dyDescent="0.2">
      <c r="A330" s="29"/>
      <c r="B330" s="101"/>
      <c r="C330" s="41"/>
      <c r="D330" s="136"/>
      <c r="E330" s="104"/>
      <c r="F330" s="154"/>
      <c r="G330" s="35"/>
    </row>
    <row r="331" spans="1:8" x14ac:dyDescent="0.2">
      <c r="A331" s="29"/>
      <c r="B331" s="101"/>
      <c r="C331" s="41"/>
      <c r="D331" s="136"/>
      <c r="E331" s="104"/>
      <c r="F331" s="154"/>
      <c r="G331" s="35"/>
    </row>
    <row r="332" spans="1:8" x14ac:dyDescent="0.2">
      <c r="A332" s="29"/>
      <c r="B332" s="101"/>
      <c r="C332" s="41"/>
      <c r="D332" s="136"/>
      <c r="E332" s="104"/>
      <c r="F332" s="154"/>
      <c r="G332" s="35"/>
    </row>
    <row r="333" spans="1:8" x14ac:dyDescent="0.2">
      <c r="A333" s="29"/>
      <c r="B333" s="101"/>
      <c r="C333" s="41"/>
      <c r="D333" s="136"/>
      <c r="E333" s="104"/>
      <c r="F333" s="154"/>
      <c r="G333" s="35"/>
    </row>
    <row r="334" spans="1:8" x14ac:dyDescent="0.2">
      <c r="A334" s="29"/>
      <c r="B334" s="101"/>
      <c r="C334" s="41"/>
      <c r="D334" s="136"/>
      <c r="E334" s="104"/>
      <c r="F334" s="154"/>
      <c r="G334" s="35"/>
    </row>
    <row r="335" spans="1:8" x14ac:dyDescent="0.2">
      <c r="A335" s="29"/>
      <c r="B335" s="101"/>
      <c r="C335" s="41"/>
      <c r="D335" s="62"/>
      <c r="E335" s="104"/>
      <c r="F335" s="154"/>
      <c r="G335" s="35"/>
    </row>
    <row r="336" spans="1:8" x14ac:dyDescent="0.2">
      <c r="A336" s="29"/>
      <c r="B336" s="101"/>
      <c r="C336" s="41"/>
      <c r="D336" s="67"/>
      <c r="E336" s="104"/>
      <c r="F336" s="154"/>
      <c r="G336" s="35"/>
    </row>
    <row r="337" spans="1:7" x14ac:dyDescent="0.2">
      <c r="A337" s="29"/>
      <c r="B337" s="101"/>
      <c r="C337" s="41"/>
      <c r="D337" s="159"/>
      <c r="E337" s="104"/>
      <c r="F337" s="154"/>
      <c r="G337" s="35"/>
    </row>
    <row r="338" spans="1:7" x14ac:dyDescent="0.2">
      <c r="A338" s="29"/>
      <c r="B338" s="101"/>
      <c r="C338" s="41"/>
      <c r="D338" s="160"/>
      <c r="E338" s="108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31"/>
      <c r="D341" s="67"/>
      <c r="E341" s="131"/>
      <c r="F341" s="117"/>
      <c r="G341" s="35"/>
    </row>
    <row r="342" spans="1:7" x14ac:dyDescent="0.2">
      <c r="A342" s="29"/>
      <c r="B342" s="101"/>
      <c r="C342" s="41"/>
      <c r="D342" s="118"/>
      <c r="E342" s="108"/>
      <c r="F342" s="149"/>
      <c r="G342" s="35"/>
    </row>
    <row r="343" spans="1:7" x14ac:dyDescent="0.2">
      <c r="A343" s="29"/>
      <c r="B343" s="101"/>
      <c r="C343" s="41"/>
      <c r="D343" s="144"/>
      <c r="E343" s="108"/>
      <c r="F343" s="149"/>
      <c r="G343" s="35"/>
    </row>
    <row r="344" spans="1: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12500</v>
      </c>
    </row>
    <row r="345" spans="1:7" ht="13.5" thickTop="1" x14ac:dyDescent="0.2">
      <c r="A345" s="1149" t="s">
        <v>1088</v>
      </c>
      <c r="B345" s="1150"/>
      <c r="C345" s="1150"/>
      <c r="D345" s="1150"/>
      <c r="E345" s="1150"/>
      <c r="F345" s="1150"/>
      <c r="G345" s="1151"/>
    </row>
    <row r="346" spans="1:7" ht="13.5" thickBot="1" x14ac:dyDescent="0.25">
      <c r="A346" s="52"/>
      <c r="B346" s="103"/>
      <c r="C346" s="355" t="s">
        <v>1089</v>
      </c>
      <c r="D346" s="54"/>
      <c r="E346" s="103"/>
      <c r="F346" s="55"/>
      <c r="G346" s="56"/>
    </row>
    <row r="347" spans="1:7" ht="13.5" thickTop="1" x14ac:dyDescent="0.2">
      <c r="A347" s="1130"/>
      <c r="B347" s="1131"/>
      <c r="C347" s="1131"/>
      <c r="D347" s="57" t="s">
        <v>11</v>
      </c>
      <c r="E347" s="1132" t="s">
        <v>12</v>
      </c>
      <c r="F347" s="1132"/>
      <c r="G347" s="1133"/>
    </row>
    <row r="348" spans="1:7" x14ac:dyDescent="0.2">
      <c r="A348" s="1134" t="s">
        <v>17</v>
      </c>
      <c r="B348" s="1135"/>
      <c r="C348" s="1135"/>
      <c r="D348" s="39"/>
      <c r="E348" s="1136"/>
      <c r="F348" s="1137"/>
      <c r="G348" s="1138"/>
    </row>
    <row r="349" spans="1:7" x14ac:dyDescent="0.2">
      <c r="A349" s="1134" t="s">
        <v>38</v>
      </c>
      <c r="B349" s="1135"/>
      <c r="C349" s="1135"/>
      <c r="D349" s="58" t="s">
        <v>413</v>
      </c>
      <c r="E349" s="1139" t="s">
        <v>142</v>
      </c>
      <c r="F349" s="1139"/>
      <c r="G349" s="1140"/>
    </row>
    <row r="350" spans="1:7" ht="13.5" thickBot="1" x14ac:dyDescent="0.25">
      <c r="A350" s="1141" t="s">
        <v>39</v>
      </c>
      <c r="B350" s="1142"/>
      <c r="C350" s="1142"/>
      <c r="D350" s="59" t="s">
        <v>414</v>
      </c>
      <c r="E350" s="1143" t="s">
        <v>0</v>
      </c>
      <c r="F350" s="1143"/>
      <c r="G350" s="1144"/>
    </row>
    <row r="351" spans="1:7" ht="16.5" x14ac:dyDescent="0.25">
      <c r="A351" s="1152" t="s">
        <v>29</v>
      </c>
      <c r="B351" s="1153"/>
      <c r="C351" s="1153"/>
      <c r="D351" s="1153"/>
      <c r="E351" s="1153"/>
      <c r="F351" s="1153"/>
      <c r="G351" s="1154"/>
    </row>
    <row r="352" spans="1:7" x14ac:dyDescent="0.2">
      <c r="A352" s="1155" t="s">
        <v>48</v>
      </c>
      <c r="B352" s="1156"/>
      <c r="C352" s="1156"/>
      <c r="D352" s="1156"/>
      <c r="E352" s="1156"/>
      <c r="F352" s="1156"/>
      <c r="G352" s="1157"/>
    </row>
    <row r="353" spans="1:7" x14ac:dyDescent="0.2">
      <c r="A353" s="1158" t="s">
        <v>49</v>
      </c>
      <c r="B353" s="1159"/>
      <c r="C353" s="1159"/>
      <c r="D353" s="1159"/>
      <c r="E353" s="1159"/>
      <c r="F353" s="1159"/>
      <c r="G353" s="1160"/>
    </row>
    <row r="354" spans="1:7" x14ac:dyDescent="0.2">
      <c r="A354" s="6"/>
      <c r="B354" s="99"/>
      <c r="C354" s="8"/>
      <c r="D354" s="9"/>
      <c r="E354" s="99"/>
      <c r="F354" s="10"/>
      <c r="G354" s="11" t="s">
        <v>20</v>
      </c>
    </row>
    <row r="355" spans="1:7" x14ac:dyDescent="0.2">
      <c r="A355" s="12" t="s">
        <v>1</v>
      </c>
      <c r="B355" s="13"/>
      <c r="C355" s="14" t="s">
        <v>61</v>
      </c>
      <c r="D355" s="13"/>
      <c r="E355" s="343" t="s">
        <v>1164</v>
      </c>
      <c r="F355" s="98"/>
      <c r="G355" s="344" t="s">
        <v>1075</v>
      </c>
    </row>
    <row r="356" spans="1:7" x14ac:dyDescent="0.2">
      <c r="A356" s="17" t="s">
        <v>8</v>
      </c>
      <c r="B356" s="100"/>
      <c r="C356" s="19"/>
      <c r="D356" s="4"/>
      <c r="E356" s="1145"/>
      <c r="F356" s="1146"/>
      <c r="G356" s="20"/>
    </row>
    <row r="357" spans="1:7" x14ac:dyDescent="0.2">
      <c r="A357" s="21" t="s">
        <v>37</v>
      </c>
      <c r="B357" s="22"/>
      <c r="C357" s="22"/>
      <c r="D357" s="22"/>
      <c r="E357" s="23" t="s">
        <v>46</v>
      </c>
      <c r="F357" s="24"/>
      <c r="G357" s="20" t="s">
        <v>50</v>
      </c>
    </row>
    <row r="358" spans="1:7" x14ac:dyDescent="0.2">
      <c r="A358" s="6"/>
      <c r="B358" s="99"/>
      <c r="C358" s="8"/>
      <c r="D358" s="8"/>
      <c r="E358" s="1147"/>
      <c r="F358" s="1148"/>
      <c r="G358" s="25"/>
    </row>
    <row r="359" spans="1:7" ht="26.25" thickBot="1" x14ac:dyDescent="0.25">
      <c r="A359" s="210" t="s">
        <v>47</v>
      </c>
      <c r="B359" s="28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7" ht="13.5" thickTop="1" x14ac:dyDescent="0.2">
      <c r="A360" s="29">
        <v>1</v>
      </c>
      <c r="B360" s="101"/>
      <c r="C360" s="352" t="s">
        <v>149</v>
      </c>
      <c r="D360" s="357" t="s">
        <v>1162</v>
      </c>
      <c r="E360" s="158">
        <v>60</v>
      </c>
      <c r="F360" s="128">
        <v>250</v>
      </c>
      <c r="G360" s="35">
        <f>F360*E360</f>
        <v>15000</v>
      </c>
    </row>
    <row r="361" spans="1:7" x14ac:dyDescent="0.2">
      <c r="A361" s="29"/>
      <c r="B361" s="101"/>
      <c r="C361" s="41"/>
      <c r="D361" s="351" t="s">
        <v>1095</v>
      </c>
      <c r="E361" s="156"/>
      <c r="F361" s="128"/>
      <c r="G361" s="35"/>
    </row>
    <row r="362" spans="1:7" x14ac:dyDescent="0.2">
      <c r="A362" s="29"/>
      <c r="B362" s="101"/>
      <c r="C362" s="352"/>
      <c r="D362" s="351"/>
      <c r="E362" s="108"/>
      <c r="F362" s="149"/>
      <c r="G362" s="35"/>
    </row>
    <row r="363" spans="1:7" x14ac:dyDescent="0.2">
      <c r="A363" s="29"/>
      <c r="B363" s="101"/>
      <c r="C363" s="41"/>
      <c r="D363" s="351"/>
      <c r="E363" s="108"/>
      <c r="F363" s="128"/>
      <c r="G363" s="353"/>
    </row>
    <row r="364" spans="1:7" x14ac:dyDescent="0.2">
      <c r="A364" s="29"/>
      <c r="B364" s="105"/>
      <c r="C364" s="352"/>
      <c r="D364" s="357"/>
      <c r="E364" s="102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51"/>
      <c r="C366" s="119"/>
      <c r="D366" s="357"/>
      <c r="E366" s="108"/>
      <c r="F366" s="150"/>
      <c r="G366" s="35"/>
    </row>
    <row r="367" spans="1:7" x14ac:dyDescent="0.2">
      <c r="A367" s="29"/>
      <c r="B367" s="151"/>
      <c r="C367" s="119"/>
      <c r="D367" s="364"/>
      <c r="E367" s="108"/>
      <c r="F367" s="150"/>
      <c r="G367" s="35"/>
    </row>
    <row r="368" spans="1:7" x14ac:dyDescent="0.2">
      <c r="A368" s="29"/>
      <c r="B368" s="101"/>
      <c r="C368" s="41"/>
      <c r="D368" s="364"/>
      <c r="E368" s="155"/>
      <c r="F368" s="128"/>
      <c r="G368" s="35"/>
    </row>
    <row r="369" spans="1:7" x14ac:dyDescent="0.2">
      <c r="A369" s="29"/>
      <c r="B369" s="106"/>
      <c r="C369" s="41"/>
      <c r="D369" s="136"/>
      <c r="E369" s="104"/>
      <c r="F369" s="128"/>
      <c r="G369" s="35"/>
    </row>
    <row r="370" spans="1:7" x14ac:dyDescent="0.2">
      <c r="A370" s="29"/>
      <c r="B370" s="105"/>
      <c r="C370" s="41"/>
      <c r="D370" s="136"/>
      <c r="E370" s="108"/>
      <c r="F370" s="152"/>
      <c r="G370" s="35"/>
    </row>
    <row r="371" spans="1:7" x14ac:dyDescent="0.2">
      <c r="A371" s="29"/>
      <c r="B371" s="107"/>
      <c r="C371" s="41"/>
      <c r="D371" s="136"/>
      <c r="E371" s="153"/>
      <c r="F371" s="128"/>
      <c r="G371" s="35"/>
    </row>
    <row r="372" spans="1:7" x14ac:dyDescent="0.2">
      <c r="A372" s="29"/>
      <c r="B372" s="107"/>
      <c r="C372" s="41"/>
      <c r="D372" s="67"/>
      <c r="E372" s="153"/>
      <c r="F372" s="128"/>
      <c r="G372" s="35"/>
    </row>
    <row r="373" spans="1:7" x14ac:dyDescent="0.2">
      <c r="A373" s="29"/>
      <c r="B373" s="101"/>
      <c r="C373" s="41"/>
      <c r="D373" s="67"/>
      <c r="E373" s="108"/>
      <c r="F373" s="128"/>
      <c r="G373" s="35"/>
    </row>
    <row r="374" spans="1:7" x14ac:dyDescent="0.2">
      <c r="A374" s="29"/>
      <c r="B374" s="101"/>
      <c r="C374" s="41"/>
      <c r="D374" s="67"/>
      <c r="E374" s="153"/>
      <c r="F374" s="128"/>
      <c r="G374" s="35"/>
    </row>
    <row r="375" spans="1:7" x14ac:dyDescent="0.2">
      <c r="A375" s="29"/>
      <c r="B375" s="106"/>
      <c r="C375" s="41"/>
      <c r="D375" s="67"/>
      <c r="E375" s="104"/>
      <c r="F375" s="154"/>
      <c r="G375" s="35"/>
    </row>
    <row r="376" spans="1:7" x14ac:dyDescent="0.2">
      <c r="A376" s="29"/>
      <c r="B376" s="105"/>
      <c r="C376" s="41"/>
      <c r="D376" s="130"/>
      <c r="E376" s="104"/>
      <c r="F376" s="154"/>
      <c r="G376" s="35"/>
    </row>
    <row r="377" spans="1:7" x14ac:dyDescent="0.2">
      <c r="A377" s="29"/>
      <c r="B377" s="105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136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136"/>
      <c r="E383" s="104"/>
      <c r="F383" s="154"/>
      <c r="G383" s="35"/>
    </row>
    <row r="384" spans="1:7" x14ac:dyDescent="0.2">
      <c r="A384" s="29"/>
      <c r="B384" s="101"/>
      <c r="C384" s="41"/>
      <c r="D384" s="136"/>
      <c r="E384" s="104"/>
      <c r="F384" s="154"/>
      <c r="G384" s="35"/>
    </row>
    <row r="385" spans="1:7" x14ac:dyDescent="0.2">
      <c r="A385" s="29"/>
      <c r="B385" s="101"/>
      <c r="C385" s="41"/>
      <c r="D385" s="62"/>
      <c r="E385" s="104"/>
      <c r="F385" s="154"/>
      <c r="G385" s="35"/>
    </row>
    <row r="386" spans="1:7" x14ac:dyDescent="0.2">
      <c r="A386" s="29"/>
      <c r="B386" s="101"/>
      <c r="C386" s="41"/>
      <c r="D386" s="67"/>
      <c r="E386" s="104"/>
      <c r="F386" s="154"/>
      <c r="G386" s="35"/>
    </row>
    <row r="387" spans="1:7" x14ac:dyDescent="0.2">
      <c r="A387" s="29"/>
      <c r="B387" s="101"/>
      <c r="C387" s="41"/>
      <c r="D387" s="159"/>
      <c r="E387" s="104"/>
      <c r="F387" s="154"/>
      <c r="G387" s="35"/>
    </row>
    <row r="388" spans="1:7" x14ac:dyDescent="0.2">
      <c r="A388" s="29"/>
      <c r="B388" s="101"/>
      <c r="C388" s="41"/>
      <c r="D388" s="160"/>
      <c r="E388" s="108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31"/>
      <c r="D391" s="67"/>
      <c r="E391" s="131"/>
      <c r="F391" s="117"/>
      <c r="G391" s="35"/>
    </row>
    <row r="392" spans="1:7" x14ac:dyDescent="0.2">
      <c r="A392" s="29"/>
      <c r="B392" s="101"/>
      <c r="C392" s="41"/>
      <c r="D392" s="118"/>
      <c r="E392" s="108"/>
      <c r="F392" s="149"/>
      <c r="G392" s="35"/>
    </row>
    <row r="393" spans="1:7" x14ac:dyDescent="0.2">
      <c r="A393" s="29"/>
      <c r="B393" s="101"/>
      <c r="C393" s="41"/>
      <c r="D393" s="144"/>
      <c r="E393" s="108"/>
      <c r="F393" s="149"/>
      <c r="G393" s="35"/>
    </row>
    <row r="394" spans="1:7" ht="13.5" thickBot="1" x14ac:dyDescent="0.25">
      <c r="A394" s="45"/>
      <c r="B394" s="132"/>
      <c r="C394" s="115"/>
      <c r="D394" s="115"/>
      <c r="E394" s="132"/>
      <c r="F394" s="49" t="s">
        <v>15</v>
      </c>
      <c r="G394" s="50">
        <f>SUM(G360:G393)</f>
        <v>15000</v>
      </c>
    </row>
    <row r="395" spans="1:7" ht="13.5" thickTop="1" x14ac:dyDescent="0.2">
      <c r="A395" s="1149" t="s">
        <v>1163</v>
      </c>
      <c r="B395" s="1150"/>
      <c r="C395" s="1150"/>
      <c r="D395" s="1150"/>
      <c r="E395" s="1150"/>
      <c r="F395" s="1150"/>
      <c r="G395" s="1151"/>
    </row>
    <row r="396" spans="1:7" ht="13.5" thickBot="1" x14ac:dyDescent="0.25">
      <c r="A396" s="52"/>
      <c r="B396" s="103"/>
      <c r="C396" s="355" t="s">
        <v>1096</v>
      </c>
      <c r="D396" s="54"/>
      <c r="E396" s="103"/>
      <c r="F396" s="55"/>
      <c r="G396" s="56"/>
    </row>
    <row r="397" spans="1:7" ht="13.5" thickTop="1" x14ac:dyDescent="0.2">
      <c r="A397" s="1130"/>
      <c r="B397" s="1131"/>
      <c r="C397" s="1131"/>
      <c r="D397" s="57" t="s">
        <v>11</v>
      </c>
      <c r="E397" s="1132" t="s">
        <v>12</v>
      </c>
      <c r="F397" s="1132"/>
      <c r="G397" s="1133"/>
    </row>
    <row r="398" spans="1:7" x14ac:dyDescent="0.2">
      <c r="A398" s="1134" t="s">
        <v>17</v>
      </c>
      <c r="B398" s="1135"/>
      <c r="C398" s="1135"/>
      <c r="D398" s="39"/>
      <c r="E398" s="1136"/>
      <c r="F398" s="1137"/>
      <c r="G398" s="1138"/>
    </row>
    <row r="399" spans="1:7" x14ac:dyDescent="0.2">
      <c r="A399" s="1134" t="s">
        <v>38</v>
      </c>
      <c r="B399" s="1135"/>
      <c r="C399" s="1135"/>
      <c r="D399" s="58" t="s">
        <v>413</v>
      </c>
      <c r="E399" s="1139" t="s">
        <v>142</v>
      </c>
      <c r="F399" s="1139"/>
      <c r="G399" s="1140"/>
    </row>
    <row r="400" spans="1:7" ht="13.5" thickBot="1" x14ac:dyDescent="0.25">
      <c r="A400" s="1141" t="s">
        <v>39</v>
      </c>
      <c r="B400" s="1142"/>
      <c r="C400" s="1142"/>
      <c r="D400" s="59" t="s">
        <v>414</v>
      </c>
      <c r="E400" s="1143" t="s">
        <v>0</v>
      </c>
      <c r="F400" s="1143"/>
      <c r="G400" s="1144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58" t="s">
        <v>49</v>
      </c>
      <c r="B403" s="1159"/>
      <c r="C403" s="1159"/>
      <c r="D403" s="1159"/>
      <c r="E403" s="1159"/>
      <c r="F403" s="1159"/>
      <c r="G403" s="1160"/>
    </row>
    <row r="404" spans="1:7" x14ac:dyDescent="0.2">
      <c r="A404" s="6"/>
      <c r="B404" s="99"/>
      <c r="C404" s="8"/>
      <c r="D404" s="9"/>
      <c r="E404" s="99"/>
      <c r="F404" s="10"/>
      <c r="G404" s="11" t="s">
        <v>20</v>
      </c>
    </row>
    <row r="405" spans="1:7" x14ac:dyDescent="0.2">
      <c r="A405" s="12" t="s">
        <v>1</v>
      </c>
      <c r="B405" s="13"/>
      <c r="C405" s="14" t="s">
        <v>61</v>
      </c>
      <c r="D405" s="13"/>
      <c r="E405" s="343" t="s">
        <v>1183</v>
      </c>
      <c r="F405" s="98"/>
      <c r="G405" s="344" t="s">
        <v>1176</v>
      </c>
    </row>
    <row r="406" spans="1:7" x14ac:dyDescent="0.2">
      <c r="A406" s="17" t="s">
        <v>8</v>
      </c>
      <c r="B406" s="100"/>
      <c r="C406" s="19"/>
      <c r="D406" s="4"/>
      <c r="E406" s="1145"/>
      <c r="F406" s="1146"/>
      <c r="G406" s="20"/>
    </row>
    <row r="407" spans="1:7" x14ac:dyDescent="0.2">
      <c r="A407" s="21" t="s">
        <v>37</v>
      </c>
      <c r="B407" s="22"/>
      <c r="C407" s="22"/>
      <c r="D407" s="22"/>
      <c r="E407" s="23" t="s">
        <v>46</v>
      </c>
      <c r="F407" s="24"/>
      <c r="G407" s="20" t="s">
        <v>50</v>
      </c>
    </row>
    <row r="408" spans="1:7" x14ac:dyDescent="0.2">
      <c r="A408" s="6"/>
      <c r="B408" s="99"/>
      <c r="C408" s="8"/>
      <c r="D408" s="8"/>
      <c r="E408" s="1147"/>
      <c r="F408" s="1148"/>
      <c r="G408" s="25"/>
    </row>
    <row r="409" spans="1:7" ht="26.25" thickBot="1" x14ac:dyDescent="0.25">
      <c r="A409" s="210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29">
        <v>1</v>
      </c>
      <c r="B410" s="101"/>
      <c r="C410" s="352" t="s">
        <v>149</v>
      </c>
      <c r="D410" s="357" t="s">
        <v>1184</v>
      </c>
      <c r="E410" s="158">
        <v>40</v>
      </c>
      <c r="F410" s="128">
        <v>200</v>
      </c>
      <c r="G410" s="35">
        <f>F410*E410</f>
        <v>8000</v>
      </c>
    </row>
    <row r="411" spans="1:7" x14ac:dyDescent="0.2">
      <c r="A411" s="29"/>
      <c r="B411" s="101"/>
      <c r="C411" s="41"/>
      <c r="D411" s="351"/>
      <c r="E411" s="156"/>
      <c r="F411" s="128"/>
      <c r="G411" s="35"/>
    </row>
    <row r="412" spans="1:7" x14ac:dyDescent="0.2">
      <c r="A412" s="29"/>
      <c r="B412" s="101"/>
      <c r="C412" s="352"/>
      <c r="D412" s="351"/>
      <c r="E412" s="108"/>
      <c r="F412" s="149"/>
      <c r="G412" s="35"/>
    </row>
    <row r="413" spans="1:7" x14ac:dyDescent="0.2">
      <c r="A413" s="29"/>
      <c r="B413" s="101"/>
      <c r="C413" s="41"/>
      <c r="D413" s="351"/>
      <c r="E413" s="108"/>
      <c r="F413" s="128"/>
      <c r="G413" s="353"/>
    </row>
    <row r="414" spans="1:7" x14ac:dyDescent="0.2">
      <c r="A414" s="29"/>
      <c r="B414" s="105"/>
      <c r="C414" s="352"/>
      <c r="D414" s="357"/>
      <c r="E414" s="102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51"/>
      <c r="C416" s="119"/>
      <c r="D416" s="357"/>
      <c r="E416" s="108"/>
      <c r="F416" s="150"/>
      <c r="G416" s="35"/>
    </row>
    <row r="417" spans="1:7" x14ac:dyDescent="0.2">
      <c r="A417" s="29"/>
      <c r="B417" s="151"/>
      <c r="C417" s="119"/>
      <c r="D417" s="364"/>
      <c r="E417" s="108"/>
      <c r="F417" s="150"/>
      <c r="G417" s="35"/>
    </row>
    <row r="418" spans="1:7" x14ac:dyDescent="0.2">
      <c r="A418" s="29"/>
      <c r="B418" s="101"/>
      <c r="C418" s="41"/>
      <c r="D418" s="364"/>
      <c r="E418" s="155"/>
      <c r="F418" s="128"/>
      <c r="G418" s="35"/>
    </row>
    <row r="419" spans="1:7" x14ac:dyDescent="0.2">
      <c r="A419" s="29"/>
      <c r="B419" s="106"/>
      <c r="C419" s="41"/>
      <c r="D419" s="136"/>
      <c r="E419" s="104"/>
      <c r="F419" s="128"/>
      <c r="G419" s="35"/>
    </row>
    <row r="420" spans="1:7" x14ac:dyDescent="0.2">
      <c r="A420" s="29"/>
      <c r="B420" s="105"/>
      <c r="C420" s="41"/>
      <c r="D420" s="136"/>
      <c r="E420" s="108"/>
      <c r="F420" s="152"/>
      <c r="G420" s="35"/>
    </row>
    <row r="421" spans="1:7" x14ac:dyDescent="0.2">
      <c r="A421" s="29"/>
      <c r="B421" s="107"/>
      <c r="C421" s="41"/>
      <c r="D421" s="136"/>
      <c r="E421" s="153"/>
      <c r="F421" s="128"/>
      <c r="G421" s="35"/>
    </row>
    <row r="422" spans="1:7" x14ac:dyDescent="0.2">
      <c r="A422" s="29"/>
      <c r="B422" s="107"/>
      <c r="C422" s="41"/>
      <c r="D422" s="67"/>
      <c r="E422" s="153"/>
      <c r="F422" s="128"/>
      <c r="G422" s="35"/>
    </row>
    <row r="423" spans="1:7" x14ac:dyDescent="0.2">
      <c r="A423" s="29"/>
      <c r="B423" s="101"/>
      <c r="C423" s="41"/>
      <c r="D423" s="67"/>
      <c r="E423" s="108"/>
      <c r="F423" s="128"/>
      <c r="G423" s="35"/>
    </row>
    <row r="424" spans="1:7" x14ac:dyDescent="0.2">
      <c r="A424" s="29"/>
      <c r="B424" s="101"/>
      <c r="C424" s="41"/>
      <c r="D424" s="67"/>
      <c r="E424" s="153"/>
      <c r="F424" s="128"/>
      <c r="G424" s="35"/>
    </row>
    <row r="425" spans="1:7" x14ac:dyDescent="0.2">
      <c r="A425" s="29"/>
      <c r="B425" s="106"/>
      <c r="C425" s="41"/>
      <c r="D425" s="67"/>
      <c r="E425" s="104"/>
      <c r="F425" s="154"/>
      <c r="G425" s="35"/>
    </row>
    <row r="426" spans="1:7" x14ac:dyDescent="0.2">
      <c r="A426" s="29"/>
      <c r="B426" s="105"/>
      <c r="C426" s="41"/>
      <c r="D426" s="130"/>
      <c r="E426" s="104"/>
      <c r="F426" s="154"/>
      <c r="G426" s="35"/>
    </row>
    <row r="427" spans="1:7" x14ac:dyDescent="0.2">
      <c r="A427" s="29"/>
      <c r="B427" s="105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67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136"/>
      <c r="E430" s="104"/>
      <c r="F430" s="154"/>
      <c r="G430" s="35"/>
    </row>
    <row r="431" spans="1:7" x14ac:dyDescent="0.2">
      <c r="A431" s="29"/>
      <c r="B431" s="101"/>
      <c r="C431" s="41"/>
      <c r="D431" s="136"/>
      <c r="E431" s="104"/>
      <c r="F431" s="154"/>
      <c r="G431" s="35"/>
    </row>
    <row r="432" spans="1:7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136"/>
      <c r="E433" s="104"/>
      <c r="F433" s="154"/>
      <c r="G433" s="35"/>
    </row>
    <row r="434" spans="1:7" x14ac:dyDescent="0.2">
      <c r="A434" s="29"/>
      <c r="B434" s="101"/>
      <c r="C434" s="41"/>
      <c r="D434" s="136"/>
      <c r="E434" s="104"/>
      <c r="F434" s="154"/>
      <c r="G434" s="35"/>
    </row>
    <row r="435" spans="1:7" x14ac:dyDescent="0.2">
      <c r="A435" s="29"/>
      <c r="B435" s="101"/>
      <c r="C435" s="41"/>
      <c r="D435" s="62"/>
      <c r="E435" s="104"/>
      <c r="F435" s="154"/>
      <c r="G435" s="35"/>
    </row>
    <row r="436" spans="1:7" x14ac:dyDescent="0.2">
      <c r="A436" s="29"/>
      <c r="B436" s="101"/>
      <c r="C436" s="41"/>
      <c r="D436" s="67"/>
      <c r="E436" s="104"/>
      <c r="F436" s="154"/>
      <c r="G436" s="35"/>
    </row>
    <row r="437" spans="1:7" x14ac:dyDescent="0.2">
      <c r="A437" s="29"/>
      <c r="B437" s="101"/>
      <c r="C437" s="41"/>
      <c r="D437" s="159"/>
      <c r="E437" s="104"/>
      <c r="F437" s="154"/>
      <c r="G437" s="35"/>
    </row>
    <row r="438" spans="1:7" x14ac:dyDescent="0.2">
      <c r="A438" s="29"/>
      <c r="B438" s="101"/>
      <c r="C438" s="41"/>
      <c r="D438" s="160"/>
      <c r="E438" s="108"/>
      <c r="F438" s="128"/>
      <c r="G438" s="35"/>
    </row>
    <row r="439" spans="1:7" x14ac:dyDescent="0.2">
      <c r="A439" s="29"/>
      <c r="B439" s="101"/>
      <c r="C439" s="41"/>
      <c r="D439" s="136"/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31"/>
      <c r="D441" s="67"/>
      <c r="E441" s="131"/>
      <c r="F441" s="117"/>
      <c r="G441" s="35"/>
    </row>
    <row r="442" spans="1:7" x14ac:dyDescent="0.2">
      <c r="A442" s="29"/>
      <c r="B442" s="101"/>
      <c r="C442" s="41"/>
      <c r="D442" s="118"/>
      <c r="E442" s="108"/>
      <c r="F442" s="149"/>
      <c r="G442" s="35"/>
    </row>
    <row r="443" spans="1:7" x14ac:dyDescent="0.2">
      <c r="A443" s="29"/>
      <c r="B443" s="101"/>
      <c r="C443" s="41"/>
      <c r="D443" s="144"/>
      <c r="E443" s="108"/>
      <c r="F443" s="149"/>
      <c r="G443" s="35"/>
    </row>
    <row r="444" spans="1:7" ht="13.5" thickBot="1" x14ac:dyDescent="0.25">
      <c r="A444" s="45"/>
      <c r="B444" s="132"/>
      <c r="C444" s="115"/>
      <c r="D444" s="115"/>
      <c r="E444" s="132"/>
      <c r="F444" s="49" t="s">
        <v>15</v>
      </c>
      <c r="G444" s="50">
        <f>SUM(G410:G443)</f>
        <v>8000</v>
      </c>
    </row>
    <row r="445" spans="1:7" ht="13.5" thickTop="1" x14ac:dyDescent="0.2">
      <c r="A445" s="1149" t="s">
        <v>1185</v>
      </c>
      <c r="B445" s="1150"/>
      <c r="C445" s="1150"/>
      <c r="D445" s="1150"/>
      <c r="E445" s="1150"/>
      <c r="F445" s="1150"/>
      <c r="G445" s="1151"/>
    </row>
    <row r="446" spans="1:7" ht="13.5" thickBot="1" x14ac:dyDescent="0.25">
      <c r="A446" s="52"/>
      <c r="B446" s="103"/>
      <c r="C446" s="355" t="s">
        <v>8</v>
      </c>
      <c r="D446" s="54"/>
      <c r="E446" s="103"/>
      <c r="F446" s="55"/>
      <c r="G446" s="56"/>
    </row>
    <row r="447" spans="1:7" ht="13.5" thickTop="1" x14ac:dyDescent="0.2">
      <c r="A447" s="1130"/>
      <c r="B447" s="1131"/>
      <c r="C447" s="1131"/>
      <c r="D447" s="57" t="s">
        <v>11</v>
      </c>
      <c r="E447" s="1132" t="s">
        <v>12</v>
      </c>
      <c r="F447" s="1132"/>
      <c r="G447" s="1133"/>
    </row>
    <row r="448" spans="1:7" x14ac:dyDescent="0.2">
      <c r="A448" s="1134" t="s">
        <v>17</v>
      </c>
      <c r="B448" s="1135"/>
      <c r="C448" s="1135"/>
      <c r="D448" s="39"/>
      <c r="E448" s="1136"/>
      <c r="F448" s="1137"/>
      <c r="G448" s="1138"/>
    </row>
    <row r="449" spans="1:8" x14ac:dyDescent="0.2">
      <c r="A449" s="1134" t="s">
        <v>38</v>
      </c>
      <c r="B449" s="1135"/>
      <c r="C449" s="1135"/>
      <c r="D449" s="58" t="s">
        <v>413</v>
      </c>
      <c r="E449" s="1139" t="s">
        <v>142</v>
      </c>
      <c r="F449" s="1139"/>
      <c r="G449" s="1140"/>
    </row>
    <row r="450" spans="1:8" ht="13.5" thickBot="1" x14ac:dyDescent="0.25">
      <c r="A450" s="1141" t="s">
        <v>39</v>
      </c>
      <c r="B450" s="1142"/>
      <c r="C450" s="1142"/>
      <c r="D450" s="59" t="s">
        <v>414</v>
      </c>
      <c r="E450" s="1143" t="s">
        <v>0</v>
      </c>
      <c r="F450" s="1143"/>
      <c r="G450" s="1144"/>
      <c r="H450" s="1" t="s">
        <v>152</v>
      </c>
    </row>
    <row r="451" spans="1:8" ht="16.5" x14ac:dyDescent="0.25">
      <c r="A451" s="1152" t="s">
        <v>29</v>
      </c>
      <c r="B451" s="1153"/>
      <c r="C451" s="1153"/>
      <c r="D451" s="1153"/>
      <c r="E451" s="1153"/>
      <c r="F451" s="1153"/>
      <c r="G451" s="1154"/>
    </row>
    <row r="452" spans="1:8" x14ac:dyDescent="0.2">
      <c r="A452" s="1155" t="s">
        <v>48</v>
      </c>
      <c r="B452" s="1156"/>
      <c r="C452" s="1156"/>
      <c r="D452" s="1156"/>
      <c r="E452" s="1156"/>
      <c r="F452" s="1156"/>
      <c r="G452" s="1157"/>
    </row>
    <row r="453" spans="1:8" x14ac:dyDescent="0.2">
      <c r="A453" s="1158" t="s">
        <v>49</v>
      </c>
      <c r="B453" s="1159"/>
      <c r="C453" s="1159"/>
      <c r="D453" s="1159"/>
      <c r="E453" s="1159"/>
      <c r="F453" s="1159"/>
      <c r="G453" s="1160"/>
    </row>
    <row r="454" spans="1:8" x14ac:dyDescent="0.2">
      <c r="A454" s="6"/>
      <c r="B454" s="99"/>
      <c r="C454" s="8"/>
      <c r="D454" s="9"/>
      <c r="E454" s="99"/>
      <c r="F454" s="10"/>
      <c r="G454" s="11" t="s">
        <v>20</v>
      </c>
    </row>
    <row r="455" spans="1:8" x14ac:dyDescent="0.2">
      <c r="A455" s="12" t="s">
        <v>1</v>
      </c>
      <c r="B455" s="13"/>
      <c r="C455" s="14" t="s">
        <v>61</v>
      </c>
      <c r="D455" s="13"/>
      <c r="E455" s="343" t="s">
        <v>1528</v>
      </c>
      <c r="F455" s="98"/>
      <c r="G455" s="344" t="s">
        <v>1484</v>
      </c>
    </row>
    <row r="456" spans="1:8" x14ac:dyDescent="0.2">
      <c r="A456" s="17" t="s">
        <v>8</v>
      </c>
      <c r="B456" s="100"/>
      <c r="C456" s="19"/>
      <c r="D456" s="4"/>
      <c r="E456" s="1145"/>
      <c r="F456" s="1146"/>
      <c r="G456" s="20"/>
    </row>
    <row r="457" spans="1:8" x14ac:dyDescent="0.2">
      <c r="A457" s="21" t="s">
        <v>37</v>
      </c>
      <c r="B457" s="22"/>
      <c r="C457" s="22"/>
      <c r="D457" s="22"/>
      <c r="E457" s="23" t="s">
        <v>46</v>
      </c>
      <c r="F457" s="24"/>
      <c r="G457" s="20" t="s">
        <v>50</v>
      </c>
    </row>
    <row r="458" spans="1:8" x14ac:dyDescent="0.2">
      <c r="A458" s="6"/>
      <c r="B458" s="99"/>
      <c r="C458" s="8"/>
      <c r="D458" s="8"/>
      <c r="E458" s="1147"/>
      <c r="F458" s="1148"/>
      <c r="G458" s="25"/>
    </row>
    <row r="459" spans="1:8" ht="26.25" thickBot="1" x14ac:dyDescent="0.25">
      <c r="A459" s="210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8" ht="13.5" thickTop="1" x14ac:dyDescent="0.2">
      <c r="A460" s="29">
        <v>1</v>
      </c>
      <c r="B460" s="101"/>
      <c r="C460" s="352" t="s">
        <v>149</v>
      </c>
      <c r="D460" s="357" t="s">
        <v>719</v>
      </c>
      <c r="E460" s="158">
        <v>40</v>
      </c>
      <c r="F460" s="128">
        <v>200</v>
      </c>
      <c r="G460" s="35">
        <f>F460*E460</f>
        <v>8000</v>
      </c>
    </row>
    <row r="461" spans="1:8" x14ac:dyDescent="0.2">
      <c r="A461" s="29"/>
      <c r="B461" s="101"/>
      <c r="C461" s="41"/>
      <c r="D461" s="351"/>
      <c r="E461" s="156"/>
      <c r="F461" s="128"/>
      <c r="G461" s="35"/>
    </row>
    <row r="462" spans="1:8" x14ac:dyDescent="0.2">
      <c r="A462" s="29"/>
      <c r="B462" s="101"/>
      <c r="C462" s="352"/>
      <c r="D462" s="351"/>
      <c r="E462" s="108"/>
      <c r="F462" s="149"/>
      <c r="G462" s="35"/>
    </row>
    <row r="463" spans="1:8" x14ac:dyDescent="0.2">
      <c r="A463" s="29"/>
      <c r="B463" s="101"/>
      <c r="C463" s="41"/>
      <c r="D463" s="351"/>
      <c r="E463" s="108"/>
      <c r="F463" s="128"/>
      <c r="G463" s="353"/>
    </row>
    <row r="464" spans="1:8" x14ac:dyDescent="0.2">
      <c r="A464" s="29"/>
      <c r="B464" s="105"/>
      <c r="C464" s="352"/>
      <c r="D464" s="357"/>
      <c r="E464" s="102"/>
      <c r="F464" s="128"/>
      <c r="G464" s="35"/>
    </row>
    <row r="465" spans="1:7" x14ac:dyDescent="0.2">
      <c r="A465" s="29"/>
      <c r="B465" s="105"/>
      <c r="C465" s="41"/>
      <c r="D465" s="136"/>
      <c r="E465" s="102"/>
      <c r="F465" s="128"/>
      <c r="G465" s="35"/>
    </row>
    <row r="466" spans="1:7" x14ac:dyDescent="0.2">
      <c r="A466" s="29"/>
      <c r="B466" s="151"/>
      <c r="C466" s="119"/>
      <c r="D466" s="357"/>
      <c r="E466" s="108"/>
      <c r="F466" s="150"/>
      <c r="G466" s="35"/>
    </row>
    <row r="467" spans="1:7" x14ac:dyDescent="0.2">
      <c r="A467" s="29"/>
      <c r="B467" s="151"/>
      <c r="C467" s="119"/>
      <c r="D467" s="364"/>
      <c r="E467" s="108"/>
      <c r="F467" s="150"/>
      <c r="G467" s="35"/>
    </row>
    <row r="468" spans="1:7" x14ac:dyDescent="0.2">
      <c r="A468" s="29"/>
      <c r="B468" s="101"/>
      <c r="C468" s="41"/>
      <c r="D468" s="364"/>
      <c r="E468" s="155"/>
      <c r="F468" s="128"/>
      <c r="G468" s="35"/>
    </row>
    <row r="469" spans="1:7" x14ac:dyDescent="0.2">
      <c r="A469" s="29"/>
      <c r="B469" s="106"/>
      <c r="C469" s="41"/>
      <c r="D469" s="136"/>
      <c r="E469" s="104"/>
      <c r="F469" s="128"/>
      <c r="G469" s="35"/>
    </row>
    <row r="470" spans="1:7" x14ac:dyDescent="0.2">
      <c r="A470" s="29"/>
      <c r="B470" s="105"/>
      <c r="C470" s="41"/>
      <c r="D470" s="136"/>
      <c r="E470" s="108"/>
      <c r="F470" s="152"/>
      <c r="G470" s="35"/>
    </row>
    <row r="471" spans="1:7" x14ac:dyDescent="0.2">
      <c r="A471" s="29"/>
      <c r="B471" s="107"/>
      <c r="C471" s="41"/>
      <c r="D471" s="136"/>
      <c r="E471" s="153"/>
      <c r="F471" s="128"/>
      <c r="G471" s="35"/>
    </row>
    <row r="472" spans="1:7" x14ac:dyDescent="0.2">
      <c r="A472" s="29"/>
      <c r="B472" s="107"/>
      <c r="C472" s="41"/>
      <c r="D472" s="67"/>
      <c r="E472" s="153"/>
      <c r="F472" s="128"/>
      <c r="G472" s="35"/>
    </row>
    <row r="473" spans="1:7" x14ac:dyDescent="0.2">
      <c r="A473" s="29"/>
      <c r="B473" s="101"/>
      <c r="C473" s="41"/>
      <c r="D473" s="67"/>
      <c r="E473" s="108"/>
      <c r="F473" s="128"/>
      <c r="G473" s="35"/>
    </row>
    <row r="474" spans="1:7" x14ac:dyDescent="0.2">
      <c r="A474" s="29"/>
      <c r="B474" s="101"/>
      <c r="C474" s="41"/>
      <c r="D474" s="67"/>
      <c r="E474" s="153"/>
      <c r="F474" s="128"/>
      <c r="G474" s="35"/>
    </row>
    <row r="475" spans="1:7" x14ac:dyDescent="0.2">
      <c r="A475" s="29"/>
      <c r="B475" s="106"/>
      <c r="C475" s="41"/>
      <c r="D475" s="67"/>
      <c r="E475" s="104"/>
      <c r="F475" s="154"/>
      <c r="G475" s="35"/>
    </row>
    <row r="476" spans="1:7" x14ac:dyDescent="0.2">
      <c r="A476" s="29"/>
      <c r="B476" s="105"/>
      <c r="C476" s="41"/>
      <c r="D476" s="130"/>
      <c r="E476" s="104"/>
      <c r="F476" s="154"/>
      <c r="G476" s="35"/>
    </row>
    <row r="477" spans="1:7" x14ac:dyDescent="0.2">
      <c r="A477" s="29"/>
      <c r="B477" s="105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136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136"/>
      <c r="E483" s="104"/>
      <c r="F483" s="399" t="s">
        <v>8</v>
      </c>
      <c r="G483" s="35"/>
    </row>
    <row r="484" spans="1:7" x14ac:dyDescent="0.2">
      <c r="A484" s="29"/>
      <c r="B484" s="101"/>
      <c r="C484" s="41"/>
      <c r="D484" s="136"/>
      <c r="E484" s="104"/>
      <c r="F484" s="154"/>
      <c r="G484" s="35"/>
    </row>
    <row r="485" spans="1:7" x14ac:dyDescent="0.2">
      <c r="A485" s="29"/>
      <c r="B485" s="101"/>
      <c r="C485" s="41"/>
      <c r="D485" s="62"/>
      <c r="E485" s="104"/>
      <c r="F485" s="154"/>
      <c r="G485" s="35"/>
    </row>
    <row r="486" spans="1:7" x14ac:dyDescent="0.2">
      <c r="A486" s="29"/>
      <c r="B486" s="101"/>
      <c r="C486" s="41"/>
      <c r="D486" s="67"/>
      <c r="E486" s="104"/>
      <c r="F486" s="154"/>
      <c r="G486" s="35"/>
    </row>
    <row r="487" spans="1:7" x14ac:dyDescent="0.2">
      <c r="A487" s="29"/>
      <c r="B487" s="101"/>
      <c r="C487" s="41"/>
      <c r="D487" s="159"/>
      <c r="E487" s="104"/>
      <c r="F487" s="154"/>
      <c r="G487" s="35"/>
    </row>
    <row r="488" spans="1:7" x14ac:dyDescent="0.2">
      <c r="A488" s="29"/>
      <c r="B488" s="101"/>
      <c r="C488" s="41"/>
      <c r="D488" s="160"/>
      <c r="E488" s="108"/>
      <c r="F488" s="128"/>
      <c r="G488" s="35"/>
    </row>
    <row r="489" spans="1:7" x14ac:dyDescent="0.2">
      <c r="A489" s="29"/>
      <c r="B489" s="101"/>
      <c r="C489" s="41"/>
      <c r="D489" s="136"/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31"/>
      <c r="D491" s="67"/>
      <c r="E491" s="131"/>
      <c r="F491" s="117"/>
      <c r="G491" s="35"/>
    </row>
    <row r="492" spans="1:7" x14ac:dyDescent="0.2">
      <c r="A492" s="29"/>
      <c r="B492" s="101"/>
      <c r="C492" s="41"/>
      <c r="D492" s="118"/>
      <c r="E492" s="108"/>
      <c r="F492" s="149"/>
      <c r="G492" s="35"/>
    </row>
    <row r="493" spans="1:7" x14ac:dyDescent="0.2">
      <c r="A493" s="29"/>
      <c r="B493" s="101"/>
      <c r="C493" s="41"/>
      <c r="D493" s="144"/>
      <c r="E493" s="108"/>
      <c r="F493" s="149"/>
      <c r="G493" s="35"/>
    </row>
    <row r="494" spans="1:7" ht="13.5" thickBot="1" x14ac:dyDescent="0.25">
      <c r="A494" s="45"/>
      <c r="B494" s="132"/>
      <c r="C494" s="115"/>
      <c r="D494" s="115"/>
      <c r="E494" s="132"/>
      <c r="F494" s="49" t="s">
        <v>15</v>
      </c>
      <c r="G494" s="50">
        <f>SUM(G460:G493)</f>
        <v>8000</v>
      </c>
    </row>
    <row r="495" spans="1:7" ht="13.5" thickTop="1" x14ac:dyDescent="0.2">
      <c r="A495" s="1149" t="s">
        <v>1186</v>
      </c>
      <c r="B495" s="1150"/>
      <c r="C495" s="1150"/>
      <c r="D495" s="1150"/>
      <c r="E495" s="1150"/>
      <c r="F495" s="1150"/>
      <c r="G495" s="1151"/>
    </row>
    <row r="496" spans="1:7" ht="13.5" thickBot="1" x14ac:dyDescent="0.25">
      <c r="A496" s="52"/>
      <c r="B496" s="103"/>
      <c r="C496" s="355" t="s">
        <v>8</v>
      </c>
      <c r="D496" s="54"/>
      <c r="E496" s="103"/>
      <c r="F496" s="55"/>
      <c r="G496" s="56"/>
    </row>
    <row r="497" spans="1:7" ht="13.5" thickTop="1" x14ac:dyDescent="0.2">
      <c r="A497" s="1130"/>
      <c r="B497" s="1131"/>
      <c r="C497" s="1131"/>
      <c r="D497" s="57" t="s">
        <v>11</v>
      </c>
      <c r="E497" s="1132" t="s">
        <v>12</v>
      </c>
      <c r="F497" s="1132"/>
      <c r="G497" s="1133"/>
    </row>
    <row r="498" spans="1:7" x14ac:dyDescent="0.2">
      <c r="A498" s="1134" t="s">
        <v>17</v>
      </c>
      <c r="B498" s="1135"/>
      <c r="C498" s="1135"/>
      <c r="D498" s="39"/>
      <c r="E498" s="1136"/>
      <c r="F498" s="1137"/>
      <c r="G498" s="1138"/>
    </row>
    <row r="499" spans="1:7" x14ac:dyDescent="0.2">
      <c r="A499" s="1134" t="s">
        <v>38</v>
      </c>
      <c r="B499" s="1135"/>
      <c r="C499" s="1135"/>
      <c r="D499" s="58" t="s">
        <v>413</v>
      </c>
      <c r="E499" s="1139" t="s">
        <v>142</v>
      </c>
      <c r="F499" s="1139"/>
      <c r="G499" s="1140"/>
    </row>
    <row r="500" spans="1:7" ht="13.5" thickBot="1" x14ac:dyDescent="0.25">
      <c r="A500" s="1141" t="s">
        <v>39</v>
      </c>
      <c r="B500" s="1142"/>
      <c r="C500" s="1142"/>
      <c r="D500" s="59" t="s">
        <v>414</v>
      </c>
      <c r="E500" s="1143" t="s">
        <v>0</v>
      </c>
      <c r="F500" s="1143"/>
      <c r="G500" s="1144"/>
    </row>
    <row r="501" spans="1:7" ht="16.5" x14ac:dyDescent="0.25">
      <c r="A501" s="1152" t="s">
        <v>29</v>
      </c>
      <c r="B501" s="1153"/>
      <c r="C501" s="1153"/>
      <c r="D501" s="1153"/>
      <c r="E501" s="1153"/>
      <c r="F501" s="1153"/>
      <c r="G501" s="1154"/>
    </row>
    <row r="502" spans="1:7" x14ac:dyDescent="0.2">
      <c r="A502" s="1155" t="s">
        <v>48</v>
      </c>
      <c r="B502" s="1156"/>
      <c r="C502" s="1156"/>
      <c r="D502" s="1156"/>
      <c r="E502" s="1156"/>
      <c r="F502" s="1156"/>
      <c r="G502" s="1157"/>
    </row>
    <row r="503" spans="1:7" x14ac:dyDescent="0.2">
      <c r="A503" s="1158" t="s">
        <v>49</v>
      </c>
      <c r="B503" s="1159"/>
      <c r="C503" s="1159"/>
      <c r="D503" s="1159"/>
      <c r="E503" s="1159"/>
      <c r="F503" s="1159"/>
      <c r="G503" s="1160"/>
    </row>
    <row r="504" spans="1:7" x14ac:dyDescent="0.2">
      <c r="A504" s="6"/>
      <c r="B504" s="99"/>
      <c r="C504" s="8"/>
      <c r="D504" s="9"/>
      <c r="E504" s="99"/>
      <c r="F504" s="10"/>
      <c r="G504" s="11" t="s">
        <v>20</v>
      </c>
    </row>
    <row r="505" spans="1:7" x14ac:dyDescent="0.2">
      <c r="A505" s="12" t="s">
        <v>1</v>
      </c>
      <c r="B505" s="13"/>
      <c r="C505" s="14" t="s">
        <v>61</v>
      </c>
      <c r="D505" s="13"/>
      <c r="E505" s="343" t="s">
        <v>1317</v>
      </c>
      <c r="F505" s="98"/>
      <c r="G505" s="344" t="s">
        <v>1316</v>
      </c>
    </row>
    <row r="506" spans="1:7" x14ac:dyDescent="0.2">
      <c r="A506" s="17" t="s">
        <v>8</v>
      </c>
      <c r="B506" s="100"/>
      <c r="C506" s="19"/>
      <c r="D506" s="4"/>
      <c r="E506" s="1145"/>
      <c r="F506" s="1146"/>
      <c r="G506" s="20"/>
    </row>
    <row r="507" spans="1:7" x14ac:dyDescent="0.2">
      <c r="A507" s="21" t="s">
        <v>37</v>
      </c>
      <c r="B507" s="22"/>
      <c r="C507" s="22"/>
      <c r="D507" s="22"/>
      <c r="E507" s="23" t="s">
        <v>46</v>
      </c>
      <c r="F507" s="24"/>
      <c r="G507" s="20" t="s">
        <v>50</v>
      </c>
    </row>
    <row r="508" spans="1:7" x14ac:dyDescent="0.2">
      <c r="A508" s="6"/>
      <c r="B508" s="99"/>
      <c r="C508" s="8"/>
      <c r="D508" s="8"/>
      <c r="E508" s="1147"/>
      <c r="F508" s="1148"/>
      <c r="G508" s="25"/>
    </row>
    <row r="509" spans="1:7" ht="26.25" thickBot="1" x14ac:dyDescent="0.25">
      <c r="A509" s="210" t="s">
        <v>47</v>
      </c>
      <c r="B509" s="28" t="s">
        <v>23</v>
      </c>
      <c r="C509" s="28" t="s">
        <v>34</v>
      </c>
      <c r="D509" s="110" t="s">
        <v>53</v>
      </c>
      <c r="E509" s="114" t="s">
        <v>54</v>
      </c>
      <c r="F509" s="111" t="s">
        <v>55</v>
      </c>
      <c r="G509" s="112" t="s">
        <v>35</v>
      </c>
    </row>
    <row r="510" spans="1:7" ht="13.5" thickTop="1" x14ac:dyDescent="0.2">
      <c r="A510" s="29">
        <v>1</v>
      </c>
      <c r="B510" s="101"/>
      <c r="C510" s="352" t="s">
        <v>149</v>
      </c>
      <c r="D510" s="357" t="s">
        <v>1187</v>
      </c>
      <c r="E510" s="158">
        <v>100</v>
      </c>
      <c r="F510" s="128">
        <v>200</v>
      </c>
      <c r="G510" s="35">
        <f>F510*E510</f>
        <v>20000</v>
      </c>
    </row>
    <row r="511" spans="1:7" x14ac:dyDescent="0.2">
      <c r="A511" s="29"/>
      <c r="B511" s="101"/>
      <c r="C511" s="41"/>
      <c r="D511" s="351"/>
      <c r="E511" s="156"/>
      <c r="F511" s="128"/>
      <c r="G511" s="35"/>
    </row>
    <row r="512" spans="1:7" x14ac:dyDescent="0.2">
      <c r="A512" s="29"/>
      <c r="B512" s="101"/>
      <c r="C512" s="352"/>
      <c r="D512" s="351"/>
      <c r="E512" s="108"/>
      <c r="F512" s="149"/>
      <c r="G512" s="35"/>
    </row>
    <row r="513" spans="1:7" x14ac:dyDescent="0.2">
      <c r="A513" s="29"/>
      <c r="B513" s="101"/>
      <c r="C513" s="41"/>
      <c r="D513" s="351"/>
      <c r="E513" s="108"/>
      <c r="F513" s="128"/>
      <c r="G513" s="353"/>
    </row>
    <row r="514" spans="1:7" x14ac:dyDescent="0.2">
      <c r="A514" s="29"/>
      <c r="B514" s="105"/>
      <c r="C514" s="352"/>
      <c r="D514" s="357"/>
      <c r="E514" s="102"/>
      <c r="F514" s="128"/>
      <c r="G514" s="35"/>
    </row>
    <row r="515" spans="1:7" x14ac:dyDescent="0.2">
      <c r="A515" s="29"/>
      <c r="B515" s="105"/>
      <c r="C515" s="41"/>
      <c r="D515" s="136"/>
      <c r="E515" s="102"/>
      <c r="F515" s="128"/>
      <c r="G515" s="35"/>
    </row>
    <row r="516" spans="1:7" x14ac:dyDescent="0.2">
      <c r="A516" s="29"/>
      <c r="B516" s="151"/>
      <c r="C516" s="119"/>
      <c r="D516" s="357"/>
      <c r="E516" s="108"/>
      <c r="F516" s="150"/>
      <c r="G516" s="35"/>
    </row>
    <row r="517" spans="1:7" x14ac:dyDescent="0.2">
      <c r="A517" s="29"/>
      <c r="B517" s="151"/>
      <c r="C517" s="119"/>
      <c r="D517" s="364"/>
      <c r="E517" s="108"/>
      <c r="F517" s="150"/>
      <c r="G517" s="35"/>
    </row>
    <row r="518" spans="1:7" x14ac:dyDescent="0.2">
      <c r="A518" s="29"/>
      <c r="B518" s="101"/>
      <c r="C518" s="41"/>
      <c r="D518" s="364"/>
      <c r="E518" s="155"/>
      <c r="F518" s="128"/>
      <c r="G518" s="35"/>
    </row>
    <row r="519" spans="1:7" x14ac:dyDescent="0.2">
      <c r="A519" s="29"/>
      <c r="B519" s="106"/>
      <c r="C519" s="41"/>
      <c r="D519" s="136"/>
      <c r="E519" s="104"/>
      <c r="F519" s="128"/>
      <c r="G519" s="35"/>
    </row>
    <row r="520" spans="1:7" x14ac:dyDescent="0.2">
      <c r="A520" s="29"/>
      <c r="B520" s="105"/>
      <c r="C520" s="41"/>
      <c r="D520" s="136"/>
      <c r="E520" s="108"/>
      <c r="F520" s="152"/>
      <c r="G520" s="35"/>
    </row>
    <row r="521" spans="1:7" x14ac:dyDescent="0.2">
      <c r="A521" s="29"/>
      <c r="B521" s="107"/>
      <c r="C521" s="41"/>
      <c r="D521" s="136"/>
      <c r="E521" s="153"/>
      <c r="F521" s="128"/>
      <c r="G521" s="35"/>
    </row>
    <row r="522" spans="1:7" x14ac:dyDescent="0.2">
      <c r="A522" s="29"/>
      <c r="B522" s="107"/>
      <c r="C522" s="41"/>
      <c r="D522" s="67"/>
      <c r="E522" s="153"/>
      <c r="F522" s="128"/>
      <c r="G522" s="35"/>
    </row>
    <row r="523" spans="1:7" x14ac:dyDescent="0.2">
      <c r="A523" s="29"/>
      <c r="B523" s="101"/>
      <c r="C523" s="41"/>
      <c r="D523" s="67"/>
      <c r="E523" s="108"/>
      <c r="F523" s="128"/>
      <c r="G523" s="35"/>
    </row>
    <row r="524" spans="1:7" x14ac:dyDescent="0.2">
      <c r="A524" s="29"/>
      <c r="B524" s="101"/>
      <c r="C524" s="41"/>
      <c r="D524" s="67"/>
      <c r="E524" s="153"/>
      <c r="F524" s="128"/>
      <c r="G524" s="35"/>
    </row>
    <row r="525" spans="1:7" x14ac:dyDescent="0.2">
      <c r="A525" s="29"/>
      <c r="B525" s="106"/>
      <c r="C525" s="41"/>
      <c r="D525" s="67"/>
      <c r="E525" s="104"/>
      <c r="F525" s="154"/>
      <c r="G525" s="35"/>
    </row>
    <row r="526" spans="1:7" x14ac:dyDescent="0.2">
      <c r="A526" s="29"/>
      <c r="B526" s="105"/>
      <c r="C526" s="41"/>
      <c r="D526" s="130"/>
      <c r="E526" s="104"/>
      <c r="F526" s="154"/>
      <c r="G526" s="35"/>
    </row>
    <row r="527" spans="1:7" x14ac:dyDescent="0.2">
      <c r="A527" s="29"/>
      <c r="B527" s="105"/>
      <c r="C527" s="41"/>
      <c r="D527" s="67"/>
      <c r="E527" s="104"/>
      <c r="F527" s="154"/>
      <c r="G527" s="35"/>
    </row>
    <row r="528" spans="1:7" x14ac:dyDescent="0.2">
      <c r="A528" s="29"/>
      <c r="B528" s="101"/>
      <c r="C528" s="41"/>
      <c r="D528" s="67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136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136"/>
      <c r="E533" s="104"/>
      <c r="F533" s="154"/>
      <c r="G533" s="35"/>
    </row>
    <row r="534" spans="1:7" x14ac:dyDescent="0.2">
      <c r="A534" s="29"/>
      <c r="B534" s="101"/>
      <c r="C534" s="41"/>
      <c r="D534" s="136"/>
      <c r="E534" s="104"/>
      <c r="F534" s="154"/>
      <c r="G534" s="35"/>
    </row>
    <row r="535" spans="1:7" x14ac:dyDescent="0.2">
      <c r="A535" s="29"/>
      <c r="B535" s="101"/>
      <c r="C535" s="41"/>
      <c r="D535" s="62"/>
      <c r="E535" s="104"/>
      <c r="F535" s="154"/>
      <c r="G535" s="35"/>
    </row>
    <row r="536" spans="1:7" x14ac:dyDescent="0.2">
      <c r="A536" s="29"/>
      <c r="B536" s="101"/>
      <c r="C536" s="41"/>
      <c r="D536" s="67"/>
      <c r="E536" s="104"/>
      <c r="F536" s="154"/>
      <c r="G536" s="35"/>
    </row>
    <row r="537" spans="1:7" x14ac:dyDescent="0.2">
      <c r="A537" s="29"/>
      <c r="B537" s="101"/>
      <c r="C537" s="41"/>
      <c r="D537" s="159"/>
      <c r="E537" s="104"/>
      <c r="F537" s="154"/>
      <c r="G537" s="35"/>
    </row>
    <row r="538" spans="1:7" x14ac:dyDescent="0.2">
      <c r="A538" s="29"/>
      <c r="B538" s="101"/>
      <c r="C538" s="41"/>
      <c r="D538" s="160"/>
      <c r="E538" s="108"/>
      <c r="F538" s="128"/>
      <c r="G538" s="35"/>
    </row>
    <row r="539" spans="1:7" x14ac:dyDescent="0.2">
      <c r="A539" s="29"/>
      <c r="B539" s="101"/>
      <c r="C539" s="41"/>
      <c r="D539" s="136"/>
      <c r="E539" s="153"/>
      <c r="F539" s="128"/>
      <c r="G539" s="35"/>
    </row>
    <row r="540" spans="1:7" x14ac:dyDescent="0.2">
      <c r="A540" s="29"/>
      <c r="B540" s="101"/>
      <c r="C540" s="41"/>
      <c r="D540" s="136"/>
      <c r="E540" s="102"/>
      <c r="F540" s="128"/>
      <c r="G540" s="35"/>
    </row>
    <row r="541" spans="1:7" x14ac:dyDescent="0.2">
      <c r="A541" s="29"/>
      <c r="B541" s="101"/>
      <c r="C541" s="31"/>
      <c r="D541" s="67"/>
      <c r="E541" s="131"/>
      <c r="F541" s="117"/>
      <c r="G541" s="35"/>
    </row>
    <row r="542" spans="1:7" x14ac:dyDescent="0.2">
      <c r="A542" s="29"/>
      <c r="B542" s="101"/>
      <c r="C542" s="41"/>
      <c r="D542" s="118"/>
      <c r="E542" s="108"/>
      <c r="F542" s="149"/>
      <c r="G542" s="35"/>
    </row>
    <row r="543" spans="1:7" x14ac:dyDescent="0.2">
      <c r="A543" s="29"/>
      <c r="B543" s="101"/>
      <c r="C543" s="41"/>
      <c r="D543" s="144"/>
      <c r="E543" s="108"/>
      <c r="F543" s="149"/>
      <c r="G543" s="35"/>
    </row>
    <row r="544" spans="1:7" ht="13.5" thickBot="1" x14ac:dyDescent="0.25">
      <c r="A544" s="45"/>
      <c r="B544" s="132"/>
      <c r="C544" s="115"/>
      <c r="D544" s="115"/>
      <c r="E544" s="132"/>
      <c r="F544" s="49" t="s">
        <v>15</v>
      </c>
      <c r="G544" s="50">
        <f>SUM(G510:G543)</f>
        <v>20000</v>
      </c>
    </row>
    <row r="545" spans="1:7" ht="13.5" thickTop="1" x14ac:dyDescent="0.2">
      <c r="A545" s="1149" t="s">
        <v>1188</v>
      </c>
      <c r="B545" s="1150"/>
      <c r="C545" s="1150"/>
      <c r="D545" s="1150"/>
      <c r="E545" s="1150"/>
      <c r="F545" s="1150"/>
      <c r="G545" s="1151"/>
    </row>
    <row r="546" spans="1:7" ht="13.5" thickBot="1" x14ac:dyDescent="0.25">
      <c r="A546" s="52"/>
      <c r="B546" s="103"/>
      <c r="C546" s="355" t="s">
        <v>8</v>
      </c>
      <c r="D546" s="54"/>
      <c r="E546" s="103"/>
      <c r="F546" s="55"/>
      <c r="G546" s="56"/>
    </row>
    <row r="547" spans="1:7" ht="13.5" thickTop="1" x14ac:dyDescent="0.2">
      <c r="A547" s="1130"/>
      <c r="B547" s="1131"/>
      <c r="C547" s="1131"/>
      <c r="D547" s="57" t="s">
        <v>11</v>
      </c>
      <c r="E547" s="1132" t="s">
        <v>12</v>
      </c>
      <c r="F547" s="1132"/>
      <c r="G547" s="1133"/>
    </row>
    <row r="548" spans="1:7" x14ac:dyDescent="0.2">
      <c r="A548" s="1134" t="s">
        <v>17</v>
      </c>
      <c r="B548" s="1135"/>
      <c r="C548" s="1135"/>
      <c r="D548" s="39"/>
      <c r="E548" s="1136"/>
      <c r="F548" s="1137"/>
      <c r="G548" s="1138"/>
    </row>
    <row r="549" spans="1:7" x14ac:dyDescent="0.2">
      <c r="A549" s="1134" t="s">
        <v>38</v>
      </c>
      <c r="B549" s="1135"/>
      <c r="C549" s="1135"/>
      <c r="D549" s="58" t="s">
        <v>413</v>
      </c>
      <c r="E549" s="1139" t="s">
        <v>142</v>
      </c>
      <c r="F549" s="1139"/>
      <c r="G549" s="1140"/>
    </row>
    <row r="550" spans="1:7" ht="13.5" thickBot="1" x14ac:dyDescent="0.25">
      <c r="A550" s="1141" t="s">
        <v>39</v>
      </c>
      <c r="B550" s="1142"/>
      <c r="C550" s="1142"/>
      <c r="D550" s="59" t="s">
        <v>414</v>
      </c>
      <c r="E550" s="1143" t="s">
        <v>0</v>
      </c>
      <c r="F550" s="1143"/>
      <c r="G550" s="1144"/>
    </row>
    <row r="551" spans="1:7" ht="16.5" x14ac:dyDescent="0.25">
      <c r="A551" s="1152" t="s">
        <v>29</v>
      </c>
      <c r="B551" s="1153"/>
      <c r="C551" s="1153"/>
      <c r="D551" s="1153"/>
      <c r="E551" s="1153"/>
      <c r="F551" s="1153"/>
      <c r="G551" s="1154"/>
    </row>
    <row r="552" spans="1:7" x14ac:dyDescent="0.2">
      <c r="A552" s="1155" t="s">
        <v>48</v>
      </c>
      <c r="B552" s="1156"/>
      <c r="C552" s="1156"/>
      <c r="D552" s="1156"/>
      <c r="E552" s="1156"/>
      <c r="F552" s="1156"/>
      <c r="G552" s="1157"/>
    </row>
    <row r="553" spans="1:7" x14ac:dyDescent="0.2">
      <c r="A553" s="1158" t="s">
        <v>49</v>
      </c>
      <c r="B553" s="1159"/>
      <c r="C553" s="1159"/>
      <c r="D553" s="1159"/>
      <c r="E553" s="1159"/>
      <c r="F553" s="1159"/>
      <c r="G553" s="1160"/>
    </row>
    <row r="554" spans="1:7" x14ac:dyDescent="0.2">
      <c r="A554" s="6"/>
      <c r="B554" s="99"/>
      <c r="C554" s="8"/>
      <c r="D554" s="9"/>
      <c r="E554" s="99"/>
      <c r="F554" s="10"/>
      <c r="G554" s="11" t="s">
        <v>20</v>
      </c>
    </row>
    <row r="555" spans="1:7" x14ac:dyDescent="0.2">
      <c r="A555" s="12" t="s">
        <v>1</v>
      </c>
      <c r="B555" s="13"/>
      <c r="C555" s="14" t="s">
        <v>61</v>
      </c>
      <c r="D555" s="13"/>
      <c r="E555" s="343" t="s">
        <v>1318</v>
      </c>
      <c r="F555" s="98"/>
      <c r="G555" s="344" t="s">
        <v>1316</v>
      </c>
    </row>
    <row r="556" spans="1:7" x14ac:dyDescent="0.2">
      <c r="A556" s="17" t="s">
        <v>8</v>
      </c>
      <c r="B556" s="100"/>
      <c r="C556" s="19"/>
      <c r="D556" s="4"/>
      <c r="E556" s="1145"/>
      <c r="F556" s="1146"/>
      <c r="G556" s="20"/>
    </row>
    <row r="557" spans="1:7" x14ac:dyDescent="0.2">
      <c r="A557" s="21" t="s">
        <v>37</v>
      </c>
      <c r="B557" s="22"/>
      <c r="C557" s="22"/>
      <c r="D557" s="22"/>
      <c r="E557" s="23" t="s">
        <v>46</v>
      </c>
      <c r="F557" s="24"/>
      <c r="G557" s="20" t="s">
        <v>50</v>
      </c>
    </row>
    <row r="558" spans="1:7" x14ac:dyDescent="0.2">
      <c r="A558" s="6"/>
      <c r="B558" s="99"/>
      <c r="C558" s="8"/>
      <c r="D558" s="8"/>
      <c r="E558" s="1147"/>
      <c r="F558" s="1148"/>
      <c r="G558" s="25"/>
    </row>
    <row r="559" spans="1:7" ht="26.25" thickBot="1" x14ac:dyDescent="0.25">
      <c r="A559" s="210" t="s">
        <v>47</v>
      </c>
      <c r="B559" s="28" t="s">
        <v>23</v>
      </c>
      <c r="C559" s="28" t="s">
        <v>34</v>
      </c>
      <c r="D559" s="110" t="s">
        <v>53</v>
      </c>
      <c r="E559" s="114" t="s">
        <v>54</v>
      </c>
      <c r="F559" s="111" t="s">
        <v>55</v>
      </c>
      <c r="G559" s="112" t="s">
        <v>35</v>
      </c>
    </row>
    <row r="560" spans="1:7" ht="13.5" thickTop="1" x14ac:dyDescent="0.2">
      <c r="A560" s="29">
        <v>1</v>
      </c>
      <c r="B560" s="101"/>
      <c r="C560" s="352" t="s">
        <v>149</v>
      </c>
      <c r="D560" s="357" t="s">
        <v>1187</v>
      </c>
      <c r="E560" s="158">
        <v>150</v>
      </c>
      <c r="F560" s="128">
        <v>200</v>
      </c>
      <c r="G560" s="35">
        <f>F560*E560</f>
        <v>30000</v>
      </c>
    </row>
    <row r="561" spans="1:7" x14ac:dyDescent="0.2">
      <c r="A561" s="29"/>
      <c r="B561" s="101"/>
      <c r="C561" s="41"/>
      <c r="D561" s="351"/>
      <c r="E561" s="156"/>
      <c r="F561" s="128"/>
      <c r="G561" s="35"/>
    </row>
    <row r="562" spans="1:7" x14ac:dyDescent="0.2">
      <c r="A562" s="29"/>
      <c r="B562" s="101"/>
      <c r="C562" s="352"/>
      <c r="D562" s="351"/>
      <c r="E562" s="108"/>
      <c r="F562" s="149"/>
      <c r="G562" s="35"/>
    </row>
    <row r="563" spans="1:7" x14ac:dyDescent="0.2">
      <c r="A563" s="29"/>
      <c r="B563" s="101"/>
      <c r="C563" s="41"/>
      <c r="D563" s="351"/>
      <c r="E563" s="108"/>
      <c r="F563" s="128"/>
      <c r="G563" s="353"/>
    </row>
    <row r="564" spans="1:7" x14ac:dyDescent="0.2">
      <c r="A564" s="29"/>
      <c r="B564" s="105"/>
      <c r="C564" s="352"/>
      <c r="D564" s="357"/>
      <c r="E564" s="102"/>
      <c r="F564" s="128"/>
      <c r="G564" s="35"/>
    </row>
    <row r="565" spans="1:7" x14ac:dyDescent="0.2">
      <c r="A565" s="29"/>
      <c r="B565" s="105"/>
      <c r="C565" s="41"/>
      <c r="D565" s="136"/>
      <c r="E565" s="102"/>
      <c r="F565" s="128"/>
      <c r="G565" s="35"/>
    </row>
    <row r="566" spans="1:7" x14ac:dyDescent="0.2">
      <c r="A566" s="29"/>
      <c r="B566" s="151"/>
      <c r="C566" s="119"/>
      <c r="D566" s="357"/>
      <c r="E566" s="108"/>
      <c r="F566" s="150"/>
      <c r="G566" s="35"/>
    </row>
    <row r="567" spans="1:7" x14ac:dyDescent="0.2">
      <c r="A567" s="29"/>
      <c r="B567" s="151"/>
      <c r="C567" s="119"/>
      <c r="D567" s="364"/>
      <c r="E567" s="108"/>
      <c r="F567" s="150"/>
      <c r="G567" s="35"/>
    </row>
    <row r="568" spans="1:7" x14ac:dyDescent="0.2">
      <c r="A568" s="29"/>
      <c r="B568" s="101"/>
      <c r="C568" s="41"/>
      <c r="D568" s="364"/>
      <c r="E568" s="155"/>
      <c r="F568" s="128"/>
      <c r="G568" s="35"/>
    </row>
    <row r="569" spans="1:7" x14ac:dyDescent="0.2">
      <c r="A569" s="29"/>
      <c r="B569" s="106"/>
      <c r="C569" s="41"/>
      <c r="D569" s="136"/>
      <c r="E569" s="104"/>
      <c r="F569" s="128"/>
      <c r="G569" s="35"/>
    </row>
    <row r="570" spans="1:7" x14ac:dyDescent="0.2">
      <c r="A570" s="29"/>
      <c r="B570" s="105"/>
      <c r="C570" s="41"/>
      <c r="D570" s="136"/>
      <c r="E570" s="108"/>
      <c r="F570" s="152"/>
      <c r="G570" s="35"/>
    </row>
    <row r="571" spans="1:7" x14ac:dyDescent="0.2">
      <c r="A571" s="29"/>
      <c r="B571" s="107"/>
      <c r="C571" s="41"/>
      <c r="D571" s="136"/>
      <c r="E571" s="153"/>
      <c r="F571" s="128"/>
      <c r="G571" s="35"/>
    </row>
    <row r="572" spans="1:7" x14ac:dyDescent="0.2">
      <c r="A572" s="29"/>
      <c r="B572" s="107"/>
      <c r="C572" s="41"/>
      <c r="D572" s="67"/>
      <c r="E572" s="153"/>
      <c r="F572" s="128"/>
      <c r="G572" s="35"/>
    </row>
    <row r="573" spans="1:7" x14ac:dyDescent="0.2">
      <c r="A573" s="29"/>
      <c r="B573" s="101"/>
      <c r="C573" s="41"/>
      <c r="D573" s="67"/>
      <c r="E573" s="108"/>
      <c r="F573" s="128"/>
      <c r="G573" s="35"/>
    </row>
    <row r="574" spans="1:7" x14ac:dyDescent="0.2">
      <c r="A574" s="29"/>
      <c r="B574" s="101"/>
      <c r="C574" s="41"/>
      <c r="D574" s="67"/>
      <c r="E574" s="153"/>
      <c r="F574" s="128"/>
      <c r="G574" s="35"/>
    </row>
    <row r="575" spans="1:7" x14ac:dyDescent="0.2">
      <c r="A575" s="29"/>
      <c r="B575" s="106"/>
      <c r="C575" s="41"/>
      <c r="D575" s="67"/>
      <c r="E575" s="104"/>
      <c r="F575" s="154"/>
      <c r="G575" s="35"/>
    </row>
    <row r="576" spans="1:7" x14ac:dyDescent="0.2">
      <c r="A576" s="29"/>
      <c r="B576" s="105"/>
      <c r="C576" s="41"/>
      <c r="D576" s="130"/>
      <c r="E576" s="104"/>
      <c r="F576" s="154"/>
      <c r="G576" s="35"/>
    </row>
    <row r="577" spans="1:7" x14ac:dyDescent="0.2">
      <c r="A577" s="29"/>
      <c r="B577" s="105"/>
      <c r="C577" s="41"/>
      <c r="D577" s="67"/>
      <c r="E577" s="104"/>
      <c r="F577" s="154"/>
      <c r="G577" s="35"/>
    </row>
    <row r="578" spans="1:7" x14ac:dyDescent="0.2">
      <c r="A578" s="29"/>
      <c r="B578" s="101"/>
      <c r="C578" s="41"/>
      <c r="D578" s="67"/>
      <c r="E578" s="104"/>
      <c r="F578" s="154"/>
      <c r="G578" s="35"/>
    </row>
    <row r="579" spans="1:7" x14ac:dyDescent="0.2">
      <c r="A579" s="29"/>
      <c r="B579" s="101"/>
      <c r="C579" s="41"/>
      <c r="D579" s="136"/>
      <c r="E579" s="104"/>
      <c r="F579" s="154"/>
      <c r="G579" s="35"/>
    </row>
    <row r="580" spans="1:7" x14ac:dyDescent="0.2">
      <c r="A580" s="29"/>
      <c r="B580" s="101"/>
      <c r="C580" s="41"/>
      <c r="D580" s="136"/>
      <c r="E580" s="104"/>
      <c r="F580" s="154"/>
      <c r="G580" s="35"/>
    </row>
    <row r="581" spans="1:7" x14ac:dyDescent="0.2">
      <c r="A581" s="29"/>
      <c r="B581" s="101"/>
      <c r="C581" s="41"/>
      <c r="D581" s="136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136"/>
      <c r="E583" s="104"/>
      <c r="F583" s="154"/>
      <c r="G583" s="35"/>
    </row>
    <row r="584" spans="1:7" x14ac:dyDescent="0.2">
      <c r="A584" s="29"/>
      <c r="B584" s="101"/>
      <c r="C584" s="41"/>
      <c r="D584" s="136"/>
      <c r="E584" s="104"/>
      <c r="F584" s="154"/>
      <c r="G584" s="35"/>
    </row>
    <row r="585" spans="1:7" x14ac:dyDescent="0.2">
      <c r="A585" s="29"/>
      <c r="B585" s="101"/>
      <c r="C585" s="41"/>
      <c r="D585" s="62"/>
      <c r="E585" s="104"/>
      <c r="F585" s="154"/>
      <c r="G585" s="35"/>
    </row>
    <row r="586" spans="1:7" x14ac:dyDescent="0.2">
      <c r="A586" s="29"/>
      <c r="B586" s="101"/>
      <c r="C586" s="41"/>
      <c r="D586" s="67"/>
      <c r="E586" s="104"/>
      <c r="F586" s="154"/>
      <c r="G586" s="35"/>
    </row>
    <row r="587" spans="1:7" x14ac:dyDescent="0.2">
      <c r="A587" s="29"/>
      <c r="B587" s="101"/>
      <c r="C587" s="41"/>
      <c r="D587" s="159"/>
      <c r="E587" s="104"/>
      <c r="F587" s="154"/>
      <c r="G587" s="35"/>
    </row>
    <row r="588" spans="1:7" x14ac:dyDescent="0.2">
      <c r="A588" s="29"/>
      <c r="B588" s="101"/>
      <c r="C588" s="41"/>
      <c r="D588" s="160"/>
      <c r="E588" s="108"/>
      <c r="F588" s="128"/>
      <c r="G588" s="35"/>
    </row>
    <row r="589" spans="1:7" x14ac:dyDescent="0.2">
      <c r="A589" s="29"/>
      <c r="B589" s="101"/>
      <c r="C589" s="41"/>
      <c r="D589" s="136"/>
      <c r="E589" s="153"/>
      <c r="F589" s="128"/>
      <c r="G589" s="35"/>
    </row>
    <row r="590" spans="1:7" x14ac:dyDescent="0.2">
      <c r="A590" s="29"/>
      <c r="B590" s="101"/>
      <c r="C590" s="41"/>
      <c r="D590" s="136"/>
      <c r="E590" s="102"/>
      <c r="F590" s="128"/>
      <c r="G590" s="35"/>
    </row>
    <row r="591" spans="1:7" x14ac:dyDescent="0.2">
      <c r="A591" s="29"/>
      <c r="B591" s="101"/>
      <c r="C591" s="31"/>
      <c r="D591" s="67"/>
      <c r="E591" s="131"/>
      <c r="F591" s="117"/>
      <c r="G591" s="35"/>
    </row>
    <row r="592" spans="1:7" x14ac:dyDescent="0.2">
      <c r="A592" s="29"/>
      <c r="B592" s="101"/>
      <c r="C592" s="41"/>
      <c r="D592" s="118"/>
      <c r="E592" s="108"/>
      <c r="F592" s="149"/>
      <c r="G592" s="35"/>
    </row>
    <row r="593" spans="1:7" x14ac:dyDescent="0.2">
      <c r="A593" s="29"/>
      <c r="B593" s="101"/>
      <c r="C593" s="41"/>
      <c r="D593" s="144"/>
      <c r="E593" s="108"/>
      <c r="F593" s="149"/>
      <c r="G593" s="35"/>
    </row>
    <row r="594" spans="1:7" ht="13.5" thickBot="1" x14ac:dyDescent="0.25">
      <c r="A594" s="45"/>
      <c r="B594" s="132"/>
      <c r="C594" s="115"/>
      <c r="D594" s="115"/>
      <c r="E594" s="132"/>
      <c r="F594" s="49" t="s">
        <v>15</v>
      </c>
      <c r="G594" s="50">
        <f>SUM(G560:G593)</f>
        <v>30000</v>
      </c>
    </row>
    <row r="595" spans="1:7" ht="13.5" thickTop="1" x14ac:dyDescent="0.2">
      <c r="A595" s="1149" t="s">
        <v>1189</v>
      </c>
      <c r="B595" s="1150"/>
      <c r="C595" s="1150"/>
      <c r="D595" s="1150"/>
      <c r="E595" s="1150"/>
      <c r="F595" s="1150"/>
      <c r="G595" s="1151"/>
    </row>
    <row r="596" spans="1:7" ht="13.5" thickBot="1" x14ac:dyDescent="0.25">
      <c r="A596" s="52"/>
      <c r="B596" s="103"/>
      <c r="C596" s="355" t="s">
        <v>1190</v>
      </c>
      <c r="D596" s="54"/>
      <c r="E596" s="103"/>
      <c r="F596" s="55"/>
      <c r="G596" s="56"/>
    </row>
    <row r="597" spans="1:7" ht="13.5" thickTop="1" x14ac:dyDescent="0.2">
      <c r="A597" s="1130"/>
      <c r="B597" s="1131"/>
      <c r="C597" s="1131"/>
      <c r="D597" s="57" t="s">
        <v>11</v>
      </c>
      <c r="E597" s="1132" t="s">
        <v>12</v>
      </c>
      <c r="F597" s="1132"/>
      <c r="G597" s="1133"/>
    </row>
    <row r="598" spans="1:7" x14ac:dyDescent="0.2">
      <c r="A598" s="1134" t="s">
        <v>17</v>
      </c>
      <c r="B598" s="1135"/>
      <c r="C598" s="1135"/>
      <c r="D598" s="39"/>
      <c r="E598" s="1136"/>
      <c r="F598" s="1137"/>
      <c r="G598" s="1138"/>
    </row>
    <row r="599" spans="1:7" x14ac:dyDescent="0.2">
      <c r="A599" s="1134" t="s">
        <v>38</v>
      </c>
      <c r="B599" s="1135"/>
      <c r="C599" s="1135"/>
      <c r="D599" s="58" t="s">
        <v>413</v>
      </c>
      <c r="E599" s="1139" t="s">
        <v>142</v>
      </c>
      <c r="F599" s="1139"/>
      <c r="G599" s="1140"/>
    </row>
    <row r="600" spans="1:7" ht="13.5" thickBot="1" x14ac:dyDescent="0.25">
      <c r="A600" s="1141" t="s">
        <v>39</v>
      </c>
      <c r="B600" s="1142"/>
      <c r="C600" s="1142"/>
      <c r="D600" s="59" t="s">
        <v>414</v>
      </c>
      <c r="E600" s="1143" t="s">
        <v>0</v>
      </c>
      <c r="F600" s="1143"/>
      <c r="G600" s="1144"/>
    </row>
    <row r="601" spans="1:7" ht="16.5" x14ac:dyDescent="0.25">
      <c r="A601" s="1152" t="s">
        <v>29</v>
      </c>
      <c r="B601" s="1153"/>
      <c r="C601" s="1153"/>
      <c r="D601" s="1153"/>
      <c r="E601" s="1153"/>
      <c r="F601" s="1153"/>
      <c r="G601" s="1154"/>
    </row>
    <row r="602" spans="1:7" x14ac:dyDescent="0.2">
      <c r="A602" s="1155" t="s">
        <v>48</v>
      </c>
      <c r="B602" s="1156"/>
      <c r="C602" s="1156"/>
      <c r="D602" s="1156"/>
      <c r="E602" s="1156"/>
      <c r="F602" s="1156"/>
      <c r="G602" s="1157"/>
    </row>
    <row r="603" spans="1:7" x14ac:dyDescent="0.2">
      <c r="A603" s="1158" t="s">
        <v>49</v>
      </c>
      <c r="B603" s="1159"/>
      <c r="C603" s="1159"/>
      <c r="D603" s="1159"/>
      <c r="E603" s="1159"/>
      <c r="F603" s="1159"/>
      <c r="G603" s="1160"/>
    </row>
    <row r="604" spans="1:7" x14ac:dyDescent="0.2">
      <c r="A604" s="6"/>
      <c r="B604" s="99"/>
      <c r="C604" s="8"/>
      <c r="D604" s="9"/>
      <c r="E604" s="99"/>
      <c r="F604" s="10"/>
      <c r="G604" s="11" t="s">
        <v>20</v>
      </c>
    </row>
    <row r="605" spans="1:7" x14ac:dyDescent="0.2">
      <c r="A605" s="12" t="s">
        <v>1</v>
      </c>
      <c r="B605" s="13"/>
      <c r="C605" s="14" t="s">
        <v>61</v>
      </c>
      <c r="D605" s="13"/>
      <c r="E605" s="343" t="s">
        <v>1319</v>
      </c>
      <c r="F605" s="98"/>
      <c r="G605" s="344" t="s">
        <v>1316</v>
      </c>
    </row>
    <row r="606" spans="1:7" x14ac:dyDescent="0.2">
      <c r="A606" s="17" t="s">
        <v>8</v>
      </c>
      <c r="B606" s="100"/>
      <c r="C606" s="19"/>
      <c r="D606" s="4"/>
      <c r="E606" s="1145"/>
      <c r="F606" s="1146"/>
      <c r="G606" s="20"/>
    </row>
    <row r="607" spans="1:7" x14ac:dyDescent="0.2">
      <c r="A607" s="21" t="s">
        <v>37</v>
      </c>
      <c r="B607" s="22"/>
      <c r="C607" s="22"/>
      <c r="D607" s="22"/>
      <c r="E607" s="23" t="s">
        <v>46</v>
      </c>
      <c r="F607" s="24"/>
      <c r="G607" s="20" t="s">
        <v>50</v>
      </c>
    </row>
    <row r="608" spans="1:7" x14ac:dyDescent="0.2">
      <c r="A608" s="6"/>
      <c r="B608" s="99"/>
      <c r="C608" s="8"/>
      <c r="D608" s="8"/>
      <c r="E608" s="1147"/>
      <c r="F608" s="1148"/>
      <c r="G608" s="25"/>
    </row>
    <row r="609" spans="1:7" ht="26.25" thickBot="1" x14ac:dyDescent="0.25">
      <c r="A609" s="210" t="s">
        <v>47</v>
      </c>
      <c r="B609" s="28" t="s">
        <v>23</v>
      </c>
      <c r="C609" s="28" t="s">
        <v>34</v>
      </c>
      <c r="D609" s="110" t="s">
        <v>53</v>
      </c>
      <c r="E609" s="114" t="s">
        <v>54</v>
      </c>
      <c r="F609" s="111" t="s">
        <v>55</v>
      </c>
      <c r="G609" s="112" t="s">
        <v>35</v>
      </c>
    </row>
    <row r="610" spans="1:7" ht="13.5" thickTop="1" x14ac:dyDescent="0.2">
      <c r="A610" s="29">
        <v>1</v>
      </c>
      <c r="B610" s="101"/>
      <c r="C610" s="352" t="s">
        <v>149</v>
      </c>
      <c r="D610" s="357" t="s">
        <v>1187</v>
      </c>
      <c r="E610" s="158">
        <v>150</v>
      </c>
      <c r="F610" s="128">
        <v>200</v>
      </c>
      <c r="G610" s="35">
        <f>F610*E610</f>
        <v>30000</v>
      </c>
    </row>
    <row r="611" spans="1:7" x14ac:dyDescent="0.2">
      <c r="A611" s="29"/>
      <c r="B611" s="101"/>
      <c r="C611" s="41"/>
      <c r="D611" s="351"/>
      <c r="E611" s="156"/>
      <c r="F611" s="128"/>
      <c r="G611" s="35"/>
    </row>
    <row r="612" spans="1:7" x14ac:dyDescent="0.2">
      <c r="A612" s="29"/>
      <c r="B612" s="101"/>
      <c r="C612" s="352"/>
      <c r="D612" s="351"/>
      <c r="E612" s="108"/>
      <c r="F612" s="149"/>
      <c r="G612" s="35"/>
    </row>
    <row r="613" spans="1:7" x14ac:dyDescent="0.2">
      <c r="A613" s="29"/>
      <c r="B613" s="101"/>
      <c r="C613" s="41"/>
      <c r="D613" s="351"/>
      <c r="E613" s="108"/>
      <c r="F613" s="128"/>
      <c r="G613" s="353"/>
    </row>
    <row r="614" spans="1:7" x14ac:dyDescent="0.2">
      <c r="A614" s="29"/>
      <c r="B614" s="105"/>
      <c r="C614" s="352"/>
      <c r="D614" s="357"/>
      <c r="E614" s="102"/>
      <c r="F614" s="128"/>
      <c r="G614" s="35"/>
    </row>
    <row r="615" spans="1:7" x14ac:dyDescent="0.2">
      <c r="A615" s="29"/>
      <c r="B615" s="105"/>
      <c r="C615" s="41"/>
      <c r="D615" s="136"/>
      <c r="E615" s="102"/>
      <c r="F615" s="128"/>
      <c r="G615" s="35"/>
    </row>
    <row r="616" spans="1:7" x14ac:dyDescent="0.2">
      <c r="A616" s="29"/>
      <c r="B616" s="151"/>
      <c r="C616" s="119"/>
      <c r="D616" s="357"/>
      <c r="E616" s="108"/>
      <c r="F616" s="150"/>
      <c r="G616" s="35"/>
    </row>
    <row r="617" spans="1:7" x14ac:dyDescent="0.2">
      <c r="A617" s="29"/>
      <c r="B617" s="151"/>
      <c r="C617" s="119"/>
      <c r="D617" s="364"/>
      <c r="E617" s="108"/>
      <c r="F617" s="150"/>
      <c r="G617" s="35"/>
    </row>
    <row r="618" spans="1:7" x14ac:dyDescent="0.2">
      <c r="A618" s="29"/>
      <c r="B618" s="101"/>
      <c r="C618" s="41"/>
      <c r="D618" s="364"/>
      <c r="E618" s="155"/>
      <c r="F618" s="128"/>
      <c r="G618" s="35"/>
    </row>
    <row r="619" spans="1:7" x14ac:dyDescent="0.2">
      <c r="A619" s="29"/>
      <c r="B619" s="106"/>
      <c r="C619" s="41"/>
      <c r="D619" s="136"/>
      <c r="E619" s="104"/>
      <c r="F619" s="128"/>
      <c r="G619" s="35"/>
    </row>
    <row r="620" spans="1:7" x14ac:dyDescent="0.2">
      <c r="A620" s="29"/>
      <c r="B620" s="105"/>
      <c r="C620" s="41"/>
      <c r="D620" s="136"/>
      <c r="E620" s="108"/>
      <c r="F620" s="152"/>
      <c r="G620" s="35"/>
    </row>
    <row r="621" spans="1:7" x14ac:dyDescent="0.2">
      <c r="A621" s="29"/>
      <c r="B621" s="107"/>
      <c r="C621" s="41"/>
      <c r="D621" s="136"/>
      <c r="E621" s="153"/>
      <c r="F621" s="128"/>
      <c r="G621" s="35"/>
    </row>
    <row r="622" spans="1:7" x14ac:dyDescent="0.2">
      <c r="A622" s="29"/>
      <c r="B622" s="107"/>
      <c r="C622" s="41"/>
      <c r="D622" s="67"/>
      <c r="E622" s="153"/>
      <c r="F622" s="128"/>
      <c r="G622" s="35"/>
    </row>
    <row r="623" spans="1:7" x14ac:dyDescent="0.2">
      <c r="A623" s="29"/>
      <c r="B623" s="101"/>
      <c r="C623" s="41"/>
      <c r="D623" s="67"/>
      <c r="E623" s="108"/>
      <c r="F623" s="128"/>
      <c r="G623" s="35"/>
    </row>
    <row r="624" spans="1:7" x14ac:dyDescent="0.2">
      <c r="A624" s="29"/>
      <c r="B624" s="101"/>
      <c r="C624" s="41"/>
      <c r="D624" s="67"/>
      <c r="E624" s="153"/>
      <c r="F624" s="128"/>
      <c r="G624" s="35"/>
    </row>
    <row r="625" spans="1:7" x14ac:dyDescent="0.2">
      <c r="A625" s="29"/>
      <c r="B625" s="106"/>
      <c r="C625" s="41"/>
      <c r="D625" s="67"/>
      <c r="E625" s="104"/>
      <c r="F625" s="154"/>
      <c r="G625" s="35"/>
    </row>
    <row r="626" spans="1:7" x14ac:dyDescent="0.2">
      <c r="A626" s="29"/>
      <c r="B626" s="105"/>
      <c r="C626" s="41"/>
      <c r="D626" s="130"/>
      <c r="E626" s="104"/>
      <c r="F626" s="154"/>
      <c r="G626" s="35"/>
    </row>
    <row r="627" spans="1:7" x14ac:dyDescent="0.2">
      <c r="A627" s="29"/>
      <c r="B627" s="105"/>
      <c r="C627" s="41"/>
      <c r="D627" s="67"/>
      <c r="E627" s="104"/>
      <c r="F627" s="154"/>
      <c r="G627" s="35"/>
    </row>
    <row r="628" spans="1:7" x14ac:dyDescent="0.2">
      <c r="A628" s="29"/>
      <c r="B628" s="101"/>
      <c r="C628" s="41"/>
      <c r="D628" s="67"/>
      <c r="E628" s="104"/>
      <c r="F628" s="154"/>
      <c r="G628" s="35"/>
    </row>
    <row r="629" spans="1:7" x14ac:dyDescent="0.2">
      <c r="A629" s="29"/>
      <c r="B629" s="101"/>
      <c r="C629" s="41"/>
      <c r="D629" s="136"/>
      <c r="E629" s="104"/>
      <c r="F629" s="154"/>
      <c r="G629" s="35"/>
    </row>
    <row r="630" spans="1:7" x14ac:dyDescent="0.2">
      <c r="A630" s="29"/>
      <c r="B630" s="101"/>
      <c r="C630" s="41"/>
      <c r="D630" s="136"/>
      <c r="E630" s="104"/>
      <c r="F630" s="154"/>
      <c r="G630" s="35"/>
    </row>
    <row r="631" spans="1:7" x14ac:dyDescent="0.2">
      <c r="A631" s="29"/>
      <c r="B631" s="101"/>
      <c r="C631" s="41"/>
      <c r="D631" s="136"/>
      <c r="E631" s="104"/>
      <c r="F631" s="154"/>
      <c r="G631" s="35"/>
    </row>
    <row r="632" spans="1:7" x14ac:dyDescent="0.2">
      <c r="A632" s="29"/>
      <c r="B632" s="101"/>
      <c r="C632" s="41"/>
      <c r="D632" s="136"/>
      <c r="E632" s="104"/>
      <c r="F632" s="154"/>
      <c r="G632" s="35"/>
    </row>
    <row r="633" spans="1:7" x14ac:dyDescent="0.2">
      <c r="A633" s="29"/>
      <c r="B633" s="101"/>
      <c r="C633" s="41"/>
      <c r="D633" s="136"/>
      <c r="E633" s="104"/>
      <c r="F633" s="154"/>
      <c r="G633" s="35"/>
    </row>
    <row r="634" spans="1:7" x14ac:dyDescent="0.2">
      <c r="A634" s="29"/>
      <c r="B634" s="101"/>
      <c r="C634" s="41"/>
      <c r="D634" s="136"/>
      <c r="E634" s="104"/>
      <c r="F634" s="154"/>
      <c r="G634" s="35"/>
    </row>
    <row r="635" spans="1:7" x14ac:dyDescent="0.2">
      <c r="A635" s="29"/>
      <c r="B635" s="101"/>
      <c r="C635" s="41"/>
      <c r="D635" s="62"/>
      <c r="E635" s="104"/>
      <c r="F635" s="154"/>
      <c r="G635" s="35"/>
    </row>
    <row r="636" spans="1:7" x14ac:dyDescent="0.2">
      <c r="A636" s="29"/>
      <c r="B636" s="101"/>
      <c r="C636" s="41"/>
      <c r="D636" s="67"/>
      <c r="E636" s="104"/>
      <c r="F636" s="154"/>
      <c r="G636" s="35"/>
    </row>
    <row r="637" spans="1:7" x14ac:dyDescent="0.2">
      <c r="A637" s="29"/>
      <c r="B637" s="101"/>
      <c r="C637" s="41"/>
      <c r="D637" s="159"/>
      <c r="E637" s="104"/>
      <c r="F637" s="154"/>
      <c r="G637" s="35"/>
    </row>
    <row r="638" spans="1:7" x14ac:dyDescent="0.2">
      <c r="A638" s="29"/>
      <c r="B638" s="101"/>
      <c r="C638" s="41"/>
      <c r="D638" s="160"/>
      <c r="E638" s="108"/>
      <c r="F638" s="128"/>
      <c r="G638" s="35"/>
    </row>
    <row r="639" spans="1:7" x14ac:dyDescent="0.2">
      <c r="A639" s="29"/>
      <c r="B639" s="101"/>
      <c r="C639" s="41"/>
      <c r="D639" s="136"/>
      <c r="E639" s="153"/>
      <c r="F639" s="128"/>
      <c r="G639" s="35"/>
    </row>
    <row r="640" spans="1:7" x14ac:dyDescent="0.2">
      <c r="A640" s="29"/>
      <c r="B640" s="101"/>
      <c r="C640" s="41"/>
      <c r="D640" s="136"/>
      <c r="E640" s="102"/>
      <c r="F640" s="128"/>
      <c r="G640" s="35"/>
    </row>
    <row r="641" spans="1:7" x14ac:dyDescent="0.2">
      <c r="A641" s="29"/>
      <c r="B641" s="101"/>
      <c r="C641" s="31"/>
      <c r="D641" s="67"/>
      <c r="E641" s="131"/>
      <c r="F641" s="117"/>
      <c r="G641" s="35"/>
    </row>
    <row r="642" spans="1:7" x14ac:dyDescent="0.2">
      <c r="A642" s="29"/>
      <c r="B642" s="101"/>
      <c r="C642" s="41"/>
      <c r="D642" s="118"/>
      <c r="E642" s="108"/>
      <c r="F642" s="149"/>
      <c r="G642" s="35"/>
    </row>
    <row r="643" spans="1:7" x14ac:dyDescent="0.2">
      <c r="A643" s="29"/>
      <c r="B643" s="101"/>
      <c r="C643" s="41"/>
      <c r="D643" s="144"/>
      <c r="E643" s="108"/>
      <c r="F643" s="149"/>
      <c r="G643" s="35"/>
    </row>
    <row r="644" spans="1:7" ht="13.5" thickBot="1" x14ac:dyDescent="0.25">
      <c r="A644" s="45"/>
      <c r="B644" s="132"/>
      <c r="C644" s="115"/>
      <c r="D644" s="115"/>
      <c r="E644" s="132"/>
      <c r="F644" s="49" t="s">
        <v>15</v>
      </c>
      <c r="G644" s="50">
        <f>SUM(G610:G643)</f>
        <v>30000</v>
      </c>
    </row>
    <row r="645" spans="1:7" ht="13.5" thickTop="1" x14ac:dyDescent="0.2">
      <c r="A645" s="1149" t="s">
        <v>1191</v>
      </c>
      <c r="B645" s="1150"/>
      <c r="C645" s="1150"/>
      <c r="D645" s="1150"/>
      <c r="E645" s="1150"/>
      <c r="F645" s="1150"/>
      <c r="G645" s="1151"/>
    </row>
    <row r="646" spans="1:7" ht="13.5" thickBot="1" x14ac:dyDescent="0.25">
      <c r="A646" s="52"/>
      <c r="B646" s="103"/>
      <c r="C646" s="355" t="s">
        <v>1192</v>
      </c>
      <c r="D646" s="54"/>
      <c r="E646" s="103"/>
      <c r="F646" s="55"/>
      <c r="G646" s="56"/>
    </row>
    <row r="647" spans="1:7" ht="13.5" thickTop="1" x14ac:dyDescent="0.2">
      <c r="A647" s="1130"/>
      <c r="B647" s="1131"/>
      <c r="C647" s="1131"/>
      <c r="D647" s="57" t="s">
        <v>11</v>
      </c>
      <c r="E647" s="1132" t="s">
        <v>12</v>
      </c>
      <c r="F647" s="1132"/>
      <c r="G647" s="1133"/>
    </row>
    <row r="648" spans="1:7" x14ac:dyDescent="0.2">
      <c r="A648" s="1134" t="s">
        <v>17</v>
      </c>
      <c r="B648" s="1135"/>
      <c r="C648" s="1135"/>
      <c r="D648" s="39"/>
      <c r="E648" s="1136"/>
      <c r="F648" s="1137"/>
      <c r="G648" s="1138"/>
    </row>
    <row r="649" spans="1:7" x14ac:dyDescent="0.2">
      <c r="A649" s="1134" t="s">
        <v>38</v>
      </c>
      <c r="B649" s="1135"/>
      <c r="C649" s="1135"/>
      <c r="D649" s="58" t="s">
        <v>413</v>
      </c>
      <c r="E649" s="1139" t="s">
        <v>142</v>
      </c>
      <c r="F649" s="1139"/>
      <c r="G649" s="1140"/>
    </row>
    <row r="650" spans="1:7" ht="13.5" thickBot="1" x14ac:dyDescent="0.25">
      <c r="A650" s="1141" t="s">
        <v>39</v>
      </c>
      <c r="B650" s="1142"/>
      <c r="C650" s="1142"/>
      <c r="D650" s="59" t="s">
        <v>414</v>
      </c>
      <c r="E650" s="1143" t="s">
        <v>0</v>
      </c>
      <c r="F650" s="1143"/>
      <c r="G650" s="1144"/>
    </row>
    <row r="651" spans="1:7" ht="16.5" x14ac:dyDescent="0.25">
      <c r="A651" s="1152" t="s">
        <v>29</v>
      </c>
      <c r="B651" s="1153"/>
      <c r="C651" s="1153"/>
      <c r="D651" s="1153"/>
      <c r="E651" s="1153"/>
      <c r="F651" s="1153"/>
      <c r="G651" s="1154"/>
    </row>
    <row r="652" spans="1:7" x14ac:dyDescent="0.2">
      <c r="A652" s="1155" t="s">
        <v>48</v>
      </c>
      <c r="B652" s="1156"/>
      <c r="C652" s="1156"/>
      <c r="D652" s="1156"/>
      <c r="E652" s="1156"/>
      <c r="F652" s="1156"/>
      <c r="G652" s="1157"/>
    </row>
    <row r="653" spans="1:7" x14ac:dyDescent="0.2">
      <c r="A653" s="1158" t="s">
        <v>49</v>
      </c>
      <c r="B653" s="1159"/>
      <c r="C653" s="1159"/>
      <c r="D653" s="1159"/>
      <c r="E653" s="1159"/>
      <c r="F653" s="1159"/>
      <c r="G653" s="1160"/>
    </row>
    <row r="654" spans="1:7" x14ac:dyDescent="0.2">
      <c r="A654" s="6"/>
      <c r="B654" s="99"/>
      <c r="C654" s="8"/>
      <c r="D654" s="9"/>
      <c r="E654" s="99"/>
      <c r="F654" s="10"/>
      <c r="G654" s="11" t="s">
        <v>20</v>
      </c>
    </row>
    <row r="655" spans="1:7" x14ac:dyDescent="0.2">
      <c r="A655" s="12" t="s">
        <v>1</v>
      </c>
      <c r="B655" s="13"/>
      <c r="C655" s="14" t="s">
        <v>61</v>
      </c>
      <c r="D655" s="13"/>
      <c r="E655" s="343" t="s">
        <v>1962</v>
      </c>
      <c r="F655" s="98"/>
      <c r="G655" s="344" t="s">
        <v>1961</v>
      </c>
    </row>
    <row r="656" spans="1:7" x14ac:dyDescent="0.2">
      <c r="A656" s="17" t="s">
        <v>8</v>
      </c>
      <c r="B656" s="100"/>
      <c r="C656" s="19"/>
      <c r="D656" s="4"/>
      <c r="E656" s="1145"/>
      <c r="F656" s="1146"/>
      <c r="G656" s="20"/>
    </row>
    <row r="657" spans="1:8" x14ac:dyDescent="0.2">
      <c r="A657" s="21" t="s">
        <v>37</v>
      </c>
      <c r="B657" s="22"/>
      <c r="C657" s="22"/>
      <c r="D657" s="22"/>
      <c r="E657" s="23" t="s">
        <v>46</v>
      </c>
      <c r="F657" s="24"/>
      <c r="G657" s="20" t="s">
        <v>50</v>
      </c>
    </row>
    <row r="658" spans="1:8" x14ac:dyDescent="0.2">
      <c r="A658" s="6"/>
      <c r="B658" s="99"/>
      <c r="C658" s="8"/>
      <c r="D658" s="8"/>
      <c r="E658" s="1147"/>
      <c r="F658" s="1148"/>
      <c r="G658" s="25"/>
    </row>
    <row r="659" spans="1:8" ht="26.25" thickBot="1" x14ac:dyDescent="0.25">
      <c r="A659" s="210" t="s">
        <v>47</v>
      </c>
      <c r="B659" s="28" t="s">
        <v>23</v>
      </c>
      <c r="C659" s="28" t="s">
        <v>34</v>
      </c>
      <c r="D659" s="110" t="s">
        <v>53</v>
      </c>
      <c r="E659" s="114" t="s">
        <v>54</v>
      </c>
      <c r="F659" s="111" t="s">
        <v>55</v>
      </c>
      <c r="G659" s="112" t="s">
        <v>35</v>
      </c>
    </row>
    <row r="660" spans="1:8" ht="13.5" thickTop="1" x14ac:dyDescent="0.2">
      <c r="A660" s="29">
        <v>1</v>
      </c>
      <c r="B660" s="101"/>
      <c r="C660" s="352" t="s">
        <v>1541</v>
      </c>
      <c r="D660" s="357" t="s">
        <v>1971</v>
      </c>
      <c r="E660" s="158">
        <v>1</v>
      </c>
      <c r="F660" s="128">
        <v>496</v>
      </c>
      <c r="G660" s="35">
        <f>F660*E660</f>
        <v>496</v>
      </c>
      <c r="H660" s="629">
        <f>G660</f>
        <v>496</v>
      </c>
    </row>
    <row r="661" spans="1:8" x14ac:dyDescent="0.2">
      <c r="A661" s="29"/>
      <c r="B661" s="101"/>
      <c r="C661" s="352"/>
      <c r="D661" s="357" t="s">
        <v>1970</v>
      </c>
      <c r="E661" s="158"/>
      <c r="F661" s="128"/>
      <c r="G661" s="35"/>
      <c r="H661" s="629"/>
    </row>
    <row r="662" spans="1:8" x14ac:dyDescent="0.2">
      <c r="A662" s="29">
        <f>A660+1</f>
        <v>2</v>
      </c>
      <c r="B662" s="101"/>
      <c r="C662" s="352" t="s">
        <v>149</v>
      </c>
      <c r="D662" s="351" t="s">
        <v>1942</v>
      </c>
      <c r="E662" s="108">
        <v>4</v>
      </c>
      <c r="F662" s="128">
        <v>335</v>
      </c>
      <c r="G662" s="35">
        <f t="shared" ref="G662:G670" si="1">F662*E662</f>
        <v>1340</v>
      </c>
      <c r="H662" s="629">
        <f>G662</f>
        <v>1340</v>
      </c>
    </row>
    <row r="663" spans="1:8" x14ac:dyDescent="0.2">
      <c r="A663" s="29">
        <f t="shared" ref="A663:A670" si="2">A662+1</f>
        <v>3</v>
      </c>
      <c r="B663" s="101"/>
      <c r="C663" s="352" t="s">
        <v>149</v>
      </c>
      <c r="D663" s="351" t="s">
        <v>1943</v>
      </c>
      <c r="E663" s="108">
        <v>1</v>
      </c>
      <c r="F663" s="149">
        <v>50</v>
      </c>
      <c r="G663" s="35">
        <f t="shared" si="1"/>
        <v>50</v>
      </c>
    </row>
    <row r="664" spans="1:8" x14ac:dyDescent="0.2">
      <c r="A664" s="29">
        <f t="shared" si="2"/>
        <v>4</v>
      </c>
      <c r="B664" s="101"/>
      <c r="C664" s="352" t="s">
        <v>1469</v>
      </c>
      <c r="D664" s="351" t="s">
        <v>1655</v>
      </c>
      <c r="E664" s="108">
        <v>2</v>
      </c>
      <c r="F664" s="128">
        <v>30</v>
      </c>
      <c r="G664" s="35">
        <f t="shared" si="1"/>
        <v>60</v>
      </c>
    </row>
    <row r="665" spans="1:8" x14ac:dyDescent="0.2">
      <c r="A665" s="29">
        <f t="shared" si="2"/>
        <v>5</v>
      </c>
      <c r="B665" s="105"/>
      <c r="C665" s="352" t="s">
        <v>1461</v>
      </c>
      <c r="D665" s="357" t="s">
        <v>1944</v>
      </c>
      <c r="E665" s="102">
        <v>0.27</v>
      </c>
      <c r="F665" s="128">
        <v>201</v>
      </c>
      <c r="G665" s="35">
        <f t="shared" si="1"/>
        <v>54.27</v>
      </c>
    </row>
    <row r="666" spans="1:8" x14ac:dyDescent="0.2">
      <c r="A666" s="29">
        <f t="shared" si="2"/>
        <v>6</v>
      </c>
      <c r="B666" s="105"/>
      <c r="C666" s="352" t="s">
        <v>149</v>
      </c>
      <c r="D666" s="357" t="s">
        <v>1945</v>
      </c>
      <c r="E666" s="102">
        <v>1</v>
      </c>
      <c r="F666" s="128">
        <v>50</v>
      </c>
      <c r="G666" s="35">
        <f t="shared" si="1"/>
        <v>50</v>
      </c>
    </row>
    <row r="667" spans="1:8" x14ac:dyDescent="0.2">
      <c r="A667" s="29">
        <v>7</v>
      </c>
      <c r="B667" s="105"/>
      <c r="C667" s="352" t="s">
        <v>1461</v>
      </c>
      <c r="D667" s="357" t="s">
        <v>1944</v>
      </c>
      <c r="E667" s="102">
        <v>0.26600000000000001</v>
      </c>
      <c r="F667" s="128">
        <v>201</v>
      </c>
      <c r="G667" s="35">
        <f t="shared" si="1"/>
        <v>53.466000000000001</v>
      </c>
    </row>
    <row r="668" spans="1:8" x14ac:dyDescent="0.2">
      <c r="A668" s="29">
        <v>8</v>
      </c>
      <c r="B668" s="151"/>
      <c r="C668" s="366" t="s">
        <v>217</v>
      </c>
      <c r="D668" s="357" t="s">
        <v>1563</v>
      </c>
      <c r="E668" s="108">
        <v>1</v>
      </c>
      <c r="F668" s="150">
        <v>12</v>
      </c>
      <c r="G668" s="35">
        <f t="shared" si="1"/>
        <v>12</v>
      </c>
    </row>
    <row r="669" spans="1:8" x14ac:dyDescent="0.2">
      <c r="A669" s="29">
        <v>9</v>
      </c>
      <c r="B669" s="151"/>
      <c r="C669" s="366" t="s">
        <v>1461</v>
      </c>
      <c r="D669" s="364" t="s">
        <v>1477</v>
      </c>
      <c r="E669" s="108">
        <v>0.24</v>
      </c>
      <c r="F669" s="150">
        <v>213</v>
      </c>
      <c r="G669" s="35">
        <f t="shared" si="1"/>
        <v>51.12</v>
      </c>
    </row>
    <row r="670" spans="1:8" x14ac:dyDescent="0.2">
      <c r="A670" s="29">
        <f t="shared" si="2"/>
        <v>10</v>
      </c>
      <c r="B670" s="101"/>
      <c r="C670" s="352" t="s">
        <v>1461</v>
      </c>
      <c r="D670" s="364" t="s">
        <v>1946</v>
      </c>
      <c r="E670" s="104">
        <v>0.2</v>
      </c>
      <c r="F670" s="128">
        <v>177</v>
      </c>
      <c r="G670" s="35">
        <f t="shared" si="1"/>
        <v>35.4</v>
      </c>
      <c r="H670" s="629">
        <f>SUM(G663:G670)</f>
        <v>366.25599999999997</v>
      </c>
    </row>
    <row r="671" spans="1:8" x14ac:dyDescent="0.2">
      <c r="A671" s="29"/>
      <c r="B671" s="106"/>
      <c r="C671" s="41"/>
      <c r="D671" s="136"/>
      <c r="E671" s="104"/>
      <c r="F671" s="128"/>
      <c r="G671" s="35"/>
    </row>
    <row r="672" spans="1:8" x14ac:dyDescent="0.2">
      <c r="A672" s="29"/>
      <c r="B672" s="105"/>
      <c r="C672" s="41"/>
      <c r="D672" s="136"/>
      <c r="E672" s="108"/>
      <c r="F672" s="152"/>
      <c r="G672" s="35"/>
    </row>
    <row r="673" spans="1:7" x14ac:dyDescent="0.2">
      <c r="A673" s="29"/>
      <c r="B673" s="107"/>
      <c r="C673" s="41"/>
      <c r="D673" s="136"/>
      <c r="E673" s="153"/>
      <c r="F673" s="128"/>
      <c r="G673" s="35"/>
    </row>
    <row r="674" spans="1:7" x14ac:dyDescent="0.2">
      <c r="A674" s="29"/>
      <c r="B674" s="107"/>
      <c r="C674" s="41"/>
      <c r="D674" s="67"/>
      <c r="E674" s="153"/>
      <c r="F674" s="128"/>
      <c r="G674" s="35"/>
    </row>
    <row r="675" spans="1:7" x14ac:dyDescent="0.2">
      <c r="A675" s="29"/>
      <c r="B675" s="101"/>
      <c r="C675" s="41"/>
      <c r="D675" s="67"/>
      <c r="E675" s="153"/>
      <c r="F675" s="128"/>
      <c r="G675" s="35"/>
    </row>
    <row r="676" spans="1:7" x14ac:dyDescent="0.2">
      <c r="A676" s="29"/>
      <c r="B676" s="105"/>
      <c r="C676" s="41"/>
      <c r="D676" s="130"/>
      <c r="E676" s="104"/>
      <c r="F676" s="154"/>
      <c r="G676" s="35"/>
    </row>
    <row r="677" spans="1:7" x14ac:dyDescent="0.2">
      <c r="A677" s="29"/>
      <c r="B677" s="105"/>
      <c r="C677" s="41"/>
      <c r="D677" s="67"/>
      <c r="E677" s="104"/>
      <c r="F677" s="154"/>
      <c r="G677" s="35"/>
    </row>
    <row r="678" spans="1:7" x14ac:dyDescent="0.2">
      <c r="A678" s="29"/>
      <c r="B678" s="101"/>
      <c r="C678" s="41"/>
      <c r="D678" s="67"/>
      <c r="E678" s="104"/>
      <c r="F678" s="154"/>
      <c r="G678" s="35"/>
    </row>
    <row r="679" spans="1:7" x14ac:dyDescent="0.2">
      <c r="A679" s="29"/>
      <c r="B679" s="101"/>
      <c r="C679" s="41"/>
      <c r="D679" s="136"/>
      <c r="E679" s="104"/>
      <c r="F679" s="154"/>
      <c r="G679" s="35"/>
    </row>
    <row r="680" spans="1:7" x14ac:dyDescent="0.2">
      <c r="A680" s="29"/>
      <c r="B680" s="101"/>
      <c r="C680" s="41"/>
      <c r="D680" s="136"/>
      <c r="E680" s="104"/>
      <c r="F680" s="154"/>
      <c r="G680" s="35"/>
    </row>
    <row r="681" spans="1:7" x14ac:dyDescent="0.2">
      <c r="A681" s="29"/>
      <c r="B681" s="101"/>
      <c r="C681" s="41"/>
      <c r="D681" s="136"/>
      <c r="E681" s="104"/>
      <c r="F681" s="154"/>
      <c r="G681" s="35"/>
    </row>
    <row r="682" spans="1:7" x14ac:dyDescent="0.2">
      <c r="A682" s="29"/>
      <c r="B682" s="101"/>
      <c r="C682" s="41"/>
      <c r="D682" s="136"/>
      <c r="E682" s="104"/>
      <c r="F682" s="154"/>
      <c r="G682" s="35"/>
    </row>
    <row r="683" spans="1:7" x14ac:dyDescent="0.2">
      <c r="A683" s="29"/>
      <c r="B683" s="101"/>
      <c r="C683" s="41"/>
      <c r="D683" s="136"/>
      <c r="E683" s="104"/>
      <c r="F683" s="154"/>
      <c r="G683" s="35"/>
    </row>
    <row r="684" spans="1:7" x14ac:dyDescent="0.2">
      <c r="A684" s="29"/>
      <c r="B684" s="101"/>
      <c r="C684" s="41"/>
      <c r="D684" s="136"/>
      <c r="E684" s="104"/>
      <c r="F684" s="154"/>
      <c r="G684" s="35"/>
    </row>
    <row r="685" spans="1:7" x14ac:dyDescent="0.2">
      <c r="A685" s="29"/>
      <c r="B685" s="101"/>
      <c r="C685" s="41"/>
      <c r="D685" s="62"/>
      <c r="E685" s="104"/>
      <c r="F685" s="154"/>
      <c r="G685" s="35"/>
    </row>
    <row r="686" spans="1:7" x14ac:dyDescent="0.2">
      <c r="A686" s="29"/>
      <c r="B686" s="101"/>
      <c r="C686" s="41"/>
      <c r="D686" s="67"/>
      <c r="E686" s="104"/>
      <c r="F686" s="154"/>
      <c r="G686" s="35"/>
    </row>
    <row r="687" spans="1:7" x14ac:dyDescent="0.2">
      <c r="A687" s="29"/>
      <c r="B687" s="101"/>
      <c r="C687" s="41"/>
      <c r="D687" s="159"/>
      <c r="E687" s="104"/>
      <c r="F687" s="154"/>
      <c r="G687" s="35"/>
    </row>
    <row r="688" spans="1:7" x14ac:dyDescent="0.2">
      <c r="A688" s="29"/>
      <c r="B688" s="101"/>
      <c r="C688" s="41"/>
      <c r="D688" s="160"/>
      <c r="E688" s="108"/>
      <c r="F688" s="128"/>
      <c r="G688" s="35"/>
    </row>
    <row r="689" spans="1:7" x14ac:dyDescent="0.2">
      <c r="A689" s="29"/>
      <c r="B689" s="101"/>
      <c r="C689" s="41"/>
      <c r="D689" s="136"/>
      <c r="E689" s="153"/>
      <c r="F689" s="128"/>
      <c r="G689" s="35"/>
    </row>
    <row r="690" spans="1:7" x14ac:dyDescent="0.2">
      <c r="A690" s="29"/>
      <c r="B690" s="101"/>
      <c r="C690" s="41"/>
      <c r="D690" s="136"/>
      <c r="E690" s="102"/>
      <c r="F690" s="128"/>
      <c r="G690" s="35"/>
    </row>
    <row r="691" spans="1:7" x14ac:dyDescent="0.2">
      <c r="A691" s="29"/>
      <c r="B691" s="101"/>
      <c r="C691" s="31"/>
      <c r="D691" s="67"/>
      <c r="E691" s="131"/>
      <c r="F691" s="117"/>
      <c r="G691" s="35"/>
    </row>
    <row r="692" spans="1:7" x14ac:dyDescent="0.2">
      <c r="A692" s="29"/>
      <c r="B692" s="101"/>
      <c r="C692" s="41"/>
      <c r="D692" s="118"/>
      <c r="E692" s="108"/>
      <c r="F692" s="149"/>
      <c r="G692" s="35"/>
    </row>
    <row r="693" spans="1:7" x14ac:dyDescent="0.2">
      <c r="A693" s="29"/>
      <c r="B693" s="101"/>
      <c r="C693" s="41"/>
      <c r="D693" s="144"/>
      <c r="E693" s="108"/>
      <c r="F693" s="149"/>
      <c r="G693" s="35"/>
    </row>
    <row r="694" spans="1:7" ht="13.5" thickBot="1" x14ac:dyDescent="0.25">
      <c r="A694" s="45"/>
      <c r="B694" s="132"/>
      <c r="C694" s="115"/>
      <c r="D694" s="115"/>
      <c r="E694" s="132"/>
      <c r="F694" s="49" t="s">
        <v>15</v>
      </c>
      <c r="G694" s="50">
        <f>SUM(G660:G693)</f>
        <v>2202.2559999999999</v>
      </c>
    </row>
    <row r="695" spans="1:7" ht="13.5" thickTop="1" x14ac:dyDescent="0.2">
      <c r="A695" s="1149" t="s">
        <v>2379</v>
      </c>
      <c r="B695" s="1150"/>
      <c r="C695" s="1150"/>
      <c r="D695" s="1150"/>
      <c r="E695" s="1150"/>
      <c r="F695" s="1150"/>
      <c r="G695" s="1151"/>
    </row>
    <row r="696" spans="1:7" ht="13.5" thickBot="1" x14ac:dyDescent="0.25">
      <c r="A696" s="52"/>
      <c r="B696" s="103"/>
      <c r="C696" s="355" t="s">
        <v>8</v>
      </c>
      <c r="D696" s="54"/>
      <c r="E696" s="103"/>
      <c r="F696" s="55"/>
      <c r="G696" s="56"/>
    </row>
    <row r="697" spans="1:7" ht="13.5" thickTop="1" x14ac:dyDescent="0.2">
      <c r="A697" s="1130"/>
      <c r="B697" s="1131"/>
      <c r="C697" s="1131"/>
      <c r="D697" s="57" t="s">
        <v>11</v>
      </c>
      <c r="E697" s="1132" t="s">
        <v>12</v>
      </c>
      <c r="F697" s="1132"/>
      <c r="G697" s="1133"/>
    </row>
    <row r="698" spans="1:7" x14ac:dyDescent="0.2">
      <c r="A698" s="1134" t="s">
        <v>17</v>
      </c>
      <c r="B698" s="1135"/>
      <c r="C698" s="1135"/>
      <c r="D698" s="39"/>
      <c r="E698" s="1136"/>
      <c r="F698" s="1137"/>
      <c r="G698" s="1138"/>
    </row>
    <row r="699" spans="1:7" x14ac:dyDescent="0.2">
      <c r="A699" s="1134" t="s">
        <v>38</v>
      </c>
      <c r="B699" s="1135"/>
      <c r="C699" s="1135"/>
      <c r="D699" s="58" t="s">
        <v>413</v>
      </c>
      <c r="E699" s="1139" t="s">
        <v>142</v>
      </c>
      <c r="F699" s="1139"/>
      <c r="G699" s="1140"/>
    </row>
    <row r="700" spans="1:7" ht="13.5" thickBot="1" x14ac:dyDescent="0.25">
      <c r="A700" s="1141" t="s">
        <v>39</v>
      </c>
      <c r="B700" s="1142"/>
      <c r="C700" s="1142"/>
      <c r="D700" s="59" t="s">
        <v>414</v>
      </c>
      <c r="E700" s="1143" t="s">
        <v>0</v>
      </c>
      <c r="F700" s="1143"/>
      <c r="G700" s="1144"/>
    </row>
    <row r="701" spans="1:7" ht="16.5" x14ac:dyDescent="0.25">
      <c r="A701" s="1205" t="s">
        <v>29</v>
      </c>
      <c r="B701" s="1206"/>
      <c r="C701" s="1206"/>
      <c r="D701" s="1206"/>
      <c r="E701" s="1206"/>
      <c r="F701" s="1206"/>
      <c r="G701" s="1207"/>
    </row>
    <row r="702" spans="1:7" x14ac:dyDescent="0.2">
      <c r="A702" s="1208" t="s">
        <v>48</v>
      </c>
      <c r="B702" s="1209"/>
      <c r="C702" s="1209"/>
      <c r="D702" s="1209"/>
      <c r="E702" s="1209"/>
      <c r="F702" s="1209"/>
      <c r="G702" s="1210"/>
    </row>
    <row r="703" spans="1:7" x14ac:dyDescent="0.2">
      <c r="A703" s="1211" t="s">
        <v>49</v>
      </c>
      <c r="B703" s="1212"/>
      <c r="C703" s="1212"/>
      <c r="D703" s="1212"/>
      <c r="E703" s="1212"/>
      <c r="F703" s="1212"/>
      <c r="G703" s="1213"/>
    </row>
    <row r="704" spans="1:7" x14ac:dyDescent="0.2">
      <c r="A704" s="450"/>
      <c r="B704" s="451"/>
      <c r="C704" s="452"/>
      <c r="D704" s="453"/>
      <c r="E704" s="451"/>
      <c r="F704" s="454"/>
      <c r="G704" s="455" t="s">
        <v>20</v>
      </c>
    </row>
    <row r="705" spans="1:7" x14ac:dyDescent="0.2">
      <c r="A705" s="456" t="s">
        <v>1</v>
      </c>
      <c r="B705" s="457"/>
      <c r="C705" s="458" t="s">
        <v>61</v>
      </c>
      <c r="D705" s="457"/>
      <c r="E705" s="286" t="s">
        <v>4043</v>
      </c>
      <c r="F705" s="287"/>
      <c r="G705" s="288" t="s">
        <v>4044</v>
      </c>
    </row>
    <row r="706" spans="1:7" x14ac:dyDescent="0.2">
      <c r="A706" s="459" t="s">
        <v>8</v>
      </c>
      <c r="B706" s="460"/>
      <c r="C706" s="461"/>
      <c r="D706" s="449"/>
      <c r="E706" s="1214"/>
      <c r="F706" s="1215"/>
      <c r="G706" s="462"/>
    </row>
    <row r="707" spans="1:7" x14ac:dyDescent="0.2">
      <c r="A707" s="463" t="s">
        <v>37</v>
      </c>
      <c r="B707" s="464"/>
      <c r="C707" s="464"/>
      <c r="D707" s="464"/>
      <c r="E707" s="465" t="s">
        <v>46</v>
      </c>
      <c r="F707" s="466"/>
      <c r="G707" s="462" t="s">
        <v>50</v>
      </c>
    </row>
    <row r="708" spans="1:7" x14ac:dyDescent="0.2">
      <c r="A708" s="450"/>
      <c r="B708" s="451"/>
      <c r="C708" s="452"/>
      <c r="D708" s="452"/>
      <c r="E708" s="1216"/>
      <c r="F708" s="1217"/>
      <c r="G708" s="467"/>
    </row>
    <row r="709" spans="1:7" ht="26.25" thickBot="1" x14ac:dyDescent="0.25">
      <c r="A709" s="468" t="s">
        <v>47</v>
      </c>
      <c r="B709" s="469" t="s">
        <v>23</v>
      </c>
      <c r="C709" s="469" t="s">
        <v>34</v>
      </c>
      <c r="D709" s="470" t="s">
        <v>53</v>
      </c>
      <c r="E709" s="471" t="s">
        <v>54</v>
      </c>
      <c r="F709" s="472" t="s">
        <v>55</v>
      </c>
      <c r="G709" s="473" t="s">
        <v>35</v>
      </c>
    </row>
    <row r="710" spans="1:7" ht="13.5" thickTop="1" x14ac:dyDescent="0.2">
      <c r="A710" s="474">
        <v>1</v>
      </c>
      <c r="B710" s="475"/>
      <c r="C710" s="225" t="s">
        <v>149</v>
      </c>
      <c r="D710" s="255" t="s">
        <v>1184</v>
      </c>
      <c r="E710" s="661">
        <v>50</v>
      </c>
      <c r="F710" s="481">
        <v>200</v>
      </c>
      <c r="G710" s="220">
        <f>F710*E710</f>
        <v>10000</v>
      </c>
    </row>
    <row r="711" spans="1:7" x14ac:dyDescent="0.2">
      <c r="A711" s="474"/>
      <c r="B711" s="475"/>
      <c r="C711" s="225"/>
      <c r="D711" s="482"/>
      <c r="E711" s="480"/>
      <c r="F711" s="481"/>
      <c r="G711" s="220"/>
    </row>
    <row r="712" spans="1:7" x14ac:dyDescent="0.2">
      <c r="A712" s="474"/>
      <c r="B712" s="475"/>
      <c r="C712" s="225"/>
      <c r="D712" s="482"/>
      <c r="E712" s="480"/>
      <c r="F712" s="484"/>
      <c r="G712" s="220"/>
    </row>
    <row r="713" spans="1:7" x14ac:dyDescent="0.2">
      <c r="A713" s="474"/>
      <c r="B713" s="475"/>
      <c r="C713" s="225"/>
      <c r="D713" s="482"/>
      <c r="E713" s="480"/>
      <c r="F713" s="481"/>
      <c r="G713" s="220"/>
    </row>
    <row r="714" spans="1:7" x14ac:dyDescent="0.2">
      <c r="A714" s="474"/>
      <c r="B714" s="485"/>
      <c r="C714" s="225"/>
      <c r="D714" s="255"/>
      <c r="E714" s="486"/>
      <c r="F714" s="481"/>
      <c r="G714" s="220"/>
    </row>
    <row r="715" spans="1:7" x14ac:dyDescent="0.2">
      <c r="A715" s="474"/>
      <c r="B715" s="485"/>
      <c r="C715" s="225"/>
      <c r="D715" s="255"/>
      <c r="E715" s="486"/>
      <c r="F715" s="481"/>
      <c r="G715" s="220"/>
    </row>
    <row r="716" spans="1:7" x14ac:dyDescent="0.2">
      <c r="A716" s="474"/>
      <c r="B716" s="485"/>
      <c r="C716" s="225"/>
      <c r="D716" s="255"/>
      <c r="E716" s="486"/>
      <c r="F716" s="481"/>
      <c r="G716" s="220"/>
    </row>
    <row r="717" spans="1:7" x14ac:dyDescent="0.2">
      <c r="A717" s="474"/>
      <c r="B717" s="487"/>
      <c r="C717" s="488"/>
      <c r="D717" s="255"/>
      <c r="E717" s="480"/>
      <c r="F717" s="489"/>
      <c r="G717" s="220"/>
    </row>
    <row r="718" spans="1:7" x14ac:dyDescent="0.2">
      <c r="A718" s="474"/>
      <c r="B718" s="487"/>
      <c r="C718" s="488"/>
      <c r="D718" s="490"/>
      <c r="E718" s="480"/>
      <c r="F718" s="489"/>
      <c r="G718" s="220"/>
    </row>
    <row r="719" spans="1:7" x14ac:dyDescent="0.2">
      <c r="A719" s="474"/>
      <c r="B719" s="475"/>
      <c r="C719" s="225"/>
      <c r="D719" s="490"/>
      <c r="E719" s="493"/>
      <c r="F719" s="481"/>
      <c r="G719" s="220"/>
    </row>
    <row r="720" spans="1:7" x14ac:dyDescent="0.2">
      <c r="A720" s="474"/>
      <c r="B720" s="492"/>
      <c r="C720" s="225"/>
      <c r="D720" s="255"/>
      <c r="E720" s="493"/>
      <c r="F720" s="481"/>
      <c r="G720" s="220"/>
    </row>
    <row r="721" spans="1:7" x14ac:dyDescent="0.2">
      <c r="A721" s="474"/>
      <c r="B721" s="485"/>
      <c r="C721" s="225"/>
      <c r="D721" s="255"/>
      <c r="E721" s="480"/>
      <c r="F721" s="494"/>
      <c r="G721" s="220"/>
    </row>
    <row r="722" spans="1:7" x14ac:dyDescent="0.2">
      <c r="A722" s="474"/>
      <c r="B722" s="495"/>
      <c r="C722" s="225"/>
      <c r="D722" s="255"/>
      <c r="E722" s="496"/>
      <c r="F722" s="481"/>
      <c r="G722" s="220"/>
    </row>
    <row r="723" spans="1:7" x14ac:dyDescent="0.2">
      <c r="A723" s="474"/>
      <c r="B723" s="495"/>
      <c r="C723" s="225"/>
      <c r="D723" s="262"/>
      <c r="E723" s="496"/>
      <c r="F723" s="481"/>
      <c r="G723" s="220"/>
    </row>
    <row r="724" spans="1:7" x14ac:dyDescent="0.2">
      <c r="A724" s="474"/>
      <c r="B724" s="475"/>
      <c r="C724" s="225"/>
      <c r="D724" s="262"/>
      <c r="E724" s="480"/>
      <c r="F724" s="481"/>
      <c r="G724" s="220"/>
    </row>
    <row r="725" spans="1:7" x14ac:dyDescent="0.2">
      <c r="A725" s="474"/>
      <c r="B725" s="475"/>
      <c r="C725" s="225"/>
      <c r="D725" s="262"/>
      <c r="E725" s="496"/>
      <c r="F725" s="481"/>
      <c r="G725" s="220"/>
    </row>
    <row r="726" spans="1:7" x14ac:dyDescent="0.2">
      <c r="A726" s="474"/>
      <c r="B726" s="485"/>
      <c r="C726" s="225"/>
      <c r="D726" s="498"/>
      <c r="E726" s="493"/>
      <c r="F726" s="497"/>
      <c r="G726" s="220"/>
    </row>
    <row r="727" spans="1:7" x14ac:dyDescent="0.2">
      <c r="A727" s="474"/>
      <c r="B727" s="485"/>
      <c r="C727" s="225"/>
      <c r="D727" s="262"/>
      <c r="E727" s="493"/>
      <c r="F727" s="497"/>
      <c r="G727" s="220"/>
    </row>
    <row r="728" spans="1:7" x14ac:dyDescent="0.2">
      <c r="A728" s="474"/>
      <c r="B728" s="475"/>
      <c r="C728" s="225"/>
      <c r="D728" s="262"/>
      <c r="E728" s="493"/>
      <c r="F728" s="497"/>
      <c r="G728" s="220"/>
    </row>
    <row r="729" spans="1:7" x14ac:dyDescent="0.2">
      <c r="A729" s="474"/>
      <c r="B729" s="475"/>
      <c r="C729" s="225"/>
      <c r="D729" s="255"/>
      <c r="E729" s="493"/>
      <c r="F729" s="497"/>
      <c r="G729" s="220"/>
    </row>
    <row r="730" spans="1:7" x14ac:dyDescent="0.2">
      <c r="A730" s="474"/>
      <c r="B730" s="475"/>
      <c r="C730" s="225"/>
      <c r="D730" s="255"/>
      <c r="E730" s="493"/>
      <c r="F730" s="497"/>
      <c r="G730" s="220"/>
    </row>
    <row r="731" spans="1:7" x14ac:dyDescent="0.2">
      <c r="A731" s="474"/>
      <c r="B731" s="475"/>
      <c r="C731" s="225"/>
      <c r="D731" s="255"/>
      <c r="E731" s="493"/>
      <c r="F731" s="497"/>
      <c r="G731" s="220"/>
    </row>
    <row r="732" spans="1:7" x14ac:dyDescent="0.2">
      <c r="A732" s="474"/>
      <c r="B732" s="475"/>
      <c r="C732" s="225"/>
      <c r="D732" s="255"/>
      <c r="E732" s="493"/>
      <c r="F732" s="497"/>
      <c r="G732" s="220"/>
    </row>
    <row r="733" spans="1:7" x14ac:dyDescent="0.2">
      <c r="A733" s="474"/>
      <c r="B733" s="475"/>
      <c r="C733" s="225"/>
      <c r="D733" s="255"/>
      <c r="E733" s="493"/>
      <c r="F733" s="497"/>
      <c r="G733" s="220"/>
    </row>
    <row r="734" spans="1:7" x14ac:dyDescent="0.2">
      <c r="A734" s="474"/>
      <c r="B734" s="475"/>
      <c r="C734" s="225"/>
      <c r="D734" s="255"/>
      <c r="E734" s="493"/>
      <c r="F734" s="497"/>
      <c r="G734" s="220"/>
    </row>
    <row r="735" spans="1:7" x14ac:dyDescent="0.2">
      <c r="A735" s="474"/>
      <c r="B735" s="475"/>
      <c r="C735" s="225"/>
      <c r="D735" s="499"/>
      <c r="E735" s="493"/>
      <c r="F735" s="497"/>
      <c r="G735" s="220"/>
    </row>
    <row r="736" spans="1:7" x14ac:dyDescent="0.2">
      <c r="A736" s="474"/>
      <c r="B736" s="475"/>
      <c r="C736" s="225"/>
      <c r="D736" s="262"/>
      <c r="E736" s="493"/>
      <c r="F736" s="497"/>
      <c r="G736" s="220"/>
    </row>
    <row r="737" spans="1:7" x14ac:dyDescent="0.2">
      <c r="A737" s="474"/>
      <c r="B737" s="475"/>
      <c r="C737" s="225"/>
      <c r="D737" s="500"/>
      <c r="E737" s="493"/>
      <c r="F737" s="497"/>
      <c r="G737" s="220"/>
    </row>
    <row r="738" spans="1:7" x14ac:dyDescent="0.2">
      <c r="A738" s="474"/>
      <c r="B738" s="475"/>
      <c r="C738" s="225"/>
      <c r="D738" s="501"/>
      <c r="E738" s="480"/>
      <c r="F738" s="481"/>
      <c r="G738" s="220"/>
    </row>
    <row r="739" spans="1:7" x14ac:dyDescent="0.2">
      <c r="A739" s="474"/>
      <c r="B739" s="475"/>
      <c r="C739" s="225"/>
      <c r="D739" s="255"/>
      <c r="E739" s="496"/>
      <c r="F739" s="481"/>
      <c r="G739" s="220"/>
    </row>
    <row r="740" spans="1:7" x14ac:dyDescent="0.2">
      <c r="A740" s="474"/>
      <c r="B740" s="475"/>
      <c r="C740" s="225"/>
      <c r="D740" s="255"/>
      <c r="E740" s="486"/>
      <c r="F740" s="481"/>
      <c r="G740" s="220"/>
    </row>
    <row r="741" spans="1:7" x14ac:dyDescent="0.2">
      <c r="A741" s="474"/>
      <c r="B741" s="475"/>
      <c r="C741" s="224"/>
      <c r="D741" s="262"/>
      <c r="E741" s="502"/>
      <c r="F741" s="503"/>
      <c r="G741" s="220"/>
    </row>
    <row r="742" spans="1:7" x14ac:dyDescent="0.2">
      <c r="A742" s="474"/>
      <c r="B742" s="475"/>
      <c r="C742" s="225"/>
      <c r="D742" s="504"/>
      <c r="E742" s="480"/>
      <c r="F742" s="484"/>
      <c r="G742" s="220"/>
    </row>
    <row r="743" spans="1:7" x14ac:dyDescent="0.2">
      <c r="A743" s="474"/>
      <c r="B743" s="475"/>
      <c r="C743" s="225"/>
      <c r="D743" s="490"/>
      <c r="E743" s="480"/>
      <c r="F743" s="484"/>
      <c r="G743" s="220"/>
    </row>
    <row r="744" spans="1:7" ht="13.5" thickBot="1" x14ac:dyDescent="0.25">
      <c r="A744" s="505"/>
      <c r="B744" s="506"/>
      <c r="C744" s="507"/>
      <c r="D744" s="507"/>
      <c r="E744" s="506"/>
      <c r="F744" s="508" t="s">
        <v>15</v>
      </c>
      <c r="G744" s="509">
        <f>SUM(G710:G743)</f>
        <v>10000</v>
      </c>
    </row>
    <row r="745" spans="1:7" ht="13.5" thickTop="1" x14ac:dyDescent="0.2">
      <c r="A745" s="1218" t="s">
        <v>4045</v>
      </c>
      <c r="B745" s="1219"/>
      <c r="C745" s="1219"/>
      <c r="D745" s="1219"/>
      <c r="E745" s="1219"/>
      <c r="F745" s="1219"/>
      <c r="G745" s="1220"/>
    </row>
    <row r="746" spans="1:7" ht="13.5" thickBot="1" x14ac:dyDescent="0.25">
      <c r="A746" s="510"/>
      <c r="B746" s="511"/>
      <c r="C746" s="511" t="s">
        <v>1972</v>
      </c>
      <c r="D746" s="512"/>
      <c r="E746" s="511"/>
      <c r="F746" s="513"/>
      <c r="G746" s="514"/>
    </row>
    <row r="747" spans="1:7" ht="13.5" thickTop="1" x14ac:dyDescent="0.2">
      <c r="A747" s="1221"/>
      <c r="B747" s="1222"/>
      <c r="C747" s="1222"/>
      <c r="D747" s="515" t="s">
        <v>11</v>
      </c>
      <c r="E747" s="1223" t="s">
        <v>12</v>
      </c>
      <c r="F747" s="1223"/>
      <c r="G747" s="1224"/>
    </row>
    <row r="748" spans="1:7" x14ac:dyDescent="0.2">
      <c r="A748" s="1225" t="s">
        <v>17</v>
      </c>
      <c r="B748" s="1226"/>
      <c r="C748" s="1226"/>
      <c r="D748" s="516"/>
      <c r="E748" s="1227"/>
      <c r="F748" s="1228"/>
      <c r="G748" s="1229"/>
    </row>
    <row r="749" spans="1:7" x14ac:dyDescent="0.2">
      <c r="A749" s="1225" t="s">
        <v>38</v>
      </c>
      <c r="B749" s="1226"/>
      <c r="C749" s="1226"/>
      <c r="D749" s="517" t="s">
        <v>413</v>
      </c>
      <c r="E749" s="1230" t="s">
        <v>142</v>
      </c>
      <c r="F749" s="1230"/>
      <c r="G749" s="1231"/>
    </row>
    <row r="750" spans="1:7" ht="13.5" thickBot="1" x14ac:dyDescent="0.25">
      <c r="A750" s="1276" t="s">
        <v>39</v>
      </c>
      <c r="B750" s="1277"/>
      <c r="C750" s="1277"/>
      <c r="D750" s="518" t="s">
        <v>414</v>
      </c>
      <c r="E750" s="1279" t="s">
        <v>0</v>
      </c>
      <c r="F750" s="1279"/>
      <c r="G750" s="1280"/>
    </row>
    <row r="751" spans="1:7" ht="16.5" x14ac:dyDescent="0.25">
      <c r="A751" s="1205" t="s">
        <v>29</v>
      </c>
      <c r="B751" s="1206"/>
      <c r="C751" s="1206"/>
      <c r="D751" s="1206"/>
      <c r="E751" s="1206"/>
      <c r="F751" s="1206"/>
      <c r="G751" s="1207"/>
    </row>
    <row r="752" spans="1:7" x14ac:dyDescent="0.2">
      <c r="A752" s="1208" t="s">
        <v>48</v>
      </c>
      <c r="B752" s="1209"/>
      <c r="C752" s="1209"/>
      <c r="D752" s="1209"/>
      <c r="E752" s="1209"/>
      <c r="F752" s="1209"/>
      <c r="G752" s="1210"/>
    </row>
    <row r="753" spans="1:7" x14ac:dyDescent="0.2">
      <c r="A753" s="1211" t="s">
        <v>49</v>
      </c>
      <c r="B753" s="1212"/>
      <c r="C753" s="1212"/>
      <c r="D753" s="1212"/>
      <c r="E753" s="1212"/>
      <c r="F753" s="1212"/>
      <c r="G753" s="1213"/>
    </row>
    <row r="754" spans="1:7" x14ac:dyDescent="0.2">
      <c r="A754" s="450"/>
      <c r="B754" s="451"/>
      <c r="C754" s="452"/>
      <c r="D754" s="453"/>
      <c r="E754" s="451"/>
      <c r="F754" s="454"/>
      <c r="G754" s="455" t="s">
        <v>20</v>
      </c>
    </row>
    <row r="755" spans="1:7" x14ac:dyDescent="0.2">
      <c r="A755" s="456" t="s">
        <v>1</v>
      </c>
      <c r="B755" s="457"/>
      <c r="C755" s="458" t="s">
        <v>61</v>
      </c>
      <c r="D755" s="457"/>
      <c r="E755" s="286" t="s">
        <v>4046</v>
      </c>
      <c r="F755" s="287"/>
      <c r="G755" s="288" t="s">
        <v>4047</v>
      </c>
    </row>
    <row r="756" spans="1:7" x14ac:dyDescent="0.2">
      <c r="A756" s="459" t="s">
        <v>8</v>
      </c>
      <c r="B756" s="460"/>
      <c r="C756" s="461"/>
      <c r="D756" s="449"/>
      <c r="E756" s="1214"/>
      <c r="F756" s="1215"/>
      <c r="G756" s="462"/>
    </row>
    <row r="757" spans="1:7" x14ac:dyDescent="0.2">
      <c r="A757" s="463" t="s">
        <v>37</v>
      </c>
      <c r="B757" s="464"/>
      <c r="C757" s="464"/>
      <c r="D757" s="464"/>
      <c r="E757" s="465" t="s">
        <v>46</v>
      </c>
      <c r="F757" s="466"/>
      <c r="G757" s="462" t="s">
        <v>50</v>
      </c>
    </row>
    <row r="758" spans="1:7" x14ac:dyDescent="0.2">
      <c r="A758" s="450"/>
      <c r="B758" s="451"/>
      <c r="C758" s="452"/>
      <c r="D758" s="452"/>
      <c r="E758" s="1216"/>
      <c r="F758" s="1217"/>
      <c r="G758" s="467"/>
    </row>
    <row r="759" spans="1:7" ht="26.25" thickBot="1" x14ac:dyDescent="0.25">
      <c r="A759" s="468" t="s">
        <v>47</v>
      </c>
      <c r="B759" s="469" t="s">
        <v>23</v>
      </c>
      <c r="C759" s="469" t="s">
        <v>34</v>
      </c>
      <c r="D759" s="470" t="s">
        <v>53</v>
      </c>
      <c r="E759" s="471" t="s">
        <v>54</v>
      </c>
      <c r="F759" s="472" t="s">
        <v>55</v>
      </c>
      <c r="G759" s="473" t="s">
        <v>35</v>
      </c>
    </row>
    <row r="760" spans="1:7" ht="13.5" thickTop="1" x14ac:dyDescent="0.2">
      <c r="A760" s="474">
        <v>1</v>
      </c>
      <c r="B760" s="475"/>
      <c r="C760" s="225" t="s">
        <v>149</v>
      </c>
      <c r="D760" s="255" t="s">
        <v>1973</v>
      </c>
      <c r="E760" s="661">
        <v>40</v>
      </c>
      <c r="F760" s="481">
        <v>200</v>
      </c>
      <c r="G760" s="220">
        <f>F760*E760</f>
        <v>8000</v>
      </c>
    </row>
    <row r="761" spans="1:7" x14ac:dyDescent="0.2">
      <c r="A761" s="474"/>
      <c r="B761" s="475"/>
      <c r="C761" s="225"/>
      <c r="D761" s="482"/>
      <c r="E761" s="480"/>
      <c r="F761" s="481"/>
      <c r="G761" s="220"/>
    </row>
    <row r="762" spans="1:7" x14ac:dyDescent="0.2">
      <c r="A762" s="474"/>
      <c r="B762" s="475"/>
      <c r="C762" s="225"/>
      <c r="D762" s="482"/>
      <c r="E762" s="480"/>
      <c r="F762" s="484"/>
      <c r="G762" s="220"/>
    </row>
    <row r="763" spans="1:7" x14ac:dyDescent="0.2">
      <c r="A763" s="474"/>
      <c r="B763" s="475"/>
      <c r="C763" s="225"/>
      <c r="D763" s="482"/>
      <c r="E763" s="480"/>
      <c r="F763" s="481"/>
      <c r="G763" s="220"/>
    </row>
    <row r="764" spans="1:7" x14ac:dyDescent="0.2">
      <c r="A764" s="474"/>
      <c r="B764" s="485"/>
      <c r="C764" s="225"/>
      <c r="D764" s="255"/>
      <c r="E764" s="486"/>
      <c r="F764" s="481"/>
      <c r="G764" s="220"/>
    </row>
    <row r="765" spans="1:7" x14ac:dyDescent="0.2">
      <c r="A765" s="474"/>
      <c r="B765" s="485"/>
      <c r="C765" s="225"/>
      <c r="D765" s="255"/>
      <c r="E765" s="486"/>
      <c r="F765" s="481"/>
      <c r="G765" s="220"/>
    </row>
    <row r="766" spans="1:7" x14ac:dyDescent="0.2">
      <c r="A766" s="474"/>
      <c r="B766" s="485"/>
      <c r="C766" s="225"/>
      <c r="D766" s="255"/>
      <c r="E766" s="486"/>
      <c r="F766" s="481"/>
      <c r="G766" s="220"/>
    </row>
    <row r="767" spans="1:7" x14ac:dyDescent="0.2">
      <c r="A767" s="474"/>
      <c r="B767" s="487"/>
      <c r="C767" s="488"/>
      <c r="D767" s="255"/>
      <c r="E767" s="480"/>
      <c r="F767" s="489"/>
      <c r="G767" s="220"/>
    </row>
    <row r="768" spans="1:7" x14ac:dyDescent="0.2">
      <c r="A768" s="474"/>
      <c r="B768" s="487"/>
      <c r="C768" s="488"/>
      <c r="D768" s="490"/>
      <c r="E768" s="480"/>
      <c r="F768" s="489"/>
      <c r="G768" s="220"/>
    </row>
    <row r="769" spans="1:7" x14ac:dyDescent="0.2">
      <c r="A769" s="474"/>
      <c r="B769" s="475"/>
      <c r="C769" s="225"/>
      <c r="D769" s="490"/>
      <c r="E769" s="493"/>
      <c r="F769" s="481"/>
      <c r="G769" s="220"/>
    </row>
    <row r="770" spans="1:7" x14ac:dyDescent="0.2">
      <c r="A770" s="474"/>
      <c r="B770" s="492"/>
      <c r="C770" s="225"/>
      <c r="D770" s="255"/>
      <c r="E770" s="493"/>
      <c r="F770" s="481"/>
      <c r="G770" s="220"/>
    </row>
    <row r="771" spans="1:7" x14ac:dyDescent="0.2">
      <c r="A771" s="474"/>
      <c r="B771" s="485"/>
      <c r="C771" s="225"/>
      <c r="D771" s="255"/>
      <c r="E771" s="480"/>
      <c r="F771" s="494"/>
      <c r="G771" s="220"/>
    </row>
    <row r="772" spans="1:7" x14ac:dyDescent="0.2">
      <c r="A772" s="474"/>
      <c r="B772" s="495"/>
      <c r="C772" s="225"/>
      <c r="D772" s="255"/>
      <c r="E772" s="496"/>
      <c r="F772" s="481"/>
      <c r="G772" s="220"/>
    </row>
    <row r="773" spans="1:7" x14ac:dyDescent="0.2">
      <c r="A773" s="474"/>
      <c r="B773" s="495"/>
      <c r="C773" s="225"/>
      <c r="D773" s="262"/>
      <c r="E773" s="496"/>
      <c r="F773" s="481"/>
      <c r="G773" s="220"/>
    </row>
    <row r="774" spans="1:7" x14ac:dyDescent="0.2">
      <c r="A774" s="474"/>
      <c r="B774" s="475"/>
      <c r="C774" s="225"/>
      <c r="D774" s="262"/>
      <c r="E774" s="480"/>
      <c r="F774" s="481"/>
      <c r="G774" s="220"/>
    </row>
    <row r="775" spans="1:7" x14ac:dyDescent="0.2">
      <c r="A775" s="474"/>
      <c r="B775" s="475"/>
      <c r="C775" s="225"/>
      <c r="D775" s="262"/>
      <c r="E775" s="496"/>
      <c r="F775" s="481"/>
      <c r="G775" s="220"/>
    </row>
    <row r="776" spans="1:7" x14ac:dyDescent="0.2">
      <c r="A776" s="474"/>
      <c r="B776" s="485"/>
      <c r="C776" s="225"/>
      <c r="D776" s="498"/>
      <c r="E776" s="493"/>
      <c r="F776" s="497"/>
      <c r="G776" s="220"/>
    </row>
    <row r="777" spans="1:7" x14ac:dyDescent="0.2">
      <c r="A777" s="474"/>
      <c r="B777" s="485"/>
      <c r="C777" s="225"/>
      <c r="D777" s="262"/>
      <c r="E777" s="493"/>
      <c r="F777" s="497"/>
      <c r="G777" s="220"/>
    </row>
    <row r="778" spans="1:7" x14ac:dyDescent="0.2">
      <c r="A778" s="474"/>
      <c r="B778" s="475"/>
      <c r="C778" s="225"/>
      <c r="D778" s="262"/>
      <c r="E778" s="493"/>
      <c r="F778" s="497"/>
      <c r="G778" s="220"/>
    </row>
    <row r="779" spans="1:7" x14ac:dyDescent="0.2">
      <c r="A779" s="474"/>
      <c r="B779" s="475"/>
      <c r="C779" s="225"/>
      <c r="D779" s="255"/>
      <c r="E779" s="493"/>
      <c r="F779" s="497"/>
      <c r="G779" s="220"/>
    </row>
    <row r="780" spans="1:7" x14ac:dyDescent="0.2">
      <c r="A780" s="474"/>
      <c r="B780" s="475"/>
      <c r="C780" s="225"/>
      <c r="D780" s="255"/>
      <c r="E780" s="493"/>
      <c r="F780" s="497"/>
      <c r="G780" s="220"/>
    </row>
    <row r="781" spans="1:7" x14ac:dyDescent="0.2">
      <c r="A781" s="474"/>
      <c r="B781" s="475"/>
      <c r="C781" s="225"/>
      <c r="D781" s="255"/>
      <c r="E781" s="493"/>
      <c r="F781" s="497"/>
      <c r="G781" s="220"/>
    </row>
    <row r="782" spans="1:7" x14ac:dyDescent="0.2">
      <c r="A782" s="474"/>
      <c r="B782" s="475"/>
      <c r="C782" s="225"/>
      <c r="D782" s="255"/>
      <c r="E782" s="493"/>
      <c r="F782" s="497"/>
      <c r="G782" s="220"/>
    </row>
    <row r="783" spans="1:7" x14ac:dyDescent="0.2">
      <c r="A783" s="474"/>
      <c r="B783" s="475"/>
      <c r="C783" s="225"/>
      <c r="D783" s="255"/>
      <c r="E783" s="493"/>
      <c r="F783" s="497"/>
      <c r="G783" s="220"/>
    </row>
    <row r="784" spans="1:7" x14ac:dyDescent="0.2">
      <c r="A784" s="474"/>
      <c r="B784" s="475"/>
      <c r="C784" s="225"/>
      <c r="D784" s="255"/>
      <c r="E784" s="493"/>
      <c r="F784" s="497"/>
      <c r="G784" s="220"/>
    </row>
    <row r="785" spans="1:7" x14ac:dyDescent="0.2">
      <c r="A785" s="474"/>
      <c r="B785" s="475"/>
      <c r="C785" s="225"/>
      <c r="D785" s="499"/>
      <c r="E785" s="493"/>
      <c r="F785" s="497"/>
      <c r="G785" s="220"/>
    </row>
    <row r="786" spans="1:7" x14ac:dyDescent="0.2">
      <c r="A786" s="474"/>
      <c r="B786" s="475"/>
      <c r="C786" s="225"/>
      <c r="D786" s="262"/>
      <c r="E786" s="493"/>
      <c r="F786" s="497"/>
      <c r="G786" s="220"/>
    </row>
    <row r="787" spans="1:7" x14ac:dyDescent="0.2">
      <c r="A787" s="474"/>
      <c r="B787" s="475"/>
      <c r="C787" s="225"/>
      <c r="D787" s="500"/>
      <c r="E787" s="493"/>
      <c r="F787" s="497"/>
      <c r="G787" s="220"/>
    </row>
    <row r="788" spans="1:7" x14ac:dyDescent="0.2">
      <c r="A788" s="474"/>
      <c r="B788" s="475"/>
      <c r="C788" s="225"/>
      <c r="D788" s="501"/>
      <c r="E788" s="480"/>
      <c r="F788" s="481"/>
      <c r="G788" s="220"/>
    </row>
    <row r="789" spans="1:7" x14ac:dyDescent="0.2">
      <c r="A789" s="474"/>
      <c r="B789" s="475"/>
      <c r="C789" s="225"/>
      <c r="D789" s="255"/>
      <c r="E789" s="496"/>
      <c r="F789" s="481"/>
      <c r="G789" s="220"/>
    </row>
    <row r="790" spans="1:7" x14ac:dyDescent="0.2">
      <c r="A790" s="474"/>
      <c r="B790" s="475"/>
      <c r="C790" s="225"/>
      <c r="D790" s="255"/>
      <c r="E790" s="486"/>
      <c r="F790" s="481"/>
      <c r="G790" s="220"/>
    </row>
    <row r="791" spans="1:7" x14ac:dyDescent="0.2">
      <c r="A791" s="474"/>
      <c r="B791" s="475"/>
      <c r="C791" s="224"/>
      <c r="D791" s="262"/>
      <c r="E791" s="502"/>
      <c r="F791" s="503"/>
      <c r="G791" s="220"/>
    </row>
    <row r="792" spans="1:7" x14ac:dyDescent="0.2">
      <c r="A792" s="474"/>
      <c r="B792" s="475"/>
      <c r="C792" s="225"/>
      <c r="D792" s="504"/>
      <c r="E792" s="480"/>
      <c r="F792" s="484"/>
      <c r="G792" s="220"/>
    </row>
    <row r="793" spans="1:7" x14ac:dyDescent="0.2">
      <c r="A793" s="474"/>
      <c r="B793" s="475"/>
      <c r="C793" s="225"/>
      <c r="D793" s="490"/>
      <c r="E793" s="480"/>
      <c r="F793" s="484"/>
      <c r="G793" s="220"/>
    </row>
    <row r="794" spans="1:7" ht="13.5" thickBot="1" x14ac:dyDescent="0.25">
      <c r="A794" s="505"/>
      <c r="B794" s="506"/>
      <c r="C794" s="507"/>
      <c r="D794" s="507"/>
      <c r="E794" s="506"/>
      <c r="F794" s="508" t="s">
        <v>15</v>
      </c>
      <c r="G794" s="509">
        <f>SUM(G760:G793)</f>
        <v>8000</v>
      </c>
    </row>
    <row r="795" spans="1:7" ht="13.5" thickTop="1" x14ac:dyDescent="0.2">
      <c r="A795" s="1218" t="s">
        <v>4048</v>
      </c>
      <c r="B795" s="1219"/>
      <c r="C795" s="1219"/>
      <c r="D795" s="1219"/>
      <c r="E795" s="1219"/>
      <c r="F795" s="1219"/>
      <c r="G795" s="1220"/>
    </row>
    <row r="796" spans="1:7" ht="13.5" thickBot="1" x14ac:dyDescent="0.25">
      <c r="A796" s="510"/>
      <c r="B796" s="511"/>
      <c r="C796" s="511" t="s">
        <v>1974</v>
      </c>
      <c r="D796" s="512"/>
      <c r="E796" s="511"/>
      <c r="F796" s="513"/>
      <c r="G796" s="514"/>
    </row>
    <row r="797" spans="1:7" ht="13.5" thickTop="1" x14ac:dyDescent="0.2">
      <c r="A797" s="1221"/>
      <c r="B797" s="1222"/>
      <c r="C797" s="1222"/>
      <c r="D797" s="515" t="s">
        <v>11</v>
      </c>
      <c r="E797" s="1223" t="s">
        <v>12</v>
      </c>
      <c r="F797" s="1223"/>
      <c r="G797" s="1224"/>
    </row>
    <row r="798" spans="1:7" x14ac:dyDescent="0.2">
      <c r="A798" s="1225" t="s">
        <v>17</v>
      </c>
      <c r="B798" s="1226"/>
      <c r="C798" s="1226"/>
      <c r="D798" s="516"/>
      <c r="E798" s="1227"/>
      <c r="F798" s="1228"/>
      <c r="G798" s="1229"/>
    </row>
    <row r="799" spans="1:7" x14ac:dyDescent="0.2">
      <c r="A799" s="1225" t="s">
        <v>38</v>
      </c>
      <c r="B799" s="1226"/>
      <c r="C799" s="1226"/>
      <c r="D799" s="517" t="s">
        <v>413</v>
      </c>
      <c r="E799" s="1230" t="s">
        <v>142</v>
      </c>
      <c r="F799" s="1230"/>
      <c r="G799" s="1231"/>
    </row>
    <row r="800" spans="1:7" ht="13.5" thickBot="1" x14ac:dyDescent="0.25">
      <c r="A800" s="1276" t="s">
        <v>39</v>
      </c>
      <c r="B800" s="1277"/>
      <c r="C800" s="1277"/>
      <c r="D800" s="518" t="s">
        <v>414</v>
      </c>
      <c r="E800" s="1279" t="s">
        <v>0</v>
      </c>
      <c r="F800" s="1279"/>
      <c r="G800" s="1280"/>
    </row>
    <row r="801" spans="1:7" ht="16.5" x14ac:dyDescent="0.25">
      <c r="A801" s="1152" t="s">
        <v>29</v>
      </c>
      <c r="B801" s="1153"/>
      <c r="C801" s="1153"/>
      <c r="D801" s="1153"/>
      <c r="E801" s="1153"/>
      <c r="F801" s="1153"/>
      <c r="G801" s="1154"/>
    </row>
    <row r="802" spans="1:7" x14ac:dyDescent="0.2">
      <c r="A802" s="1155" t="s">
        <v>48</v>
      </c>
      <c r="B802" s="1156"/>
      <c r="C802" s="1156"/>
      <c r="D802" s="1156"/>
      <c r="E802" s="1156"/>
      <c r="F802" s="1156"/>
      <c r="G802" s="1157"/>
    </row>
    <row r="803" spans="1:7" x14ac:dyDescent="0.2">
      <c r="A803" s="1158" t="s">
        <v>49</v>
      </c>
      <c r="B803" s="1159"/>
      <c r="C803" s="1159"/>
      <c r="D803" s="1159"/>
      <c r="E803" s="1159"/>
      <c r="F803" s="1159"/>
      <c r="G803" s="1160"/>
    </row>
    <row r="804" spans="1:7" x14ac:dyDescent="0.2">
      <c r="A804" s="6"/>
      <c r="B804" s="99"/>
      <c r="C804" s="8"/>
      <c r="D804" s="9"/>
      <c r="E804" s="99"/>
      <c r="F804" s="10"/>
      <c r="G804" s="11" t="s">
        <v>20</v>
      </c>
    </row>
    <row r="805" spans="1:7" x14ac:dyDescent="0.2">
      <c r="A805" s="12" t="s">
        <v>1</v>
      </c>
      <c r="B805" s="13"/>
      <c r="C805" s="14" t="s">
        <v>61</v>
      </c>
      <c r="D805" s="13"/>
      <c r="E805" s="343" t="s">
        <v>2404</v>
      </c>
      <c r="F805" s="98"/>
      <c r="G805" s="344" t="s">
        <v>2309</v>
      </c>
    </row>
    <row r="806" spans="1:7" x14ac:dyDescent="0.2">
      <c r="A806" s="17" t="s">
        <v>8</v>
      </c>
      <c r="B806" s="100"/>
      <c r="C806" s="19"/>
      <c r="D806" s="4"/>
      <c r="E806" s="1145"/>
      <c r="F806" s="1146"/>
      <c r="G806" s="20"/>
    </row>
    <row r="807" spans="1:7" x14ac:dyDescent="0.2">
      <c r="A807" s="21" t="s">
        <v>37</v>
      </c>
      <c r="B807" s="22"/>
      <c r="C807" s="22"/>
      <c r="D807" s="22"/>
      <c r="E807" s="23" t="s">
        <v>46</v>
      </c>
      <c r="F807" s="24"/>
      <c r="G807" s="20" t="s">
        <v>50</v>
      </c>
    </row>
    <row r="808" spans="1:7" x14ac:dyDescent="0.2">
      <c r="A808" s="6"/>
      <c r="B808" s="99"/>
      <c r="C808" s="8"/>
      <c r="D808" s="8"/>
      <c r="E808" s="1147"/>
      <c r="F808" s="1148"/>
      <c r="G808" s="25"/>
    </row>
    <row r="809" spans="1:7" ht="26.25" thickBot="1" x14ac:dyDescent="0.25">
      <c r="A809" s="210" t="s">
        <v>47</v>
      </c>
      <c r="B809" s="28" t="s">
        <v>23</v>
      </c>
      <c r="C809" s="28" t="s">
        <v>34</v>
      </c>
      <c r="D809" s="110" t="s">
        <v>53</v>
      </c>
      <c r="E809" s="114" t="s">
        <v>54</v>
      </c>
      <c r="F809" s="111" t="s">
        <v>55</v>
      </c>
      <c r="G809" s="112" t="s">
        <v>35</v>
      </c>
    </row>
    <row r="810" spans="1:7" ht="13.5" thickTop="1" x14ac:dyDescent="0.2">
      <c r="A810" s="29">
        <v>1</v>
      </c>
      <c r="B810" s="101"/>
      <c r="C810" s="352" t="s">
        <v>149</v>
      </c>
      <c r="D810" s="357" t="s">
        <v>2484</v>
      </c>
      <c r="E810" s="383">
        <v>30</v>
      </c>
      <c r="F810" s="128">
        <v>200</v>
      </c>
      <c r="G810" s="35">
        <f>F810*E810</f>
        <v>6000</v>
      </c>
    </row>
    <row r="811" spans="1:7" x14ac:dyDescent="0.2">
      <c r="A811" s="29"/>
      <c r="B811" s="101"/>
      <c r="C811" s="352"/>
      <c r="D811" s="351" t="s">
        <v>542</v>
      </c>
      <c r="E811" s="108"/>
      <c r="F811" s="128"/>
      <c r="G811" s="353" t="s">
        <v>8</v>
      </c>
    </row>
    <row r="812" spans="1:7" x14ac:dyDescent="0.2">
      <c r="A812" s="29">
        <v>2</v>
      </c>
      <c r="B812" s="101"/>
      <c r="C812" s="352" t="s">
        <v>149</v>
      </c>
      <c r="D812" s="351" t="s">
        <v>425</v>
      </c>
      <c r="E812" s="108">
        <v>30</v>
      </c>
      <c r="F812" s="149">
        <v>350</v>
      </c>
      <c r="G812" s="35">
        <f t="shared" ref="G812:G814" si="3">F812*E812</f>
        <v>10500</v>
      </c>
    </row>
    <row r="813" spans="1:7" x14ac:dyDescent="0.2">
      <c r="A813" s="29"/>
      <c r="B813" s="101"/>
      <c r="C813" s="352"/>
      <c r="D813" s="351" t="s">
        <v>358</v>
      </c>
      <c r="E813" s="108"/>
      <c r="F813" s="128"/>
      <c r="G813" s="353" t="s">
        <v>8</v>
      </c>
    </row>
    <row r="814" spans="1:7" x14ac:dyDescent="0.2">
      <c r="A814" s="29">
        <v>3</v>
      </c>
      <c r="B814" s="105"/>
      <c r="C814" s="352" t="s">
        <v>149</v>
      </c>
      <c r="D814" s="357" t="s">
        <v>2405</v>
      </c>
      <c r="E814" s="102">
        <v>30</v>
      </c>
      <c r="F814" s="128">
        <v>200</v>
      </c>
      <c r="G814" s="35">
        <f t="shared" si="3"/>
        <v>6000</v>
      </c>
    </row>
    <row r="815" spans="1:7" x14ac:dyDescent="0.2">
      <c r="A815" s="29"/>
      <c r="B815" s="105"/>
      <c r="C815" s="352"/>
      <c r="D815" s="357" t="s">
        <v>545</v>
      </c>
      <c r="E815" s="102"/>
      <c r="F815" s="128"/>
      <c r="G815" s="35"/>
    </row>
    <row r="816" spans="1:7" x14ac:dyDescent="0.2">
      <c r="A816" s="29"/>
      <c r="B816" s="105"/>
      <c r="C816" s="352"/>
      <c r="D816" s="357"/>
      <c r="E816" s="102"/>
      <c r="F816" s="128"/>
      <c r="G816" s="35"/>
    </row>
    <row r="817" spans="1:7" x14ac:dyDescent="0.2">
      <c r="A817" s="29"/>
      <c r="B817" s="151"/>
      <c r="C817" s="366"/>
      <c r="D817" s="357"/>
      <c r="E817" s="108"/>
      <c r="F817" s="150"/>
      <c r="G817" s="35"/>
    </row>
    <row r="818" spans="1:7" x14ac:dyDescent="0.2">
      <c r="A818" s="29"/>
      <c r="B818" s="151"/>
      <c r="C818" s="366"/>
      <c r="D818" s="364"/>
      <c r="E818" s="108"/>
      <c r="F818" s="150"/>
      <c r="G818" s="35"/>
    </row>
    <row r="819" spans="1:7" x14ac:dyDescent="0.2">
      <c r="A819" s="29"/>
      <c r="B819" s="101"/>
      <c r="C819" s="352"/>
      <c r="D819" s="364"/>
      <c r="E819" s="104"/>
      <c r="F819" s="128"/>
      <c r="G819" s="35"/>
    </row>
    <row r="820" spans="1:7" x14ac:dyDescent="0.2">
      <c r="A820" s="29"/>
      <c r="B820" s="106"/>
      <c r="C820" s="41"/>
      <c r="D820" s="136"/>
      <c r="E820" s="104"/>
      <c r="F820" s="128"/>
      <c r="G820" s="35"/>
    </row>
    <row r="821" spans="1:7" x14ac:dyDescent="0.2">
      <c r="A821" s="29"/>
      <c r="B821" s="105"/>
      <c r="C821" s="41"/>
      <c r="D821" s="136"/>
      <c r="E821" s="108"/>
      <c r="F821" s="152"/>
      <c r="G821" s="35"/>
    </row>
    <row r="822" spans="1:7" x14ac:dyDescent="0.2">
      <c r="A822" s="29"/>
      <c r="B822" s="107"/>
      <c r="C822" s="41"/>
      <c r="D822" s="136"/>
      <c r="E822" s="153"/>
      <c r="F822" s="128"/>
      <c r="G822" s="35"/>
    </row>
    <row r="823" spans="1:7" x14ac:dyDescent="0.2">
      <c r="A823" s="29"/>
      <c r="B823" s="107"/>
      <c r="C823" s="41"/>
      <c r="D823" s="67"/>
      <c r="E823" s="153"/>
      <c r="F823" s="128"/>
      <c r="G823" s="35"/>
    </row>
    <row r="824" spans="1:7" x14ac:dyDescent="0.2">
      <c r="A824" s="29"/>
      <c r="B824" s="101"/>
      <c r="C824" s="41"/>
      <c r="D824" s="67"/>
      <c r="E824" s="108"/>
      <c r="F824" s="128"/>
      <c r="G824" s="35"/>
    </row>
    <row r="825" spans="1:7" x14ac:dyDescent="0.2">
      <c r="A825" s="29"/>
      <c r="B825" s="101"/>
      <c r="C825" s="41"/>
      <c r="D825" s="67"/>
      <c r="E825" s="153"/>
      <c r="F825" s="128"/>
      <c r="G825" s="35"/>
    </row>
    <row r="826" spans="1:7" x14ac:dyDescent="0.2">
      <c r="A826" s="29"/>
      <c r="B826" s="105"/>
      <c r="C826" s="41"/>
      <c r="D826" s="130"/>
      <c r="E826" s="104"/>
      <c r="F826" s="154"/>
      <c r="G826" s="35"/>
    </row>
    <row r="827" spans="1:7" x14ac:dyDescent="0.2">
      <c r="A827" s="29"/>
      <c r="B827" s="105"/>
      <c r="C827" s="41"/>
      <c r="D827" s="67"/>
      <c r="E827" s="104"/>
      <c r="F827" s="154"/>
      <c r="G827" s="35"/>
    </row>
    <row r="828" spans="1:7" x14ac:dyDescent="0.2">
      <c r="A828" s="29"/>
      <c r="B828" s="101"/>
      <c r="C828" s="41"/>
      <c r="D828" s="67"/>
      <c r="E828" s="104"/>
      <c r="F828" s="154"/>
      <c r="G828" s="35"/>
    </row>
    <row r="829" spans="1:7" x14ac:dyDescent="0.2">
      <c r="A829" s="29"/>
      <c r="B829" s="101"/>
      <c r="C829" s="41"/>
      <c r="D829" s="136"/>
      <c r="E829" s="104"/>
      <c r="F829" s="154"/>
      <c r="G829" s="35"/>
    </row>
    <row r="830" spans="1:7" x14ac:dyDescent="0.2">
      <c r="A830" s="29"/>
      <c r="B830" s="101"/>
      <c r="C830" s="41"/>
      <c r="D830" s="136"/>
      <c r="E830" s="104"/>
      <c r="F830" s="154"/>
      <c r="G830" s="35"/>
    </row>
    <row r="831" spans="1:7" x14ac:dyDescent="0.2">
      <c r="A831" s="29"/>
      <c r="B831" s="101"/>
      <c r="C831" s="41"/>
      <c r="D831" s="136"/>
      <c r="E831" s="104"/>
      <c r="F831" s="154"/>
      <c r="G831" s="35"/>
    </row>
    <row r="832" spans="1:7" x14ac:dyDescent="0.2">
      <c r="A832" s="29"/>
      <c r="B832" s="101"/>
      <c r="C832" s="41"/>
      <c r="D832" s="136"/>
      <c r="E832" s="104"/>
      <c r="F832" s="154"/>
      <c r="G832" s="35"/>
    </row>
    <row r="833" spans="1:7" x14ac:dyDescent="0.2">
      <c r="A833" s="29"/>
      <c r="B833" s="101"/>
      <c r="C833" s="41"/>
      <c r="D833" s="136"/>
      <c r="E833" s="104"/>
      <c r="F833" s="154"/>
      <c r="G833" s="35"/>
    </row>
    <row r="834" spans="1:7" x14ac:dyDescent="0.2">
      <c r="A834" s="29"/>
      <c r="B834" s="101"/>
      <c r="C834" s="41"/>
      <c r="D834" s="136"/>
      <c r="E834" s="104"/>
      <c r="F834" s="154"/>
      <c r="G834" s="35"/>
    </row>
    <row r="835" spans="1:7" x14ac:dyDescent="0.2">
      <c r="A835" s="29"/>
      <c r="B835" s="101"/>
      <c r="C835" s="41"/>
      <c r="D835" s="62"/>
      <c r="E835" s="104"/>
      <c r="F835" s="154"/>
      <c r="G835" s="35"/>
    </row>
    <row r="836" spans="1:7" x14ac:dyDescent="0.2">
      <c r="A836" s="29"/>
      <c r="B836" s="101"/>
      <c r="C836" s="41"/>
      <c r="D836" s="67"/>
      <c r="E836" s="104"/>
      <c r="F836" s="154"/>
      <c r="G836" s="35"/>
    </row>
    <row r="837" spans="1:7" x14ac:dyDescent="0.2">
      <c r="A837" s="29"/>
      <c r="B837" s="101"/>
      <c r="C837" s="41"/>
      <c r="D837" s="159"/>
      <c r="E837" s="104"/>
      <c r="F837" s="154"/>
      <c r="G837" s="35"/>
    </row>
    <row r="838" spans="1:7" x14ac:dyDescent="0.2">
      <c r="A838" s="29"/>
      <c r="B838" s="101"/>
      <c r="C838" s="41"/>
      <c r="D838" s="160"/>
      <c r="E838" s="108"/>
      <c r="F838" s="128"/>
      <c r="G838" s="35"/>
    </row>
    <row r="839" spans="1:7" x14ac:dyDescent="0.2">
      <c r="A839" s="29"/>
      <c r="B839" s="101"/>
      <c r="C839" s="41"/>
      <c r="D839" s="136"/>
      <c r="E839" s="153"/>
      <c r="F839" s="128"/>
      <c r="G839" s="35"/>
    </row>
    <row r="840" spans="1:7" x14ac:dyDescent="0.2">
      <c r="A840" s="29"/>
      <c r="B840" s="101"/>
      <c r="C840" s="41"/>
      <c r="D840" s="136"/>
      <c r="E840" s="102"/>
      <c r="F840" s="128"/>
      <c r="G840" s="35"/>
    </row>
    <row r="841" spans="1:7" x14ac:dyDescent="0.2">
      <c r="A841" s="29"/>
      <c r="B841" s="101"/>
      <c r="C841" s="31"/>
      <c r="D841" s="67"/>
      <c r="E841" s="131"/>
      <c r="F841" s="117"/>
      <c r="G841" s="35"/>
    </row>
    <row r="842" spans="1:7" x14ac:dyDescent="0.2">
      <c r="A842" s="29"/>
      <c r="B842" s="101"/>
      <c r="C842" s="41"/>
      <c r="D842" s="118"/>
      <c r="E842" s="108"/>
      <c r="F842" s="149"/>
      <c r="G842" s="35"/>
    </row>
    <row r="843" spans="1:7" x14ac:dyDescent="0.2">
      <c r="A843" s="29"/>
      <c r="B843" s="101"/>
      <c r="C843" s="41"/>
      <c r="D843" s="144"/>
      <c r="E843" s="108"/>
      <c r="F843" s="149"/>
      <c r="G843" s="35"/>
    </row>
    <row r="844" spans="1:7" ht="13.5" thickBot="1" x14ac:dyDescent="0.25">
      <c r="A844" s="45"/>
      <c r="B844" s="132"/>
      <c r="C844" s="115"/>
      <c r="D844" s="115"/>
      <c r="E844" s="132"/>
      <c r="F844" s="49" t="s">
        <v>15</v>
      </c>
      <c r="G844" s="50">
        <f>SUM(G810:G843)</f>
        <v>22500</v>
      </c>
    </row>
    <row r="845" spans="1:7" ht="13.5" thickTop="1" x14ac:dyDescent="0.2">
      <c r="A845" s="1149" t="s">
        <v>2969</v>
      </c>
      <c r="B845" s="1150"/>
      <c r="C845" s="1150"/>
      <c r="D845" s="1150"/>
      <c r="E845" s="1150"/>
      <c r="F845" s="1150"/>
      <c r="G845" s="1151"/>
    </row>
    <row r="846" spans="1:7" ht="13.5" thickBot="1" x14ac:dyDescent="0.25">
      <c r="A846" s="52"/>
      <c r="B846" s="103"/>
      <c r="C846" s="355" t="s">
        <v>8</v>
      </c>
      <c r="D846" s="54"/>
      <c r="E846" s="103"/>
      <c r="F846" s="55"/>
      <c r="G846" s="56"/>
    </row>
    <row r="847" spans="1:7" ht="13.5" thickTop="1" x14ac:dyDescent="0.2">
      <c r="A847" s="1130"/>
      <c r="B847" s="1131"/>
      <c r="C847" s="1131"/>
      <c r="D847" s="57" t="s">
        <v>11</v>
      </c>
      <c r="E847" s="1132" t="s">
        <v>12</v>
      </c>
      <c r="F847" s="1132"/>
      <c r="G847" s="1133"/>
    </row>
    <row r="848" spans="1:7" x14ac:dyDescent="0.2">
      <c r="A848" s="1134" t="s">
        <v>17</v>
      </c>
      <c r="B848" s="1135"/>
      <c r="C848" s="1135"/>
      <c r="D848" s="39"/>
      <c r="E848" s="1136"/>
      <c r="F848" s="1137"/>
      <c r="G848" s="1138"/>
    </row>
    <row r="849" spans="1:7" x14ac:dyDescent="0.2">
      <c r="A849" s="1134" t="s">
        <v>38</v>
      </c>
      <c r="B849" s="1135"/>
      <c r="C849" s="1135"/>
      <c r="D849" s="58" t="s">
        <v>413</v>
      </c>
      <c r="E849" s="1139" t="s">
        <v>142</v>
      </c>
      <c r="F849" s="1139"/>
      <c r="G849" s="1140"/>
    </row>
    <row r="850" spans="1:7" ht="13.5" thickBot="1" x14ac:dyDescent="0.25">
      <c r="A850" s="1141" t="s">
        <v>39</v>
      </c>
      <c r="B850" s="1142"/>
      <c r="C850" s="1142"/>
      <c r="D850" s="59" t="s">
        <v>414</v>
      </c>
      <c r="E850" s="1143" t="s">
        <v>0</v>
      </c>
      <c r="F850" s="1143"/>
      <c r="G850" s="1144"/>
    </row>
    <row r="851" spans="1:7" ht="16.5" x14ac:dyDescent="0.25">
      <c r="A851" s="1205" t="s">
        <v>29</v>
      </c>
      <c r="B851" s="1206"/>
      <c r="C851" s="1206"/>
      <c r="D851" s="1206"/>
      <c r="E851" s="1206"/>
      <c r="F851" s="1206"/>
      <c r="G851" s="1207"/>
    </row>
    <row r="852" spans="1:7" x14ac:dyDescent="0.2">
      <c r="A852" s="1208" t="s">
        <v>48</v>
      </c>
      <c r="B852" s="1209"/>
      <c r="C852" s="1209"/>
      <c r="D852" s="1209"/>
      <c r="E852" s="1209"/>
      <c r="F852" s="1209"/>
      <c r="G852" s="1210"/>
    </row>
    <row r="853" spans="1:7" x14ac:dyDescent="0.2">
      <c r="A853" s="1211" t="s">
        <v>49</v>
      </c>
      <c r="B853" s="1212"/>
      <c r="C853" s="1212"/>
      <c r="D853" s="1212"/>
      <c r="E853" s="1212"/>
      <c r="F853" s="1212"/>
      <c r="G853" s="1213"/>
    </row>
    <row r="854" spans="1:7" x14ac:dyDescent="0.2">
      <c r="A854" s="450"/>
      <c r="B854" s="451"/>
      <c r="C854" s="452"/>
      <c r="D854" s="453"/>
      <c r="E854" s="451"/>
      <c r="F854" s="454"/>
      <c r="G854" s="455" t="s">
        <v>20</v>
      </c>
    </row>
    <row r="855" spans="1:7" x14ac:dyDescent="0.2">
      <c r="A855" s="456" t="s">
        <v>1</v>
      </c>
      <c r="B855" s="457"/>
      <c r="C855" s="458" t="s">
        <v>61</v>
      </c>
      <c r="D855" s="457"/>
      <c r="E855" s="286" t="s">
        <v>3113</v>
      </c>
      <c r="F855" s="287"/>
      <c r="G855" s="288" t="s">
        <v>3114</v>
      </c>
    </row>
    <row r="856" spans="1:7" x14ac:dyDescent="0.2">
      <c r="A856" s="459" t="s">
        <v>8</v>
      </c>
      <c r="B856" s="460"/>
      <c r="C856" s="461"/>
      <c r="D856" s="449"/>
      <c r="E856" s="1214"/>
      <c r="F856" s="1215"/>
      <c r="G856" s="462"/>
    </row>
    <row r="857" spans="1:7" x14ac:dyDescent="0.2">
      <c r="A857" s="463" t="s">
        <v>37</v>
      </c>
      <c r="B857" s="464"/>
      <c r="C857" s="464"/>
      <c r="D857" s="464"/>
      <c r="E857" s="465" t="s">
        <v>46</v>
      </c>
      <c r="F857" s="466"/>
      <c r="G857" s="462" t="s">
        <v>50</v>
      </c>
    </row>
    <row r="858" spans="1:7" x14ac:dyDescent="0.2">
      <c r="A858" s="450"/>
      <c r="B858" s="451"/>
      <c r="C858" s="452"/>
      <c r="D858" s="452"/>
      <c r="E858" s="1216"/>
      <c r="F858" s="1217"/>
      <c r="G858" s="467"/>
    </row>
    <row r="859" spans="1:7" ht="26.25" thickBot="1" x14ac:dyDescent="0.25">
      <c r="A859" s="468" t="s">
        <v>47</v>
      </c>
      <c r="B859" s="469" t="s">
        <v>23</v>
      </c>
      <c r="C859" s="469" t="s">
        <v>34</v>
      </c>
      <c r="D859" s="470" t="s">
        <v>53</v>
      </c>
      <c r="E859" s="471" t="s">
        <v>54</v>
      </c>
      <c r="F859" s="472" t="s">
        <v>55</v>
      </c>
      <c r="G859" s="473" t="s">
        <v>35</v>
      </c>
    </row>
    <row r="860" spans="1:7" ht="13.5" thickTop="1" x14ac:dyDescent="0.2">
      <c r="A860" s="474">
        <v>1</v>
      </c>
      <c r="B860" s="475"/>
      <c r="C860" s="225" t="s">
        <v>149</v>
      </c>
      <c r="D860" s="255" t="s">
        <v>1187</v>
      </c>
      <c r="E860" s="661">
        <v>100</v>
      </c>
      <c r="F860" s="481">
        <v>200</v>
      </c>
      <c r="G860" s="220">
        <f>F860*E860</f>
        <v>20000</v>
      </c>
    </row>
    <row r="861" spans="1:7" x14ac:dyDescent="0.2">
      <c r="A861" s="474"/>
      <c r="B861" s="475"/>
      <c r="C861" s="225"/>
      <c r="D861" s="482"/>
      <c r="E861" s="480"/>
      <c r="F861" s="481"/>
      <c r="G861" s="220"/>
    </row>
    <row r="862" spans="1:7" x14ac:dyDescent="0.2">
      <c r="A862" s="474"/>
      <c r="B862" s="475"/>
      <c r="C862" s="225"/>
      <c r="D862" s="482"/>
      <c r="E862" s="480"/>
      <c r="F862" s="484"/>
      <c r="G862" s="220"/>
    </row>
    <row r="863" spans="1:7" x14ac:dyDescent="0.2">
      <c r="A863" s="474"/>
      <c r="B863" s="475"/>
      <c r="C863" s="225"/>
      <c r="D863" s="482"/>
      <c r="E863" s="480"/>
      <c r="F863" s="481"/>
      <c r="G863" s="220"/>
    </row>
    <row r="864" spans="1:7" x14ac:dyDescent="0.2">
      <c r="A864" s="474"/>
      <c r="B864" s="485"/>
      <c r="C864" s="225"/>
      <c r="D864" s="255"/>
      <c r="E864" s="486"/>
      <c r="F864" s="481"/>
      <c r="G864" s="220"/>
    </row>
    <row r="865" spans="1:7" x14ac:dyDescent="0.2">
      <c r="A865" s="474"/>
      <c r="B865" s="485"/>
      <c r="C865" s="225"/>
      <c r="D865" s="255"/>
      <c r="E865" s="486"/>
      <c r="F865" s="481"/>
      <c r="G865" s="220"/>
    </row>
    <row r="866" spans="1:7" x14ac:dyDescent="0.2">
      <c r="A866" s="474"/>
      <c r="B866" s="485"/>
      <c r="C866" s="225"/>
      <c r="D866" s="255"/>
      <c r="E866" s="486"/>
      <c r="F866" s="481"/>
      <c r="G866" s="220"/>
    </row>
    <row r="867" spans="1:7" x14ac:dyDescent="0.2">
      <c r="A867" s="474"/>
      <c r="B867" s="487"/>
      <c r="C867" s="488"/>
      <c r="D867" s="255"/>
      <c r="E867" s="480"/>
      <c r="F867" s="489"/>
      <c r="G867" s="220"/>
    </row>
    <row r="868" spans="1:7" x14ac:dyDescent="0.2">
      <c r="A868" s="474"/>
      <c r="B868" s="487"/>
      <c r="C868" s="488"/>
      <c r="D868" s="490"/>
      <c r="E868" s="480"/>
      <c r="F868" s="489"/>
      <c r="G868" s="220"/>
    </row>
    <row r="869" spans="1:7" x14ac:dyDescent="0.2">
      <c r="A869" s="474"/>
      <c r="B869" s="475"/>
      <c r="C869" s="225"/>
      <c r="D869" s="490"/>
      <c r="E869" s="493"/>
      <c r="F869" s="481"/>
      <c r="G869" s="220"/>
    </row>
    <row r="870" spans="1:7" x14ac:dyDescent="0.2">
      <c r="A870" s="474"/>
      <c r="B870" s="492"/>
      <c r="C870" s="225"/>
      <c r="D870" s="255"/>
      <c r="E870" s="493"/>
      <c r="F870" s="481"/>
      <c r="G870" s="220"/>
    </row>
    <row r="871" spans="1:7" x14ac:dyDescent="0.2">
      <c r="A871" s="474"/>
      <c r="B871" s="485"/>
      <c r="C871" s="225"/>
      <c r="D871" s="255"/>
      <c r="E871" s="480"/>
      <c r="F871" s="494"/>
      <c r="G871" s="220"/>
    </row>
    <row r="872" spans="1:7" x14ac:dyDescent="0.2">
      <c r="A872" s="474"/>
      <c r="B872" s="495"/>
      <c r="C872" s="225"/>
      <c r="D872" s="255"/>
      <c r="E872" s="496"/>
      <c r="F872" s="481"/>
      <c r="G872" s="220"/>
    </row>
    <row r="873" spans="1:7" x14ac:dyDescent="0.2">
      <c r="A873" s="474"/>
      <c r="B873" s="495"/>
      <c r="C873" s="225"/>
      <c r="D873" s="262"/>
      <c r="E873" s="496"/>
      <c r="F873" s="481"/>
      <c r="G873" s="220"/>
    </row>
    <row r="874" spans="1:7" x14ac:dyDescent="0.2">
      <c r="A874" s="474"/>
      <c r="B874" s="475"/>
      <c r="C874" s="225"/>
      <c r="D874" s="262"/>
      <c r="E874" s="480"/>
      <c r="F874" s="481"/>
      <c r="G874" s="220"/>
    </row>
    <row r="875" spans="1:7" x14ac:dyDescent="0.2">
      <c r="A875" s="474"/>
      <c r="B875" s="475"/>
      <c r="C875" s="225"/>
      <c r="D875" s="262"/>
      <c r="E875" s="496"/>
      <c r="F875" s="481"/>
      <c r="G875" s="220"/>
    </row>
    <row r="876" spans="1:7" x14ac:dyDescent="0.2">
      <c r="A876" s="474"/>
      <c r="B876" s="485"/>
      <c r="C876" s="225"/>
      <c r="D876" s="498"/>
      <c r="E876" s="493"/>
      <c r="F876" s="497"/>
      <c r="G876" s="220"/>
    </row>
    <row r="877" spans="1:7" x14ac:dyDescent="0.2">
      <c r="A877" s="474"/>
      <c r="B877" s="485"/>
      <c r="C877" s="225"/>
      <c r="D877" s="262"/>
      <c r="E877" s="493"/>
      <c r="F877" s="497"/>
      <c r="G877" s="220"/>
    </row>
    <row r="878" spans="1:7" x14ac:dyDescent="0.2">
      <c r="A878" s="474"/>
      <c r="B878" s="475"/>
      <c r="C878" s="225"/>
      <c r="D878" s="262"/>
      <c r="E878" s="493"/>
      <c r="F878" s="497"/>
      <c r="G878" s="220"/>
    </row>
    <row r="879" spans="1:7" x14ac:dyDescent="0.2">
      <c r="A879" s="474"/>
      <c r="B879" s="475"/>
      <c r="C879" s="225"/>
      <c r="D879" s="255"/>
      <c r="E879" s="493"/>
      <c r="F879" s="497"/>
      <c r="G879" s="220"/>
    </row>
    <row r="880" spans="1:7" x14ac:dyDescent="0.2">
      <c r="A880" s="474"/>
      <c r="B880" s="475"/>
      <c r="C880" s="225"/>
      <c r="D880" s="255"/>
      <c r="E880" s="493"/>
      <c r="F880" s="497"/>
      <c r="G880" s="220"/>
    </row>
    <row r="881" spans="1:7" x14ac:dyDescent="0.2">
      <c r="A881" s="474"/>
      <c r="B881" s="475"/>
      <c r="C881" s="225"/>
      <c r="D881" s="255"/>
      <c r="E881" s="493"/>
      <c r="F881" s="497"/>
      <c r="G881" s="220"/>
    </row>
    <row r="882" spans="1:7" x14ac:dyDescent="0.2">
      <c r="A882" s="474"/>
      <c r="B882" s="475"/>
      <c r="C882" s="225"/>
      <c r="D882" s="255"/>
      <c r="E882" s="493"/>
      <c r="F882" s="497"/>
      <c r="G882" s="220"/>
    </row>
    <row r="883" spans="1:7" x14ac:dyDescent="0.2">
      <c r="A883" s="474"/>
      <c r="B883" s="475"/>
      <c r="C883" s="225"/>
      <c r="D883" s="255"/>
      <c r="E883" s="493"/>
      <c r="F883" s="497"/>
      <c r="G883" s="220"/>
    </row>
    <row r="884" spans="1:7" x14ac:dyDescent="0.2">
      <c r="A884" s="474"/>
      <c r="B884" s="475"/>
      <c r="C884" s="225"/>
      <c r="D884" s="255"/>
      <c r="E884" s="493"/>
      <c r="F884" s="497"/>
      <c r="G884" s="220"/>
    </row>
    <row r="885" spans="1:7" x14ac:dyDescent="0.2">
      <c r="A885" s="474"/>
      <c r="B885" s="475"/>
      <c r="C885" s="225"/>
      <c r="D885" s="499"/>
      <c r="E885" s="493"/>
      <c r="F885" s="497"/>
      <c r="G885" s="220"/>
    </row>
    <row r="886" spans="1:7" x14ac:dyDescent="0.2">
      <c r="A886" s="474"/>
      <c r="B886" s="475"/>
      <c r="C886" s="225"/>
      <c r="D886" s="262"/>
      <c r="E886" s="493"/>
      <c r="F886" s="497"/>
      <c r="G886" s="220"/>
    </row>
    <row r="887" spans="1:7" x14ac:dyDescent="0.2">
      <c r="A887" s="474"/>
      <c r="B887" s="475"/>
      <c r="C887" s="225"/>
      <c r="D887" s="500"/>
      <c r="E887" s="493"/>
      <c r="F887" s="497"/>
      <c r="G887" s="220"/>
    </row>
    <row r="888" spans="1:7" x14ac:dyDescent="0.2">
      <c r="A888" s="474"/>
      <c r="B888" s="475"/>
      <c r="C888" s="225"/>
      <c r="D888" s="501"/>
      <c r="E888" s="480"/>
      <c r="F888" s="481"/>
      <c r="G888" s="220"/>
    </row>
    <row r="889" spans="1:7" x14ac:dyDescent="0.2">
      <c r="A889" s="474"/>
      <c r="B889" s="475"/>
      <c r="C889" s="225"/>
      <c r="D889" s="255"/>
      <c r="E889" s="496"/>
      <c r="F889" s="481"/>
      <c r="G889" s="220"/>
    </row>
    <row r="890" spans="1:7" x14ac:dyDescent="0.2">
      <c r="A890" s="474"/>
      <c r="B890" s="475"/>
      <c r="C890" s="225"/>
      <c r="D890" s="255"/>
      <c r="E890" s="486"/>
      <c r="F890" s="481"/>
      <c r="G890" s="220"/>
    </row>
    <row r="891" spans="1:7" x14ac:dyDescent="0.2">
      <c r="A891" s="474"/>
      <c r="B891" s="475"/>
      <c r="C891" s="224"/>
      <c r="D891" s="262"/>
      <c r="E891" s="502"/>
      <c r="F891" s="503"/>
      <c r="G891" s="220"/>
    </row>
    <row r="892" spans="1:7" x14ac:dyDescent="0.2">
      <c r="A892" s="474"/>
      <c r="B892" s="475"/>
      <c r="C892" s="225"/>
      <c r="D892" s="504"/>
      <c r="E892" s="480"/>
      <c r="F892" s="484"/>
      <c r="G892" s="220"/>
    </row>
    <row r="893" spans="1:7" x14ac:dyDescent="0.2">
      <c r="A893" s="474"/>
      <c r="B893" s="475"/>
      <c r="C893" s="225"/>
      <c r="D893" s="490"/>
      <c r="E893" s="480"/>
      <c r="F893" s="484"/>
      <c r="G893" s="220"/>
    </row>
    <row r="894" spans="1:7" ht="13.5" thickBot="1" x14ac:dyDescent="0.25">
      <c r="A894" s="505"/>
      <c r="B894" s="506"/>
      <c r="C894" s="507"/>
      <c r="D894" s="507"/>
      <c r="E894" s="506"/>
      <c r="F894" s="508" t="s">
        <v>15</v>
      </c>
      <c r="G894" s="509">
        <f>SUM(G860:G893)</f>
        <v>20000</v>
      </c>
    </row>
    <row r="895" spans="1:7" ht="13.5" thickTop="1" x14ac:dyDescent="0.2">
      <c r="A895" s="1218" t="s">
        <v>3115</v>
      </c>
      <c r="B895" s="1219"/>
      <c r="C895" s="1219"/>
      <c r="D895" s="1219"/>
      <c r="E895" s="1219"/>
      <c r="F895" s="1219"/>
      <c r="G895" s="1220"/>
    </row>
    <row r="896" spans="1:7" ht="13.5" thickBot="1" x14ac:dyDescent="0.25">
      <c r="A896" s="510"/>
      <c r="B896" s="511"/>
      <c r="C896" s="511" t="s">
        <v>2485</v>
      </c>
      <c r="D896" s="512"/>
      <c r="E896" s="511"/>
      <c r="F896" s="513"/>
      <c r="G896" s="514"/>
    </row>
    <row r="897" spans="1:7" ht="13.5" thickTop="1" x14ac:dyDescent="0.2">
      <c r="A897" s="1221"/>
      <c r="B897" s="1222"/>
      <c r="C897" s="1222"/>
      <c r="D897" s="515" t="s">
        <v>11</v>
      </c>
      <c r="E897" s="1223" t="s">
        <v>12</v>
      </c>
      <c r="F897" s="1223"/>
      <c r="G897" s="1224"/>
    </row>
    <row r="898" spans="1:7" x14ac:dyDescent="0.2">
      <c r="A898" s="1225" t="s">
        <v>17</v>
      </c>
      <c r="B898" s="1226"/>
      <c r="C898" s="1226"/>
      <c r="D898" s="516"/>
      <c r="E898" s="1227"/>
      <c r="F898" s="1228"/>
      <c r="G898" s="1229"/>
    </row>
    <row r="899" spans="1:7" x14ac:dyDescent="0.2">
      <c r="A899" s="1225" t="s">
        <v>38</v>
      </c>
      <c r="B899" s="1226"/>
      <c r="C899" s="1226"/>
      <c r="D899" s="517" t="s">
        <v>413</v>
      </c>
      <c r="E899" s="1230" t="s">
        <v>142</v>
      </c>
      <c r="F899" s="1230"/>
      <c r="G899" s="1231"/>
    </row>
    <row r="900" spans="1:7" ht="13.5" thickBot="1" x14ac:dyDescent="0.25">
      <c r="A900" s="1276" t="s">
        <v>39</v>
      </c>
      <c r="B900" s="1277"/>
      <c r="C900" s="1277"/>
      <c r="D900" s="518" t="s">
        <v>414</v>
      </c>
      <c r="E900" s="1279" t="s">
        <v>0</v>
      </c>
      <c r="F900" s="1279"/>
      <c r="G900" s="1280"/>
    </row>
    <row r="901" spans="1:7" ht="16.5" x14ac:dyDescent="0.25">
      <c r="A901" s="1152" t="s">
        <v>29</v>
      </c>
      <c r="B901" s="1153"/>
      <c r="C901" s="1153"/>
      <c r="D901" s="1153"/>
      <c r="E901" s="1153"/>
      <c r="F901" s="1153"/>
      <c r="G901" s="1154"/>
    </row>
    <row r="902" spans="1:7" x14ac:dyDescent="0.2">
      <c r="A902" s="1155" t="s">
        <v>48</v>
      </c>
      <c r="B902" s="1156"/>
      <c r="C902" s="1156"/>
      <c r="D902" s="1156"/>
      <c r="E902" s="1156"/>
      <c r="F902" s="1156"/>
      <c r="G902" s="1157"/>
    </row>
    <row r="903" spans="1:7" x14ac:dyDescent="0.2">
      <c r="A903" s="1158" t="s">
        <v>49</v>
      </c>
      <c r="B903" s="1159"/>
      <c r="C903" s="1159"/>
      <c r="D903" s="1159"/>
      <c r="E903" s="1159"/>
      <c r="F903" s="1159"/>
      <c r="G903" s="1160"/>
    </row>
    <row r="904" spans="1:7" x14ac:dyDescent="0.2">
      <c r="A904" s="6"/>
      <c r="B904" s="99"/>
      <c r="C904" s="8"/>
      <c r="D904" s="9"/>
      <c r="E904" s="99"/>
      <c r="F904" s="10"/>
      <c r="G904" s="11" t="s">
        <v>20</v>
      </c>
    </row>
    <row r="905" spans="1:7" x14ac:dyDescent="0.2">
      <c r="A905" s="12" t="s">
        <v>1</v>
      </c>
      <c r="B905" s="13"/>
      <c r="C905" s="14" t="s">
        <v>61</v>
      </c>
      <c r="D905" s="13"/>
      <c r="E905" s="343" t="s">
        <v>2755</v>
      </c>
      <c r="F905" s="98"/>
      <c r="G905" s="344" t="s">
        <v>2691</v>
      </c>
    </row>
    <row r="906" spans="1:7" x14ac:dyDescent="0.2">
      <c r="A906" s="17" t="s">
        <v>8</v>
      </c>
      <c r="B906" s="100"/>
      <c r="C906" s="19"/>
      <c r="D906" s="4"/>
      <c r="E906" s="1145"/>
      <c r="F906" s="1146"/>
      <c r="G906" s="20"/>
    </row>
    <row r="907" spans="1:7" x14ac:dyDescent="0.2">
      <c r="A907" s="21" t="s">
        <v>37</v>
      </c>
      <c r="B907" s="22"/>
      <c r="C907" s="22"/>
      <c r="D907" s="22"/>
      <c r="E907" s="23" t="s">
        <v>46</v>
      </c>
      <c r="F907" s="24"/>
      <c r="G907" s="20" t="s">
        <v>50</v>
      </c>
    </row>
    <row r="908" spans="1:7" x14ac:dyDescent="0.2">
      <c r="A908" s="6"/>
      <c r="B908" s="99"/>
      <c r="C908" s="8"/>
      <c r="D908" s="8"/>
      <c r="E908" s="1147"/>
      <c r="F908" s="1148"/>
      <c r="G908" s="25"/>
    </row>
    <row r="909" spans="1:7" ht="26.25" thickBot="1" x14ac:dyDescent="0.25">
      <c r="A909" s="210" t="s">
        <v>47</v>
      </c>
      <c r="B909" s="28" t="s">
        <v>23</v>
      </c>
      <c r="C909" s="28" t="s">
        <v>34</v>
      </c>
      <c r="D909" s="110" t="s">
        <v>53</v>
      </c>
      <c r="E909" s="114" t="s">
        <v>54</v>
      </c>
      <c r="F909" s="111" t="s">
        <v>55</v>
      </c>
      <c r="G909" s="112" t="s">
        <v>35</v>
      </c>
    </row>
    <row r="910" spans="1:7" ht="13.5" thickTop="1" x14ac:dyDescent="0.2">
      <c r="A910" s="571"/>
      <c r="B910" s="572"/>
      <c r="C910" s="572"/>
      <c r="D910" s="576" t="s">
        <v>433</v>
      </c>
      <c r="E910" s="573"/>
      <c r="F910" s="574"/>
      <c r="G910" s="575"/>
    </row>
    <row r="911" spans="1:7" x14ac:dyDescent="0.2">
      <c r="A911" s="29">
        <v>1</v>
      </c>
      <c r="B911" s="211"/>
      <c r="C911" s="346" t="s">
        <v>149</v>
      </c>
      <c r="D911" s="791" t="s">
        <v>579</v>
      </c>
      <c r="E911" s="569">
        <v>130</v>
      </c>
      <c r="F911" s="792">
        <v>350</v>
      </c>
      <c r="G911" s="35">
        <f>F911*E911</f>
        <v>45500</v>
      </c>
    </row>
    <row r="912" spans="1:7" x14ac:dyDescent="0.2">
      <c r="A912" s="29"/>
      <c r="B912" s="101"/>
      <c r="C912" s="352"/>
      <c r="D912" s="351" t="s">
        <v>358</v>
      </c>
      <c r="E912" s="108"/>
      <c r="F912" s="128"/>
      <c r="G912" s="353" t="s">
        <v>8</v>
      </c>
    </row>
    <row r="913" spans="1:7" x14ac:dyDescent="0.2">
      <c r="A913" s="29">
        <v>2</v>
      </c>
      <c r="B913" s="101"/>
      <c r="C913" s="352" t="s">
        <v>149</v>
      </c>
      <c r="D913" s="351" t="s">
        <v>416</v>
      </c>
      <c r="E913" s="108">
        <v>130</v>
      </c>
      <c r="F913" s="149">
        <v>350</v>
      </c>
      <c r="G913" s="35">
        <f t="shared" ref="G913:G918" si="4">F913*E913</f>
        <v>45500</v>
      </c>
    </row>
    <row r="914" spans="1:7" x14ac:dyDescent="0.2">
      <c r="A914" s="29"/>
      <c r="B914" s="101"/>
      <c r="C914" s="352"/>
      <c r="D914" s="351" t="s">
        <v>358</v>
      </c>
      <c r="E914" s="108"/>
      <c r="F914" s="128"/>
      <c r="G914" s="353" t="s">
        <v>8</v>
      </c>
    </row>
    <row r="915" spans="1:7" x14ac:dyDescent="0.2">
      <c r="A915" s="29"/>
      <c r="B915" s="105"/>
      <c r="C915" s="352"/>
      <c r="D915" s="357" t="s">
        <v>435</v>
      </c>
      <c r="E915" s="102"/>
      <c r="F915" s="128"/>
      <c r="G915" s="353" t="s">
        <v>8</v>
      </c>
    </row>
    <row r="916" spans="1:7" x14ac:dyDescent="0.2">
      <c r="A916" s="29">
        <v>3</v>
      </c>
      <c r="B916" s="105"/>
      <c r="C916" s="352" t="s">
        <v>149</v>
      </c>
      <c r="D916" s="791" t="s">
        <v>579</v>
      </c>
      <c r="E916" s="102">
        <v>130</v>
      </c>
      <c r="F916" s="128">
        <v>350</v>
      </c>
      <c r="G916" s="35">
        <f t="shared" si="4"/>
        <v>45500</v>
      </c>
    </row>
    <row r="917" spans="1:7" x14ac:dyDescent="0.2">
      <c r="A917" s="29"/>
      <c r="B917" s="151"/>
      <c r="C917" s="366"/>
      <c r="D917" s="351" t="s">
        <v>358</v>
      </c>
      <c r="E917" s="108"/>
      <c r="F917" s="150"/>
      <c r="G917" s="353" t="s">
        <v>8</v>
      </c>
    </row>
    <row r="918" spans="1:7" x14ac:dyDescent="0.2">
      <c r="A918" s="29">
        <v>4</v>
      </c>
      <c r="B918" s="101"/>
      <c r="C918" s="352" t="s">
        <v>149</v>
      </c>
      <c r="D918" s="351" t="s">
        <v>416</v>
      </c>
      <c r="E918" s="104">
        <v>130</v>
      </c>
      <c r="F918" s="128">
        <v>350</v>
      </c>
      <c r="G918" s="35">
        <f t="shared" si="4"/>
        <v>45500</v>
      </c>
    </row>
    <row r="919" spans="1:7" x14ac:dyDescent="0.2">
      <c r="A919" s="29"/>
      <c r="B919" s="106"/>
      <c r="C919" s="41"/>
      <c r="D919" s="351" t="s">
        <v>358</v>
      </c>
      <c r="E919" s="104"/>
      <c r="F919" s="128"/>
      <c r="G919" s="353" t="s">
        <v>8</v>
      </c>
    </row>
    <row r="920" spans="1:7" x14ac:dyDescent="0.2">
      <c r="A920" s="29"/>
      <c r="B920" s="105"/>
      <c r="C920" s="41"/>
      <c r="D920" s="136"/>
      <c r="E920" s="108"/>
      <c r="F920" s="152"/>
      <c r="G920" s="353" t="s">
        <v>8</v>
      </c>
    </row>
    <row r="921" spans="1:7" x14ac:dyDescent="0.2">
      <c r="A921" s="29"/>
      <c r="B921" s="793"/>
      <c r="C921" s="647"/>
      <c r="D921" s="786"/>
      <c r="E921" s="745"/>
      <c r="F921" s="794"/>
      <c r="G921" s="353" t="s">
        <v>8</v>
      </c>
    </row>
    <row r="922" spans="1:7" x14ac:dyDescent="0.2">
      <c r="A922" s="29"/>
      <c r="B922" s="107"/>
      <c r="C922" s="41"/>
      <c r="D922" s="136"/>
      <c r="E922" s="153"/>
      <c r="F922" s="128"/>
      <c r="G922" s="35"/>
    </row>
    <row r="923" spans="1:7" x14ac:dyDescent="0.2">
      <c r="A923" s="29"/>
      <c r="B923" s="107"/>
      <c r="C923" s="41"/>
      <c r="D923" s="67"/>
      <c r="E923" s="153"/>
      <c r="F923" s="128"/>
      <c r="G923" s="35"/>
    </row>
    <row r="924" spans="1:7" x14ac:dyDescent="0.2">
      <c r="A924" s="29"/>
      <c r="B924" s="101"/>
      <c r="C924" s="41"/>
      <c r="D924" s="67"/>
      <c r="E924" s="108"/>
      <c r="F924" s="128"/>
      <c r="G924" s="35"/>
    </row>
    <row r="925" spans="1:7" x14ac:dyDescent="0.2">
      <c r="A925" s="29"/>
      <c r="B925" s="101"/>
      <c r="C925" s="41"/>
      <c r="D925" s="67"/>
      <c r="E925" s="153"/>
      <c r="F925" s="128"/>
      <c r="G925" s="35"/>
    </row>
    <row r="926" spans="1:7" x14ac:dyDescent="0.2">
      <c r="A926" s="29"/>
      <c r="B926" s="105"/>
      <c r="C926" s="41"/>
      <c r="D926" s="130"/>
      <c r="E926" s="104"/>
      <c r="F926" s="154"/>
      <c r="G926" s="35"/>
    </row>
    <row r="927" spans="1:7" x14ac:dyDescent="0.2">
      <c r="A927" s="29"/>
      <c r="B927" s="105"/>
      <c r="C927" s="41"/>
      <c r="D927" s="67"/>
      <c r="E927" s="104"/>
      <c r="F927" s="154"/>
      <c r="G927" s="35"/>
    </row>
    <row r="928" spans="1:7" x14ac:dyDescent="0.2">
      <c r="A928" s="29"/>
      <c r="B928" s="101"/>
      <c r="C928" s="41"/>
      <c r="D928" s="67"/>
      <c r="E928" s="104"/>
      <c r="F928" s="154"/>
      <c r="G928" s="35"/>
    </row>
    <row r="929" spans="1:7" x14ac:dyDescent="0.2">
      <c r="A929" s="29"/>
      <c r="B929" s="101"/>
      <c r="C929" s="41"/>
      <c r="D929" s="136"/>
      <c r="E929" s="104"/>
      <c r="F929" s="154"/>
      <c r="G929" s="35"/>
    </row>
    <row r="930" spans="1:7" x14ac:dyDescent="0.2">
      <c r="A930" s="29"/>
      <c r="B930" s="101"/>
      <c r="C930" s="41"/>
      <c r="D930" s="136"/>
      <c r="E930" s="104"/>
      <c r="F930" s="154"/>
      <c r="G930" s="35"/>
    </row>
    <row r="931" spans="1:7" x14ac:dyDescent="0.2">
      <c r="A931" s="29"/>
      <c r="B931" s="101"/>
      <c r="C931" s="41"/>
      <c r="D931" s="136"/>
      <c r="E931" s="104"/>
      <c r="F931" s="154"/>
      <c r="G931" s="35"/>
    </row>
    <row r="932" spans="1:7" x14ac:dyDescent="0.2">
      <c r="A932" s="29"/>
      <c r="B932" s="101"/>
      <c r="C932" s="41"/>
      <c r="D932" s="136"/>
      <c r="E932" s="104"/>
      <c r="F932" s="154"/>
      <c r="G932" s="35"/>
    </row>
    <row r="933" spans="1:7" x14ac:dyDescent="0.2">
      <c r="A933" s="29"/>
      <c r="B933" s="101"/>
      <c r="C933" s="41"/>
      <c r="D933" s="136"/>
      <c r="E933" s="104"/>
      <c r="F933" s="154"/>
      <c r="G933" s="35"/>
    </row>
    <row r="934" spans="1:7" x14ac:dyDescent="0.2">
      <c r="A934" s="29"/>
      <c r="B934" s="101"/>
      <c r="C934" s="41"/>
      <c r="D934" s="136"/>
      <c r="E934" s="104"/>
      <c r="F934" s="154"/>
      <c r="G934" s="35"/>
    </row>
    <row r="935" spans="1:7" x14ac:dyDescent="0.2">
      <c r="A935" s="29"/>
      <c r="B935" s="101"/>
      <c r="C935" s="41"/>
      <c r="D935" s="62"/>
      <c r="E935" s="104"/>
      <c r="F935" s="154"/>
      <c r="G935" s="35"/>
    </row>
    <row r="936" spans="1:7" x14ac:dyDescent="0.2">
      <c r="A936" s="29"/>
      <c r="B936" s="101"/>
      <c r="C936" s="41"/>
      <c r="D936" s="67"/>
      <c r="E936" s="104"/>
      <c r="F936" s="154"/>
      <c r="G936" s="35"/>
    </row>
    <row r="937" spans="1:7" x14ac:dyDescent="0.2">
      <c r="A937" s="29"/>
      <c r="B937" s="101"/>
      <c r="C937" s="41"/>
      <c r="D937" s="159"/>
      <c r="E937" s="104"/>
      <c r="F937" s="154"/>
      <c r="G937" s="35"/>
    </row>
    <row r="938" spans="1:7" x14ac:dyDescent="0.2">
      <c r="A938" s="29"/>
      <c r="B938" s="101"/>
      <c r="C938" s="41"/>
      <c r="D938" s="160"/>
      <c r="E938" s="108"/>
      <c r="F938" s="128"/>
      <c r="G938" s="35"/>
    </row>
    <row r="939" spans="1:7" x14ac:dyDescent="0.2">
      <c r="A939" s="29"/>
      <c r="B939" s="101"/>
      <c r="C939" s="41"/>
      <c r="D939" s="136"/>
      <c r="E939" s="153"/>
      <c r="F939" s="128"/>
      <c r="G939" s="35"/>
    </row>
    <row r="940" spans="1:7" x14ac:dyDescent="0.2">
      <c r="A940" s="29"/>
      <c r="B940" s="101"/>
      <c r="C940" s="41"/>
      <c r="D940" s="136"/>
      <c r="E940" s="102"/>
      <c r="F940" s="128"/>
      <c r="G940" s="35"/>
    </row>
    <row r="941" spans="1:7" x14ac:dyDescent="0.2">
      <c r="A941" s="29"/>
      <c r="B941" s="101"/>
      <c r="C941" s="31"/>
      <c r="D941" s="67"/>
      <c r="E941" s="131"/>
      <c r="F941" s="117"/>
      <c r="G941" s="35"/>
    </row>
    <row r="942" spans="1:7" x14ac:dyDescent="0.2">
      <c r="A942" s="29"/>
      <c r="B942" s="101"/>
      <c r="C942" s="41"/>
      <c r="D942" s="118"/>
      <c r="E942" s="108"/>
      <c r="F942" s="149"/>
      <c r="G942" s="35"/>
    </row>
    <row r="943" spans="1:7" x14ac:dyDescent="0.2">
      <c r="A943" s="29"/>
      <c r="B943" s="101"/>
      <c r="C943" s="41"/>
      <c r="D943" s="144"/>
      <c r="E943" s="108"/>
      <c r="F943" s="149"/>
      <c r="G943" s="35"/>
    </row>
    <row r="944" spans="1:7" ht="13.5" thickBot="1" x14ac:dyDescent="0.25">
      <c r="A944" s="45"/>
      <c r="B944" s="132"/>
      <c r="C944" s="115"/>
      <c r="D944" s="115"/>
      <c r="E944" s="132"/>
      <c r="F944" s="49" t="s">
        <v>15</v>
      </c>
      <c r="G944" s="50">
        <f>SUM(G911:G943)</f>
        <v>182000</v>
      </c>
    </row>
    <row r="945" spans="1:7" ht="13.5" thickTop="1" x14ac:dyDescent="0.2">
      <c r="A945" s="1149" t="s">
        <v>2753</v>
      </c>
      <c r="B945" s="1150"/>
      <c r="C945" s="1150"/>
      <c r="D945" s="1150"/>
      <c r="E945" s="1150"/>
      <c r="F945" s="1150"/>
      <c r="G945" s="1151"/>
    </row>
    <row r="946" spans="1:7" ht="13.5" thickBot="1" x14ac:dyDescent="0.25">
      <c r="A946" s="52"/>
      <c r="B946" s="103"/>
      <c r="C946" s="355" t="s">
        <v>2754</v>
      </c>
      <c r="D946" s="54"/>
      <c r="E946" s="103"/>
      <c r="F946" s="55"/>
      <c r="G946" s="56"/>
    </row>
    <row r="947" spans="1:7" ht="13.5" thickTop="1" x14ac:dyDescent="0.2">
      <c r="A947" s="1130"/>
      <c r="B947" s="1131"/>
      <c r="C947" s="1131"/>
      <c r="D947" s="57" t="s">
        <v>11</v>
      </c>
      <c r="E947" s="1132" t="s">
        <v>12</v>
      </c>
      <c r="F947" s="1132"/>
      <c r="G947" s="1133"/>
    </row>
    <row r="948" spans="1:7" x14ac:dyDescent="0.2">
      <c r="A948" s="1134" t="s">
        <v>17</v>
      </c>
      <c r="B948" s="1135"/>
      <c r="C948" s="1135"/>
      <c r="D948" s="39"/>
      <c r="E948" s="1136"/>
      <c r="F948" s="1137"/>
      <c r="G948" s="1138"/>
    </row>
    <row r="949" spans="1:7" x14ac:dyDescent="0.2">
      <c r="A949" s="1134" t="s">
        <v>38</v>
      </c>
      <c r="B949" s="1135"/>
      <c r="C949" s="1135"/>
      <c r="D949" s="58" t="s">
        <v>413</v>
      </c>
      <c r="E949" s="1139" t="s">
        <v>142</v>
      </c>
      <c r="F949" s="1139"/>
      <c r="G949" s="1140"/>
    </row>
    <row r="950" spans="1:7" ht="13.5" thickBot="1" x14ac:dyDescent="0.25">
      <c r="A950" s="1141" t="s">
        <v>39</v>
      </c>
      <c r="B950" s="1142"/>
      <c r="C950" s="1142"/>
      <c r="D950" s="59" t="s">
        <v>414</v>
      </c>
      <c r="E950" s="1143" t="s">
        <v>0</v>
      </c>
      <c r="F950" s="1143"/>
      <c r="G950" s="1144"/>
    </row>
    <row r="951" spans="1:7" ht="16.5" x14ac:dyDescent="0.25">
      <c r="A951" s="1152" t="s">
        <v>29</v>
      </c>
      <c r="B951" s="1153"/>
      <c r="C951" s="1153"/>
      <c r="D951" s="1153"/>
      <c r="E951" s="1153"/>
      <c r="F951" s="1153"/>
      <c r="G951" s="1154"/>
    </row>
    <row r="952" spans="1:7" x14ac:dyDescent="0.2">
      <c r="A952" s="1155" t="s">
        <v>48</v>
      </c>
      <c r="B952" s="1156"/>
      <c r="C952" s="1156"/>
      <c r="D952" s="1156"/>
      <c r="E952" s="1156"/>
      <c r="F952" s="1156"/>
      <c r="G952" s="1157"/>
    </row>
    <row r="953" spans="1:7" x14ac:dyDescent="0.2">
      <c r="A953" s="1158" t="s">
        <v>49</v>
      </c>
      <c r="B953" s="1159"/>
      <c r="C953" s="1159"/>
      <c r="D953" s="1159"/>
      <c r="E953" s="1159"/>
      <c r="F953" s="1159"/>
      <c r="G953" s="1160"/>
    </row>
    <row r="954" spans="1:7" x14ac:dyDescent="0.2">
      <c r="A954" s="6"/>
      <c r="B954" s="99"/>
      <c r="C954" s="8"/>
      <c r="D954" s="9"/>
      <c r="E954" s="99"/>
      <c r="F954" s="10"/>
      <c r="G954" s="11" t="s">
        <v>20</v>
      </c>
    </row>
    <row r="955" spans="1:7" x14ac:dyDescent="0.2">
      <c r="A955" s="12" t="s">
        <v>1</v>
      </c>
      <c r="B955" s="13"/>
      <c r="C955" s="14" t="s">
        <v>61</v>
      </c>
      <c r="D955" s="13"/>
      <c r="E955" s="343" t="s">
        <v>2750</v>
      </c>
      <c r="F955" s="98"/>
      <c r="G955" s="344" t="s">
        <v>2691</v>
      </c>
    </row>
    <row r="956" spans="1:7" x14ac:dyDescent="0.2">
      <c r="A956" s="17" t="s">
        <v>8</v>
      </c>
      <c r="B956" s="100"/>
      <c r="C956" s="19"/>
      <c r="D956" s="4"/>
      <c r="E956" s="1145"/>
      <c r="F956" s="1146"/>
      <c r="G956" s="20"/>
    </row>
    <row r="957" spans="1:7" x14ac:dyDescent="0.2">
      <c r="A957" s="21" t="s">
        <v>37</v>
      </c>
      <c r="B957" s="22"/>
      <c r="C957" s="22"/>
      <c r="D957" s="22"/>
      <c r="E957" s="23" t="s">
        <v>46</v>
      </c>
      <c r="F957" s="24"/>
      <c r="G957" s="20" t="s">
        <v>50</v>
      </c>
    </row>
    <row r="958" spans="1:7" x14ac:dyDescent="0.2">
      <c r="A958" s="6"/>
      <c r="B958" s="99"/>
      <c r="C958" s="8"/>
      <c r="D958" s="8"/>
      <c r="E958" s="1147"/>
      <c r="F958" s="1148"/>
      <c r="G958" s="25"/>
    </row>
    <row r="959" spans="1:7" ht="26.25" thickBot="1" x14ac:dyDescent="0.25">
      <c r="A959" s="210" t="s">
        <v>47</v>
      </c>
      <c r="B959" s="28" t="s">
        <v>23</v>
      </c>
      <c r="C959" s="28" t="s">
        <v>34</v>
      </c>
      <c r="D959" s="110" t="s">
        <v>53</v>
      </c>
      <c r="E959" s="114" t="s">
        <v>54</v>
      </c>
      <c r="F959" s="111" t="s">
        <v>55</v>
      </c>
      <c r="G959" s="112" t="s">
        <v>35</v>
      </c>
    </row>
    <row r="960" spans="1:7" ht="13.5" thickTop="1" x14ac:dyDescent="0.2">
      <c r="A960" s="29">
        <v>1</v>
      </c>
      <c r="B960" s="211"/>
      <c r="C960" s="346" t="s">
        <v>149</v>
      </c>
      <c r="D960" s="791" t="s">
        <v>2727</v>
      </c>
      <c r="E960" s="569">
        <v>400</v>
      </c>
      <c r="F960" s="792">
        <v>200</v>
      </c>
      <c r="G960" s="35">
        <f>F960*E960</f>
        <v>80000</v>
      </c>
    </row>
    <row r="961" spans="1:7" x14ac:dyDescent="0.2">
      <c r="A961" s="29">
        <v>2</v>
      </c>
      <c r="B961" s="101"/>
      <c r="C961" s="352" t="s">
        <v>149</v>
      </c>
      <c r="D961" s="351" t="s">
        <v>425</v>
      </c>
      <c r="E961" s="108">
        <v>400</v>
      </c>
      <c r="F961" s="128">
        <v>350</v>
      </c>
      <c r="G961" s="35">
        <f>F961*E961</f>
        <v>140000</v>
      </c>
    </row>
    <row r="962" spans="1:7" x14ac:dyDescent="0.2">
      <c r="A962" s="29"/>
      <c r="B962" s="101"/>
      <c r="C962" s="352"/>
      <c r="D962" s="351" t="s">
        <v>358</v>
      </c>
      <c r="E962" s="108"/>
      <c r="F962" s="149"/>
      <c r="G962" s="353" t="s">
        <v>8</v>
      </c>
    </row>
    <row r="963" spans="1:7" x14ac:dyDescent="0.2">
      <c r="A963" s="29"/>
      <c r="B963" s="101"/>
      <c r="C963" s="352"/>
      <c r="D963" s="351"/>
      <c r="E963" s="108"/>
      <c r="F963" s="128"/>
      <c r="G963" s="353" t="s">
        <v>8</v>
      </c>
    </row>
    <row r="964" spans="1:7" x14ac:dyDescent="0.2">
      <c r="A964" s="29"/>
      <c r="B964" s="105"/>
      <c r="C964" s="352"/>
      <c r="D964" s="357"/>
      <c r="E964" s="102"/>
      <c r="F964" s="128"/>
      <c r="G964" s="353" t="s">
        <v>8</v>
      </c>
    </row>
    <row r="965" spans="1:7" x14ac:dyDescent="0.2">
      <c r="A965" s="29"/>
      <c r="B965" s="105"/>
      <c r="C965" s="352"/>
      <c r="D965" s="791"/>
      <c r="E965" s="102"/>
      <c r="F965" s="128"/>
      <c r="G965" s="353" t="s">
        <v>8</v>
      </c>
    </row>
    <row r="966" spans="1:7" x14ac:dyDescent="0.2">
      <c r="A966" s="29"/>
      <c r="B966" s="151"/>
      <c r="C966" s="366"/>
      <c r="D966" s="351"/>
      <c r="E966" s="108"/>
      <c r="F966" s="150"/>
      <c r="G966" s="353" t="s">
        <v>8</v>
      </c>
    </row>
    <row r="967" spans="1:7" x14ac:dyDescent="0.2">
      <c r="A967" s="29"/>
      <c r="B967" s="101"/>
      <c r="C967" s="352"/>
      <c r="D967" s="351"/>
      <c r="E967" s="104"/>
      <c r="F967" s="128"/>
      <c r="G967" s="353" t="s">
        <v>8</v>
      </c>
    </row>
    <row r="968" spans="1:7" x14ac:dyDescent="0.2">
      <c r="A968" s="29"/>
      <c r="B968" s="106"/>
      <c r="C968" s="41"/>
      <c r="D968" s="351"/>
      <c r="E968" s="104"/>
      <c r="F968" s="128"/>
      <c r="G968" s="353" t="s">
        <v>8</v>
      </c>
    </row>
    <row r="969" spans="1:7" x14ac:dyDescent="0.2">
      <c r="A969" s="29"/>
      <c r="B969" s="105"/>
      <c r="C969" s="41"/>
      <c r="D969" s="136"/>
      <c r="E969" s="108"/>
      <c r="F969" s="152"/>
      <c r="G969" s="353" t="s">
        <v>8</v>
      </c>
    </row>
    <row r="970" spans="1:7" x14ac:dyDescent="0.2">
      <c r="A970" s="29"/>
      <c r="B970" s="793"/>
      <c r="C970" s="647"/>
      <c r="D970" s="786"/>
      <c r="E970" s="745"/>
      <c r="F970" s="794"/>
      <c r="G970" s="353"/>
    </row>
    <row r="971" spans="1:7" x14ac:dyDescent="0.2">
      <c r="A971" s="29"/>
      <c r="B971" s="793"/>
      <c r="C971" s="647"/>
      <c r="D971" s="786"/>
      <c r="E971" s="745"/>
      <c r="F971" s="794"/>
      <c r="G971" s="353" t="s">
        <v>8</v>
      </c>
    </row>
    <row r="972" spans="1:7" x14ac:dyDescent="0.2">
      <c r="A972" s="29"/>
      <c r="B972" s="107"/>
      <c r="C972" s="41"/>
      <c r="D972" s="136"/>
      <c r="E972" s="153"/>
      <c r="F972" s="128"/>
      <c r="G972" s="35"/>
    </row>
    <row r="973" spans="1:7" x14ac:dyDescent="0.2">
      <c r="A973" s="29"/>
      <c r="B973" s="107"/>
      <c r="C973" s="41"/>
      <c r="D973" s="67"/>
      <c r="E973" s="153"/>
      <c r="F973" s="128"/>
      <c r="G973" s="35"/>
    </row>
    <row r="974" spans="1:7" x14ac:dyDescent="0.2">
      <c r="A974" s="29"/>
      <c r="B974" s="101"/>
      <c r="C974" s="41"/>
      <c r="D974" s="67"/>
      <c r="E974" s="108"/>
      <c r="F974" s="128"/>
      <c r="G974" s="35"/>
    </row>
    <row r="975" spans="1:7" x14ac:dyDescent="0.2">
      <c r="A975" s="29"/>
      <c r="B975" s="101"/>
      <c r="C975" s="41"/>
      <c r="D975" s="67"/>
      <c r="E975" s="153"/>
      <c r="F975" s="128"/>
      <c r="G975" s="35"/>
    </row>
    <row r="976" spans="1:7" x14ac:dyDescent="0.2">
      <c r="A976" s="29"/>
      <c r="B976" s="105"/>
      <c r="C976" s="41"/>
      <c r="D976" s="130"/>
      <c r="E976" s="104"/>
      <c r="F976" s="154"/>
      <c r="G976" s="35"/>
    </row>
    <row r="977" spans="1:7" x14ac:dyDescent="0.2">
      <c r="A977" s="29"/>
      <c r="B977" s="105"/>
      <c r="C977" s="41"/>
      <c r="D977" s="67"/>
      <c r="E977" s="104"/>
      <c r="F977" s="154"/>
      <c r="G977" s="35"/>
    </row>
    <row r="978" spans="1:7" x14ac:dyDescent="0.2">
      <c r="A978" s="29"/>
      <c r="B978" s="101"/>
      <c r="C978" s="41"/>
      <c r="D978" s="67"/>
      <c r="E978" s="104"/>
      <c r="F978" s="154"/>
      <c r="G978" s="35"/>
    </row>
    <row r="979" spans="1:7" x14ac:dyDescent="0.2">
      <c r="A979" s="29"/>
      <c r="B979" s="101"/>
      <c r="C979" s="41"/>
      <c r="D979" s="136"/>
      <c r="E979" s="104"/>
      <c r="F979" s="154"/>
      <c r="G979" s="35"/>
    </row>
    <row r="980" spans="1:7" x14ac:dyDescent="0.2">
      <c r="A980" s="29"/>
      <c r="B980" s="101"/>
      <c r="C980" s="41"/>
      <c r="D980" s="136"/>
      <c r="E980" s="104"/>
      <c r="F980" s="154"/>
      <c r="G980" s="35"/>
    </row>
    <row r="981" spans="1:7" x14ac:dyDescent="0.2">
      <c r="A981" s="29"/>
      <c r="B981" s="101"/>
      <c r="C981" s="41"/>
      <c r="D981" s="136"/>
      <c r="E981" s="104"/>
      <c r="F981" s="154"/>
      <c r="G981" s="35"/>
    </row>
    <row r="982" spans="1:7" x14ac:dyDescent="0.2">
      <c r="A982" s="29"/>
      <c r="B982" s="101"/>
      <c r="C982" s="41"/>
      <c r="D982" s="136"/>
      <c r="E982" s="104"/>
      <c r="F982" s="154"/>
      <c r="G982" s="35"/>
    </row>
    <row r="983" spans="1:7" x14ac:dyDescent="0.2">
      <c r="A983" s="29"/>
      <c r="B983" s="101"/>
      <c r="C983" s="41"/>
      <c r="D983" s="136"/>
      <c r="E983" s="104"/>
      <c r="F983" s="154"/>
      <c r="G983" s="35"/>
    </row>
    <row r="984" spans="1:7" x14ac:dyDescent="0.2">
      <c r="A984" s="29"/>
      <c r="B984" s="101"/>
      <c r="C984" s="41"/>
      <c r="D984" s="136"/>
      <c r="E984" s="104"/>
      <c r="F984" s="154"/>
      <c r="G984" s="35"/>
    </row>
    <row r="985" spans="1:7" x14ac:dyDescent="0.2">
      <c r="A985" s="29"/>
      <c r="B985" s="101"/>
      <c r="C985" s="41"/>
      <c r="D985" s="62"/>
      <c r="E985" s="104"/>
      <c r="F985" s="154"/>
      <c r="G985" s="35"/>
    </row>
    <row r="986" spans="1:7" x14ac:dyDescent="0.2">
      <c r="A986" s="29"/>
      <c r="B986" s="101"/>
      <c r="C986" s="41"/>
      <c r="D986" s="67"/>
      <c r="E986" s="104"/>
      <c r="F986" s="154"/>
      <c r="G986" s="35"/>
    </row>
    <row r="987" spans="1:7" x14ac:dyDescent="0.2">
      <c r="A987" s="29"/>
      <c r="B987" s="101"/>
      <c r="C987" s="41"/>
      <c r="D987" s="159"/>
      <c r="E987" s="104"/>
      <c r="F987" s="154"/>
      <c r="G987" s="35"/>
    </row>
    <row r="988" spans="1:7" x14ac:dyDescent="0.2">
      <c r="A988" s="29"/>
      <c r="B988" s="101"/>
      <c r="C988" s="41"/>
      <c r="D988" s="160"/>
      <c r="E988" s="108"/>
      <c r="F988" s="128"/>
      <c r="G988" s="35"/>
    </row>
    <row r="989" spans="1:7" x14ac:dyDescent="0.2">
      <c r="A989" s="29"/>
      <c r="B989" s="101"/>
      <c r="C989" s="41"/>
      <c r="D989" s="136"/>
      <c r="E989" s="153"/>
      <c r="F989" s="128"/>
      <c r="G989" s="35"/>
    </row>
    <row r="990" spans="1:7" x14ac:dyDescent="0.2">
      <c r="A990" s="29"/>
      <c r="B990" s="101"/>
      <c r="C990" s="41"/>
      <c r="D990" s="136"/>
      <c r="E990" s="102"/>
      <c r="F990" s="128"/>
      <c r="G990" s="35"/>
    </row>
    <row r="991" spans="1:7" x14ac:dyDescent="0.2">
      <c r="A991" s="29"/>
      <c r="B991" s="101"/>
      <c r="C991" s="31"/>
      <c r="D991" s="67"/>
      <c r="E991" s="131"/>
      <c r="F991" s="117"/>
      <c r="G991" s="35"/>
    </row>
    <row r="992" spans="1:7" x14ac:dyDescent="0.2">
      <c r="A992" s="29"/>
      <c r="B992" s="101"/>
      <c r="C992" s="41"/>
      <c r="D992" s="406" t="s">
        <v>8</v>
      </c>
      <c r="E992" s="108"/>
      <c r="F992" s="149"/>
      <c r="G992" s="35"/>
    </row>
    <row r="993" spans="1:7" x14ac:dyDescent="0.2">
      <c r="A993" s="29"/>
      <c r="B993" s="101"/>
      <c r="C993" s="41"/>
      <c r="D993" s="144"/>
      <c r="E993" s="108"/>
      <c r="F993" s="149"/>
      <c r="G993" s="35"/>
    </row>
    <row r="994" spans="1:7" ht="13.5" thickBot="1" x14ac:dyDescent="0.25">
      <c r="A994" s="45"/>
      <c r="B994" s="132"/>
      <c r="C994" s="115"/>
      <c r="D994" s="115"/>
      <c r="E994" s="132"/>
      <c r="F994" s="49" t="s">
        <v>15</v>
      </c>
      <c r="G994" s="50">
        <f>SUM(G960:G993)</f>
        <v>220000</v>
      </c>
    </row>
    <row r="995" spans="1:7" ht="13.5" thickTop="1" x14ac:dyDescent="0.2">
      <c r="A995" s="1149" t="s">
        <v>2740</v>
      </c>
      <c r="B995" s="1150"/>
      <c r="C995" s="1150"/>
      <c r="D995" s="1150"/>
      <c r="E995" s="1150"/>
      <c r="F995" s="1150"/>
      <c r="G995" s="1151"/>
    </row>
    <row r="996" spans="1:7" ht="13.5" thickBot="1" x14ac:dyDescent="0.25">
      <c r="A996" s="52"/>
      <c r="B996" s="103"/>
      <c r="C996" s="1204" t="s">
        <v>2741</v>
      </c>
      <c r="D996" s="1204"/>
      <c r="E996" s="103"/>
      <c r="F996" s="55"/>
      <c r="G996" s="56"/>
    </row>
    <row r="997" spans="1:7" ht="13.5" thickTop="1" x14ac:dyDescent="0.2">
      <c r="A997" s="1130"/>
      <c r="B997" s="1131"/>
      <c r="C997" s="1131"/>
      <c r="D997" s="57" t="s">
        <v>11</v>
      </c>
      <c r="E997" s="1132" t="s">
        <v>12</v>
      </c>
      <c r="F997" s="1132"/>
      <c r="G997" s="1133"/>
    </row>
    <row r="998" spans="1:7" x14ac:dyDescent="0.2">
      <c r="A998" s="1134" t="s">
        <v>17</v>
      </c>
      <c r="B998" s="1135"/>
      <c r="C998" s="1135"/>
      <c r="D998" s="39"/>
      <c r="E998" s="1136"/>
      <c r="F998" s="1137"/>
      <c r="G998" s="1138"/>
    </row>
    <row r="999" spans="1:7" x14ac:dyDescent="0.2">
      <c r="A999" s="1134" t="s">
        <v>38</v>
      </c>
      <c r="B999" s="1135"/>
      <c r="C999" s="1135"/>
      <c r="D999" s="58" t="s">
        <v>413</v>
      </c>
      <c r="E999" s="1139" t="s">
        <v>142</v>
      </c>
      <c r="F999" s="1139"/>
      <c r="G999" s="1140"/>
    </row>
    <row r="1000" spans="1:7" ht="13.5" thickBot="1" x14ac:dyDescent="0.25">
      <c r="A1000" s="1141" t="s">
        <v>39</v>
      </c>
      <c r="B1000" s="1142"/>
      <c r="C1000" s="1142"/>
      <c r="D1000" s="59" t="s">
        <v>414</v>
      </c>
      <c r="E1000" s="1143" t="s">
        <v>0</v>
      </c>
      <c r="F1000" s="1143"/>
      <c r="G1000" s="1144"/>
    </row>
    <row r="1001" spans="1:7" ht="16.5" x14ac:dyDescent="0.25">
      <c r="A1001" s="1205" t="s">
        <v>29</v>
      </c>
      <c r="B1001" s="1206"/>
      <c r="C1001" s="1206"/>
      <c r="D1001" s="1206"/>
      <c r="E1001" s="1206"/>
      <c r="F1001" s="1206"/>
      <c r="G1001" s="1207"/>
    </row>
    <row r="1002" spans="1:7" x14ac:dyDescent="0.2">
      <c r="A1002" s="1208" t="s">
        <v>48</v>
      </c>
      <c r="B1002" s="1209"/>
      <c r="C1002" s="1209"/>
      <c r="D1002" s="1209"/>
      <c r="E1002" s="1209"/>
      <c r="F1002" s="1209"/>
      <c r="G1002" s="1210"/>
    </row>
    <row r="1003" spans="1:7" x14ac:dyDescent="0.2">
      <c r="A1003" s="1211" t="s">
        <v>49</v>
      </c>
      <c r="B1003" s="1212"/>
      <c r="C1003" s="1212"/>
      <c r="D1003" s="1212"/>
      <c r="E1003" s="1212"/>
      <c r="F1003" s="1212"/>
      <c r="G1003" s="1213"/>
    </row>
    <row r="1004" spans="1:7" x14ac:dyDescent="0.2">
      <c r="A1004" s="450"/>
      <c r="B1004" s="451"/>
      <c r="C1004" s="452"/>
      <c r="D1004" s="453"/>
      <c r="E1004" s="451"/>
      <c r="F1004" s="454"/>
      <c r="G1004" s="455" t="s">
        <v>20</v>
      </c>
    </row>
    <row r="1005" spans="1:7" x14ac:dyDescent="0.2">
      <c r="A1005" s="456" t="s">
        <v>1</v>
      </c>
      <c r="B1005" s="457"/>
      <c r="C1005" s="458" t="s">
        <v>61</v>
      </c>
      <c r="D1005" s="457"/>
      <c r="E1005" s="286" t="s">
        <v>3116</v>
      </c>
      <c r="F1005" s="287"/>
      <c r="G1005" s="288" t="s">
        <v>3117</v>
      </c>
    </row>
    <row r="1006" spans="1:7" x14ac:dyDescent="0.2">
      <c r="A1006" s="459" t="s">
        <v>8</v>
      </c>
      <c r="B1006" s="460"/>
      <c r="C1006" s="461"/>
      <c r="D1006" s="449"/>
      <c r="E1006" s="1214"/>
      <c r="F1006" s="1215"/>
      <c r="G1006" s="462"/>
    </row>
    <row r="1007" spans="1:7" x14ac:dyDescent="0.2">
      <c r="A1007" s="463" t="s">
        <v>37</v>
      </c>
      <c r="B1007" s="464"/>
      <c r="C1007" s="464"/>
      <c r="D1007" s="464"/>
      <c r="E1007" s="465" t="s">
        <v>46</v>
      </c>
      <c r="F1007" s="466"/>
      <c r="G1007" s="462" t="s">
        <v>50</v>
      </c>
    </row>
    <row r="1008" spans="1:7" x14ac:dyDescent="0.2">
      <c r="A1008" s="450"/>
      <c r="B1008" s="451"/>
      <c r="C1008" s="452"/>
      <c r="D1008" s="452"/>
      <c r="E1008" s="1216"/>
      <c r="F1008" s="1217"/>
      <c r="G1008" s="467"/>
    </row>
    <row r="1009" spans="1:7" ht="26.25" thickBot="1" x14ac:dyDescent="0.25">
      <c r="A1009" s="468" t="s">
        <v>47</v>
      </c>
      <c r="B1009" s="469" t="s">
        <v>23</v>
      </c>
      <c r="C1009" s="469" t="s">
        <v>34</v>
      </c>
      <c r="D1009" s="470" t="s">
        <v>53</v>
      </c>
      <c r="E1009" s="471" t="s">
        <v>54</v>
      </c>
      <c r="F1009" s="472" t="s">
        <v>55</v>
      </c>
      <c r="G1009" s="473" t="s">
        <v>35</v>
      </c>
    </row>
    <row r="1010" spans="1:7" ht="13.5" thickTop="1" x14ac:dyDescent="0.2">
      <c r="A1010" s="474">
        <v>1</v>
      </c>
      <c r="B1010" s="834"/>
      <c r="C1010" s="216" t="s">
        <v>149</v>
      </c>
      <c r="D1010" s="902" t="s">
        <v>1187</v>
      </c>
      <c r="E1010" s="903">
        <v>400</v>
      </c>
      <c r="F1010" s="904">
        <v>200</v>
      </c>
      <c r="G1010" s="220">
        <f>F1010*E1010</f>
        <v>80000</v>
      </c>
    </row>
    <row r="1011" spans="1:7" x14ac:dyDescent="0.2">
      <c r="A1011" s="474"/>
      <c r="B1011" s="475"/>
      <c r="C1011" s="225"/>
      <c r="D1011" s="482"/>
      <c r="E1011" s="480"/>
      <c r="F1011" s="481"/>
      <c r="G1011" s="220"/>
    </row>
    <row r="1012" spans="1:7" x14ac:dyDescent="0.2">
      <c r="A1012" s="474"/>
      <c r="B1012" s="475"/>
      <c r="C1012" s="225"/>
      <c r="D1012" s="482"/>
      <c r="E1012" s="480"/>
      <c r="F1012" s="484"/>
      <c r="G1012" s="220"/>
    </row>
    <row r="1013" spans="1:7" x14ac:dyDescent="0.2">
      <c r="A1013" s="474"/>
      <c r="B1013" s="475"/>
      <c r="C1013" s="225"/>
      <c r="D1013" s="482"/>
      <c r="E1013" s="480"/>
      <c r="F1013" s="481"/>
      <c r="G1013" s="220"/>
    </row>
    <row r="1014" spans="1:7" x14ac:dyDescent="0.2">
      <c r="A1014" s="474"/>
      <c r="B1014" s="485"/>
      <c r="C1014" s="225"/>
      <c r="D1014" s="255"/>
      <c r="E1014" s="486"/>
      <c r="F1014" s="481"/>
      <c r="G1014" s="220" t="s">
        <v>8</v>
      </c>
    </row>
    <row r="1015" spans="1:7" x14ac:dyDescent="0.2">
      <c r="A1015" s="474"/>
      <c r="B1015" s="485"/>
      <c r="C1015" s="225"/>
      <c r="D1015" s="902"/>
      <c r="E1015" s="486"/>
      <c r="F1015" s="481"/>
      <c r="G1015" s="220" t="s">
        <v>8</v>
      </c>
    </row>
    <row r="1016" spans="1:7" x14ac:dyDescent="0.2">
      <c r="A1016" s="474"/>
      <c r="B1016" s="487"/>
      <c r="C1016" s="488"/>
      <c r="D1016" s="482"/>
      <c r="E1016" s="480"/>
      <c r="F1016" s="489"/>
      <c r="G1016" s="220" t="s">
        <v>8</v>
      </c>
    </row>
    <row r="1017" spans="1:7" x14ac:dyDescent="0.2">
      <c r="A1017" s="474"/>
      <c r="B1017" s="475"/>
      <c r="C1017" s="225"/>
      <c r="D1017" s="482"/>
      <c r="E1017" s="493"/>
      <c r="F1017" s="481"/>
      <c r="G1017" s="220" t="s">
        <v>8</v>
      </c>
    </row>
    <row r="1018" spans="1:7" x14ac:dyDescent="0.2">
      <c r="A1018" s="474"/>
      <c r="B1018" s="492"/>
      <c r="C1018" s="225"/>
      <c r="D1018" s="482"/>
      <c r="E1018" s="493"/>
      <c r="F1018" s="481"/>
      <c r="G1018" s="220" t="s">
        <v>8</v>
      </c>
    </row>
    <row r="1019" spans="1:7" x14ac:dyDescent="0.2">
      <c r="A1019" s="474"/>
      <c r="B1019" s="485"/>
      <c r="C1019" s="225"/>
      <c r="D1019" s="255"/>
      <c r="E1019" s="480"/>
      <c r="F1019" s="494"/>
      <c r="G1019" s="220" t="s">
        <v>8</v>
      </c>
    </row>
    <row r="1020" spans="1:7" x14ac:dyDescent="0.2">
      <c r="A1020" s="474"/>
      <c r="B1020" s="905"/>
      <c r="C1020" s="839"/>
      <c r="D1020" s="906"/>
      <c r="E1020" s="841"/>
      <c r="F1020" s="907"/>
      <c r="G1020" s="220"/>
    </row>
    <row r="1021" spans="1:7" x14ac:dyDescent="0.2">
      <c r="A1021" s="474"/>
      <c r="B1021" s="905"/>
      <c r="C1021" s="839"/>
      <c r="D1021" s="906"/>
      <c r="E1021" s="841"/>
      <c r="F1021" s="907"/>
      <c r="G1021" s="220" t="s">
        <v>8</v>
      </c>
    </row>
    <row r="1022" spans="1:7" x14ac:dyDescent="0.2">
      <c r="A1022" s="474"/>
      <c r="B1022" s="495"/>
      <c r="C1022" s="225"/>
      <c r="D1022" s="255"/>
      <c r="E1022" s="496"/>
      <c r="F1022" s="481"/>
      <c r="G1022" s="220"/>
    </row>
    <row r="1023" spans="1:7" x14ac:dyDescent="0.2">
      <c r="A1023" s="474"/>
      <c r="B1023" s="495"/>
      <c r="C1023" s="225"/>
      <c r="D1023" s="262"/>
      <c r="E1023" s="496"/>
      <c r="F1023" s="481"/>
      <c r="G1023" s="220"/>
    </row>
    <row r="1024" spans="1:7" x14ac:dyDescent="0.2">
      <c r="A1024" s="474"/>
      <c r="B1024" s="475"/>
      <c r="C1024" s="225"/>
      <c r="D1024" s="262"/>
      <c r="E1024" s="480"/>
      <c r="F1024" s="481"/>
      <c r="G1024" s="220"/>
    </row>
    <row r="1025" spans="1:7" x14ac:dyDescent="0.2">
      <c r="A1025" s="474"/>
      <c r="B1025" s="475"/>
      <c r="C1025" s="225"/>
      <c r="D1025" s="262"/>
      <c r="E1025" s="496"/>
      <c r="F1025" s="481"/>
      <c r="G1025" s="220"/>
    </row>
    <row r="1026" spans="1:7" x14ac:dyDescent="0.2">
      <c r="A1026" s="474"/>
      <c r="B1026" s="485"/>
      <c r="C1026" s="225"/>
      <c r="D1026" s="498"/>
      <c r="E1026" s="493"/>
      <c r="F1026" s="497"/>
      <c r="G1026" s="220"/>
    </row>
    <row r="1027" spans="1:7" x14ac:dyDescent="0.2">
      <c r="A1027" s="474"/>
      <c r="B1027" s="485"/>
      <c r="C1027" s="225"/>
      <c r="D1027" s="262"/>
      <c r="E1027" s="493"/>
      <c r="F1027" s="497"/>
      <c r="G1027" s="220"/>
    </row>
    <row r="1028" spans="1:7" x14ac:dyDescent="0.2">
      <c r="A1028" s="474"/>
      <c r="B1028" s="475"/>
      <c r="C1028" s="225"/>
      <c r="D1028" s="262"/>
      <c r="E1028" s="493"/>
      <c r="F1028" s="497"/>
      <c r="G1028" s="220"/>
    </row>
    <row r="1029" spans="1:7" x14ac:dyDescent="0.2">
      <c r="A1029" s="474"/>
      <c r="B1029" s="475"/>
      <c r="C1029" s="225"/>
      <c r="D1029" s="255"/>
      <c r="E1029" s="493"/>
      <c r="F1029" s="497"/>
      <c r="G1029" s="220"/>
    </row>
    <row r="1030" spans="1:7" x14ac:dyDescent="0.2">
      <c r="A1030" s="474"/>
      <c r="B1030" s="475"/>
      <c r="C1030" s="225"/>
      <c r="D1030" s="255"/>
      <c r="E1030" s="493"/>
      <c r="F1030" s="497"/>
      <c r="G1030" s="220"/>
    </row>
    <row r="1031" spans="1:7" x14ac:dyDescent="0.2">
      <c r="A1031" s="474"/>
      <c r="B1031" s="475"/>
      <c r="C1031" s="225"/>
      <c r="D1031" s="255"/>
      <c r="E1031" s="493"/>
      <c r="F1031" s="497"/>
      <c r="G1031" s="220"/>
    </row>
    <row r="1032" spans="1:7" x14ac:dyDescent="0.2">
      <c r="A1032" s="474"/>
      <c r="B1032" s="475"/>
      <c r="C1032" s="225"/>
      <c r="D1032" s="255"/>
      <c r="E1032" s="493"/>
      <c r="F1032" s="497"/>
      <c r="G1032" s="220"/>
    </row>
    <row r="1033" spans="1:7" x14ac:dyDescent="0.2">
      <c r="A1033" s="474"/>
      <c r="B1033" s="475"/>
      <c r="C1033" s="225"/>
      <c r="D1033" s="255"/>
      <c r="E1033" s="493"/>
      <c r="F1033" s="497"/>
      <c r="G1033" s="220"/>
    </row>
    <row r="1034" spans="1:7" x14ac:dyDescent="0.2">
      <c r="A1034" s="474"/>
      <c r="B1034" s="475"/>
      <c r="C1034" s="225"/>
      <c r="D1034" s="255"/>
      <c r="E1034" s="493"/>
      <c r="F1034" s="497"/>
      <c r="G1034" s="220"/>
    </row>
    <row r="1035" spans="1:7" x14ac:dyDescent="0.2">
      <c r="A1035" s="474"/>
      <c r="B1035" s="475"/>
      <c r="C1035" s="225"/>
      <c r="D1035" s="499"/>
      <c r="E1035" s="493"/>
      <c r="F1035" s="497"/>
      <c r="G1035" s="220"/>
    </row>
    <row r="1036" spans="1:7" x14ac:dyDescent="0.2">
      <c r="A1036" s="474"/>
      <c r="B1036" s="475"/>
      <c r="C1036" s="225"/>
      <c r="D1036" s="262"/>
      <c r="E1036" s="493"/>
      <c r="F1036" s="497"/>
      <c r="G1036" s="220"/>
    </row>
    <row r="1037" spans="1:7" x14ac:dyDescent="0.2">
      <c r="A1037" s="474"/>
      <c r="B1037" s="475"/>
      <c r="C1037" s="225"/>
      <c r="D1037" s="500"/>
      <c r="E1037" s="493"/>
      <c r="F1037" s="497"/>
      <c r="G1037" s="220"/>
    </row>
    <row r="1038" spans="1:7" x14ac:dyDescent="0.2">
      <c r="A1038" s="474"/>
      <c r="B1038" s="475"/>
      <c r="C1038" s="225"/>
      <c r="D1038" s="501"/>
      <c r="E1038" s="480"/>
      <c r="F1038" s="481"/>
      <c r="G1038" s="220"/>
    </row>
    <row r="1039" spans="1:7" x14ac:dyDescent="0.2">
      <c r="A1039" s="474"/>
      <c r="B1039" s="475"/>
      <c r="C1039" s="225"/>
      <c r="D1039" s="255"/>
      <c r="E1039" s="496"/>
      <c r="F1039" s="481"/>
      <c r="G1039" s="220"/>
    </row>
    <row r="1040" spans="1:7" x14ac:dyDescent="0.2">
      <c r="A1040" s="474"/>
      <c r="B1040" s="475"/>
      <c r="C1040" s="225"/>
      <c r="D1040" s="255"/>
      <c r="E1040" s="486"/>
      <c r="F1040" s="481"/>
      <c r="G1040" s="220"/>
    </row>
    <row r="1041" spans="1:7" x14ac:dyDescent="0.2">
      <c r="A1041" s="474"/>
      <c r="B1041" s="475"/>
      <c r="C1041" s="224"/>
      <c r="D1041" s="262"/>
      <c r="E1041" s="502"/>
      <c r="F1041" s="503"/>
      <c r="G1041" s="220"/>
    </row>
    <row r="1042" spans="1:7" x14ac:dyDescent="0.2">
      <c r="A1042" s="474"/>
      <c r="B1042" s="475"/>
      <c r="C1042" s="225"/>
      <c r="D1042" s="504" t="s">
        <v>8</v>
      </c>
      <c r="E1042" s="480"/>
      <c r="F1042" s="484"/>
      <c r="G1042" s="220"/>
    </row>
    <row r="1043" spans="1:7" x14ac:dyDescent="0.2">
      <c r="A1043" s="474"/>
      <c r="B1043" s="475"/>
      <c r="C1043" s="225"/>
      <c r="D1043" s="490"/>
      <c r="E1043" s="480"/>
      <c r="F1043" s="484"/>
      <c r="G1043" s="220"/>
    </row>
    <row r="1044" spans="1:7" ht="13.5" thickBot="1" x14ac:dyDescent="0.25">
      <c r="A1044" s="505"/>
      <c r="B1044" s="506"/>
      <c r="C1044" s="507"/>
      <c r="D1044" s="507"/>
      <c r="E1044" s="506"/>
      <c r="F1044" s="508" t="s">
        <v>15</v>
      </c>
      <c r="G1044" s="509">
        <f>SUM(G1010:G1043)</f>
        <v>80000</v>
      </c>
    </row>
    <row r="1045" spans="1:7" ht="13.5" thickTop="1" x14ac:dyDescent="0.2">
      <c r="A1045" s="1218" t="s">
        <v>3118</v>
      </c>
      <c r="B1045" s="1219"/>
      <c r="C1045" s="1219"/>
      <c r="D1045" s="1219"/>
      <c r="E1045" s="1219"/>
      <c r="F1045" s="1219"/>
      <c r="G1045" s="1220"/>
    </row>
    <row r="1046" spans="1:7" ht="13.5" thickBot="1" x14ac:dyDescent="0.25">
      <c r="A1046" s="510"/>
      <c r="B1046" s="511"/>
      <c r="C1046" s="908" t="s">
        <v>2766</v>
      </c>
      <c r="D1046" s="908"/>
      <c r="E1046" s="511"/>
      <c r="F1046" s="513"/>
      <c r="G1046" s="514"/>
    </row>
    <row r="1047" spans="1:7" ht="13.5" thickTop="1" x14ac:dyDescent="0.2">
      <c r="A1047" s="1221"/>
      <c r="B1047" s="1222"/>
      <c r="C1047" s="1222"/>
      <c r="D1047" s="515" t="s">
        <v>11</v>
      </c>
      <c r="E1047" s="1223" t="s">
        <v>12</v>
      </c>
      <c r="F1047" s="1223"/>
      <c r="G1047" s="1224"/>
    </row>
    <row r="1048" spans="1:7" x14ac:dyDescent="0.2">
      <c r="A1048" s="1225" t="s">
        <v>17</v>
      </c>
      <c r="B1048" s="1226"/>
      <c r="C1048" s="1226"/>
      <c r="D1048" s="516"/>
      <c r="E1048" s="1227"/>
      <c r="F1048" s="1228"/>
      <c r="G1048" s="1229"/>
    </row>
    <row r="1049" spans="1:7" x14ac:dyDescent="0.2">
      <c r="A1049" s="1225" t="s">
        <v>38</v>
      </c>
      <c r="B1049" s="1226"/>
      <c r="C1049" s="1226"/>
      <c r="D1049" s="517" t="s">
        <v>413</v>
      </c>
      <c r="E1049" s="1230" t="s">
        <v>142</v>
      </c>
      <c r="F1049" s="1230"/>
      <c r="G1049" s="1231"/>
    </row>
    <row r="1050" spans="1:7" ht="13.5" thickBot="1" x14ac:dyDescent="0.25">
      <c r="A1050" s="1276" t="s">
        <v>39</v>
      </c>
      <c r="B1050" s="1277"/>
      <c r="C1050" s="1277"/>
      <c r="D1050" s="518" t="s">
        <v>414</v>
      </c>
      <c r="E1050" s="1279" t="s">
        <v>0</v>
      </c>
      <c r="F1050" s="1279"/>
      <c r="G1050" s="1280"/>
    </row>
    <row r="1051" spans="1:7" ht="16.5" x14ac:dyDescent="0.25">
      <c r="A1051" s="1152" t="s">
        <v>29</v>
      </c>
      <c r="B1051" s="1153"/>
      <c r="C1051" s="1153"/>
      <c r="D1051" s="1153"/>
      <c r="E1051" s="1153"/>
      <c r="F1051" s="1153"/>
      <c r="G1051" s="1154"/>
    </row>
    <row r="1052" spans="1:7" x14ac:dyDescent="0.2">
      <c r="A1052" s="1155" t="s">
        <v>48</v>
      </c>
      <c r="B1052" s="1156"/>
      <c r="C1052" s="1156"/>
      <c r="D1052" s="1156"/>
      <c r="E1052" s="1156"/>
      <c r="F1052" s="1156"/>
      <c r="G1052" s="1157"/>
    </row>
    <row r="1053" spans="1:7" x14ac:dyDescent="0.2">
      <c r="A1053" s="1158" t="s">
        <v>49</v>
      </c>
      <c r="B1053" s="1159"/>
      <c r="C1053" s="1159"/>
      <c r="D1053" s="1159"/>
      <c r="E1053" s="1159"/>
      <c r="F1053" s="1159"/>
      <c r="G1053" s="1160"/>
    </row>
    <row r="1054" spans="1:7" x14ac:dyDescent="0.2">
      <c r="A1054" s="6"/>
      <c r="B1054" s="99"/>
      <c r="C1054" s="8"/>
      <c r="D1054" s="9"/>
      <c r="E1054" s="99"/>
      <c r="F1054" s="10"/>
      <c r="G1054" s="11" t="s">
        <v>20</v>
      </c>
    </row>
    <row r="1055" spans="1:7" x14ac:dyDescent="0.2">
      <c r="A1055" s="12" t="s">
        <v>1</v>
      </c>
      <c r="B1055" s="13"/>
      <c r="C1055" s="14" t="s">
        <v>61</v>
      </c>
      <c r="D1055" s="13"/>
      <c r="E1055" s="343" t="s">
        <v>2839</v>
      </c>
      <c r="F1055" s="98"/>
      <c r="G1055" s="344" t="s">
        <v>2761</v>
      </c>
    </row>
    <row r="1056" spans="1:7" x14ac:dyDescent="0.2">
      <c r="A1056" s="17" t="s">
        <v>8</v>
      </c>
      <c r="B1056" s="100"/>
      <c r="C1056" s="19"/>
      <c r="D1056" s="4"/>
      <c r="E1056" s="1145"/>
      <c r="F1056" s="1146"/>
      <c r="G1056" s="20"/>
    </row>
    <row r="1057" spans="1:7" x14ac:dyDescent="0.2">
      <c r="A1057" s="21" t="s">
        <v>37</v>
      </c>
      <c r="B1057" s="22"/>
      <c r="C1057" s="22"/>
      <c r="D1057" s="22"/>
      <c r="E1057" s="23" t="s">
        <v>46</v>
      </c>
      <c r="F1057" s="24"/>
      <c r="G1057" s="20" t="s">
        <v>50</v>
      </c>
    </row>
    <row r="1058" spans="1:7" x14ac:dyDescent="0.2">
      <c r="A1058" s="6"/>
      <c r="B1058" s="99"/>
      <c r="C1058" s="8"/>
      <c r="D1058" s="8"/>
      <c r="E1058" s="1147"/>
      <c r="F1058" s="1148"/>
      <c r="G1058" s="25"/>
    </row>
    <row r="1059" spans="1:7" ht="26.25" thickBot="1" x14ac:dyDescent="0.25">
      <c r="A1059" s="210" t="s">
        <v>47</v>
      </c>
      <c r="B1059" s="28" t="s">
        <v>23</v>
      </c>
      <c r="C1059" s="28" t="s">
        <v>34</v>
      </c>
      <c r="D1059" s="110" t="s">
        <v>53</v>
      </c>
      <c r="E1059" s="114" t="s">
        <v>54</v>
      </c>
      <c r="F1059" s="111" t="s">
        <v>55</v>
      </c>
      <c r="G1059" s="112" t="s">
        <v>35</v>
      </c>
    </row>
    <row r="1060" spans="1:7" ht="13.5" thickTop="1" x14ac:dyDescent="0.2">
      <c r="A1060" s="29">
        <v>1</v>
      </c>
      <c r="B1060" s="211"/>
      <c r="C1060" s="346" t="s">
        <v>149</v>
      </c>
      <c r="D1060" s="791" t="s">
        <v>657</v>
      </c>
      <c r="E1060" s="569">
        <v>40</v>
      </c>
      <c r="F1060" s="792">
        <v>200</v>
      </c>
      <c r="G1060" s="35">
        <f>F1060*E1060</f>
        <v>8000</v>
      </c>
    </row>
    <row r="1061" spans="1:7" x14ac:dyDescent="0.2">
      <c r="A1061" s="29"/>
      <c r="B1061" s="101"/>
      <c r="C1061" s="352"/>
      <c r="D1061" s="351"/>
      <c r="E1061" s="108"/>
      <c r="F1061" s="128"/>
      <c r="G1061" s="35"/>
    </row>
    <row r="1062" spans="1:7" x14ac:dyDescent="0.2">
      <c r="A1062" s="29"/>
      <c r="B1062" s="101"/>
      <c r="C1062" s="352"/>
      <c r="D1062" s="351"/>
      <c r="E1062" s="108"/>
      <c r="F1062" s="149"/>
      <c r="G1062" s="353"/>
    </row>
    <row r="1063" spans="1:7" x14ac:dyDescent="0.2">
      <c r="A1063" s="29"/>
      <c r="B1063" s="101"/>
      <c r="C1063" s="352"/>
      <c r="D1063" s="351"/>
      <c r="E1063" s="108"/>
      <c r="F1063" s="128"/>
      <c r="G1063" s="353"/>
    </row>
    <row r="1064" spans="1:7" x14ac:dyDescent="0.2">
      <c r="A1064" s="29"/>
      <c r="B1064" s="105"/>
      <c r="C1064" s="352"/>
      <c r="D1064" s="357"/>
      <c r="E1064" s="102"/>
      <c r="F1064" s="128"/>
      <c r="G1064" s="353" t="s">
        <v>8</v>
      </c>
    </row>
    <row r="1065" spans="1:7" x14ac:dyDescent="0.2">
      <c r="A1065" s="29"/>
      <c r="B1065" s="105"/>
      <c r="C1065" s="352"/>
      <c r="D1065" s="791"/>
      <c r="E1065" s="102"/>
      <c r="F1065" s="128"/>
      <c r="G1065" s="353" t="s">
        <v>8</v>
      </c>
    </row>
    <row r="1066" spans="1:7" x14ac:dyDescent="0.2">
      <c r="A1066" s="29"/>
      <c r="B1066" s="151"/>
      <c r="C1066" s="366"/>
      <c r="D1066" s="351"/>
      <c r="E1066" s="108"/>
      <c r="F1066" s="150"/>
      <c r="G1066" s="353" t="s">
        <v>8</v>
      </c>
    </row>
    <row r="1067" spans="1:7" x14ac:dyDescent="0.2">
      <c r="A1067" s="29"/>
      <c r="B1067" s="101"/>
      <c r="C1067" s="352"/>
      <c r="D1067" s="351"/>
      <c r="E1067" s="104"/>
      <c r="F1067" s="128"/>
      <c r="G1067" s="353" t="s">
        <v>8</v>
      </c>
    </row>
    <row r="1068" spans="1:7" x14ac:dyDescent="0.2">
      <c r="A1068" s="29"/>
      <c r="B1068" s="106"/>
      <c r="C1068" s="41"/>
      <c r="D1068" s="351"/>
      <c r="E1068" s="104"/>
      <c r="F1068" s="128"/>
      <c r="G1068" s="353" t="s">
        <v>8</v>
      </c>
    </row>
    <row r="1069" spans="1:7" x14ac:dyDescent="0.2">
      <c r="A1069" s="29"/>
      <c r="B1069" s="105"/>
      <c r="C1069" s="41"/>
      <c r="D1069" s="136"/>
      <c r="E1069" s="108"/>
      <c r="F1069" s="152"/>
      <c r="G1069" s="353" t="s">
        <v>8</v>
      </c>
    </row>
    <row r="1070" spans="1:7" x14ac:dyDescent="0.2">
      <c r="A1070" s="29"/>
      <c r="B1070" s="793"/>
      <c r="C1070" s="647"/>
      <c r="D1070" s="786"/>
      <c r="E1070" s="745"/>
      <c r="F1070" s="794"/>
      <c r="G1070" s="353"/>
    </row>
    <row r="1071" spans="1:7" x14ac:dyDescent="0.2">
      <c r="A1071" s="29"/>
      <c r="B1071" s="793"/>
      <c r="C1071" s="647"/>
      <c r="D1071" s="786"/>
      <c r="E1071" s="745"/>
      <c r="F1071" s="794"/>
      <c r="G1071" s="353" t="s">
        <v>8</v>
      </c>
    </row>
    <row r="1072" spans="1:7" x14ac:dyDescent="0.2">
      <c r="A1072" s="29"/>
      <c r="B1072" s="107"/>
      <c r="C1072" s="41"/>
      <c r="D1072" s="136"/>
      <c r="E1072" s="153"/>
      <c r="F1072" s="128"/>
      <c r="G1072" s="35"/>
    </row>
    <row r="1073" spans="1:7" x14ac:dyDescent="0.2">
      <c r="A1073" s="29"/>
      <c r="B1073" s="107"/>
      <c r="C1073" s="41"/>
      <c r="D1073" s="67"/>
      <c r="E1073" s="153"/>
      <c r="F1073" s="128"/>
      <c r="G1073" s="35"/>
    </row>
    <row r="1074" spans="1:7" x14ac:dyDescent="0.2">
      <c r="A1074" s="29"/>
      <c r="B1074" s="101"/>
      <c r="C1074" s="41"/>
      <c r="D1074" s="67"/>
      <c r="E1074" s="108"/>
      <c r="F1074" s="128"/>
      <c r="G1074" s="35"/>
    </row>
    <row r="1075" spans="1:7" x14ac:dyDescent="0.2">
      <c r="A1075" s="29"/>
      <c r="B1075" s="101"/>
      <c r="C1075" s="41"/>
      <c r="D1075" s="67"/>
      <c r="E1075" s="153"/>
      <c r="F1075" s="128"/>
      <c r="G1075" s="35"/>
    </row>
    <row r="1076" spans="1:7" x14ac:dyDescent="0.2">
      <c r="A1076" s="29"/>
      <c r="B1076" s="105"/>
      <c r="C1076" s="41"/>
      <c r="D1076" s="130"/>
      <c r="E1076" s="104"/>
      <c r="F1076" s="154"/>
      <c r="G1076" s="35"/>
    </row>
    <row r="1077" spans="1:7" x14ac:dyDescent="0.2">
      <c r="A1077" s="29"/>
      <c r="B1077" s="105"/>
      <c r="C1077" s="41"/>
      <c r="D1077" s="67"/>
      <c r="E1077" s="104"/>
      <c r="F1077" s="154"/>
      <c r="G1077" s="35"/>
    </row>
    <row r="1078" spans="1:7" x14ac:dyDescent="0.2">
      <c r="A1078" s="29"/>
      <c r="B1078" s="101"/>
      <c r="C1078" s="41"/>
      <c r="D1078" s="67"/>
      <c r="E1078" s="104"/>
      <c r="F1078" s="154"/>
      <c r="G1078" s="35"/>
    </row>
    <row r="1079" spans="1:7" x14ac:dyDescent="0.2">
      <c r="A1079" s="29"/>
      <c r="B1079" s="101"/>
      <c r="C1079" s="41"/>
      <c r="D1079" s="136"/>
      <c r="E1079" s="104"/>
      <c r="F1079" s="154"/>
      <c r="G1079" s="35"/>
    </row>
    <row r="1080" spans="1:7" x14ac:dyDescent="0.2">
      <c r="A1080" s="29"/>
      <c r="B1080" s="101"/>
      <c r="C1080" s="41"/>
      <c r="D1080" s="136"/>
      <c r="E1080" s="104"/>
      <c r="F1080" s="154"/>
      <c r="G1080" s="35"/>
    </row>
    <row r="1081" spans="1:7" x14ac:dyDescent="0.2">
      <c r="A1081" s="29"/>
      <c r="B1081" s="101"/>
      <c r="C1081" s="41"/>
      <c r="D1081" s="136"/>
      <c r="E1081" s="104"/>
      <c r="F1081" s="154"/>
      <c r="G1081" s="35"/>
    </row>
    <row r="1082" spans="1:7" x14ac:dyDescent="0.2">
      <c r="A1082" s="29"/>
      <c r="B1082" s="101"/>
      <c r="C1082" s="41"/>
      <c r="D1082" s="136"/>
      <c r="E1082" s="104"/>
      <c r="F1082" s="154"/>
      <c r="G1082" s="35"/>
    </row>
    <row r="1083" spans="1:7" x14ac:dyDescent="0.2">
      <c r="A1083" s="29"/>
      <c r="B1083" s="101"/>
      <c r="C1083" s="41"/>
      <c r="D1083" s="136"/>
      <c r="E1083" s="104"/>
      <c r="F1083" s="154"/>
      <c r="G1083" s="35"/>
    </row>
    <row r="1084" spans="1:7" x14ac:dyDescent="0.2">
      <c r="A1084" s="29"/>
      <c r="B1084" s="101"/>
      <c r="C1084" s="41"/>
      <c r="D1084" s="136"/>
      <c r="E1084" s="104"/>
      <c r="F1084" s="154"/>
      <c r="G1084" s="35"/>
    </row>
    <row r="1085" spans="1:7" x14ac:dyDescent="0.2">
      <c r="A1085" s="29"/>
      <c r="B1085" s="101"/>
      <c r="C1085" s="41"/>
      <c r="D1085" s="62"/>
      <c r="E1085" s="104"/>
      <c r="F1085" s="154"/>
      <c r="G1085" s="35"/>
    </row>
    <row r="1086" spans="1:7" x14ac:dyDescent="0.2">
      <c r="A1086" s="29"/>
      <c r="B1086" s="101"/>
      <c r="C1086" s="41"/>
      <c r="D1086" s="67"/>
      <c r="E1086" s="104"/>
      <c r="F1086" s="154"/>
      <c r="G1086" s="35"/>
    </row>
    <row r="1087" spans="1:7" x14ac:dyDescent="0.2">
      <c r="A1087" s="29"/>
      <c r="B1087" s="101"/>
      <c r="C1087" s="41"/>
      <c r="D1087" s="159"/>
      <c r="E1087" s="104"/>
      <c r="F1087" s="154"/>
      <c r="G1087" s="35"/>
    </row>
    <row r="1088" spans="1:7" x14ac:dyDescent="0.2">
      <c r="A1088" s="29"/>
      <c r="B1088" s="101"/>
      <c r="C1088" s="41"/>
      <c r="D1088" s="160"/>
      <c r="E1088" s="108"/>
      <c r="F1088" s="128"/>
      <c r="G1088" s="35"/>
    </row>
    <row r="1089" spans="1:7" x14ac:dyDescent="0.2">
      <c r="A1089" s="29"/>
      <c r="B1089" s="101"/>
      <c r="C1089" s="41"/>
      <c r="D1089" s="136"/>
      <c r="E1089" s="153"/>
      <c r="F1089" s="128"/>
      <c r="G1089" s="35"/>
    </row>
    <row r="1090" spans="1:7" x14ac:dyDescent="0.2">
      <c r="A1090" s="29"/>
      <c r="B1090" s="101"/>
      <c r="C1090" s="41"/>
      <c r="D1090" s="136"/>
      <c r="E1090" s="102"/>
      <c r="F1090" s="128"/>
      <c r="G1090" s="35"/>
    </row>
    <row r="1091" spans="1:7" x14ac:dyDescent="0.2">
      <c r="A1091" s="29"/>
      <c r="B1091" s="101"/>
      <c r="C1091" s="31"/>
      <c r="D1091" s="67"/>
      <c r="E1091" s="131"/>
      <c r="F1091" s="117"/>
      <c r="G1091" s="35"/>
    </row>
    <row r="1092" spans="1:7" x14ac:dyDescent="0.2">
      <c r="A1092" s="29"/>
      <c r="B1092" s="101"/>
      <c r="C1092" s="41"/>
      <c r="D1092" s="406" t="s">
        <v>8</v>
      </c>
      <c r="E1092" s="108"/>
      <c r="F1092" s="149"/>
      <c r="G1092" s="35"/>
    </row>
    <row r="1093" spans="1:7" x14ac:dyDescent="0.2">
      <c r="A1093" s="29"/>
      <c r="B1093" s="101"/>
      <c r="C1093" s="41"/>
      <c r="D1093" s="144"/>
      <c r="E1093" s="108"/>
      <c r="F1093" s="149"/>
      <c r="G1093" s="35"/>
    </row>
    <row r="1094" spans="1:7" ht="13.5" thickBot="1" x14ac:dyDescent="0.25">
      <c r="A1094" s="45"/>
      <c r="B1094" s="132"/>
      <c r="C1094" s="115"/>
      <c r="D1094" s="115"/>
      <c r="E1094" s="132"/>
      <c r="F1094" s="49" t="s">
        <v>15</v>
      </c>
      <c r="G1094" s="50">
        <f>SUM(G1060:G1093)</f>
        <v>8000</v>
      </c>
    </row>
    <row r="1095" spans="1:7" ht="13.5" thickTop="1" x14ac:dyDescent="0.2">
      <c r="A1095" s="1149" t="s">
        <v>2771</v>
      </c>
      <c r="B1095" s="1150"/>
      <c r="C1095" s="1150"/>
      <c r="D1095" s="1150"/>
      <c r="E1095" s="1150"/>
      <c r="F1095" s="1150"/>
      <c r="G1095" s="1151"/>
    </row>
    <row r="1096" spans="1:7" ht="13.5" thickBot="1" x14ac:dyDescent="0.25">
      <c r="A1096" s="52"/>
      <c r="B1096" s="103"/>
      <c r="C1096" s="675" t="s">
        <v>8</v>
      </c>
      <c r="D1096" s="675"/>
      <c r="E1096" s="103"/>
      <c r="F1096" s="55"/>
      <c r="G1096" s="56"/>
    </row>
    <row r="1097" spans="1:7" ht="13.5" thickTop="1" x14ac:dyDescent="0.2">
      <c r="A1097" s="1130"/>
      <c r="B1097" s="1131"/>
      <c r="C1097" s="1131"/>
      <c r="D1097" s="57" t="s">
        <v>11</v>
      </c>
      <c r="E1097" s="1132" t="s">
        <v>12</v>
      </c>
      <c r="F1097" s="1132"/>
      <c r="G1097" s="1133"/>
    </row>
    <row r="1098" spans="1:7" x14ac:dyDescent="0.2">
      <c r="A1098" s="1134" t="s">
        <v>17</v>
      </c>
      <c r="B1098" s="1135"/>
      <c r="C1098" s="1135"/>
      <c r="D1098" s="39"/>
      <c r="E1098" s="1136"/>
      <c r="F1098" s="1137"/>
      <c r="G1098" s="1138"/>
    </row>
    <row r="1099" spans="1:7" x14ac:dyDescent="0.2">
      <c r="A1099" s="1134" t="s">
        <v>38</v>
      </c>
      <c r="B1099" s="1135"/>
      <c r="C1099" s="1135"/>
      <c r="D1099" s="58" t="s">
        <v>413</v>
      </c>
      <c r="E1099" s="1139" t="s">
        <v>142</v>
      </c>
      <c r="F1099" s="1139"/>
      <c r="G1099" s="1140"/>
    </row>
    <row r="1100" spans="1:7" ht="13.5" thickBot="1" x14ac:dyDescent="0.25">
      <c r="A1100" s="1141" t="s">
        <v>39</v>
      </c>
      <c r="B1100" s="1142"/>
      <c r="C1100" s="1142"/>
      <c r="D1100" s="59" t="s">
        <v>414</v>
      </c>
      <c r="E1100" s="1143" t="s">
        <v>0</v>
      </c>
      <c r="F1100" s="1143"/>
      <c r="G1100" s="1144"/>
    </row>
    <row r="1101" spans="1:7" ht="16.5" x14ac:dyDescent="0.25">
      <c r="A1101" s="1152" t="s">
        <v>29</v>
      </c>
      <c r="B1101" s="1153"/>
      <c r="C1101" s="1153"/>
      <c r="D1101" s="1153"/>
      <c r="E1101" s="1153"/>
      <c r="F1101" s="1153"/>
      <c r="G1101" s="1154"/>
    </row>
    <row r="1102" spans="1:7" x14ac:dyDescent="0.2">
      <c r="A1102" s="1155" t="s">
        <v>48</v>
      </c>
      <c r="B1102" s="1156"/>
      <c r="C1102" s="1156"/>
      <c r="D1102" s="1156"/>
      <c r="E1102" s="1156"/>
      <c r="F1102" s="1156"/>
      <c r="G1102" s="1157"/>
    </row>
    <row r="1103" spans="1:7" x14ac:dyDescent="0.2">
      <c r="A1103" s="1158" t="s">
        <v>49</v>
      </c>
      <c r="B1103" s="1159"/>
      <c r="C1103" s="1159"/>
      <c r="D1103" s="1159"/>
      <c r="E1103" s="1159"/>
      <c r="F1103" s="1159"/>
      <c r="G1103" s="1160"/>
    </row>
    <row r="1104" spans="1:7" x14ac:dyDescent="0.2">
      <c r="A1104" s="6"/>
      <c r="B1104" s="99"/>
      <c r="C1104" s="8"/>
      <c r="D1104" s="9"/>
      <c r="E1104" s="99"/>
      <c r="F1104" s="10"/>
      <c r="G1104" s="11" t="s">
        <v>20</v>
      </c>
    </row>
    <row r="1105" spans="1:7" x14ac:dyDescent="0.2">
      <c r="A1105" s="12" t="s">
        <v>1</v>
      </c>
      <c r="B1105" s="13"/>
      <c r="C1105" s="14" t="s">
        <v>61</v>
      </c>
      <c r="D1105" s="13"/>
      <c r="E1105" s="343" t="s">
        <v>2982</v>
      </c>
      <c r="F1105" s="98"/>
      <c r="G1105" s="344" t="s">
        <v>2978</v>
      </c>
    </row>
    <row r="1106" spans="1:7" x14ac:dyDescent="0.2">
      <c r="A1106" s="17" t="s">
        <v>8</v>
      </c>
      <c r="B1106" s="100"/>
      <c r="C1106" s="19"/>
      <c r="D1106" s="4"/>
      <c r="E1106" s="1145"/>
      <c r="F1106" s="1146"/>
      <c r="G1106" s="20"/>
    </row>
    <row r="1107" spans="1:7" x14ac:dyDescent="0.2">
      <c r="A1107" s="21" t="s">
        <v>37</v>
      </c>
      <c r="B1107" s="22"/>
      <c r="C1107" s="22"/>
      <c r="D1107" s="22"/>
      <c r="E1107" s="23" t="s">
        <v>46</v>
      </c>
      <c r="F1107" s="24"/>
      <c r="G1107" s="20" t="s">
        <v>50</v>
      </c>
    </row>
    <row r="1108" spans="1:7" x14ac:dyDescent="0.2">
      <c r="A1108" s="6"/>
      <c r="B1108" s="99"/>
      <c r="C1108" s="8"/>
      <c r="D1108" s="8"/>
      <c r="E1108" s="1147"/>
      <c r="F1108" s="1148"/>
      <c r="G1108" s="25"/>
    </row>
    <row r="1109" spans="1:7" ht="26.25" thickBot="1" x14ac:dyDescent="0.25">
      <c r="A1109" s="210" t="s">
        <v>47</v>
      </c>
      <c r="B1109" s="28" t="s">
        <v>23</v>
      </c>
      <c r="C1109" s="28" t="s">
        <v>34</v>
      </c>
      <c r="D1109" s="110" t="s">
        <v>53</v>
      </c>
      <c r="E1109" s="114" t="s">
        <v>54</v>
      </c>
      <c r="F1109" s="111" t="s">
        <v>55</v>
      </c>
      <c r="G1109" s="112" t="s">
        <v>35</v>
      </c>
    </row>
    <row r="1110" spans="1:7" ht="13.5" thickTop="1" x14ac:dyDescent="0.2">
      <c r="A1110" s="29">
        <v>1</v>
      </c>
      <c r="B1110" s="211"/>
      <c r="C1110" s="346" t="s">
        <v>149</v>
      </c>
      <c r="D1110" s="791" t="s">
        <v>2405</v>
      </c>
      <c r="E1110" s="569">
        <v>40</v>
      </c>
      <c r="F1110" s="792">
        <v>200</v>
      </c>
      <c r="G1110" s="35">
        <f>F1110*E1110</f>
        <v>8000</v>
      </c>
    </row>
    <row r="1111" spans="1:7" x14ac:dyDescent="0.2">
      <c r="A1111" s="29"/>
      <c r="B1111" s="101"/>
      <c r="C1111" s="352"/>
      <c r="D1111" s="351" t="s">
        <v>545</v>
      </c>
      <c r="E1111" s="108"/>
      <c r="F1111" s="128"/>
      <c r="G1111" s="35"/>
    </row>
    <row r="1112" spans="1:7" x14ac:dyDescent="0.2">
      <c r="A1112" s="29"/>
      <c r="B1112" s="101"/>
      <c r="C1112" s="352"/>
      <c r="D1112" s="351"/>
      <c r="E1112" s="108"/>
      <c r="F1112" s="149"/>
      <c r="G1112" s="353"/>
    </row>
    <row r="1113" spans="1:7" x14ac:dyDescent="0.2">
      <c r="A1113" s="29"/>
      <c r="B1113" s="101"/>
      <c r="C1113" s="352"/>
      <c r="D1113" s="351"/>
      <c r="E1113" s="108"/>
      <c r="F1113" s="128"/>
      <c r="G1113" s="353"/>
    </row>
    <row r="1114" spans="1:7" x14ac:dyDescent="0.2">
      <c r="A1114" s="29"/>
      <c r="B1114" s="105"/>
      <c r="C1114" s="352"/>
      <c r="D1114" s="357"/>
      <c r="E1114" s="102"/>
      <c r="F1114" s="128"/>
      <c r="G1114" s="353" t="s">
        <v>8</v>
      </c>
    </row>
    <row r="1115" spans="1:7" x14ac:dyDescent="0.2">
      <c r="A1115" s="29"/>
      <c r="B1115" s="105"/>
      <c r="C1115" s="352"/>
      <c r="D1115" s="791"/>
      <c r="E1115" s="102"/>
      <c r="F1115" s="128"/>
      <c r="G1115" s="353" t="s">
        <v>8</v>
      </c>
    </row>
    <row r="1116" spans="1:7" x14ac:dyDescent="0.2">
      <c r="A1116" s="29"/>
      <c r="B1116" s="151"/>
      <c r="C1116" s="366"/>
      <c r="D1116" s="351"/>
      <c r="E1116" s="108"/>
      <c r="F1116" s="150"/>
      <c r="G1116" s="353" t="s">
        <v>8</v>
      </c>
    </row>
    <row r="1117" spans="1:7" x14ac:dyDescent="0.2">
      <c r="A1117" s="29"/>
      <c r="B1117" s="101"/>
      <c r="C1117" s="352"/>
      <c r="D1117" s="351"/>
      <c r="E1117" s="104"/>
      <c r="F1117" s="128"/>
      <c r="G1117" s="353" t="s">
        <v>8</v>
      </c>
    </row>
    <row r="1118" spans="1:7" x14ac:dyDescent="0.2">
      <c r="A1118" s="29"/>
      <c r="B1118" s="106"/>
      <c r="C1118" s="41"/>
      <c r="D1118" s="351"/>
      <c r="E1118" s="104"/>
      <c r="F1118" s="128"/>
      <c r="G1118" s="353" t="s">
        <v>8</v>
      </c>
    </row>
    <row r="1119" spans="1:7" x14ac:dyDescent="0.2">
      <c r="A1119" s="29"/>
      <c r="B1119" s="105"/>
      <c r="C1119" s="41"/>
      <c r="D1119" s="136"/>
      <c r="E1119" s="108"/>
      <c r="F1119" s="152"/>
      <c r="G1119" s="353" t="s">
        <v>8</v>
      </c>
    </row>
    <row r="1120" spans="1:7" x14ac:dyDescent="0.2">
      <c r="A1120" s="29"/>
      <c r="B1120" s="793"/>
      <c r="C1120" s="647"/>
      <c r="D1120" s="786"/>
      <c r="E1120" s="745"/>
      <c r="F1120" s="794"/>
      <c r="G1120" s="353"/>
    </row>
    <row r="1121" spans="1:7" x14ac:dyDescent="0.2">
      <c r="A1121" s="29"/>
      <c r="B1121" s="793"/>
      <c r="C1121" s="647"/>
      <c r="D1121" s="786"/>
      <c r="E1121" s="745"/>
      <c r="F1121" s="794"/>
      <c r="G1121" s="353" t="s">
        <v>8</v>
      </c>
    </row>
    <row r="1122" spans="1:7" x14ac:dyDescent="0.2">
      <c r="A1122" s="29"/>
      <c r="B1122" s="107"/>
      <c r="C1122" s="41"/>
      <c r="D1122" s="136"/>
      <c r="E1122" s="153"/>
      <c r="F1122" s="128"/>
      <c r="G1122" s="35"/>
    </row>
    <row r="1123" spans="1:7" x14ac:dyDescent="0.2">
      <c r="A1123" s="29"/>
      <c r="B1123" s="107"/>
      <c r="C1123" s="41"/>
      <c r="D1123" s="67"/>
      <c r="E1123" s="153"/>
      <c r="F1123" s="128"/>
      <c r="G1123" s="35"/>
    </row>
    <row r="1124" spans="1:7" x14ac:dyDescent="0.2">
      <c r="A1124" s="29"/>
      <c r="B1124" s="101"/>
      <c r="C1124" s="41"/>
      <c r="D1124" s="67"/>
      <c r="E1124" s="108"/>
      <c r="F1124" s="128"/>
      <c r="G1124" s="35"/>
    </row>
    <row r="1125" spans="1:7" x14ac:dyDescent="0.2">
      <c r="A1125" s="29"/>
      <c r="B1125" s="101"/>
      <c r="C1125" s="41"/>
      <c r="D1125" s="67"/>
      <c r="E1125" s="153"/>
      <c r="F1125" s="128"/>
      <c r="G1125" s="35"/>
    </row>
    <row r="1126" spans="1:7" x14ac:dyDescent="0.2">
      <c r="A1126" s="29"/>
      <c r="B1126" s="105"/>
      <c r="C1126" s="41"/>
      <c r="D1126" s="130"/>
      <c r="E1126" s="104"/>
      <c r="F1126" s="154"/>
      <c r="G1126" s="35"/>
    </row>
    <row r="1127" spans="1:7" x14ac:dyDescent="0.2">
      <c r="A1127" s="29"/>
      <c r="B1127" s="105"/>
      <c r="C1127" s="41"/>
      <c r="D1127" s="67"/>
      <c r="E1127" s="104"/>
      <c r="F1127" s="154"/>
      <c r="G1127" s="35"/>
    </row>
    <row r="1128" spans="1:7" x14ac:dyDescent="0.2">
      <c r="A1128" s="29"/>
      <c r="B1128" s="101"/>
      <c r="C1128" s="41"/>
      <c r="D1128" s="67"/>
      <c r="E1128" s="104"/>
      <c r="F1128" s="154"/>
      <c r="G1128" s="35"/>
    </row>
    <row r="1129" spans="1:7" x14ac:dyDescent="0.2">
      <c r="A1129" s="29"/>
      <c r="B1129" s="101"/>
      <c r="C1129" s="41"/>
      <c r="D1129" s="136"/>
      <c r="E1129" s="104"/>
      <c r="F1129" s="154"/>
      <c r="G1129" s="35"/>
    </row>
    <row r="1130" spans="1:7" x14ac:dyDescent="0.2">
      <c r="A1130" s="29"/>
      <c r="B1130" s="101"/>
      <c r="C1130" s="41"/>
      <c r="D1130" s="136"/>
      <c r="E1130" s="104"/>
      <c r="F1130" s="154"/>
      <c r="G1130" s="35"/>
    </row>
    <row r="1131" spans="1:7" x14ac:dyDescent="0.2">
      <c r="A1131" s="29"/>
      <c r="B1131" s="101"/>
      <c r="C1131" s="41"/>
      <c r="D1131" s="136"/>
      <c r="E1131" s="104"/>
      <c r="F1131" s="154"/>
      <c r="G1131" s="35"/>
    </row>
    <row r="1132" spans="1:7" x14ac:dyDescent="0.2">
      <c r="A1132" s="29"/>
      <c r="B1132" s="101"/>
      <c r="C1132" s="41"/>
      <c r="D1132" s="136"/>
      <c r="E1132" s="104"/>
      <c r="F1132" s="154"/>
      <c r="G1132" s="35"/>
    </row>
    <row r="1133" spans="1:7" x14ac:dyDescent="0.2">
      <c r="A1133" s="29"/>
      <c r="B1133" s="101"/>
      <c r="C1133" s="41"/>
      <c r="D1133" s="136"/>
      <c r="E1133" s="104"/>
      <c r="F1133" s="154"/>
      <c r="G1133" s="35"/>
    </row>
    <row r="1134" spans="1:7" x14ac:dyDescent="0.2">
      <c r="A1134" s="29"/>
      <c r="B1134" s="101"/>
      <c r="C1134" s="41"/>
      <c r="D1134" s="136"/>
      <c r="E1134" s="104"/>
      <c r="F1134" s="154"/>
      <c r="G1134" s="35"/>
    </row>
    <row r="1135" spans="1:7" x14ac:dyDescent="0.2">
      <c r="A1135" s="29"/>
      <c r="B1135" s="101"/>
      <c r="C1135" s="41"/>
      <c r="D1135" s="62"/>
      <c r="E1135" s="104"/>
      <c r="F1135" s="154"/>
      <c r="G1135" s="35"/>
    </row>
    <row r="1136" spans="1:7" x14ac:dyDescent="0.2">
      <c r="A1136" s="29"/>
      <c r="B1136" s="101"/>
      <c r="C1136" s="41"/>
      <c r="D1136" s="67"/>
      <c r="E1136" s="104"/>
      <c r="F1136" s="154"/>
      <c r="G1136" s="35"/>
    </row>
    <row r="1137" spans="1:7" x14ac:dyDescent="0.2">
      <c r="A1137" s="29"/>
      <c r="B1137" s="101"/>
      <c r="C1137" s="41"/>
      <c r="D1137" s="159"/>
      <c r="E1137" s="104"/>
      <c r="F1137" s="154"/>
      <c r="G1137" s="35"/>
    </row>
    <row r="1138" spans="1:7" x14ac:dyDescent="0.2">
      <c r="A1138" s="29"/>
      <c r="B1138" s="101"/>
      <c r="C1138" s="41"/>
      <c r="D1138" s="160"/>
      <c r="E1138" s="108"/>
      <c r="F1138" s="128"/>
      <c r="G1138" s="35"/>
    </row>
    <row r="1139" spans="1:7" x14ac:dyDescent="0.2">
      <c r="A1139" s="29"/>
      <c r="B1139" s="101"/>
      <c r="C1139" s="41"/>
      <c r="D1139" s="136"/>
      <c r="E1139" s="153"/>
      <c r="F1139" s="128"/>
      <c r="G1139" s="35"/>
    </row>
    <row r="1140" spans="1:7" x14ac:dyDescent="0.2">
      <c r="A1140" s="29"/>
      <c r="B1140" s="101"/>
      <c r="C1140" s="41"/>
      <c r="D1140" s="136"/>
      <c r="E1140" s="102"/>
      <c r="F1140" s="128"/>
      <c r="G1140" s="35"/>
    </row>
    <row r="1141" spans="1:7" x14ac:dyDescent="0.2">
      <c r="A1141" s="29"/>
      <c r="B1141" s="101"/>
      <c r="C1141" s="31"/>
      <c r="D1141" s="67"/>
      <c r="E1141" s="131"/>
      <c r="F1141" s="117"/>
      <c r="G1141" s="35"/>
    </row>
    <row r="1142" spans="1:7" x14ac:dyDescent="0.2">
      <c r="A1142" s="29"/>
      <c r="B1142" s="101"/>
      <c r="C1142" s="41"/>
      <c r="D1142" s="406" t="s">
        <v>8</v>
      </c>
      <c r="E1142" s="108"/>
      <c r="F1142" s="149"/>
      <c r="G1142" s="35"/>
    </row>
    <row r="1143" spans="1:7" x14ac:dyDescent="0.2">
      <c r="A1143" s="29"/>
      <c r="B1143" s="101"/>
      <c r="C1143" s="41"/>
      <c r="D1143" s="144"/>
      <c r="E1143" s="108"/>
      <c r="F1143" s="149"/>
      <c r="G1143" s="35"/>
    </row>
    <row r="1144" spans="1:7" ht="13.5" thickBot="1" x14ac:dyDescent="0.25">
      <c r="A1144" s="45"/>
      <c r="B1144" s="132"/>
      <c r="C1144" s="115"/>
      <c r="D1144" s="115"/>
      <c r="E1144" s="132"/>
      <c r="F1144" s="49" t="s">
        <v>15</v>
      </c>
      <c r="G1144" s="50">
        <f>SUM(G1110:G1143)</f>
        <v>8000</v>
      </c>
    </row>
    <row r="1145" spans="1:7" ht="13.5" thickTop="1" x14ac:dyDescent="0.2">
      <c r="A1145" s="1149" t="s">
        <v>2796</v>
      </c>
      <c r="B1145" s="1150"/>
      <c r="C1145" s="1150"/>
      <c r="D1145" s="1150"/>
      <c r="E1145" s="1150"/>
      <c r="F1145" s="1150"/>
      <c r="G1145" s="1151"/>
    </row>
    <row r="1146" spans="1:7" ht="13.5" thickBot="1" x14ac:dyDescent="0.25">
      <c r="A1146" s="52"/>
      <c r="B1146" s="103"/>
      <c r="C1146" s="675" t="s">
        <v>8</v>
      </c>
      <c r="D1146" s="675"/>
      <c r="E1146" s="103"/>
      <c r="F1146" s="55"/>
      <c r="G1146" s="56"/>
    </row>
    <row r="1147" spans="1:7" ht="13.5" thickTop="1" x14ac:dyDescent="0.2">
      <c r="A1147" s="1130"/>
      <c r="B1147" s="1131"/>
      <c r="C1147" s="1131"/>
      <c r="D1147" s="57" t="s">
        <v>11</v>
      </c>
      <c r="E1147" s="1132" t="s">
        <v>12</v>
      </c>
      <c r="F1147" s="1132"/>
      <c r="G1147" s="1133"/>
    </row>
    <row r="1148" spans="1:7" x14ac:dyDescent="0.2">
      <c r="A1148" s="1134" t="s">
        <v>17</v>
      </c>
      <c r="B1148" s="1135"/>
      <c r="C1148" s="1135"/>
      <c r="D1148" s="39"/>
      <c r="E1148" s="1136"/>
      <c r="F1148" s="1137"/>
      <c r="G1148" s="1138"/>
    </row>
    <row r="1149" spans="1:7" x14ac:dyDescent="0.2">
      <c r="A1149" s="1134" t="s">
        <v>38</v>
      </c>
      <c r="B1149" s="1135"/>
      <c r="C1149" s="1135"/>
      <c r="D1149" s="58" t="s">
        <v>413</v>
      </c>
      <c r="E1149" s="1139" t="s">
        <v>142</v>
      </c>
      <c r="F1149" s="1139"/>
      <c r="G1149" s="1140"/>
    </row>
    <row r="1150" spans="1:7" ht="13.5" thickBot="1" x14ac:dyDescent="0.25">
      <c r="A1150" s="1141" t="s">
        <v>39</v>
      </c>
      <c r="B1150" s="1142"/>
      <c r="C1150" s="1142"/>
      <c r="D1150" s="59" t="s">
        <v>414</v>
      </c>
      <c r="E1150" s="1143" t="s">
        <v>0</v>
      </c>
      <c r="F1150" s="1143"/>
      <c r="G1150" s="1144"/>
    </row>
    <row r="1151" spans="1:7" ht="16.5" x14ac:dyDescent="0.25">
      <c r="A1151" s="1152" t="s">
        <v>29</v>
      </c>
      <c r="B1151" s="1153"/>
      <c r="C1151" s="1153"/>
      <c r="D1151" s="1153"/>
      <c r="E1151" s="1153"/>
      <c r="F1151" s="1153"/>
      <c r="G1151" s="1154"/>
    </row>
    <row r="1152" spans="1:7" x14ac:dyDescent="0.2">
      <c r="A1152" s="1155" t="s">
        <v>48</v>
      </c>
      <c r="B1152" s="1156"/>
      <c r="C1152" s="1156"/>
      <c r="D1152" s="1156"/>
      <c r="E1152" s="1156"/>
      <c r="F1152" s="1156"/>
      <c r="G1152" s="1157"/>
    </row>
    <row r="1153" spans="1:7" x14ac:dyDescent="0.2">
      <c r="A1153" s="1158" t="s">
        <v>49</v>
      </c>
      <c r="B1153" s="1159"/>
      <c r="C1153" s="1159"/>
      <c r="D1153" s="1159"/>
      <c r="E1153" s="1159"/>
      <c r="F1153" s="1159"/>
      <c r="G1153" s="1160"/>
    </row>
    <row r="1154" spans="1:7" x14ac:dyDescent="0.2">
      <c r="A1154" s="6"/>
      <c r="B1154" s="99"/>
      <c r="C1154" s="8"/>
      <c r="D1154" s="9"/>
      <c r="E1154" s="99"/>
      <c r="F1154" s="10"/>
      <c r="G1154" s="11" t="s">
        <v>20</v>
      </c>
    </row>
    <row r="1155" spans="1:7" x14ac:dyDescent="0.2">
      <c r="A1155" s="12" t="s">
        <v>1</v>
      </c>
      <c r="B1155" s="13"/>
      <c r="C1155" s="14" t="s">
        <v>61</v>
      </c>
      <c r="D1155" s="13"/>
      <c r="E1155" s="343" t="s">
        <v>3079</v>
      </c>
      <c r="F1155" s="98"/>
      <c r="G1155" s="344" t="s">
        <v>3078</v>
      </c>
    </row>
    <row r="1156" spans="1:7" x14ac:dyDescent="0.2">
      <c r="A1156" s="17" t="s">
        <v>8</v>
      </c>
      <c r="B1156" s="100"/>
      <c r="C1156" s="19"/>
      <c r="D1156" s="4"/>
      <c r="E1156" s="1145"/>
      <c r="F1156" s="1146"/>
      <c r="G1156" s="20"/>
    </row>
    <row r="1157" spans="1:7" x14ac:dyDescent="0.2">
      <c r="A1157" s="21" t="s">
        <v>37</v>
      </c>
      <c r="B1157" s="22"/>
      <c r="C1157" s="22"/>
      <c r="D1157" s="22"/>
      <c r="E1157" s="23" t="s">
        <v>46</v>
      </c>
      <c r="F1157" s="24"/>
      <c r="G1157" s="20" t="s">
        <v>50</v>
      </c>
    </row>
    <row r="1158" spans="1:7" x14ac:dyDescent="0.2">
      <c r="A1158" s="6"/>
      <c r="B1158" s="99"/>
      <c r="C1158" s="8"/>
      <c r="D1158" s="8"/>
      <c r="E1158" s="1147"/>
      <c r="F1158" s="1148"/>
      <c r="G1158" s="25"/>
    </row>
    <row r="1159" spans="1:7" ht="26.25" thickBot="1" x14ac:dyDescent="0.25">
      <c r="A1159" s="210" t="s">
        <v>47</v>
      </c>
      <c r="B1159" s="28" t="s">
        <v>23</v>
      </c>
      <c r="C1159" s="28" t="s">
        <v>34</v>
      </c>
      <c r="D1159" s="110" t="s">
        <v>53</v>
      </c>
      <c r="E1159" s="114" t="s">
        <v>54</v>
      </c>
      <c r="F1159" s="111" t="s">
        <v>55</v>
      </c>
      <c r="G1159" s="112" t="s">
        <v>35</v>
      </c>
    </row>
    <row r="1160" spans="1:7" ht="13.5" thickTop="1" x14ac:dyDescent="0.2">
      <c r="A1160" s="29">
        <v>1</v>
      </c>
      <c r="B1160" s="211"/>
      <c r="C1160" s="346" t="s">
        <v>149</v>
      </c>
      <c r="D1160" s="791" t="s">
        <v>944</v>
      </c>
      <c r="E1160" s="569">
        <v>40</v>
      </c>
      <c r="F1160" s="792">
        <v>200</v>
      </c>
      <c r="G1160" s="35">
        <f>F1160*E1160</f>
        <v>8000</v>
      </c>
    </row>
    <row r="1161" spans="1:7" x14ac:dyDescent="0.2">
      <c r="A1161" s="29"/>
      <c r="B1161" s="101"/>
      <c r="C1161" s="352"/>
      <c r="D1161" s="351" t="s">
        <v>2113</v>
      </c>
      <c r="E1161" s="108"/>
      <c r="F1161" s="128"/>
      <c r="G1161" s="35"/>
    </row>
    <row r="1162" spans="1:7" x14ac:dyDescent="0.2">
      <c r="A1162" s="29"/>
      <c r="B1162" s="101"/>
      <c r="C1162" s="352"/>
      <c r="D1162" s="351"/>
      <c r="E1162" s="108"/>
      <c r="F1162" s="149"/>
      <c r="G1162" s="353"/>
    </row>
    <row r="1163" spans="1:7" x14ac:dyDescent="0.2">
      <c r="A1163" s="29"/>
      <c r="B1163" s="101"/>
      <c r="C1163" s="352"/>
      <c r="D1163" s="351"/>
      <c r="E1163" s="108"/>
      <c r="F1163" s="128"/>
      <c r="G1163" s="353"/>
    </row>
    <row r="1164" spans="1:7" x14ac:dyDescent="0.2">
      <c r="A1164" s="29"/>
      <c r="B1164" s="105"/>
      <c r="C1164" s="352"/>
      <c r="D1164" s="357"/>
      <c r="E1164" s="102"/>
      <c r="F1164" s="128"/>
      <c r="G1164" s="353" t="s">
        <v>8</v>
      </c>
    </row>
    <row r="1165" spans="1:7" x14ac:dyDescent="0.2">
      <c r="A1165" s="29"/>
      <c r="B1165" s="105"/>
      <c r="C1165" s="352"/>
      <c r="D1165" s="791"/>
      <c r="E1165" s="102"/>
      <c r="F1165" s="128"/>
      <c r="G1165" s="353" t="s">
        <v>8</v>
      </c>
    </row>
    <row r="1166" spans="1:7" x14ac:dyDescent="0.2">
      <c r="A1166" s="29"/>
      <c r="B1166" s="151"/>
      <c r="C1166" s="366"/>
      <c r="D1166" s="351"/>
      <c r="E1166" s="108"/>
      <c r="F1166" s="150"/>
      <c r="G1166" s="353" t="s">
        <v>8</v>
      </c>
    </row>
    <row r="1167" spans="1:7" x14ac:dyDescent="0.2">
      <c r="A1167" s="29"/>
      <c r="B1167" s="101"/>
      <c r="C1167" s="352"/>
      <c r="D1167" s="351"/>
      <c r="E1167" s="104"/>
      <c r="F1167" s="128"/>
      <c r="G1167" s="353" t="s">
        <v>8</v>
      </c>
    </row>
    <row r="1168" spans="1:7" x14ac:dyDescent="0.2">
      <c r="A1168" s="29"/>
      <c r="B1168" s="106"/>
      <c r="C1168" s="41"/>
      <c r="D1168" s="351"/>
      <c r="E1168" s="104"/>
      <c r="F1168" s="128"/>
      <c r="G1168" s="353" t="s">
        <v>8</v>
      </c>
    </row>
    <row r="1169" spans="1:7" x14ac:dyDescent="0.2">
      <c r="A1169" s="29"/>
      <c r="B1169" s="105"/>
      <c r="C1169" s="41"/>
      <c r="D1169" s="136"/>
      <c r="E1169" s="108"/>
      <c r="F1169" s="152"/>
      <c r="G1169" s="353" t="s">
        <v>8</v>
      </c>
    </row>
    <row r="1170" spans="1:7" x14ac:dyDescent="0.2">
      <c r="A1170" s="29"/>
      <c r="B1170" s="793"/>
      <c r="C1170" s="647"/>
      <c r="D1170" s="786"/>
      <c r="E1170" s="745"/>
      <c r="F1170" s="794"/>
      <c r="G1170" s="353"/>
    </row>
    <row r="1171" spans="1:7" x14ac:dyDescent="0.2">
      <c r="A1171" s="29"/>
      <c r="B1171" s="793"/>
      <c r="C1171" s="647"/>
      <c r="D1171" s="786"/>
      <c r="E1171" s="745"/>
      <c r="F1171" s="794"/>
      <c r="G1171" s="353" t="s">
        <v>8</v>
      </c>
    </row>
    <row r="1172" spans="1:7" x14ac:dyDescent="0.2">
      <c r="A1172" s="29"/>
      <c r="B1172" s="107"/>
      <c r="C1172" s="41"/>
      <c r="D1172" s="136"/>
      <c r="E1172" s="153"/>
      <c r="F1172" s="128"/>
      <c r="G1172" s="35"/>
    </row>
    <row r="1173" spans="1:7" x14ac:dyDescent="0.2">
      <c r="A1173" s="29"/>
      <c r="B1173" s="107"/>
      <c r="C1173" s="41"/>
      <c r="D1173" s="67"/>
      <c r="E1173" s="153"/>
      <c r="F1173" s="128"/>
      <c r="G1173" s="35"/>
    </row>
    <row r="1174" spans="1:7" x14ac:dyDescent="0.2">
      <c r="A1174" s="29"/>
      <c r="B1174" s="101"/>
      <c r="C1174" s="41"/>
      <c r="D1174" s="67"/>
      <c r="E1174" s="108"/>
      <c r="F1174" s="128"/>
      <c r="G1174" s="35"/>
    </row>
    <row r="1175" spans="1:7" x14ac:dyDescent="0.2">
      <c r="A1175" s="29"/>
      <c r="B1175" s="101"/>
      <c r="C1175" s="41"/>
      <c r="D1175" s="67"/>
      <c r="E1175" s="153"/>
      <c r="F1175" s="128"/>
      <c r="G1175" s="35"/>
    </row>
    <row r="1176" spans="1:7" x14ac:dyDescent="0.2">
      <c r="A1176" s="29"/>
      <c r="B1176" s="105"/>
      <c r="C1176" s="41"/>
      <c r="D1176" s="130"/>
      <c r="E1176" s="104"/>
      <c r="F1176" s="154"/>
      <c r="G1176" s="35"/>
    </row>
    <row r="1177" spans="1:7" x14ac:dyDescent="0.2">
      <c r="A1177" s="29"/>
      <c r="B1177" s="105"/>
      <c r="C1177" s="41"/>
      <c r="D1177" s="67"/>
      <c r="E1177" s="104"/>
      <c r="F1177" s="154"/>
      <c r="G1177" s="35"/>
    </row>
    <row r="1178" spans="1:7" x14ac:dyDescent="0.2">
      <c r="A1178" s="29"/>
      <c r="B1178" s="101"/>
      <c r="C1178" s="41"/>
      <c r="D1178" s="67"/>
      <c r="E1178" s="104"/>
      <c r="F1178" s="154"/>
      <c r="G1178" s="35"/>
    </row>
    <row r="1179" spans="1:7" x14ac:dyDescent="0.2">
      <c r="A1179" s="29"/>
      <c r="B1179" s="101"/>
      <c r="C1179" s="41"/>
      <c r="D1179" s="136"/>
      <c r="E1179" s="104"/>
      <c r="F1179" s="154"/>
      <c r="G1179" s="35"/>
    </row>
    <row r="1180" spans="1:7" x14ac:dyDescent="0.2">
      <c r="A1180" s="29"/>
      <c r="B1180" s="101"/>
      <c r="C1180" s="41"/>
      <c r="D1180" s="136"/>
      <c r="E1180" s="104"/>
      <c r="F1180" s="154"/>
      <c r="G1180" s="35"/>
    </row>
    <row r="1181" spans="1:7" x14ac:dyDescent="0.2">
      <c r="A1181" s="29"/>
      <c r="B1181" s="101"/>
      <c r="C1181" s="41"/>
      <c r="D1181" s="136"/>
      <c r="E1181" s="104"/>
      <c r="F1181" s="154"/>
      <c r="G1181" s="35"/>
    </row>
    <row r="1182" spans="1:7" x14ac:dyDescent="0.2">
      <c r="A1182" s="29"/>
      <c r="B1182" s="101"/>
      <c r="C1182" s="41"/>
      <c r="D1182" s="136"/>
      <c r="E1182" s="104"/>
      <c r="F1182" s="154"/>
      <c r="G1182" s="35"/>
    </row>
    <row r="1183" spans="1:7" x14ac:dyDescent="0.2">
      <c r="A1183" s="29"/>
      <c r="B1183" s="101"/>
      <c r="C1183" s="41"/>
      <c r="D1183" s="136"/>
      <c r="E1183" s="104"/>
      <c r="F1183" s="154"/>
      <c r="G1183" s="35"/>
    </row>
    <row r="1184" spans="1:7" x14ac:dyDescent="0.2">
      <c r="A1184" s="29"/>
      <c r="B1184" s="101"/>
      <c r="C1184" s="41"/>
      <c r="D1184" s="136"/>
      <c r="E1184" s="104"/>
      <c r="F1184" s="154"/>
      <c r="G1184" s="35"/>
    </row>
    <row r="1185" spans="1:7" x14ac:dyDescent="0.2">
      <c r="A1185" s="29"/>
      <c r="B1185" s="101"/>
      <c r="C1185" s="41"/>
      <c r="D1185" s="62"/>
      <c r="E1185" s="104"/>
      <c r="F1185" s="154"/>
      <c r="G1185" s="35"/>
    </row>
    <row r="1186" spans="1:7" x14ac:dyDescent="0.2">
      <c r="A1186" s="29"/>
      <c r="B1186" s="101"/>
      <c r="C1186" s="41"/>
      <c r="D1186" s="67"/>
      <c r="E1186" s="104"/>
      <c r="F1186" s="154"/>
      <c r="G1186" s="35"/>
    </row>
    <row r="1187" spans="1:7" x14ac:dyDescent="0.2">
      <c r="A1187" s="29"/>
      <c r="B1187" s="101"/>
      <c r="C1187" s="41"/>
      <c r="D1187" s="159"/>
      <c r="E1187" s="104"/>
      <c r="F1187" s="154"/>
      <c r="G1187" s="35"/>
    </row>
    <row r="1188" spans="1:7" x14ac:dyDescent="0.2">
      <c r="A1188" s="29"/>
      <c r="B1188" s="101"/>
      <c r="C1188" s="41"/>
      <c r="D1188" s="160"/>
      <c r="E1188" s="108"/>
      <c r="F1188" s="128"/>
      <c r="G1188" s="35"/>
    </row>
    <row r="1189" spans="1:7" x14ac:dyDescent="0.2">
      <c r="A1189" s="29"/>
      <c r="B1189" s="101"/>
      <c r="C1189" s="41"/>
      <c r="D1189" s="136"/>
      <c r="E1189" s="153"/>
      <c r="F1189" s="128"/>
      <c r="G1189" s="35"/>
    </row>
    <row r="1190" spans="1:7" x14ac:dyDescent="0.2">
      <c r="A1190" s="29"/>
      <c r="B1190" s="101"/>
      <c r="C1190" s="41"/>
      <c r="D1190" s="136"/>
      <c r="E1190" s="102"/>
      <c r="F1190" s="128"/>
      <c r="G1190" s="35"/>
    </row>
    <row r="1191" spans="1:7" x14ac:dyDescent="0.2">
      <c r="A1191" s="29"/>
      <c r="B1191" s="101"/>
      <c r="C1191" s="31"/>
      <c r="D1191" s="67"/>
      <c r="E1191" s="131"/>
      <c r="F1191" s="117"/>
      <c r="G1191" s="35"/>
    </row>
    <row r="1192" spans="1:7" x14ac:dyDescent="0.2">
      <c r="A1192" s="29"/>
      <c r="B1192" s="101"/>
      <c r="C1192" s="41"/>
      <c r="D1192" s="406" t="s">
        <v>8</v>
      </c>
      <c r="E1192" s="108"/>
      <c r="F1192" s="149"/>
      <c r="G1192" s="35"/>
    </row>
    <row r="1193" spans="1:7" x14ac:dyDescent="0.2">
      <c r="A1193" s="29"/>
      <c r="B1193" s="101"/>
      <c r="C1193" s="41"/>
      <c r="D1193" s="144"/>
      <c r="E1193" s="108"/>
      <c r="F1193" s="149"/>
      <c r="G1193" s="35"/>
    </row>
    <row r="1194" spans="1:7" ht="13.5" thickBot="1" x14ac:dyDescent="0.25">
      <c r="A1194" s="45"/>
      <c r="B1194" s="132"/>
      <c r="C1194" s="115"/>
      <c r="D1194" s="115"/>
      <c r="E1194" s="132"/>
      <c r="F1194" s="49" t="s">
        <v>15</v>
      </c>
      <c r="G1194" s="50">
        <f>SUM(G1160:G1193)</f>
        <v>8000</v>
      </c>
    </row>
    <row r="1195" spans="1:7" ht="13.5" thickTop="1" x14ac:dyDescent="0.2">
      <c r="A1195" s="1149" t="s">
        <v>2815</v>
      </c>
      <c r="B1195" s="1150"/>
      <c r="C1195" s="1150"/>
      <c r="D1195" s="1150"/>
      <c r="E1195" s="1150"/>
      <c r="F1195" s="1150"/>
      <c r="G1195" s="1151"/>
    </row>
    <row r="1196" spans="1:7" ht="13.5" thickBot="1" x14ac:dyDescent="0.25">
      <c r="A1196" s="52"/>
      <c r="B1196" s="103"/>
      <c r="C1196" s="675" t="s">
        <v>8</v>
      </c>
      <c r="D1196" s="675"/>
      <c r="E1196" s="103"/>
      <c r="F1196" s="55"/>
      <c r="G1196" s="56"/>
    </row>
    <row r="1197" spans="1:7" ht="13.5" thickTop="1" x14ac:dyDescent="0.2">
      <c r="A1197" s="1130"/>
      <c r="B1197" s="1131"/>
      <c r="C1197" s="1131"/>
      <c r="D1197" s="57" t="s">
        <v>11</v>
      </c>
      <c r="E1197" s="1132" t="s">
        <v>12</v>
      </c>
      <c r="F1197" s="1132"/>
      <c r="G1197" s="1133"/>
    </row>
    <row r="1198" spans="1:7" x14ac:dyDescent="0.2">
      <c r="A1198" s="1134" t="s">
        <v>17</v>
      </c>
      <c r="B1198" s="1135"/>
      <c r="C1198" s="1135"/>
      <c r="D1198" s="39"/>
      <c r="E1198" s="1136"/>
      <c r="F1198" s="1137"/>
      <c r="G1198" s="1138"/>
    </row>
    <row r="1199" spans="1:7" x14ac:dyDescent="0.2">
      <c r="A1199" s="1134" t="s">
        <v>38</v>
      </c>
      <c r="B1199" s="1135"/>
      <c r="C1199" s="1135"/>
      <c r="D1199" s="58" t="s">
        <v>413</v>
      </c>
      <c r="E1199" s="1139" t="s">
        <v>142</v>
      </c>
      <c r="F1199" s="1139"/>
      <c r="G1199" s="1140"/>
    </row>
    <row r="1200" spans="1:7" ht="13.5" thickBot="1" x14ac:dyDescent="0.25">
      <c r="A1200" s="1141" t="s">
        <v>39</v>
      </c>
      <c r="B1200" s="1142"/>
      <c r="C1200" s="1142"/>
      <c r="D1200" s="59" t="s">
        <v>414</v>
      </c>
      <c r="E1200" s="1143" t="s">
        <v>0</v>
      </c>
      <c r="F1200" s="1143"/>
      <c r="G1200" s="1144"/>
    </row>
    <row r="1201" spans="1:13" ht="16.5" x14ac:dyDescent="0.25">
      <c r="A1201" s="1152" t="s">
        <v>29</v>
      </c>
      <c r="B1201" s="1153"/>
      <c r="C1201" s="1153"/>
      <c r="D1201" s="1153"/>
      <c r="E1201" s="1153"/>
      <c r="F1201" s="1153"/>
      <c r="G1201" s="1154"/>
    </row>
    <row r="1202" spans="1:13" x14ac:dyDescent="0.2">
      <c r="A1202" s="1155" t="s">
        <v>48</v>
      </c>
      <c r="B1202" s="1156"/>
      <c r="C1202" s="1156"/>
      <c r="D1202" s="1156"/>
      <c r="E1202" s="1156"/>
      <c r="F1202" s="1156"/>
      <c r="G1202" s="1157"/>
    </row>
    <row r="1203" spans="1:13" x14ac:dyDescent="0.2">
      <c r="A1203" s="1158" t="s">
        <v>49</v>
      </c>
      <c r="B1203" s="1159"/>
      <c r="C1203" s="1159"/>
      <c r="D1203" s="1159"/>
      <c r="E1203" s="1159"/>
      <c r="F1203" s="1159"/>
      <c r="G1203" s="1160"/>
    </row>
    <row r="1204" spans="1:13" x14ac:dyDescent="0.2">
      <c r="A1204" s="6"/>
      <c r="B1204" s="99"/>
      <c r="C1204" s="8"/>
      <c r="D1204" s="9"/>
      <c r="E1204" s="99"/>
      <c r="F1204" s="10"/>
      <c r="G1204" s="373" t="s">
        <v>411</v>
      </c>
    </row>
    <row r="1205" spans="1:13" x14ac:dyDescent="0.2">
      <c r="A1205" s="12" t="s">
        <v>1</v>
      </c>
      <c r="B1205" s="13"/>
      <c r="C1205" s="14" t="s">
        <v>61</v>
      </c>
      <c r="D1205" s="13"/>
      <c r="E1205" s="343" t="s">
        <v>3190</v>
      </c>
      <c r="F1205" s="98"/>
      <c r="G1205" s="344" t="s">
        <v>3119</v>
      </c>
    </row>
    <row r="1206" spans="1:13" x14ac:dyDescent="0.2">
      <c r="A1206" s="17" t="s">
        <v>8</v>
      </c>
      <c r="B1206" s="100"/>
      <c r="C1206" s="19"/>
      <c r="D1206" s="4"/>
      <c r="E1206" s="1145"/>
      <c r="F1206" s="1146"/>
      <c r="G1206" s="20"/>
    </row>
    <row r="1207" spans="1:13" x14ac:dyDescent="0.2">
      <c r="A1207" s="21" t="s">
        <v>37</v>
      </c>
      <c r="B1207" s="22"/>
      <c r="C1207" s="22"/>
      <c r="D1207" s="22"/>
      <c r="E1207" s="23" t="s">
        <v>46</v>
      </c>
      <c r="F1207" s="24"/>
      <c r="G1207" s="20" t="s">
        <v>50</v>
      </c>
    </row>
    <row r="1208" spans="1:13" x14ac:dyDescent="0.2">
      <c r="A1208" s="6"/>
      <c r="B1208" s="99"/>
      <c r="C1208" s="8"/>
      <c r="D1208" s="8"/>
      <c r="E1208" s="1147"/>
      <c r="F1208" s="1148"/>
      <c r="G1208" s="25"/>
    </row>
    <row r="1209" spans="1:13" ht="26.25" thickBot="1" x14ac:dyDescent="0.25">
      <c r="A1209" s="210" t="s">
        <v>47</v>
      </c>
      <c r="B1209" s="28" t="s">
        <v>23</v>
      </c>
      <c r="C1209" s="28" t="s">
        <v>34</v>
      </c>
      <c r="D1209" s="110" t="s">
        <v>53</v>
      </c>
      <c r="E1209" s="114" t="s">
        <v>54</v>
      </c>
      <c r="F1209" s="111" t="s">
        <v>55</v>
      </c>
      <c r="G1209" s="112" t="s">
        <v>35</v>
      </c>
    </row>
    <row r="1210" spans="1:13" ht="13.5" thickTop="1" x14ac:dyDescent="0.2">
      <c r="A1210" s="29">
        <v>1</v>
      </c>
      <c r="B1210" s="211"/>
      <c r="C1210" s="346" t="s">
        <v>300</v>
      </c>
      <c r="D1210" s="669" t="s">
        <v>3122</v>
      </c>
      <c r="E1210" s="569">
        <v>50</v>
      </c>
      <c r="F1210" s="792">
        <v>6600</v>
      </c>
      <c r="G1210" s="35">
        <f>F1210*E1210</f>
        <v>330000</v>
      </c>
      <c r="I1210" s="669" t="s">
        <v>3122</v>
      </c>
      <c r="J1210" s="967"/>
      <c r="K1210" s="967"/>
      <c r="L1210" s="967"/>
      <c r="M1210" s="967"/>
    </row>
    <row r="1211" spans="1:13" x14ac:dyDescent="0.2">
      <c r="A1211" s="29"/>
      <c r="B1211" s="101"/>
      <c r="C1211" s="352"/>
      <c r="D1211" s="669" t="s">
        <v>3123</v>
      </c>
      <c r="E1211" s="108"/>
      <c r="F1211" s="128"/>
      <c r="G1211" s="35"/>
      <c r="I1211" s="669" t="s">
        <v>3123</v>
      </c>
      <c r="J1211" s="967"/>
      <c r="K1211" s="967"/>
      <c r="L1211" s="967"/>
      <c r="M1211" s="967"/>
    </row>
    <row r="1212" spans="1:13" x14ac:dyDescent="0.2">
      <c r="A1212" s="29"/>
      <c r="B1212" s="101"/>
      <c r="C1212" s="352"/>
      <c r="D1212" s="657" t="s">
        <v>3126</v>
      </c>
      <c r="E1212" s="108"/>
      <c r="F1212" s="149"/>
      <c r="G1212" s="353"/>
      <c r="I1212" s="657" t="s">
        <v>3124</v>
      </c>
      <c r="J1212" s="968"/>
      <c r="K1212" s="968"/>
      <c r="L1212" s="968"/>
      <c r="M1212" s="968"/>
    </row>
    <row r="1213" spans="1:13" x14ac:dyDescent="0.2">
      <c r="A1213" s="29"/>
      <c r="B1213" s="101"/>
      <c r="C1213" s="352"/>
      <c r="D1213" s="657" t="s">
        <v>3127</v>
      </c>
      <c r="E1213" s="108"/>
      <c r="F1213" s="128"/>
      <c r="G1213" s="353"/>
      <c r="I1213" s="657" t="s">
        <v>3125</v>
      </c>
      <c r="J1213" s="968"/>
      <c r="K1213" s="968"/>
      <c r="L1213" s="968"/>
      <c r="M1213" s="968"/>
    </row>
    <row r="1214" spans="1:13" x14ac:dyDescent="0.2">
      <c r="A1214" s="29"/>
      <c r="B1214" s="105"/>
      <c r="C1214" s="352"/>
      <c r="D1214" s="791" t="s">
        <v>433</v>
      </c>
      <c r="E1214" s="102"/>
      <c r="F1214" s="128"/>
      <c r="G1214" s="353" t="s">
        <v>8</v>
      </c>
    </row>
    <row r="1215" spans="1:13" x14ac:dyDescent="0.2">
      <c r="A1215" s="29"/>
      <c r="B1215" s="151"/>
      <c r="C1215" s="366"/>
      <c r="D1215" s="351" t="s">
        <v>3128</v>
      </c>
      <c r="E1215" s="108"/>
      <c r="F1215" s="150"/>
      <c r="G1215" s="353" t="s">
        <v>8</v>
      </c>
    </row>
    <row r="1216" spans="1:13" x14ac:dyDescent="0.2">
      <c r="A1216" s="29"/>
      <c r="B1216" s="101"/>
      <c r="C1216" s="352"/>
      <c r="D1216" s="351" t="s">
        <v>3129</v>
      </c>
      <c r="E1216" s="104"/>
      <c r="F1216" s="128"/>
      <c r="G1216" s="353" t="s">
        <v>8</v>
      </c>
    </row>
    <row r="1217" spans="1:7" x14ac:dyDescent="0.2">
      <c r="A1217" s="29"/>
      <c r="B1217" s="106"/>
      <c r="C1217" s="41"/>
      <c r="D1217" s="351" t="s">
        <v>2865</v>
      </c>
      <c r="E1217" s="104"/>
      <c r="F1217" s="128"/>
      <c r="G1217" s="353" t="s">
        <v>8</v>
      </c>
    </row>
    <row r="1218" spans="1:7" x14ac:dyDescent="0.2">
      <c r="A1218" s="29"/>
      <c r="B1218" s="105"/>
      <c r="C1218" s="41"/>
      <c r="D1218" s="357" t="s">
        <v>3130</v>
      </c>
      <c r="E1218" s="108"/>
      <c r="F1218" s="152"/>
      <c r="G1218" s="353" t="s">
        <v>8</v>
      </c>
    </row>
    <row r="1219" spans="1:7" x14ac:dyDescent="0.2">
      <c r="A1219" s="29"/>
      <c r="B1219" s="793"/>
      <c r="C1219" s="647"/>
      <c r="D1219" s="669" t="s">
        <v>3131</v>
      </c>
      <c r="E1219" s="745"/>
      <c r="F1219" s="794"/>
      <c r="G1219" s="353"/>
    </row>
    <row r="1220" spans="1:7" x14ac:dyDescent="0.2">
      <c r="A1220" s="29"/>
      <c r="B1220" s="793"/>
      <c r="C1220" s="647"/>
      <c r="D1220" s="669" t="s">
        <v>3132</v>
      </c>
      <c r="E1220" s="745"/>
      <c r="F1220" s="794"/>
      <c r="G1220" s="353" t="s">
        <v>8</v>
      </c>
    </row>
    <row r="1221" spans="1:7" x14ac:dyDescent="0.2">
      <c r="A1221" s="29"/>
      <c r="B1221" s="107"/>
      <c r="C1221" s="41"/>
      <c r="D1221" s="357" t="s">
        <v>3133</v>
      </c>
      <c r="E1221" s="153"/>
      <c r="F1221" s="128"/>
      <c r="G1221" s="35"/>
    </row>
    <row r="1222" spans="1:7" x14ac:dyDescent="0.2">
      <c r="A1222" s="29"/>
      <c r="B1222" s="107"/>
      <c r="C1222" s="41"/>
      <c r="D1222" s="365" t="s">
        <v>3134</v>
      </c>
      <c r="E1222" s="153"/>
      <c r="F1222" s="128"/>
      <c r="G1222" s="35"/>
    </row>
    <row r="1223" spans="1:7" x14ac:dyDescent="0.2">
      <c r="A1223" s="29"/>
      <c r="B1223" s="101"/>
      <c r="C1223" s="41"/>
      <c r="D1223" s="365" t="s">
        <v>435</v>
      </c>
      <c r="E1223" s="108"/>
      <c r="F1223" s="128"/>
      <c r="G1223" s="35"/>
    </row>
    <row r="1224" spans="1:7" x14ac:dyDescent="0.2">
      <c r="A1224" s="29"/>
      <c r="B1224" s="646"/>
      <c r="C1224" s="647"/>
      <c r="D1224" s="682" t="s">
        <v>3135</v>
      </c>
      <c r="E1224" s="745"/>
      <c r="F1224" s="659"/>
      <c r="G1224" s="35"/>
    </row>
    <row r="1225" spans="1:7" x14ac:dyDescent="0.2">
      <c r="A1225" s="29"/>
      <c r="B1225" s="101"/>
      <c r="C1225" s="41"/>
      <c r="D1225" s="365" t="s">
        <v>3136</v>
      </c>
      <c r="E1225" s="153"/>
      <c r="F1225" s="128"/>
      <c r="G1225" s="35"/>
    </row>
    <row r="1226" spans="1:7" x14ac:dyDescent="0.2">
      <c r="A1226" s="29"/>
      <c r="B1226" s="105"/>
      <c r="C1226" s="41"/>
      <c r="D1226" s="400" t="s">
        <v>3137</v>
      </c>
      <c r="E1226" s="104"/>
      <c r="F1226" s="154"/>
      <c r="G1226" s="35"/>
    </row>
    <row r="1227" spans="1:7" x14ac:dyDescent="0.2">
      <c r="A1227" s="29"/>
      <c r="B1227" s="105"/>
      <c r="C1227" s="41"/>
      <c r="D1227" s="365" t="s">
        <v>3138</v>
      </c>
      <c r="E1227" s="104"/>
      <c r="F1227" s="154"/>
      <c r="G1227" s="35"/>
    </row>
    <row r="1228" spans="1:7" x14ac:dyDescent="0.2">
      <c r="A1228" s="29"/>
      <c r="B1228" s="101"/>
      <c r="C1228" s="41"/>
      <c r="D1228" s="365" t="s">
        <v>3139</v>
      </c>
      <c r="E1228" s="104"/>
      <c r="F1228" s="154"/>
      <c r="G1228" s="35"/>
    </row>
    <row r="1229" spans="1:7" x14ac:dyDescent="0.2">
      <c r="A1229" s="29"/>
      <c r="B1229" s="101"/>
      <c r="C1229" s="41"/>
      <c r="D1229" s="357" t="s">
        <v>3140</v>
      </c>
      <c r="E1229" s="104"/>
      <c r="F1229" s="154"/>
      <c r="G1229" s="35"/>
    </row>
    <row r="1230" spans="1:7" x14ac:dyDescent="0.2">
      <c r="A1230" s="29"/>
      <c r="B1230" s="101"/>
      <c r="C1230" s="41"/>
      <c r="D1230" s="357" t="s">
        <v>3141</v>
      </c>
      <c r="E1230" s="104"/>
      <c r="F1230" s="154"/>
      <c r="G1230" s="35"/>
    </row>
    <row r="1231" spans="1:7" x14ac:dyDescent="0.2">
      <c r="A1231" s="29"/>
      <c r="B1231" s="101"/>
      <c r="C1231" s="41"/>
      <c r="D1231" s="357" t="s">
        <v>3142</v>
      </c>
      <c r="E1231" s="104"/>
      <c r="F1231" s="154"/>
      <c r="G1231" s="35"/>
    </row>
    <row r="1232" spans="1:7" x14ac:dyDescent="0.2">
      <c r="A1232" s="29"/>
      <c r="B1232" s="101"/>
      <c r="C1232" s="41"/>
      <c r="D1232" s="357" t="s">
        <v>3143</v>
      </c>
      <c r="E1232" s="104"/>
      <c r="F1232" s="154"/>
      <c r="G1232" s="35"/>
    </row>
    <row r="1233" spans="1:7" x14ac:dyDescent="0.2">
      <c r="A1233" s="29"/>
      <c r="B1233" s="101"/>
      <c r="C1233" s="41"/>
      <c r="D1233" s="357" t="s">
        <v>3144</v>
      </c>
      <c r="E1233" s="104"/>
      <c r="F1233" s="154"/>
      <c r="G1233" s="35"/>
    </row>
    <row r="1234" spans="1:7" x14ac:dyDescent="0.2">
      <c r="A1234" s="29"/>
      <c r="B1234" s="101"/>
      <c r="C1234" s="41"/>
      <c r="D1234" s="357" t="s">
        <v>436</v>
      </c>
      <c r="E1234" s="104"/>
      <c r="F1234" s="154"/>
      <c r="G1234" s="35"/>
    </row>
    <row r="1235" spans="1:7" x14ac:dyDescent="0.2">
      <c r="A1235" s="29"/>
      <c r="B1235" s="101"/>
      <c r="C1235" s="41"/>
      <c r="D1235" s="401" t="s">
        <v>3145</v>
      </c>
      <c r="E1235" s="104"/>
      <c r="F1235" s="154"/>
      <c r="G1235" s="35"/>
    </row>
    <row r="1236" spans="1:7" x14ac:dyDescent="0.2">
      <c r="A1236" s="29"/>
      <c r="B1236" s="101"/>
      <c r="C1236" s="41"/>
      <c r="D1236" s="365" t="s">
        <v>3146</v>
      </c>
      <c r="E1236" s="104"/>
      <c r="F1236" s="154"/>
      <c r="G1236" s="35"/>
    </row>
    <row r="1237" spans="1:7" x14ac:dyDescent="0.2">
      <c r="A1237" s="29"/>
      <c r="B1237" s="101"/>
      <c r="C1237" s="41"/>
      <c r="D1237" s="402" t="s">
        <v>3147</v>
      </c>
      <c r="E1237" s="104"/>
      <c r="F1237" s="154"/>
      <c r="G1237" s="35"/>
    </row>
    <row r="1238" spans="1:7" x14ac:dyDescent="0.2">
      <c r="A1238" s="29"/>
      <c r="B1238" s="101"/>
      <c r="C1238" s="41"/>
      <c r="D1238" s="364" t="s">
        <v>3148</v>
      </c>
      <c r="E1238" s="108"/>
      <c r="F1238" s="128"/>
      <c r="G1238" s="35"/>
    </row>
    <row r="1239" spans="1:7" x14ac:dyDescent="0.2">
      <c r="A1239" s="29"/>
      <c r="B1239" s="101"/>
      <c r="C1239" s="41"/>
      <c r="D1239" s="357" t="s">
        <v>3149</v>
      </c>
      <c r="E1239" s="153"/>
      <c r="F1239" s="128"/>
      <c r="G1239" s="35"/>
    </row>
    <row r="1240" spans="1:7" x14ac:dyDescent="0.2">
      <c r="A1240" s="29"/>
      <c r="B1240" s="101"/>
      <c r="C1240" s="41"/>
      <c r="D1240" s="357" t="s">
        <v>3150</v>
      </c>
      <c r="E1240" s="102"/>
      <c r="F1240" s="128"/>
      <c r="G1240" s="35"/>
    </row>
    <row r="1241" spans="1:7" x14ac:dyDescent="0.2">
      <c r="A1241" s="29"/>
      <c r="B1241" s="101"/>
      <c r="C1241" s="31"/>
      <c r="D1241" s="67"/>
      <c r="E1241" s="131"/>
      <c r="F1241" s="117"/>
      <c r="G1241" s="35"/>
    </row>
    <row r="1242" spans="1:7" x14ac:dyDescent="0.2">
      <c r="A1242" s="29"/>
      <c r="B1242" s="101"/>
      <c r="C1242" s="41"/>
      <c r="D1242" s="406" t="s">
        <v>8</v>
      </c>
      <c r="E1242" s="108"/>
      <c r="F1242" s="149"/>
      <c r="G1242" s="35"/>
    </row>
    <row r="1243" spans="1:7" x14ac:dyDescent="0.2">
      <c r="A1243" s="29"/>
      <c r="B1243" s="101"/>
      <c r="C1243" s="41"/>
      <c r="D1243" s="144"/>
      <c r="E1243" s="108"/>
      <c r="F1243" s="149"/>
      <c r="G1243" s="35"/>
    </row>
    <row r="1244" spans="1:7" ht="13.5" thickBot="1" x14ac:dyDescent="0.25">
      <c r="A1244" s="45"/>
      <c r="B1244" s="132"/>
      <c r="C1244" s="115"/>
      <c r="D1244" s="115"/>
      <c r="E1244" s="132"/>
      <c r="F1244" s="49" t="s">
        <v>158</v>
      </c>
      <c r="G1244" s="50">
        <f>SUM(G1210:G1243)</f>
        <v>330000</v>
      </c>
    </row>
    <row r="1245" spans="1:7" ht="13.5" thickTop="1" x14ac:dyDescent="0.2">
      <c r="A1245" s="1149" t="s">
        <v>3154</v>
      </c>
      <c r="B1245" s="1186"/>
      <c r="C1245" s="1186"/>
      <c r="D1245" s="1186"/>
      <c r="E1245" s="1186"/>
      <c r="F1245" s="1186"/>
      <c r="G1245" s="1187"/>
    </row>
    <row r="1246" spans="1:7" ht="13.5" thickBot="1" x14ac:dyDescent="0.25">
      <c r="A1246" s="359" t="s">
        <v>8</v>
      </c>
      <c r="B1246" s="355"/>
      <c r="C1246" s="355" t="s">
        <v>3395</v>
      </c>
      <c r="D1246" s="360"/>
      <c r="E1246" s="355"/>
      <c r="F1246" s="361"/>
      <c r="G1246" s="362"/>
    </row>
    <row r="1247" spans="1:7" ht="13.5" thickTop="1" x14ac:dyDescent="0.2">
      <c r="A1247" s="1130"/>
      <c r="B1247" s="1131"/>
      <c r="C1247" s="1131"/>
      <c r="D1247" s="57" t="s">
        <v>11</v>
      </c>
      <c r="E1247" s="1132" t="s">
        <v>12</v>
      </c>
      <c r="F1247" s="1132"/>
      <c r="G1247" s="1133"/>
    </row>
    <row r="1248" spans="1:7" x14ac:dyDescent="0.2">
      <c r="A1248" s="1134" t="s">
        <v>17</v>
      </c>
      <c r="B1248" s="1135"/>
      <c r="C1248" s="1135"/>
      <c r="D1248" s="39"/>
      <c r="E1248" s="1136"/>
      <c r="F1248" s="1137"/>
      <c r="G1248" s="1138"/>
    </row>
    <row r="1249" spans="1:13" x14ac:dyDescent="0.2">
      <c r="A1249" s="1134" t="s">
        <v>38</v>
      </c>
      <c r="B1249" s="1135"/>
      <c r="C1249" s="1135"/>
      <c r="D1249" s="58" t="s">
        <v>413</v>
      </c>
      <c r="E1249" s="1139" t="s">
        <v>142</v>
      </c>
      <c r="F1249" s="1139"/>
      <c r="G1249" s="1140"/>
    </row>
    <row r="1250" spans="1:13" ht="13.5" thickBot="1" x14ac:dyDescent="0.25">
      <c r="A1250" s="1141" t="s">
        <v>39</v>
      </c>
      <c r="B1250" s="1142"/>
      <c r="C1250" s="1142"/>
      <c r="D1250" s="59" t="s">
        <v>414</v>
      </c>
      <c r="E1250" s="1143" t="s">
        <v>0</v>
      </c>
      <c r="F1250" s="1143"/>
      <c r="G1250" s="1144"/>
    </row>
    <row r="1251" spans="1:13" ht="16.5" x14ac:dyDescent="0.25">
      <c r="A1251" s="1152" t="s">
        <v>29</v>
      </c>
      <c r="B1251" s="1153"/>
      <c r="C1251" s="1153"/>
      <c r="D1251" s="1153"/>
      <c r="E1251" s="1153"/>
      <c r="F1251" s="1153"/>
      <c r="G1251" s="1154"/>
    </row>
    <row r="1252" spans="1:13" x14ac:dyDescent="0.2">
      <c r="A1252" s="1155" t="s">
        <v>48</v>
      </c>
      <c r="B1252" s="1156"/>
      <c r="C1252" s="1156"/>
      <c r="D1252" s="1156"/>
      <c r="E1252" s="1156"/>
      <c r="F1252" s="1156"/>
      <c r="G1252" s="1157"/>
    </row>
    <row r="1253" spans="1:13" x14ac:dyDescent="0.2">
      <c r="A1253" s="1158" t="s">
        <v>49</v>
      </c>
      <c r="B1253" s="1159"/>
      <c r="C1253" s="1159"/>
      <c r="D1253" s="1159"/>
      <c r="E1253" s="1159"/>
      <c r="F1253" s="1159"/>
      <c r="G1253" s="1160"/>
    </row>
    <row r="1254" spans="1:13" x14ac:dyDescent="0.2">
      <c r="A1254" s="6"/>
      <c r="B1254" s="99"/>
      <c r="C1254" s="8"/>
      <c r="D1254" s="9"/>
      <c r="E1254" s="99"/>
      <c r="F1254" s="10"/>
      <c r="G1254" s="373" t="s">
        <v>412</v>
      </c>
    </row>
    <row r="1255" spans="1:13" x14ac:dyDescent="0.2">
      <c r="A1255" s="12" t="s">
        <v>1</v>
      </c>
      <c r="B1255" s="13"/>
      <c r="C1255" s="14" t="s">
        <v>61</v>
      </c>
      <c r="D1255" s="13"/>
      <c r="E1255" s="343" t="s">
        <v>3190</v>
      </c>
      <c r="F1255" s="98"/>
      <c r="G1255" s="344" t="s">
        <v>3119</v>
      </c>
    </row>
    <row r="1256" spans="1:13" x14ac:dyDescent="0.2">
      <c r="A1256" s="17" t="s">
        <v>8</v>
      </c>
      <c r="B1256" s="100"/>
      <c r="C1256" s="19"/>
      <c r="D1256" s="4"/>
      <c r="E1256" s="1145"/>
      <c r="F1256" s="1146"/>
      <c r="G1256" s="20"/>
    </row>
    <row r="1257" spans="1:13" x14ac:dyDescent="0.2">
      <c r="A1257" s="21" t="s">
        <v>37</v>
      </c>
      <c r="B1257" s="22"/>
      <c r="C1257" s="22"/>
      <c r="D1257" s="22"/>
      <c r="E1257" s="23" t="s">
        <v>46</v>
      </c>
      <c r="F1257" s="24"/>
      <c r="G1257" s="20" t="s">
        <v>50</v>
      </c>
    </row>
    <row r="1258" spans="1:13" x14ac:dyDescent="0.2">
      <c r="A1258" s="6"/>
      <c r="B1258" s="99"/>
      <c r="C1258" s="8"/>
      <c r="D1258" s="8"/>
      <c r="E1258" s="1147"/>
      <c r="F1258" s="1148"/>
      <c r="G1258" s="25"/>
    </row>
    <row r="1259" spans="1:13" ht="26.25" thickBot="1" x14ac:dyDescent="0.25">
      <c r="A1259" s="210" t="s">
        <v>47</v>
      </c>
      <c r="B1259" s="28" t="s">
        <v>23</v>
      </c>
      <c r="C1259" s="28" t="s">
        <v>34</v>
      </c>
      <c r="D1259" s="110" t="s">
        <v>53</v>
      </c>
      <c r="E1259" s="114" t="s">
        <v>54</v>
      </c>
      <c r="F1259" s="111" t="s">
        <v>55</v>
      </c>
      <c r="G1259" s="112" t="s">
        <v>35</v>
      </c>
    </row>
    <row r="1260" spans="1:13" ht="13.5" thickTop="1" x14ac:dyDescent="0.2">
      <c r="A1260" s="29"/>
      <c r="B1260" s="211"/>
      <c r="C1260" s="346"/>
      <c r="D1260" s="909" t="s">
        <v>160</v>
      </c>
      <c r="E1260" s="569"/>
      <c r="F1260" s="792"/>
      <c r="G1260" s="200">
        <f>G1244</f>
        <v>330000</v>
      </c>
    </row>
    <row r="1261" spans="1:13" x14ac:dyDescent="0.2">
      <c r="A1261" s="29"/>
      <c r="B1261" s="101"/>
      <c r="C1261" s="352"/>
      <c r="D1261" s="669"/>
      <c r="E1261" s="108"/>
      <c r="F1261" s="128"/>
      <c r="G1261" s="353" t="s">
        <v>8</v>
      </c>
    </row>
    <row r="1262" spans="1:13" x14ac:dyDescent="0.2">
      <c r="A1262" s="29"/>
      <c r="B1262" s="101"/>
      <c r="C1262" s="352"/>
      <c r="D1262" s="657" t="s">
        <v>3151</v>
      </c>
      <c r="E1262" s="108"/>
      <c r="F1262" s="149"/>
      <c r="G1262" s="353"/>
      <c r="I1262" s="364" t="s">
        <v>2529</v>
      </c>
      <c r="J1262" s="969"/>
      <c r="K1262" s="969"/>
      <c r="L1262" s="969"/>
      <c r="M1262" s="969"/>
    </row>
    <row r="1263" spans="1:13" x14ac:dyDescent="0.2">
      <c r="A1263" s="29"/>
      <c r="B1263" s="101"/>
      <c r="C1263" s="352"/>
      <c r="D1263" s="657" t="s">
        <v>3152</v>
      </c>
      <c r="E1263" s="108"/>
      <c r="F1263" s="128"/>
      <c r="G1263" s="353"/>
      <c r="I1263" s="757" t="s">
        <v>2702</v>
      </c>
      <c r="J1263" s="969"/>
      <c r="K1263" s="969"/>
      <c r="L1263" s="969"/>
      <c r="M1263" s="969"/>
    </row>
    <row r="1264" spans="1:13" x14ac:dyDescent="0.2">
      <c r="A1264" s="29"/>
      <c r="B1264" s="646"/>
      <c r="C1264" s="656"/>
      <c r="D1264" s="757"/>
      <c r="E1264" s="745"/>
      <c r="F1264" s="659"/>
      <c r="G1264" s="353"/>
      <c r="I1264" s="757" t="s">
        <v>2703</v>
      </c>
      <c r="J1264" s="969"/>
      <c r="K1264" s="969"/>
      <c r="L1264" s="969"/>
      <c r="M1264" s="969"/>
    </row>
    <row r="1265" spans="1:13" x14ac:dyDescent="0.2">
      <c r="A1265" s="29"/>
      <c r="B1265" s="646"/>
      <c r="C1265" s="656"/>
      <c r="D1265" s="364" t="s">
        <v>2529</v>
      </c>
      <c r="E1265" s="745"/>
      <c r="F1265" s="659"/>
      <c r="G1265" s="353"/>
      <c r="I1265" s="757" t="s">
        <v>2704</v>
      </c>
      <c r="J1265" s="969"/>
      <c r="K1265" s="969"/>
      <c r="L1265" s="969"/>
      <c r="M1265" s="969"/>
    </row>
    <row r="1266" spans="1:13" x14ac:dyDescent="0.2">
      <c r="A1266" s="29"/>
      <c r="B1266" s="646"/>
      <c r="C1266" s="656"/>
      <c r="D1266" s="757" t="s">
        <v>2702</v>
      </c>
      <c r="E1266" s="745"/>
      <c r="F1266" s="659"/>
      <c r="G1266" s="353"/>
      <c r="I1266" s="682" t="s">
        <v>2705</v>
      </c>
      <c r="J1266" s="970"/>
      <c r="K1266" s="970"/>
      <c r="L1266" s="970"/>
      <c r="M1266" s="970"/>
    </row>
    <row r="1267" spans="1:13" x14ac:dyDescent="0.2">
      <c r="A1267" s="29"/>
      <c r="B1267" s="105"/>
      <c r="C1267" s="352"/>
      <c r="D1267" s="757" t="s">
        <v>2703</v>
      </c>
      <c r="E1267" s="102"/>
      <c r="F1267" s="128"/>
      <c r="G1267" s="353" t="s">
        <v>8</v>
      </c>
      <c r="I1267" s="357" t="s">
        <v>2706</v>
      </c>
      <c r="J1267" s="967"/>
      <c r="K1267" s="967"/>
      <c r="L1267" s="967"/>
      <c r="M1267" s="967"/>
    </row>
    <row r="1268" spans="1:13" x14ac:dyDescent="0.2">
      <c r="A1268" s="29"/>
      <c r="B1268" s="151"/>
      <c r="C1268" s="366"/>
      <c r="D1268" s="757" t="s">
        <v>2704</v>
      </c>
      <c r="E1268" s="108"/>
      <c r="F1268" s="150"/>
      <c r="G1268" s="353" t="s">
        <v>8</v>
      </c>
      <c r="I1268" s="357" t="s">
        <v>2707</v>
      </c>
      <c r="J1268" s="967"/>
      <c r="K1268" s="967"/>
      <c r="L1268" s="967"/>
      <c r="M1268" s="967"/>
    </row>
    <row r="1269" spans="1:13" x14ac:dyDescent="0.2">
      <c r="A1269" s="29"/>
      <c r="B1269" s="101"/>
      <c r="C1269" s="352"/>
      <c r="D1269" s="682" t="s">
        <v>2705</v>
      </c>
      <c r="E1269" s="104"/>
      <c r="F1269" s="128"/>
      <c r="G1269" s="353" t="s">
        <v>8</v>
      </c>
      <c r="I1269" s="365" t="s">
        <v>2708</v>
      </c>
      <c r="J1269" s="970"/>
      <c r="K1269" s="970"/>
      <c r="L1269" s="970"/>
      <c r="M1269" s="970"/>
    </row>
    <row r="1270" spans="1:13" x14ac:dyDescent="0.2">
      <c r="A1270" s="29"/>
      <c r="B1270" s="106"/>
      <c r="C1270" s="41"/>
      <c r="D1270" s="357" t="s">
        <v>2706</v>
      </c>
      <c r="E1270" s="104"/>
      <c r="F1270" s="128"/>
      <c r="G1270" s="353" t="s">
        <v>8</v>
      </c>
      <c r="I1270" s="365" t="s">
        <v>2709</v>
      </c>
      <c r="J1270" s="970"/>
      <c r="K1270" s="970"/>
      <c r="L1270" s="970"/>
      <c r="M1270" s="970"/>
    </row>
    <row r="1271" spans="1:13" x14ac:dyDescent="0.2">
      <c r="A1271" s="29"/>
      <c r="B1271" s="105"/>
      <c r="C1271" s="41"/>
      <c r="D1271" s="357" t="s">
        <v>2707</v>
      </c>
      <c r="E1271" s="108"/>
      <c r="F1271" s="152"/>
      <c r="G1271" s="353" t="s">
        <v>8</v>
      </c>
    </row>
    <row r="1272" spans="1:13" x14ac:dyDescent="0.2">
      <c r="A1272" s="29"/>
      <c r="B1272" s="793"/>
      <c r="C1272" s="647"/>
      <c r="D1272" s="365" t="s">
        <v>2708</v>
      </c>
      <c r="E1272" s="745"/>
      <c r="F1272" s="794"/>
      <c r="G1272" s="353"/>
    </row>
    <row r="1273" spans="1:13" x14ac:dyDescent="0.2">
      <c r="A1273" s="29"/>
      <c r="B1273" s="793"/>
      <c r="C1273" s="647"/>
      <c r="D1273" s="365" t="s">
        <v>2709</v>
      </c>
      <c r="E1273" s="745"/>
      <c r="F1273" s="794"/>
      <c r="G1273" s="353" t="s">
        <v>8</v>
      </c>
    </row>
    <row r="1274" spans="1:13" x14ac:dyDescent="0.2">
      <c r="A1274" s="29"/>
      <c r="B1274" s="107"/>
      <c r="C1274" s="41"/>
      <c r="D1274" s="357" t="s">
        <v>3153</v>
      </c>
      <c r="E1274" s="153"/>
      <c r="F1274" s="128"/>
      <c r="G1274" s="35"/>
      <c r="I1274" s="657" t="s">
        <v>3151</v>
      </c>
      <c r="J1274" s="968"/>
      <c r="K1274" s="968"/>
      <c r="L1274" s="968"/>
      <c r="M1274" s="968"/>
    </row>
    <row r="1275" spans="1:13" x14ac:dyDescent="0.2">
      <c r="A1275" s="29"/>
      <c r="B1275" s="107"/>
      <c r="C1275" s="41"/>
      <c r="D1275" s="365"/>
      <c r="E1275" s="153"/>
      <c r="F1275" s="128"/>
      <c r="G1275" s="35"/>
      <c r="I1275" s="657" t="s">
        <v>3152</v>
      </c>
      <c r="J1275" s="968"/>
      <c r="K1275" s="968"/>
      <c r="L1275" s="968"/>
      <c r="M1275" s="968"/>
    </row>
    <row r="1276" spans="1:13" x14ac:dyDescent="0.2">
      <c r="A1276" s="29"/>
      <c r="B1276" s="101"/>
      <c r="C1276" s="41"/>
      <c r="D1276" s="365"/>
      <c r="E1276" s="108"/>
      <c r="F1276" s="128"/>
      <c r="G1276" s="35"/>
    </row>
    <row r="1277" spans="1:13" x14ac:dyDescent="0.2">
      <c r="A1277" s="29"/>
      <c r="B1277" s="646"/>
      <c r="C1277" s="647"/>
      <c r="D1277" s="682"/>
      <c r="E1277" s="745"/>
      <c r="F1277" s="659"/>
      <c r="G1277" s="35"/>
    </row>
    <row r="1278" spans="1:13" x14ac:dyDescent="0.2">
      <c r="A1278" s="29"/>
      <c r="B1278" s="101"/>
      <c r="C1278" s="41"/>
      <c r="D1278" s="364"/>
      <c r="E1278" s="104"/>
      <c r="F1278" s="154"/>
      <c r="G1278" s="35"/>
    </row>
    <row r="1279" spans="1:13" x14ac:dyDescent="0.2">
      <c r="A1279" s="29"/>
      <c r="B1279" s="646"/>
      <c r="C1279" s="647"/>
      <c r="D1279" s="757"/>
      <c r="E1279" s="649"/>
      <c r="F1279" s="650"/>
      <c r="G1279" s="35"/>
    </row>
    <row r="1280" spans="1:13" x14ac:dyDescent="0.2">
      <c r="A1280" s="29"/>
      <c r="B1280" s="101"/>
      <c r="C1280" s="41"/>
      <c r="D1280" s="757"/>
      <c r="E1280" s="104"/>
      <c r="F1280" s="154"/>
      <c r="G1280" s="35"/>
    </row>
    <row r="1281" spans="1:7" x14ac:dyDescent="0.2">
      <c r="A1281" s="29"/>
      <c r="B1281" s="101"/>
      <c r="C1281" s="41"/>
      <c r="D1281" s="757"/>
      <c r="E1281" s="104"/>
      <c r="F1281" s="154"/>
      <c r="G1281" s="35"/>
    </row>
    <row r="1282" spans="1:7" x14ac:dyDescent="0.2">
      <c r="A1282" s="29"/>
      <c r="B1282" s="101"/>
      <c r="C1282" s="41"/>
      <c r="D1282" s="682"/>
      <c r="E1282" s="104"/>
      <c r="F1282" s="154"/>
      <c r="G1282" s="35"/>
    </row>
    <row r="1283" spans="1:7" x14ac:dyDescent="0.2">
      <c r="A1283" s="29"/>
      <c r="B1283" s="101"/>
      <c r="C1283" s="41"/>
      <c r="D1283" s="357"/>
      <c r="E1283" s="104"/>
      <c r="F1283" s="154"/>
      <c r="G1283" s="35"/>
    </row>
    <row r="1284" spans="1:7" x14ac:dyDescent="0.2">
      <c r="A1284" s="29"/>
      <c r="B1284" s="101"/>
      <c r="C1284" s="41"/>
      <c r="D1284" s="357"/>
      <c r="E1284" s="104"/>
      <c r="F1284" s="154"/>
      <c r="G1284" s="35"/>
    </row>
    <row r="1285" spans="1:7" x14ac:dyDescent="0.2">
      <c r="A1285" s="29"/>
      <c r="B1285" s="101"/>
      <c r="C1285" s="41"/>
      <c r="D1285" s="365"/>
      <c r="E1285" s="104"/>
      <c r="F1285" s="154"/>
      <c r="G1285" s="35"/>
    </row>
    <row r="1286" spans="1:7" x14ac:dyDescent="0.2">
      <c r="A1286" s="29"/>
      <c r="B1286" s="101"/>
      <c r="C1286" s="41"/>
      <c r="D1286" s="365"/>
      <c r="E1286" s="104"/>
      <c r="F1286" s="154"/>
      <c r="G1286" s="35"/>
    </row>
    <row r="1287" spans="1:7" x14ac:dyDescent="0.2">
      <c r="A1287" s="29"/>
      <c r="B1287" s="101"/>
      <c r="C1287" s="41"/>
      <c r="D1287" s="402" t="s">
        <v>1421</v>
      </c>
      <c r="E1287" s="104"/>
      <c r="F1287" s="154"/>
      <c r="G1287" s="35"/>
    </row>
    <row r="1288" spans="1:7" x14ac:dyDescent="0.2">
      <c r="A1288" s="29"/>
      <c r="B1288" s="101"/>
      <c r="C1288" s="41"/>
      <c r="D1288" s="364"/>
      <c r="E1288" s="108"/>
      <c r="F1288" s="128"/>
      <c r="G1288" s="35"/>
    </row>
    <row r="1289" spans="1:7" x14ac:dyDescent="0.2">
      <c r="A1289" s="29"/>
      <c r="B1289" s="101"/>
      <c r="C1289" s="41"/>
      <c r="D1289" s="357"/>
      <c r="E1289" s="153"/>
      <c r="F1289" s="128"/>
      <c r="G1289" s="35"/>
    </row>
    <row r="1290" spans="1:7" x14ac:dyDescent="0.2">
      <c r="A1290" s="29"/>
      <c r="B1290" s="101"/>
      <c r="C1290" s="41"/>
      <c r="D1290" s="357"/>
      <c r="E1290" s="102"/>
      <c r="F1290" s="128"/>
      <c r="G1290" s="35"/>
    </row>
    <row r="1291" spans="1:7" x14ac:dyDescent="0.2">
      <c r="A1291" s="29"/>
      <c r="B1291" s="101"/>
      <c r="C1291" s="31"/>
      <c r="D1291" s="67"/>
      <c r="E1291" s="131"/>
      <c r="F1291" s="117"/>
      <c r="G1291" s="35"/>
    </row>
    <row r="1292" spans="1:7" x14ac:dyDescent="0.2">
      <c r="A1292" s="29"/>
      <c r="B1292" s="101"/>
      <c r="C1292" s="41"/>
      <c r="D1292" s="406" t="s">
        <v>150</v>
      </c>
      <c r="E1292" s="108"/>
      <c r="F1292" s="149"/>
      <c r="G1292" s="35"/>
    </row>
    <row r="1293" spans="1:7" x14ac:dyDescent="0.2">
      <c r="A1293" s="29"/>
      <c r="B1293" s="101"/>
      <c r="C1293" s="41"/>
      <c r="D1293" s="144"/>
      <c r="E1293" s="108"/>
      <c r="F1293" s="149"/>
      <c r="G1293" s="35"/>
    </row>
    <row r="1294" spans="1:7" ht="13.5" thickBot="1" x14ac:dyDescent="0.25">
      <c r="A1294" s="45"/>
      <c r="B1294" s="132"/>
      <c r="C1294" s="115"/>
      <c r="D1294" s="115"/>
      <c r="E1294" s="132"/>
      <c r="F1294" s="49" t="s">
        <v>15</v>
      </c>
      <c r="G1294" s="50">
        <f>SUM(G1260:G1293)</f>
        <v>330000</v>
      </c>
    </row>
    <row r="1295" spans="1:7" ht="13.5" thickTop="1" x14ac:dyDescent="0.2">
      <c r="A1295" s="1149" t="s">
        <v>3154</v>
      </c>
      <c r="B1295" s="1186"/>
      <c r="C1295" s="1186"/>
      <c r="D1295" s="1186"/>
      <c r="E1295" s="1186"/>
      <c r="F1295" s="1186"/>
      <c r="G1295" s="1187"/>
    </row>
    <row r="1296" spans="1:7" ht="13.5" thickBot="1" x14ac:dyDescent="0.25">
      <c r="A1296" s="359" t="s">
        <v>8</v>
      </c>
      <c r="B1296" s="355"/>
      <c r="C1296" s="355" t="s">
        <v>3395</v>
      </c>
      <c r="D1296" s="360"/>
      <c r="E1296" s="355"/>
      <c r="F1296" s="361"/>
      <c r="G1296" s="362"/>
    </row>
    <row r="1297" spans="1:7" ht="13.5" thickTop="1" x14ac:dyDescent="0.2">
      <c r="A1297" s="1130"/>
      <c r="B1297" s="1131"/>
      <c r="C1297" s="1131"/>
      <c r="D1297" s="57" t="s">
        <v>11</v>
      </c>
      <c r="E1297" s="1132" t="s">
        <v>12</v>
      </c>
      <c r="F1297" s="1132"/>
      <c r="G1297" s="1133"/>
    </row>
    <row r="1298" spans="1:7" x14ac:dyDescent="0.2">
      <c r="A1298" s="1134" t="s">
        <v>17</v>
      </c>
      <c r="B1298" s="1135"/>
      <c r="C1298" s="1135"/>
      <c r="D1298" s="39"/>
      <c r="E1298" s="1136"/>
      <c r="F1298" s="1137"/>
      <c r="G1298" s="1138"/>
    </row>
    <row r="1299" spans="1:7" x14ac:dyDescent="0.2">
      <c r="A1299" s="1134" t="s">
        <v>38</v>
      </c>
      <c r="B1299" s="1135"/>
      <c r="C1299" s="1135"/>
      <c r="D1299" s="58" t="s">
        <v>413</v>
      </c>
      <c r="E1299" s="1139" t="s">
        <v>142</v>
      </c>
      <c r="F1299" s="1139"/>
      <c r="G1299" s="1140"/>
    </row>
    <row r="1300" spans="1:7" ht="13.5" thickBot="1" x14ac:dyDescent="0.25">
      <c r="A1300" s="1141" t="s">
        <v>39</v>
      </c>
      <c r="B1300" s="1142"/>
      <c r="C1300" s="1142"/>
      <c r="D1300" s="59" t="s">
        <v>414</v>
      </c>
      <c r="E1300" s="1143" t="s">
        <v>0</v>
      </c>
      <c r="F1300" s="1143"/>
      <c r="G1300" s="1144"/>
    </row>
    <row r="1301" spans="1:7" ht="16.5" x14ac:dyDescent="0.25">
      <c r="A1301" s="1152" t="s">
        <v>29</v>
      </c>
      <c r="B1301" s="1153"/>
      <c r="C1301" s="1153"/>
      <c r="D1301" s="1153"/>
      <c r="E1301" s="1153"/>
      <c r="F1301" s="1153"/>
      <c r="G1301" s="1154"/>
    </row>
    <row r="1302" spans="1:7" x14ac:dyDescent="0.2">
      <c r="A1302" s="1155" t="s">
        <v>48</v>
      </c>
      <c r="B1302" s="1156"/>
      <c r="C1302" s="1156"/>
      <c r="D1302" s="1156"/>
      <c r="E1302" s="1156"/>
      <c r="F1302" s="1156"/>
      <c r="G1302" s="1157"/>
    </row>
    <row r="1303" spans="1:7" x14ac:dyDescent="0.2">
      <c r="A1303" s="1158" t="s">
        <v>49</v>
      </c>
      <c r="B1303" s="1159"/>
      <c r="C1303" s="1159"/>
      <c r="D1303" s="1159"/>
      <c r="E1303" s="1159"/>
      <c r="F1303" s="1159"/>
      <c r="G1303" s="1160"/>
    </row>
    <row r="1304" spans="1:7" x14ac:dyDescent="0.2">
      <c r="A1304" s="6"/>
      <c r="B1304" s="99"/>
      <c r="C1304" s="8"/>
      <c r="D1304" s="9"/>
      <c r="E1304" s="99"/>
      <c r="F1304" s="10"/>
      <c r="G1304" s="373" t="s">
        <v>411</v>
      </c>
    </row>
    <row r="1305" spans="1:7" x14ac:dyDescent="0.2">
      <c r="A1305" s="12" t="s">
        <v>1</v>
      </c>
      <c r="B1305" s="13"/>
      <c r="C1305" s="14" t="s">
        <v>61</v>
      </c>
      <c r="D1305" s="13"/>
      <c r="E1305" s="343" t="s">
        <v>2857</v>
      </c>
      <c r="F1305" s="98"/>
      <c r="G1305" s="344" t="s">
        <v>3191</v>
      </c>
    </row>
    <row r="1306" spans="1:7" x14ac:dyDescent="0.2">
      <c r="A1306" s="17" t="s">
        <v>8</v>
      </c>
      <c r="B1306" s="100"/>
      <c r="C1306" s="19"/>
      <c r="D1306" s="4"/>
      <c r="E1306" s="1145"/>
      <c r="F1306" s="1146"/>
      <c r="G1306" s="20"/>
    </row>
    <row r="1307" spans="1:7" x14ac:dyDescent="0.2">
      <c r="A1307" s="21" t="s">
        <v>37</v>
      </c>
      <c r="B1307" s="22"/>
      <c r="C1307" s="22"/>
      <c r="D1307" s="22"/>
      <c r="E1307" s="23" t="s">
        <v>46</v>
      </c>
      <c r="F1307" s="24"/>
      <c r="G1307" s="20" t="s">
        <v>50</v>
      </c>
    </row>
    <row r="1308" spans="1:7" x14ac:dyDescent="0.2">
      <c r="A1308" s="6"/>
      <c r="B1308" s="99"/>
      <c r="C1308" s="8"/>
      <c r="D1308" s="8"/>
      <c r="E1308" s="1147"/>
      <c r="F1308" s="1148"/>
      <c r="G1308" s="25"/>
    </row>
    <row r="1309" spans="1:7" ht="26.25" thickBot="1" x14ac:dyDescent="0.25">
      <c r="A1309" s="210" t="s">
        <v>47</v>
      </c>
      <c r="B1309" s="28" t="s">
        <v>23</v>
      </c>
      <c r="C1309" s="28" t="s">
        <v>34</v>
      </c>
      <c r="D1309" s="110" t="s">
        <v>53</v>
      </c>
      <c r="E1309" s="114" t="s">
        <v>54</v>
      </c>
      <c r="F1309" s="111" t="s">
        <v>55</v>
      </c>
      <c r="G1309" s="112" t="s">
        <v>35</v>
      </c>
    </row>
    <row r="1310" spans="1:7" ht="13.5" thickTop="1" x14ac:dyDescent="0.2">
      <c r="A1310" s="29">
        <v>1</v>
      </c>
      <c r="B1310" s="211"/>
      <c r="C1310" s="346" t="s">
        <v>300</v>
      </c>
      <c r="D1310" s="669" t="s">
        <v>3122</v>
      </c>
      <c r="E1310" s="569">
        <v>50</v>
      </c>
      <c r="F1310" s="792"/>
      <c r="G1310" s="35">
        <f>F1310*E1310</f>
        <v>0</v>
      </c>
    </row>
    <row r="1311" spans="1:7" x14ac:dyDescent="0.2">
      <c r="A1311" s="29"/>
      <c r="B1311" s="101"/>
      <c r="C1311" s="352"/>
      <c r="D1311" s="669" t="s">
        <v>3123</v>
      </c>
      <c r="E1311" s="108"/>
      <c r="F1311" s="128"/>
      <c r="G1311" s="35"/>
    </row>
    <row r="1312" spans="1:7" x14ac:dyDescent="0.2">
      <c r="A1312" s="29"/>
      <c r="B1312" s="101"/>
      <c r="C1312" s="352"/>
      <c r="D1312" s="657" t="s">
        <v>3124</v>
      </c>
      <c r="E1312" s="108"/>
      <c r="F1312" s="149"/>
      <c r="G1312" s="353"/>
    </row>
    <row r="1313" spans="1:7" x14ac:dyDescent="0.2">
      <c r="A1313" s="29"/>
      <c r="B1313" s="101"/>
      <c r="C1313" s="352"/>
      <c r="D1313" s="657" t="s">
        <v>3127</v>
      </c>
      <c r="E1313" s="108"/>
      <c r="F1313" s="128"/>
      <c r="G1313" s="353"/>
    </row>
    <row r="1314" spans="1:7" x14ac:dyDescent="0.2">
      <c r="A1314" s="29"/>
      <c r="B1314" s="105"/>
      <c r="C1314" s="352"/>
      <c r="D1314" s="791" t="s">
        <v>433</v>
      </c>
      <c r="E1314" s="102"/>
      <c r="F1314" s="128"/>
      <c r="G1314" s="353" t="s">
        <v>8</v>
      </c>
    </row>
    <row r="1315" spans="1:7" x14ac:dyDescent="0.2">
      <c r="A1315" s="29"/>
      <c r="B1315" s="151"/>
      <c r="C1315" s="366"/>
      <c r="D1315" s="351" t="s">
        <v>3128</v>
      </c>
      <c r="E1315" s="108"/>
      <c r="F1315" s="150"/>
      <c r="G1315" s="353" t="s">
        <v>8</v>
      </c>
    </row>
    <row r="1316" spans="1:7" x14ac:dyDescent="0.2">
      <c r="A1316" s="29"/>
      <c r="B1316" s="101"/>
      <c r="C1316" s="352"/>
      <c r="D1316" s="351" t="s">
        <v>3129</v>
      </c>
      <c r="E1316" s="104"/>
      <c r="F1316" s="128"/>
      <c r="G1316" s="353" t="s">
        <v>8</v>
      </c>
    </row>
    <row r="1317" spans="1:7" x14ac:dyDescent="0.2">
      <c r="A1317" s="29"/>
      <c r="B1317" s="106"/>
      <c r="C1317" s="41"/>
      <c r="D1317" s="351" t="s">
        <v>2865</v>
      </c>
      <c r="E1317" s="104"/>
      <c r="F1317" s="128"/>
      <c r="G1317" s="353" t="s">
        <v>8</v>
      </c>
    </row>
    <row r="1318" spans="1:7" x14ac:dyDescent="0.2">
      <c r="A1318" s="29"/>
      <c r="B1318" s="105"/>
      <c r="C1318" s="41"/>
      <c r="D1318" s="357" t="s">
        <v>3130</v>
      </c>
      <c r="E1318" s="108"/>
      <c r="F1318" s="152"/>
      <c r="G1318" s="353" t="s">
        <v>8</v>
      </c>
    </row>
    <row r="1319" spans="1:7" x14ac:dyDescent="0.2">
      <c r="A1319" s="29"/>
      <c r="B1319" s="793"/>
      <c r="C1319" s="647"/>
      <c r="D1319" s="669" t="s">
        <v>3131</v>
      </c>
      <c r="E1319" s="745"/>
      <c r="F1319" s="794"/>
      <c r="G1319" s="353"/>
    </row>
    <row r="1320" spans="1:7" x14ac:dyDescent="0.2">
      <c r="A1320" s="29"/>
      <c r="B1320" s="793"/>
      <c r="C1320" s="647"/>
      <c r="D1320" s="669" t="s">
        <v>3132</v>
      </c>
      <c r="E1320" s="745"/>
      <c r="F1320" s="794"/>
      <c r="G1320" s="353" t="s">
        <v>8</v>
      </c>
    </row>
    <row r="1321" spans="1:7" x14ac:dyDescent="0.2">
      <c r="A1321" s="29"/>
      <c r="B1321" s="107"/>
      <c r="C1321" s="41"/>
      <c r="D1321" s="357" t="s">
        <v>3133</v>
      </c>
      <c r="E1321" s="153"/>
      <c r="F1321" s="128"/>
      <c r="G1321" s="35"/>
    </row>
    <row r="1322" spans="1:7" x14ac:dyDescent="0.2">
      <c r="A1322" s="29"/>
      <c r="B1322" s="107"/>
      <c r="C1322" s="41"/>
      <c r="D1322" s="365" t="s">
        <v>3134</v>
      </c>
      <c r="E1322" s="153"/>
      <c r="F1322" s="128"/>
      <c r="G1322" s="35"/>
    </row>
    <row r="1323" spans="1:7" x14ac:dyDescent="0.2">
      <c r="A1323" s="29"/>
      <c r="B1323" s="101"/>
      <c r="C1323" s="41"/>
      <c r="D1323" s="365" t="s">
        <v>435</v>
      </c>
      <c r="E1323" s="108"/>
      <c r="F1323" s="128"/>
      <c r="G1323" s="35"/>
    </row>
    <row r="1324" spans="1:7" x14ac:dyDescent="0.2">
      <c r="A1324" s="29"/>
      <c r="B1324" s="646"/>
      <c r="C1324" s="647"/>
      <c r="D1324" s="682" t="s">
        <v>3135</v>
      </c>
      <c r="E1324" s="745"/>
      <c r="F1324" s="659"/>
      <c r="G1324" s="35"/>
    </row>
    <row r="1325" spans="1:7" x14ac:dyDescent="0.2">
      <c r="A1325" s="29"/>
      <c r="B1325" s="101"/>
      <c r="C1325" s="41"/>
      <c r="D1325" s="365" t="s">
        <v>3136</v>
      </c>
      <c r="E1325" s="153"/>
      <c r="F1325" s="128"/>
      <c r="G1325" s="35"/>
    </row>
    <row r="1326" spans="1:7" x14ac:dyDescent="0.2">
      <c r="A1326" s="29"/>
      <c r="B1326" s="105"/>
      <c r="C1326" s="41"/>
      <c r="D1326" s="400" t="s">
        <v>3137</v>
      </c>
      <c r="E1326" s="104"/>
      <c r="F1326" s="154"/>
      <c r="G1326" s="35"/>
    </row>
    <row r="1327" spans="1:7" x14ac:dyDescent="0.2">
      <c r="A1327" s="29"/>
      <c r="B1327" s="105"/>
      <c r="C1327" s="41"/>
      <c r="D1327" s="365" t="s">
        <v>3138</v>
      </c>
      <c r="E1327" s="104"/>
      <c r="F1327" s="154"/>
      <c r="G1327" s="35"/>
    </row>
    <row r="1328" spans="1:7" x14ac:dyDescent="0.2">
      <c r="A1328" s="29"/>
      <c r="B1328" s="101"/>
      <c r="C1328" s="41"/>
      <c r="D1328" s="365" t="s">
        <v>3139</v>
      </c>
      <c r="E1328" s="104"/>
      <c r="F1328" s="154"/>
      <c r="G1328" s="35"/>
    </row>
    <row r="1329" spans="1:7" x14ac:dyDescent="0.2">
      <c r="A1329" s="29"/>
      <c r="B1329" s="101"/>
      <c r="C1329" s="41"/>
      <c r="D1329" s="357" t="s">
        <v>3140</v>
      </c>
      <c r="E1329" s="104"/>
      <c r="F1329" s="154"/>
      <c r="G1329" s="35"/>
    </row>
    <row r="1330" spans="1:7" x14ac:dyDescent="0.2">
      <c r="A1330" s="29"/>
      <c r="B1330" s="101"/>
      <c r="C1330" s="41"/>
      <c r="D1330" s="357" t="s">
        <v>3141</v>
      </c>
      <c r="E1330" s="104"/>
      <c r="F1330" s="154"/>
      <c r="G1330" s="35"/>
    </row>
    <row r="1331" spans="1:7" x14ac:dyDescent="0.2">
      <c r="A1331" s="29"/>
      <c r="B1331" s="101"/>
      <c r="C1331" s="41"/>
      <c r="D1331" s="357" t="s">
        <v>3142</v>
      </c>
      <c r="E1331" s="104"/>
      <c r="F1331" s="154"/>
      <c r="G1331" s="35"/>
    </row>
    <row r="1332" spans="1:7" x14ac:dyDescent="0.2">
      <c r="A1332" s="29"/>
      <c r="B1332" s="101"/>
      <c r="C1332" s="41"/>
      <c r="D1332" s="357" t="s">
        <v>3143</v>
      </c>
      <c r="E1332" s="104"/>
      <c r="F1332" s="154"/>
      <c r="G1332" s="35"/>
    </row>
    <row r="1333" spans="1:7" x14ac:dyDescent="0.2">
      <c r="A1333" s="29"/>
      <c r="B1333" s="101"/>
      <c r="C1333" s="41"/>
      <c r="D1333" s="357" t="s">
        <v>3144</v>
      </c>
      <c r="E1333" s="104"/>
      <c r="F1333" s="154"/>
      <c r="G1333" s="35"/>
    </row>
    <row r="1334" spans="1:7" x14ac:dyDescent="0.2">
      <c r="A1334" s="29"/>
      <c r="B1334" s="101"/>
      <c r="C1334" s="41"/>
      <c r="D1334" s="357" t="s">
        <v>436</v>
      </c>
      <c r="E1334" s="104"/>
      <c r="F1334" s="154"/>
      <c r="G1334" s="35"/>
    </row>
    <row r="1335" spans="1:7" x14ac:dyDescent="0.2">
      <c r="A1335" s="29"/>
      <c r="B1335" s="101"/>
      <c r="C1335" s="41"/>
      <c r="D1335" s="401" t="s">
        <v>3145</v>
      </c>
      <c r="E1335" s="104"/>
      <c r="F1335" s="154"/>
      <c r="G1335" s="35"/>
    </row>
    <row r="1336" spans="1:7" x14ac:dyDescent="0.2">
      <c r="A1336" s="29"/>
      <c r="B1336" s="101"/>
      <c r="C1336" s="41"/>
      <c r="D1336" s="365" t="s">
        <v>3146</v>
      </c>
      <c r="E1336" s="104"/>
      <c r="F1336" s="154"/>
      <c r="G1336" s="35"/>
    </row>
    <row r="1337" spans="1:7" x14ac:dyDescent="0.2">
      <c r="A1337" s="29"/>
      <c r="B1337" s="101"/>
      <c r="C1337" s="41"/>
      <c r="D1337" s="402" t="s">
        <v>3147</v>
      </c>
      <c r="E1337" s="104"/>
      <c r="F1337" s="154"/>
      <c r="G1337" s="35"/>
    </row>
    <row r="1338" spans="1:7" x14ac:dyDescent="0.2">
      <c r="A1338" s="29"/>
      <c r="B1338" s="101"/>
      <c r="C1338" s="41"/>
      <c r="D1338" s="364" t="s">
        <v>3148</v>
      </c>
      <c r="E1338" s="108"/>
      <c r="F1338" s="128"/>
      <c r="G1338" s="35"/>
    </row>
    <row r="1339" spans="1:7" x14ac:dyDescent="0.2">
      <c r="A1339" s="29"/>
      <c r="B1339" s="101"/>
      <c r="C1339" s="41"/>
      <c r="D1339" s="357" t="s">
        <v>3149</v>
      </c>
      <c r="E1339" s="153"/>
      <c r="F1339" s="128"/>
      <c r="G1339" s="35"/>
    </row>
    <row r="1340" spans="1:7" x14ac:dyDescent="0.2">
      <c r="A1340" s="29"/>
      <c r="B1340" s="101"/>
      <c r="C1340" s="41"/>
      <c r="D1340" s="357" t="s">
        <v>3150</v>
      </c>
      <c r="E1340" s="102"/>
      <c r="F1340" s="128"/>
      <c r="G1340" s="35"/>
    </row>
    <row r="1341" spans="1:7" x14ac:dyDescent="0.2">
      <c r="A1341" s="29"/>
      <c r="B1341" s="101"/>
      <c r="C1341" s="31"/>
      <c r="D1341" s="67"/>
      <c r="E1341" s="131"/>
      <c r="F1341" s="117"/>
      <c r="G1341" s="35"/>
    </row>
    <row r="1342" spans="1:7" x14ac:dyDescent="0.2">
      <c r="A1342" s="29"/>
      <c r="B1342" s="101"/>
      <c r="C1342" s="41"/>
      <c r="D1342" s="406" t="s">
        <v>8</v>
      </c>
      <c r="E1342" s="108"/>
      <c r="F1342" s="149"/>
      <c r="G1342" s="35"/>
    </row>
    <row r="1343" spans="1:7" x14ac:dyDescent="0.2">
      <c r="A1343" s="29"/>
      <c r="B1343" s="101"/>
      <c r="C1343" s="41"/>
      <c r="D1343" s="144"/>
      <c r="E1343" s="108"/>
      <c r="F1343" s="149"/>
      <c r="G1343" s="35"/>
    </row>
    <row r="1344" spans="1:7" ht="13.5" thickBot="1" x14ac:dyDescent="0.25">
      <c r="A1344" s="45"/>
      <c r="B1344" s="132"/>
      <c r="C1344" s="115"/>
      <c r="D1344" s="115"/>
      <c r="E1344" s="132"/>
      <c r="F1344" s="49" t="s">
        <v>158</v>
      </c>
      <c r="G1344" s="50">
        <f>SUM(G1310:G1343)</f>
        <v>0</v>
      </c>
    </row>
    <row r="1345" spans="1:7" ht="13.5" thickTop="1" x14ac:dyDescent="0.2">
      <c r="A1345" s="1149" t="s">
        <v>3154</v>
      </c>
      <c r="B1345" s="1186"/>
      <c r="C1345" s="1186"/>
      <c r="D1345" s="1186"/>
      <c r="E1345" s="1186"/>
      <c r="F1345" s="1186"/>
      <c r="G1345" s="1187"/>
    </row>
    <row r="1346" spans="1:7" ht="13.5" thickBot="1" x14ac:dyDescent="0.25">
      <c r="A1346" s="359" t="s">
        <v>8</v>
      </c>
      <c r="B1346" s="355"/>
      <c r="C1346" s="355" t="s">
        <v>3155</v>
      </c>
      <c r="D1346" s="360"/>
      <c r="E1346" s="355"/>
      <c r="F1346" s="361"/>
      <c r="G1346" s="362"/>
    </row>
    <row r="1347" spans="1:7" ht="13.5" thickTop="1" x14ac:dyDescent="0.2">
      <c r="A1347" s="1130"/>
      <c r="B1347" s="1131"/>
      <c r="C1347" s="1131"/>
      <c r="D1347" s="57" t="s">
        <v>11</v>
      </c>
      <c r="E1347" s="1132" t="s">
        <v>12</v>
      </c>
      <c r="F1347" s="1132"/>
      <c r="G1347" s="1133"/>
    </row>
    <row r="1348" spans="1:7" x14ac:dyDescent="0.2">
      <c r="A1348" s="1134" t="s">
        <v>17</v>
      </c>
      <c r="B1348" s="1135"/>
      <c r="C1348" s="1135"/>
      <c r="D1348" s="39"/>
      <c r="E1348" s="1136"/>
      <c r="F1348" s="1137"/>
      <c r="G1348" s="1138"/>
    </row>
    <row r="1349" spans="1:7" x14ac:dyDescent="0.2">
      <c r="A1349" s="1134" t="s">
        <v>38</v>
      </c>
      <c r="B1349" s="1135"/>
      <c r="C1349" s="1135"/>
      <c r="D1349" s="58" t="s">
        <v>413</v>
      </c>
      <c r="E1349" s="1139" t="s">
        <v>142</v>
      </c>
      <c r="F1349" s="1139"/>
      <c r="G1349" s="1140"/>
    </row>
    <row r="1350" spans="1:7" ht="13.5" thickBot="1" x14ac:dyDescent="0.25">
      <c r="A1350" s="1141" t="s">
        <v>39</v>
      </c>
      <c r="B1350" s="1142"/>
      <c r="C1350" s="1142"/>
      <c r="D1350" s="59" t="s">
        <v>414</v>
      </c>
      <c r="E1350" s="1143" t="s">
        <v>0</v>
      </c>
      <c r="F1350" s="1143"/>
      <c r="G1350" s="1144"/>
    </row>
    <row r="1351" spans="1:7" ht="16.5" x14ac:dyDescent="0.25">
      <c r="A1351" s="1152" t="s">
        <v>29</v>
      </c>
      <c r="B1351" s="1153"/>
      <c r="C1351" s="1153"/>
      <c r="D1351" s="1153"/>
      <c r="E1351" s="1153"/>
      <c r="F1351" s="1153"/>
      <c r="G1351" s="1154"/>
    </row>
    <row r="1352" spans="1:7" x14ac:dyDescent="0.2">
      <c r="A1352" s="1155" t="s">
        <v>48</v>
      </c>
      <c r="B1352" s="1156"/>
      <c r="C1352" s="1156"/>
      <c r="D1352" s="1156"/>
      <c r="E1352" s="1156"/>
      <c r="F1352" s="1156"/>
      <c r="G1352" s="1157"/>
    </row>
    <row r="1353" spans="1:7" x14ac:dyDescent="0.2">
      <c r="A1353" s="1158" t="s">
        <v>49</v>
      </c>
      <c r="B1353" s="1159"/>
      <c r="C1353" s="1159"/>
      <c r="D1353" s="1159"/>
      <c r="E1353" s="1159"/>
      <c r="F1353" s="1159"/>
      <c r="G1353" s="1160"/>
    </row>
    <row r="1354" spans="1:7" x14ac:dyDescent="0.2">
      <c r="A1354" s="6"/>
      <c r="B1354" s="99"/>
      <c r="C1354" s="8"/>
      <c r="D1354" s="9"/>
      <c r="E1354" s="99"/>
      <c r="F1354" s="10"/>
      <c r="G1354" s="373" t="s">
        <v>412</v>
      </c>
    </row>
    <row r="1355" spans="1:7" x14ac:dyDescent="0.2">
      <c r="A1355" s="12" t="s">
        <v>1</v>
      </c>
      <c r="B1355" s="13"/>
      <c r="C1355" s="14" t="s">
        <v>61</v>
      </c>
      <c r="D1355" s="13"/>
      <c r="E1355" s="343" t="s">
        <v>3190</v>
      </c>
      <c r="F1355" s="98"/>
      <c r="G1355" s="344" t="s">
        <v>3119</v>
      </c>
    </row>
    <row r="1356" spans="1:7" x14ac:dyDescent="0.2">
      <c r="A1356" s="17" t="s">
        <v>8</v>
      </c>
      <c r="B1356" s="100"/>
      <c r="C1356" s="19"/>
      <c r="D1356" s="4"/>
      <c r="E1356" s="1145"/>
      <c r="F1356" s="1146"/>
      <c r="G1356" s="20"/>
    </row>
    <row r="1357" spans="1:7" x14ac:dyDescent="0.2">
      <c r="A1357" s="21" t="s">
        <v>37</v>
      </c>
      <c r="B1357" s="22"/>
      <c r="C1357" s="22"/>
      <c r="D1357" s="22"/>
      <c r="E1357" s="23" t="s">
        <v>46</v>
      </c>
      <c r="F1357" s="24"/>
      <c r="G1357" s="20" t="s">
        <v>50</v>
      </c>
    </row>
    <row r="1358" spans="1:7" x14ac:dyDescent="0.2">
      <c r="A1358" s="6"/>
      <c r="B1358" s="99"/>
      <c r="C1358" s="8"/>
      <c r="D1358" s="8"/>
      <c r="E1358" s="1147"/>
      <c r="F1358" s="1148"/>
      <c r="G1358" s="25"/>
    </row>
    <row r="1359" spans="1:7" ht="26.25" thickBot="1" x14ac:dyDescent="0.25">
      <c r="A1359" s="210" t="s">
        <v>47</v>
      </c>
      <c r="B1359" s="28" t="s">
        <v>23</v>
      </c>
      <c r="C1359" s="28" t="s">
        <v>34</v>
      </c>
      <c r="D1359" s="110" t="s">
        <v>53</v>
      </c>
      <c r="E1359" s="114" t="s">
        <v>54</v>
      </c>
      <c r="F1359" s="111" t="s">
        <v>55</v>
      </c>
      <c r="G1359" s="112" t="s">
        <v>35</v>
      </c>
    </row>
    <row r="1360" spans="1:7" ht="13.5" thickTop="1" x14ac:dyDescent="0.2">
      <c r="A1360" s="29"/>
      <c r="B1360" s="211"/>
      <c r="C1360" s="346"/>
      <c r="D1360" s="909" t="s">
        <v>160</v>
      </c>
      <c r="E1360" s="569"/>
      <c r="F1360" s="792"/>
      <c r="G1360" s="200">
        <f>G1344</f>
        <v>0</v>
      </c>
    </row>
    <row r="1361" spans="1:7" x14ac:dyDescent="0.2">
      <c r="A1361" s="29"/>
      <c r="B1361" s="101"/>
      <c r="C1361" s="352"/>
      <c r="D1361" s="669"/>
      <c r="E1361" s="108"/>
      <c r="F1361" s="128"/>
      <c r="G1361" s="353" t="s">
        <v>8</v>
      </c>
    </row>
    <row r="1362" spans="1:7" x14ac:dyDescent="0.2">
      <c r="A1362" s="29"/>
      <c r="B1362" s="101"/>
      <c r="C1362" s="352"/>
      <c r="D1362" s="657" t="s">
        <v>3151</v>
      </c>
      <c r="E1362" s="108"/>
      <c r="F1362" s="149"/>
      <c r="G1362" s="353"/>
    </row>
    <row r="1363" spans="1:7" x14ac:dyDescent="0.2">
      <c r="A1363" s="29"/>
      <c r="B1363" s="101"/>
      <c r="C1363" s="352"/>
      <c r="D1363" s="657" t="s">
        <v>3152</v>
      </c>
      <c r="E1363" s="108"/>
      <c r="F1363" s="128"/>
      <c r="G1363" s="353"/>
    </row>
    <row r="1364" spans="1:7" x14ac:dyDescent="0.2">
      <c r="A1364" s="29"/>
      <c r="B1364" s="646"/>
      <c r="C1364" s="656"/>
      <c r="D1364" s="757"/>
      <c r="E1364" s="745"/>
      <c r="F1364" s="659"/>
      <c r="G1364" s="353"/>
    </row>
    <row r="1365" spans="1:7" x14ac:dyDescent="0.2">
      <c r="A1365" s="29"/>
      <c r="B1365" s="646"/>
      <c r="C1365" s="656"/>
      <c r="D1365" s="364" t="s">
        <v>2529</v>
      </c>
      <c r="E1365" s="745"/>
      <c r="F1365" s="659"/>
      <c r="G1365" s="353"/>
    </row>
    <row r="1366" spans="1:7" x14ac:dyDescent="0.2">
      <c r="A1366" s="29"/>
      <c r="B1366" s="646"/>
      <c r="C1366" s="656"/>
      <c r="D1366" s="757" t="s">
        <v>2702</v>
      </c>
      <c r="E1366" s="745"/>
      <c r="F1366" s="659"/>
      <c r="G1366" s="353"/>
    </row>
    <row r="1367" spans="1:7" x14ac:dyDescent="0.2">
      <c r="A1367" s="29"/>
      <c r="B1367" s="105"/>
      <c r="C1367" s="352"/>
      <c r="D1367" s="757" t="s">
        <v>2703</v>
      </c>
      <c r="E1367" s="102"/>
      <c r="F1367" s="128"/>
      <c r="G1367" s="353" t="s">
        <v>8</v>
      </c>
    </row>
    <row r="1368" spans="1:7" x14ac:dyDescent="0.2">
      <c r="A1368" s="29"/>
      <c r="B1368" s="151"/>
      <c r="C1368" s="366"/>
      <c r="D1368" s="757" t="s">
        <v>2704</v>
      </c>
      <c r="E1368" s="108"/>
      <c r="F1368" s="150"/>
      <c r="G1368" s="353" t="s">
        <v>8</v>
      </c>
    </row>
    <row r="1369" spans="1:7" x14ac:dyDescent="0.2">
      <c r="A1369" s="29"/>
      <c r="B1369" s="101"/>
      <c r="C1369" s="352"/>
      <c r="D1369" s="682" t="s">
        <v>2705</v>
      </c>
      <c r="E1369" s="104"/>
      <c r="F1369" s="128"/>
      <c r="G1369" s="353" t="s">
        <v>8</v>
      </c>
    </row>
    <row r="1370" spans="1:7" x14ac:dyDescent="0.2">
      <c r="A1370" s="29"/>
      <c r="B1370" s="106"/>
      <c r="C1370" s="41"/>
      <c r="D1370" s="357" t="s">
        <v>2706</v>
      </c>
      <c r="E1370" s="104"/>
      <c r="F1370" s="128"/>
      <c r="G1370" s="353" t="s">
        <v>8</v>
      </c>
    </row>
    <row r="1371" spans="1:7" x14ac:dyDescent="0.2">
      <c r="A1371" s="29"/>
      <c r="B1371" s="105"/>
      <c r="C1371" s="41"/>
      <c r="D1371" s="357" t="s">
        <v>2707</v>
      </c>
      <c r="E1371" s="108"/>
      <c r="F1371" s="152"/>
      <c r="G1371" s="353" t="s">
        <v>8</v>
      </c>
    </row>
    <row r="1372" spans="1:7" x14ac:dyDescent="0.2">
      <c r="A1372" s="29"/>
      <c r="B1372" s="793"/>
      <c r="C1372" s="647"/>
      <c r="D1372" s="365" t="s">
        <v>2708</v>
      </c>
      <c r="E1372" s="745"/>
      <c r="F1372" s="794"/>
      <c r="G1372" s="353"/>
    </row>
    <row r="1373" spans="1:7" x14ac:dyDescent="0.2">
      <c r="A1373" s="29"/>
      <c r="B1373" s="793"/>
      <c r="C1373" s="647"/>
      <c r="D1373" s="365" t="s">
        <v>2709</v>
      </c>
      <c r="E1373" s="745"/>
      <c r="F1373" s="794"/>
      <c r="G1373" s="353" t="s">
        <v>8</v>
      </c>
    </row>
    <row r="1374" spans="1:7" x14ac:dyDescent="0.2">
      <c r="A1374" s="29"/>
      <c r="B1374" s="107"/>
      <c r="C1374" s="41"/>
      <c r="D1374" s="357" t="s">
        <v>3153</v>
      </c>
      <c r="E1374" s="153"/>
      <c r="F1374" s="128"/>
      <c r="G1374" s="35"/>
    </row>
    <row r="1375" spans="1:7" x14ac:dyDescent="0.2">
      <c r="A1375" s="29"/>
      <c r="B1375" s="107"/>
      <c r="C1375" s="41"/>
      <c r="D1375" s="365"/>
      <c r="E1375" s="153"/>
      <c r="F1375" s="128"/>
      <c r="G1375" s="35"/>
    </row>
    <row r="1376" spans="1:7" x14ac:dyDescent="0.2">
      <c r="A1376" s="29"/>
      <c r="B1376" s="101"/>
      <c r="C1376" s="41"/>
      <c r="D1376" s="365"/>
      <c r="E1376" s="108"/>
      <c r="F1376" s="128"/>
      <c r="G1376" s="35"/>
    </row>
    <row r="1377" spans="1:7" x14ac:dyDescent="0.2">
      <c r="A1377" s="29"/>
      <c r="B1377" s="646"/>
      <c r="C1377" s="647"/>
      <c r="D1377" s="682"/>
      <c r="E1377" s="745"/>
      <c r="F1377" s="659"/>
      <c r="G1377" s="35"/>
    </row>
    <row r="1378" spans="1:7" x14ac:dyDescent="0.2">
      <c r="A1378" s="29"/>
      <c r="B1378" s="101"/>
      <c r="C1378" s="41"/>
      <c r="D1378" s="364"/>
      <c r="E1378" s="104"/>
      <c r="F1378" s="154"/>
      <c r="G1378" s="35"/>
    </row>
    <row r="1379" spans="1:7" x14ac:dyDescent="0.2">
      <c r="A1379" s="29"/>
      <c r="B1379" s="646"/>
      <c r="C1379" s="647"/>
      <c r="D1379" s="757"/>
      <c r="E1379" s="649"/>
      <c r="F1379" s="650"/>
      <c r="G1379" s="35"/>
    </row>
    <row r="1380" spans="1:7" x14ac:dyDescent="0.2">
      <c r="A1380" s="29"/>
      <c r="B1380" s="101"/>
      <c r="C1380" s="41"/>
      <c r="D1380" s="757"/>
      <c r="E1380" s="104"/>
      <c r="F1380" s="154"/>
      <c r="G1380" s="35"/>
    </row>
    <row r="1381" spans="1:7" x14ac:dyDescent="0.2">
      <c r="A1381" s="29"/>
      <c r="B1381" s="101"/>
      <c r="C1381" s="41"/>
      <c r="D1381" s="757"/>
      <c r="E1381" s="104"/>
      <c r="F1381" s="154"/>
      <c r="G1381" s="35"/>
    </row>
    <row r="1382" spans="1:7" x14ac:dyDescent="0.2">
      <c r="A1382" s="29"/>
      <c r="B1382" s="101"/>
      <c r="C1382" s="41"/>
      <c r="D1382" s="682"/>
      <c r="E1382" s="104"/>
      <c r="F1382" s="154"/>
      <c r="G1382" s="35"/>
    </row>
    <row r="1383" spans="1:7" x14ac:dyDescent="0.2">
      <c r="A1383" s="29"/>
      <c r="B1383" s="101"/>
      <c r="C1383" s="41"/>
      <c r="D1383" s="357"/>
      <c r="E1383" s="104"/>
      <c r="F1383" s="154"/>
      <c r="G1383" s="35"/>
    </row>
    <row r="1384" spans="1:7" x14ac:dyDescent="0.2">
      <c r="A1384" s="29"/>
      <c r="B1384" s="101"/>
      <c r="C1384" s="41"/>
      <c r="D1384" s="357"/>
      <c r="E1384" s="104"/>
      <c r="F1384" s="154"/>
      <c r="G1384" s="35"/>
    </row>
    <row r="1385" spans="1:7" x14ac:dyDescent="0.2">
      <c r="A1385" s="29"/>
      <c r="B1385" s="101"/>
      <c r="C1385" s="41"/>
      <c r="D1385" s="365"/>
      <c r="E1385" s="104"/>
      <c r="F1385" s="154"/>
      <c r="G1385" s="35"/>
    </row>
    <row r="1386" spans="1:7" x14ac:dyDescent="0.2">
      <c r="A1386" s="29"/>
      <c r="B1386" s="101"/>
      <c r="C1386" s="41"/>
      <c r="D1386" s="365"/>
      <c r="E1386" s="104"/>
      <c r="F1386" s="154"/>
      <c r="G1386" s="35"/>
    </row>
    <row r="1387" spans="1:7" x14ac:dyDescent="0.2">
      <c r="A1387" s="29"/>
      <c r="B1387" s="101"/>
      <c r="C1387" s="41"/>
      <c r="D1387" s="402"/>
      <c r="E1387" s="104"/>
      <c r="F1387" s="154"/>
      <c r="G1387" s="35"/>
    </row>
    <row r="1388" spans="1:7" x14ac:dyDescent="0.2">
      <c r="A1388" s="29"/>
      <c r="B1388" s="101"/>
      <c r="C1388" s="41"/>
      <c r="D1388" s="364"/>
      <c r="E1388" s="108"/>
      <c r="F1388" s="128"/>
      <c r="G1388" s="35"/>
    </row>
    <row r="1389" spans="1:7" x14ac:dyDescent="0.2">
      <c r="A1389" s="29"/>
      <c r="B1389" s="101"/>
      <c r="C1389" s="41"/>
      <c r="D1389" s="357"/>
      <c r="E1389" s="153"/>
      <c r="F1389" s="128"/>
      <c r="G1389" s="35"/>
    </row>
    <row r="1390" spans="1:7" x14ac:dyDescent="0.2">
      <c r="A1390" s="29"/>
      <c r="B1390" s="101"/>
      <c r="C1390" s="41"/>
      <c r="D1390" s="357"/>
      <c r="E1390" s="102"/>
      <c r="F1390" s="128"/>
      <c r="G1390" s="35"/>
    </row>
    <row r="1391" spans="1:7" x14ac:dyDescent="0.2">
      <c r="A1391" s="29"/>
      <c r="B1391" s="101"/>
      <c r="C1391" s="31"/>
      <c r="D1391" s="67"/>
      <c r="E1391" s="131"/>
      <c r="F1391" s="117"/>
      <c r="G1391" s="35"/>
    </row>
    <row r="1392" spans="1:7" x14ac:dyDescent="0.2">
      <c r="A1392" s="29"/>
      <c r="B1392" s="101"/>
      <c r="C1392" s="41"/>
      <c r="D1392" s="406" t="s">
        <v>8</v>
      </c>
      <c r="E1392" s="108"/>
      <c r="F1392" s="149"/>
      <c r="G1392" s="35"/>
    </row>
    <row r="1393" spans="1:7" x14ac:dyDescent="0.2">
      <c r="A1393" s="29"/>
      <c r="B1393" s="101"/>
      <c r="C1393" s="41"/>
      <c r="D1393" s="144"/>
      <c r="E1393" s="108"/>
      <c r="F1393" s="149"/>
      <c r="G1393" s="35"/>
    </row>
    <row r="1394" spans="1:7" ht="13.5" thickBot="1" x14ac:dyDescent="0.25">
      <c r="A1394" s="45"/>
      <c r="B1394" s="132"/>
      <c r="C1394" s="115"/>
      <c r="D1394" s="115"/>
      <c r="E1394" s="132"/>
      <c r="F1394" s="49" t="s">
        <v>15</v>
      </c>
      <c r="G1394" s="50">
        <f>SUM(G1360:G1393)</f>
        <v>0</v>
      </c>
    </row>
    <row r="1395" spans="1:7" ht="13.5" thickTop="1" x14ac:dyDescent="0.2">
      <c r="A1395" s="1149" t="s">
        <v>3154</v>
      </c>
      <c r="B1395" s="1186"/>
      <c r="C1395" s="1186"/>
      <c r="D1395" s="1186"/>
      <c r="E1395" s="1186"/>
      <c r="F1395" s="1186"/>
      <c r="G1395" s="1187"/>
    </row>
    <row r="1396" spans="1:7" ht="13.5" thickBot="1" x14ac:dyDescent="0.25">
      <c r="A1396" s="359" t="s">
        <v>8</v>
      </c>
      <c r="B1396" s="355"/>
      <c r="C1396" s="355" t="s">
        <v>3155</v>
      </c>
      <c r="D1396" s="360"/>
      <c r="E1396" s="355"/>
      <c r="F1396" s="361"/>
      <c r="G1396" s="362"/>
    </row>
    <row r="1397" spans="1:7" ht="13.5" thickTop="1" x14ac:dyDescent="0.2">
      <c r="A1397" s="1130"/>
      <c r="B1397" s="1131"/>
      <c r="C1397" s="1131"/>
      <c r="D1397" s="57" t="s">
        <v>11</v>
      </c>
      <c r="E1397" s="1132" t="s">
        <v>12</v>
      </c>
      <c r="F1397" s="1132"/>
      <c r="G1397" s="1133"/>
    </row>
    <row r="1398" spans="1:7" x14ac:dyDescent="0.2">
      <c r="A1398" s="1134" t="s">
        <v>17</v>
      </c>
      <c r="B1398" s="1135"/>
      <c r="C1398" s="1135"/>
      <c r="D1398" s="39"/>
      <c r="E1398" s="1136"/>
      <c r="F1398" s="1137"/>
      <c r="G1398" s="1138"/>
    </row>
    <row r="1399" spans="1:7" x14ac:dyDescent="0.2">
      <c r="A1399" s="1134" t="s">
        <v>38</v>
      </c>
      <c r="B1399" s="1135"/>
      <c r="C1399" s="1135"/>
      <c r="D1399" s="58" t="s">
        <v>413</v>
      </c>
      <c r="E1399" s="1139" t="s">
        <v>142</v>
      </c>
      <c r="F1399" s="1139"/>
      <c r="G1399" s="1140"/>
    </row>
    <row r="1400" spans="1:7" ht="13.5" thickBot="1" x14ac:dyDescent="0.25">
      <c r="A1400" s="1141" t="s">
        <v>39</v>
      </c>
      <c r="B1400" s="1142"/>
      <c r="C1400" s="1142"/>
      <c r="D1400" s="59" t="s">
        <v>414</v>
      </c>
      <c r="E1400" s="1143" t="s">
        <v>0</v>
      </c>
      <c r="F1400" s="1143"/>
      <c r="G1400" s="1144"/>
    </row>
    <row r="1401" spans="1:7" ht="16.5" x14ac:dyDescent="0.25">
      <c r="A1401" s="1152" t="s">
        <v>29</v>
      </c>
      <c r="B1401" s="1153"/>
      <c r="C1401" s="1153"/>
      <c r="D1401" s="1153"/>
      <c r="E1401" s="1153"/>
      <c r="F1401" s="1153"/>
      <c r="G1401" s="1154"/>
    </row>
    <row r="1402" spans="1:7" x14ac:dyDescent="0.2">
      <c r="A1402" s="1155" t="s">
        <v>48</v>
      </c>
      <c r="B1402" s="1156"/>
      <c r="C1402" s="1156"/>
      <c r="D1402" s="1156"/>
      <c r="E1402" s="1156"/>
      <c r="F1402" s="1156"/>
      <c r="G1402" s="1157"/>
    </row>
    <row r="1403" spans="1:7" x14ac:dyDescent="0.2">
      <c r="A1403" s="1158" t="s">
        <v>49</v>
      </c>
      <c r="B1403" s="1159"/>
      <c r="C1403" s="1159"/>
      <c r="D1403" s="1159"/>
      <c r="E1403" s="1159"/>
      <c r="F1403" s="1159"/>
      <c r="G1403" s="1160"/>
    </row>
    <row r="1404" spans="1:7" x14ac:dyDescent="0.2">
      <c r="A1404" s="6"/>
      <c r="B1404" s="99"/>
      <c r="C1404" s="8"/>
      <c r="D1404" s="9"/>
      <c r="E1404" s="99"/>
      <c r="F1404" s="10"/>
      <c r="G1404" s="11" t="s">
        <v>20</v>
      </c>
    </row>
    <row r="1405" spans="1:7" x14ac:dyDescent="0.2">
      <c r="A1405" s="12" t="s">
        <v>1</v>
      </c>
      <c r="B1405" s="13"/>
      <c r="C1405" s="14" t="s">
        <v>61</v>
      </c>
      <c r="D1405" s="13"/>
      <c r="E1405" s="343" t="s">
        <v>3301</v>
      </c>
      <c r="F1405" s="98"/>
      <c r="G1405" s="344" t="s">
        <v>3291</v>
      </c>
    </row>
    <row r="1406" spans="1:7" x14ac:dyDescent="0.2">
      <c r="A1406" s="17" t="s">
        <v>8</v>
      </c>
      <c r="B1406" s="100"/>
      <c r="C1406" s="19"/>
      <c r="D1406" s="4"/>
      <c r="E1406" s="1145"/>
      <c r="F1406" s="1146"/>
      <c r="G1406" s="20"/>
    </row>
    <row r="1407" spans="1:7" x14ac:dyDescent="0.2">
      <c r="A1407" s="21" t="s">
        <v>37</v>
      </c>
      <c r="B1407" s="22"/>
      <c r="C1407" s="22"/>
      <c r="D1407" s="22"/>
      <c r="E1407" s="23" t="s">
        <v>46</v>
      </c>
      <c r="F1407" s="24"/>
      <c r="G1407" s="20" t="s">
        <v>50</v>
      </c>
    </row>
    <row r="1408" spans="1:7" x14ac:dyDescent="0.2">
      <c r="A1408" s="6"/>
      <c r="B1408" s="99"/>
      <c r="C1408" s="8"/>
      <c r="D1408" s="8"/>
      <c r="E1408" s="1147"/>
      <c r="F1408" s="1148"/>
      <c r="G1408" s="25"/>
    </row>
    <row r="1409" spans="1:7" ht="26.25" thickBot="1" x14ac:dyDescent="0.25">
      <c r="A1409" s="210" t="s">
        <v>47</v>
      </c>
      <c r="B1409" s="28" t="s">
        <v>23</v>
      </c>
      <c r="C1409" s="28" t="s">
        <v>34</v>
      </c>
      <c r="D1409" s="110" t="s">
        <v>53</v>
      </c>
      <c r="E1409" s="114" t="s">
        <v>54</v>
      </c>
      <c r="F1409" s="111" t="s">
        <v>55</v>
      </c>
      <c r="G1409" s="112" t="s">
        <v>35</v>
      </c>
    </row>
    <row r="1410" spans="1:7" ht="13.5" thickTop="1" x14ac:dyDescent="0.2">
      <c r="A1410" s="29">
        <v>1</v>
      </c>
      <c r="B1410" s="211"/>
      <c r="C1410" s="346" t="s">
        <v>2311</v>
      </c>
      <c r="D1410" s="791" t="s">
        <v>2310</v>
      </c>
      <c r="E1410" s="569">
        <v>120</v>
      </c>
      <c r="F1410" s="792">
        <v>40</v>
      </c>
      <c r="G1410" s="35">
        <f>F1410*E1410</f>
        <v>4800</v>
      </c>
    </row>
    <row r="1411" spans="1:7" x14ac:dyDescent="0.2">
      <c r="A1411" s="29"/>
      <c r="B1411" s="101"/>
      <c r="C1411" s="352"/>
      <c r="D1411" s="351"/>
      <c r="E1411" s="108"/>
      <c r="F1411" s="128"/>
      <c r="G1411" s="35"/>
    </row>
    <row r="1412" spans="1:7" x14ac:dyDescent="0.2">
      <c r="A1412" s="29"/>
      <c r="B1412" s="101"/>
      <c r="C1412" s="352"/>
      <c r="D1412" s="351"/>
      <c r="E1412" s="108"/>
      <c r="F1412" s="149"/>
      <c r="G1412" s="353"/>
    </row>
    <row r="1413" spans="1:7" x14ac:dyDescent="0.2">
      <c r="A1413" s="29"/>
      <c r="B1413" s="101"/>
      <c r="C1413" s="352"/>
      <c r="D1413" s="351"/>
      <c r="E1413" s="108"/>
      <c r="F1413" s="128"/>
      <c r="G1413" s="353"/>
    </row>
    <row r="1414" spans="1:7" x14ac:dyDescent="0.2">
      <c r="A1414" s="29"/>
      <c r="B1414" s="105"/>
      <c r="C1414" s="352"/>
      <c r="D1414" s="357"/>
      <c r="E1414" s="102"/>
      <c r="F1414" s="128"/>
      <c r="G1414" s="353" t="s">
        <v>8</v>
      </c>
    </row>
    <row r="1415" spans="1:7" x14ac:dyDescent="0.2">
      <c r="A1415" s="29"/>
      <c r="B1415" s="105"/>
      <c r="C1415" s="352"/>
      <c r="D1415" s="791"/>
      <c r="E1415" s="102"/>
      <c r="F1415" s="128"/>
      <c r="G1415" s="353" t="s">
        <v>8</v>
      </c>
    </row>
    <row r="1416" spans="1:7" x14ac:dyDescent="0.2">
      <c r="A1416" s="29"/>
      <c r="B1416" s="151"/>
      <c r="C1416" s="366"/>
      <c r="D1416" s="351"/>
      <c r="E1416" s="108"/>
      <c r="F1416" s="150"/>
      <c r="G1416" s="353" t="s">
        <v>8</v>
      </c>
    </row>
    <row r="1417" spans="1:7" x14ac:dyDescent="0.2">
      <c r="A1417" s="29"/>
      <c r="B1417" s="101"/>
      <c r="C1417" s="352"/>
      <c r="D1417" s="351"/>
      <c r="E1417" s="104"/>
      <c r="F1417" s="128"/>
      <c r="G1417" s="353" t="s">
        <v>8</v>
      </c>
    </row>
    <row r="1418" spans="1:7" x14ac:dyDescent="0.2">
      <c r="A1418" s="29"/>
      <c r="B1418" s="106"/>
      <c r="C1418" s="41"/>
      <c r="D1418" s="351"/>
      <c r="E1418" s="104"/>
      <c r="F1418" s="128"/>
      <c r="G1418" s="353" t="s">
        <v>8</v>
      </c>
    </row>
    <row r="1419" spans="1:7" x14ac:dyDescent="0.2">
      <c r="A1419" s="29"/>
      <c r="B1419" s="105"/>
      <c r="C1419" s="41"/>
      <c r="D1419" s="136"/>
      <c r="E1419" s="108"/>
      <c r="F1419" s="152"/>
      <c r="G1419" s="353" t="s">
        <v>8</v>
      </c>
    </row>
    <row r="1420" spans="1:7" x14ac:dyDescent="0.2">
      <c r="A1420" s="29"/>
      <c r="B1420" s="793"/>
      <c r="C1420" s="647"/>
      <c r="D1420" s="786"/>
      <c r="E1420" s="745"/>
      <c r="F1420" s="794"/>
      <c r="G1420" s="353"/>
    </row>
    <row r="1421" spans="1:7" x14ac:dyDescent="0.2">
      <c r="A1421" s="29"/>
      <c r="B1421" s="793"/>
      <c r="C1421" s="647"/>
      <c r="D1421" s="786"/>
      <c r="E1421" s="745"/>
      <c r="F1421" s="794"/>
      <c r="G1421" s="353" t="s">
        <v>8</v>
      </c>
    </row>
    <row r="1422" spans="1:7" x14ac:dyDescent="0.2">
      <c r="A1422" s="29"/>
      <c r="B1422" s="107"/>
      <c r="C1422" s="41"/>
      <c r="D1422" s="136"/>
      <c r="E1422" s="153"/>
      <c r="F1422" s="128"/>
      <c r="G1422" s="35"/>
    </row>
    <row r="1423" spans="1:7" x14ac:dyDescent="0.2">
      <c r="A1423" s="29"/>
      <c r="B1423" s="107"/>
      <c r="C1423" s="41"/>
      <c r="D1423" s="67"/>
      <c r="E1423" s="153"/>
      <c r="F1423" s="128"/>
      <c r="G1423" s="35"/>
    </row>
    <row r="1424" spans="1:7" x14ac:dyDescent="0.2">
      <c r="A1424" s="29"/>
      <c r="B1424" s="101"/>
      <c r="C1424" s="41"/>
      <c r="D1424" s="67"/>
      <c r="E1424" s="108"/>
      <c r="F1424" s="128"/>
      <c r="G1424" s="35"/>
    </row>
    <row r="1425" spans="1:7" x14ac:dyDescent="0.2">
      <c r="A1425" s="29"/>
      <c r="B1425" s="101"/>
      <c r="C1425" s="41"/>
      <c r="D1425" s="67"/>
      <c r="E1425" s="153"/>
      <c r="F1425" s="128"/>
      <c r="G1425" s="35"/>
    </row>
    <row r="1426" spans="1:7" x14ac:dyDescent="0.2">
      <c r="A1426" s="29"/>
      <c r="B1426" s="105"/>
      <c r="C1426" s="41"/>
      <c r="D1426" s="130"/>
      <c r="E1426" s="104"/>
      <c r="F1426" s="154"/>
      <c r="G1426" s="35"/>
    </row>
    <row r="1427" spans="1:7" x14ac:dyDescent="0.2">
      <c r="A1427" s="29"/>
      <c r="B1427" s="105"/>
      <c r="C1427" s="41"/>
      <c r="D1427" s="67"/>
      <c r="E1427" s="104"/>
      <c r="F1427" s="154"/>
      <c r="G1427" s="35"/>
    </row>
    <row r="1428" spans="1:7" x14ac:dyDescent="0.2">
      <c r="A1428" s="29"/>
      <c r="B1428" s="101"/>
      <c r="C1428" s="41"/>
      <c r="D1428" s="67"/>
      <c r="E1428" s="104"/>
      <c r="F1428" s="154"/>
      <c r="G1428" s="35"/>
    </row>
    <row r="1429" spans="1:7" x14ac:dyDescent="0.2">
      <c r="A1429" s="29"/>
      <c r="B1429" s="101"/>
      <c r="C1429" s="41"/>
      <c r="D1429" s="136"/>
      <c r="E1429" s="104"/>
      <c r="F1429" s="154"/>
      <c r="G1429" s="35"/>
    </row>
    <row r="1430" spans="1:7" x14ac:dyDescent="0.2">
      <c r="A1430" s="29"/>
      <c r="B1430" s="101"/>
      <c r="C1430" s="41"/>
      <c r="D1430" s="136"/>
      <c r="E1430" s="104"/>
      <c r="F1430" s="154"/>
      <c r="G1430" s="35"/>
    </row>
    <row r="1431" spans="1:7" x14ac:dyDescent="0.2">
      <c r="A1431" s="29"/>
      <c r="B1431" s="101"/>
      <c r="C1431" s="41"/>
      <c r="D1431" s="136"/>
      <c r="E1431" s="104"/>
      <c r="F1431" s="154"/>
      <c r="G1431" s="35"/>
    </row>
    <row r="1432" spans="1:7" x14ac:dyDescent="0.2">
      <c r="A1432" s="29"/>
      <c r="B1432" s="101"/>
      <c r="C1432" s="41"/>
      <c r="D1432" s="136"/>
      <c r="E1432" s="104"/>
      <c r="F1432" s="154"/>
      <c r="G1432" s="35"/>
    </row>
    <row r="1433" spans="1:7" x14ac:dyDescent="0.2">
      <c r="A1433" s="29"/>
      <c r="B1433" s="101"/>
      <c r="C1433" s="41"/>
      <c r="D1433" s="136"/>
      <c r="E1433" s="104"/>
      <c r="F1433" s="154"/>
      <c r="G1433" s="35"/>
    </row>
    <row r="1434" spans="1:7" x14ac:dyDescent="0.2">
      <c r="A1434" s="29"/>
      <c r="B1434" s="101"/>
      <c r="C1434" s="41"/>
      <c r="D1434" s="136"/>
      <c r="E1434" s="104"/>
      <c r="F1434" s="154"/>
      <c r="G1434" s="35"/>
    </row>
    <row r="1435" spans="1:7" x14ac:dyDescent="0.2">
      <c r="A1435" s="29"/>
      <c r="B1435" s="101"/>
      <c r="C1435" s="41"/>
      <c r="D1435" s="62"/>
      <c r="E1435" s="104"/>
      <c r="F1435" s="154"/>
      <c r="G1435" s="35"/>
    </row>
    <row r="1436" spans="1:7" x14ac:dyDescent="0.2">
      <c r="A1436" s="29"/>
      <c r="B1436" s="101"/>
      <c r="C1436" s="41"/>
      <c r="D1436" s="67"/>
      <c r="E1436" s="104"/>
      <c r="F1436" s="154"/>
      <c r="G1436" s="35"/>
    </row>
    <row r="1437" spans="1:7" x14ac:dyDescent="0.2">
      <c r="A1437" s="29"/>
      <c r="B1437" s="101"/>
      <c r="C1437" s="41"/>
      <c r="D1437" s="159"/>
      <c r="E1437" s="104"/>
      <c r="F1437" s="154"/>
      <c r="G1437" s="35"/>
    </row>
    <row r="1438" spans="1:7" x14ac:dyDescent="0.2">
      <c r="A1438" s="29"/>
      <c r="B1438" s="101"/>
      <c r="C1438" s="41"/>
      <c r="D1438" s="160"/>
      <c r="E1438" s="108"/>
      <c r="F1438" s="128"/>
      <c r="G1438" s="35"/>
    </row>
    <row r="1439" spans="1:7" x14ac:dyDescent="0.2">
      <c r="A1439" s="29"/>
      <c r="B1439" s="101"/>
      <c r="C1439" s="41"/>
      <c r="D1439" s="136"/>
      <c r="E1439" s="153"/>
      <c r="F1439" s="128"/>
      <c r="G1439" s="35"/>
    </row>
    <row r="1440" spans="1:7" x14ac:dyDescent="0.2">
      <c r="A1440" s="29"/>
      <c r="B1440" s="101"/>
      <c r="C1440" s="41"/>
      <c r="D1440" s="136"/>
      <c r="E1440" s="102"/>
      <c r="F1440" s="128"/>
      <c r="G1440" s="35"/>
    </row>
    <row r="1441" spans="1:7" x14ac:dyDescent="0.2">
      <c r="A1441" s="29"/>
      <c r="B1441" s="101"/>
      <c r="C1441" s="31"/>
      <c r="D1441" s="67"/>
      <c r="E1441" s="131"/>
      <c r="F1441" s="117"/>
      <c r="G1441" s="35"/>
    </row>
    <row r="1442" spans="1:7" x14ac:dyDescent="0.2">
      <c r="A1442" s="29"/>
      <c r="B1442" s="101"/>
      <c r="C1442" s="41"/>
      <c r="D1442" s="406" t="s">
        <v>8</v>
      </c>
      <c r="E1442" s="108"/>
      <c r="F1442" s="149"/>
      <c r="G1442" s="35"/>
    </row>
    <row r="1443" spans="1:7" x14ac:dyDescent="0.2">
      <c r="A1443" s="29"/>
      <c r="B1443" s="101"/>
      <c r="C1443" s="41"/>
      <c r="D1443" s="144"/>
      <c r="E1443" s="108"/>
      <c r="F1443" s="149"/>
      <c r="G1443" s="35"/>
    </row>
    <row r="1444" spans="1:7" ht="13.5" thickBot="1" x14ac:dyDescent="0.25">
      <c r="A1444" s="45"/>
      <c r="B1444" s="132"/>
      <c r="C1444" s="115"/>
      <c r="D1444" s="115"/>
      <c r="E1444" s="132"/>
      <c r="F1444" s="49" t="s">
        <v>15</v>
      </c>
      <c r="G1444" s="50">
        <f>SUM(G1410:G1443)</f>
        <v>4800</v>
      </c>
    </row>
    <row r="1445" spans="1:7" ht="13.5" thickTop="1" x14ac:dyDescent="0.2">
      <c r="A1445" s="1149" t="s">
        <v>2613</v>
      </c>
      <c r="B1445" s="1150"/>
      <c r="C1445" s="1150"/>
      <c r="D1445" s="1150"/>
      <c r="E1445" s="1150"/>
      <c r="F1445" s="1150"/>
      <c r="G1445" s="1151"/>
    </row>
    <row r="1446" spans="1:7" ht="13.5" thickBot="1" x14ac:dyDescent="0.25">
      <c r="A1446" s="52"/>
      <c r="B1446" s="103"/>
      <c r="C1446" s="675" t="s">
        <v>8</v>
      </c>
      <c r="D1446" s="675"/>
      <c r="E1446" s="103"/>
      <c r="F1446" s="55"/>
      <c r="G1446" s="56"/>
    </row>
    <row r="1447" spans="1:7" ht="13.5" thickTop="1" x14ac:dyDescent="0.2">
      <c r="A1447" s="1130"/>
      <c r="B1447" s="1131"/>
      <c r="C1447" s="1131"/>
      <c r="D1447" s="57" t="s">
        <v>11</v>
      </c>
      <c r="E1447" s="1132" t="s">
        <v>12</v>
      </c>
      <c r="F1447" s="1132"/>
      <c r="G1447" s="1133"/>
    </row>
    <row r="1448" spans="1:7" x14ac:dyDescent="0.2">
      <c r="A1448" s="1134" t="s">
        <v>17</v>
      </c>
      <c r="B1448" s="1135"/>
      <c r="C1448" s="1135"/>
      <c r="D1448" s="39"/>
      <c r="E1448" s="1136"/>
      <c r="F1448" s="1137"/>
      <c r="G1448" s="1138"/>
    </row>
    <row r="1449" spans="1:7" x14ac:dyDescent="0.2">
      <c r="A1449" s="1134" t="s">
        <v>38</v>
      </c>
      <c r="B1449" s="1135"/>
      <c r="C1449" s="1135"/>
      <c r="D1449" s="58" t="s">
        <v>413</v>
      </c>
      <c r="E1449" s="1139" t="s">
        <v>142</v>
      </c>
      <c r="F1449" s="1139"/>
      <c r="G1449" s="1140"/>
    </row>
    <row r="1450" spans="1:7" ht="13.5" thickBot="1" x14ac:dyDescent="0.25">
      <c r="A1450" s="1141" t="s">
        <v>39</v>
      </c>
      <c r="B1450" s="1142"/>
      <c r="C1450" s="1142"/>
      <c r="D1450" s="59" t="s">
        <v>414</v>
      </c>
      <c r="E1450" s="1143" t="s">
        <v>0</v>
      </c>
      <c r="F1450" s="1143"/>
      <c r="G1450" s="1144"/>
    </row>
    <row r="1451" spans="1:7" ht="16.5" x14ac:dyDescent="0.25">
      <c r="A1451" s="1152" t="s">
        <v>29</v>
      </c>
      <c r="B1451" s="1153"/>
      <c r="C1451" s="1153"/>
      <c r="D1451" s="1153"/>
      <c r="E1451" s="1153"/>
      <c r="F1451" s="1153"/>
      <c r="G1451" s="1154"/>
    </row>
    <row r="1452" spans="1:7" x14ac:dyDescent="0.2">
      <c r="A1452" s="1155" t="s">
        <v>48</v>
      </c>
      <c r="B1452" s="1156"/>
      <c r="C1452" s="1156"/>
      <c r="D1452" s="1156"/>
      <c r="E1452" s="1156"/>
      <c r="F1452" s="1156"/>
      <c r="G1452" s="1157"/>
    </row>
    <row r="1453" spans="1:7" x14ac:dyDescent="0.2">
      <c r="A1453" s="1158" t="s">
        <v>49</v>
      </c>
      <c r="B1453" s="1159"/>
      <c r="C1453" s="1159"/>
      <c r="D1453" s="1159"/>
      <c r="E1453" s="1159"/>
      <c r="F1453" s="1159"/>
      <c r="G1453" s="1160"/>
    </row>
    <row r="1454" spans="1:7" x14ac:dyDescent="0.2">
      <c r="A1454" s="6"/>
      <c r="B1454" s="99"/>
      <c r="C1454" s="8"/>
      <c r="D1454" s="9"/>
      <c r="E1454" s="99"/>
      <c r="F1454" s="10"/>
      <c r="G1454" s="11" t="s">
        <v>20</v>
      </c>
    </row>
    <row r="1455" spans="1:7" x14ac:dyDescent="0.2">
      <c r="A1455" s="12" t="s">
        <v>1</v>
      </c>
      <c r="B1455" s="13"/>
      <c r="C1455" s="14" t="s">
        <v>61</v>
      </c>
      <c r="D1455" s="13"/>
      <c r="E1455" s="343" t="s">
        <v>3314</v>
      </c>
      <c r="F1455" s="98"/>
      <c r="G1455" s="344" t="s">
        <v>3291</v>
      </c>
    </row>
    <row r="1456" spans="1:7" x14ac:dyDescent="0.2">
      <c r="A1456" s="17" t="s">
        <v>8</v>
      </c>
      <c r="B1456" s="100"/>
      <c r="C1456" s="19"/>
      <c r="D1456" s="4"/>
      <c r="E1456" s="1145"/>
      <c r="F1456" s="1146"/>
      <c r="G1456" s="20"/>
    </row>
    <row r="1457" spans="1:7" x14ac:dyDescent="0.2">
      <c r="A1457" s="21" t="s">
        <v>37</v>
      </c>
      <c r="B1457" s="22"/>
      <c r="C1457" s="22"/>
      <c r="D1457" s="22"/>
      <c r="E1457" s="23" t="s">
        <v>46</v>
      </c>
      <c r="F1457" s="24"/>
      <c r="G1457" s="20" t="s">
        <v>50</v>
      </c>
    </row>
    <row r="1458" spans="1:7" x14ac:dyDescent="0.2">
      <c r="A1458" s="6"/>
      <c r="B1458" s="99"/>
      <c r="C1458" s="8"/>
      <c r="D1458" s="8"/>
      <c r="E1458" s="1147"/>
      <c r="F1458" s="1148"/>
      <c r="G1458" s="25"/>
    </row>
    <row r="1459" spans="1:7" ht="26.25" thickBot="1" x14ac:dyDescent="0.25">
      <c r="A1459" s="210" t="s">
        <v>47</v>
      </c>
      <c r="B1459" s="28" t="s">
        <v>23</v>
      </c>
      <c r="C1459" s="28" t="s">
        <v>34</v>
      </c>
      <c r="D1459" s="110" t="s">
        <v>53</v>
      </c>
      <c r="E1459" s="114" t="s">
        <v>54</v>
      </c>
      <c r="F1459" s="111" t="s">
        <v>55</v>
      </c>
      <c r="G1459" s="112" t="s">
        <v>35</v>
      </c>
    </row>
    <row r="1460" spans="1:7" ht="13.5" thickTop="1" x14ac:dyDescent="0.2">
      <c r="A1460" s="29">
        <v>1</v>
      </c>
      <c r="B1460" s="211"/>
      <c r="C1460" s="346" t="s">
        <v>149</v>
      </c>
      <c r="D1460" s="791" t="s">
        <v>752</v>
      </c>
      <c r="E1460" s="569">
        <v>50</v>
      </c>
      <c r="F1460" s="792">
        <v>250</v>
      </c>
      <c r="G1460" s="35">
        <f>F1460*E1460</f>
        <v>12500</v>
      </c>
    </row>
    <row r="1461" spans="1:7" x14ac:dyDescent="0.2">
      <c r="A1461" s="29"/>
      <c r="B1461" s="101"/>
      <c r="C1461" s="352"/>
      <c r="D1461" s="351" t="s">
        <v>753</v>
      </c>
      <c r="E1461" s="108"/>
      <c r="F1461" s="128"/>
      <c r="G1461" s="35"/>
    </row>
    <row r="1462" spans="1:7" x14ac:dyDescent="0.2">
      <c r="A1462" s="29"/>
      <c r="B1462" s="101"/>
      <c r="C1462" s="352"/>
      <c r="D1462" s="351"/>
      <c r="E1462" s="108"/>
      <c r="F1462" s="149"/>
      <c r="G1462" s="353"/>
    </row>
    <row r="1463" spans="1:7" x14ac:dyDescent="0.2">
      <c r="A1463" s="29"/>
      <c r="B1463" s="101"/>
      <c r="C1463" s="352"/>
      <c r="D1463" s="351"/>
      <c r="E1463" s="108"/>
      <c r="F1463" s="128"/>
      <c r="G1463" s="353"/>
    </row>
    <row r="1464" spans="1:7" x14ac:dyDescent="0.2">
      <c r="A1464" s="29"/>
      <c r="B1464" s="105"/>
      <c r="C1464" s="352"/>
      <c r="D1464" s="357"/>
      <c r="E1464" s="102"/>
      <c r="F1464" s="128"/>
      <c r="G1464" s="353" t="s">
        <v>8</v>
      </c>
    </row>
    <row r="1465" spans="1:7" x14ac:dyDescent="0.2">
      <c r="A1465" s="29"/>
      <c r="B1465" s="105"/>
      <c r="C1465" s="352"/>
      <c r="D1465" s="791"/>
      <c r="E1465" s="102"/>
      <c r="F1465" s="128"/>
      <c r="G1465" s="353" t="s">
        <v>8</v>
      </c>
    </row>
    <row r="1466" spans="1:7" x14ac:dyDescent="0.2">
      <c r="A1466" s="29"/>
      <c r="B1466" s="151"/>
      <c r="C1466" s="366"/>
      <c r="D1466" s="351"/>
      <c r="E1466" s="108"/>
      <c r="F1466" s="150"/>
      <c r="G1466" s="353" t="s">
        <v>8</v>
      </c>
    </row>
    <row r="1467" spans="1:7" x14ac:dyDescent="0.2">
      <c r="A1467" s="29"/>
      <c r="B1467" s="101"/>
      <c r="C1467" s="352"/>
      <c r="D1467" s="351"/>
      <c r="E1467" s="104"/>
      <c r="F1467" s="128"/>
      <c r="G1467" s="353" t="s">
        <v>8</v>
      </c>
    </row>
    <row r="1468" spans="1:7" x14ac:dyDescent="0.2">
      <c r="A1468" s="29"/>
      <c r="B1468" s="106"/>
      <c r="C1468" s="41"/>
      <c r="D1468" s="351"/>
      <c r="E1468" s="104"/>
      <c r="F1468" s="128"/>
      <c r="G1468" s="353" t="s">
        <v>8</v>
      </c>
    </row>
    <row r="1469" spans="1:7" x14ac:dyDescent="0.2">
      <c r="A1469" s="29"/>
      <c r="B1469" s="105"/>
      <c r="C1469" s="41"/>
      <c r="D1469" s="136"/>
      <c r="E1469" s="108"/>
      <c r="F1469" s="152"/>
      <c r="G1469" s="353" t="s">
        <v>8</v>
      </c>
    </row>
    <row r="1470" spans="1:7" x14ac:dyDescent="0.2">
      <c r="A1470" s="29"/>
      <c r="B1470" s="793"/>
      <c r="C1470" s="647"/>
      <c r="D1470" s="786"/>
      <c r="E1470" s="745"/>
      <c r="F1470" s="794"/>
      <c r="G1470" s="353"/>
    </row>
    <row r="1471" spans="1:7" x14ac:dyDescent="0.2">
      <c r="A1471" s="29"/>
      <c r="B1471" s="793"/>
      <c r="C1471" s="647"/>
      <c r="D1471" s="786"/>
      <c r="E1471" s="745"/>
      <c r="F1471" s="794"/>
      <c r="G1471" s="353" t="s">
        <v>8</v>
      </c>
    </row>
    <row r="1472" spans="1:7" x14ac:dyDescent="0.2">
      <c r="A1472" s="29"/>
      <c r="B1472" s="107"/>
      <c r="C1472" s="41"/>
      <c r="D1472" s="136"/>
      <c r="E1472" s="153"/>
      <c r="F1472" s="128"/>
      <c r="G1472" s="35"/>
    </row>
    <row r="1473" spans="1:7" x14ac:dyDescent="0.2">
      <c r="A1473" s="29"/>
      <c r="B1473" s="107"/>
      <c r="C1473" s="41"/>
      <c r="D1473" s="67"/>
      <c r="E1473" s="153"/>
      <c r="F1473" s="128"/>
      <c r="G1473" s="35"/>
    </row>
    <row r="1474" spans="1:7" x14ac:dyDescent="0.2">
      <c r="A1474" s="29"/>
      <c r="B1474" s="101"/>
      <c r="C1474" s="41"/>
      <c r="D1474" s="67"/>
      <c r="E1474" s="108"/>
      <c r="F1474" s="128"/>
      <c r="G1474" s="35"/>
    </row>
    <row r="1475" spans="1:7" x14ac:dyDescent="0.2">
      <c r="A1475" s="29"/>
      <c r="B1475" s="101"/>
      <c r="C1475" s="41"/>
      <c r="D1475" s="67"/>
      <c r="E1475" s="153"/>
      <c r="F1475" s="128"/>
      <c r="G1475" s="35"/>
    </row>
    <row r="1476" spans="1:7" x14ac:dyDescent="0.2">
      <c r="A1476" s="29"/>
      <c r="B1476" s="105"/>
      <c r="C1476" s="41"/>
      <c r="D1476" s="130"/>
      <c r="E1476" s="104"/>
      <c r="F1476" s="154"/>
      <c r="G1476" s="35"/>
    </row>
    <row r="1477" spans="1:7" x14ac:dyDescent="0.2">
      <c r="A1477" s="29"/>
      <c r="B1477" s="105"/>
      <c r="C1477" s="41"/>
      <c r="D1477" s="67"/>
      <c r="E1477" s="104"/>
      <c r="F1477" s="154"/>
      <c r="G1477" s="35"/>
    </row>
    <row r="1478" spans="1:7" x14ac:dyDescent="0.2">
      <c r="A1478" s="29"/>
      <c r="B1478" s="101"/>
      <c r="C1478" s="41"/>
      <c r="D1478" s="67"/>
      <c r="E1478" s="104"/>
      <c r="F1478" s="154"/>
      <c r="G1478" s="35"/>
    </row>
    <row r="1479" spans="1:7" x14ac:dyDescent="0.2">
      <c r="A1479" s="29"/>
      <c r="B1479" s="101"/>
      <c r="C1479" s="41"/>
      <c r="D1479" s="136"/>
      <c r="E1479" s="104"/>
      <c r="F1479" s="154"/>
      <c r="G1479" s="35"/>
    </row>
    <row r="1480" spans="1:7" x14ac:dyDescent="0.2">
      <c r="A1480" s="29"/>
      <c r="B1480" s="101"/>
      <c r="C1480" s="41"/>
      <c r="D1480" s="136"/>
      <c r="E1480" s="104"/>
      <c r="F1480" s="154"/>
      <c r="G1480" s="35"/>
    </row>
    <row r="1481" spans="1:7" x14ac:dyDescent="0.2">
      <c r="A1481" s="29"/>
      <c r="B1481" s="101"/>
      <c r="C1481" s="41"/>
      <c r="D1481" s="136"/>
      <c r="E1481" s="104"/>
      <c r="F1481" s="154"/>
      <c r="G1481" s="35"/>
    </row>
    <row r="1482" spans="1:7" x14ac:dyDescent="0.2">
      <c r="A1482" s="29"/>
      <c r="B1482" s="101"/>
      <c r="C1482" s="41"/>
      <c r="D1482" s="136"/>
      <c r="E1482" s="104"/>
      <c r="F1482" s="154"/>
      <c r="G1482" s="35"/>
    </row>
    <row r="1483" spans="1:7" x14ac:dyDescent="0.2">
      <c r="A1483" s="29"/>
      <c r="B1483" s="101"/>
      <c r="C1483" s="41"/>
      <c r="D1483" s="136"/>
      <c r="E1483" s="104"/>
      <c r="F1483" s="154"/>
      <c r="G1483" s="35"/>
    </row>
    <row r="1484" spans="1:7" x14ac:dyDescent="0.2">
      <c r="A1484" s="29"/>
      <c r="B1484" s="101"/>
      <c r="C1484" s="41"/>
      <c r="D1484" s="136"/>
      <c r="E1484" s="104"/>
      <c r="F1484" s="154"/>
      <c r="G1484" s="35"/>
    </row>
    <row r="1485" spans="1:7" x14ac:dyDescent="0.2">
      <c r="A1485" s="29"/>
      <c r="B1485" s="101"/>
      <c r="C1485" s="41"/>
      <c r="D1485" s="62"/>
      <c r="E1485" s="104"/>
      <c r="F1485" s="154"/>
      <c r="G1485" s="35"/>
    </row>
    <row r="1486" spans="1:7" x14ac:dyDescent="0.2">
      <c r="A1486" s="29"/>
      <c r="B1486" s="101"/>
      <c r="C1486" s="41"/>
      <c r="D1486" s="67"/>
      <c r="E1486" s="104"/>
      <c r="F1486" s="154"/>
      <c r="G1486" s="35"/>
    </row>
    <row r="1487" spans="1:7" x14ac:dyDescent="0.2">
      <c r="A1487" s="29"/>
      <c r="B1487" s="101"/>
      <c r="C1487" s="41"/>
      <c r="D1487" s="159"/>
      <c r="E1487" s="104"/>
      <c r="F1487" s="154"/>
      <c r="G1487" s="35"/>
    </row>
    <row r="1488" spans="1:7" x14ac:dyDescent="0.2">
      <c r="A1488" s="29"/>
      <c r="B1488" s="101"/>
      <c r="C1488" s="41"/>
      <c r="D1488" s="160"/>
      <c r="E1488" s="108"/>
      <c r="F1488" s="128"/>
      <c r="G1488" s="35"/>
    </row>
    <row r="1489" spans="1:7" x14ac:dyDescent="0.2">
      <c r="A1489" s="29"/>
      <c r="B1489" s="101"/>
      <c r="C1489" s="41"/>
      <c r="D1489" s="136"/>
      <c r="E1489" s="153"/>
      <c r="F1489" s="128"/>
      <c r="G1489" s="35"/>
    </row>
    <row r="1490" spans="1:7" x14ac:dyDescent="0.2">
      <c r="A1490" s="29"/>
      <c r="B1490" s="101"/>
      <c r="C1490" s="41"/>
      <c r="D1490" s="136"/>
      <c r="E1490" s="102"/>
      <c r="F1490" s="128"/>
      <c r="G1490" s="35"/>
    </row>
    <row r="1491" spans="1:7" x14ac:dyDescent="0.2">
      <c r="A1491" s="29"/>
      <c r="B1491" s="101"/>
      <c r="C1491" s="31"/>
      <c r="D1491" s="67"/>
      <c r="E1491" s="131"/>
      <c r="F1491" s="117"/>
      <c r="G1491" s="35"/>
    </row>
    <row r="1492" spans="1:7" x14ac:dyDescent="0.2">
      <c r="A1492" s="29"/>
      <c r="B1492" s="101"/>
      <c r="C1492" s="41"/>
      <c r="D1492" s="406" t="s">
        <v>8</v>
      </c>
      <c r="E1492" s="108"/>
      <c r="F1492" s="149"/>
      <c r="G1492" s="35"/>
    </row>
    <row r="1493" spans="1:7" x14ac:dyDescent="0.2">
      <c r="A1493" s="29"/>
      <c r="B1493" s="101"/>
      <c r="C1493" s="41"/>
      <c r="D1493" s="144"/>
      <c r="E1493" s="108"/>
      <c r="F1493" s="149"/>
      <c r="G1493" s="35"/>
    </row>
    <row r="1494" spans="1:7" ht="13.5" thickBot="1" x14ac:dyDescent="0.25">
      <c r="A1494" s="45"/>
      <c r="B1494" s="132"/>
      <c r="C1494" s="115"/>
      <c r="D1494" s="115"/>
      <c r="E1494" s="132"/>
      <c r="F1494" s="49" t="s">
        <v>15</v>
      </c>
      <c r="G1494" s="50">
        <f>SUM(G1460:G1493)</f>
        <v>12500</v>
      </c>
    </row>
    <row r="1495" spans="1:7" ht="13.5" thickTop="1" x14ac:dyDescent="0.2">
      <c r="A1495" s="1149" t="s">
        <v>3222</v>
      </c>
      <c r="B1495" s="1150"/>
      <c r="C1495" s="1150"/>
      <c r="D1495" s="1150"/>
      <c r="E1495" s="1150"/>
      <c r="F1495" s="1150"/>
      <c r="G1495" s="1151"/>
    </row>
    <row r="1496" spans="1:7" ht="13.5" thickBot="1" x14ac:dyDescent="0.25">
      <c r="A1496" s="52"/>
      <c r="B1496" s="103"/>
      <c r="C1496" s="675" t="s">
        <v>8</v>
      </c>
      <c r="D1496" s="675"/>
      <c r="E1496" s="103"/>
      <c r="F1496" s="55"/>
      <c r="G1496" s="56"/>
    </row>
    <row r="1497" spans="1:7" ht="13.5" thickTop="1" x14ac:dyDescent="0.2">
      <c r="A1497" s="1130"/>
      <c r="B1497" s="1131"/>
      <c r="C1497" s="1131"/>
      <c r="D1497" s="57" t="s">
        <v>11</v>
      </c>
      <c r="E1497" s="1132" t="s">
        <v>12</v>
      </c>
      <c r="F1497" s="1132"/>
      <c r="G1497" s="1133"/>
    </row>
    <row r="1498" spans="1:7" x14ac:dyDescent="0.2">
      <c r="A1498" s="1134" t="s">
        <v>17</v>
      </c>
      <c r="B1498" s="1135"/>
      <c r="C1498" s="1135"/>
      <c r="D1498" s="39"/>
      <c r="E1498" s="1136"/>
      <c r="F1498" s="1137"/>
      <c r="G1498" s="1138"/>
    </row>
    <row r="1499" spans="1:7" x14ac:dyDescent="0.2">
      <c r="A1499" s="1134" t="s">
        <v>38</v>
      </c>
      <c r="B1499" s="1135"/>
      <c r="C1499" s="1135"/>
      <c r="D1499" s="58" t="s">
        <v>413</v>
      </c>
      <c r="E1499" s="1139" t="s">
        <v>142</v>
      </c>
      <c r="F1499" s="1139"/>
      <c r="G1499" s="1140"/>
    </row>
    <row r="1500" spans="1:7" ht="13.5" thickBot="1" x14ac:dyDescent="0.25">
      <c r="A1500" s="1141" t="s">
        <v>39</v>
      </c>
      <c r="B1500" s="1142"/>
      <c r="C1500" s="1142"/>
      <c r="D1500" s="59" t="s">
        <v>414</v>
      </c>
      <c r="E1500" s="1143" t="s">
        <v>0</v>
      </c>
      <c r="F1500" s="1143"/>
      <c r="G1500" s="1144"/>
    </row>
    <row r="1501" spans="1:7" ht="16.5" x14ac:dyDescent="0.25">
      <c r="A1501" s="1152" t="s">
        <v>29</v>
      </c>
      <c r="B1501" s="1153"/>
      <c r="C1501" s="1153"/>
      <c r="D1501" s="1153"/>
      <c r="E1501" s="1153"/>
      <c r="F1501" s="1153"/>
      <c r="G1501" s="1154"/>
    </row>
    <row r="1502" spans="1:7" x14ac:dyDescent="0.2">
      <c r="A1502" s="1155" t="s">
        <v>48</v>
      </c>
      <c r="B1502" s="1156"/>
      <c r="C1502" s="1156"/>
      <c r="D1502" s="1156"/>
      <c r="E1502" s="1156"/>
      <c r="F1502" s="1156"/>
      <c r="G1502" s="1157"/>
    </row>
    <row r="1503" spans="1:7" x14ac:dyDescent="0.2">
      <c r="A1503" s="1158" t="s">
        <v>49</v>
      </c>
      <c r="B1503" s="1159"/>
      <c r="C1503" s="1159"/>
      <c r="D1503" s="1159"/>
      <c r="E1503" s="1159"/>
      <c r="F1503" s="1159"/>
      <c r="G1503" s="1160"/>
    </row>
    <row r="1504" spans="1:7" x14ac:dyDescent="0.2">
      <c r="A1504" s="6"/>
      <c r="B1504" s="99"/>
      <c r="C1504" s="8"/>
      <c r="D1504" s="9"/>
      <c r="E1504" s="99"/>
      <c r="F1504" s="10"/>
      <c r="G1504" s="11" t="s">
        <v>20</v>
      </c>
    </row>
    <row r="1505" spans="1:7" x14ac:dyDescent="0.2">
      <c r="A1505" s="12" t="s">
        <v>1</v>
      </c>
      <c r="B1505" s="13"/>
      <c r="C1505" s="14" t="s">
        <v>61</v>
      </c>
      <c r="D1505" s="13"/>
      <c r="E1505" s="343" t="s">
        <v>3380</v>
      </c>
      <c r="F1505" s="98"/>
      <c r="G1505" s="344" t="s">
        <v>3379</v>
      </c>
    </row>
    <row r="1506" spans="1:7" x14ac:dyDescent="0.2">
      <c r="A1506" s="17" t="s">
        <v>8</v>
      </c>
      <c r="B1506" s="100"/>
      <c r="C1506" s="19"/>
      <c r="D1506" s="4"/>
      <c r="E1506" s="1145"/>
      <c r="F1506" s="1146"/>
      <c r="G1506" s="20"/>
    </row>
    <row r="1507" spans="1:7" x14ac:dyDescent="0.2">
      <c r="A1507" s="21" t="s">
        <v>37</v>
      </c>
      <c r="B1507" s="22"/>
      <c r="C1507" s="22"/>
      <c r="D1507" s="22"/>
      <c r="E1507" s="23" t="s">
        <v>46</v>
      </c>
      <c r="F1507" s="24"/>
      <c r="G1507" s="20" t="s">
        <v>50</v>
      </c>
    </row>
    <row r="1508" spans="1:7" x14ac:dyDescent="0.2">
      <c r="A1508" s="6"/>
      <c r="B1508" s="99"/>
      <c r="C1508" s="8"/>
      <c r="D1508" s="8"/>
      <c r="E1508" s="1147"/>
      <c r="F1508" s="1148"/>
      <c r="G1508" s="25"/>
    </row>
    <row r="1509" spans="1:7" ht="26.25" thickBot="1" x14ac:dyDescent="0.25">
      <c r="A1509" s="210" t="s">
        <v>47</v>
      </c>
      <c r="B1509" s="28" t="s">
        <v>23</v>
      </c>
      <c r="C1509" s="28" t="s">
        <v>34</v>
      </c>
      <c r="D1509" s="110" t="s">
        <v>53</v>
      </c>
      <c r="E1509" s="114" t="s">
        <v>54</v>
      </c>
      <c r="F1509" s="111" t="s">
        <v>55</v>
      </c>
      <c r="G1509" s="112" t="s">
        <v>35</v>
      </c>
    </row>
    <row r="1510" spans="1:7" ht="13.5" thickTop="1" x14ac:dyDescent="0.2">
      <c r="A1510" s="29">
        <v>1</v>
      </c>
      <c r="B1510" s="211"/>
      <c r="C1510" s="346" t="s">
        <v>149</v>
      </c>
      <c r="D1510" s="791" t="s">
        <v>718</v>
      </c>
      <c r="E1510" s="569">
        <v>45</v>
      </c>
      <c r="F1510" s="792">
        <v>200</v>
      </c>
      <c r="G1510" s="35">
        <f>F1510*E1510</f>
        <v>9000</v>
      </c>
    </row>
    <row r="1511" spans="1:7" x14ac:dyDescent="0.2">
      <c r="A1511" s="29"/>
      <c r="B1511" s="101"/>
      <c r="C1511" s="352"/>
      <c r="D1511" s="351" t="s">
        <v>415</v>
      </c>
      <c r="E1511" s="108"/>
      <c r="F1511" s="128"/>
      <c r="G1511" s="353" t="s">
        <v>8</v>
      </c>
    </row>
    <row r="1512" spans="1:7" x14ac:dyDescent="0.2">
      <c r="A1512" s="29">
        <v>2</v>
      </c>
      <c r="B1512" s="101"/>
      <c r="C1512" s="352" t="s">
        <v>149</v>
      </c>
      <c r="D1512" s="351" t="s">
        <v>416</v>
      </c>
      <c r="E1512" s="108">
        <v>45</v>
      </c>
      <c r="F1512" s="149">
        <v>350</v>
      </c>
      <c r="G1512" s="35">
        <f t="shared" ref="G1512:G1514" si="5">F1512*E1512</f>
        <v>15750</v>
      </c>
    </row>
    <row r="1513" spans="1:7" x14ac:dyDescent="0.2">
      <c r="A1513" s="29"/>
      <c r="B1513" s="101"/>
      <c r="C1513" s="352"/>
      <c r="D1513" s="351" t="s">
        <v>358</v>
      </c>
      <c r="E1513" s="108"/>
      <c r="F1513" s="128"/>
      <c r="G1513" s="353" t="s">
        <v>8</v>
      </c>
    </row>
    <row r="1514" spans="1:7" x14ac:dyDescent="0.2">
      <c r="A1514" s="29">
        <v>3</v>
      </c>
      <c r="B1514" s="105"/>
      <c r="C1514" s="352" t="s">
        <v>149</v>
      </c>
      <c r="D1514" s="357" t="s">
        <v>1184</v>
      </c>
      <c r="E1514" s="102">
        <v>45</v>
      </c>
      <c r="F1514" s="128">
        <v>200</v>
      </c>
      <c r="G1514" s="35">
        <f t="shared" si="5"/>
        <v>9000</v>
      </c>
    </row>
    <row r="1515" spans="1:7" x14ac:dyDescent="0.2">
      <c r="A1515" s="29"/>
      <c r="B1515" s="105"/>
      <c r="C1515" s="352"/>
      <c r="D1515" s="791"/>
      <c r="E1515" s="102"/>
      <c r="F1515" s="128"/>
      <c r="G1515" s="353" t="s">
        <v>8</v>
      </c>
    </row>
    <row r="1516" spans="1:7" x14ac:dyDescent="0.2">
      <c r="A1516" s="29"/>
      <c r="B1516" s="151"/>
      <c r="C1516" s="366"/>
      <c r="D1516" s="351"/>
      <c r="E1516" s="108"/>
      <c r="F1516" s="150"/>
      <c r="G1516" s="353" t="s">
        <v>8</v>
      </c>
    </row>
    <row r="1517" spans="1:7" x14ac:dyDescent="0.2">
      <c r="A1517" s="29"/>
      <c r="B1517" s="101"/>
      <c r="C1517" s="352"/>
      <c r="D1517" s="351"/>
      <c r="E1517" s="104"/>
      <c r="F1517" s="128"/>
      <c r="G1517" s="353" t="s">
        <v>8</v>
      </c>
    </row>
    <row r="1518" spans="1:7" x14ac:dyDescent="0.2">
      <c r="A1518" s="29"/>
      <c r="B1518" s="106"/>
      <c r="C1518" s="41"/>
      <c r="D1518" s="351"/>
      <c r="E1518" s="104"/>
      <c r="F1518" s="128"/>
      <c r="G1518" s="353" t="s">
        <v>8</v>
      </c>
    </row>
    <row r="1519" spans="1:7" x14ac:dyDescent="0.2">
      <c r="A1519" s="29"/>
      <c r="B1519" s="105"/>
      <c r="C1519" s="41"/>
      <c r="D1519" s="136"/>
      <c r="E1519" s="108"/>
      <c r="F1519" s="152"/>
      <c r="G1519" s="353" t="s">
        <v>8</v>
      </c>
    </row>
    <row r="1520" spans="1:7" x14ac:dyDescent="0.2">
      <c r="A1520" s="29"/>
      <c r="B1520" s="793"/>
      <c r="C1520" s="647"/>
      <c r="D1520" s="786"/>
      <c r="E1520" s="745"/>
      <c r="F1520" s="794"/>
      <c r="G1520" s="353"/>
    </row>
    <row r="1521" spans="1:7" x14ac:dyDescent="0.2">
      <c r="A1521" s="29"/>
      <c r="B1521" s="793"/>
      <c r="C1521" s="647"/>
      <c r="D1521" s="786"/>
      <c r="E1521" s="745"/>
      <c r="F1521" s="794"/>
      <c r="G1521" s="353" t="s">
        <v>8</v>
      </c>
    </row>
    <row r="1522" spans="1:7" x14ac:dyDescent="0.2">
      <c r="A1522" s="29"/>
      <c r="B1522" s="107"/>
      <c r="C1522" s="41"/>
      <c r="D1522" s="136"/>
      <c r="E1522" s="153"/>
      <c r="F1522" s="128"/>
      <c r="G1522" s="35"/>
    </row>
    <row r="1523" spans="1:7" x14ac:dyDescent="0.2">
      <c r="A1523" s="29"/>
      <c r="B1523" s="107"/>
      <c r="C1523" s="41"/>
      <c r="D1523" s="67"/>
      <c r="E1523" s="153"/>
      <c r="F1523" s="128"/>
      <c r="G1523" s="35"/>
    </row>
    <row r="1524" spans="1:7" x14ac:dyDescent="0.2">
      <c r="A1524" s="29"/>
      <c r="B1524" s="101"/>
      <c r="C1524" s="41"/>
      <c r="D1524" s="67"/>
      <c r="E1524" s="108"/>
      <c r="F1524" s="128"/>
      <c r="G1524" s="35"/>
    </row>
    <row r="1525" spans="1:7" x14ac:dyDescent="0.2">
      <c r="A1525" s="29"/>
      <c r="B1525" s="101"/>
      <c r="C1525" s="41"/>
      <c r="D1525" s="67"/>
      <c r="E1525" s="153"/>
      <c r="F1525" s="128"/>
      <c r="G1525" s="35"/>
    </row>
    <row r="1526" spans="1:7" x14ac:dyDescent="0.2">
      <c r="A1526" s="29"/>
      <c r="B1526" s="105"/>
      <c r="C1526" s="41"/>
      <c r="D1526" s="130"/>
      <c r="E1526" s="104"/>
      <c r="F1526" s="154"/>
      <c r="G1526" s="35"/>
    </row>
    <row r="1527" spans="1:7" x14ac:dyDescent="0.2">
      <c r="A1527" s="29"/>
      <c r="B1527" s="105"/>
      <c r="C1527" s="41"/>
      <c r="D1527" s="67"/>
      <c r="E1527" s="104"/>
      <c r="F1527" s="154"/>
      <c r="G1527" s="35"/>
    </row>
    <row r="1528" spans="1:7" x14ac:dyDescent="0.2">
      <c r="A1528" s="29"/>
      <c r="B1528" s="101"/>
      <c r="C1528" s="41"/>
      <c r="D1528" s="67"/>
      <c r="E1528" s="104"/>
      <c r="F1528" s="154"/>
      <c r="G1528" s="35"/>
    </row>
    <row r="1529" spans="1:7" x14ac:dyDescent="0.2">
      <c r="A1529" s="29"/>
      <c r="B1529" s="101"/>
      <c r="C1529" s="41"/>
      <c r="D1529" s="136"/>
      <c r="E1529" s="104"/>
      <c r="F1529" s="154"/>
      <c r="G1529" s="35"/>
    </row>
    <row r="1530" spans="1:7" x14ac:dyDescent="0.2">
      <c r="A1530" s="29"/>
      <c r="B1530" s="101"/>
      <c r="C1530" s="41"/>
      <c r="D1530" s="136"/>
      <c r="E1530" s="104"/>
      <c r="F1530" s="154"/>
      <c r="G1530" s="35"/>
    </row>
    <row r="1531" spans="1:7" x14ac:dyDescent="0.2">
      <c r="A1531" s="29"/>
      <c r="B1531" s="101"/>
      <c r="C1531" s="41"/>
      <c r="D1531" s="136"/>
      <c r="E1531" s="104"/>
      <c r="F1531" s="154"/>
      <c r="G1531" s="35"/>
    </row>
    <row r="1532" spans="1:7" x14ac:dyDescent="0.2">
      <c r="A1532" s="29"/>
      <c r="B1532" s="101"/>
      <c r="C1532" s="41"/>
      <c r="D1532" s="136"/>
      <c r="E1532" s="104"/>
      <c r="F1532" s="154"/>
      <c r="G1532" s="35"/>
    </row>
    <row r="1533" spans="1:7" x14ac:dyDescent="0.2">
      <c r="A1533" s="29"/>
      <c r="B1533" s="101"/>
      <c r="C1533" s="41"/>
      <c r="D1533" s="136"/>
      <c r="E1533" s="104"/>
      <c r="F1533" s="154"/>
      <c r="G1533" s="35"/>
    </row>
    <row r="1534" spans="1:7" x14ac:dyDescent="0.2">
      <c r="A1534" s="29"/>
      <c r="B1534" s="101"/>
      <c r="C1534" s="41"/>
      <c r="D1534" s="136"/>
      <c r="E1534" s="104"/>
      <c r="F1534" s="154"/>
      <c r="G1534" s="35"/>
    </row>
    <row r="1535" spans="1:7" x14ac:dyDescent="0.2">
      <c r="A1535" s="29"/>
      <c r="B1535" s="101"/>
      <c r="C1535" s="41"/>
      <c r="D1535" s="62"/>
      <c r="E1535" s="104"/>
      <c r="F1535" s="154"/>
      <c r="G1535" s="35"/>
    </row>
    <row r="1536" spans="1:7" x14ac:dyDescent="0.2">
      <c r="A1536" s="29"/>
      <c r="B1536" s="101"/>
      <c r="C1536" s="41"/>
      <c r="D1536" s="67"/>
      <c r="E1536" s="104"/>
      <c r="F1536" s="154"/>
      <c r="G1536" s="35"/>
    </row>
    <row r="1537" spans="1:7" x14ac:dyDescent="0.2">
      <c r="A1537" s="29"/>
      <c r="B1537" s="101"/>
      <c r="C1537" s="41"/>
      <c r="D1537" s="159"/>
      <c r="E1537" s="104"/>
      <c r="F1537" s="154"/>
      <c r="G1537" s="35"/>
    </row>
    <row r="1538" spans="1:7" x14ac:dyDescent="0.2">
      <c r="A1538" s="29"/>
      <c r="B1538" s="101"/>
      <c r="C1538" s="41"/>
      <c r="D1538" s="160"/>
      <c r="E1538" s="108"/>
      <c r="F1538" s="128"/>
      <c r="G1538" s="35"/>
    </row>
    <row r="1539" spans="1:7" x14ac:dyDescent="0.2">
      <c r="A1539" s="29"/>
      <c r="B1539" s="101"/>
      <c r="C1539" s="41"/>
      <c r="D1539" s="136"/>
      <c r="E1539" s="153"/>
      <c r="F1539" s="128"/>
      <c r="G1539" s="35"/>
    </row>
    <row r="1540" spans="1:7" x14ac:dyDescent="0.2">
      <c r="A1540" s="29"/>
      <c r="B1540" s="101"/>
      <c r="C1540" s="41"/>
      <c r="D1540" s="136"/>
      <c r="E1540" s="102"/>
      <c r="F1540" s="128"/>
      <c r="G1540" s="35"/>
    </row>
    <row r="1541" spans="1:7" x14ac:dyDescent="0.2">
      <c r="A1541" s="29"/>
      <c r="B1541" s="101"/>
      <c r="C1541" s="31"/>
      <c r="D1541" s="67"/>
      <c r="E1541" s="131"/>
      <c r="F1541" s="117"/>
      <c r="G1541" s="35"/>
    </row>
    <row r="1542" spans="1:7" x14ac:dyDescent="0.2">
      <c r="A1542" s="29"/>
      <c r="B1542" s="101"/>
      <c r="C1542" s="41"/>
      <c r="D1542" s="406" t="s">
        <v>8</v>
      </c>
      <c r="E1542" s="108"/>
      <c r="F1542" s="149"/>
      <c r="G1542" s="35"/>
    </row>
    <row r="1543" spans="1:7" x14ac:dyDescent="0.2">
      <c r="A1543" s="29"/>
      <c r="B1543" s="101"/>
      <c r="C1543" s="41"/>
      <c r="D1543" s="144"/>
      <c r="E1543" s="108"/>
      <c r="F1543" s="149"/>
      <c r="G1543" s="35"/>
    </row>
    <row r="1544" spans="1:7" ht="13.5" thickBot="1" x14ac:dyDescent="0.25">
      <c r="A1544" s="45"/>
      <c r="B1544" s="132"/>
      <c r="C1544" s="115"/>
      <c r="D1544" s="115"/>
      <c r="E1544" s="132"/>
      <c r="F1544" s="49" t="s">
        <v>15</v>
      </c>
      <c r="G1544" s="50">
        <f>SUM(G1510:G1543)</f>
        <v>33750</v>
      </c>
    </row>
    <row r="1545" spans="1:7" ht="13.5" thickTop="1" x14ac:dyDescent="0.2">
      <c r="A1545" s="1149" t="s">
        <v>3223</v>
      </c>
      <c r="B1545" s="1150"/>
      <c r="C1545" s="1150"/>
      <c r="D1545" s="1150"/>
      <c r="E1545" s="1150"/>
      <c r="F1545" s="1150"/>
      <c r="G1545" s="1151"/>
    </row>
    <row r="1546" spans="1:7" ht="13.5" thickBot="1" x14ac:dyDescent="0.25">
      <c r="A1546" s="52"/>
      <c r="B1546" s="103"/>
      <c r="C1546" s="675" t="s">
        <v>3224</v>
      </c>
      <c r="D1546" s="675"/>
      <c r="E1546" s="103"/>
      <c r="F1546" s="55"/>
      <c r="G1546" s="56"/>
    </row>
    <row r="1547" spans="1:7" ht="13.5" thickTop="1" x14ac:dyDescent="0.2">
      <c r="A1547" s="1130"/>
      <c r="B1547" s="1131"/>
      <c r="C1547" s="1131"/>
      <c r="D1547" s="57" t="s">
        <v>11</v>
      </c>
      <c r="E1547" s="1132" t="s">
        <v>12</v>
      </c>
      <c r="F1547" s="1132"/>
      <c r="G1547" s="1133"/>
    </row>
    <row r="1548" spans="1:7" x14ac:dyDescent="0.2">
      <c r="A1548" s="1134" t="s">
        <v>17</v>
      </c>
      <c r="B1548" s="1135"/>
      <c r="C1548" s="1135"/>
      <c r="D1548" s="39"/>
      <c r="E1548" s="1136"/>
      <c r="F1548" s="1137"/>
      <c r="G1548" s="1138"/>
    </row>
    <row r="1549" spans="1:7" x14ac:dyDescent="0.2">
      <c r="A1549" s="1134" t="s">
        <v>38</v>
      </c>
      <c r="B1549" s="1135"/>
      <c r="C1549" s="1135"/>
      <c r="D1549" s="58" t="s">
        <v>413</v>
      </c>
      <c r="E1549" s="1139" t="s">
        <v>142</v>
      </c>
      <c r="F1549" s="1139"/>
      <c r="G1549" s="1140"/>
    </row>
    <row r="1550" spans="1:7" ht="13.5" thickBot="1" x14ac:dyDescent="0.25">
      <c r="A1550" s="1141" t="s">
        <v>39</v>
      </c>
      <c r="B1550" s="1142"/>
      <c r="C1550" s="1142"/>
      <c r="D1550" s="59" t="s">
        <v>414</v>
      </c>
      <c r="E1550" s="1143" t="s">
        <v>0</v>
      </c>
      <c r="F1550" s="1143"/>
      <c r="G1550" s="1144"/>
    </row>
    <row r="1551" spans="1:7" ht="16.5" x14ac:dyDescent="0.25">
      <c r="A1551" s="1152" t="s">
        <v>29</v>
      </c>
      <c r="B1551" s="1153"/>
      <c r="C1551" s="1153"/>
      <c r="D1551" s="1153"/>
      <c r="E1551" s="1153"/>
      <c r="F1551" s="1153"/>
      <c r="G1551" s="1154"/>
    </row>
    <row r="1552" spans="1:7" x14ac:dyDescent="0.2">
      <c r="A1552" s="1155" t="s">
        <v>48</v>
      </c>
      <c r="B1552" s="1156"/>
      <c r="C1552" s="1156"/>
      <c r="D1552" s="1156"/>
      <c r="E1552" s="1156"/>
      <c r="F1552" s="1156"/>
      <c r="G1552" s="1157"/>
    </row>
    <row r="1553" spans="1:7" x14ac:dyDescent="0.2">
      <c r="A1553" s="1158" t="s">
        <v>49</v>
      </c>
      <c r="B1553" s="1159"/>
      <c r="C1553" s="1159"/>
      <c r="D1553" s="1159"/>
      <c r="E1553" s="1159"/>
      <c r="F1553" s="1159"/>
      <c r="G1553" s="1160"/>
    </row>
    <row r="1554" spans="1:7" x14ac:dyDescent="0.2">
      <c r="A1554" s="6"/>
      <c r="B1554" s="99"/>
      <c r="C1554" s="8"/>
      <c r="D1554" s="9"/>
      <c r="E1554" s="99"/>
      <c r="F1554" s="10"/>
      <c r="G1554" s="11" t="s">
        <v>20</v>
      </c>
    </row>
    <row r="1555" spans="1:7" x14ac:dyDescent="0.2">
      <c r="A1555" s="12" t="s">
        <v>1</v>
      </c>
      <c r="B1555" s="13"/>
      <c r="C1555" s="14" t="s">
        <v>61</v>
      </c>
      <c r="D1555" s="13"/>
      <c r="E1555" s="343" t="s">
        <v>3842</v>
      </c>
      <c r="F1555" s="98"/>
      <c r="G1555" s="344" t="s">
        <v>3843</v>
      </c>
    </row>
    <row r="1556" spans="1:7" x14ac:dyDescent="0.2">
      <c r="A1556" s="17" t="s">
        <v>8</v>
      </c>
      <c r="B1556" s="100"/>
      <c r="C1556" s="19"/>
      <c r="D1556" s="4"/>
      <c r="E1556" s="1145"/>
      <c r="F1556" s="1146"/>
      <c r="G1556" s="20"/>
    </row>
    <row r="1557" spans="1:7" x14ac:dyDescent="0.2">
      <c r="A1557" s="21" t="s">
        <v>37</v>
      </c>
      <c r="B1557" s="22"/>
      <c r="C1557" s="22"/>
      <c r="D1557" s="22"/>
      <c r="E1557" s="23" t="s">
        <v>46</v>
      </c>
      <c r="F1557" s="24"/>
      <c r="G1557" s="20" t="s">
        <v>50</v>
      </c>
    </row>
    <row r="1558" spans="1:7" x14ac:dyDescent="0.2">
      <c r="A1558" s="6"/>
      <c r="B1558" s="99"/>
      <c r="C1558" s="8"/>
      <c r="D1558" s="8"/>
      <c r="E1558" s="1147"/>
      <c r="F1558" s="1148"/>
      <c r="G1558" s="25"/>
    </row>
    <row r="1559" spans="1:7" ht="26.25" thickBot="1" x14ac:dyDescent="0.25">
      <c r="A1559" s="210" t="s">
        <v>47</v>
      </c>
      <c r="B1559" s="28" t="s">
        <v>23</v>
      </c>
      <c r="C1559" s="28" t="s">
        <v>34</v>
      </c>
      <c r="D1559" s="110" t="s">
        <v>53</v>
      </c>
      <c r="E1559" s="114" t="s">
        <v>54</v>
      </c>
      <c r="F1559" s="111" t="s">
        <v>55</v>
      </c>
      <c r="G1559" s="112" t="s">
        <v>35</v>
      </c>
    </row>
    <row r="1560" spans="1:7" ht="13.5" thickTop="1" x14ac:dyDescent="0.2">
      <c r="A1560" s="29">
        <v>1</v>
      </c>
      <c r="B1560" s="211"/>
      <c r="C1560" s="346" t="s">
        <v>149</v>
      </c>
      <c r="D1560" s="791" t="s">
        <v>718</v>
      </c>
      <c r="E1560" s="569">
        <v>30</v>
      </c>
      <c r="F1560" s="792">
        <v>200</v>
      </c>
      <c r="G1560" s="35">
        <f>F1560*E1560</f>
        <v>6000</v>
      </c>
    </row>
    <row r="1561" spans="1:7" x14ac:dyDescent="0.2">
      <c r="A1561" s="29"/>
      <c r="B1561" s="101"/>
      <c r="C1561" s="352"/>
      <c r="D1561" s="351" t="s">
        <v>415</v>
      </c>
      <c r="E1561" s="108"/>
      <c r="F1561" s="128"/>
      <c r="G1561" s="353" t="s">
        <v>8</v>
      </c>
    </row>
    <row r="1562" spans="1:7" x14ac:dyDescent="0.2">
      <c r="A1562" s="29">
        <v>2</v>
      </c>
      <c r="B1562" s="101"/>
      <c r="C1562" s="352" t="s">
        <v>149</v>
      </c>
      <c r="D1562" s="351" t="s">
        <v>416</v>
      </c>
      <c r="E1562" s="108">
        <v>30</v>
      </c>
      <c r="F1562" s="149">
        <v>350</v>
      </c>
      <c r="G1562" s="35">
        <f t="shared" ref="G1562" si="6">F1562*E1562</f>
        <v>10500</v>
      </c>
    </row>
    <row r="1563" spans="1:7" x14ac:dyDescent="0.2">
      <c r="A1563" s="29"/>
      <c r="B1563" s="101"/>
      <c r="C1563" s="352"/>
      <c r="D1563" s="351" t="s">
        <v>358</v>
      </c>
      <c r="E1563" s="108"/>
      <c r="F1563" s="128"/>
      <c r="G1563" s="353" t="s">
        <v>8</v>
      </c>
    </row>
    <row r="1564" spans="1:7" x14ac:dyDescent="0.2">
      <c r="A1564" s="29">
        <v>3</v>
      </c>
      <c r="B1564" s="105"/>
      <c r="C1564" s="352" t="s">
        <v>149</v>
      </c>
      <c r="D1564" s="357" t="s">
        <v>1184</v>
      </c>
      <c r="E1564" s="102">
        <v>30</v>
      </c>
      <c r="F1564" s="128">
        <v>200</v>
      </c>
      <c r="G1564" s="35">
        <f t="shared" ref="G1564" si="7">F1564*E1564</f>
        <v>6000</v>
      </c>
    </row>
    <row r="1565" spans="1:7" x14ac:dyDescent="0.2">
      <c r="A1565" s="29"/>
      <c r="B1565" s="105"/>
      <c r="C1565" s="352"/>
      <c r="D1565" s="791"/>
      <c r="E1565" s="102"/>
      <c r="F1565" s="128"/>
      <c r="G1565" s="353" t="s">
        <v>8</v>
      </c>
    </row>
    <row r="1566" spans="1:7" x14ac:dyDescent="0.2">
      <c r="A1566" s="29"/>
      <c r="B1566" s="151"/>
      <c r="C1566" s="366"/>
      <c r="D1566" s="351"/>
      <c r="E1566" s="108"/>
      <c r="F1566" s="150"/>
      <c r="G1566" s="353" t="s">
        <v>8</v>
      </c>
    </row>
    <row r="1567" spans="1:7" x14ac:dyDescent="0.2">
      <c r="A1567" s="29"/>
      <c r="B1567" s="101"/>
      <c r="C1567" s="352"/>
      <c r="D1567" s="351"/>
      <c r="E1567" s="104"/>
      <c r="F1567" s="128"/>
      <c r="G1567" s="353" t="s">
        <v>8</v>
      </c>
    </row>
    <row r="1568" spans="1:7" x14ac:dyDescent="0.2">
      <c r="A1568" s="29"/>
      <c r="B1568" s="106"/>
      <c r="C1568" s="41"/>
      <c r="D1568" s="351"/>
      <c r="E1568" s="104"/>
      <c r="F1568" s="128"/>
      <c r="G1568" s="353" t="s">
        <v>8</v>
      </c>
    </row>
    <row r="1569" spans="1:7" x14ac:dyDescent="0.2">
      <c r="A1569" s="29"/>
      <c r="B1569" s="105"/>
      <c r="C1569" s="41"/>
      <c r="D1569" s="136"/>
      <c r="E1569" s="108"/>
      <c r="F1569" s="152"/>
      <c r="G1569" s="353" t="s">
        <v>8</v>
      </c>
    </row>
    <row r="1570" spans="1:7" x14ac:dyDescent="0.2">
      <c r="A1570" s="29"/>
      <c r="B1570" s="793"/>
      <c r="C1570" s="647"/>
      <c r="D1570" s="786"/>
      <c r="E1570" s="745"/>
      <c r="F1570" s="794"/>
      <c r="G1570" s="353"/>
    </row>
    <row r="1571" spans="1:7" x14ac:dyDescent="0.2">
      <c r="A1571" s="29"/>
      <c r="B1571" s="793"/>
      <c r="C1571" s="647"/>
      <c r="D1571" s="786"/>
      <c r="E1571" s="745"/>
      <c r="F1571" s="794"/>
      <c r="G1571" s="353" t="s">
        <v>8</v>
      </c>
    </row>
    <row r="1572" spans="1:7" x14ac:dyDescent="0.2">
      <c r="A1572" s="29"/>
      <c r="B1572" s="107"/>
      <c r="C1572" s="41"/>
      <c r="D1572" s="136"/>
      <c r="E1572" s="153"/>
      <c r="F1572" s="128"/>
      <c r="G1572" s="35"/>
    </row>
    <row r="1573" spans="1:7" x14ac:dyDescent="0.2">
      <c r="A1573" s="29"/>
      <c r="B1573" s="107"/>
      <c r="C1573" s="41"/>
      <c r="D1573" s="67"/>
      <c r="E1573" s="153"/>
      <c r="F1573" s="128"/>
      <c r="G1573" s="35"/>
    </row>
    <row r="1574" spans="1:7" x14ac:dyDescent="0.2">
      <c r="A1574" s="29"/>
      <c r="B1574" s="101"/>
      <c r="C1574" s="41"/>
      <c r="D1574" s="67"/>
      <c r="E1574" s="108"/>
      <c r="F1574" s="128"/>
      <c r="G1574" s="35"/>
    </row>
    <row r="1575" spans="1:7" x14ac:dyDescent="0.2">
      <c r="A1575" s="29"/>
      <c r="B1575" s="101"/>
      <c r="C1575" s="41"/>
      <c r="D1575" s="67"/>
      <c r="E1575" s="153"/>
      <c r="F1575" s="128"/>
      <c r="G1575" s="35"/>
    </row>
    <row r="1576" spans="1:7" x14ac:dyDescent="0.2">
      <c r="A1576" s="29"/>
      <c r="B1576" s="105"/>
      <c r="C1576" s="41"/>
      <c r="D1576" s="130"/>
      <c r="E1576" s="104"/>
      <c r="F1576" s="154"/>
      <c r="G1576" s="35"/>
    </row>
    <row r="1577" spans="1:7" x14ac:dyDescent="0.2">
      <c r="A1577" s="29"/>
      <c r="B1577" s="105"/>
      <c r="C1577" s="41"/>
      <c r="D1577" s="67"/>
      <c r="E1577" s="104"/>
      <c r="F1577" s="154"/>
      <c r="G1577" s="35"/>
    </row>
    <row r="1578" spans="1:7" x14ac:dyDescent="0.2">
      <c r="A1578" s="29"/>
      <c r="B1578" s="101"/>
      <c r="C1578" s="41"/>
      <c r="D1578" s="67"/>
      <c r="E1578" s="104"/>
      <c r="F1578" s="154"/>
      <c r="G1578" s="35"/>
    </row>
    <row r="1579" spans="1:7" x14ac:dyDescent="0.2">
      <c r="A1579" s="29"/>
      <c r="B1579" s="101"/>
      <c r="C1579" s="41"/>
      <c r="D1579" s="136"/>
      <c r="E1579" s="104"/>
      <c r="F1579" s="154"/>
      <c r="G1579" s="35"/>
    </row>
    <row r="1580" spans="1:7" x14ac:dyDescent="0.2">
      <c r="A1580" s="29"/>
      <c r="B1580" s="101"/>
      <c r="C1580" s="41"/>
      <c r="D1580" s="136"/>
      <c r="E1580" s="104"/>
      <c r="F1580" s="154"/>
      <c r="G1580" s="35"/>
    </row>
    <row r="1581" spans="1:7" x14ac:dyDescent="0.2">
      <c r="A1581" s="29"/>
      <c r="B1581" s="101"/>
      <c r="C1581" s="41"/>
      <c r="D1581" s="136"/>
      <c r="E1581" s="104"/>
      <c r="F1581" s="154"/>
      <c r="G1581" s="35"/>
    </row>
    <row r="1582" spans="1:7" x14ac:dyDescent="0.2">
      <c r="A1582" s="29"/>
      <c r="B1582" s="101"/>
      <c r="C1582" s="41"/>
      <c r="D1582" s="136"/>
      <c r="E1582" s="104"/>
      <c r="F1582" s="154"/>
      <c r="G1582" s="35"/>
    </row>
    <row r="1583" spans="1:7" x14ac:dyDescent="0.2">
      <c r="A1583" s="29"/>
      <c r="B1583" s="101"/>
      <c r="C1583" s="41"/>
      <c r="D1583" s="136"/>
      <c r="E1583" s="104"/>
      <c r="F1583" s="154"/>
      <c r="G1583" s="35"/>
    </row>
    <row r="1584" spans="1:7" x14ac:dyDescent="0.2">
      <c r="A1584" s="29"/>
      <c r="B1584" s="101"/>
      <c r="C1584" s="41"/>
      <c r="D1584" s="136"/>
      <c r="E1584" s="104"/>
      <c r="F1584" s="154"/>
      <c r="G1584" s="35"/>
    </row>
    <row r="1585" spans="1:7" x14ac:dyDescent="0.2">
      <c r="A1585" s="29"/>
      <c r="B1585" s="101"/>
      <c r="C1585" s="41"/>
      <c r="D1585" s="62"/>
      <c r="E1585" s="104"/>
      <c r="F1585" s="154"/>
      <c r="G1585" s="35"/>
    </row>
    <row r="1586" spans="1:7" x14ac:dyDescent="0.2">
      <c r="A1586" s="29"/>
      <c r="B1586" s="101"/>
      <c r="C1586" s="41"/>
      <c r="D1586" s="67"/>
      <c r="E1586" s="104"/>
      <c r="F1586" s="154"/>
      <c r="G1586" s="35"/>
    </row>
    <row r="1587" spans="1:7" x14ac:dyDescent="0.2">
      <c r="A1587" s="29"/>
      <c r="B1587" s="101"/>
      <c r="C1587" s="41"/>
      <c r="D1587" s="159"/>
      <c r="E1587" s="104"/>
      <c r="F1587" s="154"/>
      <c r="G1587" s="35"/>
    </row>
    <row r="1588" spans="1:7" x14ac:dyDescent="0.2">
      <c r="A1588" s="29"/>
      <c r="B1588" s="101"/>
      <c r="C1588" s="41"/>
      <c r="D1588" s="160"/>
      <c r="E1588" s="108"/>
      <c r="F1588" s="128"/>
      <c r="G1588" s="35"/>
    </row>
    <row r="1589" spans="1:7" x14ac:dyDescent="0.2">
      <c r="A1589" s="29"/>
      <c r="B1589" s="101"/>
      <c r="C1589" s="41"/>
      <c r="D1589" s="136"/>
      <c r="E1589" s="153"/>
      <c r="F1589" s="128"/>
      <c r="G1589" s="35"/>
    </row>
    <row r="1590" spans="1:7" x14ac:dyDescent="0.2">
      <c r="A1590" s="29"/>
      <c r="B1590" s="101"/>
      <c r="C1590" s="41"/>
      <c r="D1590" s="136"/>
      <c r="E1590" s="102"/>
      <c r="F1590" s="128"/>
      <c r="G1590" s="35"/>
    </row>
    <row r="1591" spans="1:7" x14ac:dyDescent="0.2">
      <c r="A1591" s="29"/>
      <c r="B1591" s="101"/>
      <c r="C1591" s="31"/>
      <c r="D1591" s="67"/>
      <c r="E1591" s="131"/>
      <c r="F1591" s="117"/>
      <c r="G1591" s="35"/>
    </row>
    <row r="1592" spans="1:7" x14ac:dyDescent="0.2">
      <c r="A1592" s="29"/>
      <c r="B1592" s="101"/>
      <c r="C1592" s="41"/>
      <c r="D1592" s="406" t="s">
        <v>8</v>
      </c>
      <c r="E1592" s="108"/>
      <c r="F1592" s="149"/>
      <c r="G1592" s="35"/>
    </row>
    <row r="1593" spans="1:7" x14ac:dyDescent="0.2">
      <c r="A1593" s="29"/>
      <c r="B1593" s="101"/>
      <c r="C1593" s="41"/>
      <c r="D1593" s="144"/>
      <c r="E1593" s="108"/>
      <c r="F1593" s="149"/>
      <c r="G1593" s="35"/>
    </row>
    <row r="1594" spans="1:7" ht="13.5" thickBot="1" x14ac:dyDescent="0.25">
      <c r="A1594" s="45"/>
      <c r="B1594" s="132"/>
      <c r="C1594" s="115"/>
      <c r="D1594" s="115"/>
      <c r="E1594" s="132"/>
      <c r="F1594" s="49" t="s">
        <v>15</v>
      </c>
      <c r="G1594" s="50">
        <f>SUM(G1560:G1593)</f>
        <v>22500</v>
      </c>
    </row>
    <row r="1595" spans="1:7" ht="13.5" thickTop="1" x14ac:dyDescent="0.2">
      <c r="A1595" s="1149" t="s">
        <v>3223</v>
      </c>
      <c r="B1595" s="1150"/>
      <c r="C1595" s="1150"/>
      <c r="D1595" s="1150"/>
      <c r="E1595" s="1150"/>
      <c r="F1595" s="1150"/>
      <c r="G1595" s="1151"/>
    </row>
    <row r="1596" spans="1:7" ht="13.5" thickBot="1" x14ac:dyDescent="0.25">
      <c r="A1596" s="52"/>
      <c r="B1596" s="103"/>
      <c r="C1596" s="675" t="s">
        <v>3225</v>
      </c>
      <c r="D1596" s="675"/>
      <c r="E1596" s="103"/>
      <c r="F1596" s="55"/>
      <c r="G1596" s="56"/>
    </row>
    <row r="1597" spans="1:7" ht="13.5" thickTop="1" x14ac:dyDescent="0.2">
      <c r="A1597" s="1130"/>
      <c r="B1597" s="1131"/>
      <c r="C1597" s="1131"/>
      <c r="D1597" s="57" t="s">
        <v>11</v>
      </c>
      <c r="E1597" s="1132" t="s">
        <v>12</v>
      </c>
      <c r="F1597" s="1132"/>
      <c r="G1597" s="1133"/>
    </row>
    <row r="1598" spans="1:7" x14ac:dyDescent="0.2">
      <c r="A1598" s="1134" t="s">
        <v>17</v>
      </c>
      <c r="B1598" s="1135"/>
      <c r="C1598" s="1135"/>
      <c r="D1598" s="39"/>
      <c r="E1598" s="1136"/>
      <c r="F1598" s="1137"/>
      <c r="G1598" s="1138"/>
    </row>
    <row r="1599" spans="1:7" x14ac:dyDescent="0.2">
      <c r="A1599" s="1134" t="s">
        <v>38</v>
      </c>
      <c r="B1599" s="1135"/>
      <c r="C1599" s="1135"/>
      <c r="D1599" s="58" t="s">
        <v>413</v>
      </c>
      <c r="E1599" s="1139" t="s">
        <v>142</v>
      </c>
      <c r="F1599" s="1139"/>
      <c r="G1599" s="1140"/>
    </row>
    <row r="1600" spans="1:7" ht="13.5" thickBot="1" x14ac:dyDescent="0.25">
      <c r="A1600" s="1141" t="s">
        <v>39</v>
      </c>
      <c r="B1600" s="1142"/>
      <c r="C1600" s="1142"/>
      <c r="D1600" s="59" t="s">
        <v>414</v>
      </c>
      <c r="E1600" s="1143" t="s">
        <v>0</v>
      </c>
      <c r="F1600" s="1143"/>
      <c r="G1600" s="1144"/>
    </row>
    <row r="1601" spans="1:15" ht="16.5" x14ac:dyDescent="0.25">
      <c r="A1601" s="1152" t="s">
        <v>29</v>
      </c>
      <c r="B1601" s="1153"/>
      <c r="C1601" s="1153"/>
      <c r="D1601" s="1153"/>
      <c r="E1601" s="1153"/>
      <c r="F1601" s="1153"/>
      <c r="G1601" s="1154"/>
    </row>
    <row r="1602" spans="1:15" x14ac:dyDescent="0.2">
      <c r="A1602" s="1155" t="s">
        <v>48</v>
      </c>
      <c r="B1602" s="1156"/>
      <c r="C1602" s="1156"/>
      <c r="D1602" s="1156"/>
      <c r="E1602" s="1156"/>
      <c r="F1602" s="1156"/>
      <c r="G1602" s="1157"/>
    </row>
    <row r="1603" spans="1:15" x14ac:dyDescent="0.2">
      <c r="A1603" s="1158" t="s">
        <v>49</v>
      </c>
      <c r="B1603" s="1159"/>
      <c r="C1603" s="1159"/>
      <c r="D1603" s="1159"/>
      <c r="E1603" s="1159"/>
      <c r="F1603" s="1159"/>
      <c r="G1603" s="1160"/>
    </row>
    <row r="1604" spans="1:15" x14ac:dyDescent="0.2">
      <c r="A1604" s="6"/>
      <c r="B1604" s="99"/>
      <c r="C1604" s="8"/>
      <c r="D1604" s="9"/>
      <c r="E1604" s="99"/>
      <c r="F1604" s="10"/>
      <c r="G1604" s="373" t="s">
        <v>411</v>
      </c>
    </row>
    <row r="1605" spans="1:15" x14ac:dyDescent="0.2">
      <c r="A1605" s="12" t="s">
        <v>1</v>
      </c>
      <c r="B1605" s="13"/>
      <c r="C1605" s="14" t="s">
        <v>61</v>
      </c>
      <c r="D1605" s="13"/>
      <c r="E1605" s="343" t="s">
        <v>3309</v>
      </c>
      <c r="F1605" s="98"/>
      <c r="G1605" s="344" t="s">
        <v>3291</v>
      </c>
    </row>
    <row r="1606" spans="1:15" x14ac:dyDescent="0.2">
      <c r="A1606" s="17" t="s">
        <v>8</v>
      </c>
      <c r="B1606" s="100"/>
      <c r="C1606" s="19"/>
      <c r="D1606" s="4"/>
      <c r="E1606" s="1145"/>
      <c r="F1606" s="1146"/>
      <c r="G1606" s="20"/>
    </row>
    <row r="1607" spans="1:15" x14ac:dyDescent="0.2">
      <c r="A1607" s="21" t="s">
        <v>37</v>
      </c>
      <c r="B1607" s="22"/>
      <c r="C1607" s="22"/>
      <c r="D1607" s="22"/>
      <c r="E1607" s="23" t="s">
        <v>46</v>
      </c>
      <c r="F1607" s="24"/>
      <c r="G1607" s="20" t="s">
        <v>50</v>
      </c>
    </row>
    <row r="1608" spans="1:15" x14ac:dyDescent="0.2">
      <c r="A1608" s="6"/>
      <c r="B1608" s="99"/>
      <c r="C1608" s="8"/>
      <c r="D1608" s="8"/>
      <c r="E1608" s="1147"/>
      <c r="F1608" s="1148"/>
      <c r="G1608" s="25"/>
    </row>
    <row r="1609" spans="1:15" ht="26.25" thickBot="1" x14ac:dyDescent="0.25">
      <c r="A1609" s="210" t="s">
        <v>47</v>
      </c>
      <c r="B1609" s="28" t="s">
        <v>23</v>
      </c>
      <c r="C1609" s="28" t="s">
        <v>34</v>
      </c>
      <c r="D1609" s="110" t="s">
        <v>53</v>
      </c>
      <c r="E1609" s="114" t="s">
        <v>54</v>
      </c>
      <c r="F1609" s="111" t="s">
        <v>55</v>
      </c>
      <c r="G1609" s="112" t="s">
        <v>35</v>
      </c>
    </row>
    <row r="1610" spans="1:15" ht="13.5" thickTop="1" x14ac:dyDescent="0.2">
      <c r="A1610" s="29">
        <v>1</v>
      </c>
      <c r="B1610" s="211"/>
      <c r="C1610" s="346" t="s">
        <v>300</v>
      </c>
      <c r="D1610" s="669" t="s">
        <v>3122</v>
      </c>
      <c r="E1610" s="569">
        <v>36</v>
      </c>
      <c r="F1610" s="792">
        <v>6600</v>
      </c>
      <c r="G1610" s="35">
        <f>F1610*E1610</f>
        <v>237600</v>
      </c>
    </row>
    <row r="1611" spans="1:15" x14ac:dyDescent="0.2">
      <c r="A1611" s="29"/>
      <c r="B1611" s="101"/>
      <c r="C1611" s="352"/>
      <c r="D1611" s="669" t="s">
        <v>3123</v>
      </c>
      <c r="E1611" s="108"/>
      <c r="F1611" s="128"/>
      <c r="G1611" s="35"/>
    </row>
    <row r="1612" spans="1:15" x14ac:dyDescent="0.2">
      <c r="A1612" s="29"/>
      <c r="B1612" s="101"/>
      <c r="C1612" s="352"/>
      <c r="D1612" s="657" t="s">
        <v>3126</v>
      </c>
      <c r="E1612" s="108"/>
      <c r="F1612" s="149"/>
      <c r="G1612" s="353"/>
    </row>
    <row r="1613" spans="1:15" x14ac:dyDescent="0.2">
      <c r="A1613" s="29"/>
      <c r="B1613" s="101"/>
      <c r="C1613" s="352"/>
      <c r="D1613" s="657" t="s">
        <v>3244</v>
      </c>
      <c r="E1613" s="108"/>
      <c r="F1613" s="128"/>
      <c r="G1613" s="353"/>
    </row>
    <row r="1614" spans="1:15" x14ac:dyDescent="0.2">
      <c r="A1614" s="29"/>
      <c r="B1614" s="105"/>
      <c r="C1614" s="352"/>
      <c r="D1614" s="791" t="s">
        <v>433</v>
      </c>
      <c r="E1614" s="102"/>
      <c r="F1614" s="128"/>
      <c r="G1614" s="353" t="s">
        <v>8</v>
      </c>
    </row>
    <row r="1615" spans="1:15" x14ac:dyDescent="0.2">
      <c r="A1615" s="29"/>
      <c r="B1615" s="151"/>
      <c r="C1615" s="366"/>
      <c r="D1615" s="351" t="s">
        <v>957</v>
      </c>
      <c r="E1615" s="108"/>
      <c r="F1615" s="150"/>
      <c r="G1615" s="353" t="s">
        <v>8</v>
      </c>
      <c r="O1615" s="2">
        <f>2200*3</f>
        <v>6600</v>
      </c>
    </row>
    <row r="1616" spans="1:15" x14ac:dyDescent="0.2">
      <c r="A1616" s="29"/>
      <c r="B1616" s="101"/>
      <c r="C1616" s="352"/>
      <c r="D1616" s="351" t="s">
        <v>3245</v>
      </c>
      <c r="E1616" s="104"/>
      <c r="F1616" s="128"/>
      <c r="G1616" s="353" t="s">
        <v>8</v>
      </c>
    </row>
    <row r="1617" spans="1:7" x14ac:dyDescent="0.2">
      <c r="A1617" s="29"/>
      <c r="B1617" s="106"/>
      <c r="C1617" s="41"/>
      <c r="D1617" s="351" t="s">
        <v>3246</v>
      </c>
      <c r="E1617" s="104"/>
      <c r="F1617" s="128"/>
      <c r="G1617" s="353" t="s">
        <v>8</v>
      </c>
    </row>
    <row r="1618" spans="1:7" x14ac:dyDescent="0.2">
      <c r="A1618" s="29"/>
      <c r="B1618" s="105"/>
      <c r="C1618" s="41"/>
      <c r="D1618" s="357" t="s">
        <v>3247</v>
      </c>
      <c r="E1618" s="108"/>
      <c r="F1618" s="152"/>
      <c r="G1618" s="353" t="s">
        <v>8</v>
      </c>
    </row>
    <row r="1619" spans="1:7" x14ac:dyDescent="0.2">
      <c r="A1619" s="29"/>
      <c r="B1619" s="793"/>
      <c r="C1619" s="647"/>
      <c r="D1619" s="669" t="s">
        <v>3248</v>
      </c>
      <c r="E1619" s="745"/>
      <c r="F1619" s="794"/>
      <c r="G1619" s="353"/>
    </row>
    <row r="1620" spans="1:7" x14ac:dyDescent="0.2">
      <c r="A1620" s="29"/>
      <c r="B1620" s="793"/>
      <c r="C1620" s="647"/>
      <c r="D1620" s="669" t="s">
        <v>3249</v>
      </c>
      <c r="E1620" s="745"/>
      <c r="F1620" s="794"/>
      <c r="G1620" s="353" t="s">
        <v>8</v>
      </c>
    </row>
    <row r="1621" spans="1:7" x14ac:dyDescent="0.2">
      <c r="A1621" s="29"/>
      <c r="B1621" s="107"/>
      <c r="C1621" s="41"/>
      <c r="D1621" s="357" t="s">
        <v>3137</v>
      </c>
      <c r="E1621" s="153"/>
      <c r="F1621" s="128"/>
      <c r="G1621" s="35"/>
    </row>
    <row r="1622" spans="1:7" x14ac:dyDescent="0.2">
      <c r="A1622" s="29"/>
      <c r="B1622" s="107"/>
      <c r="C1622" s="41"/>
      <c r="D1622" s="365" t="s">
        <v>3250</v>
      </c>
      <c r="E1622" s="153"/>
      <c r="F1622" s="128"/>
      <c r="G1622" s="35"/>
    </row>
    <row r="1623" spans="1:7" x14ac:dyDescent="0.2">
      <c r="A1623" s="29"/>
      <c r="B1623" s="101"/>
      <c r="C1623" s="41"/>
      <c r="D1623" s="365" t="s">
        <v>2653</v>
      </c>
      <c r="E1623" s="108"/>
      <c r="F1623" s="128"/>
      <c r="G1623" s="35"/>
    </row>
    <row r="1624" spans="1:7" x14ac:dyDescent="0.2">
      <c r="A1624" s="29"/>
      <c r="B1624" s="646"/>
      <c r="C1624" s="647"/>
      <c r="D1624" s="682" t="s">
        <v>435</v>
      </c>
      <c r="E1624" s="745"/>
      <c r="F1624" s="659"/>
      <c r="G1624" s="35"/>
    </row>
    <row r="1625" spans="1:7" x14ac:dyDescent="0.2">
      <c r="A1625" s="29"/>
      <c r="B1625" s="101"/>
      <c r="C1625" s="41"/>
      <c r="D1625" s="365" t="s">
        <v>3251</v>
      </c>
      <c r="E1625" s="153"/>
      <c r="F1625" s="128"/>
      <c r="G1625" s="35"/>
    </row>
    <row r="1626" spans="1:7" x14ac:dyDescent="0.2">
      <c r="A1626" s="29"/>
      <c r="B1626" s="105"/>
      <c r="C1626" s="41"/>
      <c r="D1626" s="400" t="s">
        <v>3146</v>
      </c>
      <c r="E1626" s="104"/>
      <c r="F1626" s="154"/>
      <c r="G1626" s="35"/>
    </row>
    <row r="1627" spans="1:7" x14ac:dyDescent="0.2">
      <c r="A1627" s="29"/>
      <c r="B1627" s="105"/>
      <c r="C1627" s="41"/>
      <c r="D1627" s="365" t="s">
        <v>3147</v>
      </c>
      <c r="E1627" s="104"/>
      <c r="F1627" s="154"/>
      <c r="G1627" s="35"/>
    </row>
    <row r="1628" spans="1:7" x14ac:dyDescent="0.2">
      <c r="A1628" s="29"/>
      <c r="B1628" s="101"/>
      <c r="C1628" s="41"/>
      <c r="D1628" s="365" t="s">
        <v>3148</v>
      </c>
      <c r="E1628" s="104"/>
      <c r="F1628" s="154"/>
      <c r="G1628" s="35"/>
    </row>
    <row r="1629" spans="1:7" x14ac:dyDescent="0.2">
      <c r="A1629" s="29"/>
      <c r="B1629" s="101"/>
      <c r="C1629" s="41"/>
      <c r="D1629" s="357" t="s">
        <v>3252</v>
      </c>
      <c r="E1629" s="104"/>
      <c r="F1629" s="154"/>
      <c r="G1629" s="35"/>
    </row>
    <row r="1630" spans="1:7" x14ac:dyDescent="0.2">
      <c r="A1630" s="29"/>
      <c r="B1630" s="101"/>
      <c r="C1630" s="41"/>
      <c r="D1630" s="357" t="s">
        <v>3256</v>
      </c>
      <c r="E1630" s="104"/>
      <c r="F1630" s="154"/>
      <c r="G1630" s="35"/>
    </row>
    <row r="1631" spans="1:7" x14ac:dyDescent="0.2">
      <c r="A1631" s="29"/>
      <c r="B1631" s="101"/>
      <c r="C1631" s="41"/>
      <c r="D1631" s="357" t="s">
        <v>3253</v>
      </c>
      <c r="E1631" s="104"/>
      <c r="F1631" s="154"/>
      <c r="G1631" s="35"/>
    </row>
    <row r="1632" spans="1:7" x14ac:dyDescent="0.2">
      <c r="A1632" s="29"/>
      <c r="B1632" s="101"/>
      <c r="C1632" s="41"/>
      <c r="D1632" s="357" t="s">
        <v>3133</v>
      </c>
      <c r="E1632" s="104"/>
      <c r="F1632" s="154"/>
      <c r="G1632" s="35"/>
    </row>
    <row r="1633" spans="1:7" x14ac:dyDescent="0.2">
      <c r="A1633" s="29"/>
      <c r="B1633" s="101"/>
      <c r="C1633" s="41"/>
      <c r="D1633" s="357" t="s">
        <v>3254</v>
      </c>
      <c r="E1633" s="104"/>
      <c r="F1633" s="154"/>
      <c r="G1633" s="35"/>
    </row>
    <row r="1634" spans="1:7" x14ac:dyDescent="0.2">
      <c r="A1634" s="29"/>
      <c r="B1634" s="101"/>
      <c r="C1634" s="41"/>
      <c r="D1634" s="357" t="s">
        <v>3255</v>
      </c>
      <c r="E1634" s="104"/>
      <c r="F1634" s="154"/>
      <c r="G1634" s="35"/>
    </row>
    <row r="1635" spans="1:7" x14ac:dyDescent="0.2">
      <c r="A1635" s="29"/>
      <c r="B1635" s="101"/>
      <c r="C1635" s="41"/>
      <c r="D1635" s="401" t="s">
        <v>436</v>
      </c>
      <c r="E1635" s="104"/>
      <c r="F1635" s="154"/>
      <c r="G1635" s="35"/>
    </row>
    <row r="1636" spans="1:7" x14ac:dyDescent="0.2">
      <c r="A1636" s="29"/>
      <c r="B1636" s="101"/>
      <c r="C1636" s="41"/>
      <c r="D1636" s="365" t="s">
        <v>3257</v>
      </c>
      <c r="E1636" s="104"/>
      <c r="F1636" s="154"/>
      <c r="G1636" s="35"/>
    </row>
    <row r="1637" spans="1:7" x14ac:dyDescent="0.2">
      <c r="A1637" s="29"/>
      <c r="B1637" s="101"/>
      <c r="C1637" s="41"/>
      <c r="D1637" s="364" t="s">
        <v>3258</v>
      </c>
      <c r="E1637" s="104"/>
      <c r="F1637" s="154"/>
      <c r="G1637" s="35"/>
    </row>
    <row r="1638" spans="1:7" x14ac:dyDescent="0.2">
      <c r="A1638" s="29"/>
      <c r="B1638" s="101"/>
      <c r="C1638" s="41"/>
      <c r="D1638" s="364" t="s">
        <v>3142</v>
      </c>
      <c r="E1638" s="108"/>
      <c r="F1638" s="128"/>
      <c r="G1638" s="35"/>
    </row>
    <row r="1639" spans="1:7" x14ac:dyDescent="0.2">
      <c r="A1639" s="29"/>
      <c r="B1639" s="101"/>
      <c r="C1639" s="41"/>
      <c r="D1639" s="364" t="s">
        <v>3143</v>
      </c>
      <c r="E1639" s="153"/>
      <c r="F1639" s="128"/>
      <c r="G1639" s="35"/>
    </row>
    <row r="1640" spans="1:7" x14ac:dyDescent="0.2">
      <c r="A1640" s="29"/>
      <c r="B1640" s="101"/>
      <c r="C1640" s="41"/>
      <c r="D1640" s="364" t="s">
        <v>3259</v>
      </c>
      <c r="E1640" s="102"/>
      <c r="F1640" s="128"/>
      <c r="G1640" s="35"/>
    </row>
    <row r="1641" spans="1:7" x14ac:dyDescent="0.2">
      <c r="A1641" s="29"/>
      <c r="B1641" s="101"/>
      <c r="C1641" s="31"/>
      <c r="D1641" s="400" t="s">
        <v>3260</v>
      </c>
      <c r="E1641" s="131"/>
      <c r="F1641" s="117"/>
      <c r="G1641" s="35"/>
    </row>
    <row r="1642" spans="1:7" x14ac:dyDescent="0.2">
      <c r="A1642" s="29"/>
      <c r="B1642" s="101"/>
      <c r="C1642" s="41"/>
      <c r="D1642" s="406" t="s">
        <v>8</v>
      </c>
      <c r="E1642" s="108"/>
      <c r="F1642" s="149"/>
      <c r="G1642" s="35"/>
    </row>
    <row r="1643" spans="1:7" x14ac:dyDescent="0.2">
      <c r="A1643" s="29"/>
      <c r="B1643" s="101"/>
      <c r="C1643" s="41"/>
      <c r="D1643" s="144"/>
      <c r="E1643" s="108"/>
      <c r="F1643" s="149"/>
      <c r="G1643" s="35"/>
    </row>
    <row r="1644" spans="1:7" ht="13.5" thickBot="1" x14ac:dyDescent="0.25">
      <c r="A1644" s="45"/>
      <c r="B1644" s="132"/>
      <c r="C1644" s="115"/>
      <c r="D1644" s="115"/>
      <c r="E1644" s="132"/>
      <c r="F1644" s="49" t="s">
        <v>158</v>
      </c>
      <c r="G1644" s="50">
        <f>SUM(G1610:G1643)</f>
        <v>237600</v>
      </c>
    </row>
    <row r="1645" spans="1:7" ht="13.5" thickTop="1" x14ac:dyDescent="0.2">
      <c r="A1645" s="1149" t="s">
        <v>3272</v>
      </c>
      <c r="B1645" s="1186"/>
      <c r="C1645" s="1186"/>
      <c r="D1645" s="1186"/>
      <c r="E1645" s="1186"/>
      <c r="F1645" s="1186"/>
      <c r="G1645" s="1187"/>
    </row>
    <row r="1646" spans="1:7" ht="13.5" thickBot="1" x14ac:dyDescent="0.25">
      <c r="A1646" s="359" t="s">
        <v>8</v>
      </c>
      <c r="B1646" s="355"/>
      <c r="C1646" s="355" t="s">
        <v>3273</v>
      </c>
      <c r="D1646" s="360"/>
      <c r="E1646" s="355"/>
      <c r="F1646" s="361"/>
      <c r="G1646" s="362"/>
    </row>
    <row r="1647" spans="1:7" ht="13.5" thickTop="1" x14ac:dyDescent="0.2">
      <c r="A1647" s="1130"/>
      <c r="B1647" s="1131"/>
      <c r="C1647" s="1131"/>
      <c r="D1647" s="57" t="s">
        <v>11</v>
      </c>
      <c r="E1647" s="1132" t="s">
        <v>12</v>
      </c>
      <c r="F1647" s="1132"/>
      <c r="G1647" s="1133"/>
    </row>
    <row r="1648" spans="1:7" x14ac:dyDescent="0.2">
      <c r="A1648" s="1134" t="s">
        <v>17</v>
      </c>
      <c r="B1648" s="1135"/>
      <c r="C1648" s="1135"/>
      <c r="D1648" s="39"/>
      <c r="E1648" s="1136"/>
      <c r="F1648" s="1137"/>
      <c r="G1648" s="1138"/>
    </row>
    <row r="1649" spans="1:13" x14ac:dyDescent="0.2">
      <c r="A1649" s="1134" t="s">
        <v>38</v>
      </c>
      <c r="B1649" s="1135"/>
      <c r="C1649" s="1135"/>
      <c r="D1649" s="58" t="s">
        <v>413</v>
      </c>
      <c r="E1649" s="1139" t="s">
        <v>142</v>
      </c>
      <c r="F1649" s="1139"/>
      <c r="G1649" s="1140"/>
    </row>
    <row r="1650" spans="1:13" ht="13.5" thickBot="1" x14ac:dyDescent="0.25">
      <c r="A1650" s="1141" t="s">
        <v>39</v>
      </c>
      <c r="B1650" s="1142"/>
      <c r="C1650" s="1142"/>
      <c r="D1650" s="59" t="s">
        <v>414</v>
      </c>
      <c r="E1650" s="1143" t="s">
        <v>0</v>
      </c>
      <c r="F1650" s="1143"/>
      <c r="G1650" s="1144"/>
    </row>
    <row r="1651" spans="1:13" ht="16.5" x14ac:dyDescent="0.25">
      <c r="A1651" s="1152" t="s">
        <v>29</v>
      </c>
      <c r="B1651" s="1153"/>
      <c r="C1651" s="1153"/>
      <c r="D1651" s="1153"/>
      <c r="E1651" s="1153"/>
      <c r="F1651" s="1153"/>
      <c r="G1651" s="1154"/>
    </row>
    <row r="1652" spans="1:13" x14ac:dyDescent="0.2">
      <c r="A1652" s="1155" t="s">
        <v>48</v>
      </c>
      <c r="B1652" s="1156"/>
      <c r="C1652" s="1156"/>
      <c r="D1652" s="1156"/>
      <c r="E1652" s="1156"/>
      <c r="F1652" s="1156"/>
      <c r="G1652" s="1157"/>
    </row>
    <row r="1653" spans="1:13" x14ac:dyDescent="0.2">
      <c r="A1653" s="1158" t="s">
        <v>49</v>
      </c>
      <c r="B1653" s="1159"/>
      <c r="C1653" s="1159"/>
      <c r="D1653" s="1159"/>
      <c r="E1653" s="1159"/>
      <c r="F1653" s="1159"/>
      <c r="G1653" s="1160"/>
    </row>
    <row r="1654" spans="1:13" x14ac:dyDescent="0.2">
      <c r="A1654" s="6"/>
      <c r="B1654" s="99"/>
      <c r="C1654" s="8"/>
      <c r="D1654" s="9"/>
      <c r="E1654" s="99"/>
      <c r="F1654" s="10"/>
      <c r="G1654" s="373" t="s">
        <v>412</v>
      </c>
    </row>
    <row r="1655" spans="1:13" x14ac:dyDescent="0.2">
      <c r="A1655" s="12" t="s">
        <v>1</v>
      </c>
      <c r="B1655" s="13"/>
      <c r="C1655" s="14" t="s">
        <v>61</v>
      </c>
      <c r="D1655" s="13"/>
      <c r="E1655" s="343" t="s">
        <v>3309</v>
      </c>
      <c r="F1655" s="98"/>
      <c r="G1655" s="344" t="s">
        <v>3291</v>
      </c>
    </row>
    <row r="1656" spans="1:13" x14ac:dyDescent="0.2">
      <c r="A1656" s="17" t="s">
        <v>8</v>
      </c>
      <c r="B1656" s="100"/>
      <c r="C1656" s="19"/>
      <c r="D1656" s="4"/>
      <c r="E1656" s="1145"/>
      <c r="F1656" s="1146"/>
      <c r="G1656" s="20"/>
    </row>
    <row r="1657" spans="1:13" x14ac:dyDescent="0.2">
      <c r="A1657" s="21" t="s">
        <v>37</v>
      </c>
      <c r="B1657" s="22"/>
      <c r="C1657" s="22"/>
      <c r="D1657" s="22"/>
      <c r="E1657" s="23" t="s">
        <v>46</v>
      </c>
      <c r="F1657" s="24"/>
      <c r="G1657" s="20" t="s">
        <v>50</v>
      </c>
    </row>
    <row r="1658" spans="1:13" x14ac:dyDescent="0.2">
      <c r="A1658" s="6"/>
      <c r="B1658" s="99"/>
      <c r="C1658" s="8"/>
      <c r="D1658" s="8"/>
      <c r="E1658" s="1147"/>
      <c r="F1658" s="1148"/>
      <c r="G1658" s="25"/>
    </row>
    <row r="1659" spans="1:13" ht="26.25" thickBot="1" x14ac:dyDescent="0.25">
      <c r="A1659" s="210" t="s">
        <v>47</v>
      </c>
      <c r="B1659" s="28" t="s">
        <v>23</v>
      </c>
      <c r="C1659" s="28" t="s">
        <v>34</v>
      </c>
      <c r="D1659" s="110" t="s">
        <v>53</v>
      </c>
      <c r="E1659" s="114" t="s">
        <v>54</v>
      </c>
      <c r="F1659" s="111" t="s">
        <v>55</v>
      </c>
      <c r="G1659" s="112" t="s">
        <v>35</v>
      </c>
    </row>
    <row r="1660" spans="1:13" ht="13.5" thickTop="1" x14ac:dyDescent="0.2">
      <c r="A1660" s="29"/>
      <c r="B1660" s="211"/>
      <c r="C1660" s="346"/>
      <c r="D1660" s="909" t="s">
        <v>160</v>
      </c>
      <c r="E1660" s="569"/>
      <c r="F1660" s="792"/>
      <c r="G1660" s="200">
        <f>G1644</f>
        <v>237600</v>
      </c>
    </row>
    <row r="1661" spans="1:13" x14ac:dyDescent="0.2">
      <c r="A1661" s="29"/>
      <c r="B1661" s="101"/>
      <c r="C1661" s="352"/>
      <c r="D1661" s="669" t="s">
        <v>2701</v>
      </c>
      <c r="E1661" s="108"/>
      <c r="F1661" s="128"/>
      <c r="G1661" s="353" t="s">
        <v>8</v>
      </c>
    </row>
    <row r="1662" spans="1:13" x14ac:dyDescent="0.2">
      <c r="A1662" s="29"/>
      <c r="B1662" s="101"/>
      <c r="C1662" s="352"/>
      <c r="D1662" s="657" t="s">
        <v>2709</v>
      </c>
      <c r="E1662" s="108"/>
      <c r="F1662" s="149"/>
      <c r="G1662" s="353"/>
      <c r="I1662" s="657" t="s">
        <v>3261</v>
      </c>
      <c r="J1662" s="968"/>
      <c r="K1662" s="968"/>
      <c r="L1662" s="968"/>
      <c r="M1662" s="968"/>
    </row>
    <row r="1663" spans="1:13" x14ac:dyDescent="0.2">
      <c r="A1663" s="29"/>
      <c r="B1663" s="101"/>
      <c r="C1663" s="352"/>
      <c r="D1663" s="657" t="s">
        <v>3262</v>
      </c>
      <c r="E1663" s="108"/>
      <c r="F1663" s="128"/>
      <c r="G1663" s="353"/>
      <c r="I1663" s="657" t="s">
        <v>8</v>
      </c>
      <c r="J1663" s="968"/>
      <c r="K1663" s="968"/>
      <c r="L1663" s="968"/>
      <c r="M1663" s="968"/>
    </row>
    <row r="1664" spans="1:13" x14ac:dyDescent="0.2">
      <c r="A1664" s="29"/>
      <c r="B1664" s="646"/>
      <c r="C1664" s="656"/>
      <c r="D1664" s="757" t="s">
        <v>3263</v>
      </c>
      <c r="E1664" s="745"/>
      <c r="F1664" s="659"/>
      <c r="G1664" s="353"/>
      <c r="I1664" s="757"/>
      <c r="J1664" s="969"/>
      <c r="K1664" s="969"/>
      <c r="L1664" s="969"/>
      <c r="M1664" s="969"/>
    </row>
    <row r="1665" spans="1:13" x14ac:dyDescent="0.2">
      <c r="A1665" s="29"/>
      <c r="B1665" s="646"/>
      <c r="C1665" s="656"/>
      <c r="D1665" s="364" t="s">
        <v>3264</v>
      </c>
      <c r="E1665" s="745"/>
      <c r="F1665" s="659"/>
      <c r="G1665" s="353"/>
      <c r="I1665" s="364" t="s">
        <v>2529</v>
      </c>
      <c r="J1665" s="969"/>
      <c r="K1665" s="969"/>
      <c r="L1665" s="969"/>
      <c r="M1665" s="969"/>
    </row>
    <row r="1666" spans="1:13" x14ac:dyDescent="0.2">
      <c r="A1666" s="29"/>
      <c r="B1666" s="646"/>
      <c r="C1666" s="656"/>
      <c r="D1666" s="757" t="s">
        <v>2704</v>
      </c>
      <c r="E1666" s="745"/>
      <c r="F1666" s="659"/>
      <c r="G1666" s="353"/>
      <c r="I1666" s="757" t="s">
        <v>2702</v>
      </c>
      <c r="J1666" s="969"/>
      <c r="K1666" s="969"/>
      <c r="L1666" s="969"/>
      <c r="M1666" s="969"/>
    </row>
    <row r="1667" spans="1:13" x14ac:dyDescent="0.2">
      <c r="A1667" s="29"/>
      <c r="B1667" s="105"/>
      <c r="C1667" s="352"/>
      <c r="D1667" s="757" t="s">
        <v>3265</v>
      </c>
      <c r="E1667" s="102"/>
      <c r="F1667" s="128"/>
      <c r="G1667" s="353" t="s">
        <v>8</v>
      </c>
      <c r="I1667" s="757" t="s">
        <v>2703</v>
      </c>
      <c r="J1667" s="969"/>
      <c r="K1667" s="969"/>
      <c r="L1667" s="969"/>
      <c r="M1667" s="969"/>
    </row>
    <row r="1668" spans="1:13" x14ac:dyDescent="0.2">
      <c r="A1668" s="29"/>
      <c r="B1668" s="151"/>
      <c r="C1668" s="366"/>
      <c r="D1668" s="757" t="s">
        <v>3266</v>
      </c>
      <c r="E1668" s="108"/>
      <c r="F1668" s="150"/>
      <c r="G1668" s="353" t="s">
        <v>8</v>
      </c>
      <c r="I1668" s="757" t="s">
        <v>2704</v>
      </c>
      <c r="J1668" s="969"/>
      <c r="K1668" s="969"/>
      <c r="L1668" s="969"/>
      <c r="M1668" s="969"/>
    </row>
    <row r="1669" spans="1:13" x14ac:dyDescent="0.2">
      <c r="A1669" s="29"/>
      <c r="B1669" s="101"/>
      <c r="C1669" s="352"/>
      <c r="D1669" s="682" t="s">
        <v>3267</v>
      </c>
      <c r="E1669" s="104"/>
      <c r="F1669" s="128"/>
      <c r="G1669" s="353" t="s">
        <v>8</v>
      </c>
      <c r="I1669" s="682" t="s">
        <v>2705</v>
      </c>
      <c r="J1669" s="970"/>
      <c r="K1669" s="970"/>
      <c r="L1669" s="970"/>
      <c r="M1669" s="970"/>
    </row>
    <row r="1670" spans="1:13" x14ac:dyDescent="0.2">
      <c r="A1670" s="29"/>
      <c r="B1670" s="106"/>
      <c r="C1670" s="41"/>
      <c r="D1670" s="357" t="s">
        <v>2706</v>
      </c>
      <c r="E1670" s="104"/>
      <c r="F1670" s="128"/>
      <c r="G1670" s="353" t="s">
        <v>8</v>
      </c>
      <c r="I1670" s="357" t="s">
        <v>2706</v>
      </c>
      <c r="J1670" s="967"/>
      <c r="K1670" s="967"/>
      <c r="L1670" s="967"/>
      <c r="M1670" s="967"/>
    </row>
    <row r="1671" spans="1:13" x14ac:dyDescent="0.2">
      <c r="A1671" s="29"/>
      <c r="B1671" s="105"/>
      <c r="C1671" s="41"/>
      <c r="D1671" s="357" t="s">
        <v>2707</v>
      </c>
      <c r="E1671" s="108"/>
      <c r="F1671" s="152"/>
      <c r="G1671" s="353" t="s">
        <v>8</v>
      </c>
      <c r="I1671" s="357" t="s">
        <v>2707</v>
      </c>
      <c r="J1671" s="967"/>
      <c r="K1671" s="967"/>
      <c r="L1671" s="967"/>
      <c r="M1671" s="967"/>
    </row>
    <row r="1672" spans="1:13" x14ac:dyDescent="0.2">
      <c r="A1672" s="29"/>
      <c r="B1672" s="793"/>
      <c r="C1672" s="647"/>
      <c r="D1672" s="365" t="s">
        <v>2708</v>
      </c>
      <c r="E1672" s="745"/>
      <c r="F1672" s="794"/>
      <c r="G1672" s="353"/>
      <c r="I1672" s="365" t="s">
        <v>2708</v>
      </c>
      <c r="J1672" s="970"/>
      <c r="K1672" s="970"/>
      <c r="L1672" s="970"/>
      <c r="M1672" s="970"/>
    </row>
    <row r="1673" spans="1:13" x14ac:dyDescent="0.2">
      <c r="A1673" s="29"/>
      <c r="B1673" s="793"/>
      <c r="C1673" s="647"/>
      <c r="D1673" s="365"/>
      <c r="E1673" s="745"/>
      <c r="F1673" s="794"/>
      <c r="G1673" s="353" t="s">
        <v>8</v>
      </c>
      <c r="I1673" s="365" t="s">
        <v>2709</v>
      </c>
      <c r="J1673" s="970"/>
      <c r="K1673" s="970"/>
      <c r="L1673" s="970"/>
      <c r="M1673" s="970"/>
    </row>
    <row r="1674" spans="1:13" x14ac:dyDescent="0.2">
      <c r="A1674" s="29"/>
      <c r="B1674" s="107"/>
      <c r="C1674" s="41"/>
      <c r="D1674" s="357" t="s">
        <v>3261</v>
      </c>
      <c r="E1674" s="153"/>
      <c r="F1674" s="128"/>
      <c r="G1674" s="35"/>
      <c r="I1674" s="357" t="s">
        <v>3153</v>
      </c>
      <c r="J1674" s="967"/>
      <c r="K1674" s="967"/>
      <c r="L1674" s="967"/>
      <c r="M1674" s="967"/>
    </row>
    <row r="1675" spans="1:13" x14ac:dyDescent="0.2">
      <c r="A1675" s="29"/>
      <c r="B1675" s="107"/>
      <c r="C1675" s="41"/>
      <c r="D1675" s="365"/>
      <c r="E1675" s="153"/>
      <c r="F1675" s="128"/>
      <c r="G1675" s="35"/>
      <c r="I1675" s="365"/>
      <c r="J1675" s="970"/>
      <c r="K1675" s="970"/>
      <c r="L1675" s="970"/>
      <c r="M1675" s="970"/>
    </row>
    <row r="1676" spans="1:13" x14ac:dyDescent="0.2">
      <c r="A1676" s="29"/>
      <c r="B1676" s="101"/>
      <c r="C1676" s="41"/>
      <c r="D1676" s="365" t="s">
        <v>3268</v>
      </c>
      <c r="E1676" s="108"/>
      <c r="F1676" s="128"/>
      <c r="G1676" s="35"/>
    </row>
    <row r="1677" spans="1:13" x14ac:dyDescent="0.2">
      <c r="A1677" s="29"/>
      <c r="B1677" s="646"/>
      <c r="C1677" s="647"/>
      <c r="D1677" s="682" t="s">
        <v>3153</v>
      </c>
      <c r="E1677" s="745"/>
      <c r="F1677" s="659"/>
      <c r="G1677" s="35"/>
    </row>
    <row r="1678" spans="1:13" x14ac:dyDescent="0.2">
      <c r="A1678" s="29"/>
      <c r="B1678" s="101"/>
      <c r="C1678" s="41"/>
      <c r="D1678" s="364" t="s">
        <v>3269</v>
      </c>
      <c r="E1678" s="104"/>
      <c r="F1678" s="154"/>
      <c r="G1678" s="35"/>
    </row>
    <row r="1679" spans="1:13" x14ac:dyDescent="0.2">
      <c r="A1679" s="29"/>
      <c r="B1679" s="646"/>
      <c r="C1679" s="647"/>
      <c r="D1679" s="757" t="s">
        <v>3271</v>
      </c>
      <c r="E1679" s="649"/>
      <c r="F1679" s="650"/>
      <c r="G1679" s="35"/>
    </row>
    <row r="1680" spans="1:13" x14ac:dyDescent="0.2">
      <c r="A1680" s="29"/>
      <c r="B1680" s="101"/>
      <c r="C1680" s="41"/>
      <c r="D1680" s="757" t="s">
        <v>3242</v>
      </c>
      <c r="E1680" s="104"/>
      <c r="F1680" s="154"/>
      <c r="G1680" s="35"/>
    </row>
    <row r="1681" spans="1:7" x14ac:dyDescent="0.2">
      <c r="A1681" s="29"/>
      <c r="B1681" s="101"/>
      <c r="C1681" s="41"/>
      <c r="D1681" s="757" t="s">
        <v>3270</v>
      </c>
      <c r="E1681" s="104"/>
      <c r="F1681" s="154"/>
      <c r="G1681" s="35"/>
    </row>
    <row r="1682" spans="1:7" x14ac:dyDescent="0.2">
      <c r="A1682" s="29"/>
      <c r="B1682" s="101"/>
      <c r="C1682" s="41"/>
      <c r="D1682" s="682"/>
      <c r="E1682" s="104"/>
      <c r="F1682" s="154"/>
      <c r="G1682" s="35"/>
    </row>
    <row r="1683" spans="1:7" x14ac:dyDescent="0.2">
      <c r="A1683" s="29"/>
      <c r="B1683" s="101"/>
      <c r="C1683" s="41"/>
      <c r="D1683" s="357"/>
      <c r="E1683" s="104"/>
      <c r="F1683" s="154"/>
      <c r="G1683" s="35"/>
    </row>
    <row r="1684" spans="1:7" x14ac:dyDescent="0.2">
      <c r="A1684" s="29"/>
      <c r="B1684" s="101"/>
      <c r="C1684" s="41"/>
      <c r="D1684" s="357"/>
      <c r="E1684" s="104"/>
      <c r="F1684" s="154"/>
      <c r="G1684" s="35"/>
    </row>
    <row r="1685" spans="1:7" x14ac:dyDescent="0.2">
      <c r="A1685" s="29"/>
      <c r="B1685" s="101"/>
      <c r="C1685" s="41"/>
      <c r="D1685" s="365"/>
      <c r="E1685" s="104"/>
      <c r="F1685" s="154"/>
      <c r="G1685" s="35"/>
    </row>
    <row r="1686" spans="1:7" x14ac:dyDescent="0.2">
      <c r="A1686" s="29"/>
      <c r="B1686" s="101"/>
      <c r="C1686" s="41"/>
      <c r="D1686" s="365"/>
      <c r="E1686" s="104"/>
      <c r="F1686" s="154"/>
      <c r="G1686" s="35"/>
    </row>
    <row r="1687" spans="1:7" x14ac:dyDescent="0.2">
      <c r="A1687" s="29"/>
      <c r="B1687" s="101"/>
      <c r="C1687" s="41"/>
      <c r="D1687" s="402"/>
      <c r="E1687" s="104"/>
      <c r="F1687" s="154"/>
      <c r="G1687" s="35"/>
    </row>
    <row r="1688" spans="1:7" x14ac:dyDescent="0.2">
      <c r="A1688" s="29"/>
      <c r="B1688" s="101"/>
      <c r="C1688" s="41"/>
      <c r="D1688" s="364"/>
      <c r="E1688" s="108"/>
      <c r="F1688" s="128"/>
      <c r="G1688" s="35"/>
    </row>
    <row r="1689" spans="1:7" x14ac:dyDescent="0.2">
      <c r="A1689" s="29"/>
      <c r="B1689" s="101"/>
      <c r="C1689" s="41"/>
      <c r="D1689" s="357"/>
      <c r="E1689" s="153"/>
      <c r="F1689" s="128"/>
      <c r="G1689" s="35"/>
    </row>
    <row r="1690" spans="1:7" x14ac:dyDescent="0.2">
      <c r="A1690" s="29"/>
      <c r="B1690" s="101"/>
      <c r="C1690" s="41"/>
      <c r="D1690" s="357"/>
      <c r="E1690" s="102"/>
      <c r="F1690" s="128"/>
      <c r="G1690" s="35"/>
    </row>
    <row r="1691" spans="1:7" x14ac:dyDescent="0.2">
      <c r="A1691" s="29"/>
      <c r="B1691" s="101"/>
      <c r="C1691" s="31"/>
      <c r="D1691" s="67"/>
      <c r="E1691" s="131"/>
      <c r="F1691" s="117"/>
      <c r="G1691" s="35"/>
    </row>
    <row r="1692" spans="1:7" x14ac:dyDescent="0.2">
      <c r="A1692" s="29"/>
      <c r="B1692" s="101"/>
      <c r="C1692" s="41"/>
      <c r="D1692" s="406" t="s">
        <v>8</v>
      </c>
      <c r="E1692" s="108"/>
      <c r="F1692" s="149"/>
      <c r="G1692" s="35"/>
    </row>
    <row r="1693" spans="1:7" x14ac:dyDescent="0.2">
      <c r="A1693" s="29"/>
      <c r="B1693" s="101"/>
      <c r="C1693" s="41"/>
      <c r="D1693" s="144"/>
      <c r="E1693" s="108"/>
      <c r="F1693" s="149"/>
      <c r="G1693" s="35"/>
    </row>
    <row r="1694" spans="1:7" ht="13.5" thickBot="1" x14ac:dyDescent="0.25">
      <c r="A1694" s="45"/>
      <c r="B1694" s="132"/>
      <c r="C1694" s="115"/>
      <c r="D1694" s="115"/>
      <c r="E1694" s="132"/>
      <c r="F1694" s="49" t="s">
        <v>15</v>
      </c>
      <c r="G1694" s="50">
        <f>SUM(G1660:G1693)</f>
        <v>237600</v>
      </c>
    </row>
    <row r="1695" spans="1:7" ht="13.5" thickTop="1" x14ac:dyDescent="0.2">
      <c r="A1695" s="1149" t="s">
        <v>3272</v>
      </c>
      <c r="B1695" s="1186"/>
      <c r="C1695" s="1186"/>
      <c r="D1695" s="1186"/>
      <c r="E1695" s="1186"/>
      <c r="F1695" s="1186"/>
      <c r="G1695" s="1187"/>
    </row>
    <row r="1696" spans="1:7" ht="13.5" thickBot="1" x14ac:dyDescent="0.25">
      <c r="A1696" s="359" t="s">
        <v>8</v>
      </c>
      <c r="B1696" s="355"/>
      <c r="C1696" s="355" t="s">
        <v>3273</v>
      </c>
      <c r="D1696" s="360"/>
      <c r="E1696" s="355"/>
      <c r="F1696" s="361"/>
      <c r="G1696" s="362"/>
    </row>
    <row r="1697" spans="1:7" ht="13.5" thickTop="1" x14ac:dyDescent="0.2">
      <c r="A1697" s="1130"/>
      <c r="B1697" s="1131"/>
      <c r="C1697" s="1131"/>
      <c r="D1697" s="57" t="s">
        <v>11</v>
      </c>
      <c r="E1697" s="1132" t="s">
        <v>12</v>
      </c>
      <c r="F1697" s="1132"/>
      <c r="G1697" s="1133"/>
    </row>
    <row r="1698" spans="1:7" x14ac:dyDescent="0.2">
      <c r="A1698" s="1134" t="s">
        <v>17</v>
      </c>
      <c r="B1698" s="1135"/>
      <c r="C1698" s="1135"/>
      <c r="D1698" s="39"/>
      <c r="E1698" s="1136"/>
      <c r="F1698" s="1137"/>
      <c r="G1698" s="1138"/>
    </row>
    <row r="1699" spans="1:7" x14ac:dyDescent="0.2">
      <c r="A1699" s="1134" t="s">
        <v>38</v>
      </c>
      <c r="B1699" s="1135"/>
      <c r="C1699" s="1135"/>
      <c r="D1699" s="58" t="s">
        <v>413</v>
      </c>
      <c r="E1699" s="1139" t="s">
        <v>142</v>
      </c>
      <c r="F1699" s="1139"/>
      <c r="G1699" s="1140"/>
    </row>
    <row r="1700" spans="1:7" ht="13.5" thickBot="1" x14ac:dyDescent="0.25">
      <c r="A1700" s="1141" t="s">
        <v>39</v>
      </c>
      <c r="B1700" s="1142"/>
      <c r="C1700" s="1142"/>
      <c r="D1700" s="59" t="s">
        <v>414</v>
      </c>
      <c r="E1700" s="1143" t="s">
        <v>0</v>
      </c>
      <c r="F1700" s="1143"/>
      <c r="G1700" s="1144"/>
    </row>
    <row r="1701" spans="1:7" ht="16.5" x14ac:dyDescent="0.25">
      <c r="A1701" s="1152" t="s">
        <v>29</v>
      </c>
      <c r="B1701" s="1153"/>
      <c r="C1701" s="1153"/>
      <c r="D1701" s="1153"/>
      <c r="E1701" s="1153"/>
      <c r="F1701" s="1153"/>
      <c r="G1701" s="1154"/>
    </row>
    <row r="1702" spans="1:7" x14ac:dyDescent="0.2">
      <c r="A1702" s="1155" t="s">
        <v>48</v>
      </c>
      <c r="B1702" s="1156"/>
      <c r="C1702" s="1156"/>
      <c r="D1702" s="1156"/>
      <c r="E1702" s="1156"/>
      <c r="F1702" s="1156"/>
      <c r="G1702" s="1157"/>
    </row>
    <row r="1703" spans="1:7" x14ac:dyDescent="0.2">
      <c r="A1703" s="1158" t="s">
        <v>49</v>
      </c>
      <c r="B1703" s="1159"/>
      <c r="C1703" s="1159"/>
      <c r="D1703" s="1159"/>
      <c r="E1703" s="1159"/>
      <c r="F1703" s="1159"/>
      <c r="G1703" s="1160"/>
    </row>
    <row r="1704" spans="1:7" x14ac:dyDescent="0.2">
      <c r="A1704" s="6"/>
      <c r="B1704" s="99"/>
      <c r="C1704" s="8"/>
      <c r="D1704" s="9"/>
      <c r="E1704" s="99"/>
      <c r="F1704" s="10"/>
      <c r="G1704" s="11" t="s">
        <v>20</v>
      </c>
    </row>
    <row r="1705" spans="1:7" x14ac:dyDescent="0.2">
      <c r="A1705" s="12" t="s">
        <v>1</v>
      </c>
      <c r="B1705" s="13"/>
      <c r="C1705" s="14" t="s">
        <v>61</v>
      </c>
      <c r="D1705" s="13"/>
      <c r="E1705" s="343" t="s">
        <v>3322</v>
      </c>
      <c r="F1705" s="98"/>
      <c r="G1705" s="344" t="s">
        <v>3291</v>
      </c>
    </row>
    <row r="1706" spans="1:7" x14ac:dyDescent="0.2">
      <c r="A1706" s="17" t="s">
        <v>8</v>
      </c>
      <c r="B1706" s="100"/>
      <c r="C1706" s="19"/>
      <c r="D1706" s="4"/>
      <c r="E1706" s="1145"/>
      <c r="F1706" s="1146"/>
      <c r="G1706" s="20"/>
    </row>
    <row r="1707" spans="1:7" x14ac:dyDescent="0.2">
      <c r="A1707" s="21" t="s">
        <v>37</v>
      </c>
      <c r="B1707" s="22"/>
      <c r="C1707" s="22"/>
      <c r="D1707" s="22"/>
      <c r="E1707" s="23" t="s">
        <v>46</v>
      </c>
      <c r="F1707" s="24"/>
      <c r="G1707" s="20" t="s">
        <v>50</v>
      </c>
    </row>
    <row r="1708" spans="1:7" x14ac:dyDescent="0.2">
      <c r="A1708" s="6"/>
      <c r="B1708" s="99"/>
      <c r="C1708" s="8"/>
      <c r="D1708" s="8"/>
      <c r="E1708" s="1147"/>
      <c r="F1708" s="1148"/>
      <c r="G1708" s="25"/>
    </row>
    <row r="1709" spans="1:7" ht="26.25" thickBot="1" x14ac:dyDescent="0.25">
      <c r="A1709" s="210" t="s">
        <v>47</v>
      </c>
      <c r="B1709" s="28" t="s">
        <v>23</v>
      </c>
      <c r="C1709" s="28" t="s">
        <v>34</v>
      </c>
      <c r="D1709" s="110" t="s">
        <v>53</v>
      </c>
      <c r="E1709" s="114" t="s">
        <v>54</v>
      </c>
      <c r="F1709" s="111" t="s">
        <v>55</v>
      </c>
      <c r="G1709" s="112" t="s">
        <v>35</v>
      </c>
    </row>
    <row r="1710" spans="1:7" ht="13.5" thickTop="1" x14ac:dyDescent="0.2">
      <c r="A1710" s="571"/>
      <c r="B1710" s="572"/>
      <c r="C1710" s="572"/>
      <c r="D1710" s="576" t="s">
        <v>433</v>
      </c>
      <c r="E1710" s="573"/>
      <c r="F1710" s="574"/>
      <c r="G1710" s="575"/>
    </row>
    <row r="1711" spans="1:7" x14ac:dyDescent="0.2">
      <c r="A1711" s="345">
        <v>1</v>
      </c>
      <c r="B1711" s="211"/>
      <c r="C1711" s="346" t="s">
        <v>149</v>
      </c>
      <c r="D1711" s="791" t="s">
        <v>3276</v>
      </c>
      <c r="E1711" s="569">
        <v>15</v>
      </c>
      <c r="F1711" s="792">
        <v>250</v>
      </c>
      <c r="G1711" s="35">
        <f>F1711*E1711</f>
        <v>3750</v>
      </c>
    </row>
    <row r="1712" spans="1:7" x14ac:dyDescent="0.2">
      <c r="A1712" s="29"/>
      <c r="B1712" s="101"/>
      <c r="C1712" s="352"/>
      <c r="D1712" s="351" t="s">
        <v>3277</v>
      </c>
      <c r="E1712" s="108"/>
      <c r="F1712" s="128"/>
      <c r="G1712" s="353" t="s">
        <v>8</v>
      </c>
    </row>
    <row r="1713" spans="1:17" x14ac:dyDescent="0.2">
      <c r="A1713" s="29">
        <v>2</v>
      </c>
      <c r="B1713" s="101"/>
      <c r="C1713" s="346" t="s">
        <v>149</v>
      </c>
      <c r="D1713" s="351" t="s">
        <v>3278</v>
      </c>
      <c r="E1713" s="108">
        <v>115</v>
      </c>
      <c r="F1713" s="149">
        <v>200</v>
      </c>
      <c r="G1713" s="35">
        <f t="shared" ref="G1713:G1738" si="8">F1713*E1713</f>
        <v>23000</v>
      </c>
    </row>
    <row r="1714" spans="1:17" x14ac:dyDescent="0.2">
      <c r="A1714" s="29">
        <v>3</v>
      </c>
      <c r="B1714" s="101"/>
      <c r="C1714" s="346" t="s">
        <v>149</v>
      </c>
      <c r="D1714" s="351" t="s">
        <v>416</v>
      </c>
      <c r="E1714" s="108">
        <v>115</v>
      </c>
      <c r="F1714" s="128">
        <v>350</v>
      </c>
      <c r="G1714" s="35">
        <f t="shared" si="8"/>
        <v>40250</v>
      </c>
    </row>
    <row r="1715" spans="1:17" x14ac:dyDescent="0.2">
      <c r="A1715" s="29"/>
      <c r="B1715" s="105"/>
      <c r="C1715" s="352"/>
      <c r="D1715" s="357" t="s">
        <v>358</v>
      </c>
      <c r="E1715" s="102"/>
      <c r="F1715" s="128"/>
      <c r="G1715" s="353" t="s">
        <v>8</v>
      </c>
    </row>
    <row r="1716" spans="1:17" x14ac:dyDescent="0.2">
      <c r="A1716" s="29">
        <v>4</v>
      </c>
      <c r="B1716" s="105"/>
      <c r="C1716" s="346" t="s">
        <v>149</v>
      </c>
      <c r="D1716" s="791" t="s">
        <v>719</v>
      </c>
      <c r="E1716" s="102">
        <v>115</v>
      </c>
      <c r="F1716" s="128">
        <v>200</v>
      </c>
      <c r="G1716" s="35">
        <f t="shared" si="8"/>
        <v>23000</v>
      </c>
    </row>
    <row r="1717" spans="1:17" x14ac:dyDescent="0.2">
      <c r="A1717" s="29"/>
      <c r="B1717" s="151"/>
      <c r="C1717" s="366"/>
      <c r="D1717" s="351" t="s">
        <v>435</v>
      </c>
      <c r="E1717" s="108"/>
      <c r="F1717" s="150"/>
      <c r="G1717" s="353" t="s">
        <v>8</v>
      </c>
      <c r="K1717" s="411" t="s">
        <v>152</v>
      </c>
    </row>
    <row r="1718" spans="1:17" x14ac:dyDescent="0.2">
      <c r="A1718" s="29">
        <v>5</v>
      </c>
      <c r="B1718" s="101"/>
      <c r="C1718" s="346" t="s">
        <v>149</v>
      </c>
      <c r="D1718" s="351" t="s">
        <v>3279</v>
      </c>
      <c r="E1718" s="104">
        <v>115</v>
      </c>
      <c r="F1718" s="128">
        <v>200</v>
      </c>
      <c r="G1718" s="35">
        <f t="shared" si="8"/>
        <v>23000</v>
      </c>
    </row>
    <row r="1719" spans="1:17" x14ac:dyDescent="0.2">
      <c r="A1719" s="29"/>
      <c r="B1719" s="106"/>
      <c r="C1719" s="41"/>
      <c r="D1719" s="351" t="s">
        <v>415</v>
      </c>
      <c r="E1719" s="104"/>
      <c r="F1719" s="128"/>
      <c r="G1719" s="353" t="s">
        <v>8</v>
      </c>
    </row>
    <row r="1720" spans="1:17" x14ac:dyDescent="0.2">
      <c r="A1720" s="29">
        <v>6</v>
      </c>
      <c r="B1720" s="105"/>
      <c r="C1720" s="346" t="s">
        <v>149</v>
      </c>
      <c r="D1720" s="357" t="s">
        <v>416</v>
      </c>
      <c r="E1720" s="108">
        <v>115</v>
      </c>
      <c r="F1720" s="152">
        <v>350</v>
      </c>
      <c r="G1720" s="35">
        <f t="shared" si="8"/>
        <v>40250</v>
      </c>
    </row>
    <row r="1721" spans="1:17" x14ac:dyDescent="0.2">
      <c r="A1721" s="29"/>
      <c r="B1721" s="793"/>
      <c r="C1721" s="647"/>
      <c r="D1721" s="669" t="s">
        <v>358</v>
      </c>
      <c r="E1721" s="745"/>
      <c r="F1721" s="794"/>
      <c r="G1721" s="353" t="s">
        <v>8</v>
      </c>
    </row>
    <row r="1722" spans="1:17" x14ac:dyDescent="0.2">
      <c r="A1722" s="29">
        <v>7</v>
      </c>
      <c r="B1722" s="793"/>
      <c r="C1722" s="346" t="s">
        <v>149</v>
      </c>
      <c r="D1722" s="669" t="s">
        <v>3280</v>
      </c>
      <c r="E1722" s="745">
        <v>115</v>
      </c>
      <c r="F1722" s="794">
        <v>200</v>
      </c>
      <c r="G1722" s="35">
        <f t="shared" si="8"/>
        <v>23000</v>
      </c>
    </row>
    <row r="1723" spans="1:17" x14ac:dyDescent="0.2">
      <c r="A1723" s="29"/>
      <c r="B1723" s="107"/>
      <c r="C1723" s="41"/>
      <c r="D1723" s="365" t="s">
        <v>436</v>
      </c>
      <c r="E1723" s="153"/>
      <c r="F1723" s="128"/>
      <c r="G1723" s="353" t="s">
        <v>8</v>
      </c>
      <c r="I1723" s="411" t="s">
        <v>150</v>
      </c>
    </row>
    <row r="1724" spans="1:17" x14ac:dyDescent="0.2">
      <c r="A1724" s="29">
        <v>8</v>
      </c>
      <c r="B1724" s="101"/>
      <c r="C1724" s="346" t="s">
        <v>149</v>
      </c>
      <c r="D1724" s="365" t="s">
        <v>3281</v>
      </c>
      <c r="E1724" s="108">
        <v>115</v>
      </c>
      <c r="F1724" s="128">
        <v>200</v>
      </c>
      <c r="G1724" s="35">
        <f t="shared" si="8"/>
        <v>23000</v>
      </c>
      <c r="J1724" s="214">
        <v>750</v>
      </c>
      <c r="K1724" s="2">
        <v>5</v>
      </c>
      <c r="L1724" s="214">
        <f>K1724*J1724</f>
        <v>3750</v>
      </c>
      <c r="O1724" s="2">
        <v>90</v>
      </c>
      <c r="P1724" s="214">
        <v>3750</v>
      </c>
      <c r="Q1724" s="164">
        <f>P1724*O1724</f>
        <v>337500</v>
      </c>
    </row>
    <row r="1725" spans="1:17" x14ac:dyDescent="0.2">
      <c r="A1725" s="29">
        <v>9</v>
      </c>
      <c r="B1725" s="101"/>
      <c r="C1725" s="346" t="s">
        <v>149</v>
      </c>
      <c r="D1725" s="365" t="s">
        <v>416</v>
      </c>
      <c r="E1725" s="153">
        <v>115</v>
      </c>
      <c r="F1725" s="128">
        <v>350</v>
      </c>
      <c r="G1725" s="35">
        <f t="shared" si="8"/>
        <v>40250</v>
      </c>
      <c r="O1725" s="2">
        <v>25</v>
      </c>
      <c r="P1725" s="214">
        <v>3750</v>
      </c>
      <c r="Q1725" s="164">
        <f t="shared" ref="Q1725:Q1727" si="9">P1725*O1725</f>
        <v>93750</v>
      </c>
    </row>
    <row r="1726" spans="1:17" x14ac:dyDescent="0.2">
      <c r="A1726" s="29"/>
      <c r="B1726" s="105"/>
      <c r="C1726" s="41"/>
      <c r="D1726" s="400" t="s">
        <v>358</v>
      </c>
      <c r="E1726" s="104"/>
      <c r="F1726" s="154"/>
      <c r="G1726" s="353" t="s">
        <v>8</v>
      </c>
      <c r="Q1726" s="164">
        <f t="shared" si="9"/>
        <v>0</v>
      </c>
    </row>
    <row r="1727" spans="1:17" x14ac:dyDescent="0.2">
      <c r="A1727" s="29">
        <v>10</v>
      </c>
      <c r="B1727" s="105"/>
      <c r="C1727" s="346" t="s">
        <v>149</v>
      </c>
      <c r="D1727" s="365" t="s">
        <v>1187</v>
      </c>
      <c r="E1727" s="104">
        <v>115</v>
      </c>
      <c r="F1727" s="154">
        <v>200</v>
      </c>
      <c r="G1727" s="35">
        <f t="shared" si="8"/>
        <v>23000</v>
      </c>
      <c r="Q1727" s="164">
        <f t="shared" si="9"/>
        <v>0</v>
      </c>
    </row>
    <row r="1728" spans="1:17" x14ac:dyDescent="0.2">
      <c r="A1728" s="29"/>
      <c r="B1728" s="101"/>
      <c r="C1728" s="41"/>
      <c r="D1728" s="365" t="s">
        <v>860</v>
      </c>
      <c r="E1728" s="104"/>
      <c r="F1728" s="154"/>
      <c r="G1728" s="353" t="s">
        <v>8</v>
      </c>
    </row>
    <row r="1729" spans="1:19" x14ac:dyDescent="0.2">
      <c r="A1729" s="29">
        <v>11</v>
      </c>
      <c r="B1729" s="101"/>
      <c r="C1729" s="346" t="s">
        <v>149</v>
      </c>
      <c r="D1729" s="357" t="s">
        <v>3282</v>
      </c>
      <c r="E1729" s="104">
        <v>115</v>
      </c>
      <c r="F1729" s="154">
        <v>200</v>
      </c>
      <c r="G1729" s="35">
        <f t="shared" si="8"/>
        <v>23000</v>
      </c>
      <c r="Q1729" s="164">
        <f>SUM(Q1724:Q1728)</f>
        <v>431250</v>
      </c>
    </row>
    <row r="1730" spans="1:19" x14ac:dyDescent="0.2">
      <c r="A1730" s="29">
        <v>12</v>
      </c>
      <c r="B1730" s="101"/>
      <c r="C1730" s="346" t="s">
        <v>149</v>
      </c>
      <c r="D1730" s="357" t="s">
        <v>416</v>
      </c>
      <c r="E1730" s="104">
        <v>115</v>
      </c>
      <c r="F1730" s="154">
        <v>350</v>
      </c>
      <c r="G1730" s="35">
        <f t="shared" si="8"/>
        <v>40250</v>
      </c>
      <c r="K1730" s="411" t="s">
        <v>152</v>
      </c>
      <c r="O1730" s="214"/>
      <c r="Q1730" s="555"/>
      <c r="S1730" s="214"/>
    </row>
    <row r="1731" spans="1:19" x14ac:dyDescent="0.2">
      <c r="A1731" s="29"/>
      <c r="B1731" s="101"/>
      <c r="C1731" s="41"/>
      <c r="D1731" s="357" t="s">
        <v>358</v>
      </c>
      <c r="E1731" s="104"/>
      <c r="F1731" s="154"/>
      <c r="G1731" s="353" t="s">
        <v>8</v>
      </c>
      <c r="O1731" s="214"/>
      <c r="S1731" s="214"/>
    </row>
    <row r="1732" spans="1:19" x14ac:dyDescent="0.2">
      <c r="A1732" s="29">
        <v>13</v>
      </c>
      <c r="B1732" s="101"/>
      <c r="C1732" s="346" t="s">
        <v>149</v>
      </c>
      <c r="D1732" s="357" t="s">
        <v>3283</v>
      </c>
      <c r="E1732" s="104">
        <v>115</v>
      </c>
      <c r="F1732" s="154">
        <v>200</v>
      </c>
      <c r="G1732" s="35">
        <f t="shared" si="8"/>
        <v>23000</v>
      </c>
      <c r="L1732" s="214">
        <v>438750</v>
      </c>
      <c r="O1732" s="214"/>
      <c r="S1732" s="214"/>
    </row>
    <row r="1733" spans="1:19" x14ac:dyDescent="0.2">
      <c r="A1733" s="29"/>
      <c r="B1733" s="101"/>
      <c r="C1733" s="41"/>
      <c r="D1733" s="357" t="s">
        <v>861</v>
      </c>
      <c r="E1733" s="104"/>
      <c r="F1733" s="154"/>
      <c r="G1733" s="353" t="s">
        <v>8</v>
      </c>
      <c r="N1733" s="411"/>
      <c r="O1733" s="418"/>
    </row>
    <row r="1734" spans="1:19" x14ac:dyDescent="0.2">
      <c r="A1734" s="29">
        <v>14</v>
      </c>
      <c r="B1734" s="101"/>
      <c r="C1734" s="346" t="s">
        <v>149</v>
      </c>
      <c r="D1734" s="357" t="s">
        <v>3284</v>
      </c>
      <c r="E1734" s="104">
        <v>115</v>
      </c>
      <c r="F1734" s="154">
        <v>200</v>
      </c>
      <c r="G1734" s="35">
        <f t="shared" si="8"/>
        <v>23000</v>
      </c>
      <c r="L1734" s="214">
        <f>3750+3750</f>
        <v>7500</v>
      </c>
      <c r="S1734" s="215"/>
    </row>
    <row r="1735" spans="1:19" x14ac:dyDescent="0.2">
      <c r="A1735" s="29">
        <v>15</v>
      </c>
      <c r="B1735" s="101"/>
      <c r="C1735" s="346" t="s">
        <v>149</v>
      </c>
      <c r="D1735" s="401" t="s">
        <v>416</v>
      </c>
      <c r="E1735" s="104">
        <v>115</v>
      </c>
      <c r="F1735" s="154">
        <v>350</v>
      </c>
      <c r="G1735" s="35">
        <f t="shared" si="8"/>
        <v>40250</v>
      </c>
      <c r="O1735" s="215"/>
    </row>
    <row r="1736" spans="1:19" x14ac:dyDescent="0.2">
      <c r="A1736" s="29"/>
      <c r="B1736" s="101"/>
      <c r="C1736" s="41"/>
      <c r="D1736" s="365" t="s">
        <v>358</v>
      </c>
      <c r="E1736" s="104"/>
      <c r="F1736" s="154"/>
      <c r="G1736" s="353" t="s">
        <v>8</v>
      </c>
    </row>
    <row r="1737" spans="1:19" x14ac:dyDescent="0.2">
      <c r="A1737" s="29">
        <v>16</v>
      </c>
      <c r="B1737" s="101"/>
      <c r="C1737" s="346" t="s">
        <v>149</v>
      </c>
      <c r="D1737" s="364" t="s">
        <v>3285</v>
      </c>
      <c r="E1737" s="104">
        <v>115</v>
      </c>
      <c r="F1737" s="154">
        <v>200</v>
      </c>
      <c r="G1737" s="35">
        <f t="shared" si="8"/>
        <v>23000</v>
      </c>
      <c r="H1737" s="629">
        <f>SUM(G1713:G1737)</f>
        <v>431250</v>
      </c>
      <c r="L1737" s="164">
        <f>L1732-L1734</f>
        <v>431250</v>
      </c>
    </row>
    <row r="1738" spans="1:19" x14ac:dyDescent="0.2">
      <c r="A1738" s="29">
        <v>17</v>
      </c>
      <c r="B1738" s="101"/>
      <c r="C1738" s="346" t="s">
        <v>149</v>
      </c>
      <c r="D1738" s="364" t="s">
        <v>3286</v>
      </c>
      <c r="E1738" s="108">
        <v>15</v>
      </c>
      <c r="F1738" s="128">
        <v>250</v>
      </c>
      <c r="G1738" s="35">
        <f t="shared" si="8"/>
        <v>3750</v>
      </c>
    </row>
    <row r="1739" spans="1:19" x14ac:dyDescent="0.2">
      <c r="A1739" s="29"/>
      <c r="B1739" s="101"/>
      <c r="C1739" s="41"/>
      <c r="D1739" s="364" t="s">
        <v>3287</v>
      </c>
      <c r="E1739" s="153"/>
      <c r="F1739" s="128"/>
      <c r="G1739" s="35"/>
    </row>
    <row r="1740" spans="1:19" x14ac:dyDescent="0.2">
      <c r="A1740" s="29"/>
      <c r="B1740" s="101"/>
      <c r="C1740" s="41"/>
      <c r="D1740" s="364"/>
      <c r="E1740" s="102"/>
      <c r="F1740" s="128"/>
      <c r="G1740" s="35"/>
      <c r="L1740" s="411" t="s">
        <v>152</v>
      </c>
    </row>
    <row r="1741" spans="1:19" x14ac:dyDescent="0.2">
      <c r="A1741" s="29"/>
      <c r="B1741" s="101"/>
      <c r="C1741" s="31"/>
      <c r="D1741" s="400"/>
      <c r="E1741" s="131"/>
      <c r="F1741" s="117"/>
      <c r="G1741" s="35"/>
    </row>
    <row r="1742" spans="1:19" x14ac:dyDescent="0.2">
      <c r="A1742" s="29"/>
      <c r="B1742" s="101"/>
      <c r="C1742" s="41"/>
      <c r="D1742" s="406" t="s">
        <v>8</v>
      </c>
      <c r="E1742" s="108"/>
      <c r="F1742" s="149"/>
      <c r="G1742" s="35"/>
      <c r="M1742" s="411" t="s">
        <v>3290</v>
      </c>
    </row>
    <row r="1743" spans="1:19" x14ac:dyDescent="0.2">
      <c r="A1743" s="29"/>
      <c r="B1743" s="101"/>
      <c r="C1743" s="41"/>
      <c r="D1743" s="364"/>
      <c r="E1743" s="108"/>
      <c r="F1743" s="149"/>
      <c r="G1743" s="35"/>
      <c r="M1743" s="2">
        <f>+++++++++++++++++++++++++++++++++9.86867878787878E+251</f>
        <v>9.8686787878787808E+251</v>
      </c>
    </row>
    <row r="1744" spans="1:19" ht="13.5" thickBot="1" x14ac:dyDescent="0.25">
      <c r="A1744" s="45"/>
      <c r="B1744" s="132"/>
      <c r="C1744" s="115"/>
      <c r="D1744" s="115"/>
      <c r="E1744" s="132"/>
      <c r="F1744" s="49" t="s">
        <v>15</v>
      </c>
      <c r="G1744" s="50">
        <f>SUM(G1711:G1743)</f>
        <v>438750</v>
      </c>
      <c r="M1744" s="2">
        <v>35430</v>
      </c>
    </row>
    <row r="1745" spans="1:7" ht="13.5" thickTop="1" x14ac:dyDescent="0.2">
      <c r="A1745" s="1149" t="s">
        <v>3288</v>
      </c>
      <c r="B1745" s="1150"/>
      <c r="C1745" s="1150"/>
      <c r="D1745" s="1150"/>
      <c r="E1745" s="1150"/>
      <c r="F1745" s="1150"/>
      <c r="G1745" s="1151"/>
    </row>
    <row r="1746" spans="1:7" ht="13.5" thickBot="1" x14ac:dyDescent="0.25">
      <c r="A1746" s="52"/>
      <c r="B1746" s="103"/>
      <c r="C1746" s="675" t="s">
        <v>3289</v>
      </c>
      <c r="D1746" s="675"/>
      <c r="E1746" s="103"/>
      <c r="F1746" s="55"/>
      <c r="G1746" s="56"/>
    </row>
    <row r="1747" spans="1:7" ht="13.5" thickTop="1" x14ac:dyDescent="0.2">
      <c r="A1747" s="1130"/>
      <c r="B1747" s="1131"/>
      <c r="C1747" s="1131"/>
      <c r="D1747" s="57" t="s">
        <v>11</v>
      </c>
      <c r="E1747" s="1132" t="s">
        <v>12</v>
      </c>
      <c r="F1747" s="1132"/>
      <c r="G1747" s="1133"/>
    </row>
    <row r="1748" spans="1:7" x14ac:dyDescent="0.2">
      <c r="A1748" s="1134" t="s">
        <v>17</v>
      </c>
      <c r="B1748" s="1135"/>
      <c r="C1748" s="1135"/>
      <c r="D1748" s="39"/>
      <c r="E1748" s="1136"/>
      <c r="F1748" s="1137"/>
      <c r="G1748" s="1138"/>
    </row>
    <row r="1749" spans="1:7" x14ac:dyDescent="0.2">
      <c r="A1749" s="1134" t="s">
        <v>38</v>
      </c>
      <c r="B1749" s="1135"/>
      <c r="C1749" s="1135"/>
      <c r="D1749" s="58" t="s">
        <v>413</v>
      </c>
      <c r="E1749" s="1139" t="s">
        <v>142</v>
      </c>
      <c r="F1749" s="1139"/>
      <c r="G1749" s="1140"/>
    </row>
    <row r="1750" spans="1:7" ht="13.5" thickBot="1" x14ac:dyDescent="0.25">
      <c r="A1750" s="1141" t="s">
        <v>39</v>
      </c>
      <c r="B1750" s="1142"/>
      <c r="C1750" s="1142"/>
      <c r="D1750" s="59" t="s">
        <v>414</v>
      </c>
      <c r="E1750" s="1143" t="s">
        <v>0</v>
      </c>
      <c r="F1750" s="1143"/>
      <c r="G1750" s="1144"/>
    </row>
    <row r="1751" spans="1:7" ht="16.5" x14ac:dyDescent="0.25">
      <c r="A1751" s="1152" t="s">
        <v>29</v>
      </c>
      <c r="B1751" s="1153"/>
      <c r="C1751" s="1153"/>
      <c r="D1751" s="1153"/>
      <c r="E1751" s="1153"/>
      <c r="F1751" s="1153"/>
      <c r="G1751" s="1154"/>
    </row>
    <row r="1752" spans="1:7" x14ac:dyDescent="0.2">
      <c r="A1752" s="1155" t="s">
        <v>48</v>
      </c>
      <c r="B1752" s="1156"/>
      <c r="C1752" s="1156"/>
      <c r="D1752" s="1156"/>
      <c r="E1752" s="1156"/>
      <c r="F1752" s="1156"/>
      <c r="G1752" s="1157"/>
    </row>
    <row r="1753" spans="1:7" x14ac:dyDescent="0.2">
      <c r="A1753" s="1158" t="s">
        <v>49</v>
      </c>
      <c r="B1753" s="1159"/>
      <c r="C1753" s="1159"/>
      <c r="D1753" s="1159"/>
      <c r="E1753" s="1159"/>
      <c r="F1753" s="1159"/>
      <c r="G1753" s="1160"/>
    </row>
    <row r="1754" spans="1:7" x14ac:dyDescent="0.2">
      <c r="A1754" s="6"/>
      <c r="B1754" s="99"/>
      <c r="C1754" s="8"/>
      <c r="D1754" s="9"/>
      <c r="E1754" s="99"/>
      <c r="F1754" s="10"/>
      <c r="G1754" s="373" t="s">
        <v>411</v>
      </c>
    </row>
    <row r="1755" spans="1:7" x14ac:dyDescent="0.2">
      <c r="A1755" s="12" t="s">
        <v>1</v>
      </c>
      <c r="B1755" s="13"/>
      <c r="C1755" s="14" t="s">
        <v>61</v>
      </c>
      <c r="D1755" s="13"/>
      <c r="E1755" s="343" t="s">
        <v>3637</v>
      </c>
      <c r="F1755" s="98"/>
      <c r="G1755" s="344" t="s">
        <v>3635</v>
      </c>
    </row>
    <row r="1756" spans="1:7" x14ac:dyDescent="0.2">
      <c r="A1756" s="17" t="s">
        <v>8</v>
      </c>
      <c r="B1756" s="100"/>
      <c r="C1756" s="19"/>
      <c r="D1756" s="4"/>
      <c r="E1756" s="1145"/>
      <c r="F1756" s="1146"/>
      <c r="G1756" s="20"/>
    </row>
    <row r="1757" spans="1:7" x14ac:dyDescent="0.2">
      <c r="A1757" s="21" t="s">
        <v>37</v>
      </c>
      <c r="B1757" s="22"/>
      <c r="C1757" s="22"/>
      <c r="D1757" s="22"/>
      <c r="E1757" s="23" t="s">
        <v>46</v>
      </c>
      <c r="F1757" s="24"/>
      <c r="G1757" s="20" t="s">
        <v>50</v>
      </c>
    </row>
    <row r="1758" spans="1:7" x14ac:dyDescent="0.2">
      <c r="A1758" s="6"/>
      <c r="B1758" s="99"/>
      <c r="C1758" s="8"/>
      <c r="D1758" s="8"/>
      <c r="E1758" s="1147"/>
      <c r="F1758" s="1148"/>
      <c r="G1758" s="25"/>
    </row>
    <row r="1759" spans="1:7" ht="26.25" thickBot="1" x14ac:dyDescent="0.25">
      <c r="A1759" s="210" t="s">
        <v>47</v>
      </c>
      <c r="B1759" s="28" t="s">
        <v>23</v>
      </c>
      <c r="C1759" s="28" t="s">
        <v>34</v>
      </c>
      <c r="D1759" s="110" t="s">
        <v>53</v>
      </c>
      <c r="E1759" s="114" t="s">
        <v>54</v>
      </c>
      <c r="F1759" s="111" t="s">
        <v>55</v>
      </c>
      <c r="G1759" s="112" t="s">
        <v>35</v>
      </c>
    </row>
    <row r="1760" spans="1:7" ht="13.5" thickTop="1" x14ac:dyDescent="0.2">
      <c r="A1760" s="29">
        <v>1</v>
      </c>
      <c r="B1760" s="211"/>
      <c r="C1760" s="346" t="s">
        <v>300</v>
      </c>
      <c r="D1760" s="669" t="s">
        <v>3122</v>
      </c>
      <c r="E1760" s="569">
        <v>50</v>
      </c>
      <c r="F1760" s="570">
        <v>11324</v>
      </c>
      <c r="G1760" s="35">
        <f>F1760*E1760</f>
        <v>566200</v>
      </c>
    </row>
    <row r="1761" spans="1:11" x14ac:dyDescent="0.2">
      <c r="A1761" s="29"/>
      <c r="B1761" s="101"/>
      <c r="C1761" s="352"/>
      <c r="D1761" s="669" t="s">
        <v>3123</v>
      </c>
      <c r="E1761" s="108"/>
      <c r="F1761" s="128"/>
      <c r="G1761" s="35"/>
    </row>
    <row r="1762" spans="1:11" x14ac:dyDescent="0.2">
      <c r="A1762" s="29"/>
      <c r="B1762" s="101"/>
      <c r="C1762" s="352"/>
      <c r="D1762" s="657" t="s">
        <v>3124</v>
      </c>
      <c r="E1762" s="108"/>
      <c r="F1762" s="149"/>
      <c r="G1762" s="353"/>
    </row>
    <row r="1763" spans="1:11" x14ac:dyDescent="0.2">
      <c r="A1763" s="29"/>
      <c r="B1763" s="101"/>
      <c r="C1763" s="352"/>
      <c r="D1763" s="657" t="s">
        <v>3528</v>
      </c>
      <c r="E1763" s="108"/>
      <c r="F1763" s="128"/>
      <c r="G1763" s="353"/>
    </row>
    <row r="1764" spans="1:11" x14ac:dyDescent="0.2">
      <c r="A1764" s="29"/>
      <c r="B1764" s="105"/>
      <c r="C1764" s="352"/>
      <c r="D1764" s="791" t="s">
        <v>433</v>
      </c>
      <c r="E1764" s="102"/>
      <c r="F1764" s="128"/>
      <c r="G1764" s="353" t="s">
        <v>8</v>
      </c>
      <c r="I1764" s="2">
        <f>2831*4</f>
        <v>11324</v>
      </c>
    </row>
    <row r="1765" spans="1:11" x14ac:dyDescent="0.2">
      <c r="A1765" s="29"/>
      <c r="B1765" s="151"/>
      <c r="C1765" s="366"/>
      <c r="D1765" s="351" t="s">
        <v>3529</v>
      </c>
      <c r="E1765" s="108"/>
      <c r="F1765" s="150"/>
      <c r="G1765" s="353" t="s">
        <v>8</v>
      </c>
    </row>
    <row r="1766" spans="1:11" x14ac:dyDescent="0.2">
      <c r="A1766" s="29"/>
      <c r="B1766" s="101"/>
      <c r="C1766" s="352"/>
      <c r="D1766" s="351" t="s">
        <v>3530</v>
      </c>
      <c r="E1766" s="104"/>
      <c r="F1766" s="128"/>
      <c r="G1766" s="353" t="s">
        <v>8</v>
      </c>
    </row>
    <row r="1767" spans="1:11" x14ac:dyDescent="0.2">
      <c r="A1767" s="29"/>
      <c r="B1767" s="106"/>
      <c r="C1767" s="41"/>
      <c r="D1767" s="351" t="s">
        <v>3532</v>
      </c>
      <c r="E1767" s="104"/>
      <c r="F1767" s="128"/>
      <c r="G1767" s="353" t="s">
        <v>8</v>
      </c>
      <c r="J1767" s="2">
        <f>1500*3</f>
        <v>4500</v>
      </c>
    </row>
    <row r="1768" spans="1:11" x14ac:dyDescent="0.2">
      <c r="A1768" s="29"/>
      <c r="B1768" s="793"/>
      <c r="C1768" s="647"/>
      <c r="D1768" s="669" t="s">
        <v>3533</v>
      </c>
      <c r="E1768" s="745"/>
      <c r="F1768" s="794"/>
      <c r="G1768" s="353"/>
      <c r="J1768" s="2">
        <v>120</v>
      </c>
      <c r="K1768" s="2">
        <v>4500</v>
      </c>
    </row>
    <row r="1769" spans="1:11" x14ac:dyDescent="0.2">
      <c r="A1769" s="29"/>
      <c r="B1769" s="793"/>
      <c r="C1769" s="647"/>
      <c r="D1769" s="669" t="s">
        <v>3534</v>
      </c>
      <c r="E1769" s="745"/>
      <c r="F1769" s="794"/>
      <c r="G1769" s="353" t="s">
        <v>8</v>
      </c>
    </row>
    <row r="1770" spans="1:11" x14ac:dyDescent="0.2">
      <c r="A1770" s="29"/>
      <c r="B1770" s="107"/>
      <c r="C1770" s="41"/>
      <c r="D1770" s="357" t="s">
        <v>3535</v>
      </c>
      <c r="E1770" s="153"/>
      <c r="F1770" s="128"/>
      <c r="G1770" s="35"/>
    </row>
    <row r="1771" spans="1:11" x14ac:dyDescent="0.2">
      <c r="A1771" s="29"/>
      <c r="B1771" s="646"/>
      <c r="C1771" s="647"/>
      <c r="D1771" s="682" t="s">
        <v>435</v>
      </c>
      <c r="E1771" s="745"/>
      <c r="F1771" s="659"/>
      <c r="G1771" s="35"/>
    </row>
    <row r="1772" spans="1:11" x14ac:dyDescent="0.2">
      <c r="A1772" s="29"/>
      <c r="B1772" s="101"/>
      <c r="C1772" s="41"/>
      <c r="D1772" s="365" t="s">
        <v>3536</v>
      </c>
      <c r="E1772" s="153"/>
      <c r="F1772" s="128"/>
      <c r="G1772" s="35"/>
      <c r="I1772" s="411" t="s">
        <v>8</v>
      </c>
    </row>
    <row r="1773" spans="1:11" x14ac:dyDescent="0.2">
      <c r="A1773" s="29"/>
      <c r="B1773" s="105"/>
      <c r="C1773" s="41"/>
      <c r="D1773" s="400" t="s">
        <v>3537</v>
      </c>
      <c r="E1773" s="104"/>
      <c r="F1773" s="154"/>
      <c r="G1773" s="35"/>
    </row>
    <row r="1774" spans="1:11" x14ac:dyDescent="0.2">
      <c r="A1774" s="29"/>
      <c r="B1774" s="105"/>
      <c r="C1774" s="41"/>
      <c r="D1774" s="970" t="s">
        <v>3538</v>
      </c>
      <c r="E1774" s="104"/>
      <c r="F1774" s="154"/>
      <c r="G1774" s="35"/>
    </row>
    <row r="1775" spans="1:11" x14ac:dyDescent="0.2">
      <c r="A1775" s="29"/>
      <c r="B1775" s="101"/>
      <c r="C1775" s="41"/>
      <c r="D1775" s="365" t="s">
        <v>3539</v>
      </c>
      <c r="E1775" s="104"/>
      <c r="F1775" s="154"/>
      <c r="G1775" s="35"/>
    </row>
    <row r="1776" spans="1:11" x14ac:dyDescent="0.2">
      <c r="A1776" s="29"/>
      <c r="B1776" s="101"/>
      <c r="C1776" s="41"/>
      <c r="D1776" s="357" t="s">
        <v>3540</v>
      </c>
      <c r="E1776" s="104"/>
      <c r="F1776" s="154"/>
      <c r="G1776" s="35"/>
    </row>
    <row r="1777" spans="1:9" x14ac:dyDescent="0.2">
      <c r="A1777" s="29"/>
      <c r="B1777" s="101"/>
      <c r="C1777" s="41"/>
      <c r="D1777" s="357" t="s">
        <v>3541</v>
      </c>
      <c r="E1777" s="104"/>
      <c r="F1777" s="154"/>
      <c r="G1777" s="35"/>
    </row>
    <row r="1778" spans="1:9" x14ac:dyDescent="0.2">
      <c r="A1778" s="29"/>
      <c r="B1778" s="101"/>
      <c r="C1778" s="41"/>
      <c r="D1778" s="357" t="s">
        <v>3542</v>
      </c>
      <c r="E1778" s="104"/>
      <c r="F1778" s="154"/>
      <c r="G1778" s="35"/>
    </row>
    <row r="1779" spans="1:9" x14ac:dyDescent="0.2">
      <c r="A1779" s="29"/>
      <c r="B1779" s="101"/>
      <c r="C1779" s="41"/>
      <c r="D1779" s="357" t="s">
        <v>3543</v>
      </c>
      <c r="E1779" s="104"/>
      <c r="F1779" s="154"/>
      <c r="G1779" s="35"/>
      <c r="I1779" s="411" t="s">
        <v>152</v>
      </c>
    </row>
    <row r="1780" spans="1:9" x14ac:dyDescent="0.2">
      <c r="A1780" s="29"/>
      <c r="B1780" s="101"/>
      <c r="C1780" s="41"/>
      <c r="D1780" s="357" t="s">
        <v>3544</v>
      </c>
      <c r="E1780" s="104"/>
      <c r="F1780" s="154"/>
      <c r="G1780" s="35"/>
    </row>
    <row r="1781" spans="1:9" x14ac:dyDescent="0.2">
      <c r="A1781" s="29"/>
      <c r="B1781" s="101"/>
      <c r="C1781" s="41"/>
      <c r="D1781" s="357" t="s">
        <v>436</v>
      </c>
      <c r="E1781" s="104"/>
      <c r="F1781" s="154"/>
      <c r="G1781" s="35"/>
    </row>
    <row r="1782" spans="1:9" x14ac:dyDescent="0.2">
      <c r="A1782" s="29"/>
      <c r="B1782" s="101"/>
      <c r="C1782" s="41"/>
      <c r="D1782" s="401" t="s">
        <v>3545</v>
      </c>
      <c r="E1782" s="104"/>
      <c r="F1782" s="154"/>
      <c r="G1782" s="35"/>
    </row>
    <row r="1783" spans="1:9" x14ac:dyDescent="0.2">
      <c r="A1783" s="29"/>
      <c r="B1783" s="101"/>
      <c r="C1783" s="41"/>
      <c r="D1783" s="365" t="s">
        <v>3546</v>
      </c>
      <c r="E1783" s="104"/>
      <c r="F1783" s="154"/>
      <c r="G1783" s="35"/>
    </row>
    <row r="1784" spans="1:9" x14ac:dyDescent="0.2">
      <c r="A1784" s="29"/>
      <c r="B1784" s="101"/>
      <c r="C1784" s="41"/>
      <c r="D1784" s="364" t="s">
        <v>3547</v>
      </c>
      <c r="E1784" s="104"/>
      <c r="F1784" s="154"/>
      <c r="G1784" s="35"/>
    </row>
    <row r="1785" spans="1:9" x14ac:dyDescent="0.2">
      <c r="A1785" s="29"/>
      <c r="B1785" s="646"/>
      <c r="C1785" s="647"/>
      <c r="D1785" s="757" t="s">
        <v>3548</v>
      </c>
      <c r="E1785" s="649"/>
      <c r="F1785" s="650"/>
      <c r="G1785" s="35"/>
    </row>
    <row r="1786" spans="1:9" x14ac:dyDescent="0.2">
      <c r="A1786" s="29"/>
      <c r="B1786" s="646"/>
      <c r="C1786" s="647"/>
      <c r="D1786" s="757" t="s">
        <v>3549</v>
      </c>
      <c r="E1786" s="649"/>
      <c r="F1786" s="650"/>
      <c r="G1786" s="35"/>
    </row>
    <row r="1787" spans="1:9" x14ac:dyDescent="0.2">
      <c r="A1787" s="29"/>
      <c r="B1787" s="646"/>
      <c r="C1787" s="647"/>
      <c r="D1787" s="757" t="s">
        <v>3550</v>
      </c>
      <c r="E1787" s="649"/>
      <c r="F1787" s="650"/>
      <c r="G1787" s="35"/>
    </row>
    <row r="1788" spans="1:9" x14ac:dyDescent="0.2">
      <c r="A1788" s="29"/>
      <c r="B1788" s="646"/>
      <c r="C1788" s="647"/>
      <c r="D1788" s="757" t="s">
        <v>3551</v>
      </c>
      <c r="E1788" s="649"/>
      <c r="F1788" s="650"/>
      <c r="G1788" s="35"/>
    </row>
    <row r="1789" spans="1:9" x14ac:dyDescent="0.2">
      <c r="A1789" s="29"/>
      <c r="B1789" s="101"/>
      <c r="C1789" s="41"/>
      <c r="D1789" s="364" t="s">
        <v>3552</v>
      </c>
      <c r="E1789" s="108"/>
      <c r="F1789" s="128"/>
      <c r="G1789" s="35"/>
    </row>
    <row r="1790" spans="1:9" x14ac:dyDescent="0.2">
      <c r="A1790" s="29"/>
      <c r="B1790" s="101"/>
      <c r="C1790" s="41"/>
      <c r="D1790" s="364" t="s">
        <v>860</v>
      </c>
      <c r="E1790" s="153"/>
      <c r="F1790" s="128"/>
      <c r="G1790" s="35"/>
    </row>
    <row r="1791" spans="1:9" x14ac:dyDescent="0.2">
      <c r="A1791" s="29"/>
      <c r="B1791" s="101"/>
      <c r="C1791" s="41"/>
      <c r="D1791" s="364" t="s">
        <v>3553</v>
      </c>
      <c r="E1791" s="102"/>
      <c r="F1791" s="128"/>
      <c r="G1791" s="35"/>
    </row>
    <row r="1792" spans="1:9" x14ac:dyDescent="0.2">
      <c r="A1792" s="29"/>
      <c r="B1792" s="101"/>
      <c r="C1792" s="31"/>
      <c r="D1792" s="400" t="s">
        <v>3554</v>
      </c>
      <c r="E1792" s="131"/>
      <c r="F1792" s="117"/>
      <c r="G1792" s="35"/>
    </row>
    <row r="1793" spans="1:7" ht="13.5" thickBot="1" x14ac:dyDescent="0.25">
      <c r="A1793" s="45"/>
      <c r="B1793" s="132"/>
      <c r="C1793" s="115"/>
      <c r="D1793" s="115"/>
      <c r="E1793" s="132"/>
      <c r="F1793" s="49" t="s">
        <v>158</v>
      </c>
      <c r="G1793" s="50">
        <f>SUM(G1760:G1792)</f>
        <v>566200</v>
      </c>
    </row>
    <row r="1794" spans="1:7" ht="13.5" thickTop="1" x14ac:dyDescent="0.2">
      <c r="A1794" s="1149" t="s">
        <v>3562</v>
      </c>
      <c r="B1794" s="1186"/>
      <c r="C1794" s="1186"/>
      <c r="D1794" s="1186"/>
      <c r="E1794" s="1186"/>
      <c r="F1794" s="1186"/>
      <c r="G1794" s="1187"/>
    </row>
    <row r="1795" spans="1:7" x14ac:dyDescent="0.2">
      <c r="A1795" s="354"/>
      <c r="B1795" s="358"/>
      <c r="C1795" s="358" t="s">
        <v>3563</v>
      </c>
      <c r="D1795" s="358"/>
      <c r="E1795" s="358"/>
      <c r="F1795" s="358"/>
      <c r="G1795" s="637"/>
    </row>
    <row r="1796" spans="1:7" ht="13.5" thickBot="1" x14ac:dyDescent="0.25">
      <c r="A1796" s="359" t="s">
        <v>8</v>
      </c>
      <c r="B1796" s="355"/>
      <c r="C1796" s="1204" t="s">
        <v>3564</v>
      </c>
      <c r="D1796" s="1204"/>
      <c r="E1796" s="1204"/>
      <c r="F1796" s="1204"/>
      <c r="G1796" s="1232"/>
    </row>
    <row r="1797" spans="1:7" ht="13.5" thickTop="1" x14ac:dyDescent="0.2">
      <c r="A1797" s="1130"/>
      <c r="B1797" s="1131"/>
      <c r="C1797" s="1131"/>
      <c r="D1797" s="57" t="s">
        <v>11</v>
      </c>
      <c r="E1797" s="1132" t="s">
        <v>12</v>
      </c>
      <c r="F1797" s="1132"/>
      <c r="G1797" s="1133"/>
    </row>
    <row r="1798" spans="1:7" x14ac:dyDescent="0.2">
      <c r="A1798" s="1134" t="s">
        <v>17</v>
      </c>
      <c r="B1798" s="1135"/>
      <c r="C1798" s="1135"/>
      <c r="D1798" s="39"/>
      <c r="E1798" s="1136"/>
      <c r="F1798" s="1137"/>
      <c r="G1798" s="1138"/>
    </row>
    <row r="1799" spans="1:7" x14ac:dyDescent="0.2">
      <c r="A1799" s="1134" t="s">
        <v>38</v>
      </c>
      <c r="B1799" s="1135"/>
      <c r="C1799" s="1135"/>
      <c r="D1799" s="58" t="s">
        <v>413</v>
      </c>
      <c r="E1799" s="1139" t="s">
        <v>142</v>
      </c>
      <c r="F1799" s="1139"/>
      <c r="G1799" s="1140"/>
    </row>
    <row r="1800" spans="1:7" ht="13.5" thickBot="1" x14ac:dyDescent="0.25">
      <c r="A1800" s="1141" t="s">
        <v>39</v>
      </c>
      <c r="B1800" s="1142"/>
      <c r="C1800" s="1142"/>
      <c r="D1800" s="59" t="s">
        <v>414</v>
      </c>
      <c r="E1800" s="1143" t="s">
        <v>0</v>
      </c>
      <c r="F1800" s="1143"/>
      <c r="G1800" s="1144"/>
    </row>
    <row r="1801" spans="1:7" ht="16.5" x14ac:dyDescent="0.25">
      <c r="A1801" s="1152" t="s">
        <v>29</v>
      </c>
      <c r="B1801" s="1153"/>
      <c r="C1801" s="1153"/>
      <c r="D1801" s="1153"/>
      <c r="E1801" s="1153"/>
      <c r="F1801" s="1153"/>
      <c r="G1801" s="1154"/>
    </row>
    <row r="1802" spans="1:7" x14ac:dyDescent="0.2">
      <c r="A1802" s="1155" t="s">
        <v>48</v>
      </c>
      <c r="B1802" s="1156"/>
      <c r="C1802" s="1156"/>
      <c r="D1802" s="1156"/>
      <c r="E1802" s="1156"/>
      <c r="F1802" s="1156"/>
      <c r="G1802" s="1157"/>
    </row>
    <row r="1803" spans="1:7" x14ac:dyDescent="0.2">
      <c r="A1803" s="1158" t="s">
        <v>49</v>
      </c>
      <c r="B1803" s="1159"/>
      <c r="C1803" s="1159"/>
      <c r="D1803" s="1159"/>
      <c r="E1803" s="1159"/>
      <c r="F1803" s="1159"/>
      <c r="G1803" s="1160"/>
    </row>
    <row r="1804" spans="1:7" x14ac:dyDescent="0.2">
      <c r="A1804" s="6"/>
      <c r="B1804" s="99"/>
      <c r="C1804" s="8"/>
      <c r="D1804" s="9"/>
      <c r="E1804" s="99"/>
      <c r="F1804" s="10"/>
      <c r="G1804" s="373" t="s">
        <v>412</v>
      </c>
    </row>
    <row r="1805" spans="1:7" x14ac:dyDescent="0.2">
      <c r="A1805" s="12" t="s">
        <v>1</v>
      </c>
      <c r="B1805" s="13"/>
      <c r="C1805" s="14" t="s">
        <v>61</v>
      </c>
      <c r="D1805" s="13"/>
      <c r="E1805" s="343" t="s">
        <v>3637</v>
      </c>
      <c r="F1805" s="98"/>
      <c r="G1805" s="344" t="s">
        <v>3635</v>
      </c>
    </row>
    <row r="1806" spans="1:7" x14ac:dyDescent="0.2">
      <c r="A1806" s="17" t="s">
        <v>8</v>
      </c>
      <c r="B1806" s="100"/>
      <c r="C1806" s="19"/>
      <c r="D1806" s="4"/>
      <c r="E1806" s="1145"/>
      <c r="F1806" s="1146"/>
      <c r="G1806" s="20"/>
    </row>
    <row r="1807" spans="1:7" x14ac:dyDescent="0.2">
      <c r="A1807" s="21" t="s">
        <v>37</v>
      </c>
      <c r="B1807" s="22"/>
      <c r="C1807" s="22"/>
      <c r="D1807" s="22"/>
      <c r="E1807" s="23" t="s">
        <v>46</v>
      </c>
      <c r="F1807" s="24"/>
      <c r="G1807" s="20" t="s">
        <v>50</v>
      </c>
    </row>
    <row r="1808" spans="1:7" x14ac:dyDescent="0.2">
      <c r="A1808" s="6"/>
      <c r="B1808" s="99"/>
      <c r="C1808" s="8"/>
      <c r="D1808" s="8"/>
      <c r="E1808" s="1147"/>
      <c r="F1808" s="1148"/>
      <c r="G1808" s="25"/>
    </row>
    <row r="1809" spans="1:9" ht="26.25" thickBot="1" x14ac:dyDescent="0.25">
      <c r="A1809" s="210" t="s">
        <v>47</v>
      </c>
      <c r="B1809" s="28" t="s">
        <v>23</v>
      </c>
      <c r="C1809" s="28" t="s">
        <v>34</v>
      </c>
      <c r="D1809" s="110" t="s">
        <v>53</v>
      </c>
      <c r="E1809" s="114" t="s">
        <v>54</v>
      </c>
      <c r="F1809" s="111" t="s">
        <v>55</v>
      </c>
      <c r="G1809" s="112" t="s">
        <v>35</v>
      </c>
    </row>
    <row r="1810" spans="1:9" ht="13.5" thickTop="1" x14ac:dyDescent="0.2">
      <c r="A1810" s="29"/>
      <c r="B1810" s="211"/>
      <c r="C1810" s="346"/>
      <c r="D1810" s="909" t="s">
        <v>160</v>
      </c>
      <c r="E1810" s="569"/>
      <c r="F1810" s="792"/>
      <c r="G1810" s="200">
        <f>G1793</f>
        <v>566200</v>
      </c>
    </row>
    <row r="1811" spans="1:9" x14ac:dyDescent="0.2">
      <c r="A1811" s="29"/>
      <c r="B1811" s="101"/>
      <c r="C1811" s="352"/>
      <c r="D1811" s="669" t="s">
        <v>3555</v>
      </c>
      <c r="E1811" s="108"/>
      <c r="F1811" s="128"/>
      <c r="G1811" s="353" t="s">
        <v>8</v>
      </c>
    </row>
    <row r="1812" spans="1:9" x14ac:dyDescent="0.2">
      <c r="A1812" s="29"/>
      <c r="B1812" s="101"/>
      <c r="C1812" s="352"/>
      <c r="D1812" s="657" t="s">
        <v>3556</v>
      </c>
      <c r="E1812" s="108"/>
      <c r="F1812" s="149"/>
      <c r="G1812" s="353"/>
    </row>
    <row r="1813" spans="1:9" x14ac:dyDescent="0.2">
      <c r="A1813" s="29"/>
      <c r="B1813" s="101"/>
      <c r="C1813" s="352"/>
      <c r="D1813" s="657" t="s">
        <v>3557</v>
      </c>
      <c r="E1813" s="108"/>
      <c r="F1813" s="128"/>
      <c r="G1813" s="353"/>
    </row>
    <row r="1814" spans="1:9" x14ac:dyDescent="0.2">
      <c r="A1814" s="29"/>
      <c r="B1814" s="646"/>
      <c r="C1814" s="656"/>
      <c r="D1814" s="757"/>
      <c r="E1814" s="745"/>
      <c r="F1814" s="659"/>
      <c r="G1814" s="353"/>
    </row>
    <row r="1815" spans="1:9" x14ac:dyDescent="0.2">
      <c r="A1815" s="29"/>
      <c r="B1815" s="646"/>
      <c r="C1815" s="656"/>
      <c r="D1815" s="364" t="s">
        <v>3561</v>
      </c>
      <c r="E1815" s="745"/>
      <c r="F1815" s="659"/>
      <c r="G1815" s="353"/>
    </row>
    <row r="1816" spans="1:9" x14ac:dyDescent="0.2">
      <c r="A1816" s="29"/>
      <c r="B1816" s="646"/>
      <c r="C1816" s="656"/>
      <c r="D1816" s="757"/>
      <c r="E1816" s="745"/>
      <c r="F1816" s="659"/>
      <c r="G1816" s="353"/>
      <c r="I1816" s="411" t="s">
        <v>8</v>
      </c>
    </row>
    <row r="1817" spans="1:9" x14ac:dyDescent="0.2">
      <c r="A1817" s="29"/>
      <c r="B1817" s="105"/>
      <c r="C1817" s="352"/>
      <c r="D1817" s="757" t="s">
        <v>2529</v>
      </c>
      <c r="E1817" s="102"/>
      <c r="F1817" s="128"/>
      <c r="G1817" s="353" t="s">
        <v>8</v>
      </c>
    </row>
    <row r="1818" spans="1:9" x14ac:dyDescent="0.2">
      <c r="A1818" s="29"/>
      <c r="B1818" s="151"/>
      <c r="C1818" s="366"/>
      <c r="D1818" s="757" t="s">
        <v>2709</v>
      </c>
      <c r="E1818" s="108"/>
      <c r="F1818" s="150"/>
      <c r="G1818" s="353" t="s">
        <v>8</v>
      </c>
    </row>
    <row r="1819" spans="1:9" x14ac:dyDescent="0.2">
      <c r="A1819" s="29"/>
      <c r="B1819" s="101"/>
      <c r="C1819" s="352"/>
      <c r="D1819" s="682" t="s">
        <v>3263</v>
      </c>
      <c r="E1819" s="104"/>
      <c r="F1819" s="128"/>
      <c r="G1819" s="353" t="s">
        <v>8</v>
      </c>
    </row>
    <row r="1820" spans="1:9" x14ac:dyDescent="0.2">
      <c r="A1820" s="29"/>
      <c r="B1820" s="106"/>
      <c r="C1820" s="41"/>
      <c r="D1820" s="357" t="s">
        <v>3558</v>
      </c>
      <c r="E1820" s="104"/>
      <c r="F1820" s="128"/>
      <c r="G1820" s="353" t="s">
        <v>8</v>
      </c>
    </row>
    <row r="1821" spans="1:9" x14ac:dyDescent="0.2">
      <c r="A1821" s="29"/>
      <c r="B1821" s="105"/>
      <c r="C1821" s="41"/>
      <c r="D1821" s="357" t="s">
        <v>3559</v>
      </c>
      <c r="E1821" s="108"/>
      <c r="F1821" s="152"/>
      <c r="G1821" s="353" t="s">
        <v>8</v>
      </c>
    </row>
    <row r="1822" spans="1:9" x14ac:dyDescent="0.2">
      <c r="A1822" s="29"/>
      <c r="B1822" s="793"/>
      <c r="C1822" s="647"/>
      <c r="D1822" s="365" t="s">
        <v>3560</v>
      </c>
      <c r="E1822" s="745"/>
      <c r="F1822" s="794"/>
      <c r="G1822" s="353"/>
    </row>
    <row r="1823" spans="1:9" x14ac:dyDescent="0.2">
      <c r="A1823" s="29"/>
      <c r="B1823" s="793"/>
      <c r="C1823" s="647"/>
      <c r="D1823" s="365" t="s">
        <v>2970</v>
      </c>
      <c r="E1823" s="745"/>
      <c r="F1823" s="794"/>
      <c r="G1823" s="353" t="s">
        <v>8</v>
      </c>
    </row>
    <row r="1824" spans="1:9" x14ac:dyDescent="0.2">
      <c r="A1824" s="29"/>
      <c r="B1824" s="107"/>
      <c r="C1824" s="41"/>
      <c r="D1824" s="357"/>
      <c r="E1824" s="153"/>
      <c r="F1824" s="128"/>
      <c r="G1824" s="35"/>
    </row>
    <row r="1825" spans="1:7" x14ac:dyDescent="0.2">
      <c r="A1825" s="29"/>
      <c r="B1825" s="107"/>
      <c r="C1825" s="41"/>
      <c r="D1825" s="365"/>
      <c r="E1825" s="153"/>
      <c r="F1825" s="128"/>
      <c r="G1825" s="35"/>
    </row>
    <row r="1826" spans="1:7" x14ac:dyDescent="0.2">
      <c r="A1826" s="29"/>
      <c r="B1826" s="101"/>
      <c r="C1826" s="41"/>
      <c r="D1826" s="365"/>
      <c r="E1826" s="108"/>
      <c r="F1826" s="128"/>
      <c r="G1826" s="35"/>
    </row>
    <row r="1827" spans="1:7" x14ac:dyDescent="0.2">
      <c r="A1827" s="29"/>
      <c r="B1827" s="646"/>
      <c r="C1827" s="647"/>
      <c r="D1827" s="682"/>
      <c r="E1827" s="745"/>
      <c r="F1827" s="659"/>
      <c r="G1827" s="35"/>
    </row>
    <row r="1828" spans="1:7" x14ac:dyDescent="0.2">
      <c r="A1828" s="29"/>
      <c r="B1828" s="101"/>
      <c r="C1828" s="41"/>
      <c r="D1828" s="364"/>
      <c r="E1828" s="104"/>
      <c r="F1828" s="154"/>
      <c r="G1828" s="35"/>
    </row>
    <row r="1829" spans="1:7" x14ac:dyDescent="0.2">
      <c r="A1829" s="29"/>
      <c r="B1829" s="646"/>
      <c r="C1829" s="647"/>
      <c r="D1829" s="757"/>
      <c r="E1829" s="649"/>
      <c r="F1829" s="650"/>
      <c r="G1829" s="35"/>
    </row>
    <row r="1830" spans="1:7" x14ac:dyDescent="0.2">
      <c r="A1830" s="29"/>
      <c r="B1830" s="101"/>
      <c r="C1830" s="41"/>
      <c r="D1830" s="757"/>
      <c r="E1830" s="104"/>
      <c r="F1830" s="154"/>
      <c r="G1830" s="35"/>
    </row>
    <row r="1831" spans="1:7" x14ac:dyDescent="0.2">
      <c r="A1831" s="29"/>
      <c r="B1831" s="101"/>
      <c r="C1831" s="41"/>
      <c r="D1831" s="757"/>
      <c r="E1831" s="104"/>
      <c r="F1831" s="154"/>
      <c r="G1831" s="35"/>
    </row>
    <row r="1832" spans="1:7" x14ac:dyDescent="0.2">
      <c r="A1832" s="29"/>
      <c r="B1832" s="101"/>
      <c r="C1832" s="41"/>
      <c r="D1832" s="682"/>
      <c r="E1832" s="104"/>
      <c r="F1832" s="154"/>
      <c r="G1832" s="35"/>
    </row>
    <row r="1833" spans="1:7" x14ac:dyDescent="0.2">
      <c r="A1833" s="29"/>
      <c r="B1833" s="101"/>
      <c r="C1833" s="41"/>
      <c r="D1833" s="357"/>
      <c r="E1833" s="104"/>
      <c r="F1833" s="154"/>
      <c r="G1833" s="35"/>
    </row>
    <row r="1834" spans="1:7" x14ac:dyDescent="0.2">
      <c r="A1834" s="29"/>
      <c r="B1834" s="101"/>
      <c r="C1834" s="41"/>
      <c r="D1834" s="357"/>
      <c r="E1834" s="104"/>
      <c r="F1834" s="154"/>
      <c r="G1834" s="35"/>
    </row>
    <row r="1835" spans="1:7" x14ac:dyDescent="0.2">
      <c r="A1835" s="29"/>
      <c r="B1835" s="101"/>
      <c r="C1835" s="41"/>
      <c r="D1835" s="365"/>
      <c r="E1835" s="104"/>
      <c r="F1835" s="154"/>
      <c r="G1835" s="35"/>
    </row>
    <row r="1836" spans="1:7" x14ac:dyDescent="0.2">
      <c r="A1836" s="29"/>
      <c r="B1836" s="101"/>
      <c r="C1836" s="41"/>
      <c r="D1836" s="365"/>
      <c r="E1836" s="104"/>
      <c r="F1836" s="154"/>
      <c r="G1836" s="35"/>
    </row>
    <row r="1837" spans="1:7" x14ac:dyDescent="0.2">
      <c r="A1837" s="29"/>
      <c r="B1837" s="101"/>
      <c r="C1837" s="41"/>
      <c r="D1837" s="402"/>
      <c r="E1837" s="104"/>
      <c r="F1837" s="154"/>
      <c r="G1837" s="35"/>
    </row>
    <row r="1838" spans="1:7" x14ac:dyDescent="0.2">
      <c r="A1838" s="29"/>
      <c r="B1838" s="101"/>
      <c r="C1838" s="41"/>
      <c r="D1838" s="364"/>
      <c r="E1838" s="108"/>
      <c r="F1838" s="128"/>
      <c r="G1838" s="35"/>
    </row>
    <row r="1839" spans="1:7" x14ac:dyDescent="0.2">
      <c r="A1839" s="29"/>
      <c r="B1839" s="101"/>
      <c r="C1839" s="41"/>
      <c r="D1839" s="357"/>
      <c r="E1839" s="153"/>
      <c r="F1839" s="128"/>
      <c r="G1839" s="35"/>
    </row>
    <row r="1840" spans="1:7" x14ac:dyDescent="0.2">
      <c r="A1840" s="29"/>
      <c r="B1840" s="101"/>
      <c r="C1840" s="41"/>
      <c r="D1840" s="357"/>
      <c r="E1840" s="102"/>
      <c r="F1840" s="128"/>
      <c r="G1840" s="35"/>
    </row>
    <row r="1841" spans="1:7" x14ac:dyDescent="0.2">
      <c r="A1841" s="29"/>
      <c r="B1841" s="101"/>
      <c r="C1841" s="31"/>
      <c r="D1841" s="67"/>
      <c r="E1841" s="131"/>
      <c r="F1841" s="117"/>
      <c r="G1841" s="35"/>
    </row>
    <row r="1842" spans="1:7" x14ac:dyDescent="0.2">
      <c r="A1842" s="29"/>
      <c r="B1842" s="101"/>
      <c r="C1842" s="41"/>
      <c r="D1842" s="406" t="s">
        <v>8</v>
      </c>
      <c r="E1842" s="108"/>
      <c r="F1842" s="149"/>
      <c r="G1842" s="35"/>
    </row>
    <row r="1843" spans="1:7" x14ac:dyDescent="0.2">
      <c r="A1843" s="29"/>
      <c r="B1843" s="101"/>
      <c r="C1843" s="41"/>
      <c r="D1843" s="144"/>
      <c r="E1843" s="108"/>
      <c r="F1843" s="149"/>
      <c r="G1843" s="35"/>
    </row>
    <row r="1844" spans="1:7" ht="13.5" thickBot="1" x14ac:dyDescent="0.25">
      <c r="A1844" s="45"/>
      <c r="B1844" s="132"/>
      <c r="C1844" s="115"/>
      <c r="D1844" s="115"/>
      <c r="E1844" s="132"/>
      <c r="F1844" s="49" t="s">
        <v>15</v>
      </c>
      <c r="G1844" s="50">
        <f>SUM(G1810:G1843)</f>
        <v>566200</v>
      </c>
    </row>
    <row r="1845" spans="1:7" ht="13.5" thickTop="1" x14ac:dyDescent="0.2">
      <c r="A1845" s="1149" t="s">
        <v>3562</v>
      </c>
      <c r="B1845" s="1186"/>
      <c r="C1845" s="1186"/>
      <c r="D1845" s="1186"/>
      <c r="E1845" s="1186"/>
      <c r="F1845" s="1186"/>
      <c r="G1845" s="1187"/>
    </row>
    <row r="1846" spans="1:7" x14ac:dyDescent="0.2">
      <c r="A1846" s="354"/>
      <c r="B1846" s="358"/>
      <c r="C1846" s="358" t="s">
        <v>3563</v>
      </c>
      <c r="D1846" s="358"/>
      <c r="E1846" s="358"/>
      <c r="F1846" s="358"/>
      <c r="G1846" s="637"/>
    </row>
    <row r="1847" spans="1:7" ht="13.5" thickBot="1" x14ac:dyDescent="0.25">
      <c r="A1847" s="359" t="s">
        <v>8</v>
      </c>
      <c r="B1847" s="355"/>
      <c r="C1847" s="1204" t="s">
        <v>3564</v>
      </c>
      <c r="D1847" s="1204"/>
      <c r="E1847" s="1204"/>
      <c r="F1847" s="1204"/>
      <c r="G1847" s="1232"/>
    </row>
    <row r="1848" spans="1:7" ht="13.5" thickTop="1" x14ac:dyDescent="0.2">
      <c r="A1848" s="1134" t="s">
        <v>17</v>
      </c>
      <c r="B1848" s="1135"/>
      <c r="C1848" s="1135"/>
      <c r="D1848" s="39"/>
      <c r="E1848" s="1136"/>
      <c r="F1848" s="1137"/>
      <c r="G1848" s="1138"/>
    </row>
    <row r="1849" spans="1:7" x14ac:dyDescent="0.2">
      <c r="A1849" s="1134" t="s">
        <v>38</v>
      </c>
      <c r="B1849" s="1135"/>
      <c r="C1849" s="1135"/>
      <c r="D1849" s="58" t="s">
        <v>413</v>
      </c>
      <c r="E1849" s="1139" t="s">
        <v>142</v>
      </c>
      <c r="F1849" s="1139"/>
      <c r="G1849" s="1140"/>
    </row>
    <row r="1850" spans="1:7" ht="13.5" thickBot="1" x14ac:dyDescent="0.25">
      <c r="A1850" s="1141" t="s">
        <v>39</v>
      </c>
      <c r="B1850" s="1142"/>
      <c r="C1850" s="1142"/>
      <c r="D1850" s="59" t="s">
        <v>414</v>
      </c>
      <c r="E1850" s="1143" t="s">
        <v>0</v>
      </c>
      <c r="F1850" s="1143"/>
      <c r="G1850" s="1144"/>
    </row>
    <row r="1851" spans="1:7" ht="16.5" x14ac:dyDescent="0.25">
      <c r="A1851" s="1152" t="s">
        <v>29</v>
      </c>
      <c r="B1851" s="1153"/>
      <c r="C1851" s="1153"/>
      <c r="D1851" s="1153"/>
      <c r="E1851" s="1153"/>
      <c r="F1851" s="1153"/>
      <c r="G1851" s="1154"/>
    </row>
    <row r="1852" spans="1:7" x14ac:dyDescent="0.2">
      <c r="A1852" s="1155" t="s">
        <v>48</v>
      </c>
      <c r="B1852" s="1156"/>
      <c r="C1852" s="1156"/>
      <c r="D1852" s="1156"/>
      <c r="E1852" s="1156"/>
      <c r="F1852" s="1156"/>
      <c r="G1852" s="1157"/>
    </row>
    <row r="1853" spans="1:7" x14ac:dyDescent="0.2">
      <c r="A1853" s="1158" t="s">
        <v>49</v>
      </c>
      <c r="B1853" s="1159"/>
      <c r="C1853" s="1159"/>
      <c r="D1853" s="1159"/>
      <c r="E1853" s="1159"/>
      <c r="F1853" s="1159"/>
      <c r="G1853" s="1160"/>
    </row>
    <row r="1854" spans="1:7" x14ac:dyDescent="0.2">
      <c r="A1854" s="6"/>
      <c r="B1854" s="99"/>
      <c r="C1854" s="8"/>
      <c r="D1854" s="9"/>
      <c r="E1854" s="99"/>
      <c r="F1854" s="10"/>
      <c r="G1854" s="11" t="s">
        <v>20</v>
      </c>
    </row>
    <row r="1855" spans="1:7" x14ac:dyDescent="0.2">
      <c r="A1855" s="12" t="s">
        <v>1</v>
      </c>
      <c r="B1855" s="13"/>
      <c r="C1855" s="14" t="s">
        <v>61</v>
      </c>
      <c r="D1855" s="13"/>
      <c r="E1855" s="343" t="s">
        <v>3719</v>
      </c>
      <c r="F1855" s="98"/>
      <c r="G1855" s="344" t="s">
        <v>3708</v>
      </c>
    </row>
    <row r="1856" spans="1:7" x14ac:dyDescent="0.2">
      <c r="A1856" s="17" t="s">
        <v>8</v>
      </c>
      <c r="B1856" s="100"/>
      <c r="C1856" s="19"/>
      <c r="D1856" s="4"/>
      <c r="E1856" s="1145"/>
      <c r="F1856" s="1146"/>
      <c r="G1856" s="20"/>
    </row>
    <row r="1857" spans="1:7" x14ac:dyDescent="0.2">
      <c r="A1857" s="21" t="s">
        <v>37</v>
      </c>
      <c r="B1857" s="22"/>
      <c r="C1857" s="22"/>
      <c r="D1857" s="22"/>
      <c r="E1857" s="23" t="s">
        <v>46</v>
      </c>
      <c r="F1857" s="24"/>
      <c r="G1857" s="20" t="s">
        <v>50</v>
      </c>
    </row>
    <row r="1858" spans="1:7" x14ac:dyDescent="0.2">
      <c r="A1858" s="6"/>
      <c r="B1858" s="99"/>
      <c r="C1858" s="8"/>
      <c r="D1858" s="8"/>
      <c r="E1858" s="1147"/>
      <c r="F1858" s="1148"/>
      <c r="G1858" s="25"/>
    </row>
    <row r="1859" spans="1:7" ht="26.25" thickBot="1" x14ac:dyDescent="0.25">
      <c r="A1859" s="210" t="s">
        <v>47</v>
      </c>
      <c r="B1859" s="28" t="s">
        <v>23</v>
      </c>
      <c r="C1859" s="28" t="s">
        <v>34</v>
      </c>
      <c r="D1859" s="110" t="s">
        <v>53</v>
      </c>
      <c r="E1859" s="114" t="s">
        <v>54</v>
      </c>
      <c r="F1859" s="111" t="s">
        <v>55</v>
      </c>
      <c r="G1859" s="112" t="s">
        <v>35</v>
      </c>
    </row>
    <row r="1860" spans="1:7" ht="13.5" thickTop="1" x14ac:dyDescent="0.2">
      <c r="A1860" s="29">
        <v>1</v>
      </c>
      <c r="B1860" s="211"/>
      <c r="C1860" s="346" t="s">
        <v>149</v>
      </c>
      <c r="D1860" s="791" t="s">
        <v>1162</v>
      </c>
      <c r="E1860" s="569">
        <v>50</v>
      </c>
      <c r="F1860" s="792">
        <v>250</v>
      </c>
      <c r="G1860" s="35">
        <f>F1860*E1860</f>
        <v>12500</v>
      </c>
    </row>
    <row r="1861" spans="1:7" x14ac:dyDescent="0.2">
      <c r="A1861" s="29"/>
      <c r="B1861" s="101"/>
      <c r="C1861" s="352"/>
      <c r="D1861" s="351" t="s">
        <v>753</v>
      </c>
      <c r="E1861" s="108"/>
      <c r="F1861" s="128"/>
      <c r="G1861" s="353"/>
    </row>
    <row r="1862" spans="1:7" x14ac:dyDescent="0.2">
      <c r="A1862" s="29"/>
      <c r="B1862" s="101"/>
      <c r="C1862" s="352"/>
      <c r="D1862" s="351"/>
      <c r="E1862" s="108"/>
      <c r="F1862" s="149"/>
      <c r="G1862" s="35"/>
    </row>
    <row r="1863" spans="1:7" x14ac:dyDescent="0.2">
      <c r="A1863" s="29"/>
      <c r="B1863" s="101"/>
      <c r="C1863" s="352"/>
      <c r="D1863" s="351"/>
      <c r="E1863" s="108"/>
      <c r="F1863" s="128"/>
      <c r="G1863" s="353"/>
    </row>
    <row r="1864" spans="1:7" x14ac:dyDescent="0.2">
      <c r="A1864" s="29"/>
      <c r="B1864" s="105"/>
      <c r="C1864" s="352"/>
      <c r="D1864" s="357"/>
      <c r="E1864" s="102"/>
      <c r="F1864" s="128"/>
      <c r="G1864" s="35"/>
    </row>
    <row r="1865" spans="1:7" x14ac:dyDescent="0.2">
      <c r="A1865" s="29"/>
      <c r="B1865" s="105"/>
      <c r="C1865" s="352"/>
      <c r="D1865" s="791"/>
      <c r="E1865" s="102"/>
      <c r="F1865" s="128"/>
      <c r="G1865" s="353"/>
    </row>
    <row r="1866" spans="1:7" x14ac:dyDescent="0.2">
      <c r="A1866" s="29"/>
      <c r="B1866" s="151"/>
      <c r="C1866" s="366"/>
      <c r="D1866" s="351"/>
      <c r="E1866" s="108"/>
      <c r="F1866" s="150"/>
      <c r="G1866" s="353"/>
    </row>
    <row r="1867" spans="1:7" x14ac:dyDescent="0.2">
      <c r="A1867" s="29"/>
      <c r="B1867" s="101"/>
      <c r="C1867" s="352"/>
      <c r="D1867" s="351"/>
      <c r="E1867" s="104"/>
      <c r="F1867" s="128"/>
      <c r="G1867" s="353"/>
    </row>
    <row r="1868" spans="1:7" x14ac:dyDescent="0.2">
      <c r="A1868" s="29"/>
      <c r="B1868" s="106"/>
      <c r="C1868" s="41"/>
      <c r="D1868" s="351"/>
      <c r="E1868" s="104"/>
      <c r="F1868" s="128"/>
      <c r="G1868" s="353" t="s">
        <v>8</v>
      </c>
    </row>
    <row r="1869" spans="1:7" x14ac:dyDescent="0.2">
      <c r="A1869" s="29"/>
      <c r="B1869" s="105"/>
      <c r="C1869" s="41"/>
      <c r="D1869" s="357" t="s">
        <v>152</v>
      </c>
      <c r="E1869" s="108"/>
      <c r="F1869" s="152"/>
      <c r="G1869" s="353" t="s">
        <v>8</v>
      </c>
    </row>
    <row r="1870" spans="1:7" x14ac:dyDescent="0.2">
      <c r="A1870" s="29"/>
      <c r="B1870" s="793"/>
      <c r="C1870" s="647"/>
      <c r="D1870" s="786"/>
      <c r="E1870" s="745"/>
      <c r="F1870" s="794"/>
      <c r="G1870" s="353"/>
    </row>
    <row r="1871" spans="1:7" x14ac:dyDescent="0.2">
      <c r="A1871" s="29"/>
      <c r="B1871" s="793"/>
      <c r="C1871" s="647"/>
      <c r="D1871" s="786"/>
      <c r="E1871" s="745"/>
      <c r="F1871" s="794"/>
      <c r="G1871" s="353" t="s">
        <v>8</v>
      </c>
    </row>
    <row r="1872" spans="1:7" x14ac:dyDescent="0.2">
      <c r="A1872" s="29"/>
      <c r="B1872" s="107"/>
      <c r="C1872" s="41"/>
      <c r="D1872" s="136"/>
      <c r="E1872" s="153"/>
      <c r="F1872" s="128"/>
      <c r="G1872" s="35"/>
    </row>
    <row r="1873" spans="1:7" x14ac:dyDescent="0.2">
      <c r="A1873" s="29"/>
      <c r="B1873" s="107"/>
      <c r="C1873" s="41"/>
      <c r="D1873" s="67"/>
      <c r="E1873" s="153"/>
      <c r="F1873" s="128"/>
      <c r="G1873" s="35"/>
    </row>
    <row r="1874" spans="1:7" x14ac:dyDescent="0.2">
      <c r="A1874" s="29"/>
      <c r="B1874" s="101"/>
      <c r="C1874" s="41"/>
      <c r="D1874" s="67"/>
      <c r="E1874" s="108"/>
      <c r="F1874" s="128"/>
      <c r="G1874" s="35"/>
    </row>
    <row r="1875" spans="1:7" x14ac:dyDescent="0.2">
      <c r="A1875" s="29"/>
      <c r="B1875" s="101"/>
      <c r="C1875" s="41"/>
      <c r="D1875" s="67"/>
      <c r="E1875" s="153"/>
      <c r="F1875" s="128"/>
      <c r="G1875" s="35"/>
    </row>
    <row r="1876" spans="1:7" x14ac:dyDescent="0.2">
      <c r="A1876" s="29"/>
      <c r="B1876" s="105"/>
      <c r="C1876" s="41"/>
      <c r="D1876" s="130"/>
      <c r="E1876" s="104"/>
      <c r="F1876" s="154"/>
      <c r="G1876" s="35"/>
    </row>
    <row r="1877" spans="1:7" x14ac:dyDescent="0.2">
      <c r="A1877" s="29"/>
      <c r="B1877" s="105"/>
      <c r="C1877" s="41"/>
      <c r="D1877" s="67"/>
      <c r="E1877" s="104"/>
      <c r="F1877" s="154"/>
      <c r="G1877" s="35"/>
    </row>
    <row r="1878" spans="1:7" x14ac:dyDescent="0.2">
      <c r="A1878" s="29"/>
      <c r="B1878" s="101"/>
      <c r="C1878" s="41"/>
      <c r="D1878" s="67"/>
      <c r="E1878" s="104"/>
      <c r="F1878" s="154"/>
      <c r="G1878" s="35"/>
    </row>
    <row r="1879" spans="1:7" x14ac:dyDescent="0.2">
      <c r="A1879" s="29"/>
      <c r="B1879" s="101"/>
      <c r="C1879" s="41"/>
      <c r="D1879" s="136"/>
      <c r="E1879" s="104"/>
      <c r="F1879" s="154"/>
      <c r="G1879" s="35"/>
    </row>
    <row r="1880" spans="1:7" x14ac:dyDescent="0.2">
      <c r="A1880" s="29"/>
      <c r="B1880" s="101"/>
      <c r="C1880" s="41"/>
      <c r="D1880" s="136"/>
      <c r="E1880" s="104"/>
      <c r="F1880" s="154"/>
      <c r="G1880" s="35"/>
    </row>
    <row r="1881" spans="1:7" x14ac:dyDescent="0.2">
      <c r="A1881" s="29"/>
      <c r="B1881" s="101"/>
      <c r="C1881" s="41"/>
      <c r="D1881" s="136"/>
      <c r="E1881" s="104"/>
      <c r="F1881" s="154"/>
      <c r="G1881" s="35"/>
    </row>
    <row r="1882" spans="1:7" x14ac:dyDescent="0.2">
      <c r="A1882" s="29"/>
      <c r="B1882" s="101"/>
      <c r="C1882" s="41"/>
      <c r="D1882" s="136"/>
      <c r="E1882" s="104"/>
      <c r="F1882" s="154"/>
      <c r="G1882" s="35"/>
    </row>
    <row r="1883" spans="1:7" x14ac:dyDescent="0.2">
      <c r="A1883" s="29"/>
      <c r="B1883" s="101"/>
      <c r="C1883" s="41"/>
      <c r="D1883" s="136"/>
      <c r="E1883" s="104"/>
      <c r="F1883" s="154"/>
      <c r="G1883" s="35"/>
    </row>
    <row r="1884" spans="1:7" x14ac:dyDescent="0.2">
      <c r="A1884" s="29"/>
      <c r="B1884" s="101"/>
      <c r="C1884" s="41"/>
      <c r="D1884" s="136"/>
      <c r="E1884" s="104"/>
      <c r="F1884" s="154"/>
      <c r="G1884" s="35"/>
    </row>
    <row r="1885" spans="1:7" x14ac:dyDescent="0.2">
      <c r="A1885" s="29"/>
      <c r="B1885" s="101"/>
      <c r="C1885" s="41"/>
      <c r="D1885" s="62"/>
      <c r="E1885" s="104"/>
      <c r="F1885" s="154"/>
      <c r="G1885" s="35"/>
    </row>
    <row r="1886" spans="1:7" x14ac:dyDescent="0.2">
      <c r="A1886" s="29"/>
      <c r="B1886" s="101"/>
      <c r="C1886" s="41"/>
      <c r="D1886" s="67"/>
      <c r="E1886" s="104"/>
      <c r="F1886" s="154"/>
      <c r="G1886" s="35"/>
    </row>
    <row r="1887" spans="1:7" x14ac:dyDescent="0.2">
      <c r="A1887" s="29"/>
      <c r="B1887" s="101"/>
      <c r="C1887" s="41"/>
      <c r="D1887" s="159"/>
      <c r="E1887" s="104"/>
      <c r="F1887" s="154"/>
      <c r="G1887" s="35"/>
    </row>
    <row r="1888" spans="1:7" x14ac:dyDescent="0.2">
      <c r="A1888" s="29"/>
      <c r="B1888" s="101"/>
      <c r="C1888" s="41"/>
      <c r="D1888" s="160"/>
      <c r="E1888" s="108"/>
      <c r="F1888" s="128"/>
      <c r="G1888" s="35"/>
    </row>
    <row r="1889" spans="1:7" x14ac:dyDescent="0.2">
      <c r="A1889" s="29"/>
      <c r="B1889" s="101"/>
      <c r="C1889" s="41"/>
      <c r="D1889" s="136"/>
      <c r="E1889" s="153"/>
      <c r="F1889" s="128"/>
      <c r="G1889" s="35"/>
    </row>
    <row r="1890" spans="1:7" x14ac:dyDescent="0.2">
      <c r="A1890" s="29"/>
      <c r="B1890" s="101"/>
      <c r="C1890" s="41"/>
      <c r="D1890" s="136"/>
      <c r="E1890" s="102"/>
      <c r="F1890" s="128"/>
      <c r="G1890" s="35"/>
    </row>
    <row r="1891" spans="1:7" x14ac:dyDescent="0.2">
      <c r="A1891" s="29"/>
      <c r="B1891" s="101"/>
      <c r="C1891" s="31"/>
      <c r="D1891" s="67"/>
      <c r="E1891" s="131"/>
      <c r="F1891" s="117"/>
      <c r="G1891" s="35"/>
    </row>
    <row r="1892" spans="1:7" x14ac:dyDescent="0.2">
      <c r="A1892" s="29"/>
      <c r="B1892" s="101"/>
      <c r="C1892" s="41"/>
      <c r="D1892" s="406" t="s">
        <v>8</v>
      </c>
      <c r="E1892" s="108"/>
      <c r="F1892" s="149"/>
      <c r="G1892" s="35"/>
    </row>
    <row r="1893" spans="1:7" x14ac:dyDescent="0.2">
      <c r="A1893" s="29"/>
      <c r="B1893" s="101"/>
      <c r="C1893" s="41"/>
      <c r="D1893" s="144"/>
      <c r="E1893" s="108"/>
      <c r="F1893" s="149"/>
      <c r="G1893" s="35"/>
    </row>
    <row r="1894" spans="1:7" ht="13.5" thickBot="1" x14ac:dyDescent="0.25">
      <c r="A1894" s="45"/>
      <c r="B1894" s="132"/>
      <c r="C1894" s="115"/>
      <c r="D1894" s="115"/>
      <c r="E1894" s="132"/>
      <c r="F1894" s="49" t="s">
        <v>15</v>
      </c>
      <c r="G1894" s="50">
        <f>SUM(G1860:G1893)</f>
        <v>12500</v>
      </c>
    </row>
    <row r="1895" spans="1:7" ht="13.5" thickTop="1" x14ac:dyDescent="0.2">
      <c r="A1895" s="1149" t="s">
        <v>3373</v>
      </c>
      <c r="B1895" s="1150"/>
      <c r="C1895" s="1150"/>
      <c r="D1895" s="1150"/>
      <c r="E1895" s="1150"/>
      <c r="F1895" s="1150"/>
      <c r="G1895" s="1151"/>
    </row>
    <row r="1896" spans="1:7" ht="13.5" thickBot="1" x14ac:dyDescent="0.25">
      <c r="A1896" s="52"/>
      <c r="B1896" s="103"/>
      <c r="C1896" s="675" t="s">
        <v>3374</v>
      </c>
      <c r="D1896" s="675"/>
      <c r="E1896" s="103"/>
      <c r="F1896" s="55"/>
      <c r="G1896" s="56"/>
    </row>
    <row r="1897" spans="1:7" ht="13.5" thickTop="1" x14ac:dyDescent="0.2">
      <c r="A1897" s="1130"/>
      <c r="B1897" s="1131"/>
      <c r="C1897" s="1131"/>
      <c r="D1897" s="57" t="s">
        <v>11</v>
      </c>
      <c r="E1897" s="1132" t="s">
        <v>12</v>
      </c>
      <c r="F1897" s="1132"/>
      <c r="G1897" s="1133"/>
    </row>
    <row r="1898" spans="1:7" x14ac:dyDescent="0.2">
      <c r="A1898" s="1134" t="s">
        <v>17</v>
      </c>
      <c r="B1898" s="1135"/>
      <c r="C1898" s="1135"/>
      <c r="D1898" s="39"/>
      <c r="E1898" s="1136"/>
      <c r="F1898" s="1137"/>
      <c r="G1898" s="1138"/>
    </row>
    <row r="1899" spans="1:7" x14ac:dyDescent="0.2">
      <c r="A1899" s="1134" t="s">
        <v>38</v>
      </c>
      <c r="B1899" s="1135"/>
      <c r="C1899" s="1135"/>
      <c r="D1899" s="58" t="s">
        <v>413</v>
      </c>
      <c r="E1899" s="1139" t="s">
        <v>142</v>
      </c>
      <c r="F1899" s="1139"/>
      <c r="G1899" s="1140"/>
    </row>
    <row r="1900" spans="1:7" ht="13.5" thickBot="1" x14ac:dyDescent="0.25">
      <c r="A1900" s="1141" t="s">
        <v>39</v>
      </c>
      <c r="B1900" s="1142"/>
      <c r="C1900" s="1142"/>
      <c r="D1900" s="59" t="s">
        <v>414</v>
      </c>
      <c r="E1900" s="1143" t="s">
        <v>0</v>
      </c>
      <c r="F1900" s="1143"/>
      <c r="G1900" s="1144"/>
    </row>
    <row r="1901" spans="1:7" ht="16.5" x14ac:dyDescent="0.25">
      <c r="A1901" s="1152" t="s">
        <v>29</v>
      </c>
      <c r="B1901" s="1153"/>
      <c r="C1901" s="1153"/>
      <c r="D1901" s="1153"/>
      <c r="E1901" s="1153"/>
      <c r="F1901" s="1153"/>
      <c r="G1901" s="1154"/>
    </row>
    <row r="1902" spans="1:7" x14ac:dyDescent="0.2">
      <c r="A1902" s="1155" t="s">
        <v>48</v>
      </c>
      <c r="B1902" s="1156"/>
      <c r="C1902" s="1156"/>
      <c r="D1902" s="1156"/>
      <c r="E1902" s="1156"/>
      <c r="F1902" s="1156"/>
      <c r="G1902" s="1157"/>
    </row>
    <row r="1903" spans="1:7" x14ac:dyDescent="0.2">
      <c r="A1903" s="1158" t="s">
        <v>49</v>
      </c>
      <c r="B1903" s="1159"/>
      <c r="C1903" s="1159"/>
      <c r="D1903" s="1159"/>
      <c r="E1903" s="1159"/>
      <c r="F1903" s="1159"/>
      <c r="G1903" s="1160"/>
    </row>
    <row r="1904" spans="1:7" x14ac:dyDescent="0.2">
      <c r="A1904" s="6"/>
      <c r="B1904" s="99"/>
      <c r="C1904" s="8"/>
      <c r="D1904" s="9"/>
      <c r="E1904" s="99"/>
      <c r="F1904" s="10"/>
      <c r="G1904" s="11" t="s">
        <v>20</v>
      </c>
    </row>
    <row r="1905" spans="1:9" x14ac:dyDescent="0.2">
      <c r="A1905" s="12" t="s">
        <v>1</v>
      </c>
      <c r="B1905" s="13"/>
      <c r="C1905" s="14" t="s">
        <v>61</v>
      </c>
      <c r="D1905" s="13"/>
      <c r="E1905" s="343" t="s">
        <v>3722</v>
      </c>
      <c r="F1905" s="98"/>
      <c r="G1905" s="344" t="s">
        <v>3708</v>
      </c>
    </row>
    <row r="1906" spans="1:9" x14ac:dyDescent="0.2">
      <c r="A1906" s="17" t="s">
        <v>8</v>
      </c>
      <c r="B1906" s="100"/>
      <c r="C1906" s="19"/>
      <c r="D1906" s="4"/>
      <c r="E1906" s="1145"/>
      <c r="F1906" s="1146"/>
      <c r="G1906" s="20"/>
    </row>
    <row r="1907" spans="1:9" x14ac:dyDescent="0.2">
      <c r="A1907" s="21" t="s">
        <v>37</v>
      </c>
      <c r="B1907" s="22"/>
      <c r="C1907" s="22"/>
      <c r="D1907" s="22"/>
      <c r="E1907" s="23" t="s">
        <v>46</v>
      </c>
      <c r="F1907" s="24"/>
      <c r="G1907" s="20" t="s">
        <v>50</v>
      </c>
    </row>
    <row r="1908" spans="1:9" x14ac:dyDescent="0.2">
      <c r="A1908" s="6"/>
      <c r="B1908" s="99"/>
      <c r="C1908" s="8"/>
      <c r="D1908" s="8"/>
      <c r="E1908" s="1147"/>
      <c r="F1908" s="1148"/>
      <c r="G1908" s="25"/>
    </row>
    <row r="1909" spans="1:9" ht="26.25" thickBot="1" x14ac:dyDescent="0.25">
      <c r="A1909" s="210" t="s">
        <v>47</v>
      </c>
      <c r="B1909" s="28" t="s">
        <v>23</v>
      </c>
      <c r="C1909" s="28" t="s">
        <v>34</v>
      </c>
      <c r="D1909" s="110" t="s">
        <v>53</v>
      </c>
      <c r="E1909" s="114" t="s">
        <v>54</v>
      </c>
      <c r="F1909" s="111" t="s">
        <v>55</v>
      </c>
      <c r="G1909" s="112" t="s">
        <v>35</v>
      </c>
    </row>
    <row r="1910" spans="1:9" ht="13.5" thickTop="1" x14ac:dyDescent="0.2">
      <c r="A1910" s="708"/>
      <c r="B1910" s="999"/>
      <c r="C1910" s="282"/>
      <c r="D1910" s="1000" t="s">
        <v>433</v>
      </c>
      <c r="E1910" s="1001"/>
      <c r="F1910" s="1002"/>
      <c r="G1910" s="714"/>
      <c r="H1910" s="973"/>
      <c r="I1910" s="264"/>
    </row>
    <row r="1911" spans="1:9" x14ac:dyDescent="0.2">
      <c r="A1911" s="708">
        <v>1</v>
      </c>
      <c r="B1911" s="709"/>
      <c r="C1911" s="249" t="s">
        <v>149</v>
      </c>
      <c r="D1911" s="717" t="s">
        <v>3410</v>
      </c>
      <c r="E1911" s="267">
        <v>45</v>
      </c>
      <c r="F1911" s="716">
        <v>200</v>
      </c>
      <c r="G1911" s="714">
        <f>F1911*E1911</f>
        <v>9000</v>
      </c>
      <c r="H1911" s="973"/>
      <c r="I1911" s="264"/>
    </row>
    <row r="1912" spans="1:9" x14ac:dyDescent="0.2">
      <c r="A1912" s="708">
        <v>2</v>
      </c>
      <c r="B1912" s="709"/>
      <c r="C1912" s="249" t="s">
        <v>149</v>
      </c>
      <c r="D1912" s="717" t="s">
        <v>2782</v>
      </c>
      <c r="E1912" s="267">
        <v>45</v>
      </c>
      <c r="F1912" s="719">
        <v>350</v>
      </c>
      <c r="G1912" s="714">
        <f t="shared" ref="G1912:G1917" si="10">F1912*E1912</f>
        <v>15750</v>
      </c>
      <c r="H1912" s="973"/>
      <c r="I1912" s="264" t="s">
        <v>3413</v>
      </c>
    </row>
    <row r="1913" spans="1:9" x14ac:dyDescent="0.2">
      <c r="A1913" s="708">
        <v>3</v>
      </c>
      <c r="B1913" s="709"/>
      <c r="C1913" s="249" t="s">
        <v>149</v>
      </c>
      <c r="D1913" s="717" t="s">
        <v>719</v>
      </c>
      <c r="E1913" s="267">
        <v>45</v>
      </c>
      <c r="F1913" s="716">
        <v>200</v>
      </c>
      <c r="G1913" s="714">
        <f t="shared" si="10"/>
        <v>9000</v>
      </c>
      <c r="H1913" s="973"/>
      <c r="I1913" s="264" t="s">
        <v>3414</v>
      </c>
    </row>
    <row r="1914" spans="1:9" x14ac:dyDescent="0.2">
      <c r="A1914" s="708"/>
      <c r="B1914" s="720"/>
      <c r="C1914" s="249"/>
      <c r="D1914" s="265" t="s">
        <v>435</v>
      </c>
      <c r="E1914" s="721"/>
      <c r="F1914" s="716"/>
      <c r="G1914" s="714" t="s">
        <v>8</v>
      </c>
      <c r="H1914" s="973"/>
      <c r="I1914" s="264"/>
    </row>
    <row r="1915" spans="1:9" x14ac:dyDescent="0.2">
      <c r="A1915" s="708">
        <v>4</v>
      </c>
      <c r="B1915" s="720"/>
      <c r="C1915" s="249" t="s">
        <v>149</v>
      </c>
      <c r="D1915" s="1000" t="s">
        <v>3278</v>
      </c>
      <c r="E1915" s="721">
        <v>45</v>
      </c>
      <c r="F1915" s="716">
        <v>200</v>
      </c>
      <c r="G1915" s="714">
        <f t="shared" si="10"/>
        <v>9000</v>
      </c>
      <c r="H1915" s="973"/>
      <c r="I1915" s="264"/>
    </row>
    <row r="1916" spans="1:9" x14ac:dyDescent="0.2">
      <c r="A1916" s="708">
        <v>5</v>
      </c>
      <c r="B1916" s="722"/>
      <c r="C1916" s="135" t="s">
        <v>149</v>
      </c>
      <c r="D1916" s="717" t="s">
        <v>2782</v>
      </c>
      <c r="E1916" s="267">
        <v>45</v>
      </c>
      <c r="F1916" s="723">
        <v>350</v>
      </c>
      <c r="G1916" s="714">
        <f t="shared" si="10"/>
        <v>15750</v>
      </c>
      <c r="H1916" s="973"/>
      <c r="I1916" s="264"/>
    </row>
    <row r="1917" spans="1:9" x14ac:dyDescent="0.2">
      <c r="A1917" s="708">
        <v>6</v>
      </c>
      <c r="B1917" s="709"/>
      <c r="C1917" s="249" t="s">
        <v>149</v>
      </c>
      <c r="D1917" s="717" t="s">
        <v>3280</v>
      </c>
      <c r="E1917" s="726">
        <v>45</v>
      </c>
      <c r="F1917" s="716">
        <v>200</v>
      </c>
      <c r="G1917" s="714">
        <f t="shared" si="10"/>
        <v>9000</v>
      </c>
      <c r="H1917" s="973"/>
      <c r="I1917" s="264"/>
    </row>
    <row r="1918" spans="1:9" x14ac:dyDescent="0.2">
      <c r="A1918" s="708"/>
      <c r="B1918" s="725"/>
      <c r="C1918" s="249"/>
      <c r="D1918" s="717"/>
      <c r="E1918" s="726"/>
      <c r="F1918" s="716"/>
      <c r="G1918" s="714" t="s">
        <v>8</v>
      </c>
    </row>
    <row r="1919" spans="1:9" x14ac:dyDescent="0.2">
      <c r="A1919" s="708"/>
      <c r="B1919" s="720"/>
      <c r="C1919" s="249"/>
      <c r="D1919" s="265"/>
      <c r="E1919" s="267"/>
      <c r="F1919" s="727"/>
      <c r="G1919" s="714" t="s">
        <v>8</v>
      </c>
    </row>
    <row r="1920" spans="1:9" x14ac:dyDescent="0.2">
      <c r="A1920" s="708"/>
      <c r="B1920" s="1003"/>
      <c r="C1920" s="768"/>
      <c r="D1920" s="1004"/>
      <c r="E1920" s="772"/>
      <c r="F1920" s="1005"/>
      <c r="G1920" s="714"/>
    </row>
    <row r="1921" spans="1:7" x14ac:dyDescent="0.2">
      <c r="A1921" s="29"/>
      <c r="B1921" s="793"/>
      <c r="C1921" s="647"/>
      <c r="D1921" s="786"/>
      <c r="E1921" s="745"/>
      <c r="F1921" s="794"/>
      <c r="G1921" s="353" t="s">
        <v>8</v>
      </c>
    </row>
    <row r="1922" spans="1:7" x14ac:dyDescent="0.2">
      <c r="A1922" s="29"/>
      <c r="B1922" s="107"/>
      <c r="C1922" s="41"/>
      <c r="D1922" s="136"/>
      <c r="E1922" s="153"/>
      <c r="F1922" s="128"/>
      <c r="G1922" s="35"/>
    </row>
    <row r="1923" spans="1:7" x14ac:dyDescent="0.2">
      <c r="A1923" s="29"/>
      <c r="B1923" s="107"/>
      <c r="C1923" s="41"/>
      <c r="D1923" s="67"/>
      <c r="E1923" s="153"/>
      <c r="F1923" s="128"/>
      <c r="G1923" s="35"/>
    </row>
    <row r="1924" spans="1:7" x14ac:dyDescent="0.2">
      <c r="A1924" s="29"/>
      <c r="B1924" s="101"/>
      <c r="C1924" s="41"/>
      <c r="D1924" s="67"/>
      <c r="E1924" s="108"/>
      <c r="F1924" s="128"/>
      <c r="G1924" s="35"/>
    </row>
    <row r="1925" spans="1:7" x14ac:dyDescent="0.2">
      <c r="A1925" s="29"/>
      <c r="B1925" s="101"/>
      <c r="C1925" s="41"/>
      <c r="D1925" s="67"/>
      <c r="E1925" s="153"/>
      <c r="F1925" s="128"/>
      <c r="G1925" s="35"/>
    </row>
    <row r="1926" spans="1:7" x14ac:dyDescent="0.2">
      <c r="A1926" s="29"/>
      <c r="B1926" s="105"/>
      <c r="C1926" s="41"/>
      <c r="D1926" s="130"/>
      <c r="E1926" s="104"/>
      <c r="F1926" s="154"/>
      <c r="G1926" s="35"/>
    </row>
    <row r="1927" spans="1:7" x14ac:dyDescent="0.2">
      <c r="A1927" s="29"/>
      <c r="B1927" s="105"/>
      <c r="C1927" s="41"/>
      <c r="D1927" s="67"/>
      <c r="E1927" s="104"/>
      <c r="F1927" s="154"/>
      <c r="G1927" s="35"/>
    </row>
    <row r="1928" spans="1:7" x14ac:dyDescent="0.2">
      <c r="A1928" s="29"/>
      <c r="B1928" s="101"/>
      <c r="C1928" s="41"/>
      <c r="D1928" s="67"/>
      <c r="E1928" s="104"/>
      <c r="F1928" s="399" t="s">
        <v>150</v>
      </c>
      <c r="G1928" s="35"/>
    </row>
    <row r="1929" spans="1:7" x14ac:dyDescent="0.2">
      <c r="A1929" s="29"/>
      <c r="B1929" s="101"/>
      <c r="C1929" s="41"/>
      <c r="D1929" s="136"/>
      <c r="E1929" s="104"/>
      <c r="F1929" s="154"/>
      <c r="G1929" s="35"/>
    </row>
    <row r="1930" spans="1:7" x14ac:dyDescent="0.2">
      <c r="A1930" s="29"/>
      <c r="B1930" s="101"/>
      <c r="C1930" s="41"/>
      <c r="D1930" s="136"/>
      <c r="E1930" s="104"/>
      <c r="F1930" s="154"/>
      <c r="G1930" s="35"/>
    </row>
    <row r="1931" spans="1:7" x14ac:dyDescent="0.2">
      <c r="A1931" s="29"/>
      <c r="B1931" s="101"/>
      <c r="C1931" s="41"/>
      <c r="D1931" s="136"/>
      <c r="E1931" s="104"/>
      <c r="F1931" s="154"/>
      <c r="G1931" s="35"/>
    </row>
    <row r="1932" spans="1:7" x14ac:dyDescent="0.2">
      <c r="A1932" s="29"/>
      <c r="B1932" s="101"/>
      <c r="C1932" s="41"/>
      <c r="D1932" s="136"/>
      <c r="E1932" s="104"/>
      <c r="F1932" s="154"/>
      <c r="G1932" s="35"/>
    </row>
    <row r="1933" spans="1:7" x14ac:dyDescent="0.2">
      <c r="A1933" s="29"/>
      <c r="B1933" s="101"/>
      <c r="C1933" s="41"/>
      <c r="D1933" s="136"/>
      <c r="E1933" s="104"/>
      <c r="F1933" s="154"/>
      <c r="G1933" s="35"/>
    </row>
    <row r="1934" spans="1:7" x14ac:dyDescent="0.2">
      <c r="A1934" s="29"/>
      <c r="B1934" s="101"/>
      <c r="C1934" s="41"/>
      <c r="D1934" s="136"/>
      <c r="E1934" s="104"/>
      <c r="F1934" s="154"/>
      <c r="G1934" s="35"/>
    </row>
    <row r="1935" spans="1:7" x14ac:dyDescent="0.2">
      <c r="A1935" s="29"/>
      <c r="B1935" s="101"/>
      <c r="C1935" s="41"/>
      <c r="D1935" s="62"/>
      <c r="E1935" s="104"/>
      <c r="F1935" s="154"/>
      <c r="G1935" s="35"/>
    </row>
    <row r="1936" spans="1:7" x14ac:dyDescent="0.2">
      <c r="A1936" s="29"/>
      <c r="B1936" s="101"/>
      <c r="C1936" s="41"/>
      <c r="D1936" s="67"/>
      <c r="E1936" s="104"/>
      <c r="F1936" s="154"/>
      <c r="G1936" s="35"/>
    </row>
    <row r="1937" spans="1:9" x14ac:dyDescent="0.2">
      <c r="A1937" s="29"/>
      <c r="B1937" s="101"/>
      <c r="C1937" s="41"/>
      <c r="D1937" s="159"/>
      <c r="E1937" s="104"/>
      <c r="F1937" s="154"/>
      <c r="G1937" s="35"/>
    </row>
    <row r="1938" spans="1:9" x14ac:dyDescent="0.2">
      <c r="A1938" s="29"/>
      <c r="B1938" s="101"/>
      <c r="C1938" s="41"/>
      <c r="D1938" s="160"/>
      <c r="E1938" s="108"/>
      <c r="F1938" s="128"/>
      <c r="G1938" s="35"/>
    </row>
    <row r="1939" spans="1:9" x14ac:dyDescent="0.2">
      <c r="A1939" s="29"/>
      <c r="B1939" s="101"/>
      <c r="C1939" s="41"/>
      <c r="D1939" s="136"/>
      <c r="E1939" s="153"/>
      <c r="F1939" s="128"/>
      <c r="G1939" s="35"/>
    </row>
    <row r="1940" spans="1:9" x14ac:dyDescent="0.2">
      <c r="A1940" s="29"/>
      <c r="B1940" s="101"/>
      <c r="C1940" s="41"/>
      <c r="D1940" s="136"/>
      <c r="E1940" s="102"/>
      <c r="F1940" s="128"/>
      <c r="G1940" s="35"/>
    </row>
    <row r="1941" spans="1:9" x14ac:dyDescent="0.2">
      <c r="A1941" s="29"/>
      <c r="B1941" s="101"/>
      <c r="C1941" s="31"/>
      <c r="D1941" s="67"/>
      <c r="E1941" s="131"/>
      <c r="F1941" s="117"/>
      <c r="G1941" s="35"/>
    </row>
    <row r="1942" spans="1:9" x14ac:dyDescent="0.2">
      <c r="A1942" s="29"/>
      <c r="B1942" s="101"/>
      <c r="C1942" s="41"/>
      <c r="D1942" s="406" t="s">
        <v>8</v>
      </c>
      <c r="E1942" s="108"/>
      <c r="F1942" s="149"/>
      <c r="G1942" s="35"/>
    </row>
    <row r="1943" spans="1:9" x14ac:dyDescent="0.2">
      <c r="A1943" s="29"/>
      <c r="B1943" s="101"/>
      <c r="C1943" s="41"/>
      <c r="D1943" s="144"/>
      <c r="E1943" s="108"/>
      <c r="F1943" s="149"/>
      <c r="G1943" s="35"/>
      <c r="I1943" s="411" t="s">
        <v>150</v>
      </c>
    </row>
    <row r="1944" spans="1:9" ht="13.5" thickBot="1" x14ac:dyDescent="0.25">
      <c r="A1944" s="45"/>
      <c r="B1944" s="132"/>
      <c r="C1944" s="115"/>
      <c r="D1944" s="115"/>
      <c r="E1944" s="132"/>
      <c r="F1944" s="49" t="s">
        <v>15</v>
      </c>
      <c r="G1944" s="50">
        <f>SUM(G1911:G1943)</f>
        <v>67500</v>
      </c>
    </row>
    <row r="1945" spans="1:9" ht="13.5" thickTop="1" x14ac:dyDescent="0.2">
      <c r="A1945" s="1149" t="s">
        <v>3411</v>
      </c>
      <c r="B1945" s="1150"/>
      <c r="C1945" s="1150"/>
      <c r="D1945" s="1150"/>
      <c r="E1945" s="1150"/>
      <c r="F1945" s="1150"/>
      <c r="G1945" s="1151"/>
    </row>
    <row r="1946" spans="1:9" ht="13.5" thickBot="1" x14ac:dyDescent="0.25">
      <c r="A1946" s="52"/>
      <c r="B1946" s="103"/>
      <c r="C1946" s="675" t="s">
        <v>3412</v>
      </c>
      <c r="D1946" s="675"/>
      <c r="E1946" s="103"/>
      <c r="F1946" s="55"/>
      <c r="G1946" s="56"/>
    </row>
    <row r="1947" spans="1:9" ht="13.5" thickTop="1" x14ac:dyDescent="0.2">
      <c r="A1947" s="1130"/>
      <c r="B1947" s="1131"/>
      <c r="C1947" s="1131"/>
      <c r="D1947" s="57" t="s">
        <v>11</v>
      </c>
      <c r="E1947" s="1132" t="s">
        <v>12</v>
      </c>
      <c r="F1947" s="1132"/>
      <c r="G1947" s="1133"/>
    </row>
    <row r="1948" spans="1:9" x14ac:dyDescent="0.2">
      <c r="A1948" s="1134" t="s">
        <v>17</v>
      </c>
      <c r="B1948" s="1135"/>
      <c r="C1948" s="1135"/>
      <c r="D1948" s="39"/>
      <c r="E1948" s="1136"/>
      <c r="F1948" s="1137"/>
      <c r="G1948" s="1138"/>
    </row>
    <row r="1949" spans="1:9" x14ac:dyDescent="0.2">
      <c r="A1949" s="1134" t="s">
        <v>38</v>
      </c>
      <c r="B1949" s="1135"/>
      <c r="C1949" s="1135"/>
      <c r="D1949" s="58" t="s">
        <v>413</v>
      </c>
      <c r="E1949" s="1139" t="s">
        <v>142</v>
      </c>
      <c r="F1949" s="1139"/>
      <c r="G1949" s="1140"/>
    </row>
    <row r="1950" spans="1:9" ht="13.5" thickBot="1" x14ac:dyDescent="0.25">
      <c r="A1950" s="1141" t="s">
        <v>39</v>
      </c>
      <c r="B1950" s="1142"/>
      <c r="C1950" s="1142"/>
      <c r="D1950" s="59" t="s">
        <v>414</v>
      </c>
      <c r="E1950" s="1143" t="s">
        <v>0</v>
      </c>
      <c r="F1950" s="1143"/>
      <c r="G1950" s="1144"/>
    </row>
    <row r="1951" spans="1:9" ht="16.5" x14ac:dyDescent="0.25">
      <c r="A1951" s="1152" t="s">
        <v>29</v>
      </c>
      <c r="B1951" s="1153"/>
      <c r="C1951" s="1153"/>
      <c r="D1951" s="1153"/>
      <c r="E1951" s="1153"/>
      <c r="F1951" s="1153"/>
      <c r="G1951" s="1154"/>
    </row>
    <row r="1952" spans="1:9" x14ac:dyDescent="0.2">
      <c r="A1952" s="1155" t="s">
        <v>48</v>
      </c>
      <c r="B1952" s="1156"/>
      <c r="C1952" s="1156"/>
      <c r="D1952" s="1156"/>
      <c r="E1952" s="1156"/>
      <c r="F1952" s="1156"/>
      <c r="G1952" s="1157"/>
    </row>
    <row r="1953" spans="1:7" x14ac:dyDescent="0.2">
      <c r="A1953" s="1158" t="s">
        <v>49</v>
      </c>
      <c r="B1953" s="1159"/>
      <c r="C1953" s="1159"/>
      <c r="D1953" s="1159"/>
      <c r="E1953" s="1159"/>
      <c r="F1953" s="1159"/>
      <c r="G1953" s="1160"/>
    </row>
    <row r="1954" spans="1:7" x14ac:dyDescent="0.2">
      <c r="A1954" s="6"/>
      <c r="B1954" s="99"/>
      <c r="C1954" s="8"/>
      <c r="D1954" s="9"/>
      <c r="E1954" s="99"/>
      <c r="F1954" s="10"/>
      <c r="G1954" s="11" t="s">
        <v>20</v>
      </c>
    </row>
    <row r="1955" spans="1:7" x14ac:dyDescent="0.2">
      <c r="A1955" s="12" t="s">
        <v>1</v>
      </c>
      <c r="B1955" s="13"/>
      <c r="C1955" s="14" t="s">
        <v>61</v>
      </c>
      <c r="D1955" s="13"/>
      <c r="E1955" s="343" t="s">
        <v>3724</v>
      </c>
      <c r="F1955" s="98"/>
      <c r="G1955" s="344" t="s">
        <v>3708</v>
      </c>
    </row>
    <row r="1956" spans="1:7" x14ac:dyDescent="0.2">
      <c r="A1956" s="17" t="s">
        <v>8</v>
      </c>
      <c r="B1956" s="100"/>
      <c r="C1956" s="19"/>
      <c r="D1956" s="4"/>
      <c r="E1956" s="1145"/>
      <c r="F1956" s="1146"/>
      <c r="G1956" s="20"/>
    </row>
    <row r="1957" spans="1:7" x14ac:dyDescent="0.2">
      <c r="A1957" s="21" t="s">
        <v>37</v>
      </c>
      <c r="B1957" s="22"/>
      <c r="C1957" s="22"/>
      <c r="D1957" s="22"/>
      <c r="E1957" s="23" t="s">
        <v>46</v>
      </c>
      <c r="F1957" s="24"/>
      <c r="G1957" s="20" t="s">
        <v>50</v>
      </c>
    </row>
    <row r="1958" spans="1:7" x14ac:dyDescent="0.2">
      <c r="A1958" s="6"/>
      <c r="B1958" s="99"/>
      <c r="C1958" s="8"/>
      <c r="D1958" s="8"/>
      <c r="E1958" s="1147"/>
      <c r="F1958" s="1148"/>
      <c r="G1958" s="25"/>
    </row>
    <row r="1959" spans="1:7" ht="26.25" thickBot="1" x14ac:dyDescent="0.25">
      <c r="A1959" s="210" t="s">
        <v>47</v>
      </c>
      <c r="B1959" s="28" t="s">
        <v>23</v>
      </c>
      <c r="C1959" s="28" t="s">
        <v>34</v>
      </c>
      <c r="D1959" s="110" t="s">
        <v>53</v>
      </c>
      <c r="E1959" s="114" t="s">
        <v>54</v>
      </c>
      <c r="F1959" s="111" t="s">
        <v>55</v>
      </c>
      <c r="G1959" s="112" t="s">
        <v>35</v>
      </c>
    </row>
    <row r="1960" spans="1:7" ht="13.5" thickTop="1" x14ac:dyDescent="0.2">
      <c r="A1960" s="345">
        <v>1</v>
      </c>
      <c r="B1960" s="382"/>
      <c r="C1960" s="352" t="s">
        <v>149</v>
      </c>
      <c r="D1960" s="351" t="s">
        <v>3417</v>
      </c>
      <c r="E1960" s="388">
        <v>50</v>
      </c>
      <c r="F1960" s="384">
        <v>250</v>
      </c>
      <c r="G1960" s="353">
        <f>F1960*E1960</f>
        <v>12500</v>
      </c>
    </row>
    <row r="1961" spans="1:7" x14ac:dyDescent="0.2">
      <c r="A1961" s="345"/>
      <c r="B1961" s="382"/>
      <c r="C1961" s="352"/>
      <c r="D1961" s="351" t="s">
        <v>927</v>
      </c>
      <c r="E1961" s="388"/>
      <c r="F1961" s="387"/>
      <c r="G1961" s="353"/>
    </row>
    <row r="1962" spans="1:7" x14ac:dyDescent="0.2">
      <c r="A1962" s="345"/>
      <c r="B1962" s="382"/>
      <c r="C1962" s="352"/>
      <c r="D1962" s="351"/>
      <c r="E1962" s="388"/>
      <c r="F1962" s="384"/>
      <c r="G1962" s="353"/>
    </row>
    <row r="1963" spans="1:7" x14ac:dyDescent="0.2">
      <c r="A1963" s="345"/>
      <c r="B1963" s="389"/>
      <c r="C1963" s="352"/>
      <c r="D1963" s="357"/>
      <c r="E1963" s="390"/>
      <c r="F1963" s="384"/>
      <c r="G1963" s="353"/>
    </row>
    <row r="1964" spans="1:7" x14ac:dyDescent="0.2">
      <c r="A1964" s="345"/>
      <c r="B1964" s="389"/>
      <c r="C1964" s="352"/>
      <c r="D1964" s="791"/>
      <c r="E1964" s="390"/>
      <c r="F1964" s="384"/>
      <c r="G1964" s="353"/>
    </row>
    <row r="1965" spans="1:7" x14ac:dyDescent="0.2">
      <c r="A1965" s="345"/>
      <c r="B1965" s="391"/>
      <c r="C1965" s="366"/>
      <c r="D1965" s="351"/>
      <c r="E1965" s="388"/>
      <c r="F1965" s="392"/>
      <c r="G1965" s="353"/>
    </row>
    <row r="1966" spans="1:7" x14ac:dyDescent="0.2">
      <c r="A1966" s="345"/>
      <c r="B1966" s="382"/>
      <c r="C1966" s="352"/>
      <c r="D1966" s="351"/>
      <c r="E1966" s="395"/>
      <c r="F1966" s="384"/>
      <c r="G1966" s="353"/>
    </row>
    <row r="1967" spans="1:7" x14ac:dyDescent="0.2">
      <c r="A1967" s="345"/>
      <c r="B1967" s="394"/>
      <c r="C1967" s="352"/>
      <c r="D1967" s="351"/>
      <c r="E1967" s="395"/>
      <c r="F1967" s="384"/>
      <c r="G1967" s="353"/>
    </row>
    <row r="1968" spans="1:7" x14ac:dyDescent="0.2">
      <c r="A1968" s="345"/>
      <c r="B1968" s="815"/>
      <c r="C1968" s="656"/>
      <c r="D1968" s="657"/>
      <c r="E1968" s="683"/>
      <c r="F1968" s="671"/>
      <c r="G1968" s="353"/>
    </row>
    <row r="1969" spans="1:7" x14ac:dyDescent="0.2">
      <c r="A1969" s="29"/>
      <c r="B1969" s="105"/>
      <c r="C1969" s="41"/>
      <c r="D1969" s="136"/>
      <c r="E1969" s="108"/>
      <c r="F1969" s="152"/>
      <c r="G1969" s="353" t="s">
        <v>8</v>
      </c>
    </row>
    <row r="1970" spans="1:7" x14ac:dyDescent="0.2">
      <c r="A1970" s="29"/>
      <c r="B1970" s="793"/>
      <c r="C1970" s="647"/>
      <c r="D1970" s="786"/>
      <c r="E1970" s="745"/>
      <c r="F1970" s="794"/>
      <c r="G1970" s="353"/>
    </row>
    <row r="1971" spans="1:7" x14ac:dyDescent="0.2">
      <c r="A1971" s="29"/>
      <c r="B1971" s="793"/>
      <c r="C1971" s="647"/>
      <c r="D1971" s="786"/>
      <c r="E1971" s="745"/>
      <c r="F1971" s="794"/>
      <c r="G1971" s="353" t="s">
        <v>8</v>
      </c>
    </row>
    <row r="1972" spans="1:7" x14ac:dyDescent="0.2">
      <c r="A1972" s="29"/>
      <c r="B1972" s="107"/>
      <c r="C1972" s="41"/>
      <c r="D1972" s="136"/>
      <c r="E1972" s="153"/>
      <c r="F1972" s="128"/>
      <c r="G1972" s="35"/>
    </row>
    <row r="1973" spans="1:7" x14ac:dyDescent="0.2">
      <c r="A1973" s="29"/>
      <c r="B1973" s="107"/>
      <c r="C1973" s="41"/>
      <c r="D1973" s="67"/>
      <c r="E1973" s="153"/>
      <c r="F1973" s="128"/>
      <c r="G1973" s="35"/>
    </row>
    <row r="1974" spans="1:7" x14ac:dyDescent="0.2">
      <c r="A1974" s="29"/>
      <c r="B1974" s="101"/>
      <c r="C1974" s="41"/>
      <c r="D1974" s="67"/>
      <c r="E1974" s="108"/>
      <c r="F1974" s="128"/>
      <c r="G1974" s="35"/>
    </row>
    <row r="1975" spans="1:7" x14ac:dyDescent="0.2">
      <c r="A1975" s="29"/>
      <c r="B1975" s="101"/>
      <c r="C1975" s="41"/>
      <c r="D1975" s="67"/>
      <c r="E1975" s="153"/>
      <c r="F1975" s="128"/>
      <c r="G1975" s="35"/>
    </row>
    <row r="1976" spans="1:7" x14ac:dyDescent="0.2">
      <c r="A1976" s="29"/>
      <c r="B1976" s="105"/>
      <c r="C1976" s="41"/>
      <c r="D1976" s="130"/>
      <c r="E1976" s="104"/>
      <c r="F1976" s="154"/>
      <c r="G1976" s="35"/>
    </row>
    <row r="1977" spans="1:7" x14ac:dyDescent="0.2">
      <c r="A1977" s="29"/>
      <c r="B1977" s="105"/>
      <c r="C1977" s="41"/>
      <c r="D1977" s="67"/>
      <c r="E1977" s="104"/>
      <c r="F1977" s="154"/>
      <c r="G1977" s="35"/>
    </row>
    <row r="1978" spans="1:7" x14ac:dyDescent="0.2">
      <c r="A1978" s="29"/>
      <c r="B1978" s="101"/>
      <c r="C1978" s="41"/>
      <c r="D1978" s="67"/>
      <c r="E1978" s="104"/>
      <c r="F1978" s="154"/>
      <c r="G1978" s="35"/>
    </row>
    <row r="1979" spans="1:7" x14ac:dyDescent="0.2">
      <c r="A1979" s="29"/>
      <c r="B1979" s="101"/>
      <c r="C1979" s="41"/>
      <c r="D1979" s="136"/>
      <c r="E1979" s="104"/>
      <c r="F1979" s="154"/>
      <c r="G1979" s="35"/>
    </row>
    <row r="1980" spans="1:7" x14ac:dyDescent="0.2">
      <c r="A1980" s="29"/>
      <c r="B1980" s="101"/>
      <c r="C1980" s="41"/>
      <c r="D1980" s="136"/>
      <c r="E1980" s="104"/>
      <c r="F1980" s="154"/>
      <c r="G1980" s="35"/>
    </row>
    <row r="1981" spans="1:7" x14ac:dyDescent="0.2">
      <c r="A1981" s="29"/>
      <c r="B1981" s="101"/>
      <c r="C1981" s="41"/>
      <c r="D1981" s="136"/>
      <c r="E1981" s="104"/>
      <c r="F1981" s="154"/>
      <c r="G1981" s="35"/>
    </row>
    <row r="1982" spans="1:7" x14ac:dyDescent="0.2">
      <c r="A1982" s="29"/>
      <c r="B1982" s="101"/>
      <c r="C1982" s="41"/>
      <c r="D1982" s="136"/>
      <c r="E1982" s="104"/>
      <c r="F1982" s="154"/>
      <c r="G1982" s="35"/>
    </row>
    <row r="1983" spans="1:7" x14ac:dyDescent="0.2">
      <c r="A1983" s="29"/>
      <c r="B1983" s="101"/>
      <c r="C1983" s="41"/>
      <c r="D1983" s="136"/>
      <c r="E1983" s="104"/>
      <c r="F1983" s="154"/>
      <c r="G1983" s="35"/>
    </row>
    <row r="1984" spans="1:7" x14ac:dyDescent="0.2">
      <c r="A1984" s="29"/>
      <c r="B1984" s="101"/>
      <c r="C1984" s="41"/>
      <c r="D1984" s="136"/>
      <c r="E1984" s="104"/>
      <c r="F1984" s="154"/>
      <c r="G1984" s="35"/>
    </row>
    <row r="1985" spans="1:7" x14ac:dyDescent="0.2">
      <c r="A1985" s="29"/>
      <c r="B1985" s="101"/>
      <c r="C1985" s="41"/>
      <c r="D1985" s="62"/>
      <c r="E1985" s="104"/>
      <c r="F1985" s="154"/>
      <c r="G1985" s="35"/>
    </row>
    <row r="1986" spans="1:7" x14ac:dyDescent="0.2">
      <c r="A1986" s="29"/>
      <c r="B1986" s="101"/>
      <c r="C1986" s="41"/>
      <c r="D1986" s="67"/>
      <c r="E1986" s="104"/>
      <c r="F1986" s="154"/>
      <c r="G1986" s="35"/>
    </row>
    <row r="1987" spans="1:7" x14ac:dyDescent="0.2">
      <c r="A1987" s="29"/>
      <c r="B1987" s="101"/>
      <c r="C1987" s="41"/>
      <c r="D1987" s="159"/>
      <c r="E1987" s="104"/>
      <c r="F1987" s="154"/>
      <c r="G1987" s="35"/>
    </row>
    <row r="1988" spans="1:7" x14ac:dyDescent="0.2">
      <c r="A1988" s="29"/>
      <c r="B1988" s="101"/>
      <c r="C1988" s="41"/>
      <c r="D1988" s="160"/>
      <c r="E1988" s="108"/>
      <c r="F1988" s="128"/>
      <c r="G1988" s="35"/>
    </row>
    <row r="1989" spans="1:7" x14ac:dyDescent="0.2">
      <c r="A1989" s="29"/>
      <c r="B1989" s="101"/>
      <c r="C1989" s="41"/>
      <c r="D1989" s="136"/>
      <c r="E1989" s="153"/>
      <c r="F1989" s="128"/>
      <c r="G1989" s="35"/>
    </row>
    <row r="1990" spans="1:7" x14ac:dyDescent="0.2">
      <c r="A1990" s="29"/>
      <c r="B1990" s="101"/>
      <c r="C1990" s="41"/>
      <c r="D1990" s="136"/>
      <c r="E1990" s="102"/>
      <c r="F1990" s="128"/>
      <c r="G1990" s="35"/>
    </row>
    <row r="1991" spans="1:7" x14ac:dyDescent="0.2">
      <c r="A1991" s="29"/>
      <c r="B1991" s="101"/>
      <c r="C1991" s="31"/>
      <c r="D1991" s="67"/>
      <c r="E1991" s="131"/>
      <c r="F1991" s="117"/>
      <c r="G1991" s="35"/>
    </row>
    <row r="1992" spans="1:7" x14ac:dyDescent="0.2">
      <c r="A1992" s="29"/>
      <c r="B1992" s="101"/>
      <c r="C1992" s="41"/>
      <c r="D1992" s="406" t="s">
        <v>8</v>
      </c>
      <c r="E1992" s="108"/>
      <c r="F1992" s="149"/>
      <c r="G1992" s="35"/>
    </row>
    <row r="1993" spans="1:7" x14ac:dyDescent="0.2">
      <c r="A1993" s="29"/>
      <c r="B1993" s="101"/>
      <c r="C1993" s="41"/>
      <c r="D1993" s="144"/>
      <c r="E1993" s="108"/>
      <c r="F1993" s="149"/>
      <c r="G1993" s="35"/>
    </row>
    <row r="1994" spans="1:7" ht="13.5" thickBot="1" x14ac:dyDescent="0.25">
      <c r="A1994" s="45"/>
      <c r="B1994" s="132"/>
      <c r="C1994" s="115"/>
      <c r="D1994" s="115"/>
      <c r="E1994" s="132"/>
      <c r="F1994" s="49" t="s">
        <v>15</v>
      </c>
      <c r="G1994" s="50">
        <f>SUM(G1960:G1993)</f>
        <v>12500</v>
      </c>
    </row>
    <row r="1995" spans="1:7" ht="13.5" thickTop="1" x14ac:dyDescent="0.2">
      <c r="A1995" s="1149" t="s">
        <v>3418</v>
      </c>
      <c r="B1995" s="1150"/>
      <c r="C1995" s="1150"/>
      <c r="D1995" s="1150"/>
      <c r="E1995" s="1150"/>
      <c r="F1995" s="1150"/>
      <c r="G1995" s="1151"/>
    </row>
    <row r="1996" spans="1:7" ht="13.5" thickBot="1" x14ac:dyDescent="0.25">
      <c r="A1996" s="52"/>
      <c r="B1996" s="103"/>
      <c r="C1996" s="675" t="s">
        <v>3419</v>
      </c>
      <c r="D1996" s="675"/>
      <c r="E1996" s="103"/>
      <c r="F1996" s="55"/>
      <c r="G1996" s="56"/>
    </row>
    <row r="1997" spans="1:7" ht="13.5" thickTop="1" x14ac:dyDescent="0.2">
      <c r="A1997" s="1130"/>
      <c r="B1997" s="1131"/>
      <c r="C1997" s="1131"/>
      <c r="D1997" s="57" t="s">
        <v>11</v>
      </c>
      <c r="E1997" s="1132" t="s">
        <v>12</v>
      </c>
      <c r="F1997" s="1132"/>
      <c r="G1997" s="1133"/>
    </row>
    <row r="1998" spans="1:7" x14ac:dyDescent="0.2">
      <c r="A1998" s="1134" t="s">
        <v>17</v>
      </c>
      <c r="B1998" s="1135"/>
      <c r="C1998" s="1135"/>
      <c r="D1998" s="39"/>
      <c r="E1998" s="1136"/>
      <c r="F1998" s="1137"/>
      <c r="G1998" s="1138"/>
    </row>
    <row r="1999" spans="1:7" x14ac:dyDescent="0.2">
      <c r="A1999" s="1134" t="s">
        <v>38</v>
      </c>
      <c r="B1999" s="1135"/>
      <c r="C1999" s="1135"/>
      <c r="D1999" s="58" t="s">
        <v>413</v>
      </c>
      <c r="E1999" s="1139" t="s">
        <v>142</v>
      </c>
      <c r="F1999" s="1139"/>
      <c r="G1999" s="1140"/>
    </row>
    <row r="2000" spans="1:7" ht="13.5" thickBot="1" x14ac:dyDescent="0.25">
      <c r="A2000" s="1141" t="s">
        <v>39</v>
      </c>
      <c r="B2000" s="1142"/>
      <c r="C2000" s="1142"/>
      <c r="D2000" s="59" t="s">
        <v>414</v>
      </c>
      <c r="E2000" s="1143" t="s">
        <v>0</v>
      </c>
      <c r="F2000" s="1143"/>
      <c r="G2000" s="1144"/>
    </row>
    <row r="2001" spans="1:7" ht="16.5" x14ac:dyDescent="0.25">
      <c r="A2001" s="1152" t="s">
        <v>29</v>
      </c>
      <c r="B2001" s="1153"/>
      <c r="C2001" s="1153"/>
      <c r="D2001" s="1153"/>
      <c r="E2001" s="1153"/>
      <c r="F2001" s="1153"/>
      <c r="G2001" s="1154"/>
    </row>
    <row r="2002" spans="1:7" x14ac:dyDescent="0.2">
      <c r="A2002" s="1155" t="s">
        <v>48</v>
      </c>
      <c r="B2002" s="1156"/>
      <c r="C2002" s="1156"/>
      <c r="D2002" s="1156"/>
      <c r="E2002" s="1156"/>
      <c r="F2002" s="1156"/>
      <c r="G2002" s="1157"/>
    </row>
    <row r="2003" spans="1:7" x14ac:dyDescent="0.2">
      <c r="A2003" s="1158" t="s">
        <v>49</v>
      </c>
      <c r="B2003" s="1159"/>
      <c r="C2003" s="1159"/>
      <c r="D2003" s="1159"/>
      <c r="E2003" s="1159"/>
      <c r="F2003" s="1159"/>
      <c r="G2003" s="1160"/>
    </row>
    <row r="2004" spans="1:7" x14ac:dyDescent="0.2">
      <c r="A2004" s="6"/>
      <c r="B2004" s="99"/>
      <c r="C2004" s="8"/>
      <c r="D2004" s="9"/>
      <c r="E2004" s="99"/>
      <c r="F2004" s="10"/>
      <c r="G2004" s="11" t="s">
        <v>20</v>
      </c>
    </row>
    <row r="2005" spans="1:7" x14ac:dyDescent="0.2">
      <c r="A2005" s="12" t="s">
        <v>1</v>
      </c>
      <c r="B2005" s="13"/>
      <c r="C2005" s="14" t="s">
        <v>61</v>
      </c>
      <c r="D2005" s="13"/>
      <c r="E2005" s="343" t="s">
        <v>3728</v>
      </c>
      <c r="F2005" s="98"/>
      <c r="G2005" s="344" t="s">
        <v>3708</v>
      </c>
    </row>
    <row r="2006" spans="1:7" x14ac:dyDescent="0.2">
      <c r="A2006" s="17" t="s">
        <v>8</v>
      </c>
      <c r="B2006" s="100"/>
      <c r="C2006" s="19"/>
      <c r="D2006" s="4"/>
      <c r="E2006" s="1145"/>
      <c r="F2006" s="1146"/>
      <c r="G2006" s="20"/>
    </row>
    <row r="2007" spans="1:7" x14ac:dyDescent="0.2">
      <c r="A2007" s="21" t="s">
        <v>37</v>
      </c>
      <c r="B2007" s="22"/>
      <c r="C2007" s="22"/>
      <c r="D2007" s="22"/>
      <c r="E2007" s="23" t="s">
        <v>46</v>
      </c>
      <c r="F2007" s="24"/>
      <c r="G2007" s="20" t="s">
        <v>50</v>
      </c>
    </row>
    <row r="2008" spans="1:7" x14ac:dyDescent="0.2">
      <c r="A2008" s="6"/>
      <c r="B2008" s="99"/>
      <c r="C2008" s="8"/>
      <c r="D2008" s="8"/>
      <c r="E2008" s="1147"/>
      <c r="F2008" s="1148"/>
      <c r="G2008" s="25"/>
    </row>
    <row r="2009" spans="1:7" ht="26.25" thickBot="1" x14ac:dyDescent="0.25">
      <c r="A2009" s="210" t="s">
        <v>47</v>
      </c>
      <c r="B2009" s="28" t="s">
        <v>23</v>
      </c>
      <c r="C2009" s="28" t="s">
        <v>34</v>
      </c>
      <c r="D2009" s="110" t="s">
        <v>53</v>
      </c>
      <c r="E2009" s="114" t="s">
        <v>54</v>
      </c>
      <c r="F2009" s="111" t="s">
        <v>55</v>
      </c>
      <c r="G2009" s="112" t="s">
        <v>35</v>
      </c>
    </row>
    <row r="2010" spans="1:7" ht="13.5" thickTop="1" x14ac:dyDescent="0.2">
      <c r="A2010" s="345">
        <v>1</v>
      </c>
      <c r="B2010" s="382"/>
      <c r="C2010" s="346" t="s">
        <v>149</v>
      </c>
      <c r="D2010" s="791" t="s">
        <v>3426</v>
      </c>
      <c r="E2010" s="569">
        <v>40</v>
      </c>
      <c r="F2010" s="792">
        <v>200</v>
      </c>
      <c r="G2010" s="353">
        <f>F2010*E2010</f>
        <v>8000</v>
      </c>
    </row>
    <row r="2011" spans="1:7" x14ac:dyDescent="0.2">
      <c r="A2011" s="345"/>
      <c r="B2011" s="382"/>
      <c r="C2011" s="352"/>
      <c r="D2011" s="351" t="s">
        <v>469</v>
      </c>
      <c r="E2011" s="108"/>
      <c r="F2011" s="128"/>
      <c r="G2011" s="353" t="s">
        <v>8</v>
      </c>
    </row>
    <row r="2012" spans="1:7" x14ac:dyDescent="0.2">
      <c r="A2012" s="345">
        <v>2</v>
      </c>
      <c r="B2012" s="382"/>
      <c r="C2012" s="352" t="s">
        <v>149</v>
      </c>
      <c r="D2012" s="351" t="s">
        <v>416</v>
      </c>
      <c r="E2012" s="108">
        <v>40</v>
      </c>
      <c r="F2012" s="149">
        <v>350</v>
      </c>
      <c r="G2012" s="353">
        <f t="shared" ref="G2012:G2014" si="11">F2012*E2012</f>
        <v>14000</v>
      </c>
    </row>
    <row r="2013" spans="1:7" x14ac:dyDescent="0.2">
      <c r="A2013" s="345"/>
      <c r="B2013" s="389"/>
      <c r="C2013" s="352"/>
      <c r="D2013" s="351" t="s">
        <v>358</v>
      </c>
      <c r="E2013" s="108"/>
      <c r="F2013" s="128"/>
      <c r="G2013" s="353" t="s">
        <v>8</v>
      </c>
    </row>
    <row r="2014" spans="1:7" x14ac:dyDescent="0.2">
      <c r="A2014" s="345">
        <v>3</v>
      </c>
      <c r="B2014" s="389"/>
      <c r="C2014" s="352" t="s">
        <v>149</v>
      </c>
      <c r="D2014" s="357" t="s">
        <v>719</v>
      </c>
      <c r="E2014" s="102">
        <v>40</v>
      </c>
      <c r="F2014" s="128">
        <v>200</v>
      </c>
      <c r="G2014" s="353">
        <f t="shared" si="11"/>
        <v>8000</v>
      </c>
    </row>
    <row r="2015" spans="1:7" x14ac:dyDescent="0.2">
      <c r="A2015" s="345"/>
      <c r="B2015" s="391"/>
      <c r="C2015" s="366"/>
      <c r="D2015" s="351"/>
      <c r="E2015" s="388"/>
      <c r="F2015" s="392"/>
      <c r="G2015" s="353"/>
    </row>
    <row r="2016" spans="1:7" x14ac:dyDescent="0.2">
      <c r="A2016" s="345"/>
      <c r="B2016" s="382"/>
      <c r="C2016" s="352"/>
      <c r="D2016" s="351"/>
      <c r="E2016" s="395"/>
      <c r="F2016" s="384"/>
      <c r="G2016" s="353"/>
    </row>
    <row r="2017" spans="1:7" x14ac:dyDescent="0.2">
      <c r="A2017" s="345"/>
      <c r="B2017" s="394"/>
      <c r="C2017" s="352"/>
      <c r="D2017" s="351"/>
      <c r="E2017" s="395"/>
      <c r="F2017" s="384"/>
      <c r="G2017" s="353"/>
    </row>
    <row r="2018" spans="1:7" x14ac:dyDescent="0.2">
      <c r="A2018" s="345"/>
      <c r="B2018" s="815"/>
      <c r="C2018" s="656"/>
      <c r="D2018" s="657"/>
      <c r="E2018" s="683"/>
      <c r="F2018" s="671"/>
      <c r="G2018" s="353"/>
    </row>
    <row r="2019" spans="1:7" x14ac:dyDescent="0.2">
      <c r="A2019" s="29"/>
      <c r="B2019" s="105"/>
      <c r="C2019" s="41"/>
      <c r="D2019" s="136"/>
      <c r="E2019" s="108"/>
      <c r="F2019" s="152"/>
      <c r="G2019" s="353" t="s">
        <v>8</v>
      </c>
    </row>
    <row r="2020" spans="1:7" x14ac:dyDescent="0.2">
      <c r="A2020" s="29"/>
      <c r="B2020" s="793"/>
      <c r="C2020" s="647"/>
      <c r="D2020" s="786"/>
      <c r="E2020" s="745"/>
      <c r="F2020" s="794"/>
      <c r="G2020" s="353"/>
    </row>
    <row r="2021" spans="1:7" x14ac:dyDescent="0.2">
      <c r="A2021" s="29"/>
      <c r="B2021" s="793"/>
      <c r="C2021" s="647"/>
      <c r="D2021" s="786"/>
      <c r="E2021" s="745"/>
      <c r="F2021" s="794"/>
      <c r="G2021" s="353" t="s">
        <v>8</v>
      </c>
    </row>
    <row r="2022" spans="1:7" x14ac:dyDescent="0.2">
      <c r="A2022" s="29"/>
      <c r="B2022" s="107"/>
      <c r="C2022" s="41"/>
      <c r="D2022" s="136"/>
      <c r="E2022" s="153"/>
      <c r="F2022" s="128"/>
      <c r="G2022" s="35"/>
    </row>
    <row r="2023" spans="1:7" x14ac:dyDescent="0.2">
      <c r="A2023" s="29"/>
      <c r="B2023" s="107"/>
      <c r="C2023" s="41"/>
      <c r="D2023" s="67"/>
      <c r="E2023" s="153"/>
      <c r="F2023" s="128"/>
      <c r="G2023" s="35"/>
    </row>
    <row r="2024" spans="1:7" x14ac:dyDescent="0.2">
      <c r="A2024" s="29"/>
      <c r="B2024" s="101"/>
      <c r="C2024" s="41"/>
      <c r="D2024" s="67"/>
      <c r="E2024" s="108"/>
      <c r="F2024" s="128"/>
      <c r="G2024" s="35"/>
    </row>
    <row r="2025" spans="1:7" x14ac:dyDescent="0.2">
      <c r="A2025" s="29"/>
      <c r="B2025" s="101"/>
      <c r="C2025" s="41"/>
      <c r="D2025" s="67"/>
      <c r="E2025" s="153"/>
      <c r="F2025" s="128"/>
      <c r="G2025" s="35"/>
    </row>
    <row r="2026" spans="1:7" x14ac:dyDescent="0.2">
      <c r="A2026" s="29"/>
      <c r="B2026" s="105"/>
      <c r="C2026" s="41"/>
      <c r="D2026" s="130"/>
      <c r="E2026" s="104"/>
      <c r="F2026" s="154"/>
      <c r="G2026" s="35"/>
    </row>
    <row r="2027" spans="1:7" x14ac:dyDescent="0.2">
      <c r="A2027" s="29"/>
      <c r="B2027" s="105"/>
      <c r="C2027" s="41"/>
      <c r="D2027" s="67"/>
      <c r="E2027" s="104"/>
      <c r="F2027" s="154"/>
      <c r="G2027" s="35"/>
    </row>
    <row r="2028" spans="1:7" x14ac:dyDescent="0.2">
      <c r="A2028" s="29"/>
      <c r="B2028" s="101"/>
      <c r="C2028" s="41"/>
      <c r="D2028" s="67"/>
      <c r="E2028" s="104"/>
      <c r="F2028" s="154"/>
      <c r="G2028" s="35"/>
    </row>
    <row r="2029" spans="1:7" x14ac:dyDescent="0.2">
      <c r="A2029" s="29"/>
      <c r="B2029" s="101"/>
      <c r="C2029" s="41"/>
      <c r="D2029" s="136"/>
      <c r="E2029" s="104"/>
      <c r="F2029" s="154"/>
      <c r="G2029" s="35"/>
    </row>
    <row r="2030" spans="1:7" x14ac:dyDescent="0.2">
      <c r="A2030" s="29"/>
      <c r="B2030" s="101"/>
      <c r="C2030" s="41"/>
      <c r="D2030" s="136"/>
      <c r="E2030" s="104"/>
      <c r="F2030" s="154"/>
      <c r="G2030" s="35"/>
    </row>
    <row r="2031" spans="1:7" x14ac:dyDescent="0.2">
      <c r="A2031" s="29"/>
      <c r="B2031" s="101"/>
      <c r="C2031" s="41"/>
      <c r="D2031" s="136"/>
      <c r="E2031" s="104"/>
      <c r="F2031" s="154"/>
      <c r="G2031" s="35"/>
    </row>
    <row r="2032" spans="1:7" x14ac:dyDescent="0.2">
      <c r="A2032" s="29"/>
      <c r="B2032" s="101"/>
      <c r="C2032" s="41"/>
      <c r="D2032" s="136"/>
      <c r="E2032" s="104"/>
      <c r="F2032" s="154"/>
      <c r="G2032" s="35"/>
    </row>
    <row r="2033" spans="1:7" x14ac:dyDescent="0.2">
      <c r="A2033" s="29"/>
      <c r="B2033" s="101"/>
      <c r="C2033" s="41"/>
      <c r="D2033" s="136"/>
      <c r="E2033" s="104"/>
      <c r="F2033" s="154"/>
      <c r="G2033" s="35"/>
    </row>
    <row r="2034" spans="1:7" x14ac:dyDescent="0.2">
      <c r="A2034" s="29"/>
      <c r="B2034" s="101"/>
      <c r="C2034" s="41"/>
      <c r="D2034" s="136"/>
      <c r="E2034" s="104"/>
      <c r="F2034" s="154"/>
      <c r="G2034" s="35"/>
    </row>
    <row r="2035" spans="1:7" x14ac:dyDescent="0.2">
      <c r="A2035" s="29"/>
      <c r="B2035" s="101"/>
      <c r="C2035" s="41"/>
      <c r="D2035" s="62"/>
      <c r="E2035" s="104"/>
      <c r="F2035" s="154"/>
      <c r="G2035" s="35"/>
    </row>
    <row r="2036" spans="1:7" x14ac:dyDescent="0.2">
      <c r="A2036" s="29"/>
      <c r="B2036" s="101"/>
      <c r="C2036" s="41"/>
      <c r="D2036" s="67"/>
      <c r="E2036" s="104"/>
      <c r="F2036" s="154"/>
      <c r="G2036" s="35"/>
    </row>
    <row r="2037" spans="1:7" x14ac:dyDescent="0.2">
      <c r="A2037" s="29"/>
      <c r="B2037" s="101"/>
      <c r="C2037" s="41"/>
      <c r="D2037" s="159"/>
      <c r="E2037" s="104"/>
      <c r="F2037" s="154"/>
      <c r="G2037" s="35"/>
    </row>
    <row r="2038" spans="1:7" x14ac:dyDescent="0.2">
      <c r="A2038" s="29"/>
      <c r="B2038" s="101"/>
      <c r="C2038" s="41"/>
      <c r="D2038" s="160"/>
      <c r="E2038" s="108"/>
      <c r="F2038" s="128"/>
      <c r="G2038" s="35"/>
    </row>
    <row r="2039" spans="1:7" x14ac:dyDescent="0.2">
      <c r="A2039" s="29"/>
      <c r="B2039" s="101"/>
      <c r="C2039" s="41"/>
      <c r="D2039" s="136"/>
      <c r="E2039" s="153"/>
      <c r="F2039" s="128"/>
      <c r="G2039" s="35"/>
    </row>
    <row r="2040" spans="1:7" x14ac:dyDescent="0.2">
      <c r="A2040" s="29"/>
      <c r="B2040" s="101"/>
      <c r="C2040" s="41"/>
      <c r="D2040" s="136"/>
      <c r="E2040" s="102"/>
      <c r="F2040" s="128"/>
      <c r="G2040" s="35"/>
    </row>
    <row r="2041" spans="1:7" x14ac:dyDescent="0.2">
      <c r="A2041" s="29"/>
      <c r="B2041" s="101"/>
      <c r="C2041" s="31"/>
      <c r="D2041" s="67"/>
      <c r="E2041" s="131"/>
      <c r="F2041" s="117"/>
      <c r="G2041" s="35"/>
    </row>
    <row r="2042" spans="1:7" x14ac:dyDescent="0.2">
      <c r="A2042" s="29"/>
      <c r="B2042" s="101"/>
      <c r="C2042" s="41"/>
      <c r="D2042" s="406" t="s">
        <v>8</v>
      </c>
      <c r="E2042" s="108"/>
      <c r="F2042" s="149"/>
      <c r="G2042" s="35"/>
    </row>
    <row r="2043" spans="1:7" x14ac:dyDescent="0.2">
      <c r="A2043" s="29"/>
      <c r="B2043" s="101"/>
      <c r="C2043" s="41"/>
      <c r="D2043" s="144"/>
      <c r="E2043" s="108"/>
      <c r="F2043" s="149"/>
      <c r="G2043" s="35"/>
    </row>
    <row r="2044" spans="1:7" ht="13.5" thickBot="1" x14ac:dyDescent="0.25">
      <c r="A2044" s="45"/>
      <c r="B2044" s="132"/>
      <c r="C2044" s="115"/>
      <c r="D2044" s="115"/>
      <c r="E2044" s="132"/>
      <c r="F2044" s="49" t="s">
        <v>15</v>
      </c>
      <c r="G2044" s="50">
        <f>SUM(G2010:G2043)</f>
        <v>30000</v>
      </c>
    </row>
    <row r="2045" spans="1:7" ht="13.5" thickTop="1" x14ac:dyDescent="0.2">
      <c r="A2045" s="1149" t="s">
        <v>3427</v>
      </c>
      <c r="B2045" s="1150"/>
      <c r="C2045" s="1150"/>
      <c r="D2045" s="1150"/>
      <c r="E2045" s="1150"/>
      <c r="F2045" s="1150"/>
      <c r="G2045" s="1151"/>
    </row>
    <row r="2046" spans="1:7" ht="13.5" thickBot="1" x14ac:dyDescent="0.25">
      <c r="A2046" s="52"/>
      <c r="B2046" s="103"/>
      <c r="C2046" s="675" t="s">
        <v>3428</v>
      </c>
      <c r="D2046" s="675"/>
      <c r="E2046" s="103"/>
      <c r="F2046" s="55"/>
      <c r="G2046" s="56"/>
    </row>
    <row r="2047" spans="1:7" ht="13.5" thickTop="1" x14ac:dyDescent="0.2">
      <c r="A2047" s="1130"/>
      <c r="B2047" s="1131"/>
      <c r="C2047" s="1131"/>
      <c r="D2047" s="57" t="s">
        <v>11</v>
      </c>
      <c r="E2047" s="1132" t="s">
        <v>12</v>
      </c>
      <c r="F2047" s="1132"/>
      <c r="G2047" s="1133"/>
    </row>
    <row r="2048" spans="1:7" x14ac:dyDescent="0.2">
      <c r="A2048" s="1134" t="s">
        <v>17</v>
      </c>
      <c r="B2048" s="1135"/>
      <c r="C2048" s="1135"/>
      <c r="D2048" s="39"/>
      <c r="E2048" s="1136"/>
      <c r="F2048" s="1137"/>
      <c r="G2048" s="1138"/>
    </row>
    <row r="2049" spans="1:7" x14ac:dyDescent="0.2">
      <c r="A2049" s="1134" t="s">
        <v>38</v>
      </c>
      <c r="B2049" s="1135"/>
      <c r="C2049" s="1135"/>
      <c r="D2049" s="58" t="s">
        <v>413</v>
      </c>
      <c r="E2049" s="1139" t="s">
        <v>142</v>
      </c>
      <c r="F2049" s="1139"/>
      <c r="G2049" s="1140"/>
    </row>
    <row r="2050" spans="1:7" ht="13.5" thickBot="1" x14ac:dyDescent="0.25">
      <c r="A2050" s="1141" t="s">
        <v>39</v>
      </c>
      <c r="B2050" s="1142"/>
      <c r="C2050" s="1142"/>
      <c r="D2050" s="59" t="s">
        <v>414</v>
      </c>
      <c r="E2050" s="1143" t="s">
        <v>0</v>
      </c>
      <c r="F2050" s="1143"/>
      <c r="G2050" s="1144"/>
    </row>
    <row r="2051" spans="1:7" ht="16.5" x14ac:dyDescent="0.25">
      <c r="A2051" s="1152" t="s">
        <v>29</v>
      </c>
      <c r="B2051" s="1153"/>
      <c r="C2051" s="1153"/>
      <c r="D2051" s="1153"/>
      <c r="E2051" s="1153"/>
      <c r="F2051" s="1153"/>
      <c r="G2051" s="1154"/>
    </row>
    <row r="2052" spans="1:7" x14ac:dyDescent="0.2">
      <c r="A2052" s="1155" t="s">
        <v>48</v>
      </c>
      <c r="B2052" s="1156"/>
      <c r="C2052" s="1156"/>
      <c r="D2052" s="1156"/>
      <c r="E2052" s="1156"/>
      <c r="F2052" s="1156"/>
      <c r="G2052" s="1157"/>
    </row>
    <row r="2053" spans="1:7" x14ac:dyDescent="0.2">
      <c r="A2053" s="1158" t="s">
        <v>49</v>
      </c>
      <c r="B2053" s="1159"/>
      <c r="C2053" s="1159"/>
      <c r="D2053" s="1159"/>
      <c r="E2053" s="1159"/>
      <c r="F2053" s="1159"/>
      <c r="G2053" s="1160"/>
    </row>
    <row r="2054" spans="1:7" x14ac:dyDescent="0.2">
      <c r="A2054" s="6"/>
      <c r="B2054" s="99"/>
      <c r="C2054" s="8"/>
      <c r="D2054" s="9"/>
      <c r="E2054" s="99"/>
      <c r="F2054" s="10"/>
      <c r="G2054" s="11" t="s">
        <v>20</v>
      </c>
    </row>
    <row r="2055" spans="1:7" x14ac:dyDescent="0.2">
      <c r="A2055" s="12" t="s">
        <v>1</v>
      </c>
      <c r="B2055" s="13"/>
      <c r="C2055" s="14" t="s">
        <v>61</v>
      </c>
      <c r="D2055" s="13"/>
      <c r="E2055" s="343" t="s">
        <v>3729</v>
      </c>
      <c r="F2055" s="98"/>
      <c r="G2055" s="344" t="s">
        <v>3708</v>
      </c>
    </row>
    <row r="2056" spans="1:7" x14ac:dyDescent="0.2">
      <c r="A2056" s="17" t="s">
        <v>8</v>
      </c>
      <c r="B2056" s="100"/>
      <c r="C2056" s="19"/>
      <c r="D2056" s="4"/>
      <c r="E2056" s="1145"/>
      <c r="F2056" s="1146"/>
      <c r="G2056" s="20"/>
    </row>
    <row r="2057" spans="1:7" x14ac:dyDescent="0.2">
      <c r="A2057" s="21" t="s">
        <v>37</v>
      </c>
      <c r="B2057" s="22"/>
      <c r="C2057" s="22"/>
      <c r="D2057" s="22"/>
      <c r="E2057" s="23" t="s">
        <v>46</v>
      </c>
      <c r="F2057" s="24"/>
      <c r="G2057" s="20" t="s">
        <v>50</v>
      </c>
    </row>
    <row r="2058" spans="1:7" x14ac:dyDescent="0.2">
      <c r="A2058" s="6"/>
      <c r="B2058" s="99"/>
      <c r="C2058" s="8"/>
      <c r="D2058" s="8"/>
      <c r="E2058" s="1147"/>
      <c r="F2058" s="1148"/>
      <c r="G2058" s="25"/>
    </row>
    <row r="2059" spans="1:7" ht="26.25" thickBot="1" x14ac:dyDescent="0.25">
      <c r="A2059" s="210" t="s">
        <v>47</v>
      </c>
      <c r="B2059" s="28" t="s">
        <v>23</v>
      </c>
      <c r="C2059" s="28" t="s">
        <v>34</v>
      </c>
      <c r="D2059" s="110" t="s">
        <v>53</v>
      </c>
      <c r="E2059" s="114" t="s">
        <v>54</v>
      </c>
      <c r="F2059" s="111" t="s">
        <v>55</v>
      </c>
      <c r="G2059" s="112" t="s">
        <v>35</v>
      </c>
    </row>
    <row r="2060" spans="1:7" ht="13.5" thickTop="1" x14ac:dyDescent="0.2">
      <c r="A2060" s="345">
        <v>1</v>
      </c>
      <c r="B2060" s="382"/>
      <c r="C2060" s="346" t="s">
        <v>149</v>
      </c>
      <c r="D2060" s="791" t="s">
        <v>1187</v>
      </c>
      <c r="E2060" s="569">
        <v>100</v>
      </c>
      <c r="F2060" s="792">
        <v>200</v>
      </c>
      <c r="G2060" s="353">
        <f>F2060*E2060</f>
        <v>20000</v>
      </c>
    </row>
    <row r="2061" spans="1:7" x14ac:dyDescent="0.2">
      <c r="A2061" s="345"/>
      <c r="B2061" s="382"/>
      <c r="C2061" s="352"/>
      <c r="D2061" s="351"/>
      <c r="E2061" s="108"/>
      <c r="F2061" s="128"/>
      <c r="G2061" s="353"/>
    </row>
    <row r="2062" spans="1:7" x14ac:dyDescent="0.2">
      <c r="A2062" s="345"/>
      <c r="B2062" s="382"/>
      <c r="C2062" s="352"/>
      <c r="D2062" s="351"/>
      <c r="E2062" s="108"/>
      <c r="F2062" s="149"/>
      <c r="G2062" s="353"/>
    </row>
    <row r="2063" spans="1:7" x14ac:dyDescent="0.2">
      <c r="A2063" s="345"/>
      <c r="B2063" s="389"/>
      <c r="C2063" s="352"/>
      <c r="D2063" s="351"/>
      <c r="E2063" s="108"/>
      <c r="F2063" s="128"/>
      <c r="G2063" s="353"/>
    </row>
    <row r="2064" spans="1:7" x14ac:dyDescent="0.2">
      <c r="A2064" s="345"/>
      <c r="B2064" s="389"/>
      <c r="C2064" s="352"/>
      <c r="D2064" s="357"/>
      <c r="E2064" s="102"/>
      <c r="F2064" s="128"/>
      <c r="G2064" s="353"/>
    </row>
    <row r="2065" spans="1:7" x14ac:dyDescent="0.2">
      <c r="A2065" s="345"/>
      <c r="B2065" s="391"/>
      <c r="C2065" s="366"/>
      <c r="D2065" s="351"/>
      <c r="E2065" s="388"/>
      <c r="F2065" s="392"/>
      <c r="G2065" s="353"/>
    </row>
    <row r="2066" spans="1:7" x14ac:dyDescent="0.2">
      <c r="A2066" s="345"/>
      <c r="B2066" s="382"/>
      <c r="C2066" s="352"/>
      <c r="D2066" s="351"/>
      <c r="E2066" s="395"/>
      <c r="F2066" s="384"/>
      <c r="G2066" s="353"/>
    </row>
    <row r="2067" spans="1:7" x14ac:dyDescent="0.2">
      <c r="A2067" s="345"/>
      <c r="B2067" s="394"/>
      <c r="C2067" s="352"/>
      <c r="D2067" s="351"/>
      <c r="E2067" s="395"/>
      <c r="F2067" s="384"/>
      <c r="G2067" s="353"/>
    </row>
    <row r="2068" spans="1:7" x14ac:dyDescent="0.2">
      <c r="A2068" s="345"/>
      <c r="B2068" s="815"/>
      <c r="C2068" s="656"/>
      <c r="D2068" s="657"/>
      <c r="E2068" s="683"/>
      <c r="F2068" s="671"/>
      <c r="G2068" s="353"/>
    </row>
    <row r="2069" spans="1:7" x14ac:dyDescent="0.2">
      <c r="A2069" s="29"/>
      <c r="B2069" s="105"/>
      <c r="C2069" s="41"/>
      <c r="D2069" s="136"/>
      <c r="E2069" s="108"/>
      <c r="F2069" s="152"/>
      <c r="G2069" s="353" t="s">
        <v>8</v>
      </c>
    </row>
    <row r="2070" spans="1:7" x14ac:dyDescent="0.2">
      <c r="A2070" s="29"/>
      <c r="B2070" s="793"/>
      <c r="C2070" s="647"/>
      <c r="D2070" s="786"/>
      <c r="E2070" s="745"/>
      <c r="F2070" s="794"/>
      <c r="G2070" s="353"/>
    </row>
    <row r="2071" spans="1:7" x14ac:dyDescent="0.2">
      <c r="A2071" s="29"/>
      <c r="B2071" s="793"/>
      <c r="C2071" s="647"/>
      <c r="D2071" s="786"/>
      <c r="E2071" s="745"/>
      <c r="F2071" s="794"/>
      <c r="G2071" s="353" t="s">
        <v>8</v>
      </c>
    </row>
    <row r="2072" spans="1:7" x14ac:dyDescent="0.2">
      <c r="A2072" s="29"/>
      <c r="B2072" s="107"/>
      <c r="C2072" s="41"/>
      <c r="D2072" s="136"/>
      <c r="E2072" s="153"/>
      <c r="F2072" s="128"/>
      <c r="G2072" s="35"/>
    </row>
    <row r="2073" spans="1:7" x14ac:dyDescent="0.2">
      <c r="A2073" s="29"/>
      <c r="B2073" s="107"/>
      <c r="C2073" s="41"/>
      <c r="D2073" s="67"/>
      <c r="E2073" s="153"/>
      <c r="F2073" s="128"/>
      <c r="G2073" s="35"/>
    </row>
    <row r="2074" spans="1:7" x14ac:dyDescent="0.2">
      <c r="A2074" s="29"/>
      <c r="B2074" s="101"/>
      <c r="C2074" s="41"/>
      <c r="D2074" s="67"/>
      <c r="E2074" s="108"/>
      <c r="F2074" s="128"/>
      <c r="G2074" s="35"/>
    </row>
    <row r="2075" spans="1:7" x14ac:dyDescent="0.2">
      <c r="A2075" s="29"/>
      <c r="B2075" s="101"/>
      <c r="C2075" s="41"/>
      <c r="D2075" s="67"/>
      <c r="E2075" s="153"/>
      <c r="F2075" s="128"/>
      <c r="G2075" s="35"/>
    </row>
    <row r="2076" spans="1:7" x14ac:dyDescent="0.2">
      <c r="A2076" s="29"/>
      <c r="B2076" s="105"/>
      <c r="C2076" s="41"/>
      <c r="D2076" s="130"/>
      <c r="E2076" s="104"/>
      <c r="F2076" s="154"/>
      <c r="G2076" s="35"/>
    </row>
    <row r="2077" spans="1:7" x14ac:dyDescent="0.2">
      <c r="A2077" s="29"/>
      <c r="B2077" s="105"/>
      <c r="C2077" s="41"/>
      <c r="D2077" s="67"/>
      <c r="E2077" s="104"/>
      <c r="F2077" s="154"/>
      <c r="G2077" s="35"/>
    </row>
    <row r="2078" spans="1:7" x14ac:dyDescent="0.2">
      <c r="A2078" s="29"/>
      <c r="B2078" s="101"/>
      <c r="C2078" s="41"/>
      <c r="D2078" s="67"/>
      <c r="E2078" s="104"/>
      <c r="F2078" s="154"/>
      <c r="G2078" s="35"/>
    </row>
    <row r="2079" spans="1:7" x14ac:dyDescent="0.2">
      <c r="A2079" s="29"/>
      <c r="B2079" s="101"/>
      <c r="C2079" s="41"/>
      <c r="D2079" s="136"/>
      <c r="E2079" s="104"/>
      <c r="F2079" s="154"/>
      <c r="G2079" s="35"/>
    </row>
    <row r="2080" spans="1:7" x14ac:dyDescent="0.2">
      <c r="A2080" s="29"/>
      <c r="B2080" s="101"/>
      <c r="C2080" s="41"/>
      <c r="D2080" s="136"/>
      <c r="E2080" s="104"/>
      <c r="F2080" s="154"/>
      <c r="G2080" s="35"/>
    </row>
    <row r="2081" spans="1:7" x14ac:dyDescent="0.2">
      <c r="A2081" s="29"/>
      <c r="B2081" s="101"/>
      <c r="C2081" s="41"/>
      <c r="D2081" s="136"/>
      <c r="E2081" s="104"/>
      <c r="F2081" s="154"/>
      <c r="G2081" s="35"/>
    </row>
    <row r="2082" spans="1:7" x14ac:dyDescent="0.2">
      <c r="A2082" s="29"/>
      <c r="B2082" s="101"/>
      <c r="C2082" s="41"/>
      <c r="D2082" s="136"/>
      <c r="E2082" s="104"/>
      <c r="F2082" s="154"/>
      <c r="G2082" s="35"/>
    </row>
    <row r="2083" spans="1:7" x14ac:dyDescent="0.2">
      <c r="A2083" s="29"/>
      <c r="B2083" s="101"/>
      <c r="C2083" s="41"/>
      <c r="D2083" s="136"/>
      <c r="E2083" s="104"/>
      <c r="F2083" s="154"/>
      <c r="G2083" s="35"/>
    </row>
    <row r="2084" spans="1:7" x14ac:dyDescent="0.2">
      <c r="A2084" s="29"/>
      <c r="B2084" s="101"/>
      <c r="C2084" s="41"/>
      <c r="D2084" s="136"/>
      <c r="E2084" s="104"/>
      <c r="F2084" s="154"/>
      <c r="G2084" s="35"/>
    </row>
    <row r="2085" spans="1:7" x14ac:dyDescent="0.2">
      <c r="A2085" s="29"/>
      <c r="B2085" s="101"/>
      <c r="C2085" s="41"/>
      <c r="D2085" s="62"/>
      <c r="E2085" s="104"/>
      <c r="F2085" s="154"/>
      <c r="G2085" s="35"/>
    </row>
    <row r="2086" spans="1:7" x14ac:dyDescent="0.2">
      <c r="A2086" s="29"/>
      <c r="B2086" s="101"/>
      <c r="C2086" s="41"/>
      <c r="D2086" s="67"/>
      <c r="E2086" s="104"/>
      <c r="F2086" s="154"/>
      <c r="G2086" s="35"/>
    </row>
    <row r="2087" spans="1:7" x14ac:dyDescent="0.2">
      <c r="A2087" s="29"/>
      <c r="B2087" s="101"/>
      <c r="C2087" s="41"/>
      <c r="D2087" s="159"/>
      <c r="E2087" s="104"/>
      <c r="F2087" s="154"/>
      <c r="G2087" s="35"/>
    </row>
    <row r="2088" spans="1:7" x14ac:dyDescent="0.2">
      <c r="A2088" s="29"/>
      <c r="B2088" s="101"/>
      <c r="C2088" s="41"/>
      <c r="D2088" s="160"/>
      <c r="E2088" s="108"/>
      <c r="F2088" s="128"/>
      <c r="G2088" s="35"/>
    </row>
    <row r="2089" spans="1:7" x14ac:dyDescent="0.2">
      <c r="A2089" s="29"/>
      <c r="B2089" s="101"/>
      <c r="C2089" s="41"/>
      <c r="D2089" s="136"/>
      <c r="E2089" s="153"/>
      <c r="F2089" s="128"/>
      <c r="G2089" s="35"/>
    </row>
    <row r="2090" spans="1:7" x14ac:dyDescent="0.2">
      <c r="A2090" s="29"/>
      <c r="B2090" s="101"/>
      <c r="C2090" s="41"/>
      <c r="D2090" s="136"/>
      <c r="E2090" s="102"/>
      <c r="F2090" s="128"/>
      <c r="G2090" s="35"/>
    </row>
    <row r="2091" spans="1:7" x14ac:dyDescent="0.2">
      <c r="A2091" s="29"/>
      <c r="B2091" s="101"/>
      <c r="C2091" s="31"/>
      <c r="D2091" s="67"/>
      <c r="E2091" s="131"/>
      <c r="F2091" s="117"/>
      <c r="G2091" s="35"/>
    </row>
    <row r="2092" spans="1:7" x14ac:dyDescent="0.2">
      <c r="A2092" s="29"/>
      <c r="B2092" s="101"/>
      <c r="C2092" s="41"/>
      <c r="D2092" s="406" t="s">
        <v>8</v>
      </c>
      <c r="E2092" s="108"/>
      <c r="F2092" s="149"/>
      <c r="G2092" s="35"/>
    </row>
    <row r="2093" spans="1:7" x14ac:dyDescent="0.2">
      <c r="A2093" s="29"/>
      <c r="B2093" s="101"/>
      <c r="C2093" s="41"/>
      <c r="D2093" s="144"/>
      <c r="E2093" s="108"/>
      <c r="F2093" s="149"/>
      <c r="G2093" s="35"/>
    </row>
    <row r="2094" spans="1:7" ht="13.5" thickBot="1" x14ac:dyDescent="0.25">
      <c r="A2094" s="45"/>
      <c r="B2094" s="132"/>
      <c r="C2094" s="115"/>
      <c r="D2094" s="115"/>
      <c r="E2094" s="132"/>
      <c r="F2094" s="49" t="s">
        <v>15</v>
      </c>
      <c r="G2094" s="50">
        <f>SUM(G2060:G2093)</f>
        <v>20000</v>
      </c>
    </row>
    <row r="2095" spans="1:7" ht="13.5" thickTop="1" x14ac:dyDescent="0.2">
      <c r="A2095" s="1149" t="s">
        <v>3429</v>
      </c>
      <c r="B2095" s="1150"/>
      <c r="C2095" s="1150"/>
      <c r="D2095" s="1150"/>
      <c r="E2095" s="1150"/>
      <c r="F2095" s="1150"/>
      <c r="G2095" s="1151"/>
    </row>
    <row r="2096" spans="1:7" ht="13.5" thickBot="1" x14ac:dyDescent="0.25">
      <c r="A2096" s="52"/>
      <c r="B2096" s="103"/>
      <c r="C2096" s="675" t="s">
        <v>8</v>
      </c>
      <c r="D2096" s="675"/>
      <c r="E2096" s="103"/>
      <c r="F2096" s="55"/>
      <c r="G2096" s="56"/>
    </row>
    <row r="2097" spans="1:7" ht="13.5" thickTop="1" x14ac:dyDescent="0.2">
      <c r="A2097" s="1130"/>
      <c r="B2097" s="1131"/>
      <c r="C2097" s="1131"/>
      <c r="D2097" s="57" t="s">
        <v>11</v>
      </c>
      <c r="E2097" s="1132" t="s">
        <v>12</v>
      </c>
      <c r="F2097" s="1132"/>
      <c r="G2097" s="1133"/>
    </row>
    <row r="2098" spans="1:7" x14ac:dyDescent="0.2">
      <c r="A2098" s="1134" t="s">
        <v>17</v>
      </c>
      <c r="B2098" s="1135"/>
      <c r="C2098" s="1135"/>
      <c r="D2098" s="39"/>
      <c r="E2098" s="1136"/>
      <c r="F2098" s="1137"/>
      <c r="G2098" s="1138"/>
    </row>
    <row r="2099" spans="1:7" x14ac:dyDescent="0.2">
      <c r="A2099" s="1134" t="s">
        <v>38</v>
      </c>
      <c r="B2099" s="1135"/>
      <c r="C2099" s="1135"/>
      <c r="D2099" s="58" t="s">
        <v>413</v>
      </c>
      <c r="E2099" s="1139" t="s">
        <v>142</v>
      </c>
      <c r="F2099" s="1139"/>
      <c r="G2099" s="1140"/>
    </row>
    <row r="2100" spans="1:7" ht="13.5" thickBot="1" x14ac:dyDescent="0.25">
      <c r="A2100" s="1141" t="s">
        <v>39</v>
      </c>
      <c r="B2100" s="1142"/>
      <c r="C2100" s="1142"/>
      <c r="D2100" s="59" t="s">
        <v>414</v>
      </c>
      <c r="E2100" s="1143" t="s">
        <v>0</v>
      </c>
      <c r="F2100" s="1143"/>
      <c r="G2100" s="1144"/>
    </row>
    <row r="2101" spans="1:7" ht="16.5" x14ac:dyDescent="0.25">
      <c r="A2101" s="1152" t="s">
        <v>29</v>
      </c>
      <c r="B2101" s="1153"/>
      <c r="C2101" s="1153"/>
      <c r="D2101" s="1153"/>
      <c r="E2101" s="1153"/>
      <c r="F2101" s="1153"/>
      <c r="G2101" s="1154"/>
    </row>
    <row r="2102" spans="1:7" x14ac:dyDescent="0.2">
      <c r="A2102" s="1155" t="s">
        <v>48</v>
      </c>
      <c r="B2102" s="1156"/>
      <c r="C2102" s="1156"/>
      <c r="D2102" s="1156"/>
      <c r="E2102" s="1156"/>
      <c r="F2102" s="1156"/>
      <c r="G2102" s="1157"/>
    </row>
    <row r="2103" spans="1:7" x14ac:dyDescent="0.2">
      <c r="A2103" s="1158" t="s">
        <v>49</v>
      </c>
      <c r="B2103" s="1159"/>
      <c r="C2103" s="1159"/>
      <c r="D2103" s="1159"/>
      <c r="E2103" s="1159"/>
      <c r="F2103" s="1159"/>
      <c r="G2103" s="1160"/>
    </row>
    <row r="2104" spans="1:7" x14ac:dyDescent="0.2">
      <c r="A2104" s="6"/>
      <c r="B2104" s="99"/>
      <c r="C2104" s="8"/>
      <c r="D2104" s="9"/>
      <c r="E2104" s="99"/>
      <c r="F2104" s="10"/>
      <c r="G2104" s="11" t="s">
        <v>20</v>
      </c>
    </row>
    <row r="2105" spans="1:7" x14ac:dyDescent="0.2">
      <c r="A2105" s="12" t="s">
        <v>1</v>
      </c>
      <c r="B2105" s="13"/>
      <c r="C2105" s="14" t="s">
        <v>61</v>
      </c>
      <c r="D2105" s="13"/>
      <c r="E2105" s="343" t="s">
        <v>3804</v>
      </c>
      <c r="F2105" s="98"/>
      <c r="G2105" s="344" t="s">
        <v>3803</v>
      </c>
    </row>
    <row r="2106" spans="1:7" x14ac:dyDescent="0.2">
      <c r="A2106" s="17" t="s">
        <v>8</v>
      </c>
      <c r="B2106" s="100"/>
      <c r="C2106" s="19"/>
      <c r="D2106" s="4"/>
      <c r="E2106" s="1145"/>
      <c r="F2106" s="1146"/>
      <c r="G2106" s="20"/>
    </row>
    <row r="2107" spans="1:7" x14ac:dyDescent="0.2">
      <c r="A2107" s="21" t="s">
        <v>37</v>
      </c>
      <c r="B2107" s="22"/>
      <c r="C2107" s="22"/>
      <c r="D2107" s="22"/>
      <c r="E2107" s="23" t="s">
        <v>46</v>
      </c>
      <c r="F2107" s="24"/>
      <c r="G2107" s="20" t="s">
        <v>50</v>
      </c>
    </row>
    <row r="2108" spans="1:7" x14ac:dyDescent="0.2">
      <c r="A2108" s="6"/>
      <c r="B2108" s="99"/>
      <c r="C2108" s="8"/>
      <c r="D2108" s="8"/>
      <c r="E2108" s="1147"/>
      <c r="F2108" s="1148"/>
      <c r="G2108" s="25"/>
    </row>
    <row r="2109" spans="1:7" ht="26.25" thickBot="1" x14ac:dyDescent="0.25">
      <c r="A2109" s="210" t="s">
        <v>47</v>
      </c>
      <c r="B2109" s="28" t="s">
        <v>23</v>
      </c>
      <c r="C2109" s="28" t="s">
        <v>34</v>
      </c>
      <c r="D2109" s="110" t="s">
        <v>53</v>
      </c>
      <c r="E2109" s="114" t="s">
        <v>54</v>
      </c>
      <c r="F2109" s="111" t="s">
        <v>55</v>
      </c>
      <c r="G2109" s="112" t="s">
        <v>35</v>
      </c>
    </row>
    <row r="2110" spans="1:7" ht="13.5" thickTop="1" x14ac:dyDescent="0.2">
      <c r="A2110" s="345">
        <v>1</v>
      </c>
      <c r="B2110" s="382"/>
      <c r="C2110" s="346" t="s">
        <v>149</v>
      </c>
      <c r="D2110" s="791" t="s">
        <v>1187</v>
      </c>
      <c r="E2110" s="569">
        <v>150</v>
      </c>
      <c r="F2110" s="792">
        <v>200</v>
      </c>
      <c r="G2110" s="353">
        <f>F2110*E2110</f>
        <v>30000</v>
      </c>
    </row>
    <row r="2111" spans="1:7" x14ac:dyDescent="0.2">
      <c r="A2111" s="345"/>
      <c r="B2111" s="382"/>
      <c r="C2111" s="352"/>
      <c r="D2111" s="351"/>
      <c r="E2111" s="108"/>
      <c r="F2111" s="128"/>
      <c r="G2111" s="353"/>
    </row>
    <row r="2112" spans="1:7" x14ac:dyDescent="0.2">
      <c r="A2112" s="345"/>
      <c r="B2112" s="382"/>
      <c r="C2112" s="352"/>
      <c r="D2112" s="351"/>
      <c r="E2112" s="108"/>
      <c r="F2112" s="149"/>
      <c r="G2112" s="353"/>
    </row>
    <row r="2113" spans="1:7" x14ac:dyDescent="0.2">
      <c r="A2113" s="345"/>
      <c r="B2113" s="389"/>
      <c r="C2113" s="352"/>
      <c r="D2113" s="351"/>
      <c r="E2113" s="108"/>
      <c r="F2113" s="128"/>
      <c r="G2113" s="353"/>
    </row>
    <row r="2114" spans="1:7" x14ac:dyDescent="0.2">
      <c r="A2114" s="345"/>
      <c r="B2114" s="389"/>
      <c r="C2114" s="352"/>
      <c r="D2114" s="357"/>
      <c r="E2114" s="102"/>
      <c r="F2114" s="128"/>
      <c r="G2114" s="353"/>
    </row>
    <row r="2115" spans="1:7" x14ac:dyDescent="0.2">
      <c r="A2115" s="345"/>
      <c r="B2115" s="391"/>
      <c r="C2115" s="366"/>
      <c r="D2115" s="351"/>
      <c r="E2115" s="388"/>
      <c r="F2115" s="392"/>
      <c r="G2115" s="353"/>
    </row>
    <row r="2116" spans="1:7" x14ac:dyDescent="0.2">
      <c r="A2116" s="345"/>
      <c r="B2116" s="382"/>
      <c r="C2116" s="352"/>
      <c r="D2116" s="351"/>
      <c r="E2116" s="395"/>
      <c r="F2116" s="384"/>
      <c r="G2116" s="353"/>
    </row>
    <row r="2117" spans="1:7" x14ac:dyDescent="0.2">
      <c r="A2117" s="345"/>
      <c r="B2117" s="394"/>
      <c r="C2117" s="352"/>
      <c r="D2117" s="351"/>
      <c r="E2117" s="395"/>
      <c r="F2117" s="384"/>
      <c r="G2117" s="353"/>
    </row>
    <row r="2118" spans="1:7" x14ac:dyDescent="0.2">
      <c r="A2118" s="345"/>
      <c r="B2118" s="815"/>
      <c r="C2118" s="656"/>
      <c r="D2118" s="657"/>
      <c r="E2118" s="683"/>
      <c r="F2118" s="671"/>
      <c r="G2118" s="353"/>
    </row>
    <row r="2119" spans="1:7" x14ac:dyDescent="0.2">
      <c r="A2119" s="29"/>
      <c r="B2119" s="105"/>
      <c r="C2119" s="41"/>
      <c r="D2119" s="136"/>
      <c r="E2119" s="108"/>
      <c r="F2119" s="152"/>
      <c r="G2119" s="353" t="s">
        <v>8</v>
      </c>
    </row>
    <row r="2120" spans="1:7" x14ac:dyDescent="0.2">
      <c r="A2120" s="29"/>
      <c r="B2120" s="793"/>
      <c r="C2120" s="647"/>
      <c r="D2120" s="786"/>
      <c r="E2120" s="745"/>
      <c r="F2120" s="794"/>
      <c r="G2120" s="353"/>
    </row>
    <row r="2121" spans="1:7" x14ac:dyDescent="0.2">
      <c r="A2121" s="29"/>
      <c r="B2121" s="793"/>
      <c r="C2121" s="647"/>
      <c r="D2121" s="786"/>
      <c r="E2121" s="745"/>
      <c r="F2121" s="794"/>
      <c r="G2121" s="353" t="s">
        <v>8</v>
      </c>
    </row>
    <row r="2122" spans="1:7" x14ac:dyDescent="0.2">
      <c r="A2122" s="29"/>
      <c r="B2122" s="107"/>
      <c r="C2122" s="41"/>
      <c r="D2122" s="136"/>
      <c r="E2122" s="153"/>
      <c r="F2122" s="128"/>
      <c r="G2122" s="35"/>
    </row>
    <row r="2123" spans="1:7" x14ac:dyDescent="0.2">
      <c r="A2123" s="29"/>
      <c r="B2123" s="107"/>
      <c r="C2123" s="41"/>
      <c r="D2123" s="67"/>
      <c r="E2123" s="153"/>
      <c r="F2123" s="128"/>
      <c r="G2123" s="35"/>
    </row>
    <row r="2124" spans="1:7" x14ac:dyDescent="0.2">
      <c r="A2124" s="29"/>
      <c r="B2124" s="101"/>
      <c r="C2124" s="41"/>
      <c r="D2124" s="67"/>
      <c r="E2124" s="108"/>
      <c r="F2124" s="128"/>
      <c r="G2124" s="35"/>
    </row>
    <row r="2125" spans="1:7" x14ac:dyDescent="0.2">
      <c r="A2125" s="29"/>
      <c r="B2125" s="101"/>
      <c r="C2125" s="41"/>
      <c r="D2125" s="67"/>
      <c r="E2125" s="153"/>
      <c r="F2125" s="128"/>
      <c r="G2125" s="35"/>
    </row>
    <row r="2126" spans="1:7" x14ac:dyDescent="0.2">
      <c r="A2126" s="29"/>
      <c r="B2126" s="105"/>
      <c r="C2126" s="41"/>
      <c r="D2126" s="130"/>
      <c r="E2126" s="104"/>
      <c r="F2126" s="154"/>
      <c r="G2126" s="35"/>
    </row>
    <row r="2127" spans="1:7" x14ac:dyDescent="0.2">
      <c r="A2127" s="29"/>
      <c r="B2127" s="105"/>
      <c r="C2127" s="41"/>
      <c r="D2127" s="67"/>
      <c r="E2127" s="104"/>
      <c r="F2127" s="154"/>
      <c r="G2127" s="35"/>
    </row>
    <row r="2128" spans="1:7" x14ac:dyDescent="0.2">
      <c r="A2128" s="29"/>
      <c r="B2128" s="101"/>
      <c r="C2128" s="41"/>
      <c r="D2128" s="67"/>
      <c r="E2128" s="104"/>
      <c r="F2128" s="154"/>
      <c r="G2128" s="35"/>
    </row>
    <row r="2129" spans="1:7" x14ac:dyDescent="0.2">
      <c r="A2129" s="29"/>
      <c r="B2129" s="101"/>
      <c r="C2129" s="41"/>
      <c r="D2129" s="136"/>
      <c r="E2129" s="104"/>
      <c r="F2129" s="154"/>
      <c r="G2129" s="35"/>
    </row>
    <row r="2130" spans="1:7" x14ac:dyDescent="0.2">
      <c r="A2130" s="29"/>
      <c r="B2130" s="101"/>
      <c r="C2130" s="41"/>
      <c r="D2130" s="136"/>
      <c r="E2130" s="104"/>
      <c r="F2130" s="154"/>
      <c r="G2130" s="35"/>
    </row>
    <row r="2131" spans="1:7" x14ac:dyDescent="0.2">
      <c r="A2131" s="29"/>
      <c r="B2131" s="101"/>
      <c r="C2131" s="41"/>
      <c r="D2131" s="136"/>
      <c r="E2131" s="104"/>
      <c r="F2131" s="154"/>
      <c r="G2131" s="35"/>
    </row>
    <row r="2132" spans="1:7" x14ac:dyDescent="0.2">
      <c r="A2132" s="29"/>
      <c r="B2132" s="101"/>
      <c r="C2132" s="41"/>
      <c r="D2132" s="136"/>
      <c r="E2132" s="104"/>
      <c r="F2132" s="154"/>
      <c r="G2132" s="35"/>
    </row>
    <row r="2133" spans="1:7" x14ac:dyDescent="0.2">
      <c r="A2133" s="29"/>
      <c r="B2133" s="101"/>
      <c r="C2133" s="41"/>
      <c r="D2133" s="136"/>
      <c r="E2133" s="104"/>
      <c r="F2133" s="154"/>
      <c r="G2133" s="35"/>
    </row>
    <row r="2134" spans="1:7" x14ac:dyDescent="0.2">
      <c r="A2134" s="29"/>
      <c r="B2134" s="101"/>
      <c r="C2134" s="41"/>
      <c r="D2134" s="136"/>
      <c r="E2134" s="104"/>
      <c r="F2134" s="154"/>
      <c r="G2134" s="35"/>
    </row>
    <row r="2135" spans="1:7" x14ac:dyDescent="0.2">
      <c r="A2135" s="29"/>
      <c r="B2135" s="101"/>
      <c r="C2135" s="41"/>
      <c r="D2135" s="62"/>
      <c r="E2135" s="104"/>
      <c r="F2135" s="154"/>
      <c r="G2135" s="35"/>
    </row>
    <row r="2136" spans="1:7" x14ac:dyDescent="0.2">
      <c r="A2136" s="29"/>
      <c r="B2136" s="101"/>
      <c r="C2136" s="41"/>
      <c r="D2136" s="67"/>
      <c r="E2136" s="104"/>
      <c r="F2136" s="154"/>
      <c r="G2136" s="35"/>
    </row>
    <row r="2137" spans="1:7" x14ac:dyDescent="0.2">
      <c r="A2137" s="29"/>
      <c r="B2137" s="101"/>
      <c r="C2137" s="41"/>
      <c r="D2137" s="159"/>
      <c r="E2137" s="104"/>
      <c r="F2137" s="154"/>
      <c r="G2137" s="35"/>
    </row>
    <row r="2138" spans="1:7" x14ac:dyDescent="0.2">
      <c r="A2138" s="29"/>
      <c r="B2138" s="101"/>
      <c r="C2138" s="41"/>
      <c r="D2138" s="160"/>
      <c r="E2138" s="108"/>
      <c r="F2138" s="128"/>
      <c r="G2138" s="35"/>
    </row>
    <row r="2139" spans="1:7" x14ac:dyDescent="0.2">
      <c r="A2139" s="29"/>
      <c r="B2139" s="101"/>
      <c r="C2139" s="41"/>
      <c r="D2139" s="136"/>
      <c r="E2139" s="153"/>
      <c r="F2139" s="128"/>
      <c r="G2139" s="35"/>
    </row>
    <row r="2140" spans="1:7" x14ac:dyDescent="0.2">
      <c r="A2140" s="29"/>
      <c r="B2140" s="101"/>
      <c r="C2140" s="41"/>
      <c r="D2140" s="136"/>
      <c r="E2140" s="102"/>
      <c r="F2140" s="128"/>
      <c r="G2140" s="35"/>
    </row>
    <row r="2141" spans="1:7" x14ac:dyDescent="0.2">
      <c r="A2141" s="29"/>
      <c r="B2141" s="101"/>
      <c r="C2141" s="31"/>
      <c r="D2141" s="67"/>
      <c r="E2141" s="131"/>
      <c r="F2141" s="117"/>
      <c r="G2141" s="35"/>
    </row>
    <row r="2142" spans="1:7" x14ac:dyDescent="0.2">
      <c r="A2142" s="29"/>
      <c r="B2142" s="101"/>
      <c r="C2142" s="41"/>
      <c r="D2142" s="406" t="s">
        <v>8</v>
      </c>
      <c r="E2142" s="108"/>
      <c r="F2142" s="149"/>
      <c r="G2142" s="35"/>
    </row>
    <row r="2143" spans="1:7" x14ac:dyDescent="0.2">
      <c r="A2143" s="29"/>
      <c r="B2143" s="101"/>
      <c r="C2143" s="41"/>
      <c r="D2143" s="144"/>
      <c r="E2143" s="108"/>
      <c r="F2143" s="149"/>
      <c r="G2143" s="35"/>
    </row>
    <row r="2144" spans="1:7" ht="13.5" thickBot="1" x14ac:dyDescent="0.25">
      <c r="A2144" s="45"/>
      <c r="B2144" s="132"/>
      <c r="C2144" s="115"/>
      <c r="D2144" s="115"/>
      <c r="E2144" s="132"/>
      <c r="F2144" s="49" t="s">
        <v>15</v>
      </c>
      <c r="G2144" s="50">
        <f>SUM(G2110:G2143)</f>
        <v>30000</v>
      </c>
    </row>
    <row r="2145" spans="1:7" ht="13.5" thickTop="1" x14ac:dyDescent="0.2">
      <c r="A2145" s="1149" t="s">
        <v>1189</v>
      </c>
      <c r="B2145" s="1150"/>
      <c r="C2145" s="1150"/>
      <c r="D2145" s="1150"/>
      <c r="E2145" s="1150"/>
      <c r="F2145" s="1150"/>
      <c r="G2145" s="1151"/>
    </row>
    <row r="2146" spans="1:7" ht="13.5" thickBot="1" x14ac:dyDescent="0.25">
      <c r="A2146" s="52"/>
      <c r="B2146" s="103"/>
      <c r="C2146" s="355" t="s">
        <v>3450</v>
      </c>
      <c r="D2146" s="54"/>
      <c r="E2146" s="103"/>
      <c r="F2146" s="55"/>
      <c r="G2146" s="56"/>
    </row>
    <row r="2147" spans="1:7" ht="13.5" thickTop="1" x14ac:dyDescent="0.2">
      <c r="A2147" s="1130"/>
      <c r="B2147" s="1131"/>
      <c r="C2147" s="1131"/>
      <c r="D2147" s="57" t="s">
        <v>11</v>
      </c>
      <c r="E2147" s="1132" t="s">
        <v>12</v>
      </c>
      <c r="F2147" s="1132"/>
      <c r="G2147" s="1133"/>
    </row>
    <row r="2148" spans="1:7" x14ac:dyDescent="0.2">
      <c r="A2148" s="1134" t="s">
        <v>17</v>
      </c>
      <c r="B2148" s="1135"/>
      <c r="C2148" s="1135"/>
      <c r="D2148" s="39"/>
      <c r="E2148" s="1136"/>
      <c r="F2148" s="1137"/>
      <c r="G2148" s="1138"/>
    </row>
    <row r="2149" spans="1:7" x14ac:dyDescent="0.2">
      <c r="A2149" s="1134" t="s">
        <v>38</v>
      </c>
      <c r="B2149" s="1135"/>
      <c r="C2149" s="1135"/>
      <c r="D2149" s="58" t="s">
        <v>413</v>
      </c>
      <c r="E2149" s="1139" t="s">
        <v>142</v>
      </c>
      <c r="F2149" s="1139"/>
      <c r="G2149" s="1140"/>
    </row>
    <row r="2150" spans="1:7" ht="13.5" thickBot="1" x14ac:dyDescent="0.25">
      <c r="A2150" s="1141" t="s">
        <v>39</v>
      </c>
      <c r="B2150" s="1142"/>
      <c r="C2150" s="1142"/>
      <c r="D2150" s="59" t="s">
        <v>414</v>
      </c>
      <c r="E2150" s="1143" t="s">
        <v>0</v>
      </c>
      <c r="F2150" s="1143"/>
      <c r="G2150" s="1144"/>
    </row>
    <row r="2151" spans="1:7" ht="16.5" x14ac:dyDescent="0.25">
      <c r="A2151" s="1152" t="s">
        <v>29</v>
      </c>
      <c r="B2151" s="1153"/>
      <c r="C2151" s="1153"/>
      <c r="D2151" s="1153"/>
      <c r="E2151" s="1153"/>
      <c r="F2151" s="1153"/>
      <c r="G2151" s="1154"/>
    </row>
    <row r="2152" spans="1:7" x14ac:dyDescent="0.2">
      <c r="A2152" s="1155" t="s">
        <v>48</v>
      </c>
      <c r="B2152" s="1156"/>
      <c r="C2152" s="1156"/>
      <c r="D2152" s="1156"/>
      <c r="E2152" s="1156"/>
      <c r="F2152" s="1156"/>
      <c r="G2152" s="1157"/>
    </row>
    <row r="2153" spans="1:7" x14ac:dyDescent="0.2">
      <c r="A2153" s="1158" t="s">
        <v>49</v>
      </c>
      <c r="B2153" s="1159"/>
      <c r="C2153" s="1159"/>
      <c r="D2153" s="1159"/>
      <c r="E2153" s="1159"/>
      <c r="F2153" s="1159"/>
      <c r="G2153" s="1160"/>
    </row>
    <row r="2154" spans="1:7" x14ac:dyDescent="0.2">
      <c r="A2154" s="6"/>
      <c r="B2154" s="99"/>
      <c r="C2154" s="8"/>
      <c r="D2154" s="9"/>
      <c r="E2154" s="99"/>
      <c r="F2154" s="10"/>
      <c r="G2154" s="11" t="s">
        <v>20</v>
      </c>
    </row>
    <row r="2155" spans="1:7" x14ac:dyDescent="0.2">
      <c r="A2155" s="12" t="s">
        <v>1</v>
      </c>
      <c r="B2155" s="13"/>
      <c r="C2155" s="14" t="s">
        <v>61</v>
      </c>
      <c r="D2155" s="13"/>
      <c r="E2155" s="343" t="s">
        <v>3806</v>
      </c>
      <c r="F2155" s="98"/>
      <c r="G2155" s="344" t="s">
        <v>3803</v>
      </c>
    </row>
    <row r="2156" spans="1:7" x14ac:dyDescent="0.2">
      <c r="A2156" s="17" t="s">
        <v>8</v>
      </c>
      <c r="B2156" s="100"/>
      <c r="C2156" s="19"/>
      <c r="D2156" s="4"/>
      <c r="E2156" s="1145"/>
      <c r="F2156" s="1146"/>
      <c r="G2156" s="20"/>
    </row>
    <row r="2157" spans="1:7" x14ac:dyDescent="0.2">
      <c r="A2157" s="21" t="s">
        <v>37</v>
      </c>
      <c r="B2157" s="22"/>
      <c r="C2157" s="22"/>
      <c r="D2157" s="22"/>
      <c r="E2157" s="23" t="s">
        <v>46</v>
      </c>
      <c r="F2157" s="24"/>
      <c r="G2157" s="20" t="s">
        <v>50</v>
      </c>
    </row>
    <row r="2158" spans="1:7" x14ac:dyDescent="0.2">
      <c r="A2158" s="6"/>
      <c r="B2158" s="99"/>
      <c r="C2158" s="8"/>
      <c r="D2158" s="8"/>
      <c r="E2158" s="1147"/>
      <c r="F2158" s="1148"/>
      <c r="G2158" s="25"/>
    </row>
    <row r="2159" spans="1:7" ht="26.25" thickBot="1" x14ac:dyDescent="0.25">
      <c r="A2159" s="210" t="s">
        <v>47</v>
      </c>
      <c r="B2159" s="28" t="s">
        <v>23</v>
      </c>
      <c r="C2159" s="28" t="s">
        <v>34</v>
      </c>
      <c r="D2159" s="110" t="s">
        <v>53</v>
      </c>
      <c r="E2159" s="114" t="s">
        <v>54</v>
      </c>
      <c r="F2159" s="111" t="s">
        <v>55</v>
      </c>
      <c r="G2159" s="112" t="s">
        <v>35</v>
      </c>
    </row>
    <row r="2160" spans="1:7" ht="13.5" thickTop="1" x14ac:dyDescent="0.2">
      <c r="A2160" s="345">
        <v>1</v>
      </c>
      <c r="B2160" s="382"/>
      <c r="C2160" s="346" t="s">
        <v>149</v>
      </c>
      <c r="D2160" s="791" t="s">
        <v>1187</v>
      </c>
      <c r="E2160" s="569">
        <v>150</v>
      </c>
      <c r="F2160" s="792">
        <v>200</v>
      </c>
      <c r="G2160" s="353">
        <f>F2160*E2160</f>
        <v>30000</v>
      </c>
    </row>
    <row r="2161" spans="1:7" x14ac:dyDescent="0.2">
      <c r="A2161" s="345"/>
      <c r="B2161" s="382"/>
      <c r="C2161" s="352"/>
      <c r="D2161" s="351"/>
      <c r="E2161" s="108"/>
      <c r="F2161" s="128"/>
      <c r="G2161" s="353"/>
    </row>
    <row r="2162" spans="1:7" x14ac:dyDescent="0.2">
      <c r="A2162" s="345"/>
      <c r="B2162" s="382"/>
      <c r="C2162" s="352"/>
      <c r="D2162" s="351"/>
      <c r="E2162" s="108"/>
      <c r="F2162" s="149"/>
      <c r="G2162" s="353"/>
    </row>
    <row r="2163" spans="1:7" x14ac:dyDescent="0.2">
      <c r="A2163" s="345"/>
      <c r="B2163" s="389"/>
      <c r="C2163" s="352"/>
      <c r="D2163" s="351"/>
      <c r="E2163" s="108"/>
      <c r="F2163" s="128"/>
      <c r="G2163" s="353"/>
    </row>
    <row r="2164" spans="1:7" x14ac:dyDescent="0.2">
      <c r="A2164" s="345"/>
      <c r="B2164" s="389"/>
      <c r="C2164" s="352"/>
      <c r="D2164" s="357"/>
      <c r="E2164" s="102"/>
      <c r="F2164" s="128"/>
      <c r="G2164" s="353"/>
    </row>
    <row r="2165" spans="1:7" x14ac:dyDescent="0.2">
      <c r="A2165" s="345"/>
      <c r="B2165" s="391"/>
      <c r="C2165" s="366"/>
      <c r="D2165" s="351"/>
      <c r="E2165" s="388"/>
      <c r="F2165" s="392"/>
      <c r="G2165" s="353"/>
    </row>
    <row r="2166" spans="1:7" x14ac:dyDescent="0.2">
      <c r="A2166" s="345"/>
      <c r="B2166" s="382"/>
      <c r="C2166" s="352"/>
      <c r="D2166" s="351"/>
      <c r="E2166" s="395"/>
      <c r="F2166" s="384"/>
      <c r="G2166" s="353"/>
    </row>
    <row r="2167" spans="1:7" x14ac:dyDescent="0.2">
      <c r="A2167" s="345"/>
      <c r="B2167" s="394"/>
      <c r="C2167" s="352"/>
      <c r="D2167" s="351"/>
      <c r="E2167" s="395"/>
      <c r="F2167" s="384"/>
      <c r="G2167" s="353"/>
    </row>
    <row r="2168" spans="1:7" x14ac:dyDescent="0.2">
      <c r="A2168" s="345"/>
      <c r="B2168" s="815"/>
      <c r="C2168" s="656"/>
      <c r="D2168" s="657"/>
      <c r="E2168" s="683"/>
      <c r="F2168" s="671"/>
      <c r="G2168" s="353"/>
    </row>
    <row r="2169" spans="1:7" x14ac:dyDescent="0.2">
      <c r="A2169" s="29"/>
      <c r="B2169" s="105"/>
      <c r="C2169" s="41"/>
      <c r="D2169" s="136"/>
      <c r="E2169" s="108"/>
      <c r="F2169" s="152"/>
      <c r="G2169" s="353" t="s">
        <v>8</v>
      </c>
    </row>
    <row r="2170" spans="1:7" x14ac:dyDescent="0.2">
      <c r="A2170" s="29"/>
      <c r="B2170" s="793"/>
      <c r="C2170" s="647"/>
      <c r="D2170" s="786"/>
      <c r="E2170" s="745"/>
      <c r="F2170" s="794"/>
      <c r="G2170" s="353"/>
    </row>
    <row r="2171" spans="1:7" x14ac:dyDescent="0.2">
      <c r="A2171" s="29"/>
      <c r="B2171" s="793"/>
      <c r="C2171" s="647"/>
      <c r="D2171" s="786"/>
      <c r="E2171" s="745"/>
      <c r="F2171" s="794"/>
      <c r="G2171" s="353" t="s">
        <v>8</v>
      </c>
    </row>
    <row r="2172" spans="1:7" x14ac:dyDescent="0.2">
      <c r="A2172" s="29"/>
      <c r="B2172" s="107"/>
      <c r="C2172" s="41"/>
      <c r="D2172" s="136"/>
      <c r="E2172" s="153"/>
      <c r="F2172" s="128"/>
      <c r="G2172" s="35"/>
    </row>
    <row r="2173" spans="1:7" x14ac:dyDescent="0.2">
      <c r="A2173" s="29"/>
      <c r="B2173" s="107"/>
      <c r="C2173" s="41"/>
      <c r="D2173" s="67"/>
      <c r="E2173" s="153"/>
      <c r="F2173" s="128"/>
      <c r="G2173" s="35"/>
    </row>
    <row r="2174" spans="1:7" x14ac:dyDescent="0.2">
      <c r="A2174" s="29"/>
      <c r="B2174" s="101"/>
      <c r="C2174" s="41"/>
      <c r="D2174" s="67"/>
      <c r="E2174" s="108"/>
      <c r="F2174" s="128"/>
      <c r="G2174" s="35"/>
    </row>
    <row r="2175" spans="1:7" x14ac:dyDescent="0.2">
      <c r="A2175" s="29"/>
      <c r="B2175" s="101"/>
      <c r="C2175" s="41"/>
      <c r="D2175" s="67"/>
      <c r="E2175" s="153"/>
      <c r="F2175" s="128"/>
      <c r="G2175" s="35"/>
    </row>
    <row r="2176" spans="1:7" x14ac:dyDescent="0.2">
      <c r="A2176" s="29"/>
      <c r="B2176" s="105"/>
      <c r="C2176" s="41"/>
      <c r="D2176" s="130"/>
      <c r="E2176" s="104"/>
      <c r="F2176" s="154"/>
      <c r="G2176" s="35"/>
    </row>
    <row r="2177" spans="1:7" x14ac:dyDescent="0.2">
      <c r="A2177" s="29"/>
      <c r="B2177" s="105"/>
      <c r="C2177" s="41"/>
      <c r="D2177" s="67"/>
      <c r="E2177" s="104"/>
      <c r="F2177" s="154"/>
      <c r="G2177" s="35"/>
    </row>
    <row r="2178" spans="1:7" x14ac:dyDescent="0.2">
      <c r="A2178" s="29"/>
      <c r="B2178" s="101"/>
      <c r="C2178" s="41"/>
      <c r="D2178" s="67"/>
      <c r="E2178" s="104"/>
      <c r="F2178" s="154"/>
      <c r="G2178" s="35"/>
    </row>
    <row r="2179" spans="1:7" x14ac:dyDescent="0.2">
      <c r="A2179" s="29"/>
      <c r="B2179" s="101"/>
      <c r="C2179" s="41"/>
      <c r="D2179" s="136"/>
      <c r="E2179" s="104"/>
      <c r="F2179" s="154"/>
      <c r="G2179" s="35"/>
    </row>
    <row r="2180" spans="1:7" x14ac:dyDescent="0.2">
      <c r="A2180" s="29"/>
      <c r="B2180" s="101"/>
      <c r="C2180" s="41"/>
      <c r="D2180" s="136"/>
      <c r="E2180" s="104"/>
      <c r="F2180" s="154"/>
      <c r="G2180" s="35"/>
    </row>
    <row r="2181" spans="1:7" x14ac:dyDescent="0.2">
      <c r="A2181" s="29"/>
      <c r="B2181" s="101"/>
      <c r="C2181" s="41"/>
      <c r="D2181" s="136"/>
      <c r="E2181" s="104"/>
      <c r="F2181" s="154"/>
      <c r="G2181" s="35"/>
    </row>
    <row r="2182" spans="1:7" x14ac:dyDescent="0.2">
      <c r="A2182" s="29"/>
      <c r="B2182" s="101"/>
      <c r="C2182" s="41"/>
      <c r="D2182" s="136"/>
      <c r="E2182" s="104"/>
      <c r="F2182" s="154"/>
      <c r="G2182" s="35"/>
    </row>
    <row r="2183" spans="1:7" x14ac:dyDescent="0.2">
      <c r="A2183" s="29"/>
      <c r="B2183" s="101"/>
      <c r="C2183" s="41"/>
      <c r="D2183" s="136"/>
      <c r="E2183" s="104"/>
      <c r="F2183" s="154"/>
      <c r="G2183" s="35"/>
    </row>
    <row r="2184" spans="1:7" x14ac:dyDescent="0.2">
      <c r="A2184" s="29"/>
      <c r="B2184" s="101"/>
      <c r="C2184" s="41"/>
      <c r="D2184" s="136"/>
      <c r="E2184" s="104"/>
      <c r="F2184" s="154"/>
      <c r="G2184" s="35"/>
    </row>
    <row r="2185" spans="1:7" x14ac:dyDescent="0.2">
      <c r="A2185" s="29"/>
      <c r="B2185" s="101"/>
      <c r="C2185" s="41"/>
      <c r="D2185" s="62"/>
      <c r="E2185" s="104"/>
      <c r="F2185" s="154"/>
      <c r="G2185" s="35"/>
    </row>
    <row r="2186" spans="1:7" x14ac:dyDescent="0.2">
      <c r="A2186" s="29"/>
      <c r="B2186" s="101"/>
      <c r="C2186" s="41"/>
      <c r="D2186" s="67"/>
      <c r="E2186" s="104"/>
      <c r="F2186" s="154"/>
      <c r="G2186" s="35"/>
    </row>
    <row r="2187" spans="1:7" x14ac:dyDescent="0.2">
      <c r="A2187" s="29"/>
      <c r="B2187" s="101"/>
      <c r="C2187" s="41"/>
      <c r="D2187" s="159"/>
      <c r="E2187" s="104"/>
      <c r="F2187" s="154"/>
      <c r="G2187" s="35"/>
    </row>
    <row r="2188" spans="1:7" x14ac:dyDescent="0.2">
      <c r="A2188" s="29"/>
      <c r="B2188" s="101"/>
      <c r="C2188" s="41"/>
      <c r="D2188" s="160"/>
      <c r="E2188" s="108"/>
      <c r="F2188" s="128"/>
      <c r="G2188" s="35"/>
    </row>
    <row r="2189" spans="1:7" x14ac:dyDescent="0.2">
      <c r="A2189" s="29"/>
      <c r="B2189" s="101"/>
      <c r="C2189" s="41"/>
      <c r="D2189" s="136"/>
      <c r="E2189" s="153"/>
      <c r="F2189" s="128"/>
      <c r="G2189" s="35"/>
    </row>
    <row r="2190" spans="1:7" x14ac:dyDescent="0.2">
      <c r="A2190" s="29"/>
      <c r="B2190" s="101"/>
      <c r="C2190" s="41"/>
      <c r="D2190" s="136"/>
      <c r="E2190" s="102"/>
      <c r="F2190" s="128"/>
      <c r="G2190" s="35"/>
    </row>
    <row r="2191" spans="1:7" x14ac:dyDescent="0.2">
      <c r="A2191" s="29"/>
      <c r="B2191" s="101"/>
      <c r="C2191" s="31"/>
      <c r="D2191" s="67"/>
      <c r="E2191" s="131"/>
      <c r="F2191" s="117"/>
      <c r="G2191" s="35"/>
    </row>
    <row r="2192" spans="1:7" x14ac:dyDescent="0.2">
      <c r="A2192" s="29"/>
      <c r="B2192" s="101"/>
      <c r="C2192" s="41"/>
      <c r="D2192" s="406" t="s">
        <v>8</v>
      </c>
      <c r="E2192" s="108"/>
      <c r="F2192" s="149"/>
      <c r="G2192" s="35"/>
    </row>
    <row r="2193" spans="1:7" x14ac:dyDescent="0.2">
      <c r="A2193" s="29"/>
      <c r="B2193" s="101"/>
      <c r="C2193" s="41"/>
      <c r="D2193" s="144"/>
      <c r="E2193" s="108"/>
      <c r="F2193" s="149"/>
      <c r="G2193" s="35"/>
    </row>
    <row r="2194" spans="1:7" ht="13.5" thickBot="1" x14ac:dyDescent="0.25">
      <c r="A2194" s="45"/>
      <c r="B2194" s="132"/>
      <c r="C2194" s="115"/>
      <c r="D2194" s="115"/>
      <c r="E2194" s="132"/>
      <c r="F2194" s="49" t="s">
        <v>15</v>
      </c>
      <c r="G2194" s="50">
        <f>SUM(G2160:G2193)</f>
        <v>30000</v>
      </c>
    </row>
    <row r="2195" spans="1:7" ht="13.5" thickTop="1" x14ac:dyDescent="0.2">
      <c r="A2195" s="1149" t="s">
        <v>3455</v>
      </c>
      <c r="B2195" s="1150"/>
      <c r="C2195" s="1150"/>
      <c r="D2195" s="1150"/>
      <c r="E2195" s="1150"/>
      <c r="F2195" s="1150"/>
      <c r="G2195" s="1151"/>
    </row>
    <row r="2196" spans="1:7" ht="13.5" thickBot="1" x14ac:dyDescent="0.25">
      <c r="A2196" s="52"/>
      <c r="B2196" s="103"/>
      <c r="C2196" s="355" t="s">
        <v>3456</v>
      </c>
      <c r="D2196" s="54"/>
      <c r="E2196" s="103"/>
      <c r="F2196" s="55"/>
      <c r="G2196" s="56"/>
    </row>
    <row r="2197" spans="1:7" ht="13.5" thickTop="1" x14ac:dyDescent="0.2">
      <c r="A2197" s="1130"/>
      <c r="B2197" s="1131"/>
      <c r="C2197" s="1131"/>
      <c r="D2197" s="57" t="s">
        <v>11</v>
      </c>
      <c r="E2197" s="1132" t="s">
        <v>12</v>
      </c>
      <c r="F2197" s="1132"/>
      <c r="G2197" s="1133"/>
    </row>
    <row r="2198" spans="1:7" x14ac:dyDescent="0.2">
      <c r="A2198" s="1134" t="s">
        <v>17</v>
      </c>
      <c r="B2198" s="1135"/>
      <c r="C2198" s="1135"/>
      <c r="D2198" s="39"/>
      <c r="E2198" s="1136"/>
      <c r="F2198" s="1137"/>
      <c r="G2198" s="1138"/>
    </row>
    <row r="2199" spans="1:7" x14ac:dyDescent="0.2">
      <c r="A2199" s="1134" t="s">
        <v>38</v>
      </c>
      <c r="B2199" s="1135"/>
      <c r="C2199" s="1135"/>
      <c r="D2199" s="58" t="s">
        <v>413</v>
      </c>
      <c r="E2199" s="1139" t="s">
        <v>142</v>
      </c>
      <c r="F2199" s="1139"/>
      <c r="G2199" s="1140"/>
    </row>
    <row r="2200" spans="1:7" ht="13.5" thickBot="1" x14ac:dyDescent="0.25">
      <c r="A2200" s="1141" t="s">
        <v>39</v>
      </c>
      <c r="B2200" s="1142"/>
      <c r="C2200" s="1142"/>
      <c r="D2200" s="59" t="s">
        <v>414</v>
      </c>
      <c r="E2200" s="1143" t="s">
        <v>0</v>
      </c>
      <c r="F2200" s="1143"/>
      <c r="G2200" s="1144"/>
    </row>
    <row r="2201" spans="1:7" ht="16.5" x14ac:dyDescent="0.25">
      <c r="A2201" s="1152" t="s">
        <v>29</v>
      </c>
      <c r="B2201" s="1153"/>
      <c r="C2201" s="1153"/>
      <c r="D2201" s="1153"/>
      <c r="E2201" s="1153"/>
      <c r="F2201" s="1153"/>
      <c r="G2201" s="1154"/>
    </row>
    <row r="2202" spans="1:7" x14ac:dyDescent="0.2">
      <c r="A2202" s="1155" t="s">
        <v>48</v>
      </c>
      <c r="B2202" s="1156"/>
      <c r="C2202" s="1156"/>
      <c r="D2202" s="1156"/>
      <c r="E2202" s="1156"/>
      <c r="F2202" s="1156"/>
      <c r="G2202" s="1157"/>
    </row>
    <row r="2203" spans="1:7" x14ac:dyDescent="0.2">
      <c r="A2203" s="1158" t="s">
        <v>49</v>
      </c>
      <c r="B2203" s="1159"/>
      <c r="C2203" s="1159"/>
      <c r="D2203" s="1159"/>
      <c r="E2203" s="1159"/>
      <c r="F2203" s="1159"/>
      <c r="G2203" s="1160"/>
    </row>
    <row r="2204" spans="1:7" x14ac:dyDescent="0.2">
      <c r="A2204" s="6"/>
      <c r="B2204" s="99"/>
      <c r="C2204" s="8"/>
      <c r="D2204" s="9"/>
      <c r="E2204" s="99"/>
      <c r="F2204" s="10"/>
      <c r="G2204" s="373" t="s">
        <v>411</v>
      </c>
    </row>
    <row r="2205" spans="1:7" x14ac:dyDescent="0.2">
      <c r="A2205" s="12" t="s">
        <v>1</v>
      </c>
      <c r="B2205" s="13"/>
      <c r="C2205" s="14" t="s">
        <v>61</v>
      </c>
      <c r="D2205" s="13"/>
      <c r="E2205" s="343" t="s">
        <v>3640</v>
      </c>
      <c r="F2205" s="98"/>
      <c r="G2205" s="344" t="s">
        <v>3635</v>
      </c>
    </row>
    <row r="2206" spans="1:7" x14ac:dyDescent="0.2">
      <c r="A2206" s="17" t="s">
        <v>8</v>
      </c>
      <c r="B2206" s="100"/>
      <c r="C2206" s="19"/>
      <c r="D2206" s="4"/>
      <c r="E2206" s="1145"/>
      <c r="F2206" s="1146"/>
      <c r="G2206" s="20"/>
    </row>
    <row r="2207" spans="1:7" x14ac:dyDescent="0.2">
      <c r="A2207" s="21" t="s">
        <v>37</v>
      </c>
      <c r="B2207" s="22"/>
      <c r="C2207" s="22"/>
      <c r="D2207" s="22"/>
      <c r="E2207" s="23" t="s">
        <v>46</v>
      </c>
      <c r="F2207" s="24"/>
      <c r="G2207" s="20" t="s">
        <v>50</v>
      </c>
    </row>
    <row r="2208" spans="1:7" x14ac:dyDescent="0.2">
      <c r="A2208" s="6"/>
      <c r="B2208" s="99"/>
      <c r="C2208" s="8"/>
      <c r="D2208" s="8"/>
      <c r="E2208" s="1147"/>
      <c r="F2208" s="1148"/>
      <c r="G2208" s="25"/>
    </row>
    <row r="2209" spans="1:9" ht="26.25" thickBot="1" x14ac:dyDescent="0.25">
      <c r="A2209" s="210" t="s">
        <v>47</v>
      </c>
      <c r="B2209" s="28" t="s">
        <v>23</v>
      </c>
      <c r="C2209" s="28" t="s">
        <v>34</v>
      </c>
      <c r="D2209" s="110" t="s">
        <v>53</v>
      </c>
      <c r="E2209" s="114" t="s">
        <v>54</v>
      </c>
      <c r="F2209" s="111" t="s">
        <v>55</v>
      </c>
      <c r="G2209" s="112" t="s">
        <v>35</v>
      </c>
    </row>
    <row r="2210" spans="1:9" ht="13.5" thickTop="1" x14ac:dyDescent="0.2">
      <c r="A2210" s="29">
        <v>1</v>
      </c>
      <c r="B2210" s="211"/>
      <c r="C2210" s="346" t="s">
        <v>300</v>
      </c>
      <c r="D2210" s="669" t="s">
        <v>3122</v>
      </c>
      <c r="E2210" s="569">
        <v>82</v>
      </c>
      <c r="F2210" s="570">
        <v>11472</v>
      </c>
      <c r="G2210" s="35">
        <f>F2210*E2210</f>
        <v>940704</v>
      </c>
      <c r="I2210" s="411" t="s">
        <v>8</v>
      </c>
    </row>
    <row r="2211" spans="1:9" x14ac:dyDescent="0.2">
      <c r="A2211" s="29"/>
      <c r="B2211" s="101"/>
      <c r="C2211" s="352"/>
      <c r="D2211" s="669" t="s">
        <v>3123</v>
      </c>
      <c r="E2211" s="108"/>
      <c r="F2211" s="128"/>
      <c r="G2211" s="35"/>
    </row>
    <row r="2212" spans="1:9" x14ac:dyDescent="0.2">
      <c r="A2212" s="29"/>
      <c r="B2212" s="101"/>
      <c r="C2212" s="352"/>
      <c r="D2212" s="657" t="s">
        <v>3124</v>
      </c>
      <c r="E2212" s="108"/>
      <c r="F2212" s="149"/>
      <c r="G2212" s="353"/>
    </row>
    <row r="2213" spans="1:9" x14ac:dyDescent="0.2">
      <c r="A2213" s="29"/>
      <c r="B2213" s="101"/>
      <c r="C2213" s="352"/>
      <c r="D2213" s="657" t="s">
        <v>3596</v>
      </c>
      <c r="E2213" s="108"/>
      <c r="F2213" s="128"/>
      <c r="G2213" s="353"/>
    </row>
    <row r="2214" spans="1:9" x14ac:dyDescent="0.2">
      <c r="A2214" s="29"/>
      <c r="B2214" s="646"/>
      <c r="C2214" s="656"/>
      <c r="D2214" s="747"/>
      <c r="E2214" s="745"/>
      <c r="F2214" s="659"/>
      <c r="G2214" s="353"/>
    </row>
    <row r="2215" spans="1:9" x14ac:dyDescent="0.2">
      <c r="A2215" s="29"/>
      <c r="B2215" s="105"/>
      <c r="C2215" s="352"/>
      <c r="D2215" s="791" t="s">
        <v>433</v>
      </c>
      <c r="E2215" s="102"/>
      <c r="F2215" s="128"/>
      <c r="G2215" s="353" t="s">
        <v>8</v>
      </c>
    </row>
    <row r="2216" spans="1:9" x14ac:dyDescent="0.2">
      <c r="A2216" s="29"/>
      <c r="B2216" s="151"/>
      <c r="C2216" s="366"/>
      <c r="D2216" s="351" t="s">
        <v>3529</v>
      </c>
      <c r="E2216" s="108"/>
      <c r="F2216" s="150"/>
      <c r="G2216" s="353" t="s">
        <v>8</v>
      </c>
    </row>
    <row r="2217" spans="1:9" x14ac:dyDescent="0.2">
      <c r="A2217" s="29"/>
      <c r="B2217" s="101"/>
      <c r="C2217" s="352"/>
      <c r="D2217" s="351" t="s">
        <v>3597</v>
      </c>
      <c r="E2217" s="104"/>
      <c r="F2217" s="128"/>
      <c r="G2217" s="353" t="s">
        <v>8</v>
      </c>
    </row>
    <row r="2218" spans="1:9" x14ac:dyDescent="0.2">
      <c r="A2218" s="29"/>
      <c r="B2218" s="106"/>
      <c r="C2218" s="41"/>
      <c r="D2218" s="351" t="s">
        <v>3598</v>
      </c>
      <c r="E2218" s="104"/>
      <c r="F2218" s="128"/>
      <c r="G2218" s="353" t="s">
        <v>8</v>
      </c>
      <c r="I2218" s="2">
        <f>2868*4</f>
        <v>11472</v>
      </c>
    </row>
    <row r="2219" spans="1:9" x14ac:dyDescent="0.2">
      <c r="A2219" s="29"/>
      <c r="B2219" s="981"/>
      <c r="C2219" s="647"/>
      <c r="D2219" s="657" t="s">
        <v>3599</v>
      </c>
      <c r="E2219" s="649"/>
      <c r="F2219" s="659"/>
      <c r="G2219" s="353"/>
    </row>
    <row r="2220" spans="1:9" x14ac:dyDescent="0.2">
      <c r="A2220" s="29"/>
      <c r="B2220" s="793"/>
      <c r="C2220" s="647"/>
      <c r="D2220" s="669" t="s">
        <v>719</v>
      </c>
      <c r="E2220" s="745"/>
      <c r="F2220" s="794"/>
      <c r="G2220" s="353"/>
    </row>
    <row r="2221" spans="1:9" x14ac:dyDescent="0.2">
      <c r="A2221" s="29"/>
      <c r="B2221" s="793"/>
      <c r="C2221" s="647"/>
      <c r="D2221" s="669" t="s">
        <v>3534</v>
      </c>
      <c r="E2221" s="745"/>
      <c r="F2221" s="794"/>
      <c r="G2221" s="353" t="s">
        <v>8</v>
      </c>
    </row>
    <row r="2222" spans="1:9" x14ac:dyDescent="0.2">
      <c r="A2222" s="29"/>
      <c r="B2222" s="107"/>
      <c r="C2222" s="41"/>
      <c r="D2222" s="357" t="s">
        <v>3535</v>
      </c>
      <c r="E2222" s="153"/>
      <c r="F2222" s="128"/>
      <c r="G2222" s="35"/>
    </row>
    <row r="2223" spans="1:9" x14ac:dyDescent="0.2">
      <c r="A2223" s="29"/>
      <c r="B2223" s="646"/>
      <c r="C2223" s="647"/>
      <c r="D2223" s="682" t="s">
        <v>435</v>
      </c>
      <c r="E2223" s="745"/>
      <c r="F2223" s="659"/>
      <c r="G2223" s="35"/>
    </row>
    <row r="2224" spans="1:9" x14ac:dyDescent="0.2">
      <c r="A2224" s="29"/>
      <c r="B2224" s="101"/>
      <c r="C2224" s="41"/>
      <c r="D2224" s="365" t="s">
        <v>3600</v>
      </c>
      <c r="E2224" s="153"/>
      <c r="F2224" s="128"/>
      <c r="G2224" s="35"/>
    </row>
    <row r="2225" spans="1:7" x14ac:dyDescent="0.2">
      <c r="A2225" s="29"/>
      <c r="B2225" s="105"/>
      <c r="C2225" s="41"/>
      <c r="D2225" s="400" t="s">
        <v>3601</v>
      </c>
      <c r="E2225" s="104"/>
      <c r="F2225" s="154"/>
      <c r="G2225" s="35"/>
    </row>
    <row r="2226" spans="1:7" x14ac:dyDescent="0.2">
      <c r="A2226" s="29"/>
      <c r="B2226" s="105"/>
      <c r="C2226" s="41"/>
      <c r="D2226" s="970" t="s">
        <v>3602</v>
      </c>
      <c r="E2226" s="104"/>
      <c r="F2226" s="154"/>
      <c r="G2226" s="35"/>
    </row>
    <row r="2227" spans="1:7" x14ac:dyDescent="0.2">
      <c r="A2227" s="29"/>
      <c r="B2227" s="101"/>
      <c r="C2227" s="41"/>
      <c r="D2227" s="365" t="s">
        <v>3603</v>
      </c>
      <c r="E2227" s="104"/>
      <c r="F2227" s="154"/>
      <c r="G2227" s="35"/>
    </row>
    <row r="2228" spans="1:7" x14ac:dyDescent="0.2">
      <c r="A2228" s="29"/>
      <c r="B2228" s="101"/>
      <c r="C2228" s="41"/>
      <c r="D2228" s="357" t="s">
        <v>3604</v>
      </c>
      <c r="E2228" s="104"/>
      <c r="F2228" s="154"/>
      <c r="G2228" s="35"/>
    </row>
    <row r="2229" spans="1:7" x14ac:dyDescent="0.2">
      <c r="A2229" s="29"/>
      <c r="B2229" s="101"/>
      <c r="C2229" s="41"/>
      <c r="D2229" s="357" t="s">
        <v>3541</v>
      </c>
      <c r="E2229" s="104"/>
      <c r="F2229" s="154"/>
      <c r="G2229" s="35"/>
    </row>
    <row r="2230" spans="1:7" x14ac:dyDescent="0.2">
      <c r="A2230" s="29"/>
      <c r="B2230" s="101"/>
      <c r="C2230" s="41"/>
      <c r="D2230" s="357" t="s">
        <v>3605</v>
      </c>
      <c r="E2230" s="104"/>
      <c r="F2230" s="154"/>
      <c r="G2230" s="35"/>
    </row>
    <row r="2231" spans="1:7" x14ac:dyDescent="0.2">
      <c r="A2231" s="29"/>
      <c r="B2231" s="101"/>
      <c r="C2231" s="41"/>
      <c r="D2231" s="357" t="s">
        <v>3606</v>
      </c>
      <c r="E2231" s="104"/>
      <c r="F2231" s="154"/>
      <c r="G2231" s="35"/>
    </row>
    <row r="2232" spans="1:7" x14ac:dyDescent="0.2">
      <c r="A2232" s="29"/>
      <c r="B2232" s="101"/>
      <c r="C2232" s="41"/>
      <c r="D2232" s="357" t="s">
        <v>3607</v>
      </c>
      <c r="E2232" s="104"/>
      <c r="F2232" s="154"/>
      <c r="G2232" s="35"/>
    </row>
    <row r="2233" spans="1:7" x14ac:dyDescent="0.2">
      <c r="A2233" s="29"/>
      <c r="B2233" s="101"/>
      <c r="C2233" s="41"/>
      <c r="D2233" s="357" t="s">
        <v>436</v>
      </c>
      <c r="E2233" s="104"/>
      <c r="F2233" s="154"/>
      <c r="G2233" s="35"/>
    </row>
    <row r="2234" spans="1:7" x14ac:dyDescent="0.2">
      <c r="A2234" s="29"/>
      <c r="B2234" s="101"/>
      <c r="C2234" s="41"/>
      <c r="D2234" s="401" t="s">
        <v>3608</v>
      </c>
      <c r="E2234" s="104"/>
      <c r="F2234" s="154"/>
      <c r="G2234" s="35"/>
    </row>
    <row r="2235" spans="1:7" x14ac:dyDescent="0.2">
      <c r="A2235" s="29"/>
      <c r="B2235" s="101"/>
      <c r="C2235" s="41"/>
      <c r="D2235" s="365" t="s">
        <v>3546</v>
      </c>
      <c r="E2235" s="104"/>
      <c r="F2235" s="154"/>
      <c r="G2235" s="353" t="s">
        <v>8</v>
      </c>
    </row>
    <row r="2236" spans="1:7" x14ac:dyDescent="0.2">
      <c r="A2236" s="29"/>
      <c r="B2236" s="101"/>
      <c r="C2236" s="41"/>
      <c r="D2236" s="364" t="s">
        <v>3609</v>
      </c>
      <c r="E2236" s="104"/>
      <c r="F2236" s="154"/>
      <c r="G2236" s="35"/>
    </row>
    <row r="2237" spans="1:7" x14ac:dyDescent="0.2">
      <c r="A2237" s="29"/>
      <c r="B2237" s="646"/>
      <c r="C2237" s="647"/>
      <c r="D2237" s="757" t="s">
        <v>3610</v>
      </c>
      <c r="E2237" s="649"/>
      <c r="F2237" s="650"/>
      <c r="G2237" s="35"/>
    </row>
    <row r="2238" spans="1:7" x14ac:dyDescent="0.2">
      <c r="A2238" s="29"/>
      <c r="B2238" s="646"/>
      <c r="C2238" s="647"/>
      <c r="D2238" s="757" t="s">
        <v>3549</v>
      </c>
      <c r="E2238" s="649"/>
      <c r="F2238" s="650"/>
      <c r="G2238" s="35"/>
    </row>
    <row r="2239" spans="1:7" x14ac:dyDescent="0.2">
      <c r="A2239" s="29"/>
      <c r="B2239" s="646"/>
      <c r="C2239" s="647"/>
      <c r="D2239" s="757" t="s">
        <v>3550</v>
      </c>
      <c r="E2239" s="649"/>
      <c r="F2239" s="650"/>
      <c r="G2239" s="35"/>
    </row>
    <row r="2240" spans="1:7" x14ac:dyDescent="0.2">
      <c r="A2240" s="29"/>
      <c r="B2240" s="646"/>
      <c r="C2240" s="647"/>
      <c r="D2240" s="757" t="s">
        <v>3611</v>
      </c>
      <c r="E2240" s="649"/>
      <c r="F2240" s="650"/>
      <c r="G2240" s="35"/>
    </row>
    <row r="2241" spans="1:7" x14ac:dyDescent="0.2">
      <c r="A2241" s="29"/>
      <c r="B2241" s="101"/>
      <c r="C2241" s="41"/>
      <c r="D2241" s="364" t="s">
        <v>3552</v>
      </c>
      <c r="E2241" s="108"/>
      <c r="F2241" s="128"/>
      <c r="G2241" s="35"/>
    </row>
    <row r="2242" spans="1:7" x14ac:dyDescent="0.2">
      <c r="A2242" s="29"/>
      <c r="B2242" s="101"/>
      <c r="C2242" s="41"/>
      <c r="D2242" s="364"/>
      <c r="E2242" s="153"/>
      <c r="F2242" s="128"/>
      <c r="G2242" s="35"/>
    </row>
    <row r="2243" spans="1:7" x14ac:dyDescent="0.2">
      <c r="A2243" s="29"/>
      <c r="B2243" s="101"/>
      <c r="C2243" s="31"/>
      <c r="D2243" s="400"/>
      <c r="E2243" s="131"/>
      <c r="F2243" s="117"/>
      <c r="G2243" s="35"/>
    </row>
    <row r="2244" spans="1:7" ht="13.5" thickBot="1" x14ac:dyDescent="0.25">
      <c r="A2244" s="45"/>
      <c r="B2244" s="132"/>
      <c r="C2244" s="115"/>
      <c r="D2244" s="115"/>
      <c r="E2244" s="132"/>
      <c r="F2244" s="49" t="s">
        <v>158</v>
      </c>
      <c r="G2244" s="50">
        <f>SUM(G2210:G2243)</f>
        <v>940704</v>
      </c>
    </row>
    <row r="2245" spans="1:7" ht="13.5" thickTop="1" x14ac:dyDescent="0.2">
      <c r="A2245" s="1188" t="s">
        <v>3594</v>
      </c>
      <c r="B2245" s="1189"/>
      <c r="C2245" s="1189"/>
      <c r="D2245" s="1189"/>
      <c r="E2245" s="1189"/>
      <c r="F2245" s="1189"/>
      <c r="G2245" s="1190"/>
    </row>
    <row r="2246" spans="1:7" ht="13.5" thickBot="1" x14ac:dyDescent="0.25">
      <c r="A2246" s="423"/>
      <c r="B2246" s="580"/>
      <c r="C2246" s="580" t="s">
        <v>3595</v>
      </c>
      <c r="D2246" s="580"/>
      <c r="E2246" s="580"/>
      <c r="F2246" s="580"/>
      <c r="G2246" s="977"/>
    </row>
    <row r="2247" spans="1:7" ht="13.5" thickTop="1" x14ac:dyDescent="0.2">
      <c r="A2247" s="1130"/>
      <c r="B2247" s="1131"/>
      <c r="C2247" s="1131"/>
      <c r="D2247" s="57" t="s">
        <v>11</v>
      </c>
      <c r="E2247" s="1132" t="s">
        <v>12</v>
      </c>
      <c r="F2247" s="1132"/>
      <c r="G2247" s="1133"/>
    </row>
    <row r="2248" spans="1:7" x14ac:dyDescent="0.2">
      <c r="A2248" s="1134" t="s">
        <v>17</v>
      </c>
      <c r="B2248" s="1135"/>
      <c r="C2248" s="1135"/>
      <c r="D2248" s="39"/>
      <c r="E2248" s="1136"/>
      <c r="F2248" s="1137"/>
      <c r="G2248" s="1138"/>
    </row>
    <row r="2249" spans="1:7" x14ac:dyDescent="0.2">
      <c r="A2249" s="1134" t="s">
        <v>38</v>
      </c>
      <c r="B2249" s="1135"/>
      <c r="C2249" s="1135"/>
      <c r="D2249" s="58" t="s">
        <v>413</v>
      </c>
      <c r="E2249" s="1139" t="s">
        <v>142</v>
      </c>
      <c r="F2249" s="1139"/>
      <c r="G2249" s="1140"/>
    </row>
    <row r="2250" spans="1:7" ht="13.5" thickBot="1" x14ac:dyDescent="0.25">
      <c r="A2250" s="1141" t="s">
        <v>39</v>
      </c>
      <c r="B2250" s="1142"/>
      <c r="C2250" s="1142"/>
      <c r="D2250" s="59" t="s">
        <v>414</v>
      </c>
      <c r="E2250" s="1143" t="s">
        <v>0</v>
      </c>
      <c r="F2250" s="1143"/>
      <c r="G2250" s="1144"/>
    </row>
    <row r="2251" spans="1:7" ht="16.5" x14ac:dyDescent="0.25">
      <c r="A2251" s="1152" t="s">
        <v>29</v>
      </c>
      <c r="B2251" s="1153"/>
      <c r="C2251" s="1153"/>
      <c r="D2251" s="1153"/>
      <c r="E2251" s="1153"/>
      <c r="F2251" s="1153"/>
      <c r="G2251" s="1154"/>
    </row>
    <row r="2252" spans="1:7" x14ac:dyDescent="0.2">
      <c r="A2252" s="1155" t="s">
        <v>48</v>
      </c>
      <c r="B2252" s="1156"/>
      <c r="C2252" s="1156"/>
      <c r="D2252" s="1156"/>
      <c r="E2252" s="1156"/>
      <c r="F2252" s="1156"/>
      <c r="G2252" s="1157"/>
    </row>
    <row r="2253" spans="1:7" x14ac:dyDescent="0.2">
      <c r="A2253" s="1158" t="s">
        <v>49</v>
      </c>
      <c r="B2253" s="1159"/>
      <c r="C2253" s="1159"/>
      <c r="D2253" s="1159"/>
      <c r="E2253" s="1159"/>
      <c r="F2253" s="1159"/>
      <c r="G2253" s="1160"/>
    </row>
    <row r="2254" spans="1:7" x14ac:dyDescent="0.2">
      <c r="A2254" s="6"/>
      <c r="B2254" s="99"/>
      <c r="C2254" s="8"/>
      <c r="D2254" s="9"/>
      <c r="E2254" s="99"/>
      <c r="F2254" s="10"/>
      <c r="G2254" s="373" t="s">
        <v>412</v>
      </c>
    </row>
    <row r="2255" spans="1:7" x14ac:dyDescent="0.2">
      <c r="A2255" s="12" t="s">
        <v>1</v>
      </c>
      <c r="B2255" s="13"/>
      <c r="C2255" s="14" t="s">
        <v>61</v>
      </c>
      <c r="D2255" s="13"/>
      <c r="E2255" s="343" t="s">
        <v>3640</v>
      </c>
      <c r="F2255" s="98"/>
      <c r="G2255" s="344" t="s">
        <v>3635</v>
      </c>
    </row>
    <row r="2256" spans="1:7" x14ac:dyDescent="0.2">
      <c r="A2256" s="17" t="s">
        <v>8</v>
      </c>
      <c r="B2256" s="100"/>
      <c r="C2256" s="19"/>
      <c r="D2256" s="4"/>
      <c r="E2256" s="1145"/>
      <c r="F2256" s="1146"/>
      <c r="G2256" s="20"/>
    </row>
    <row r="2257" spans="1:7" x14ac:dyDescent="0.2">
      <c r="A2257" s="21" t="s">
        <v>37</v>
      </c>
      <c r="B2257" s="22"/>
      <c r="C2257" s="22"/>
      <c r="D2257" s="22"/>
      <c r="E2257" s="23" t="s">
        <v>46</v>
      </c>
      <c r="F2257" s="24"/>
      <c r="G2257" s="20" t="s">
        <v>50</v>
      </c>
    </row>
    <row r="2258" spans="1:7" x14ac:dyDescent="0.2">
      <c r="A2258" s="6"/>
      <c r="B2258" s="99"/>
      <c r="C2258" s="8"/>
      <c r="D2258" s="8"/>
      <c r="E2258" s="1147"/>
      <c r="F2258" s="1148"/>
      <c r="G2258" s="25"/>
    </row>
    <row r="2259" spans="1:7" ht="26.25" thickBot="1" x14ac:dyDescent="0.25">
      <c r="A2259" s="210" t="s">
        <v>47</v>
      </c>
      <c r="B2259" s="28" t="s">
        <v>23</v>
      </c>
      <c r="C2259" s="28" t="s">
        <v>34</v>
      </c>
      <c r="D2259" s="110" t="s">
        <v>53</v>
      </c>
      <c r="E2259" s="114" t="s">
        <v>54</v>
      </c>
      <c r="F2259" s="111" t="s">
        <v>55</v>
      </c>
      <c r="G2259" s="112" t="s">
        <v>35</v>
      </c>
    </row>
    <row r="2260" spans="1:7" ht="13.5" thickTop="1" x14ac:dyDescent="0.2">
      <c r="A2260" s="29"/>
      <c r="B2260" s="211"/>
      <c r="C2260" s="346"/>
      <c r="D2260" s="909" t="s">
        <v>160</v>
      </c>
      <c r="E2260" s="569"/>
      <c r="F2260" s="792"/>
      <c r="G2260" s="200">
        <f>G2244</f>
        <v>940704</v>
      </c>
    </row>
    <row r="2261" spans="1:7" x14ac:dyDescent="0.2">
      <c r="A2261" s="29"/>
      <c r="B2261" s="101"/>
      <c r="C2261" s="352"/>
      <c r="D2261" s="669" t="s">
        <v>860</v>
      </c>
      <c r="E2261" s="108"/>
      <c r="F2261" s="128"/>
      <c r="G2261" s="353" t="s">
        <v>8</v>
      </c>
    </row>
    <row r="2262" spans="1:7" x14ac:dyDescent="0.2">
      <c r="A2262" s="29"/>
      <c r="B2262" s="101"/>
      <c r="C2262" s="352"/>
      <c r="D2262" s="657" t="s">
        <v>3553</v>
      </c>
      <c r="E2262" s="108"/>
      <c r="F2262" s="149"/>
      <c r="G2262" s="353"/>
    </row>
    <row r="2263" spans="1:7" x14ac:dyDescent="0.2">
      <c r="A2263" s="29"/>
      <c r="B2263" s="101"/>
      <c r="C2263" s="352"/>
      <c r="D2263" s="657" t="s">
        <v>3554</v>
      </c>
      <c r="E2263" s="108"/>
      <c r="F2263" s="128"/>
      <c r="G2263" s="353"/>
    </row>
    <row r="2264" spans="1:7" x14ac:dyDescent="0.2">
      <c r="A2264" s="29"/>
      <c r="B2264" s="646"/>
      <c r="C2264" s="656"/>
      <c r="D2264" s="757" t="s">
        <v>3612</v>
      </c>
      <c r="E2264" s="745"/>
      <c r="F2264" s="659"/>
      <c r="G2264" s="353"/>
    </row>
    <row r="2265" spans="1:7" x14ac:dyDescent="0.2">
      <c r="A2265" s="29"/>
      <c r="B2265" s="646"/>
      <c r="C2265" s="656"/>
      <c r="D2265" s="364" t="s">
        <v>3556</v>
      </c>
      <c r="E2265" s="745"/>
      <c r="F2265" s="659"/>
      <c r="G2265" s="353"/>
    </row>
    <row r="2266" spans="1:7" x14ac:dyDescent="0.2">
      <c r="A2266" s="29"/>
      <c r="B2266" s="646"/>
      <c r="C2266" s="656"/>
      <c r="D2266" s="757" t="s">
        <v>3557</v>
      </c>
      <c r="E2266" s="745"/>
      <c r="F2266" s="659"/>
      <c r="G2266" s="353"/>
    </row>
    <row r="2267" spans="1:7" x14ac:dyDescent="0.2">
      <c r="A2267" s="29"/>
      <c r="B2267" s="105"/>
      <c r="C2267" s="352"/>
      <c r="D2267" s="757"/>
      <c r="E2267" s="102"/>
      <c r="F2267" s="128"/>
      <c r="G2267" s="353" t="s">
        <v>8</v>
      </c>
    </row>
    <row r="2268" spans="1:7" x14ac:dyDescent="0.2">
      <c r="A2268" s="29"/>
      <c r="B2268" s="151"/>
      <c r="C2268" s="366"/>
      <c r="D2268" s="757" t="s">
        <v>3613</v>
      </c>
      <c r="E2268" s="108"/>
      <c r="F2268" s="150"/>
      <c r="G2268" s="353" t="s">
        <v>8</v>
      </c>
    </row>
    <row r="2269" spans="1:7" x14ac:dyDescent="0.2">
      <c r="A2269" s="29"/>
      <c r="B2269" s="101"/>
      <c r="C2269" s="352"/>
      <c r="D2269" s="682"/>
      <c r="E2269" s="104"/>
      <c r="F2269" s="128"/>
      <c r="G2269" s="353" t="s">
        <v>8</v>
      </c>
    </row>
    <row r="2270" spans="1:7" x14ac:dyDescent="0.2">
      <c r="A2270" s="29"/>
      <c r="B2270" s="106"/>
      <c r="C2270" s="41"/>
      <c r="D2270" s="357" t="s">
        <v>2529</v>
      </c>
      <c r="E2270" s="104"/>
      <c r="F2270" s="128"/>
      <c r="G2270" s="353" t="s">
        <v>8</v>
      </c>
    </row>
    <row r="2271" spans="1:7" x14ac:dyDescent="0.2">
      <c r="A2271" s="29"/>
      <c r="B2271" s="105"/>
      <c r="C2271" s="41"/>
      <c r="D2271" s="357" t="s">
        <v>2709</v>
      </c>
      <c r="E2271" s="108"/>
      <c r="F2271" s="152"/>
      <c r="G2271" s="353" t="s">
        <v>8</v>
      </c>
    </row>
    <row r="2272" spans="1:7" x14ac:dyDescent="0.2">
      <c r="A2272" s="29"/>
      <c r="B2272" s="793"/>
      <c r="C2272" s="647"/>
      <c r="D2272" s="365" t="s">
        <v>3614</v>
      </c>
      <c r="E2272" s="745"/>
      <c r="F2272" s="794"/>
      <c r="G2272" s="353"/>
    </row>
    <row r="2273" spans="1:7" x14ac:dyDescent="0.2">
      <c r="A2273" s="29"/>
      <c r="B2273" s="793"/>
      <c r="C2273" s="647"/>
      <c r="D2273" s="365" t="s">
        <v>2702</v>
      </c>
      <c r="E2273" s="745"/>
      <c r="F2273" s="794"/>
      <c r="G2273" s="353" t="s">
        <v>8</v>
      </c>
    </row>
    <row r="2274" spans="1:7" x14ac:dyDescent="0.2">
      <c r="A2274" s="29"/>
      <c r="B2274" s="107"/>
      <c r="C2274" s="41"/>
      <c r="D2274" s="357" t="s">
        <v>3615</v>
      </c>
      <c r="E2274" s="153"/>
      <c r="F2274" s="128"/>
      <c r="G2274" s="35"/>
    </row>
    <row r="2275" spans="1:7" x14ac:dyDescent="0.2">
      <c r="A2275" s="29"/>
      <c r="B2275" s="107"/>
      <c r="C2275" s="41"/>
      <c r="D2275" s="365" t="s">
        <v>3559</v>
      </c>
      <c r="E2275" s="153"/>
      <c r="F2275" s="128"/>
      <c r="G2275" s="35"/>
    </row>
    <row r="2276" spans="1:7" x14ac:dyDescent="0.2">
      <c r="A2276" s="29"/>
      <c r="B2276" s="101"/>
      <c r="C2276" s="41"/>
      <c r="D2276" s="365" t="s">
        <v>3560</v>
      </c>
      <c r="E2276" s="108"/>
      <c r="F2276" s="128"/>
      <c r="G2276" s="35"/>
    </row>
    <row r="2277" spans="1:7" x14ac:dyDescent="0.2">
      <c r="A2277" s="29"/>
      <c r="B2277" s="646"/>
      <c r="C2277" s="647"/>
      <c r="D2277" s="682" t="s">
        <v>2970</v>
      </c>
      <c r="E2277" s="745"/>
      <c r="F2277" s="659"/>
      <c r="G2277" s="35"/>
    </row>
    <row r="2278" spans="1:7" x14ac:dyDescent="0.2">
      <c r="A2278" s="29"/>
      <c r="B2278" s="101"/>
      <c r="C2278" s="41"/>
      <c r="D2278" s="364"/>
      <c r="E2278" s="104"/>
      <c r="F2278" s="154"/>
      <c r="G2278" s="35"/>
    </row>
    <row r="2279" spans="1:7" x14ac:dyDescent="0.2">
      <c r="A2279" s="29"/>
      <c r="B2279" s="646"/>
      <c r="C2279" s="647"/>
      <c r="D2279" s="757"/>
      <c r="E2279" s="649"/>
      <c r="F2279" s="650"/>
      <c r="G2279" s="35"/>
    </row>
    <row r="2280" spans="1:7" x14ac:dyDescent="0.2">
      <c r="A2280" s="29"/>
      <c r="B2280" s="101"/>
      <c r="C2280" s="41"/>
      <c r="D2280" s="757"/>
      <c r="E2280" s="104"/>
      <c r="F2280" s="154"/>
      <c r="G2280" s="35"/>
    </row>
    <row r="2281" spans="1:7" x14ac:dyDescent="0.2">
      <c r="A2281" s="29"/>
      <c r="B2281" s="101"/>
      <c r="C2281" s="41"/>
      <c r="D2281" s="757"/>
      <c r="E2281" s="104"/>
      <c r="F2281" s="154"/>
      <c r="G2281" s="35"/>
    </row>
    <row r="2282" spans="1:7" x14ac:dyDescent="0.2">
      <c r="A2282" s="29"/>
      <c r="B2282" s="101"/>
      <c r="C2282" s="41"/>
      <c r="D2282" s="682"/>
      <c r="E2282" s="104"/>
      <c r="F2282" s="154"/>
      <c r="G2282" s="35"/>
    </row>
    <row r="2283" spans="1:7" x14ac:dyDescent="0.2">
      <c r="A2283" s="29"/>
      <c r="B2283" s="101"/>
      <c r="C2283" s="41"/>
      <c r="D2283" s="357"/>
      <c r="E2283" s="104"/>
      <c r="F2283" s="154"/>
      <c r="G2283" s="35"/>
    </row>
    <row r="2284" spans="1:7" x14ac:dyDescent="0.2">
      <c r="A2284" s="29"/>
      <c r="B2284" s="101"/>
      <c r="C2284" s="41"/>
      <c r="D2284" s="357"/>
      <c r="E2284" s="104"/>
      <c r="F2284" s="154"/>
      <c r="G2284" s="35"/>
    </row>
    <row r="2285" spans="1:7" x14ac:dyDescent="0.2">
      <c r="A2285" s="29"/>
      <c r="B2285" s="101"/>
      <c r="C2285" s="41"/>
      <c r="D2285" s="365"/>
      <c r="E2285" s="104"/>
      <c r="F2285" s="154"/>
      <c r="G2285" s="35"/>
    </row>
    <row r="2286" spans="1:7" x14ac:dyDescent="0.2">
      <c r="A2286" s="29"/>
      <c r="B2286" s="101"/>
      <c r="C2286" s="41"/>
      <c r="D2286" s="365"/>
      <c r="E2286" s="104"/>
      <c r="F2286" s="154"/>
      <c r="G2286" s="35"/>
    </row>
    <row r="2287" spans="1:7" x14ac:dyDescent="0.2">
      <c r="A2287" s="29"/>
      <c r="B2287" s="101"/>
      <c r="C2287" s="41"/>
      <c r="D2287" s="402"/>
      <c r="E2287" s="104"/>
      <c r="F2287" s="154"/>
      <c r="G2287" s="35"/>
    </row>
    <row r="2288" spans="1:7" x14ac:dyDescent="0.2">
      <c r="A2288" s="29"/>
      <c r="B2288" s="101"/>
      <c r="C2288" s="41"/>
      <c r="D2288" s="364"/>
      <c r="E2288" s="108"/>
      <c r="F2288" s="128"/>
      <c r="G2288" s="35"/>
    </row>
    <row r="2289" spans="1:7" x14ac:dyDescent="0.2">
      <c r="A2289" s="29"/>
      <c r="B2289" s="101"/>
      <c r="C2289" s="41"/>
      <c r="D2289" s="357"/>
      <c r="E2289" s="153"/>
      <c r="F2289" s="128"/>
      <c r="G2289" s="35"/>
    </row>
    <row r="2290" spans="1:7" x14ac:dyDescent="0.2">
      <c r="A2290" s="29"/>
      <c r="B2290" s="101"/>
      <c r="C2290" s="41"/>
      <c r="D2290" s="357"/>
      <c r="E2290" s="102"/>
      <c r="F2290" s="128"/>
      <c r="G2290" s="35"/>
    </row>
    <row r="2291" spans="1:7" x14ac:dyDescent="0.2">
      <c r="A2291" s="29"/>
      <c r="B2291" s="101"/>
      <c r="C2291" s="31"/>
      <c r="D2291" s="67"/>
      <c r="E2291" s="131"/>
      <c r="F2291" s="117"/>
      <c r="G2291" s="35"/>
    </row>
    <row r="2292" spans="1:7" x14ac:dyDescent="0.2">
      <c r="A2292" s="29"/>
      <c r="B2292" s="101"/>
      <c r="C2292" s="41"/>
      <c r="D2292" s="406" t="s">
        <v>8</v>
      </c>
      <c r="E2292" s="108"/>
      <c r="F2292" s="149"/>
      <c r="G2292" s="35"/>
    </row>
    <row r="2293" spans="1:7" x14ac:dyDescent="0.2">
      <c r="A2293" s="29"/>
      <c r="B2293" s="101"/>
      <c r="C2293" s="41"/>
      <c r="D2293" s="144"/>
      <c r="E2293" s="108"/>
      <c r="F2293" s="149"/>
      <c r="G2293" s="35"/>
    </row>
    <row r="2294" spans="1:7" ht="13.5" thickBot="1" x14ac:dyDescent="0.25">
      <c r="A2294" s="45"/>
      <c r="B2294" s="132"/>
      <c r="C2294" s="115"/>
      <c r="D2294" s="115"/>
      <c r="E2294" s="132"/>
      <c r="F2294" s="49" t="s">
        <v>15</v>
      </c>
      <c r="G2294" s="50">
        <f>SUM(G2260:G2293)</f>
        <v>940704</v>
      </c>
    </row>
    <row r="2295" spans="1:7" ht="13.5" thickTop="1" x14ac:dyDescent="0.2">
      <c r="A2295" s="1188" t="s">
        <v>3594</v>
      </c>
      <c r="B2295" s="1189"/>
      <c r="C2295" s="1189"/>
      <c r="D2295" s="1189"/>
      <c r="E2295" s="1189"/>
      <c r="F2295" s="1189"/>
      <c r="G2295" s="1190"/>
    </row>
    <row r="2296" spans="1:7" ht="13.5" thickBot="1" x14ac:dyDescent="0.25">
      <c r="A2296" s="423"/>
      <c r="B2296" s="580"/>
      <c r="C2296" s="580" t="s">
        <v>3595</v>
      </c>
      <c r="D2296" s="580"/>
      <c r="E2296" s="580"/>
      <c r="F2296" s="580"/>
      <c r="G2296" s="977"/>
    </row>
    <row r="2297" spans="1:7" ht="13.5" thickTop="1" x14ac:dyDescent="0.2">
      <c r="A2297" s="1130"/>
      <c r="B2297" s="1131"/>
      <c r="C2297" s="1131"/>
      <c r="D2297" s="57" t="s">
        <v>11</v>
      </c>
      <c r="E2297" s="1132" t="s">
        <v>12</v>
      </c>
      <c r="F2297" s="1132"/>
      <c r="G2297" s="1133"/>
    </row>
    <row r="2298" spans="1:7" x14ac:dyDescent="0.2">
      <c r="A2298" s="1134" t="s">
        <v>17</v>
      </c>
      <c r="B2298" s="1135"/>
      <c r="C2298" s="1135"/>
      <c r="D2298" s="39"/>
      <c r="E2298" s="1136"/>
      <c r="F2298" s="1137"/>
      <c r="G2298" s="1138"/>
    </row>
    <row r="2299" spans="1:7" x14ac:dyDescent="0.2">
      <c r="A2299" s="1134" t="s">
        <v>38</v>
      </c>
      <c r="B2299" s="1135"/>
      <c r="C2299" s="1135"/>
      <c r="D2299" s="58" t="s">
        <v>413</v>
      </c>
      <c r="E2299" s="1139" t="s">
        <v>142</v>
      </c>
      <c r="F2299" s="1139"/>
      <c r="G2299" s="1140"/>
    </row>
    <row r="2300" spans="1:7" ht="13.5" thickBot="1" x14ac:dyDescent="0.25">
      <c r="A2300" s="1141" t="s">
        <v>39</v>
      </c>
      <c r="B2300" s="1142"/>
      <c r="C2300" s="1142"/>
      <c r="D2300" s="59" t="s">
        <v>414</v>
      </c>
      <c r="E2300" s="1143" t="s">
        <v>0</v>
      </c>
      <c r="F2300" s="1143"/>
      <c r="G2300" s="1144"/>
    </row>
    <row r="2301" spans="1:7" ht="16.5" x14ac:dyDescent="0.25">
      <c r="A2301" s="1152" t="s">
        <v>29</v>
      </c>
      <c r="B2301" s="1153"/>
      <c r="C2301" s="1153"/>
      <c r="D2301" s="1153"/>
      <c r="E2301" s="1153"/>
      <c r="F2301" s="1153"/>
      <c r="G2301" s="1154"/>
    </row>
    <row r="2302" spans="1:7" x14ac:dyDescent="0.2">
      <c r="A2302" s="1155" t="s">
        <v>48</v>
      </c>
      <c r="B2302" s="1156"/>
      <c r="C2302" s="1156"/>
      <c r="D2302" s="1156"/>
      <c r="E2302" s="1156"/>
      <c r="F2302" s="1156"/>
      <c r="G2302" s="1157"/>
    </row>
    <row r="2303" spans="1:7" x14ac:dyDescent="0.2">
      <c r="A2303" s="1158" t="s">
        <v>49</v>
      </c>
      <c r="B2303" s="1159"/>
      <c r="C2303" s="1159"/>
      <c r="D2303" s="1159"/>
      <c r="E2303" s="1159"/>
      <c r="F2303" s="1159"/>
      <c r="G2303" s="1160"/>
    </row>
    <row r="2304" spans="1:7" x14ac:dyDescent="0.2">
      <c r="A2304" s="6"/>
      <c r="B2304" s="99"/>
      <c r="C2304" s="8"/>
      <c r="D2304" s="9"/>
      <c r="E2304" s="99"/>
      <c r="F2304" s="10"/>
      <c r="G2304" s="373" t="s">
        <v>411</v>
      </c>
    </row>
    <row r="2305" spans="1:7" x14ac:dyDescent="0.2">
      <c r="A2305" s="12" t="s">
        <v>1</v>
      </c>
      <c r="B2305" s="13"/>
      <c r="C2305" s="14" t="s">
        <v>61</v>
      </c>
      <c r="D2305" s="13"/>
      <c r="E2305" s="343" t="s">
        <v>3636</v>
      </c>
      <c r="F2305" s="98"/>
      <c r="G2305" s="344" t="s">
        <v>3635</v>
      </c>
    </row>
    <row r="2306" spans="1:7" x14ac:dyDescent="0.2">
      <c r="A2306" s="17" t="s">
        <v>8</v>
      </c>
      <c r="B2306" s="100"/>
      <c r="C2306" s="19"/>
      <c r="D2306" s="4"/>
      <c r="E2306" s="1145"/>
      <c r="F2306" s="1146"/>
      <c r="G2306" s="20"/>
    </row>
    <row r="2307" spans="1:7" x14ac:dyDescent="0.2">
      <c r="A2307" s="21" t="s">
        <v>37</v>
      </c>
      <c r="B2307" s="22"/>
      <c r="C2307" s="22"/>
      <c r="D2307" s="22"/>
      <c r="E2307" s="23" t="s">
        <v>46</v>
      </c>
      <c r="F2307" s="24"/>
      <c r="G2307" s="20" t="s">
        <v>50</v>
      </c>
    </row>
    <row r="2308" spans="1:7" x14ac:dyDescent="0.2">
      <c r="A2308" s="6"/>
      <c r="B2308" s="99"/>
      <c r="C2308" s="8"/>
      <c r="D2308" s="8"/>
      <c r="E2308" s="1147"/>
      <c r="F2308" s="1148"/>
      <c r="G2308" s="25"/>
    </row>
    <row r="2309" spans="1:7" ht="26.25" thickBot="1" x14ac:dyDescent="0.25">
      <c r="A2309" s="210" t="s">
        <v>47</v>
      </c>
      <c r="B2309" s="28" t="s">
        <v>23</v>
      </c>
      <c r="C2309" s="28" t="s">
        <v>34</v>
      </c>
      <c r="D2309" s="110" t="s">
        <v>53</v>
      </c>
      <c r="E2309" s="114" t="s">
        <v>54</v>
      </c>
      <c r="F2309" s="111" t="s">
        <v>55</v>
      </c>
      <c r="G2309" s="112" t="s">
        <v>35</v>
      </c>
    </row>
    <row r="2310" spans="1:7" ht="13.5" thickTop="1" x14ac:dyDescent="0.2">
      <c r="A2310" s="29">
        <v>1</v>
      </c>
      <c r="B2310" s="211"/>
      <c r="C2310" s="346" t="s">
        <v>300</v>
      </c>
      <c r="D2310" s="669" t="s">
        <v>3122</v>
      </c>
      <c r="E2310" s="569">
        <v>36</v>
      </c>
      <c r="F2310" s="792">
        <v>6600</v>
      </c>
      <c r="G2310" s="35">
        <f>F2310*E2310</f>
        <v>237600</v>
      </c>
    </row>
    <row r="2311" spans="1:7" x14ac:dyDescent="0.2">
      <c r="A2311" s="29"/>
      <c r="B2311" s="101"/>
      <c r="C2311" s="352"/>
      <c r="D2311" s="669" t="s">
        <v>3123</v>
      </c>
      <c r="E2311" s="108"/>
      <c r="F2311" s="128"/>
      <c r="G2311" s="35"/>
    </row>
    <row r="2312" spans="1:7" x14ac:dyDescent="0.2">
      <c r="A2312" s="29"/>
      <c r="B2312" s="101"/>
      <c r="C2312" s="352"/>
      <c r="D2312" s="657" t="s">
        <v>3126</v>
      </c>
      <c r="E2312" s="108"/>
      <c r="F2312" s="149"/>
      <c r="G2312" s="353"/>
    </row>
    <row r="2313" spans="1:7" x14ac:dyDescent="0.2">
      <c r="A2313" s="29"/>
      <c r="B2313" s="101"/>
      <c r="C2313" s="352"/>
      <c r="D2313" s="657" t="s">
        <v>3244</v>
      </c>
      <c r="E2313" s="108"/>
      <c r="F2313" s="128"/>
      <c r="G2313" s="353"/>
    </row>
    <row r="2314" spans="1:7" x14ac:dyDescent="0.2">
      <c r="A2314" s="29"/>
      <c r="B2314" s="646"/>
      <c r="C2314" s="656"/>
      <c r="D2314" s="747"/>
      <c r="E2314" s="745"/>
      <c r="F2314" s="659"/>
      <c r="G2314" s="353"/>
    </row>
    <row r="2315" spans="1:7" x14ac:dyDescent="0.2">
      <c r="A2315" s="29"/>
      <c r="B2315" s="105"/>
      <c r="C2315" s="352"/>
      <c r="D2315" s="791" t="s">
        <v>433</v>
      </c>
      <c r="E2315" s="102"/>
      <c r="F2315" s="128"/>
      <c r="G2315" s="353" t="s">
        <v>8</v>
      </c>
    </row>
    <row r="2316" spans="1:7" x14ac:dyDescent="0.2">
      <c r="A2316" s="29"/>
      <c r="B2316" s="151"/>
      <c r="C2316" s="366"/>
      <c r="D2316" s="351" t="s">
        <v>3616</v>
      </c>
      <c r="E2316" s="108"/>
      <c r="F2316" s="150"/>
      <c r="G2316" s="353" t="s">
        <v>8</v>
      </c>
    </row>
    <row r="2317" spans="1:7" x14ac:dyDescent="0.2">
      <c r="A2317" s="29"/>
      <c r="B2317" s="101"/>
      <c r="C2317" s="352"/>
      <c r="D2317" s="351" t="s">
        <v>3617</v>
      </c>
      <c r="E2317" s="104"/>
      <c r="F2317" s="128"/>
      <c r="G2317" s="353" t="s">
        <v>8</v>
      </c>
    </row>
    <row r="2318" spans="1:7" x14ac:dyDescent="0.2">
      <c r="A2318" s="29"/>
      <c r="B2318" s="106"/>
      <c r="C2318" s="41"/>
      <c r="D2318" s="351" t="s">
        <v>3618</v>
      </c>
      <c r="E2318" s="104"/>
      <c r="F2318" s="128"/>
      <c r="G2318" s="353" t="s">
        <v>8</v>
      </c>
    </row>
    <row r="2319" spans="1:7" x14ac:dyDescent="0.2">
      <c r="A2319" s="29"/>
      <c r="B2319" s="105"/>
      <c r="C2319" s="41"/>
      <c r="D2319" s="357" t="s">
        <v>3619</v>
      </c>
      <c r="E2319" s="108"/>
      <c r="F2319" s="152"/>
      <c r="G2319" s="353" t="s">
        <v>8</v>
      </c>
    </row>
    <row r="2320" spans="1:7" x14ac:dyDescent="0.2">
      <c r="A2320" s="29"/>
      <c r="B2320" s="793"/>
      <c r="C2320" s="647"/>
      <c r="D2320" s="669" t="s">
        <v>2653</v>
      </c>
      <c r="E2320" s="745"/>
      <c r="F2320" s="794"/>
      <c r="G2320" s="353"/>
    </row>
    <row r="2321" spans="1:7" x14ac:dyDescent="0.2">
      <c r="A2321" s="29"/>
      <c r="B2321" s="793"/>
      <c r="C2321" s="647"/>
      <c r="D2321" s="669" t="s">
        <v>3140</v>
      </c>
      <c r="E2321" s="745"/>
      <c r="F2321" s="794"/>
      <c r="G2321" s="353"/>
    </row>
    <row r="2322" spans="1:7" x14ac:dyDescent="0.2">
      <c r="A2322" s="29"/>
      <c r="B2322" s="793"/>
      <c r="C2322" s="647"/>
      <c r="D2322" s="669" t="s">
        <v>3620</v>
      </c>
      <c r="E2322" s="745"/>
      <c r="F2322" s="794"/>
      <c r="G2322" s="353" t="s">
        <v>8</v>
      </c>
    </row>
    <row r="2323" spans="1:7" x14ac:dyDescent="0.2">
      <c r="A2323" s="29"/>
      <c r="B2323" s="107"/>
      <c r="C2323" s="41"/>
      <c r="D2323" s="357" t="s">
        <v>3621</v>
      </c>
      <c r="E2323" s="153"/>
      <c r="F2323" s="128"/>
      <c r="G2323" s="35"/>
    </row>
    <row r="2324" spans="1:7" x14ac:dyDescent="0.2">
      <c r="A2324" s="29"/>
      <c r="B2324" s="107"/>
      <c r="C2324" s="41"/>
      <c r="D2324" s="365" t="s">
        <v>3622</v>
      </c>
      <c r="E2324" s="153"/>
      <c r="F2324" s="128"/>
      <c r="G2324" s="35"/>
    </row>
    <row r="2325" spans="1:7" x14ac:dyDescent="0.2">
      <c r="A2325" s="29"/>
      <c r="B2325" s="101"/>
      <c r="C2325" s="41"/>
      <c r="D2325" s="365" t="s">
        <v>2653</v>
      </c>
      <c r="E2325" s="108"/>
      <c r="F2325" s="128"/>
      <c r="G2325" s="35"/>
    </row>
    <row r="2326" spans="1:7" x14ac:dyDescent="0.2">
      <c r="A2326" s="29"/>
      <c r="B2326" s="646"/>
      <c r="C2326" s="647"/>
      <c r="D2326" s="682"/>
      <c r="E2326" s="745"/>
      <c r="F2326" s="659"/>
      <c r="G2326" s="35"/>
    </row>
    <row r="2327" spans="1:7" x14ac:dyDescent="0.2">
      <c r="A2327" s="29"/>
      <c r="B2327" s="646"/>
      <c r="C2327" s="647"/>
      <c r="D2327" s="682" t="s">
        <v>435</v>
      </c>
      <c r="E2327" s="745"/>
      <c r="F2327" s="659"/>
      <c r="G2327" s="35"/>
    </row>
    <row r="2328" spans="1:7" x14ac:dyDescent="0.2">
      <c r="A2328" s="29"/>
      <c r="B2328" s="101"/>
      <c r="C2328" s="41"/>
      <c r="D2328" s="365" t="s">
        <v>3623</v>
      </c>
      <c r="E2328" s="153"/>
      <c r="F2328" s="128"/>
      <c r="G2328" s="35"/>
    </row>
    <row r="2329" spans="1:7" x14ac:dyDescent="0.2">
      <c r="A2329" s="29"/>
      <c r="B2329" s="105"/>
      <c r="C2329" s="41"/>
      <c r="D2329" s="400" t="s">
        <v>3658</v>
      </c>
      <c r="E2329" s="104"/>
      <c r="F2329" s="154"/>
      <c r="G2329" s="35"/>
    </row>
    <row r="2330" spans="1:7" x14ac:dyDescent="0.2">
      <c r="A2330" s="29"/>
      <c r="B2330" s="105"/>
      <c r="C2330" s="41"/>
      <c r="D2330" s="365" t="s">
        <v>3624</v>
      </c>
      <c r="E2330" s="104"/>
      <c r="F2330" s="154"/>
      <c r="G2330" s="35"/>
    </row>
    <row r="2331" spans="1:7" x14ac:dyDescent="0.2">
      <c r="A2331" s="29"/>
      <c r="B2331" s="101"/>
      <c r="C2331" s="41"/>
      <c r="D2331" s="365" t="s">
        <v>3625</v>
      </c>
      <c r="E2331" s="104"/>
      <c r="F2331" s="154"/>
      <c r="G2331" s="35"/>
    </row>
    <row r="2332" spans="1:7" x14ac:dyDescent="0.2">
      <c r="A2332" s="29"/>
      <c r="B2332" s="101"/>
      <c r="C2332" s="41"/>
      <c r="D2332" s="357" t="s">
        <v>3626</v>
      </c>
      <c r="E2332" s="104"/>
      <c r="F2332" s="154"/>
      <c r="G2332" s="35"/>
    </row>
    <row r="2333" spans="1:7" x14ac:dyDescent="0.2">
      <c r="A2333" s="29"/>
      <c r="B2333" s="101"/>
      <c r="C2333" s="41"/>
      <c r="D2333" s="357" t="s">
        <v>3627</v>
      </c>
      <c r="E2333" s="104"/>
      <c r="F2333" s="154"/>
      <c r="G2333" s="35"/>
    </row>
    <row r="2334" spans="1:7" x14ac:dyDescent="0.2">
      <c r="A2334" s="29"/>
      <c r="B2334" s="101"/>
      <c r="C2334" s="41"/>
      <c r="D2334" s="357" t="s">
        <v>3628</v>
      </c>
      <c r="E2334" s="104"/>
      <c r="F2334" s="154"/>
      <c r="G2334" s="35"/>
    </row>
    <row r="2335" spans="1:7" x14ac:dyDescent="0.2">
      <c r="A2335" s="29"/>
      <c r="B2335" s="101"/>
      <c r="C2335" s="41"/>
      <c r="D2335" s="357" t="s">
        <v>3629</v>
      </c>
      <c r="E2335" s="104"/>
      <c r="F2335" s="154"/>
      <c r="G2335" s="35"/>
    </row>
    <row r="2336" spans="1:7" x14ac:dyDescent="0.2">
      <c r="A2336" s="29"/>
      <c r="B2336" s="646"/>
      <c r="C2336" s="647"/>
      <c r="D2336" s="669"/>
      <c r="E2336" s="649"/>
      <c r="F2336" s="650"/>
      <c r="G2336" s="35"/>
    </row>
    <row r="2337" spans="1:7" x14ac:dyDescent="0.2">
      <c r="A2337" s="29"/>
      <c r="B2337" s="101"/>
      <c r="C2337" s="41"/>
      <c r="D2337" s="401" t="s">
        <v>436</v>
      </c>
      <c r="E2337" s="104"/>
      <c r="F2337" s="154"/>
      <c r="G2337" s="35"/>
    </row>
    <row r="2338" spans="1:7" x14ac:dyDescent="0.2">
      <c r="A2338" s="29"/>
      <c r="B2338" s="101"/>
      <c r="C2338" s="41"/>
      <c r="D2338" s="365" t="s">
        <v>3630</v>
      </c>
      <c r="E2338" s="104"/>
      <c r="F2338" s="154"/>
      <c r="G2338" s="35"/>
    </row>
    <row r="2339" spans="1:7" x14ac:dyDescent="0.2">
      <c r="A2339" s="29"/>
      <c r="B2339" s="101"/>
      <c r="C2339" s="41"/>
      <c r="D2339" s="364" t="s">
        <v>3631</v>
      </c>
      <c r="E2339" s="104"/>
      <c r="F2339" s="154"/>
      <c r="G2339" s="35"/>
    </row>
    <row r="2340" spans="1:7" x14ac:dyDescent="0.2">
      <c r="A2340" s="29"/>
      <c r="B2340" s="101"/>
      <c r="C2340" s="41"/>
      <c r="D2340" s="364" t="s">
        <v>3632</v>
      </c>
      <c r="E2340" s="108"/>
      <c r="F2340" s="128"/>
      <c r="G2340" s="35"/>
    </row>
    <row r="2341" spans="1:7" x14ac:dyDescent="0.2">
      <c r="A2341" s="29"/>
      <c r="B2341" s="101"/>
      <c r="C2341" s="41"/>
      <c r="D2341" s="364" t="s">
        <v>3633</v>
      </c>
      <c r="E2341" s="153"/>
      <c r="F2341" s="128"/>
      <c r="G2341" s="35"/>
    </row>
    <row r="2342" spans="1:7" x14ac:dyDescent="0.2">
      <c r="A2342" s="29"/>
      <c r="B2342" s="101"/>
      <c r="C2342" s="41"/>
      <c r="D2342" s="400" t="s">
        <v>3634</v>
      </c>
      <c r="E2342" s="102"/>
      <c r="F2342" s="128"/>
      <c r="G2342" s="35"/>
    </row>
    <row r="2343" spans="1:7" x14ac:dyDescent="0.2">
      <c r="A2343" s="29"/>
      <c r="B2343" s="101"/>
      <c r="C2343" s="41"/>
      <c r="D2343" s="406" t="s">
        <v>8</v>
      </c>
      <c r="E2343" s="108"/>
      <c r="F2343" s="149"/>
      <c r="G2343" s="35"/>
    </row>
    <row r="2344" spans="1:7" ht="13.5" thickBot="1" x14ac:dyDescent="0.25">
      <c r="A2344" s="45"/>
      <c r="B2344" s="132"/>
      <c r="C2344" s="115"/>
      <c r="D2344" s="115"/>
      <c r="E2344" s="132"/>
      <c r="F2344" s="49" t="s">
        <v>158</v>
      </c>
      <c r="G2344" s="50">
        <f>SUM(G2310:G2343)</f>
        <v>237600</v>
      </c>
    </row>
    <row r="2345" spans="1:7" ht="13.5" thickTop="1" x14ac:dyDescent="0.2">
      <c r="A2345" s="1149" t="s">
        <v>3272</v>
      </c>
      <c r="B2345" s="1186"/>
      <c r="C2345" s="1186"/>
      <c r="D2345" s="1186"/>
      <c r="E2345" s="1186"/>
      <c r="F2345" s="1186"/>
      <c r="G2345" s="1187"/>
    </row>
    <row r="2346" spans="1:7" ht="13.5" thickBot="1" x14ac:dyDescent="0.25">
      <c r="A2346" s="359" t="s">
        <v>8</v>
      </c>
      <c r="B2346" s="355"/>
      <c r="C2346" s="355" t="s">
        <v>3657</v>
      </c>
      <c r="D2346" s="360"/>
      <c r="E2346" s="355"/>
      <c r="F2346" s="361"/>
      <c r="G2346" s="362"/>
    </row>
    <row r="2347" spans="1:7" ht="13.5" thickTop="1" x14ac:dyDescent="0.2">
      <c r="A2347" s="1130"/>
      <c r="B2347" s="1131"/>
      <c r="C2347" s="1131"/>
      <c r="D2347" s="57" t="s">
        <v>11</v>
      </c>
      <c r="E2347" s="1132" t="s">
        <v>12</v>
      </c>
      <c r="F2347" s="1132"/>
      <c r="G2347" s="1133"/>
    </row>
    <row r="2348" spans="1:7" x14ac:dyDescent="0.2">
      <c r="A2348" s="1134" t="s">
        <v>17</v>
      </c>
      <c r="B2348" s="1135"/>
      <c r="C2348" s="1135"/>
      <c r="D2348" s="39"/>
      <c r="E2348" s="1136"/>
      <c r="F2348" s="1137"/>
      <c r="G2348" s="1138"/>
    </row>
    <row r="2349" spans="1:7" x14ac:dyDescent="0.2">
      <c r="A2349" s="1134" t="s">
        <v>38</v>
      </c>
      <c r="B2349" s="1135"/>
      <c r="C2349" s="1135"/>
      <c r="D2349" s="58" t="s">
        <v>413</v>
      </c>
      <c r="E2349" s="1139" t="s">
        <v>142</v>
      </c>
      <c r="F2349" s="1139"/>
      <c r="G2349" s="1140"/>
    </row>
    <row r="2350" spans="1:7" ht="13.5" thickBot="1" x14ac:dyDescent="0.25">
      <c r="A2350" s="1141" t="s">
        <v>39</v>
      </c>
      <c r="B2350" s="1142"/>
      <c r="C2350" s="1142"/>
      <c r="D2350" s="59" t="s">
        <v>414</v>
      </c>
      <c r="E2350" s="1143" t="s">
        <v>0</v>
      </c>
      <c r="F2350" s="1143"/>
      <c r="G2350" s="1144"/>
    </row>
    <row r="2351" spans="1:7" ht="16.5" x14ac:dyDescent="0.25">
      <c r="A2351" s="1152" t="s">
        <v>29</v>
      </c>
      <c r="B2351" s="1153"/>
      <c r="C2351" s="1153"/>
      <c r="D2351" s="1153"/>
      <c r="E2351" s="1153"/>
      <c r="F2351" s="1153"/>
      <c r="G2351" s="1154"/>
    </row>
    <row r="2352" spans="1:7" x14ac:dyDescent="0.2">
      <c r="A2352" s="1155" t="s">
        <v>48</v>
      </c>
      <c r="B2352" s="1156"/>
      <c r="C2352" s="1156"/>
      <c r="D2352" s="1156"/>
      <c r="E2352" s="1156"/>
      <c r="F2352" s="1156"/>
      <c r="G2352" s="1157"/>
    </row>
    <row r="2353" spans="1:7" x14ac:dyDescent="0.2">
      <c r="A2353" s="1158" t="s">
        <v>49</v>
      </c>
      <c r="B2353" s="1159"/>
      <c r="C2353" s="1159"/>
      <c r="D2353" s="1159"/>
      <c r="E2353" s="1159"/>
      <c r="F2353" s="1159"/>
      <c r="G2353" s="1160"/>
    </row>
    <row r="2354" spans="1:7" x14ac:dyDescent="0.2">
      <c r="A2354" s="6"/>
      <c r="B2354" s="99"/>
      <c r="C2354" s="8"/>
      <c r="D2354" s="9"/>
      <c r="E2354" s="99"/>
      <c r="F2354" s="10"/>
      <c r="G2354" s="373" t="s">
        <v>412</v>
      </c>
    </row>
    <row r="2355" spans="1:7" x14ac:dyDescent="0.2">
      <c r="A2355" s="12" t="s">
        <v>1</v>
      </c>
      <c r="B2355" s="13"/>
      <c r="C2355" s="14" t="s">
        <v>61</v>
      </c>
      <c r="D2355" s="13"/>
      <c r="E2355" s="343" t="s">
        <v>3636</v>
      </c>
      <c r="F2355" s="98"/>
      <c r="G2355" s="344" t="s">
        <v>3635</v>
      </c>
    </row>
    <row r="2356" spans="1:7" x14ac:dyDescent="0.2">
      <c r="A2356" s="17" t="s">
        <v>8</v>
      </c>
      <c r="B2356" s="100"/>
      <c r="C2356" s="19"/>
      <c r="D2356" s="4"/>
      <c r="E2356" s="1145"/>
      <c r="F2356" s="1146"/>
      <c r="G2356" s="20"/>
    </row>
    <row r="2357" spans="1:7" x14ac:dyDescent="0.2">
      <c r="A2357" s="21" t="s">
        <v>37</v>
      </c>
      <c r="B2357" s="22"/>
      <c r="C2357" s="22"/>
      <c r="D2357" s="22"/>
      <c r="E2357" s="23" t="s">
        <v>46</v>
      </c>
      <c r="F2357" s="24"/>
      <c r="G2357" s="20" t="s">
        <v>50</v>
      </c>
    </row>
    <row r="2358" spans="1:7" x14ac:dyDescent="0.2">
      <c r="A2358" s="6"/>
      <c r="B2358" s="99"/>
      <c r="C2358" s="8"/>
      <c r="D2358" s="8"/>
      <c r="E2358" s="1147"/>
      <c r="F2358" s="1148"/>
      <c r="G2358" s="25"/>
    </row>
    <row r="2359" spans="1:7" ht="26.25" thickBot="1" x14ac:dyDescent="0.25">
      <c r="A2359" s="210" t="s">
        <v>47</v>
      </c>
      <c r="B2359" s="28" t="s">
        <v>23</v>
      </c>
      <c r="C2359" s="28" t="s">
        <v>34</v>
      </c>
      <c r="D2359" s="110" t="s">
        <v>53</v>
      </c>
      <c r="E2359" s="114" t="s">
        <v>54</v>
      </c>
      <c r="F2359" s="111" t="s">
        <v>55</v>
      </c>
      <c r="G2359" s="112" t="s">
        <v>35</v>
      </c>
    </row>
    <row r="2360" spans="1:7" ht="13.5" thickTop="1" x14ac:dyDescent="0.2">
      <c r="A2360" s="29"/>
      <c r="B2360" s="211"/>
      <c r="C2360" s="346"/>
      <c r="D2360" s="909" t="s">
        <v>160</v>
      </c>
      <c r="E2360" s="569"/>
      <c r="F2360" s="792"/>
      <c r="G2360" s="200">
        <f>G2344</f>
        <v>237600</v>
      </c>
    </row>
    <row r="2361" spans="1:7" x14ac:dyDescent="0.2">
      <c r="A2361" s="29"/>
      <c r="B2361" s="101"/>
      <c r="C2361" s="352"/>
      <c r="D2361" s="669" t="s">
        <v>2701</v>
      </c>
      <c r="E2361" s="108"/>
      <c r="F2361" s="128"/>
      <c r="G2361" s="353" t="s">
        <v>8</v>
      </c>
    </row>
    <row r="2362" spans="1:7" x14ac:dyDescent="0.2">
      <c r="A2362" s="29"/>
      <c r="B2362" s="101"/>
      <c r="C2362" s="352"/>
      <c r="D2362" s="657" t="s">
        <v>2709</v>
      </c>
      <c r="E2362" s="108"/>
      <c r="F2362" s="149"/>
      <c r="G2362" s="353"/>
    </row>
    <row r="2363" spans="1:7" x14ac:dyDescent="0.2">
      <c r="A2363" s="29"/>
      <c r="B2363" s="101"/>
      <c r="C2363" s="352"/>
      <c r="D2363" s="657" t="s">
        <v>3262</v>
      </c>
      <c r="E2363" s="108"/>
      <c r="F2363" s="128"/>
      <c r="G2363" s="353"/>
    </row>
    <row r="2364" spans="1:7" x14ac:dyDescent="0.2">
      <c r="A2364" s="29"/>
      <c r="B2364" s="646"/>
      <c r="C2364" s="656"/>
      <c r="D2364" s="757" t="s">
        <v>3263</v>
      </c>
      <c r="E2364" s="745"/>
      <c r="F2364" s="659"/>
      <c r="G2364" s="353"/>
    </row>
    <row r="2365" spans="1:7" x14ac:dyDescent="0.2">
      <c r="A2365" s="29"/>
      <c r="B2365" s="646"/>
      <c r="C2365" s="656"/>
      <c r="D2365" s="364" t="s">
        <v>3264</v>
      </c>
      <c r="E2365" s="745"/>
      <c r="F2365" s="659"/>
      <c r="G2365" s="353"/>
    </row>
    <row r="2366" spans="1:7" x14ac:dyDescent="0.2">
      <c r="A2366" s="29"/>
      <c r="B2366" s="646"/>
      <c r="C2366" s="656"/>
      <c r="D2366" s="757" t="s">
        <v>2704</v>
      </c>
      <c r="E2366" s="745"/>
      <c r="F2366" s="659"/>
      <c r="G2366" s="353"/>
    </row>
    <row r="2367" spans="1:7" x14ac:dyDescent="0.2">
      <c r="A2367" s="29"/>
      <c r="B2367" s="105"/>
      <c r="C2367" s="352"/>
      <c r="D2367" s="757" t="s">
        <v>3265</v>
      </c>
      <c r="E2367" s="102"/>
      <c r="F2367" s="128"/>
      <c r="G2367" s="353" t="s">
        <v>8</v>
      </c>
    </row>
    <row r="2368" spans="1:7" x14ac:dyDescent="0.2">
      <c r="A2368" s="29"/>
      <c r="B2368" s="151"/>
      <c r="C2368" s="366"/>
      <c r="D2368" s="757" t="s">
        <v>3266</v>
      </c>
      <c r="E2368" s="108"/>
      <c r="F2368" s="150"/>
      <c r="G2368" s="353" t="s">
        <v>8</v>
      </c>
    </row>
    <row r="2369" spans="1:7" x14ac:dyDescent="0.2">
      <c r="A2369" s="29"/>
      <c r="B2369" s="101"/>
      <c r="C2369" s="352"/>
      <c r="D2369" s="682" t="s">
        <v>3267</v>
      </c>
      <c r="E2369" s="104"/>
      <c r="F2369" s="128"/>
      <c r="G2369" s="353" t="s">
        <v>8</v>
      </c>
    </row>
    <row r="2370" spans="1:7" x14ac:dyDescent="0.2">
      <c r="A2370" s="29"/>
      <c r="B2370" s="106"/>
      <c r="C2370" s="41"/>
      <c r="D2370" s="357" t="s">
        <v>2706</v>
      </c>
      <c r="E2370" s="104"/>
      <c r="F2370" s="128"/>
      <c r="G2370" s="353" t="s">
        <v>8</v>
      </c>
    </row>
    <row r="2371" spans="1:7" x14ac:dyDescent="0.2">
      <c r="A2371" s="29"/>
      <c r="B2371" s="105"/>
      <c r="C2371" s="41"/>
      <c r="D2371" s="357" t="s">
        <v>2707</v>
      </c>
      <c r="E2371" s="108"/>
      <c r="F2371" s="152"/>
      <c r="G2371" s="353" t="s">
        <v>8</v>
      </c>
    </row>
    <row r="2372" spans="1:7" x14ac:dyDescent="0.2">
      <c r="A2372" s="29"/>
      <c r="B2372" s="793"/>
      <c r="C2372" s="647"/>
      <c r="D2372" s="365" t="s">
        <v>2708</v>
      </c>
      <c r="E2372" s="745"/>
      <c r="F2372" s="794"/>
      <c r="G2372" s="353"/>
    </row>
    <row r="2373" spans="1:7" x14ac:dyDescent="0.2">
      <c r="A2373" s="29"/>
      <c r="B2373" s="793"/>
      <c r="C2373" s="647"/>
      <c r="D2373" s="365"/>
      <c r="E2373" s="745"/>
      <c r="F2373" s="794"/>
      <c r="G2373" s="353" t="s">
        <v>8</v>
      </c>
    </row>
    <row r="2374" spans="1:7" x14ac:dyDescent="0.2">
      <c r="A2374" s="29"/>
      <c r="B2374" s="107"/>
      <c r="C2374" s="41"/>
      <c r="D2374" s="357" t="s">
        <v>3261</v>
      </c>
      <c r="E2374" s="153"/>
      <c r="F2374" s="128"/>
      <c r="G2374" s="35"/>
    </row>
    <row r="2375" spans="1:7" x14ac:dyDescent="0.2">
      <c r="A2375" s="29"/>
      <c r="B2375" s="107"/>
      <c r="C2375" s="41"/>
      <c r="D2375" s="365"/>
      <c r="E2375" s="153"/>
      <c r="F2375" s="128"/>
      <c r="G2375" s="35"/>
    </row>
    <row r="2376" spans="1:7" x14ac:dyDescent="0.2">
      <c r="A2376" s="29"/>
      <c r="B2376" s="101"/>
      <c r="C2376" s="41"/>
      <c r="D2376" s="365" t="s">
        <v>3268</v>
      </c>
      <c r="E2376" s="108"/>
      <c r="F2376" s="128"/>
      <c r="G2376" s="35"/>
    </row>
    <row r="2377" spans="1:7" x14ac:dyDescent="0.2">
      <c r="A2377" s="29"/>
      <c r="B2377" s="646"/>
      <c r="C2377" s="647"/>
      <c r="D2377" s="682" t="s">
        <v>3153</v>
      </c>
      <c r="E2377" s="745"/>
      <c r="F2377" s="659"/>
      <c r="G2377" s="35"/>
    </row>
    <row r="2378" spans="1:7" x14ac:dyDescent="0.2">
      <c r="A2378" s="29"/>
      <c r="B2378" s="101"/>
      <c r="C2378" s="41"/>
      <c r="D2378" s="364" t="s">
        <v>3269</v>
      </c>
      <c r="E2378" s="104"/>
      <c r="F2378" s="154"/>
      <c r="G2378" s="35"/>
    </row>
    <row r="2379" spans="1:7" x14ac:dyDescent="0.2">
      <c r="A2379" s="29"/>
      <c r="B2379" s="646"/>
      <c r="C2379" s="647"/>
      <c r="D2379" s="757" t="s">
        <v>3271</v>
      </c>
      <c r="E2379" s="649"/>
      <c r="F2379" s="650"/>
      <c r="G2379" s="35"/>
    </row>
    <row r="2380" spans="1:7" x14ac:dyDescent="0.2">
      <c r="A2380" s="29"/>
      <c r="B2380" s="101"/>
      <c r="C2380" s="41"/>
      <c r="D2380" s="757" t="s">
        <v>3242</v>
      </c>
      <c r="E2380" s="104"/>
      <c r="F2380" s="154"/>
      <c r="G2380" s="35"/>
    </row>
    <row r="2381" spans="1:7" x14ac:dyDescent="0.2">
      <c r="A2381" s="29"/>
      <c r="B2381" s="101"/>
      <c r="C2381" s="41"/>
      <c r="D2381" s="757" t="s">
        <v>3270</v>
      </c>
      <c r="E2381" s="104"/>
      <c r="F2381" s="154"/>
      <c r="G2381" s="35"/>
    </row>
    <row r="2382" spans="1:7" x14ac:dyDescent="0.2">
      <c r="A2382" s="29"/>
      <c r="B2382" s="101"/>
      <c r="C2382" s="41"/>
      <c r="D2382" s="682"/>
      <c r="E2382" s="104"/>
      <c r="F2382" s="154"/>
      <c r="G2382" s="35"/>
    </row>
    <row r="2383" spans="1:7" x14ac:dyDescent="0.2">
      <c r="A2383" s="29"/>
      <c r="B2383" s="101"/>
      <c r="C2383" s="41"/>
      <c r="D2383" s="357"/>
      <c r="E2383" s="104"/>
      <c r="F2383" s="154"/>
      <c r="G2383" s="35"/>
    </row>
    <row r="2384" spans="1:7" x14ac:dyDescent="0.2">
      <c r="A2384" s="29"/>
      <c r="B2384" s="101"/>
      <c r="C2384" s="41"/>
      <c r="D2384" s="357"/>
      <c r="E2384" s="104"/>
      <c r="F2384" s="154"/>
      <c r="G2384" s="35"/>
    </row>
    <row r="2385" spans="1:7" x14ac:dyDescent="0.2">
      <c r="A2385" s="29"/>
      <c r="B2385" s="101"/>
      <c r="C2385" s="41"/>
      <c r="D2385" s="365"/>
      <c r="E2385" s="104"/>
      <c r="F2385" s="154"/>
      <c r="G2385" s="35"/>
    </row>
    <row r="2386" spans="1:7" x14ac:dyDescent="0.2">
      <c r="A2386" s="29"/>
      <c r="B2386" s="101"/>
      <c r="C2386" s="41"/>
      <c r="D2386" s="365"/>
      <c r="E2386" s="104"/>
      <c r="F2386" s="154"/>
      <c r="G2386" s="35"/>
    </row>
    <row r="2387" spans="1:7" x14ac:dyDescent="0.2">
      <c r="A2387" s="29"/>
      <c r="B2387" s="101"/>
      <c r="C2387" s="41"/>
      <c r="D2387" s="402"/>
      <c r="E2387" s="104"/>
      <c r="F2387" s="154"/>
      <c r="G2387" s="35"/>
    </row>
    <row r="2388" spans="1:7" x14ac:dyDescent="0.2">
      <c r="A2388" s="29"/>
      <c r="B2388" s="101"/>
      <c r="C2388" s="41"/>
      <c r="D2388" s="364"/>
      <c r="E2388" s="108"/>
      <c r="F2388" s="128"/>
      <c r="G2388" s="35"/>
    </row>
    <row r="2389" spans="1:7" x14ac:dyDescent="0.2">
      <c r="A2389" s="29"/>
      <c r="B2389" s="101"/>
      <c r="C2389" s="41"/>
      <c r="D2389" s="357"/>
      <c r="E2389" s="153"/>
      <c r="F2389" s="128"/>
      <c r="G2389" s="35"/>
    </row>
    <row r="2390" spans="1:7" x14ac:dyDescent="0.2">
      <c r="A2390" s="29"/>
      <c r="B2390" s="101"/>
      <c r="C2390" s="41"/>
      <c r="D2390" s="357"/>
      <c r="E2390" s="102"/>
      <c r="F2390" s="128"/>
      <c r="G2390" s="35"/>
    </row>
    <row r="2391" spans="1:7" x14ac:dyDescent="0.2">
      <c r="A2391" s="29"/>
      <c r="B2391" s="101"/>
      <c r="C2391" s="31"/>
      <c r="D2391" s="67"/>
      <c r="E2391" s="131"/>
      <c r="F2391" s="117"/>
      <c r="G2391" s="35"/>
    </row>
    <row r="2392" spans="1:7" x14ac:dyDescent="0.2">
      <c r="A2392" s="29"/>
      <c r="B2392" s="101"/>
      <c r="C2392" s="41"/>
      <c r="D2392" s="406" t="s">
        <v>8</v>
      </c>
      <c r="E2392" s="108"/>
      <c r="F2392" s="149"/>
      <c r="G2392" s="35"/>
    </row>
    <row r="2393" spans="1:7" x14ac:dyDescent="0.2">
      <c r="A2393" s="29"/>
      <c r="B2393" s="101"/>
      <c r="C2393" s="41"/>
      <c r="D2393" s="144"/>
      <c r="E2393" s="108"/>
      <c r="F2393" s="149"/>
      <c r="G2393" s="35"/>
    </row>
    <row r="2394" spans="1:7" ht="13.5" thickBot="1" x14ac:dyDescent="0.25">
      <c r="A2394" s="45"/>
      <c r="B2394" s="132"/>
      <c r="C2394" s="115"/>
      <c r="D2394" s="115"/>
      <c r="E2394" s="132"/>
      <c r="F2394" s="49" t="s">
        <v>15</v>
      </c>
      <c r="G2394" s="50">
        <f>SUM(G2360:G2393)</f>
        <v>237600</v>
      </c>
    </row>
    <row r="2395" spans="1:7" ht="13.5" thickTop="1" x14ac:dyDescent="0.2">
      <c r="A2395" s="1149" t="s">
        <v>3272</v>
      </c>
      <c r="B2395" s="1186"/>
      <c r="C2395" s="1186"/>
      <c r="D2395" s="1186"/>
      <c r="E2395" s="1186"/>
      <c r="F2395" s="1186"/>
      <c r="G2395" s="1187"/>
    </row>
    <row r="2396" spans="1:7" ht="13.5" thickBot="1" x14ac:dyDescent="0.25">
      <c r="A2396" s="359" t="s">
        <v>8</v>
      </c>
      <c r="B2396" s="355"/>
      <c r="C2396" s="355" t="s">
        <v>3657</v>
      </c>
      <c r="D2396" s="360"/>
      <c r="E2396" s="355"/>
      <c r="F2396" s="361"/>
      <c r="G2396" s="362"/>
    </row>
    <row r="2397" spans="1:7" ht="13.5" thickTop="1" x14ac:dyDescent="0.2">
      <c r="A2397" s="1130"/>
      <c r="B2397" s="1131"/>
      <c r="C2397" s="1131"/>
      <c r="D2397" s="57" t="s">
        <v>11</v>
      </c>
      <c r="E2397" s="1132" t="s">
        <v>12</v>
      </c>
      <c r="F2397" s="1132"/>
      <c r="G2397" s="1133"/>
    </row>
    <row r="2398" spans="1:7" x14ac:dyDescent="0.2">
      <c r="A2398" s="1134" t="s">
        <v>17</v>
      </c>
      <c r="B2398" s="1135"/>
      <c r="C2398" s="1135"/>
      <c r="D2398" s="39"/>
      <c r="E2398" s="1136"/>
      <c r="F2398" s="1137"/>
      <c r="G2398" s="1138"/>
    </row>
    <row r="2399" spans="1:7" x14ac:dyDescent="0.2">
      <c r="A2399" s="1134" t="s">
        <v>38</v>
      </c>
      <c r="B2399" s="1135"/>
      <c r="C2399" s="1135"/>
      <c r="D2399" s="58" t="s">
        <v>413</v>
      </c>
      <c r="E2399" s="1139" t="s">
        <v>142</v>
      </c>
      <c r="F2399" s="1139"/>
      <c r="G2399" s="1140"/>
    </row>
    <row r="2400" spans="1:7" ht="13.5" thickBot="1" x14ac:dyDescent="0.25">
      <c r="A2400" s="1141" t="s">
        <v>39</v>
      </c>
      <c r="B2400" s="1142"/>
      <c r="C2400" s="1142"/>
      <c r="D2400" s="59" t="s">
        <v>414</v>
      </c>
      <c r="E2400" s="1143" t="s">
        <v>0</v>
      </c>
      <c r="F2400" s="1143"/>
      <c r="G2400" s="1144"/>
    </row>
    <row r="2401" spans="1:7" ht="16.5" x14ac:dyDescent="0.25">
      <c r="A2401" s="1152" t="s">
        <v>29</v>
      </c>
      <c r="B2401" s="1153"/>
      <c r="C2401" s="1153"/>
      <c r="D2401" s="1153"/>
      <c r="E2401" s="1153"/>
      <c r="F2401" s="1153"/>
      <c r="G2401" s="1154"/>
    </row>
    <row r="2402" spans="1:7" x14ac:dyDescent="0.2">
      <c r="A2402" s="1155" t="s">
        <v>48</v>
      </c>
      <c r="B2402" s="1156"/>
      <c r="C2402" s="1156"/>
      <c r="D2402" s="1156"/>
      <c r="E2402" s="1156"/>
      <c r="F2402" s="1156"/>
      <c r="G2402" s="1157"/>
    </row>
    <row r="2403" spans="1:7" x14ac:dyDescent="0.2">
      <c r="A2403" s="1158" t="s">
        <v>49</v>
      </c>
      <c r="B2403" s="1159"/>
      <c r="C2403" s="1159"/>
      <c r="D2403" s="1159"/>
      <c r="E2403" s="1159"/>
      <c r="F2403" s="1159"/>
      <c r="G2403" s="1160"/>
    </row>
    <row r="2404" spans="1:7" x14ac:dyDescent="0.2">
      <c r="A2404" s="6"/>
      <c r="B2404" s="99"/>
      <c r="C2404" s="8"/>
      <c r="D2404" s="9"/>
      <c r="E2404" s="99"/>
      <c r="F2404" s="10"/>
      <c r="G2404" s="11" t="s">
        <v>20</v>
      </c>
    </row>
    <row r="2405" spans="1:7" x14ac:dyDescent="0.2">
      <c r="A2405" s="12" t="s">
        <v>1</v>
      </c>
      <c r="B2405" s="13"/>
      <c r="C2405" s="14" t="s">
        <v>61</v>
      </c>
      <c r="D2405" s="13"/>
      <c r="E2405" s="343" t="s">
        <v>2857</v>
      </c>
      <c r="F2405" s="98"/>
      <c r="G2405" s="344" t="s">
        <v>3635</v>
      </c>
    </row>
    <row r="2406" spans="1:7" x14ac:dyDescent="0.2">
      <c r="A2406" s="17" t="s">
        <v>8</v>
      </c>
      <c r="B2406" s="100"/>
      <c r="C2406" s="19"/>
      <c r="D2406" s="4"/>
      <c r="E2406" s="1145"/>
      <c r="F2406" s="1146"/>
      <c r="G2406" s="20"/>
    </row>
    <row r="2407" spans="1:7" x14ac:dyDescent="0.2">
      <c r="A2407" s="21" t="s">
        <v>37</v>
      </c>
      <c r="B2407" s="22"/>
      <c r="C2407" s="22"/>
      <c r="D2407" s="22"/>
      <c r="E2407" s="23" t="s">
        <v>46</v>
      </c>
      <c r="F2407" s="24"/>
      <c r="G2407" s="20" t="s">
        <v>50</v>
      </c>
    </row>
    <row r="2408" spans="1:7" x14ac:dyDescent="0.2">
      <c r="A2408" s="6"/>
      <c r="B2408" s="99"/>
      <c r="C2408" s="8"/>
      <c r="D2408" s="8"/>
      <c r="E2408" s="1147"/>
      <c r="F2408" s="1148"/>
      <c r="G2408" s="25"/>
    </row>
    <row r="2409" spans="1:7" ht="26.25" thickBot="1" x14ac:dyDescent="0.25">
      <c r="A2409" s="210" t="s">
        <v>47</v>
      </c>
      <c r="B2409" s="28" t="s">
        <v>23</v>
      </c>
      <c r="C2409" s="28" t="s">
        <v>34</v>
      </c>
      <c r="D2409" s="110" t="s">
        <v>53</v>
      </c>
      <c r="E2409" s="114" t="s">
        <v>54</v>
      </c>
      <c r="F2409" s="111" t="s">
        <v>55</v>
      </c>
      <c r="G2409" s="112" t="s">
        <v>35</v>
      </c>
    </row>
    <row r="2410" spans="1:7" ht="13.5" thickTop="1" x14ac:dyDescent="0.2">
      <c r="A2410" s="345" t="s">
        <v>8</v>
      </c>
      <c r="B2410" s="382"/>
      <c r="C2410" s="346"/>
      <c r="D2410" s="990" t="s">
        <v>433</v>
      </c>
      <c r="E2410" s="569"/>
      <c r="F2410" s="792"/>
      <c r="G2410" s="353" t="s">
        <v>8</v>
      </c>
    </row>
    <row r="2411" spans="1:7" x14ac:dyDescent="0.2">
      <c r="A2411" s="345">
        <v>1</v>
      </c>
      <c r="B2411" s="382"/>
      <c r="C2411" s="352" t="s">
        <v>149</v>
      </c>
      <c r="D2411" s="351" t="s">
        <v>3691</v>
      </c>
      <c r="E2411" s="108">
        <v>45</v>
      </c>
      <c r="F2411" s="128">
        <v>200</v>
      </c>
      <c r="G2411" s="353">
        <f t="shared" ref="G2411:G2422" si="12">F2411*E2411</f>
        <v>9000</v>
      </c>
    </row>
    <row r="2412" spans="1:7" x14ac:dyDescent="0.2">
      <c r="A2412" s="345"/>
      <c r="B2412" s="382"/>
      <c r="C2412" s="352"/>
      <c r="D2412" s="351" t="s">
        <v>3692</v>
      </c>
      <c r="E2412" s="108"/>
      <c r="F2412" s="149"/>
      <c r="G2412" s="353" t="s">
        <v>8</v>
      </c>
    </row>
    <row r="2413" spans="1:7" x14ac:dyDescent="0.2">
      <c r="A2413" s="345">
        <v>2</v>
      </c>
      <c r="B2413" s="389"/>
      <c r="C2413" s="352" t="s">
        <v>149</v>
      </c>
      <c r="D2413" s="351" t="s">
        <v>416</v>
      </c>
      <c r="E2413" s="108">
        <v>45</v>
      </c>
      <c r="F2413" s="128">
        <v>350</v>
      </c>
      <c r="G2413" s="353">
        <f t="shared" si="12"/>
        <v>15750</v>
      </c>
    </row>
    <row r="2414" spans="1:7" x14ac:dyDescent="0.2">
      <c r="A2414" s="345"/>
      <c r="B2414" s="389"/>
      <c r="C2414" s="352"/>
      <c r="D2414" s="357" t="s">
        <v>358</v>
      </c>
      <c r="E2414" s="102"/>
      <c r="F2414" s="128"/>
      <c r="G2414" s="353" t="s">
        <v>8</v>
      </c>
    </row>
    <row r="2415" spans="1:7" x14ac:dyDescent="0.2">
      <c r="A2415" s="345">
        <v>3</v>
      </c>
      <c r="B2415" s="391"/>
      <c r="C2415" s="352" t="s">
        <v>149</v>
      </c>
      <c r="D2415" s="351" t="s">
        <v>3694</v>
      </c>
      <c r="E2415" s="388">
        <v>45</v>
      </c>
      <c r="F2415" s="392">
        <v>200</v>
      </c>
      <c r="G2415" s="353">
        <f t="shared" si="12"/>
        <v>9000</v>
      </c>
    </row>
    <row r="2416" spans="1:7" x14ac:dyDescent="0.2">
      <c r="A2416" s="345"/>
      <c r="B2416" s="755"/>
      <c r="C2416" s="756"/>
      <c r="D2416" s="657" t="s">
        <v>2113</v>
      </c>
      <c r="E2416" s="758"/>
      <c r="F2416" s="989"/>
      <c r="G2416" s="353" t="s">
        <v>8</v>
      </c>
    </row>
    <row r="2417" spans="1:7" x14ac:dyDescent="0.2">
      <c r="A2417" s="345"/>
      <c r="B2417" s="382"/>
      <c r="C2417" s="352"/>
      <c r="D2417" s="340" t="s">
        <v>435</v>
      </c>
      <c r="E2417" s="395"/>
      <c r="F2417" s="384"/>
      <c r="G2417" s="353" t="s">
        <v>8</v>
      </c>
    </row>
    <row r="2418" spans="1:7" x14ac:dyDescent="0.2">
      <c r="A2418" s="345">
        <v>4</v>
      </c>
      <c r="B2418" s="394"/>
      <c r="C2418" s="352" t="s">
        <v>149</v>
      </c>
      <c r="D2418" s="351" t="s">
        <v>3696</v>
      </c>
      <c r="E2418" s="395">
        <v>45</v>
      </c>
      <c r="F2418" s="384">
        <v>200</v>
      </c>
      <c r="G2418" s="353">
        <f t="shared" si="12"/>
        <v>9000</v>
      </c>
    </row>
    <row r="2419" spans="1:7" x14ac:dyDescent="0.2">
      <c r="A2419" s="345"/>
      <c r="B2419" s="815"/>
      <c r="C2419" s="656"/>
      <c r="D2419" s="657" t="s">
        <v>3695</v>
      </c>
      <c r="E2419" s="683"/>
      <c r="F2419" s="671"/>
      <c r="G2419" s="353" t="s">
        <v>8</v>
      </c>
    </row>
    <row r="2420" spans="1:7" x14ac:dyDescent="0.2">
      <c r="A2420" s="345">
        <v>5</v>
      </c>
      <c r="B2420" s="815"/>
      <c r="C2420" s="352" t="s">
        <v>149</v>
      </c>
      <c r="D2420" s="657" t="s">
        <v>416</v>
      </c>
      <c r="E2420" s="683">
        <v>45</v>
      </c>
      <c r="F2420" s="671">
        <v>350</v>
      </c>
      <c r="G2420" s="353">
        <f t="shared" si="12"/>
        <v>15750</v>
      </c>
    </row>
    <row r="2421" spans="1:7" x14ac:dyDescent="0.2">
      <c r="A2421" s="29"/>
      <c r="B2421" s="105"/>
      <c r="C2421" s="41"/>
      <c r="D2421" s="357" t="s">
        <v>358</v>
      </c>
      <c r="E2421" s="108"/>
      <c r="F2421" s="152"/>
      <c r="G2421" s="353" t="s">
        <v>8</v>
      </c>
    </row>
    <row r="2422" spans="1:7" x14ac:dyDescent="0.2">
      <c r="A2422" s="29">
        <v>6</v>
      </c>
      <c r="B2422" s="793"/>
      <c r="C2422" s="352" t="s">
        <v>149</v>
      </c>
      <c r="D2422" s="669" t="s">
        <v>3693</v>
      </c>
      <c r="E2422" s="745">
        <v>45</v>
      </c>
      <c r="F2422" s="794">
        <v>200</v>
      </c>
      <c r="G2422" s="353">
        <f t="shared" si="12"/>
        <v>9000</v>
      </c>
    </row>
    <row r="2423" spans="1:7" x14ac:dyDescent="0.2">
      <c r="A2423" s="29"/>
      <c r="B2423" s="793"/>
      <c r="C2423" s="647"/>
      <c r="D2423" s="786" t="s">
        <v>2113</v>
      </c>
      <c r="E2423" s="745"/>
      <c r="F2423" s="794"/>
      <c r="G2423" s="353" t="s">
        <v>8</v>
      </c>
    </row>
    <row r="2424" spans="1:7" x14ac:dyDescent="0.2">
      <c r="A2424" s="29"/>
      <c r="B2424" s="107"/>
      <c r="C2424" s="41"/>
      <c r="D2424" s="136"/>
      <c r="E2424" s="153"/>
      <c r="F2424" s="128"/>
      <c r="G2424" s="35"/>
    </row>
    <row r="2425" spans="1:7" x14ac:dyDescent="0.2">
      <c r="A2425" s="29"/>
      <c r="B2425" s="107"/>
      <c r="C2425" s="41"/>
      <c r="D2425" s="67"/>
      <c r="E2425" s="153"/>
      <c r="F2425" s="128"/>
      <c r="G2425" s="35"/>
    </row>
    <row r="2426" spans="1:7" x14ac:dyDescent="0.2">
      <c r="A2426" s="29"/>
      <c r="B2426" s="101"/>
      <c r="C2426" s="41"/>
      <c r="D2426" s="67"/>
      <c r="E2426" s="153"/>
      <c r="F2426" s="128"/>
      <c r="G2426" s="35"/>
    </row>
    <row r="2427" spans="1:7" x14ac:dyDescent="0.2">
      <c r="A2427" s="29"/>
      <c r="B2427" s="105"/>
      <c r="C2427" s="41"/>
      <c r="D2427" s="130"/>
      <c r="E2427" s="104"/>
      <c r="F2427" s="154"/>
      <c r="G2427" s="35"/>
    </row>
    <row r="2428" spans="1:7" x14ac:dyDescent="0.2">
      <c r="A2428" s="29"/>
      <c r="B2428" s="105"/>
      <c r="C2428" s="41"/>
      <c r="D2428" s="67"/>
      <c r="E2428" s="104"/>
      <c r="F2428" s="154"/>
      <c r="G2428" s="35"/>
    </row>
    <row r="2429" spans="1:7" x14ac:dyDescent="0.2">
      <c r="A2429" s="29"/>
      <c r="B2429" s="101"/>
      <c r="C2429" s="41"/>
      <c r="D2429" s="67"/>
      <c r="E2429" s="104"/>
      <c r="F2429" s="154"/>
      <c r="G2429" s="35"/>
    </row>
    <row r="2430" spans="1:7" x14ac:dyDescent="0.2">
      <c r="A2430" s="29"/>
      <c r="B2430" s="101"/>
      <c r="C2430" s="41"/>
      <c r="D2430" s="136"/>
      <c r="E2430" s="104"/>
      <c r="F2430" s="154"/>
      <c r="G2430" s="35"/>
    </row>
    <row r="2431" spans="1:7" x14ac:dyDescent="0.2">
      <c r="A2431" s="29"/>
      <c r="B2431" s="101"/>
      <c r="C2431" s="41"/>
      <c r="D2431" s="136"/>
      <c r="E2431" s="104"/>
      <c r="F2431" s="154"/>
      <c r="G2431" s="35"/>
    </row>
    <row r="2432" spans="1:7" x14ac:dyDescent="0.2">
      <c r="A2432" s="29"/>
      <c r="B2432" s="101"/>
      <c r="C2432" s="41"/>
      <c r="D2432" s="136"/>
      <c r="E2432" s="104"/>
      <c r="F2432" s="154"/>
      <c r="G2432" s="35"/>
    </row>
    <row r="2433" spans="1:7" x14ac:dyDescent="0.2">
      <c r="A2433" s="29"/>
      <c r="B2433" s="101"/>
      <c r="C2433" s="41"/>
      <c r="D2433" s="136"/>
      <c r="E2433" s="104"/>
      <c r="F2433" s="154"/>
      <c r="G2433" s="35"/>
    </row>
    <row r="2434" spans="1:7" x14ac:dyDescent="0.2">
      <c r="A2434" s="29"/>
      <c r="B2434" s="101"/>
      <c r="C2434" s="41"/>
      <c r="D2434" s="136"/>
      <c r="E2434" s="104"/>
      <c r="F2434" s="154"/>
      <c r="G2434" s="35"/>
    </row>
    <row r="2435" spans="1:7" x14ac:dyDescent="0.2">
      <c r="A2435" s="29"/>
      <c r="B2435" s="101"/>
      <c r="C2435" s="41"/>
      <c r="D2435" s="136"/>
      <c r="E2435" s="104"/>
      <c r="F2435" s="154"/>
      <c r="G2435" s="35"/>
    </row>
    <row r="2436" spans="1:7" x14ac:dyDescent="0.2">
      <c r="A2436" s="29"/>
      <c r="B2436" s="101"/>
      <c r="C2436" s="41"/>
      <c r="D2436" s="62"/>
      <c r="E2436" s="104"/>
      <c r="F2436" s="154"/>
      <c r="G2436" s="35"/>
    </row>
    <row r="2437" spans="1:7" x14ac:dyDescent="0.2">
      <c r="A2437" s="29"/>
      <c r="B2437" s="101"/>
      <c r="C2437" s="41"/>
      <c r="D2437" s="67"/>
      <c r="E2437" s="104"/>
      <c r="F2437" s="154"/>
      <c r="G2437" s="35"/>
    </row>
    <row r="2438" spans="1:7" x14ac:dyDescent="0.2">
      <c r="A2438" s="29"/>
      <c r="B2438" s="101"/>
      <c r="C2438" s="41"/>
      <c r="D2438" s="159"/>
      <c r="E2438" s="104"/>
      <c r="F2438" s="154"/>
      <c r="G2438" s="35"/>
    </row>
    <row r="2439" spans="1:7" x14ac:dyDescent="0.2">
      <c r="A2439" s="29"/>
      <c r="B2439" s="101"/>
      <c r="C2439" s="41"/>
      <c r="D2439" s="136"/>
      <c r="E2439" s="153"/>
      <c r="F2439" s="128"/>
      <c r="G2439" s="35"/>
    </row>
    <row r="2440" spans="1:7" x14ac:dyDescent="0.2">
      <c r="A2440" s="29"/>
      <c r="B2440" s="101"/>
      <c r="C2440" s="41"/>
      <c r="D2440" s="136"/>
      <c r="E2440" s="102"/>
      <c r="F2440" s="128"/>
      <c r="G2440" s="35"/>
    </row>
    <row r="2441" spans="1:7" x14ac:dyDescent="0.2">
      <c r="A2441" s="29"/>
      <c r="B2441" s="101"/>
      <c r="C2441" s="31"/>
      <c r="D2441" s="67"/>
      <c r="E2441" s="131"/>
      <c r="F2441" s="117"/>
      <c r="G2441" s="35"/>
    </row>
    <row r="2442" spans="1:7" x14ac:dyDescent="0.2">
      <c r="A2442" s="29"/>
      <c r="B2442" s="101"/>
      <c r="C2442" s="41"/>
      <c r="D2442" s="406" t="s">
        <v>8</v>
      </c>
      <c r="E2442" s="108"/>
      <c r="F2442" s="149"/>
      <c r="G2442" s="35"/>
    </row>
    <row r="2443" spans="1:7" x14ac:dyDescent="0.2">
      <c r="A2443" s="29"/>
      <c r="B2443" s="101"/>
      <c r="C2443" s="41"/>
      <c r="D2443" s="144"/>
      <c r="E2443" s="108"/>
      <c r="F2443" s="149"/>
      <c r="G2443" s="35"/>
    </row>
    <row r="2444" spans="1:7" ht="13.5" thickBot="1" x14ac:dyDescent="0.25">
      <c r="A2444" s="45"/>
      <c r="B2444" s="132"/>
      <c r="C2444" s="115"/>
      <c r="D2444" s="115"/>
      <c r="E2444" s="132"/>
      <c r="F2444" s="49" t="s">
        <v>15</v>
      </c>
      <c r="G2444" s="50">
        <f>SUM(G2410:G2443)</f>
        <v>67500</v>
      </c>
    </row>
    <row r="2445" spans="1:7" ht="13.5" thickTop="1" x14ac:dyDescent="0.2">
      <c r="A2445" s="1149" t="s">
        <v>3697</v>
      </c>
      <c r="B2445" s="1150"/>
      <c r="C2445" s="1150"/>
      <c r="D2445" s="1150"/>
      <c r="E2445" s="1150"/>
      <c r="F2445" s="1150"/>
      <c r="G2445" s="1151"/>
    </row>
    <row r="2446" spans="1:7" ht="13.5" thickBot="1" x14ac:dyDescent="0.25">
      <c r="A2446" s="52"/>
      <c r="B2446" s="103"/>
      <c r="C2446" s="355" t="s">
        <v>3698</v>
      </c>
      <c r="D2446" s="54"/>
      <c r="E2446" s="103"/>
      <c r="F2446" s="55"/>
      <c r="G2446" s="56"/>
    </row>
    <row r="2447" spans="1:7" ht="13.5" thickTop="1" x14ac:dyDescent="0.2">
      <c r="A2447" s="1130"/>
      <c r="B2447" s="1131"/>
      <c r="C2447" s="1131"/>
      <c r="D2447" s="57" t="s">
        <v>11</v>
      </c>
      <c r="E2447" s="1132" t="s">
        <v>12</v>
      </c>
      <c r="F2447" s="1132"/>
      <c r="G2447" s="1133"/>
    </row>
    <row r="2448" spans="1:7" x14ac:dyDescent="0.2">
      <c r="A2448" s="1134" t="s">
        <v>17</v>
      </c>
      <c r="B2448" s="1135"/>
      <c r="C2448" s="1135"/>
      <c r="D2448" s="39"/>
      <c r="E2448" s="1136"/>
      <c r="F2448" s="1137"/>
      <c r="G2448" s="1138"/>
    </row>
    <row r="2449" spans="1:7" x14ac:dyDescent="0.2">
      <c r="A2449" s="1134" t="s">
        <v>38</v>
      </c>
      <c r="B2449" s="1135"/>
      <c r="C2449" s="1135"/>
      <c r="D2449" s="58" t="s">
        <v>413</v>
      </c>
      <c r="E2449" s="1139" t="s">
        <v>142</v>
      </c>
      <c r="F2449" s="1139"/>
      <c r="G2449" s="1140"/>
    </row>
    <row r="2450" spans="1:7" ht="13.5" thickBot="1" x14ac:dyDescent="0.25">
      <c r="A2450" s="1141" t="s">
        <v>39</v>
      </c>
      <c r="B2450" s="1142"/>
      <c r="C2450" s="1142"/>
      <c r="D2450" s="59" t="s">
        <v>414</v>
      </c>
      <c r="E2450" s="1143" t="s">
        <v>0</v>
      </c>
      <c r="F2450" s="1143"/>
      <c r="G2450" s="1144"/>
    </row>
    <row r="2451" spans="1:7" ht="16.5" x14ac:dyDescent="0.25">
      <c r="A2451" s="1152" t="s">
        <v>29</v>
      </c>
      <c r="B2451" s="1153"/>
      <c r="C2451" s="1153"/>
      <c r="D2451" s="1153"/>
      <c r="E2451" s="1153"/>
      <c r="F2451" s="1153"/>
      <c r="G2451" s="1154"/>
    </row>
    <row r="2452" spans="1:7" x14ac:dyDescent="0.2">
      <c r="A2452" s="1155" t="s">
        <v>48</v>
      </c>
      <c r="B2452" s="1156"/>
      <c r="C2452" s="1156"/>
      <c r="D2452" s="1156"/>
      <c r="E2452" s="1156"/>
      <c r="F2452" s="1156"/>
      <c r="G2452" s="1157"/>
    </row>
    <row r="2453" spans="1:7" x14ac:dyDescent="0.2">
      <c r="A2453" s="1158" t="s">
        <v>49</v>
      </c>
      <c r="B2453" s="1159"/>
      <c r="C2453" s="1159"/>
      <c r="D2453" s="1159"/>
      <c r="E2453" s="1159"/>
      <c r="F2453" s="1159"/>
      <c r="G2453" s="1160"/>
    </row>
    <row r="2454" spans="1:7" x14ac:dyDescent="0.2">
      <c r="A2454" s="6"/>
      <c r="B2454" s="99"/>
      <c r="C2454" s="8"/>
      <c r="D2454" s="9"/>
      <c r="E2454" s="99"/>
      <c r="F2454" s="10"/>
      <c r="G2454" s="11" t="s">
        <v>20</v>
      </c>
    </row>
    <row r="2455" spans="1:7" x14ac:dyDescent="0.2">
      <c r="A2455" s="12" t="s">
        <v>1</v>
      </c>
      <c r="B2455" s="13"/>
      <c r="C2455" s="14" t="s">
        <v>61</v>
      </c>
      <c r="D2455" s="13"/>
      <c r="E2455" s="343" t="s">
        <v>3795</v>
      </c>
      <c r="F2455" s="98"/>
      <c r="G2455" s="344" t="s">
        <v>3752</v>
      </c>
    </row>
    <row r="2456" spans="1:7" x14ac:dyDescent="0.2">
      <c r="A2456" s="17" t="s">
        <v>8</v>
      </c>
      <c r="B2456" s="100"/>
      <c r="C2456" s="19"/>
      <c r="D2456" s="4"/>
      <c r="E2456" s="1145"/>
      <c r="F2456" s="1146"/>
      <c r="G2456" s="20"/>
    </row>
    <row r="2457" spans="1:7" x14ac:dyDescent="0.2">
      <c r="A2457" s="21" t="s">
        <v>37</v>
      </c>
      <c r="B2457" s="22"/>
      <c r="C2457" s="22"/>
      <c r="D2457" s="22"/>
      <c r="E2457" s="23" t="s">
        <v>46</v>
      </c>
      <c r="F2457" s="24"/>
      <c r="G2457" s="20" t="s">
        <v>50</v>
      </c>
    </row>
    <row r="2458" spans="1:7" x14ac:dyDescent="0.2">
      <c r="A2458" s="6"/>
      <c r="B2458" s="99"/>
      <c r="C2458" s="8"/>
      <c r="D2458" s="8"/>
      <c r="E2458" s="1147"/>
      <c r="F2458" s="1148"/>
      <c r="G2458" s="25"/>
    </row>
    <row r="2459" spans="1:7" ht="26.25" thickBot="1" x14ac:dyDescent="0.25">
      <c r="A2459" s="210" t="s">
        <v>47</v>
      </c>
      <c r="B2459" s="28" t="s">
        <v>23</v>
      </c>
      <c r="C2459" s="28" t="s">
        <v>34</v>
      </c>
      <c r="D2459" s="110" t="s">
        <v>53</v>
      </c>
      <c r="E2459" s="114" t="s">
        <v>54</v>
      </c>
      <c r="F2459" s="111" t="s">
        <v>55</v>
      </c>
      <c r="G2459" s="112" t="s">
        <v>35</v>
      </c>
    </row>
    <row r="2460" spans="1:7" ht="13.5" thickTop="1" x14ac:dyDescent="0.2">
      <c r="A2460" s="29">
        <v>1</v>
      </c>
      <c r="B2460" s="211"/>
      <c r="C2460" s="346" t="s">
        <v>2311</v>
      </c>
      <c r="D2460" s="791" t="s">
        <v>2310</v>
      </c>
      <c r="E2460" s="569">
        <v>120</v>
      </c>
      <c r="F2460" s="792">
        <v>40</v>
      </c>
      <c r="G2460" s="35">
        <f>F2460*E2460</f>
        <v>4800</v>
      </c>
    </row>
    <row r="2461" spans="1:7" x14ac:dyDescent="0.2">
      <c r="A2461" s="29"/>
      <c r="B2461" s="101"/>
      <c r="C2461" s="352"/>
      <c r="D2461" s="351"/>
      <c r="E2461" s="108"/>
      <c r="F2461" s="128"/>
      <c r="G2461" s="35"/>
    </row>
    <row r="2462" spans="1:7" x14ac:dyDescent="0.2">
      <c r="A2462" s="29"/>
      <c r="B2462" s="101"/>
      <c r="C2462" s="352"/>
      <c r="D2462" s="351"/>
      <c r="E2462" s="108"/>
      <c r="F2462" s="149"/>
      <c r="G2462" s="353"/>
    </row>
    <row r="2463" spans="1:7" x14ac:dyDescent="0.2">
      <c r="A2463" s="29"/>
      <c r="B2463" s="101"/>
      <c r="C2463" s="352"/>
      <c r="D2463" s="351"/>
      <c r="E2463" s="108"/>
      <c r="F2463" s="128"/>
      <c r="G2463" s="353"/>
    </row>
    <row r="2464" spans="1:7" x14ac:dyDescent="0.2">
      <c r="A2464" s="29"/>
      <c r="B2464" s="105"/>
      <c r="C2464" s="352"/>
      <c r="D2464" s="357"/>
      <c r="E2464" s="102"/>
      <c r="F2464" s="128"/>
      <c r="G2464" s="353" t="s">
        <v>8</v>
      </c>
    </row>
    <row r="2465" spans="1:7" x14ac:dyDescent="0.2">
      <c r="A2465" s="29"/>
      <c r="B2465" s="105"/>
      <c r="C2465" s="352"/>
      <c r="D2465" s="791"/>
      <c r="E2465" s="102"/>
      <c r="F2465" s="128"/>
      <c r="G2465" s="353" t="s">
        <v>8</v>
      </c>
    </row>
    <row r="2466" spans="1:7" x14ac:dyDescent="0.2">
      <c r="A2466" s="29"/>
      <c r="B2466" s="151"/>
      <c r="C2466" s="366"/>
      <c r="D2466" s="351"/>
      <c r="E2466" s="108"/>
      <c r="F2466" s="150"/>
      <c r="G2466" s="353" t="s">
        <v>8</v>
      </c>
    </row>
    <row r="2467" spans="1:7" x14ac:dyDescent="0.2">
      <c r="A2467" s="29"/>
      <c r="B2467" s="101"/>
      <c r="C2467" s="352"/>
      <c r="D2467" s="351"/>
      <c r="E2467" s="104"/>
      <c r="F2467" s="128"/>
      <c r="G2467" s="353" t="s">
        <v>8</v>
      </c>
    </row>
    <row r="2468" spans="1:7" x14ac:dyDescent="0.2">
      <c r="A2468" s="29"/>
      <c r="B2468" s="106"/>
      <c r="C2468" s="41"/>
      <c r="D2468" s="351"/>
      <c r="E2468" s="104"/>
      <c r="F2468" s="128"/>
      <c r="G2468" s="353" t="s">
        <v>8</v>
      </c>
    </row>
    <row r="2469" spans="1:7" x14ac:dyDescent="0.2">
      <c r="A2469" s="29"/>
      <c r="B2469" s="105"/>
      <c r="C2469" s="41"/>
      <c r="D2469" s="136"/>
      <c r="E2469" s="108"/>
      <c r="F2469" s="152"/>
      <c r="G2469" s="353" t="s">
        <v>8</v>
      </c>
    </row>
    <row r="2470" spans="1:7" x14ac:dyDescent="0.2">
      <c r="A2470" s="29"/>
      <c r="B2470" s="793"/>
      <c r="C2470" s="647"/>
      <c r="D2470" s="786"/>
      <c r="E2470" s="745"/>
      <c r="F2470" s="794"/>
      <c r="G2470" s="353"/>
    </row>
    <row r="2471" spans="1:7" x14ac:dyDescent="0.2">
      <c r="A2471" s="29"/>
      <c r="B2471" s="793"/>
      <c r="C2471" s="647"/>
      <c r="D2471" s="786"/>
      <c r="E2471" s="745"/>
      <c r="F2471" s="794"/>
      <c r="G2471" s="353" t="s">
        <v>8</v>
      </c>
    </row>
    <row r="2472" spans="1:7" x14ac:dyDescent="0.2">
      <c r="A2472" s="29"/>
      <c r="B2472" s="107"/>
      <c r="C2472" s="41"/>
      <c r="D2472" s="136"/>
      <c r="E2472" s="153"/>
      <c r="F2472" s="128"/>
      <c r="G2472" s="35"/>
    </row>
    <row r="2473" spans="1:7" x14ac:dyDescent="0.2">
      <c r="A2473" s="29"/>
      <c r="B2473" s="107"/>
      <c r="C2473" s="41"/>
      <c r="D2473" s="67"/>
      <c r="E2473" s="153"/>
      <c r="F2473" s="128"/>
      <c r="G2473" s="35"/>
    </row>
    <row r="2474" spans="1:7" x14ac:dyDescent="0.2">
      <c r="A2474" s="29"/>
      <c r="B2474" s="101"/>
      <c r="C2474" s="41"/>
      <c r="D2474" s="67"/>
      <c r="E2474" s="108"/>
      <c r="F2474" s="128"/>
      <c r="G2474" s="35"/>
    </row>
    <row r="2475" spans="1:7" x14ac:dyDescent="0.2">
      <c r="A2475" s="29"/>
      <c r="B2475" s="101"/>
      <c r="C2475" s="41"/>
      <c r="D2475" s="67"/>
      <c r="E2475" s="153"/>
      <c r="F2475" s="128"/>
      <c r="G2475" s="35"/>
    </row>
    <row r="2476" spans="1:7" x14ac:dyDescent="0.2">
      <c r="A2476" s="29"/>
      <c r="B2476" s="105"/>
      <c r="C2476" s="41"/>
      <c r="D2476" s="130"/>
      <c r="E2476" s="104"/>
      <c r="F2476" s="154"/>
      <c r="G2476" s="35"/>
    </row>
    <row r="2477" spans="1:7" x14ac:dyDescent="0.2">
      <c r="A2477" s="29"/>
      <c r="B2477" s="105"/>
      <c r="C2477" s="41"/>
      <c r="D2477" s="67"/>
      <c r="E2477" s="104"/>
      <c r="F2477" s="154"/>
      <c r="G2477" s="35"/>
    </row>
    <row r="2478" spans="1:7" x14ac:dyDescent="0.2">
      <c r="A2478" s="29"/>
      <c r="B2478" s="101"/>
      <c r="C2478" s="41"/>
      <c r="D2478" s="67"/>
      <c r="E2478" s="104"/>
      <c r="F2478" s="154"/>
      <c r="G2478" s="35"/>
    </row>
    <row r="2479" spans="1:7" x14ac:dyDescent="0.2">
      <c r="A2479" s="29"/>
      <c r="B2479" s="101"/>
      <c r="C2479" s="41"/>
      <c r="D2479" s="136"/>
      <c r="E2479" s="104"/>
      <c r="F2479" s="154"/>
      <c r="G2479" s="35"/>
    </row>
    <row r="2480" spans="1:7" x14ac:dyDescent="0.2">
      <c r="A2480" s="29"/>
      <c r="B2480" s="101"/>
      <c r="C2480" s="41"/>
      <c r="D2480" s="136"/>
      <c r="E2480" s="104"/>
      <c r="F2480" s="154"/>
      <c r="G2480" s="35"/>
    </row>
    <row r="2481" spans="1:7" x14ac:dyDescent="0.2">
      <c r="A2481" s="29"/>
      <c r="B2481" s="101"/>
      <c r="C2481" s="41"/>
      <c r="D2481" s="136"/>
      <c r="E2481" s="104"/>
      <c r="F2481" s="154"/>
      <c r="G2481" s="35"/>
    </row>
    <row r="2482" spans="1:7" x14ac:dyDescent="0.2">
      <c r="A2482" s="29"/>
      <c r="B2482" s="101"/>
      <c r="C2482" s="41"/>
      <c r="D2482" s="136"/>
      <c r="E2482" s="104"/>
      <c r="F2482" s="154"/>
      <c r="G2482" s="35"/>
    </row>
    <row r="2483" spans="1:7" x14ac:dyDescent="0.2">
      <c r="A2483" s="29"/>
      <c r="B2483" s="101"/>
      <c r="C2483" s="41"/>
      <c r="D2483" s="136"/>
      <c r="E2483" s="104"/>
      <c r="F2483" s="154"/>
      <c r="G2483" s="35"/>
    </row>
    <row r="2484" spans="1:7" x14ac:dyDescent="0.2">
      <c r="A2484" s="29"/>
      <c r="B2484" s="101"/>
      <c r="C2484" s="41"/>
      <c r="D2484" s="136"/>
      <c r="E2484" s="104"/>
      <c r="F2484" s="154"/>
      <c r="G2484" s="35"/>
    </row>
    <row r="2485" spans="1:7" x14ac:dyDescent="0.2">
      <c r="A2485" s="29"/>
      <c r="B2485" s="101"/>
      <c r="C2485" s="41"/>
      <c r="D2485" s="62"/>
      <c r="E2485" s="104"/>
      <c r="F2485" s="154"/>
      <c r="G2485" s="35"/>
    </row>
    <row r="2486" spans="1:7" x14ac:dyDescent="0.2">
      <c r="A2486" s="29"/>
      <c r="B2486" s="101"/>
      <c r="C2486" s="41"/>
      <c r="D2486" s="67"/>
      <c r="E2486" s="104"/>
      <c r="F2486" s="154"/>
      <c r="G2486" s="35"/>
    </row>
    <row r="2487" spans="1:7" x14ac:dyDescent="0.2">
      <c r="A2487" s="29"/>
      <c r="B2487" s="101"/>
      <c r="C2487" s="41"/>
      <c r="D2487" s="159"/>
      <c r="E2487" s="104"/>
      <c r="F2487" s="154"/>
      <c r="G2487" s="35"/>
    </row>
    <row r="2488" spans="1:7" x14ac:dyDescent="0.2">
      <c r="A2488" s="29"/>
      <c r="B2488" s="101"/>
      <c r="C2488" s="41"/>
      <c r="D2488" s="160"/>
      <c r="E2488" s="108"/>
      <c r="F2488" s="128"/>
      <c r="G2488" s="35"/>
    </row>
    <row r="2489" spans="1:7" x14ac:dyDescent="0.2">
      <c r="A2489" s="29"/>
      <c r="B2489" s="101"/>
      <c r="C2489" s="41"/>
      <c r="D2489" s="136"/>
      <c r="E2489" s="153"/>
      <c r="F2489" s="128"/>
      <c r="G2489" s="35"/>
    </row>
    <row r="2490" spans="1:7" x14ac:dyDescent="0.2">
      <c r="A2490" s="29"/>
      <c r="B2490" s="101"/>
      <c r="C2490" s="41"/>
      <c r="D2490" s="136"/>
      <c r="E2490" s="102"/>
      <c r="F2490" s="128"/>
      <c r="G2490" s="35"/>
    </row>
    <row r="2491" spans="1:7" x14ac:dyDescent="0.2">
      <c r="A2491" s="29"/>
      <c r="B2491" s="101"/>
      <c r="C2491" s="31"/>
      <c r="D2491" s="67"/>
      <c r="E2491" s="131"/>
      <c r="F2491" s="117"/>
      <c r="G2491" s="35"/>
    </row>
    <row r="2492" spans="1:7" x14ac:dyDescent="0.2">
      <c r="A2492" s="29"/>
      <c r="B2492" s="101"/>
      <c r="C2492" s="41"/>
      <c r="D2492" s="406" t="s">
        <v>8</v>
      </c>
      <c r="E2492" s="108"/>
      <c r="F2492" s="149"/>
      <c r="G2492" s="35"/>
    </row>
    <row r="2493" spans="1:7" x14ac:dyDescent="0.2">
      <c r="A2493" s="29"/>
      <c r="B2493" s="101"/>
      <c r="C2493" s="41"/>
      <c r="D2493" s="144"/>
      <c r="E2493" s="108"/>
      <c r="F2493" s="149"/>
      <c r="G2493" s="35"/>
    </row>
    <row r="2494" spans="1:7" ht="13.5" thickBot="1" x14ac:dyDescent="0.25">
      <c r="A2494" s="45"/>
      <c r="B2494" s="132"/>
      <c r="C2494" s="115"/>
      <c r="D2494" s="115"/>
      <c r="E2494" s="132"/>
      <c r="F2494" s="49" t="s">
        <v>15</v>
      </c>
      <c r="G2494" s="50">
        <f>SUM(G2460:G2493)</f>
        <v>4800</v>
      </c>
    </row>
    <row r="2495" spans="1:7" ht="13.5" thickTop="1" x14ac:dyDescent="0.2">
      <c r="A2495" s="1149" t="s">
        <v>3754</v>
      </c>
      <c r="B2495" s="1150"/>
      <c r="C2495" s="1150"/>
      <c r="D2495" s="1150"/>
      <c r="E2495" s="1150"/>
      <c r="F2495" s="1150"/>
      <c r="G2495" s="1151"/>
    </row>
    <row r="2496" spans="1:7" ht="13.5" thickBot="1" x14ac:dyDescent="0.25">
      <c r="A2496" s="52"/>
      <c r="B2496" s="103"/>
      <c r="C2496" s="675" t="s">
        <v>8</v>
      </c>
      <c r="D2496" s="675"/>
      <c r="E2496" s="103"/>
      <c r="F2496" s="55"/>
      <c r="G2496" s="56"/>
    </row>
    <row r="2497" spans="1:7" ht="13.5" thickTop="1" x14ac:dyDescent="0.2">
      <c r="A2497" s="1130"/>
      <c r="B2497" s="1131"/>
      <c r="C2497" s="1131"/>
      <c r="D2497" s="57" t="s">
        <v>11</v>
      </c>
      <c r="E2497" s="1132" t="s">
        <v>12</v>
      </c>
      <c r="F2497" s="1132"/>
      <c r="G2497" s="1133"/>
    </row>
    <row r="2498" spans="1:7" x14ac:dyDescent="0.2">
      <c r="A2498" s="1134" t="s">
        <v>17</v>
      </c>
      <c r="B2498" s="1135"/>
      <c r="C2498" s="1135"/>
      <c r="D2498" s="39"/>
      <c r="E2498" s="1136"/>
      <c r="F2498" s="1137"/>
      <c r="G2498" s="1138"/>
    </row>
    <row r="2499" spans="1:7" x14ac:dyDescent="0.2">
      <c r="A2499" s="1134" t="s">
        <v>38</v>
      </c>
      <c r="B2499" s="1135"/>
      <c r="C2499" s="1135"/>
      <c r="D2499" s="58" t="s">
        <v>413</v>
      </c>
      <c r="E2499" s="1139" t="s">
        <v>142</v>
      </c>
      <c r="F2499" s="1139"/>
      <c r="G2499" s="1140"/>
    </row>
    <row r="2500" spans="1:7" ht="13.5" thickBot="1" x14ac:dyDescent="0.25">
      <c r="A2500" s="1141" t="s">
        <v>39</v>
      </c>
      <c r="B2500" s="1142"/>
      <c r="C2500" s="1142"/>
      <c r="D2500" s="59" t="s">
        <v>414</v>
      </c>
      <c r="E2500" s="1143" t="s">
        <v>0</v>
      </c>
      <c r="F2500" s="1143"/>
      <c r="G2500" s="1144"/>
    </row>
    <row r="2501" spans="1:7" ht="16.5" x14ac:dyDescent="0.25">
      <c r="A2501" s="1152" t="s">
        <v>29</v>
      </c>
      <c r="B2501" s="1153"/>
      <c r="C2501" s="1153"/>
      <c r="D2501" s="1153"/>
      <c r="E2501" s="1153"/>
      <c r="F2501" s="1153"/>
      <c r="G2501" s="1154"/>
    </row>
    <row r="2502" spans="1:7" x14ac:dyDescent="0.2">
      <c r="A2502" s="1155" t="s">
        <v>48</v>
      </c>
      <c r="B2502" s="1156"/>
      <c r="C2502" s="1156"/>
      <c r="D2502" s="1156"/>
      <c r="E2502" s="1156"/>
      <c r="F2502" s="1156"/>
      <c r="G2502" s="1157"/>
    </row>
    <row r="2503" spans="1:7" x14ac:dyDescent="0.2">
      <c r="A2503" s="1158" t="s">
        <v>49</v>
      </c>
      <c r="B2503" s="1159"/>
      <c r="C2503" s="1159"/>
      <c r="D2503" s="1159"/>
      <c r="E2503" s="1159"/>
      <c r="F2503" s="1159"/>
      <c r="G2503" s="1160"/>
    </row>
    <row r="2504" spans="1:7" x14ac:dyDescent="0.2">
      <c r="A2504" s="6"/>
      <c r="B2504" s="99"/>
      <c r="C2504" s="8"/>
      <c r="D2504" s="9"/>
      <c r="E2504" s="99"/>
      <c r="F2504" s="10"/>
      <c r="G2504" s="11" t="s">
        <v>20</v>
      </c>
    </row>
    <row r="2505" spans="1:7" x14ac:dyDescent="0.2">
      <c r="A2505" s="12" t="s">
        <v>1</v>
      </c>
      <c r="B2505" s="13"/>
      <c r="C2505" s="14" t="s">
        <v>61</v>
      </c>
      <c r="D2505" s="13"/>
      <c r="E2505" s="343" t="s">
        <v>3728</v>
      </c>
      <c r="F2505" s="98"/>
      <c r="G2505" s="344" t="s">
        <v>3708</v>
      </c>
    </row>
    <row r="2506" spans="1:7" x14ac:dyDescent="0.2">
      <c r="A2506" s="17" t="s">
        <v>8</v>
      </c>
      <c r="B2506" s="100"/>
      <c r="C2506" s="19"/>
      <c r="D2506" s="4"/>
      <c r="E2506" s="1145"/>
      <c r="F2506" s="1146"/>
      <c r="G2506" s="20"/>
    </row>
    <row r="2507" spans="1:7" x14ac:dyDescent="0.2">
      <c r="A2507" s="21" t="s">
        <v>37</v>
      </c>
      <c r="B2507" s="22"/>
      <c r="C2507" s="22"/>
      <c r="D2507" s="22"/>
      <c r="E2507" s="23" t="s">
        <v>46</v>
      </c>
      <c r="F2507" s="24"/>
      <c r="G2507" s="20" t="s">
        <v>50</v>
      </c>
    </row>
    <row r="2508" spans="1:7" x14ac:dyDescent="0.2">
      <c r="A2508" s="6"/>
      <c r="B2508" s="99"/>
      <c r="C2508" s="8"/>
      <c r="D2508" s="8"/>
      <c r="E2508" s="1147"/>
      <c r="F2508" s="1148"/>
      <c r="G2508" s="25"/>
    </row>
    <row r="2509" spans="1:7" ht="26.25" thickBot="1" x14ac:dyDescent="0.25">
      <c r="A2509" s="210" t="s">
        <v>47</v>
      </c>
      <c r="B2509" s="28" t="s">
        <v>23</v>
      </c>
      <c r="C2509" s="28" t="s">
        <v>34</v>
      </c>
      <c r="D2509" s="110" t="s">
        <v>53</v>
      </c>
      <c r="E2509" s="114" t="s">
        <v>54</v>
      </c>
      <c r="F2509" s="111" t="s">
        <v>55</v>
      </c>
      <c r="G2509" s="112" t="s">
        <v>35</v>
      </c>
    </row>
    <row r="2510" spans="1:7" ht="13.5" thickTop="1" x14ac:dyDescent="0.2">
      <c r="A2510" s="345">
        <v>1</v>
      </c>
      <c r="B2510" s="382"/>
      <c r="C2510" s="346" t="s">
        <v>149</v>
      </c>
      <c r="D2510" s="791" t="s">
        <v>3426</v>
      </c>
      <c r="E2510" s="569">
        <v>40</v>
      </c>
      <c r="F2510" s="792">
        <v>200</v>
      </c>
      <c r="G2510" s="353">
        <f>F2510*E2510</f>
        <v>8000</v>
      </c>
    </row>
    <row r="2511" spans="1:7" x14ac:dyDescent="0.2">
      <c r="A2511" s="345"/>
      <c r="B2511" s="382"/>
      <c r="C2511" s="352"/>
      <c r="D2511" s="351" t="s">
        <v>469</v>
      </c>
      <c r="E2511" s="108"/>
      <c r="F2511" s="128"/>
      <c r="G2511" s="353" t="s">
        <v>8</v>
      </c>
    </row>
    <row r="2512" spans="1:7" x14ac:dyDescent="0.2">
      <c r="A2512" s="345">
        <v>2</v>
      </c>
      <c r="B2512" s="382"/>
      <c r="C2512" s="352" t="s">
        <v>149</v>
      </c>
      <c r="D2512" s="351" t="s">
        <v>416</v>
      </c>
      <c r="E2512" s="108">
        <v>40</v>
      </c>
      <c r="F2512" s="149">
        <v>350</v>
      </c>
      <c r="G2512" s="353">
        <f t="shared" ref="G2512" si="13">F2512*E2512</f>
        <v>14000</v>
      </c>
    </row>
    <row r="2513" spans="1:7" x14ac:dyDescent="0.2">
      <c r="A2513" s="345"/>
      <c r="B2513" s="389"/>
      <c r="C2513" s="352"/>
      <c r="D2513" s="351" t="s">
        <v>358</v>
      </c>
      <c r="E2513" s="108"/>
      <c r="F2513" s="128"/>
      <c r="G2513" s="353" t="s">
        <v>8</v>
      </c>
    </row>
    <row r="2514" spans="1:7" x14ac:dyDescent="0.2">
      <c r="A2514" s="345">
        <v>3</v>
      </c>
      <c r="B2514" s="389"/>
      <c r="C2514" s="352" t="s">
        <v>149</v>
      </c>
      <c r="D2514" s="357" t="s">
        <v>719</v>
      </c>
      <c r="E2514" s="102">
        <v>40</v>
      </c>
      <c r="F2514" s="128">
        <v>200</v>
      </c>
      <c r="G2514" s="353">
        <f t="shared" ref="G2514" si="14">F2514*E2514</f>
        <v>8000</v>
      </c>
    </row>
    <row r="2515" spans="1:7" x14ac:dyDescent="0.2">
      <c r="A2515" s="345"/>
      <c r="B2515" s="391"/>
      <c r="C2515" s="366"/>
      <c r="D2515" s="351"/>
      <c r="E2515" s="388"/>
      <c r="F2515" s="392"/>
      <c r="G2515" s="353"/>
    </row>
    <row r="2516" spans="1:7" x14ac:dyDescent="0.2">
      <c r="A2516" s="345"/>
      <c r="B2516" s="382"/>
      <c r="C2516" s="352"/>
      <c r="D2516" s="351"/>
      <c r="E2516" s="395"/>
      <c r="F2516" s="384"/>
      <c r="G2516" s="353"/>
    </row>
    <row r="2517" spans="1:7" x14ac:dyDescent="0.2">
      <c r="A2517" s="345"/>
      <c r="B2517" s="394"/>
      <c r="C2517" s="352"/>
      <c r="D2517" s="351"/>
      <c r="E2517" s="395"/>
      <c r="F2517" s="384"/>
      <c r="G2517" s="353"/>
    </row>
    <row r="2518" spans="1:7" x14ac:dyDescent="0.2">
      <c r="A2518" s="345"/>
      <c r="B2518" s="815"/>
      <c r="C2518" s="656"/>
      <c r="D2518" s="657"/>
      <c r="E2518" s="683"/>
      <c r="F2518" s="671"/>
      <c r="G2518" s="353"/>
    </row>
    <row r="2519" spans="1:7" x14ac:dyDescent="0.2">
      <c r="A2519" s="29"/>
      <c r="B2519" s="105"/>
      <c r="C2519" s="41"/>
      <c r="D2519" s="136"/>
      <c r="E2519" s="108"/>
      <c r="F2519" s="152"/>
      <c r="G2519" s="353" t="s">
        <v>8</v>
      </c>
    </row>
    <row r="2520" spans="1:7" x14ac:dyDescent="0.2">
      <c r="A2520" s="29"/>
      <c r="B2520" s="793"/>
      <c r="C2520" s="647"/>
      <c r="D2520" s="786"/>
      <c r="E2520" s="745"/>
      <c r="F2520" s="794"/>
      <c r="G2520" s="353"/>
    </row>
    <row r="2521" spans="1:7" x14ac:dyDescent="0.2">
      <c r="A2521" s="29"/>
      <c r="B2521" s="793"/>
      <c r="C2521" s="647"/>
      <c r="D2521" s="786"/>
      <c r="E2521" s="745"/>
      <c r="F2521" s="794"/>
      <c r="G2521" s="353" t="s">
        <v>8</v>
      </c>
    </row>
    <row r="2522" spans="1:7" x14ac:dyDescent="0.2">
      <c r="A2522" s="29"/>
      <c r="B2522" s="107"/>
      <c r="C2522" s="41"/>
      <c r="D2522" s="136"/>
      <c r="E2522" s="153"/>
      <c r="F2522" s="128"/>
      <c r="G2522" s="35"/>
    </row>
    <row r="2523" spans="1:7" x14ac:dyDescent="0.2">
      <c r="A2523" s="29"/>
      <c r="B2523" s="107"/>
      <c r="C2523" s="41"/>
      <c r="D2523" s="67"/>
      <c r="E2523" s="153"/>
      <c r="F2523" s="128"/>
      <c r="G2523" s="35"/>
    </row>
    <row r="2524" spans="1:7" x14ac:dyDescent="0.2">
      <c r="A2524" s="29"/>
      <c r="B2524" s="101"/>
      <c r="C2524" s="41"/>
      <c r="D2524" s="67"/>
      <c r="E2524" s="108"/>
      <c r="F2524" s="128"/>
      <c r="G2524" s="35"/>
    </row>
    <row r="2525" spans="1:7" x14ac:dyDescent="0.2">
      <c r="A2525" s="29"/>
      <c r="B2525" s="101"/>
      <c r="C2525" s="41"/>
      <c r="D2525" s="67"/>
      <c r="E2525" s="153"/>
      <c r="F2525" s="128"/>
      <c r="G2525" s="35"/>
    </row>
    <row r="2526" spans="1:7" x14ac:dyDescent="0.2">
      <c r="A2526" s="29"/>
      <c r="B2526" s="105"/>
      <c r="C2526" s="41"/>
      <c r="D2526" s="130"/>
      <c r="E2526" s="104"/>
      <c r="F2526" s="154"/>
      <c r="G2526" s="35"/>
    </row>
    <row r="2527" spans="1:7" x14ac:dyDescent="0.2">
      <c r="A2527" s="29"/>
      <c r="B2527" s="105"/>
      <c r="C2527" s="41"/>
      <c r="D2527" s="67"/>
      <c r="E2527" s="104"/>
      <c r="F2527" s="154"/>
      <c r="G2527" s="35"/>
    </row>
    <row r="2528" spans="1:7" x14ac:dyDescent="0.2">
      <c r="A2528" s="29"/>
      <c r="B2528" s="101"/>
      <c r="C2528" s="41"/>
      <c r="D2528" s="67"/>
      <c r="E2528" s="104"/>
      <c r="F2528" s="154"/>
      <c r="G2528" s="35"/>
    </row>
    <row r="2529" spans="1:7" x14ac:dyDescent="0.2">
      <c r="A2529" s="29"/>
      <c r="B2529" s="101"/>
      <c r="C2529" s="41"/>
      <c r="D2529" s="136"/>
      <c r="E2529" s="104"/>
      <c r="F2529" s="154"/>
      <c r="G2529" s="35"/>
    </row>
    <row r="2530" spans="1:7" x14ac:dyDescent="0.2">
      <c r="A2530" s="29"/>
      <c r="B2530" s="101"/>
      <c r="C2530" s="41"/>
      <c r="D2530" s="136"/>
      <c r="E2530" s="104"/>
      <c r="F2530" s="154"/>
      <c r="G2530" s="35"/>
    </row>
    <row r="2531" spans="1:7" x14ac:dyDescent="0.2">
      <c r="A2531" s="29"/>
      <c r="B2531" s="101"/>
      <c r="C2531" s="41"/>
      <c r="D2531" s="136"/>
      <c r="E2531" s="104"/>
      <c r="F2531" s="154"/>
      <c r="G2531" s="35"/>
    </row>
    <row r="2532" spans="1:7" x14ac:dyDescent="0.2">
      <c r="A2532" s="29"/>
      <c r="B2532" s="101"/>
      <c r="C2532" s="41"/>
      <c r="D2532" s="136"/>
      <c r="E2532" s="104"/>
      <c r="F2532" s="154"/>
      <c r="G2532" s="35"/>
    </row>
    <row r="2533" spans="1:7" x14ac:dyDescent="0.2">
      <c r="A2533" s="29"/>
      <c r="B2533" s="101"/>
      <c r="C2533" s="41"/>
      <c r="D2533" s="136"/>
      <c r="E2533" s="104"/>
      <c r="F2533" s="154"/>
      <c r="G2533" s="35"/>
    </row>
    <row r="2534" spans="1:7" x14ac:dyDescent="0.2">
      <c r="A2534" s="29"/>
      <c r="B2534" s="101"/>
      <c r="C2534" s="41"/>
      <c r="D2534" s="136"/>
      <c r="E2534" s="104"/>
      <c r="F2534" s="154"/>
      <c r="G2534" s="35"/>
    </row>
    <row r="2535" spans="1:7" x14ac:dyDescent="0.2">
      <c r="A2535" s="29"/>
      <c r="B2535" s="101"/>
      <c r="C2535" s="41"/>
      <c r="D2535" s="62"/>
      <c r="E2535" s="104"/>
      <c r="F2535" s="154"/>
      <c r="G2535" s="35"/>
    </row>
    <row r="2536" spans="1:7" x14ac:dyDescent="0.2">
      <c r="A2536" s="29"/>
      <c r="B2536" s="101"/>
      <c r="C2536" s="41"/>
      <c r="D2536" s="67"/>
      <c r="E2536" s="104"/>
      <c r="F2536" s="154"/>
      <c r="G2536" s="35"/>
    </row>
    <row r="2537" spans="1:7" x14ac:dyDescent="0.2">
      <c r="A2537" s="29"/>
      <c r="B2537" s="101"/>
      <c r="C2537" s="41"/>
      <c r="D2537" s="159"/>
      <c r="E2537" s="104"/>
      <c r="F2537" s="154"/>
      <c r="G2537" s="35"/>
    </row>
    <row r="2538" spans="1:7" x14ac:dyDescent="0.2">
      <c r="A2538" s="29"/>
      <c r="B2538" s="101"/>
      <c r="C2538" s="41"/>
      <c r="D2538" s="160"/>
      <c r="E2538" s="108"/>
      <c r="F2538" s="128"/>
      <c r="G2538" s="35"/>
    </row>
    <row r="2539" spans="1:7" x14ac:dyDescent="0.2">
      <c r="A2539" s="29"/>
      <c r="B2539" s="101"/>
      <c r="C2539" s="41"/>
      <c r="D2539" s="136"/>
      <c r="E2539" s="153"/>
      <c r="F2539" s="128"/>
      <c r="G2539" s="35"/>
    </row>
    <row r="2540" spans="1:7" x14ac:dyDescent="0.2">
      <c r="A2540" s="29"/>
      <c r="B2540" s="101"/>
      <c r="C2540" s="41"/>
      <c r="D2540" s="136"/>
      <c r="E2540" s="102"/>
      <c r="F2540" s="128"/>
      <c r="G2540" s="35"/>
    </row>
    <row r="2541" spans="1:7" x14ac:dyDescent="0.2">
      <c r="A2541" s="29"/>
      <c r="B2541" s="101"/>
      <c r="C2541" s="31"/>
      <c r="D2541" s="67"/>
      <c r="E2541" s="131"/>
      <c r="F2541" s="117"/>
      <c r="G2541" s="35"/>
    </row>
    <row r="2542" spans="1:7" x14ac:dyDescent="0.2">
      <c r="A2542" s="29"/>
      <c r="B2542" s="101"/>
      <c r="C2542" s="41"/>
      <c r="D2542" s="406" t="s">
        <v>8</v>
      </c>
      <c r="E2542" s="108"/>
      <c r="F2542" s="149"/>
      <c r="G2542" s="35"/>
    </row>
    <row r="2543" spans="1:7" x14ac:dyDescent="0.2">
      <c r="A2543" s="29"/>
      <c r="B2543" s="101"/>
      <c r="C2543" s="41"/>
      <c r="D2543" s="144"/>
      <c r="E2543" s="108"/>
      <c r="F2543" s="149"/>
      <c r="G2543" s="35"/>
    </row>
    <row r="2544" spans="1:7" ht="13.5" thickBot="1" x14ac:dyDescent="0.25">
      <c r="A2544" s="45"/>
      <c r="B2544" s="132"/>
      <c r="C2544" s="115"/>
      <c r="D2544" s="115"/>
      <c r="E2544" s="132"/>
      <c r="F2544" s="49" t="s">
        <v>15</v>
      </c>
      <c r="G2544" s="50">
        <f>SUM(G2510:G2543)</f>
        <v>30000</v>
      </c>
    </row>
    <row r="2545" spans="1:7" ht="13.5" thickTop="1" x14ac:dyDescent="0.2">
      <c r="A2545" s="1149" t="s">
        <v>3910</v>
      </c>
      <c r="B2545" s="1150"/>
      <c r="C2545" s="1150"/>
      <c r="D2545" s="1150"/>
      <c r="E2545" s="1150"/>
      <c r="F2545" s="1150"/>
      <c r="G2545" s="1151"/>
    </row>
    <row r="2546" spans="1:7" ht="13.5" thickBot="1" x14ac:dyDescent="0.25">
      <c r="A2546" s="52"/>
      <c r="B2546" s="103"/>
      <c r="C2546" s="675" t="s">
        <v>3911</v>
      </c>
      <c r="D2546" s="675"/>
      <c r="E2546" s="103"/>
      <c r="F2546" s="55"/>
      <c r="G2546" s="56"/>
    </row>
    <row r="2547" spans="1:7" ht="13.5" thickTop="1" x14ac:dyDescent="0.2">
      <c r="A2547" s="1130"/>
      <c r="B2547" s="1131"/>
      <c r="C2547" s="1131"/>
      <c r="D2547" s="57" t="s">
        <v>11</v>
      </c>
      <c r="E2547" s="1132" t="s">
        <v>12</v>
      </c>
      <c r="F2547" s="1132"/>
      <c r="G2547" s="1133"/>
    </row>
    <row r="2548" spans="1:7" x14ac:dyDescent="0.2">
      <c r="A2548" s="1134" t="s">
        <v>17</v>
      </c>
      <c r="B2548" s="1135"/>
      <c r="C2548" s="1135"/>
      <c r="D2548" s="39"/>
      <c r="E2548" s="1136"/>
      <c r="F2548" s="1137"/>
      <c r="G2548" s="1138"/>
    </row>
    <row r="2549" spans="1:7" x14ac:dyDescent="0.2">
      <c r="A2549" s="1134" t="s">
        <v>38</v>
      </c>
      <c r="B2549" s="1135"/>
      <c r="C2549" s="1135"/>
      <c r="D2549" s="58" t="s">
        <v>413</v>
      </c>
      <c r="E2549" s="1139" t="s">
        <v>142</v>
      </c>
      <c r="F2549" s="1139"/>
      <c r="G2549" s="1140"/>
    </row>
    <row r="2550" spans="1:7" ht="13.5" thickBot="1" x14ac:dyDescent="0.25">
      <c r="A2550" s="1141" t="s">
        <v>39</v>
      </c>
      <c r="B2550" s="1142"/>
      <c r="C2550" s="1142"/>
      <c r="D2550" s="59" t="s">
        <v>414</v>
      </c>
      <c r="E2550" s="1143" t="s">
        <v>0</v>
      </c>
      <c r="F2550" s="1143"/>
      <c r="G2550" s="1144"/>
    </row>
    <row r="2551" spans="1:7" ht="16.5" x14ac:dyDescent="0.25">
      <c r="A2551" s="1152" t="s">
        <v>29</v>
      </c>
      <c r="B2551" s="1153"/>
      <c r="C2551" s="1153"/>
      <c r="D2551" s="1153"/>
      <c r="E2551" s="1153"/>
      <c r="F2551" s="1153"/>
      <c r="G2551" s="1154"/>
    </row>
    <row r="2552" spans="1:7" x14ac:dyDescent="0.2">
      <c r="A2552" s="1155" t="s">
        <v>48</v>
      </c>
      <c r="B2552" s="1156"/>
      <c r="C2552" s="1156"/>
      <c r="D2552" s="1156"/>
      <c r="E2552" s="1156"/>
      <c r="F2552" s="1156"/>
      <c r="G2552" s="1157"/>
    </row>
    <row r="2553" spans="1:7" x14ac:dyDescent="0.2">
      <c r="A2553" s="1158" t="s">
        <v>49</v>
      </c>
      <c r="B2553" s="1159"/>
      <c r="C2553" s="1159"/>
      <c r="D2553" s="1159"/>
      <c r="E2553" s="1159"/>
      <c r="F2553" s="1159"/>
      <c r="G2553" s="1160"/>
    </row>
    <row r="2554" spans="1:7" x14ac:dyDescent="0.2">
      <c r="A2554" s="6"/>
      <c r="B2554" s="99"/>
      <c r="C2554" s="8"/>
      <c r="D2554" s="9"/>
      <c r="E2554" s="99"/>
      <c r="F2554" s="10"/>
      <c r="G2554" s="11" t="s">
        <v>20</v>
      </c>
    </row>
    <row r="2555" spans="1:7" x14ac:dyDescent="0.2">
      <c r="A2555" s="12" t="s">
        <v>1</v>
      </c>
      <c r="B2555" s="13"/>
      <c r="C2555" s="14" t="s">
        <v>61</v>
      </c>
      <c r="D2555" s="13"/>
      <c r="E2555" s="343" t="s">
        <v>4254</v>
      </c>
      <c r="F2555" s="98"/>
      <c r="G2555" s="344" t="s">
        <v>4224</v>
      </c>
    </row>
    <row r="2556" spans="1:7" x14ac:dyDescent="0.2">
      <c r="A2556" s="17" t="s">
        <v>8</v>
      </c>
      <c r="B2556" s="100"/>
      <c r="C2556" s="19"/>
      <c r="D2556" s="4"/>
      <c r="E2556" s="1145"/>
      <c r="F2556" s="1146"/>
      <c r="G2556" s="20"/>
    </row>
    <row r="2557" spans="1:7" x14ac:dyDescent="0.2">
      <c r="A2557" s="21" t="s">
        <v>37</v>
      </c>
      <c r="B2557" s="22"/>
      <c r="C2557" s="22"/>
      <c r="D2557" s="22"/>
      <c r="E2557" s="23" t="s">
        <v>46</v>
      </c>
      <c r="F2557" s="24"/>
      <c r="G2557" s="20" t="s">
        <v>50</v>
      </c>
    </row>
    <row r="2558" spans="1:7" x14ac:dyDescent="0.2">
      <c r="A2558" s="6"/>
      <c r="B2558" s="99"/>
      <c r="C2558" s="8"/>
      <c r="D2558" s="8"/>
      <c r="E2558" s="1147"/>
      <c r="F2558" s="1148"/>
      <c r="G2558" s="25"/>
    </row>
    <row r="2559" spans="1:7" ht="26.25" thickBot="1" x14ac:dyDescent="0.25">
      <c r="A2559" s="210" t="s">
        <v>47</v>
      </c>
      <c r="B2559" s="28" t="s">
        <v>23</v>
      </c>
      <c r="C2559" s="28" t="s">
        <v>34</v>
      </c>
      <c r="D2559" s="110" t="s">
        <v>53</v>
      </c>
      <c r="E2559" s="114" t="s">
        <v>54</v>
      </c>
      <c r="F2559" s="111" t="s">
        <v>55</v>
      </c>
      <c r="G2559" s="112" t="s">
        <v>35</v>
      </c>
    </row>
    <row r="2560" spans="1:7" ht="13.5" thickTop="1" x14ac:dyDescent="0.2">
      <c r="A2560" s="29">
        <v>1</v>
      </c>
      <c r="B2560" s="211"/>
      <c r="C2560" s="346" t="s">
        <v>2311</v>
      </c>
      <c r="D2560" s="791" t="s">
        <v>2310</v>
      </c>
      <c r="E2560" s="569">
        <v>120</v>
      </c>
      <c r="F2560" s="792">
        <v>40</v>
      </c>
      <c r="G2560" s="35">
        <f>F2560*E2560</f>
        <v>4800</v>
      </c>
    </row>
    <row r="2561" spans="1:7" x14ac:dyDescent="0.2">
      <c r="A2561" s="29"/>
      <c r="B2561" s="101"/>
      <c r="C2561" s="352"/>
      <c r="D2561" s="351"/>
      <c r="E2561" s="108"/>
      <c r="F2561" s="128"/>
      <c r="G2561" s="35"/>
    </row>
    <row r="2562" spans="1:7" x14ac:dyDescent="0.2">
      <c r="A2562" s="29"/>
      <c r="B2562" s="101"/>
      <c r="C2562" s="352"/>
      <c r="D2562" s="351"/>
      <c r="E2562" s="108"/>
      <c r="F2562" s="149"/>
      <c r="G2562" s="353"/>
    </row>
    <row r="2563" spans="1:7" x14ac:dyDescent="0.2">
      <c r="A2563" s="29"/>
      <c r="B2563" s="101"/>
      <c r="C2563" s="352"/>
      <c r="D2563" s="351"/>
      <c r="E2563" s="108"/>
      <c r="F2563" s="128"/>
      <c r="G2563" s="353"/>
    </row>
    <row r="2564" spans="1:7" x14ac:dyDescent="0.2">
      <c r="A2564" s="29"/>
      <c r="B2564" s="105"/>
      <c r="C2564" s="352"/>
      <c r="D2564" s="357"/>
      <c r="E2564" s="102"/>
      <c r="F2564" s="128"/>
      <c r="G2564" s="353" t="s">
        <v>8</v>
      </c>
    </row>
    <row r="2565" spans="1:7" x14ac:dyDescent="0.2">
      <c r="A2565" s="29"/>
      <c r="B2565" s="105"/>
      <c r="C2565" s="352"/>
      <c r="D2565" s="791"/>
      <c r="E2565" s="102"/>
      <c r="F2565" s="128"/>
      <c r="G2565" s="353" t="s">
        <v>8</v>
      </c>
    </row>
    <row r="2566" spans="1:7" x14ac:dyDescent="0.2">
      <c r="A2566" s="29"/>
      <c r="B2566" s="151"/>
      <c r="C2566" s="366"/>
      <c r="D2566" s="351"/>
      <c r="E2566" s="108"/>
      <c r="F2566" s="150"/>
      <c r="G2566" s="353" t="s">
        <v>8</v>
      </c>
    </row>
    <row r="2567" spans="1:7" x14ac:dyDescent="0.2">
      <c r="A2567" s="29"/>
      <c r="B2567" s="101"/>
      <c r="C2567" s="352"/>
      <c r="D2567" s="351"/>
      <c r="E2567" s="104"/>
      <c r="F2567" s="128"/>
      <c r="G2567" s="353" t="s">
        <v>8</v>
      </c>
    </row>
    <row r="2568" spans="1:7" x14ac:dyDescent="0.2">
      <c r="A2568" s="29"/>
      <c r="B2568" s="106"/>
      <c r="C2568" s="41"/>
      <c r="D2568" s="351"/>
      <c r="E2568" s="104"/>
      <c r="F2568" s="128"/>
      <c r="G2568" s="353" t="s">
        <v>8</v>
      </c>
    </row>
    <row r="2569" spans="1:7" x14ac:dyDescent="0.2">
      <c r="A2569" s="29"/>
      <c r="B2569" s="105"/>
      <c r="C2569" s="41"/>
      <c r="D2569" s="136"/>
      <c r="E2569" s="108"/>
      <c r="F2569" s="152"/>
      <c r="G2569" s="353" t="s">
        <v>8</v>
      </c>
    </row>
    <row r="2570" spans="1:7" x14ac:dyDescent="0.2">
      <c r="A2570" s="29"/>
      <c r="B2570" s="793"/>
      <c r="C2570" s="647"/>
      <c r="D2570" s="786"/>
      <c r="E2570" s="745"/>
      <c r="F2570" s="794"/>
      <c r="G2570" s="353"/>
    </row>
    <row r="2571" spans="1:7" x14ac:dyDescent="0.2">
      <c r="A2571" s="29"/>
      <c r="B2571" s="793"/>
      <c r="C2571" s="647"/>
      <c r="D2571" s="786"/>
      <c r="E2571" s="745"/>
      <c r="F2571" s="794"/>
      <c r="G2571" s="353" t="s">
        <v>8</v>
      </c>
    </row>
    <row r="2572" spans="1:7" x14ac:dyDescent="0.2">
      <c r="A2572" s="29"/>
      <c r="B2572" s="107"/>
      <c r="C2572" s="41"/>
      <c r="D2572" s="136"/>
      <c r="E2572" s="153"/>
      <c r="F2572" s="128"/>
      <c r="G2572" s="35"/>
    </row>
    <row r="2573" spans="1:7" x14ac:dyDescent="0.2">
      <c r="A2573" s="29"/>
      <c r="B2573" s="107"/>
      <c r="C2573" s="41"/>
      <c r="D2573" s="67"/>
      <c r="E2573" s="153"/>
      <c r="F2573" s="128"/>
      <c r="G2573" s="35"/>
    </row>
    <row r="2574" spans="1:7" x14ac:dyDescent="0.2">
      <c r="A2574" s="29"/>
      <c r="B2574" s="101"/>
      <c r="C2574" s="41"/>
      <c r="D2574" s="67"/>
      <c r="E2574" s="108"/>
      <c r="F2574" s="128"/>
      <c r="G2574" s="35"/>
    </row>
    <row r="2575" spans="1:7" x14ac:dyDescent="0.2">
      <c r="A2575" s="29"/>
      <c r="B2575" s="101"/>
      <c r="C2575" s="41"/>
      <c r="D2575" s="67"/>
      <c r="E2575" s="153"/>
      <c r="F2575" s="128"/>
      <c r="G2575" s="35"/>
    </row>
    <row r="2576" spans="1:7" x14ac:dyDescent="0.2">
      <c r="A2576" s="29"/>
      <c r="B2576" s="105"/>
      <c r="C2576" s="41"/>
      <c r="D2576" s="130"/>
      <c r="E2576" s="104"/>
      <c r="F2576" s="154"/>
      <c r="G2576" s="35"/>
    </row>
    <row r="2577" spans="1:7" x14ac:dyDescent="0.2">
      <c r="A2577" s="29"/>
      <c r="B2577" s="105"/>
      <c r="C2577" s="41"/>
      <c r="D2577" s="67"/>
      <c r="E2577" s="104"/>
      <c r="F2577" s="154"/>
      <c r="G2577" s="35"/>
    </row>
    <row r="2578" spans="1:7" x14ac:dyDescent="0.2">
      <c r="A2578" s="29"/>
      <c r="B2578" s="101"/>
      <c r="C2578" s="41"/>
      <c r="D2578" s="67"/>
      <c r="E2578" s="104"/>
      <c r="F2578" s="154"/>
      <c r="G2578" s="35"/>
    </row>
    <row r="2579" spans="1:7" x14ac:dyDescent="0.2">
      <c r="A2579" s="29"/>
      <c r="B2579" s="101"/>
      <c r="C2579" s="41"/>
      <c r="D2579" s="136"/>
      <c r="E2579" s="104"/>
      <c r="F2579" s="154"/>
      <c r="G2579" s="35"/>
    </row>
    <row r="2580" spans="1:7" x14ac:dyDescent="0.2">
      <c r="A2580" s="29"/>
      <c r="B2580" s="101"/>
      <c r="C2580" s="41"/>
      <c r="D2580" s="136"/>
      <c r="E2580" s="104"/>
      <c r="F2580" s="154"/>
      <c r="G2580" s="35"/>
    </row>
    <row r="2581" spans="1:7" x14ac:dyDescent="0.2">
      <c r="A2581" s="29"/>
      <c r="B2581" s="101"/>
      <c r="C2581" s="41"/>
      <c r="D2581" s="136"/>
      <c r="E2581" s="104"/>
      <c r="F2581" s="154"/>
      <c r="G2581" s="35"/>
    </row>
    <row r="2582" spans="1:7" x14ac:dyDescent="0.2">
      <c r="A2582" s="29"/>
      <c r="B2582" s="101"/>
      <c r="C2582" s="41"/>
      <c r="D2582" s="136"/>
      <c r="E2582" s="104"/>
      <c r="F2582" s="154"/>
      <c r="G2582" s="35"/>
    </row>
    <row r="2583" spans="1:7" x14ac:dyDescent="0.2">
      <c r="A2583" s="29"/>
      <c r="B2583" s="101"/>
      <c r="C2583" s="41"/>
      <c r="D2583" s="136"/>
      <c r="E2583" s="104"/>
      <c r="F2583" s="154"/>
      <c r="G2583" s="35"/>
    </row>
    <row r="2584" spans="1:7" x14ac:dyDescent="0.2">
      <c r="A2584" s="29"/>
      <c r="B2584" s="101"/>
      <c r="C2584" s="41"/>
      <c r="D2584" s="136"/>
      <c r="E2584" s="104"/>
      <c r="F2584" s="154"/>
      <c r="G2584" s="35"/>
    </row>
    <row r="2585" spans="1:7" x14ac:dyDescent="0.2">
      <c r="A2585" s="29"/>
      <c r="B2585" s="101"/>
      <c r="C2585" s="41"/>
      <c r="D2585" s="62"/>
      <c r="E2585" s="104"/>
      <c r="F2585" s="154"/>
      <c r="G2585" s="35"/>
    </row>
    <row r="2586" spans="1:7" x14ac:dyDescent="0.2">
      <c r="A2586" s="29"/>
      <c r="B2586" s="101"/>
      <c r="C2586" s="41"/>
      <c r="D2586" s="67"/>
      <c r="E2586" s="104"/>
      <c r="F2586" s="154"/>
      <c r="G2586" s="35"/>
    </row>
    <row r="2587" spans="1:7" x14ac:dyDescent="0.2">
      <c r="A2587" s="29"/>
      <c r="B2587" s="101"/>
      <c r="C2587" s="41"/>
      <c r="D2587" s="159"/>
      <c r="E2587" s="104"/>
      <c r="F2587" s="154"/>
      <c r="G2587" s="35"/>
    </row>
    <row r="2588" spans="1:7" x14ac:dyDescent="0.2">
      <c r="A2588" s="29"/>
      <c r="B2588" s="101"/>
      <c r="C2588" s="41"/>
      <c r="D2588" s="160"/>
      <c r="E2588" s="108"/>
      <c r="F2588" s="128"/>
      <c r="G2588" s="35"/>
    </row>
    <row r="2589" spans="1:7" x14ac:dyDescent="0.2">
      <c r="A2589" s="29"/>
      <c r="B2589" s="101"/>
      <c r="C2589" s="41"/>
      <c r="D2589" s="136"/>
      <c r="E2589" s="153"/>
      <c r="F2589" s="128"/>
      <c r="G2589" s="35"/>
    </row>
    <row r="2590" spans="1:7" x14ac:dyDescent="0.2">
      <c r="A2590" s="29"/>
      <c r="B2590" s="101"/>
      <c r="C2590" s="41"/>
      <c r="D2590" s="136"/>
      <c r="E2590" s="102"/>
      <c r="F2590" s="128"/>
      <c r="G2590" s="35"/>
    </row>
    <row r="2591" spans="1:7" x14ac:dyDescent="0.2">
      <c r="A2591" s="29"/>
      <c r="B2591" s="101"/>
      <c r="C2591" s="31"/>
      <c r="D2591" s="67"/>
      <c r="E2591" s="131"/>
      <c r="F2591" s="117"/>
      <c r="G2591" s="35"/>
    </row>
    <row r="2592" spans="1:7" x14ac:dyDescent="0.2">
      <c r="A2592" s="29"/>
      <c r="B2592" s="101"/>
      <c r="C2592" s="41"/>
      <c r="D2592" s="406" t="s">
        <v>8</v>
      </c>
      <c r="E2592" s="108"/>
      <c r="F2592" s="149"/>
      <c r="G2592" s="35"/>
    </row>
    <row r="2593" spans="1:7" x14ac:dyDescent="0.2">
      <c r="A2593" s="29"/>
      <c r="B2593" s="101"/>
      <c r="C2593" s="41"/>
      <c r="D2593" s="144"/>
      <c r="E2593" s="108"/>
      <c r="F2593" s="149"/>
      <c r="G2593" s="35"/>
    </row>
    <row r="2594" spans="1:7" ht="13.5" thickBot="1" x14ac:dyDescent="0.25">
      <c r="A2594" s="45"/>
      <c r="B2594" s="132"/>
      <c r="C2594" s="115"/>
      <c r="D2594" s="115"/>
      <c r="E2594" s="132"/>
      <c r="F2594" s="49" t="s">
        <v>15</v>
      </c>
      <c r="G2594" s="50">
        <f>SUM(G2560:G2593)</f>
        <v>4800</v>
      </c>
    </row>
    <row r="2595" spans="1:7" ht="13.5" thickTop="1" x14ac:dyDescent="0.2">
      <c r="A2595" s="1149" t="s">
        <v>4249</v>
      </c>
      <c r="B2595" s="1150"/>
      <c r="C2595" s="1150"/>
      <c r="D2595" s="1150"/>
      <c r="E2595" s="1150"/>
      <c r="F2595" s="1150"/>
      <c r="G2595" s="1151"/>
    </row>
    <row r="2596" spans="1:7" ht="13.5" thickBot="1" x14ac:dyDescent="0.25">
      <c r="A2596" s="52"/>
      <c r="B2596" s="103"/>
      <c r="C2596" s="675" t="s">
        <v>8</v>
      </c>
      <c r="D2596" s="675"/>
      <c r="E2596" s="103"/>
      <c r="F2596" s="55"/>
      <c r="G2596" s="56"/>
    </row>
    <row r="2597" spans="1:7" ht="13.5" thickTop="1" x14ac:dyDescent="0.2">
      <c r="A2597" s="1130"/>
      <c r="B2597" s="1131"/>
      <c r="C2597" s="1131"/>
      <c r="D2597" s="57" t="s">
        <v>11</v>
      </c>
      <c r="E2597" s="1132" t="s">
        <v>12</v>
      </c>
      <c r="F2597" s="1132"/>
      <c r="G2597" s="1133"/>
    </row>
    <row r="2598" spans="1:7" x14ac:dyDescent="0.2">
      <c r="A2598" s="1134" t="s">
        <v>17</v>
      </c>
      <c r="B2598" s="1135"/>
      <c r="C2598" s="1135"/>
      <c r="D2598" s="39"/>
      <c r="E2598" s="1136"/>
      <c r="F2598" s="1137"/>
      <c r="G2598" s="1138"/>
    </row>
    <row r="2599" spans="1:7" x14ac:dyDescent="0.2">
      <c r="A2599" s="1134" t="s">
        <v>38</v>
      </c>
      <c r="B2599" s="1135"/>
      <c r="C2599" s="1135"/>
      <c r="D2599" s="58" t="s">
        <v>413</v>
      </c>
      <c r="E2599" s="1139" t="s">
        <v>142</v>
      </c>
      <c r="F2599" s="1139"/>
      <c r="G2599" s="1140"/>
    </row>
    <row r="2600" spans="1:7" ht="13.5" thickBot="1" x14ac:dyDescent="0.25">
      <c r="A2600" s="1141" t="s">
        <v>39</v>
      </c>
      <c r="B2600" s="1142"/>
      <c r="C2600" s="1142"/>
      <c r="D2600" s="59" t="s">
        <v>414</v>
      </c>
      <c r="E2600" s="1143" t="s">
        <v>0</v>
      </c>
      <c r="F2600" s="1143"/>
      <c r="G2600" s="1144"/>
    </row>
    <row r="2601" spans="1:7" ht="16.5" x14ac:dyDescent="0.25">
      <c r="A2601" s="1152" t="s">
        <v>29</v>
      </c>
      <c r="B2601" s="1153"/>
      <c r="C2601" s="1153"/>
      <c r="D2601" s="1153"/>
      <c r="E2601" s="1153"/>
      <c r="F2601" s="1153"/>
      <c r="G2601" s="1154"/>
    </row>
    <row r="2602" spans="1:7" x14ac:dyDescent="0.2">
      <c r="A2602" s="1155" t="s">
        <v>48</v>
      </c>
      <c r="B2602" s="1156"/>
      <c r="C2602" s="1156"/>
      <c r="D2602" s="1156"/>
      <c r="E2602" s="1156"/>
      <c r="F2602" s="1156"/>
      <c r="G2602" s="1157"/>
    </row>
    <row r="2603" spans="1:7" x14ac:dyDescent="0.2">
      <c r="A2603" s="1158" t="s">
        <v>49</v>
      </c>
      <c r="B2603" s="1159"/>
      <c r="C2603" s="1159"/>
      <c r="D2603" s="1159"/>
      <c r="E2603" s="1159"/>
      <c r="F2603" s="1159"/>
      <c r="G2603" s="1160"/>
    </row>
    <row r="2604" spans="1:7" x14ac:dyDescent="0.2">
      <c r="A2604" s="6"/>
      <c r="B2604" s="99"/>
      <c r="C2604" s="8"/>
      <c r="D2604" s="9"/>
      <c r="E2604" s="99"/>
      <c r="F2604" s="10"/>
      <c r="G2604" s="11" t="s">
        <v>20</v>
      </c>
    </row>
    <row r="2605" spans="1:7" x14ac:dyDescent="0.2">
      <c r="A2605" s="12" t="s">
        <v>1</v>
      </c>
      <c r="B2605" s="13"/>
      <c r="C2605" s="14" t="s">
        <v>61</v>
      </c>
      <c r="D2605" s="13"/>
      <c r="E2605" s="343" t="s">
        <v>4285</v>
      </c>
      <c r="F2605" s="98"/>
      <c r="G2605" s="344" t="s">
        <v>4283</v>
      </c>
    </row>
    <row r="2606" spans="1:7" x14ac:dyDescent="0.2">
      <c r="A2606" s="17" t="s">
        <v>8</v>
      </c>
      <c r="B2606" s="100"/>
      <c r="C2606" s="19"/>
      <c r="D2606" s="4"/>
      <c r="E2606" s="1145"/>
      <c r="F2606" s="1146"/>
      <c r="G2606" s="20"/>
    </row>
    <row r="2607" spans="1:7" x14ac:dyDescent="0.2">
      <c r="A2607" s="21" t="s">
        <v>37</v>
      </c>
      <c r="B2607" s="22"/>
      <c r="C2607" s="22"/>
      <c r="D2607" s="22"/>
      <c r="E2607" s="23" t="s">
        <v>46</v>
      </c>
      <c r="F2607" s="24"/>
      <c r="G2607" s="20" t="s">
        <v>50</v>
      </c>
    </row>
    <row r="2608" spans="1:7" x14ac:dyDescent="0.2">
      <c r="A2608" s="6"/>
      <c r="B2608" s="99"/>
      <c r="C2608" s="8"/>
      <c r="D2608" s="8"/>
      <c r="E2608" s="1147"/>
      <c r="F2608" s="1148"/>
      <c r="G2608" s="25"/>
    </row>
    <row r="2609" spans="1:10" ht="26.25" thickBot="1" x14ac:dyDescent="0.25">
      <c r="A2609" s="210" t="s">
        <v>47</v>
      </c>
      <c r="B2609" s="28" t="s">
        <v>23</v>
      </c>
      <c r="C2609" s="28" t="s">
        <v>34</v>
      </c>
      <c r="D2609" s="110" t="s">
        <v>53</v>
      </c>
      <c r="E2609" s="114" t="s">
        <v>54</v>
      </c>
      <c r="F2609" s="111" t="s">
        <v>55</v>
      </c>
      <c r="G2609" s="112" t="s">
        <v>35</v>
      </c>
    </row>
    <row r="2610" spans="1:10" ht="13.5" thickTop="1" x14ac:dyDescent="0.2">
      <c r="A2610" s="29">
        <v>1</v>
      </c>
      <c r="B2610" s="211"/>
      <c r="C2610" s="346" t="s">
        <v>149</v>
      </c>
      <c r="D2610" s="791" t="s">
        <v>4260</v>
      </c>
      <c r="E2610" s="569">
        <v>115</v>
      </c>
      <c r="F2610" s="792">
        <v>200</v>
      </c>
      <c r="G2610" s="35">
        <f>F2610*E2610</f>
        <v>23000</v>
      </c>
    </row>
    <row r="2611" spans="1:10" x14ac:dyDescent="0.2">
      <c r="A2611" s="29">
        <v>2</v>
      </c>
      <c r="B2611" s="101"/>
      <c r="C2611" s="352" t="s">
        <v>149</v>
      </c>
      <c r="D2611" s="351" t="s">
        <v>2782</v>
      </c>
      <c r="E2611" s="108">
        <v>115</v>
      </c>
      <c r="F2611" s="128">
        <v>350</v>
      </c>
      <c r="G2611" s="35">
        <f t="shared" ref="G2611:G2614" si="15">F2611*E2611</f>
        <v>40250</v>
      </c>
    </row>
    <row r="2612" spans="1:10" x14ac:dyDescent="0.2">
      <c r="A2612" s="29">
        <v>3</v>
      </c>
      <c r="B2612" s="101"/>
      <c r="C2612" s="352" t="s">
        <v>149</v>
      </c>
      <c r="D2612" s="351" t="s">
        <v>4261</v>
      </c>
      <c r="E2612" s="108">
        <v>115</v>
      </c>
      <c r="F2612" s="149">
        <v>200</v>
      </c>
      <c r="G2612" s="35">
        <f t="shared" si="15"/>
        <v>23000</v>
      </c>
      <c r="H2612" s="201">
        <f>G2610+G2611+G2612</f>
        <v>86250</v>
      </c>
    </row>
    <row r="2613" spans="1:10" x14ac:dyDescent="0.2">
      <c r="A2613" s="29"/>
      <c r="B2613" s="101"/>
      <c r="C2613" s="352"/>
      <c r="D2613" s="791" t="s">
        <v>4259</v>
      </c>
      <c r="E2613" s="108"/>
      <c r="F2613" s="128"/>
      <c r="G2613" s="353" t="s">
        <v>8</v>
      </c>
    </row>
    <row r="2614" spans="1:10" x14ac:dyDescent="0.2">
      <c r="A2614" s="29">
        <v>4</v>
      </c>
      <c r="B2614" s="105"/>
      <c r="C2614" s="352" t="s">
        <v>149</v>
      </c>
      <c r="D2614" s="351" t="s">
        <v>4284</v>
      </c>
      <c r="E2614" s="102">
        <v>50</v>
      </c>
      <c r="F2614" s="128">
        <v>250</v>
      </c>
      <c r="G2614" s="35">
        <f t="shared" si="15"/>
        <v>12500</v>
      </c>
    </row>
    <row r="2615" spans="1:10" x14ac:dyDescent="0.2">
      <c r="A2615" s="29"/>
      <c r="B2615" s="105"/>
      <c r="C2615" s="352"/>
      <c r="D2615" s="791"/>
      <c r="E2615" s="102"/>
      <c r="F2615" s="128"/>
      <c r="G2615" s="353" t="s">
        <v>8</v>
      </c>
    </row>
    <row r="2616" spans="1:10" x14ac:dyDescent="0.2">
      <c r="A2616" s="29"/>
      <c r="B2616" s="151"/>
      <c r="C2616" s="366"/>
      <c r="D2616" s="351"/>
      <c r="E2616" s="108"/>
      <c r="F2616" s="150"/>
      <c r="G2616" s="353" t="s">
        <v>8</v>
      </c>
    </row>
    <row r="2617" spans="1:10" x14ac:dyDescent="0.2">
      <c r="A2617" s="29"/>
      <c r="B2617" s="101"/>
      <c r="C2617" s="352"/>
      <c r="D2617" s="351"/>
      <c r="E2617" s="104"/>
      <c r="F2617" s="128"/>
      <c r="G2617" s="353" t="s">
        <v>8</v>
      </c>
    </row>
    <row r="2618" spans="1:10" x14ac:dyDescent="0.2">
      <c r="A2618" s="29"/>
      <c r="B2618" s="106"/>
      <c r="C2618" s="41"/>
      <c r="D2618" s="351"/>
      <c r="E2618" s="104"/>
      <c r="F2618" s="128"/>
      <c r="G2618" s="353" t="s">
        <v>8</v>
      </c>
    </row>
    <row r="2619" spans="1:10" x14ac:dyDescent="0.2">
      <c r="A2619" s="29"/>
      <c r="B2619" s="105"/>
      <c r="C2619" s="41"/>
      <c r="D2619" s="136"/>
      <c r="E2619" s="108"/>
      <c r="F2619" s="152"/>
      <c r="G2619" s="353" t="s">
        <v>8</v>
      </c>
    </row>
    <row r="2620" spans="1:10" x14ac:dyDescent="0.2">
      <c r="A2620" s="29"/>
      <c r="B2620" s="793"/>
      <c r="C2620" s="647"/>
      <c r="D2620" s="786"/>
      <c r="E2620" s="745"/>
      <c r="F2620" s="794"/>
      <c r="G2620" s="353"/>
    </row>
    <row r="2621" spans="1:10" x14ac:dyDescent="0.2">
      <c r="A2621" s="29"/>
      <c r="B2621" s="793"/>
      <c r="C2621" s="647"/>
      <c r="D2621" s="786"/>
      <c r="E2621" s="745"/>
      <c r="F2621" s="794"/>
      <c r="G2621" s="353" t="s">
        <v>8</v>
      </c>
    </row>
    <row r="2622" spans="1:10" x14ac:dyDescent="0.2">
      <c r="A2622" s="29"/>
      <c r="B2622" s="107"/>
      <c r="C2622" s="41"/>
      <c r="D2622" s="136"/>
      <c r="E2622" s="153"/>
      <c r="F2622" s="128"/>
      <c r="G2622" s="35"/>
    </row>
    <row r="2623" spans="1:10" x14ac:dyDescent="0.2">
      <c r="A2623" s="29"/>
      <c r="B2623" s="107"/>
      <c r="C2623" s="41"/>
      <c r="D2623" s="67"/>
      <c r="E2623" s="153"/>
      <c r="F2623" s="128"/>
      <c r="G2623" s="35"/>
      <c r="J2623" s="2">
        <f>12500/50</f>
        <v>250</v>
      </c>
    </row>
    <row r="2624" spans="1:10" x14ac:dyDescent="0.2">
      <c r="A2624" s="29"/>
      <c r="B2624" s="101"/>
      <c r="C2624" s="41"/>
      <c r="D2624" s="67"/>
      <c r="E2624" s="108"/>
      <c r="F2624" s="128"/>
      <c r="G2624" s="35"/>
    </row>
    <row r="2625" spans="1:14" x14ac:dyDescent="0.2">
      <c r="A2625" s="29"/>
      <c r="B2625" s="101"/>
      <c r="C2625" s="41"/>
      <c r="D2625" s="67"/>
      <c r="E2625" s="153"/>
      <c r="F2625" s="128"/>
      <c r="G2625" s="35"/>
      <c r="J2625" s="214"/>
    </row>
    <row r="2626" spans="1:14" x14ac:dyDescent="0.2">
      <c r="A2626" s="29"/>
      <c r="B2626" s="105"/>
      <c r="C2626" s="41"/>
      <c r="D2626" s="130"/>
      <c r="E2626" s="104"/>
      <c r="F2626" s="154"/>
      <c r="G2626" s="35"/>
      <c r="J2626" s="214"/>
    </row>
    <row r="2627" spans="1:14" x14ac:dyDescent="0.2">
      <c r="A2627" s="29"/>
      <c r="B2627" s="105"/>
      <c r="C2627" s="41"/>
      <c r="D2627" s="67"/>
      <c r="E2627" s="104"/>
      <c r="F2627" s="154"/>
      <c r="G2627" s="35"/>
    </row>
    <row r="2628" spans="1:14" x14ac:dyDescent="0.2">
      <c r="A2628" s="29"/>
      <c r="B2628" s="101"/>
      <c r="C2628" s="41"/>
      <c r="D2628" s="67"/>
      <c r="E2628" s="104"/>
      <c r="F2628" s="154"/>
      <c r="G2628" s="35"/>
      <c r="J2628" s="215"/>
    </row>
    <row r="2629" spans="1:14" x14ac:dyDescent="0.2">
      <c r="A2629" s="29"/>
      <c r="B2629" s="101"/>
      <c r="C2629" s="41"/>
      <c r="D2629" s="136"/>
      <c r="E2629" s="104"/>
      <c r="F2629" s="154"/>
      <c r="G2629" s="35"/>
    </row>
    <row r="2630" spans="1:14" x14ac:dyDescent="0.2">
      <c r="A2630" s="29"/>
      <c r="B2630" s="101"/>
      <c r="C2630" s="41"/>
      <c r="D2630" s="136"/>
      <c r="E2630" s="104"/>
      <c r="F2630" s="154"/>
      <c r="G2630" s="35"/>
    </row>
    <row r="2631" spans="1:14" x14ac:dyDescent="0.2">
      <c r="A2631" s="29"/>
      <c r="B2631" s="101"/>
      <c r="C2631" s="41"/>
      <c r="D2631" s="136"/>
      <c r="E2631" s="104"/>
      <c r="F2631" s="154"/>
      <c r="G2631" s="35"/>
    </row>
    <row r="2632" spans="1:14" x14ac:dyDescent="0.2">
      <c r="A2632" s="29"/>
      <c r="B2632" s="101"/>
      <c r="C2632" s="41"/>
      <c r="D2632" s="136"/>
      <c r="E2632" s="104"/>
      <c r="F2632" s="154"/>
      <c r="G2632" s="35"/>
    </row>
    <row r="2633" spans="1:14" x14ac:dyDescent="0.2">
      <c r="A2633" s="29"/>
      <c r="B2633" s="101"/>
      <c r="C2633" s="41"/>
      <c r="D2633" s="136"/>
      <c r="E2633" s="104"/>
      <c r="F2633" s="154"/>
      <c r="G2633" s="35"/>
      <c r="N2633" s="2">
        <f>2400/60</f>
        <v>40</v>
      </c>
    </row>
    <row r="2634" spans="1:14" x14ac:dyDescent="0.2">
      <c r="A2634" s="29"/>
      <c r="B2634" s="101"/>
      <c r="C2634" s="41"/>
      <c r="D2634" s="136"/>
      <c r="E2634" s="104"/>
      <c r="F2634" s="154"/>
      <c r="G2634" s="35"/>
      <c r="N2634" s="2">
        <f>1000/100</f>
        <v>10</v>
      </c>
    </row>
    <row r="2635" spans="1:14" x14ac:dyDescent="0.2">
      <c r="A2635" s="29"/>
      <c r="B2635" s="101"/>
      <c r="C2635" s="41"/>
      <c r="D2635" s="62"/>
      <c r="E2635" s="104"/>
      <c r="F2635" s="154"/>
      <c r="G2635" s="35"/>
    </row>
    <row r="2636" spans="1:14" x14ac:dyDescent="0.2">
      <c r="A2636" s="29"/>
      <c r="B2636" s="101"/>
      <c r="C2636" s="41"/>
      <c r="D2636" s="67"/>
      <c r="E2636" s="104"/>
      <c r="F2636" s="154"/>
      <c r="G2636" s="35"/>
      <c r="N2636" s="411" t="s">
        <v>152</v>
      </c>
    </row>
    <row r="2637" spans="1:14" x14ac:dyDescent="0.2">
      <c r="A2637" s="29"/>
      <c r="B2637" s="101"/>
      <c r="C2637" s="41"/>
      <c r="D2637" s="159"/>
      <c r="E2637" s="104"/>
      <c r="F2637" s="154"/>
      <c r="G2637" s="35"/>
    </row>
    <row r="2638" spans="1:14" x14ac:dyDescent="0.2">
      <c r="A2638" s="29"/>
      <c r="B2638" s="101"/>
      <c r="C2638" s="41"/>
      <c r="D2638" s="160"/>
      <c r="E2638" s="108"/>
      <c r="F2638" s="128"/>
      <c r="G2638" s="35"/>
    </row>
    <row r="2639" spans="1:14" x14ac:dyDescent="0.2">
      <c r="A2639" s="29"/>
      <c r="B2639" s="101"/>
      <c r="C2639" s="41"/>
      <c r="D2639" s="136"/>
      <c r="E2639" s="153"/>
      <c r="F2639" s="128"/>
      <c r="G2639" s="35"/>
    </row>
    <row r="2640" spans="1:14" x14ac:dyDescent="0.2">
      <c r="A2640" s="29"/>
      <c r="B2640" s="101"/>
      <c r="C2640" s="41"/>
      <c r="D2640" s="136"/>
      <c r="E2640" s="102"/>
      <c r="F2640" s="128"/>
      <c r="G2640" s="35"/>
    </row>
    <row r="2641" spans="1:7" x14ac:dyDescent="0.2">
      <c r="A2641" s="29"/>
      <c r="B2641" s="101"/>
      <c r="C2641" s="31"/>
      <c r="D2641" s="67"/>
      <c r="E2641" s="131"/>
      <c r="F2641" s="117"/>
      <c r="G2641" s="35"/>
    </row>
    <row r="2642" spans="1:7" x14ac:dyDescent="0.2">
      <c r="A2642" s="29"/>
      <c r="B2642" s="101"/>
      <c r="C2642" s="41"/>
      <c r="D2642" s="406" t="s">
        <v>8</v>
      </c>
      <c r="E2642" s="108"/>
      <c r="F2642" s="149"/>
      <c r="G2642" s="35"/>
    </row>
    <row r="2643" spans="1:7" x14ac:dyDescent="0.2">
      <c r="A2643" s="29"/>
      <c r="B2643" s="101"/>
      <c r="C2643" s="41"/>
      <c r="D2643" s="144"/>
      <c r="E2643" s="108"/>
      <c r="F2643" s="149"/>
      <c r="G2643" s="35"/>
    </row>
    <row r="2644" spans="1:7" ht="13.5" thickBot="1" x14ac:dyDescent="0.25">
      <c r="A2644" s="45"/>
      <c r="B2644" s="132"/>
      <c r="C2644" s="115"/>
      <c r="D2644" s="115"/>
      <c r="E2644" s="132"/>
      <c r="F2644" s="49" t="s">
        <v>15</v>
      </c>
      <c r="G2644" s="50">
        <f>SUM(G2610:G2643)</f>
        <v>98750</v>
      </c>
    </row>
    <row r="2645" spans="1:7" ht="13.5" thickTop="1" x14ac:dyDescent="0.2">
      <c r="A2645" s="1149" t="s">
        <v>4262</v>
      </c>
      <c r="B2645" s="1150"/>
      <c r="C2645" s="1150"/>
      <c r="D2645" s="1150"/>
      <c r="E2645" s="1150"/>
      <c r="F2645" s="1150"/>
      <c r="G2645" s="1151"/>
    </row>
    <row r="2646" spans="1:7" ht="13.5" thickBot="1" x14ac:dyDescent="0.25">
      <c r="A2646" s="52"/>
      <c r="B2646" s="103"/>
      <c r="C2646" s="675" t="s">
        <v>4263</v>
      </c>
      <c r="D2646" s="675"/>
      <c r="E2646" s="103"/>
      <c r="F2646" s="55"/>
      <c r="G2646" s="56"/>
    </row>
    <row r="2647" spans="1:7" ht="13.5" thickTop="1" x14ac:dyDescent="0.2">
      <c r="A2647" s="1130"/>
      <c r="B2647" s="1131"/>
      <c r="C2647" s="1131"/>
      <c r="D2647" s="57" t="s">
        <v>11</v>
      </c>
      <c r="E2647" s="1132" t="s">
        <v>12</v>
      </c>
      <c r="F2647" s="1132"/>
      <c r="G2647" s="1133"/>
    </row>
    <row r="2648" spans="1:7" x14ac:dyDescent="0.2">
      <c r="A2648" s="1134" t="s">
        <v>17</v>
      </c>
      <c r="B2648" s="1135"/>
      <c r="C2648" s="1135"/>
      <c r="D2648" s="39"/>
      <c r="E2648" s="1136"/>
      <c r="F2648" s="1137"/>
      <c r="G2648" s="1138"/>
    </row>
    <row r="2649" spans="1:7" x14ac:dyDescent="0.2">
      <c r="A2649" s="1134" t="s">
        <v>38</v>
      </c>
      <c r="B2649" s="1135"/>
      <c r="C2649" s="1135"/>
      <c r="D2649" s="58" t="s">
        <v>413</v>
      </c>
      <c r="E2649" s="1139" t="s">
        <v>69</v>
      </c>
      <c r="F2649" s="1139"/>
      <c r="G2649" s="1140"/>
    </row>
    <row r="2650" spans="1:7" ht="13.5" thickBot="1" x14ac:dyDescent="0.25">
      <c r="A2650" s="1141" t="s">
        <v>39</v>
      </c>
      <c r="B2650" s="1142"/>
      <c r="C2650" s="1142"/>
      <c r="D2650" s="59" t="s">
        <v>414</v>
      </c>
      <c r="E2650" s="1165" t="s">
        <v>4278</v>
      </c>
      <c r="F2650" s="1143"/>
      <c r="G2650" s="1144"/>
    </row>
    <row r="2651" spans="1:7" ht="16.5" x14ac:dyDescent="0.25">
      <c r="A2651" s="1152" t="s">
        <v>29</v>
      </c>
      <c r="B2651" s="1153"/>
      <c r="C2651" s="1153"/>
      <c r="D2651" s="1153"/>
      <c r="E2651" s="1153"/>
      <c r="F2651" s="1153"/>
      <c r="G2651" s="1154"/>
    </row>
    <row r="2652" spans="1:7" x14ac:dyDescent="0.2">
      <c r="A2652" s="1155" t="s">
        <v>48</v>
      </c>
      <c r="B2652" s="1156"/>
      <c r="C2652" s="1156"/>
      <c r="D2652" s="1156"/>
      <c r="E2652" s="1156"/>
      <c r="F2652" s="1156"/>
      <c r="G2652" s="1157"/>
    </row>
    <row r="2653" spans="1:7" x14ac:dyDescent="0.2">
      <c r="A2653" s="1158" t="s">
        <v>49</v>
      </c>
      <c r="B2653" s="1159"/>
      <c r="C2653" s="1159"/>
      <c r="D2653" s="1159"/>
      <c r="E2653" s="1159"/>
      <c r="F2653" s="1159"/>
      <c r="G2653" s="1160"/>
    </row>
    <row r="2654" spans="1:7" x14ac:dyDescent="0.2">
      <c r="A2654" s="6"/>
      <c r="B2654" s="99"/>
      <c r="C2654" s="8"/>
      <c r="D2654" s="9"/>
      <c r="E2654" s="99"/>
      <c r="F2654" s="10"/>
      <c r="G2654" s="11" t="s">
        <v>20</v>
      </c>
    </row>
    <row r="2655" spans="1:7" x14ac:dyDescent="0.2">
      <c r="A2655" s="12" t="s">
        <v>1</v>
      </c>
      <c r="B2655" s="13"/>
      <c r="C2655" s="14" t="s">
        <v>61</v>
      </c>
      <c r="D2655" s="13"/>
      <c r="E2655" s="343" t="s">
        <v>4299</v>
      </c>
      <c r="F2655" s="98"/>
      <c r="G2655" s="344" t="s">
        <v>4290</v>
      </c>
    </row>
    <row r="2656" spans="1:7" x14ac:dyDescent="0.2">
      <c r="A2656" s="17" t="s">
        <v>8</v>
      </c>
      <c r="B2656" s="100"/>
      <c r="C2656" s="19"/>
      <c r="D2656" s="4"/>
      <c r="E2656" s="1145"/>
      <c r="F2656" s="1146"/>
      <c r="G2656" s="20"/>
    </row>
    <row r="2657" spans="1:7" x14ac:dyDescent="0.2">
      <c r="A2657" s="21" t="s">
        <v>37</v>
      </c>
      <c r="B2657" s="22"/>
      <c r="C2657" s="22"/>
      <c r="D2657" s="22"/>
      <c r="E2657" s="23" t="s">
        <v>46</v>
      </c>
      <c r="F2657" s="24"/>
      <c r="G2657" s="20" t="s">
        <v>50</v>
      </c>
    </row>
    <row r="2658" spans="1:7" x14ac:dyDescent="0.2">
      <c r="A2658" s="6"/>
      <c r="B2658" s="99"/>
      <c r="C2658" s="8"/>
      <c r="D2658" s="8"/>
      <c r="E2658" s="1147"/>
      <c r="F2658" s="1148"/>
      <c r="G2658" s="25"/>
    </row>
    <row r="2659" spans="1:7" ht="26.25" thickBot="1" x14ac:dyDescent="0.25">
      <c r="A2659" s="210" t="s">
        <v>47</v>
      </c>
      <c r="B2659" s="28" t="s">
        <v>23</v>
      </c>
      <c r="C2659" s="28" t="s">
        <v>34</v>
      </c>
      <c r="D2659" s="110" t="s">
        <v>53</v>
      </c>
      <c r="E2659" s="114" t="s">
        <v>54</v>
      </c>
      <c r="F2659" s="111" t="s">
        <v>55</v>
      </c>
      <c r="G2659" s="112" t="s">
        <v>35</v>
      </c>
    </row>
    <row r="2660" spans="1:7" ht="13.5" thickTop="1" x14ac:dyDescent="0.2">
      <c r="A2660" s="29">
        <v>1</v>
      </c>
      <c r="B2660" s="211"/>
      <c r="C2660" s="346" t="s">
        <v>300</v>
      </c>
      <c r="D2660" s="791" t="s">
        <v>4296</v>
      </c>
      <c r="E2660" s="569">
        <v>200</v>
      </c>
      <c r="F2660" s="792">
        <v>600</v>
      </c>
      <c r="G2660" s="35">
        <f>F2660*E2660</f>
        <v>120000</v>
      </c>
    </row>
    <row r="2661" spans="1:7" x14ac:dyDescent="0.2">
      <c r="A2661" s="345" t="s">
        <v>8</v>
      </c>
      <c r="B2661" s="101"/>
      <c r="C2661" s="352"/>
      <c r="D2661" s="351" t="s">
        <v>469</v>
      </c>
      <c r="E2661" s="108"/>
      <c r="F2661" s="128"/>
      <c r="G2661" s="353" t="s">
        <v>8</v>
      </c>
    </row>
    <row r="2662" spans="1:7" x14ac:dyDescent="0.2">
      <c r="A2662" s="345">
        <v>2</v>
      </c>
      <c r="B2662" s="101"/>
      <c r="C2662" s="352" t="s">
        <v>300</v>
      </c>
      <c r="D2662" s="351" t="s">
        <v>4293</v>
      </c>
      <c r="E2662" s="108">
        <v>200</v>
      </c>
      <c r="F2662" s="149">
        <v>250</v>
      </c>
      <c r="G2662" s="35">
        <f t="shared" ref="G2662" si="16">F2662*E2662</f>
        <v>50000</v>
      </c>
    </row>
    <row r="2663" spans="1:7" x14ac:dyDescent="0.2">
      <c r="A2663" s="345" t="s">
        <v>8</v>
      </c>
      <c r="B2663" s="101"/>
      <c r="C2663" s="352"/>
      <c r="D2663" s="791" t="s">
        <v>4294</v>
      </c>
      <c r="E2663" s="108"/>
      <c r="F2663" s="128"/>
      <c r="G2663" s="353" t="s">
        <v>8</v>
      </c>
    </row>
    <row r="2664" spans="1:7" x14ac:dyDescent="0.2">
      <c r="A2664" s="345" t="s">
        <v>8</v>
      </c>
      <c r="B2664" s="105"/>
      <c r="C2664" s="352"/>
      <c r="D2664" s="351" t="s">
        <v>4295</v>
      </c>
      <c r="E2664" s="102"/>
      <c r="F2664" s="128"/>
      <c r="G2664" s="353" t="s">
        <v>8</v>
      </c>
    </row>
    <row r="2665" spans="1:7" x14ac:dyDescent="0.2">
      <c r="A2665" s="29"/>
      <c r="B2665" s="105"/>
      <c r="C2665" s="352"/>
      <c r="D2665" s="791"/>
      <c r="E2665" s="102"/>
      <c r="F2665" s="128"/>
      <c r="G2665" s="353" t="s">
        <v>8</v>
      </c>
    </row>
    <row r="2666" spans="1:7" x14ac:dyDescent="0.2">
      <c r="A2666" s="29"/>
      <c r="B2666" s="151"/>
      <c r="C2666" s="366"/>
      <c r="D2666" s="351" t="s">
        <v>732</v>
      </c>
      <c r="E2666" s="108"/>
      <c r="F2666" s="150"/>
      <c r="G2666" s="353" t="s">
        <v>8</v>
      </c>
    </row>
    <row r="2667" spans="1:7" x14ac:dyDescent="0.2">
      <c r="A2667" s="29"/>
      <c r="B2667" s="101"/>
      <c r="C2667" s="352"/>
      <c r="D2667" s="351" t="s">
        <v>734</v>
      </c>
      <c r="E2667" s="104"/>
      <c r="F2667" s="128"/>
      <c r="G2667" s="353" t="s">
        <v>8</v>
      </c>
    </row>
    <row r="2668" spans="1:7" x14ac:dyDescent="0.2">
      <c r="A2668" s="29"/>
      <c r="B2668" s="106"/>
      <c r="C2668" s="41"/>
      <c r="D2668" s="351" t="s">
        <v>4297</v>
      </c>
      <c r="E2668" s="104"/>
      <c r="F2668" s="128"/>
      <c r="G2668" s="353" t="s">
        <v>8</v>
      </c>
    </row>
    <row r="2669" spans="1:7" x14ac:dyDescent="0.2">
      <c r="A2669" s="29"/>
      <c r="B2669" s="105"/>
      <c r="C2669" s="41"/>
      <c r="D2669" s="136"/>
      <c r="E2669" s="108"/>
      <c r="F2669" s="152"/>
      <c r="G2669" s="353" t="s">
        <v>8</v>
      </c>
    </row>
    <row r="2670" spans="1:7" x14ac:dyDescent="0.2">
      <c r="A2670" s="29"/>
      <c r="B2670" s="793"/>
      <c r="C2670" s="647"/>
      <c r="D2670" s="786"/>
      <c r="E2670" s="745"/>
      <c r="F2670" s="794"/>
      <c r="G2670" s="353"/>
    </row>
    <row r="2671" spans="1:7" x14ac:dyDescent="0.2">
      <c r="A2671" s="29"/>
      <c r="B2671" s="793"/>
      <c r="C2671" s="647"/>
      <c r="D2671" s="786"/>
      <c r="E2671" s="745"/>
      <c r="F2671" s="794"/>
      <c r="G2671" s="353" t="s">
        <v>8</v>
      </c>
    </row>
    <row r="2672" spans="1:7" x14ac:dyDescent="0.2">
      <c r="A2672" s="29"/>
      <c r="B2672" s="107"/>
      <c r="C2672" s="41"/>
      <c r="D2672" s="136"/>
      <c r="E2672" s="153"/>
      <c r="F2672" s="128"/>
      <c r="G2672" s="35"/>
    </row>
    <row r="2673" spans="1:7" x14ac:dyDescent="0.2">
      <c r="A2673" s="29"/>
      <c r="B2673" s="107"/>
      <c r="C2673" s="41"/>
      <c r="D2673" s="67"/>
      <c r="E2673" s="153"/>
      <c r="F2673" s="128"/>
      <c r="G2673" s="35"/>
    </row>
    <row r="2674" spans="1:7" x14ac:dyDescent="0.2">
      <c r="A2674" s="29"/>
      <c r="B2674" s="101"/>
      <c r="C2674" s="41"/>
      <c r="D2674" s="67"/>
      <c r="E2674" s="108"/>
      <c r="F2674" s="128"/>
      <c r="G2674" s="35"/>
    </row>
    <row r="2675" spans="1:7" x14ac:dyDescent="0.2">
      <c r="A2675" s="29"/>
      <c r="B2675" s="101"/>
      <c r="C2675" s="41"/>
      <c r="D2675" s="67"/>
      <c r="E2675" s="153"/>
      <c r="F2675" s="128"/>
      <c r="G2675" s="35"/>
    </row>
    <row r="2676" spans="1:7" x14ac:dyDescent="0.2">
      <c r="A2676" s="29"/>
      <c r="B2676" s="105"/>
      <c r="C2676" s="41"/>
      <c r="D2676" s="130"/>
      <c r="E2676" s="104"/>
      <c r="F2676" s="154"/>
      <c r="G2676" s="35"/>
    </row>
    <row r="2677" spans="1:7" x14ac:dyDescent="0.2">
      <c r="A2677" s="29"/>
      <c r="B2677" s="105"/>
      <c r="C2677" s="41"/>
      <c r="D2677" s="67"/>
      <c r="E2677" s="104"/>
      <c r="F2677" s="154"/>
      <c r="G2677" s="35"/>
    </row>
    <row r="2678" spans="1:7" x14ac:dyDescent="0.2">
      <c r="A2678" s="29"/>
      <c r="B2678" s="101"/>
      <c r="C2678" s="41"/>
      <c r="D2678" s="67"/>
      <c r="E2678" s="104"/>
      <c r="F2678" s="154"/>
      <c r="G2678" s="35"/>
    </row>
    <row r="2679" spans="1:7" x14ac:dyDescent="0.2">
      <c r="A2679" s="29"/>
      <c r="B2679" s="101"/>
      <c r="C2679" s="41"/>
      <c r="D2679" s="136"/>
      <c r="E2679" s="104"/>
      <c r="F2679" s="154"/>
      <c r="G2679" s="35"/>
    </row>
    <row r="2680" spans="1:7" x14ac:dyDescent="0.2">
      <c r="A2680" s="29"/>
      <c r="B2680" s="101"/>
      <c r="C2680" s="41"/>
      <c r="D2680" s="136"/>
      <c r="E2680" s="104"/>
      <c r="F2680" s="154"/>
      <c r="G2680" s="35"/>
    </row>
    <row r="2681" spans="1:7" x14ac:dyDescent="0.2">
      <c r="A2681" s="29"/>
      <c r="B2681" s="101"/>
      <c r="C2681" s="41"/>
      <c r="D2681" s="136"/>
      <c r="E2681" s="104"/>
      <c r="F2681" s="154"/>
      <c r="G2681" s="35"/>
    </row>
    <row r="2682" spans="1:7" x14ac:dyDescent="0.2">
      <c r="A2682" s="29"/>
      <c r="B2682" s="101"/>
      <c r="C2682" s="41"/>
      <c r="D2682" s="136"/>
      <c r="E2682" s="104"/>
      <c r="F2682" s="154"/>
      <c r="G2682" s="35"/>
    </row>
    <row r="2683" spans="1:7" x14ac:dyDescent="0.2">
      <c r="A2683" s="29"/>
      <c r="B2683" s="101"/>
      <c r="C2683" s="41"/>
      <c r="D2683" s="136"/>
      <c r="E2683" s="104"/>
      <c r="F2683" s="154"/>
      <c r="G2683" s="35"/>
    </row>
    <row r="2684" spans="1:7" x14ac:dyDescent="0.2">
      <c r="A2684" s="29"/>
      <c r="B2684" s="101"/>
      <c r="C2684" s="41"/>
      <c r="D2684" s="136"/>
      <c r="E2684" s="104"/>
      <c r="F2684" s="154"/>
      <c r="G2684" s="35"/>
    </row>
    <row r="2685" spans="1:7" x14ac:dyDescent="0.2">
      <c r="A2685" s="29"/>
      <c r="B2685" s="101"/>
      <c r="C2685" s="41"/>
      <c r="D2685" s="62"/>
      <c r="E2685" s="104"/>
      <c r="F2685" s="154"/>
      <c r="G2685" s="35"/>
    </row>
    <row r="2686" spans="1:7" x14ac:dyDescent="0.2">
      <c r="A2686" s="29"/>
      <c r="B2686" s="101"/>
      <c r="C2686" s="41"/>
      <c r="D2686" s="67"/>
      <c r="E2686" s="104"/>
      <c r="F2686" s="154"/>
      <c r="G2686" s="35"/>
    </row>
    <row r="2687" spans="1:7" x14ac:dyDescent="0.2">
      <c r="A2687" s="29"/>
      <c r="B2687" s="101"/>
      <c r="C2687" s="41"/>
      <c r="D2687" s="159"/>
      <c r="E2687" s="104"/>
      <c r="F2687" s="154"/>
      <c r="G2687" s="35"/>
    </row>
    <row r="2688" spans="1:7" x14ac:dyDescent="0.2">
      <c r="A2688" s="29"/>
      <c r="B2688" s="101"/>
      <c r="C2688" s="41"/>
      <c r="D2688" s="160"/>
      <c r="E2688" s="108"/>
      <c r="F2688" s="128"/>
      <c r="G2688" s="35"/>
    </row>
    <row r="2689" spans="1:8" x14ac:dyDescent="0.2">
      <c r="A2689" s="29"/>
      <c r="B2689" s="101"/>
      <c r="C2689" s="41"/>
      <c r="D2689" s="136"/>
      <c r="E2689" s="153"/>
      <c r="F2689" s="128"/>
      <c r="G2689" s="35"/>
    </row>
    <row r="2690" spans="1:8" x14ac:dyDescent="0.2">
      <c r="A2690" s="29"/>
      <c r="B2690" s="101"/>
      <c r="C2690" s="41"/>
      <c r="D2690" s="136"/>
      <c r="E2690" s="102"/>
      <c r="F2690" s="128"/>
      <c r="G2690" s="35"/>
    </row>
    <row r="2691" spans="1:8" x14ac:dyDescent="0.2">
      <c r="A2691" s="29"/>
      <c r="B2691" s="101"/>
      <c r="C2691" s="31"/>
      <c r="D2691" s="67"/>
      <c r="E2691" s="131"/>
      <c r="F2691" s="117"/>
      <c r="G2691" s="35"/>
    </row>
    <row r="2692" spans="1:8" x14ac:dyDescent="0.2">
      <c r="A2692" s="29"/>
      <c r="B2692" s="101"/>
      <c r="C2692" s="41"/>
      <c r="D2692" s="406" t="s">
        <v>8</v>
      </c>
      <c r="E2692" s="108"/>
      <c r="F2692" s="149"/>
      <c r="G2692" s="35"/>
    </row>
    <row r="2693" spans="1:8" x14ac:dyDescent="0.2">
      <c r="A2693" s="29"/>
      <c r="B2693" s="101"/>
      <c r="C2693" s="41"/>
      <c r="D2693" s="144"/>
      <c r="E2693" s="108"/>
      <c r="F2693" s="149"/>
      <c r="G2693" s="35"/>
    </row>
    <row r="2694" spans="1:8" ht="13.5" thickBot="1" x14ac:dyDescent="0.25">
      <c r="A2694" s="45"/>
      <c r="B2694" s="132"/>
      <c r="C2694" s="115"/>
      <c r="D2694" s="115"/>
      <c r="E2694" s="132"/>
      <c r="F2694" s="49" t="s">
        <v>15</v>
      </c>
      <c r="G2694" s="50">
        <f>SUM(G2660:G2693)</f>
        <v>170000</v>
      </c>
    </row>
    <row r="2695" spans="1:8" ht="13.5" thickTop="1" x14ac:dyDescent="0.2">
      <c r="A2695" s="1149" t="s">
        <v>4298</v>
      </c>
      <c r="B2695" s="1150"/>
      <c r="C2695" s="1150"/>
      <c r="D2695" s="1150"/>
      <c r="E2695" s="1150"/>
      <c r="F2695" s="1150"/>
      <c r="G2695" s="1151"/>
    </row>
    <row r="2696" spans="1:8" ht="13.5" thickBot="1" x14ac:dyDescent="0.25">
      <c r="A2696" s="52"/>
      <c r="B2696" s="103"/>
      <c r="C2696" s="675" t="s">
        <v>8</v>
      </c>
      <c r="D2696" s="675"/>
      <c r="E2696" s="103"/>
      <c r="F2696" s="55"/>
      <c r="G2696" s="56"/>
      <c r="H2696" s="1" t="s">
        <v>8</v>
      </c>
    </row>
    <row r="2697" spans="1:8" ht="13.5" thickTop="1" x14ac:dyDescent="0.2">
      <c r="A2697" s="1130"/>
      <c r="B2697" s="1131"/>
      <c r="C2697" s="1131"/>
      <c r="D2697" s="57" t="s">
        <v>11</v>
      </c>
      <c r="E2697" s="1132" t="s">
        <v>12</v>
      </c>
      <c r="F2697" s="1132"/>
      <c r="G2697" s="1133"/>
    </row>
    <row r="2698" spans="1:8" x14ac:dyDescent="0.2">
      <c r="A2698" s="1134" t="s">
        <v>17</v>
      </c>
      <c r="B2698" s="1135"/>
      <c r="C2698" s="1135"/>
      <c r="D2698" s="39"/>
      <c r="E2698" s="1136"/>
      <c r="F2698" s="1137"/>
      <c r="G2698" s="1138"/>
    </row>
    <row r="2699" spans="1:8" x14ac:dyDescent="0.2">
      <c r="A2699" s="1134" t="s">
        <v>38</v>
      </c>
      <c r="B2699" s="1135"/>
      <c r="C2699" s="1135"/>
      <c r="D2699" s="58" t="s">
        <v>413</v>
      </c>
      <c r="E2699" s="1139" t="s">
        <v>69</v>
      </c>
      <c r="F2699" s="1139"/>
      <c r="G2699" s="1140"/>
    </row>
    <row r="2700" spans="1:8" ht="13.5" thickBot="1" x14ac:dyDescent="0.25">
      <c r="A2700" s="1141" t="s">
        <v>39</v>
      </c>
      <c r="B2700" s="1142"/>
      <c r="C2700" s="1142"/>
      <c r="D2700" s="59" t="s">
        <v>414</v>
      </c>
      <c r="E2700" s="1165" t="s">
        <v>4278</v>
      </c>
      <c r="F2700" s="1143"/>
      <c r="G2700" s="1144"/>
    </row>
    <row r="2701" spans="1:8" ht="16.5" x14ac:dyDescent="0.25">
      <c r="A2701" s="1152" t="s">
        <v>29</v>
      </c>
      <c r="B2701" s="1153"/>
      <c r="C2701" s="1153"/>
      <c r="D2701" s="1153"/>
      <c r="E2701" s="1153"/>
      <c r="F2701" s="1153"/>
      <c r="G2701" s="1154"/>
    </row>
    <row r="2702" spans="1:8" x14ac:dyDescent="0.2">
      <c r="A2702" s="1155" t="s">
        <v>48</v>
      </c>
      <c r="B2702" s="1156"/>
      <c r="C2702" s="1156"/>
      <c r="D2702" s="1156"/>
      <c r="E2702" s="1156"/>
      <c r="F2702" s="1156"/>
      <c r="G2702" s="1157"/>
    </row>
    <row r="2703" spans="1:8" x14ac:dyDescent="0.2">
      <c r="A2703" s="1158" t="s">
        <v>49</v>
      </c>
      <c r="B2703" s="1159"/>
      <c r="C2703" s="1159"/>
      <c r="D2703" s="1159"/>
      <c r="E2703" s="1159"/>
      <c r="F2703" s="1159"/>
      <c r="G2703" s="1160"/>
    </row>
    <row r="2704" spans="1:8" x14ac:dyDescent="0.2">
      <c r="A2704" s="6"/>
      <c r="B2704" s="99"/>
      <c r="C2704" s="8"/>
      <c r="D2704" s="9"/>
      <c r="E2704" s="99"/>
      <c r="F2704" s="10"/>
      <c r="G2704" s="11" t="s">
        <v>20</v>
      </c>
    </row>
    <row r="2705" spans="1:9" x14ac:dyDescent="0.2">
      <c r="A2705" s="12" t="s">
        <v>1</v>
      </c>
      <c r="B2705" s="13"/>
      <c r="C2705" s="14" t="s">
        <v>61</v>
      </c>
      <c r="D2705" s="13"/>
      <c r="E2705" s="343" t="s">
        <v>4630</v>
      </c>
      <c r="F2705" s="98"/>
      <c r="G2705" s="344" t="s">
        <v>4632</v>
      </c>
    </row>
    <row r="2706" spans="1:9" x14ac:dyDescent="0.2">
      <c r="A2706" s="17" t="s">
        <v>8</v>
      </c>
      <c r="B2706" s="100"/>
      <c r="C2706" s="19"/>
      <c r="D2706" s="4"/>
      <c r="E2706" s="1145"/>
      <c r="F2706" s="1146"/>
      <c r="G2706" s="20"/>
    </row>
    <row r="2707" spans="1:9" x14ac:dyDescent="0.2">
      <c r="A2707" s="21" t="s">
        <v>37</v>
      </c>
      <c r="B2707" s="22"/>
      <c r="C2707" s="22"/>
      <c r="D2707" s="22"/>
      <c r="E2707" s="23" t="s">
        <v>46</v>
      </c>
      <c r="F2707" s="24"/>
      <c r="G2707" s="20" t="s">
        <v>50</v>
      </c>
    </row>
    <row r="2708" spans="1:9" x14ac:dyDescent="0.2">
      <c r="A2708" s="6"/>
      <c r="B2708" s="99"/>
      <c r="C2708" s="8"/>
      <c r="D2708" s="8"/>
      <c r="E2708" s="1147"/>
      <c r="F2708" s="1148"/>
      <c r="G2708" s="25"/>
    </row>
    <row r="2709" spans="1:9" ht="26.25" thickBot="1" x14ac:dyDescent="0.25">
      <c r="A2709" s="210" t="s">
        <v>47</v>
      </c>
      <c r="B2709" s="28" t="s">
        <v>23</v>
      </c>
      <c r="C2709" s="28" t="s">
        <v>34</v>
      </c>
      <c r="D2709" s="110" t="s">
        <v>53</v>
      </c>
      <c r="E2709" s="114" t="s">
        <v>54</v>
      </c>
      <c r="F2709" s="111" t="s">
        <v>55</v>
      </c>
      <c r="G2709" s="112" t="s">
        <v>35</v>
      </c>
      <c r="I2709" s="411" t="s">
        <v>151</v>
      </c>
    </row>
    <row r="2710" spans="1:9" ht="13.5" thickTop="1" x14ac:dyDescent="0.2">
      <c r="A2710" s="29">
        <v>1</v>
      </c>
      <c r="B2710" s="211"/>
      <c r="C2710" s="346" t="s">
        <v>149</v>
      </c>
      <c r="D2710" s="791" t="s">
        <v>1187</v>
      </c>
      <c r="E2710" s="569">
        <v>50</v>
      </c>
      <c r="F2710" s="792">
        <v>200</v>
      </c>
      <c r="G2710" s="35">
        <f>F2710*E2710</f>
        <v>10000</v>
      </c>
    </row>
    <row r="2711" spans="1:9" x14ac:dyDescent="0.2">
      <c r="A2711" s="29"/>
      <c r="B2711" s="101"/>
      <c r="C2711" s="352"/>
      <c r="D2711" s="351"/>
      <c r="E2711" s="108"/>
      <c r="F2711" s="128"/>
      <c r="G2711" s="35"/>
    </row>
    <row r="2712" spans="1:9" x14ac:dyDescent="0.2">
      <c r="A2712" s="29"/>
      <c r="B2712" s="101"/>
      <c r="C2712" s="352"/>
      <c r="D2712" s="351"/>
      <c r="E2712" s="108"/>
      <c r="F2712" s="149"/>
      <c r="G2712" s="353"/>
    </row>
    <row r="2713" spans="1:9" x14ac:dyDescent="0.2">
      <c r="A2713" s="29"/>
      <c r="B2713" s="101"/>
      <c r="C2713" s="352"/>
      <c r="D2713" s="351"/>
      <c r="E2713" s="108"/>
      <c r="F2713" s="128"/>
      <c r="G2713" s="353"/>
    </row>
    <row r="2714" spans="1:9" x14ac:dyDescent="0.2">
      <c r="A2714" s="29"/>
      <c r="B2714" s="105"/>
      <c r="C2714" s="352"/>
      <c r="D2714" s="357"/>
      <c r="E2714" s="102"/>
      <c r="F2714" s="128"/>
      <c r="G2714" s="353" t="s">
        <v>8</v>
      </c>
    </row>
    <row r="2715" spans="1:9" x14ac:dyDescent="0.2">
      <c r="A2715" s="29"/>
      <c r="B2715" s="105"/>
      <c r="C2715" s="352"/>
      <c r="D2715" s="791"/>
      <c r="E2715" s="102"/>
      <c r="F2715" s="128"/>
      <c r="G2715" s="353" t="s">
        <v>8</v>
      </c>
    </row>
    <row r="2716" spans="1:9" x14ac:dyDescent="0.2">
      <c r="A2716" s="29"/>
      <c r="B2716" s="151"/>
      <c r="C2716" s="366"/>
      <c r="D2716" s="351"/>
      <c r="E2716" s="108"/>
      <c r="F2716" s="150"/>
      <c r="G2716" s="353" t="s">
        <v>8</v>
      </c>
    </row>
    <row r="2717" spans="1:9" x14ac:dyDescent="0.2">
      <c r="A2717" s="29"/>
      <c r="B2717" s="101"/>
      <c r="C2717" s="352"/>
      <c r="D2717" s="351"/>
      <c r="E2717" s="104"/>
      <c r="F2717" s="128"/>
      <c r="G2717" s="353" t="s">
        <v>8</v>
      </c>
    </row>
    <row r="2718" spans="1:9" x14ac:dyDescent="0.2">
      <c r="A2718" s="29"/>
      <c r="B2718" s="106"/>
      <c r="C2718" s="41"/>
      <c r="D2718" s="351"/>
      <c r="E2718" s="104"/>
      <c r="F2718" s="128"/>
      <c r="G2718" s="353" t="s">
        <v>8</v>
      </c>
    </row>
    <row r="2719" spans="1:9" x14ac:dyDescent="0.2">
      <c r="A2719" s="29"/>
      <c r="B2719" s="105"/>
      <c r="C2719" s="41"/>
      <c r="D2719" s="136"/>
      <c r="E2719" s="108"/>
      <c r="F2719" s="152"/>
      <c r="G2719" s="353" t="s">
        <v>8</v>
      </c>
    </row>
    <row r="2720" spans="1:9" x14ac:dyDescent="0.2">
      <c r="A2720" s="29"/>
      <c r="B2720" s="793"/>
      <c r="C2720" s="647"/>
      <c r="D2720" s="786"/>
      <c r="E2720" s="745"/>
      <c r="F2720" s="794"/>
      <c r="G2720" s="353"/>
    </row>
    <row r="2721" spans="1:7" x14ac:dyDescent="0.2">
      <c r="A2721" s="29"/>
      <c r="B2721" s="793"/>
      <c r="C2721" s="647"/>
      <c r="D2721" s="786"/>
      <c r="E2721" s="745"/>
      <c r="F2721" s="794"/>
      <c r="G2721" s="353" t="s">
        <v>8</v>
      </c>
    </row>
    <row r="2722" spans="1:7" x14ac:dyDescent="0.2">
      <c r="A2722" s="29"/>
      <c r="B2722" s="107"/>
      <c r="C2722" s="41"/>
      <c r="D2722" s="136"/>
      <c r="E2722" s="153"/>
      <c r="F2722" s="128"/>
      <c r="G2722" s="35"/>
    </row>
    <row r="2723" spans="1:7" x14ac:dyDescent="0.2">
      <c r="A2723" s="29"/>
      <c r="B2723" s="107"/>
      <c r="C2723" s="41"/>
      <c r="D2723" s="67"/>
      <c r="E2723" s="153"/>
      <c r="F2723" s="128"/>
      <c r="G2723" s="35"/>
    </row>
    <row r="2724" spans="1:7" x14ac:dyDescent="0.2">
      <c r="A2724" s="29"/>
      <c r="B2724" s="101"/>
      <c r="C2724" s="41"/>
      <c r="D2724" s="67"/>
      <c r="E2724" s="108"/>
      <c r="F2724" s="128"/>
      <c r="G2724" s="35"/>
    </row>
    <row r="2725" spans="1:7" x14ac:dyDescent="0.2">
      <c r="A2725" s="29"/>
      <c r="B2725" s="101"/>
      <c r="C2725" s="41"/>
      <c r="D2725" s="67"/>
      <c r="E2725" s="153"/>
      <c r="F2725" s="128"/>
      <c r="G2725" s="35"/>
    </row>
    <row r="2726" spans="1:7" x14ac:dyDescent="0.2">
      <c r="A2726" s="29"/>
      <c r="B2726" s="105"/>
      <c r="C2726" s="41"/>
      <c r="D2726" s="130"/>
      <c r="E2726" s="104"/>
      <c r="F2726" s="154"/>
      <c r="G2726" s="35"/>
    </row>
    <row r="2727" spans="1:7" x14ac:dyDescent="0.2">
      <c r="A2727" s="29"/>
      <c r="B2727" s="105"/>
      <c r="C2727" s="41"/>
      <c r="D2727" s="67"/>
      <c r="E2727" s="104"/>
      <c r="F2727" s="154"/>
      <c r="G2727" s="35"/>
    </row>
    <row r="2728" spans="1:7" x14ac:dyDescent="0.2">
      <c r="A2728" s="29"/>
      <c r="B2728" s="101"/>
      <c r="C2728" s="41"/>
      <c r="D2728" s="67"/>
      <c r="E2728" s="104"/>
      <c r="F2728" s="154"/>
      <c r="G2728" s="35"/>
    </row>
    <row r="2729" spans="1:7" x14ac:dyDescent="0.2">
      <c r="A2729" s="29"/>
      <c r="B2729" s="101"/>
      <c r="C2729" s="41"/>
      <c r="D2729" s="136"/>
      <c r="E2729" s="104"/>
      <c r="F2729" s="154"/>
      <c r="G2729" s="35"/>
    </row>
    <row r="2730" spans="1:7" x14ac:dyDescent="0.2">
      <c r="A2730" s="29"/>
      <c r="B2730" s="101"/>
      <c r="C2730" s="41"/>
      <c r="D2730" s="136"/>
      <c r="E2730" s="104"/>
      <c r="F2730" s="154"/>
      <c r="G2730" s="35"/>
    </row>
    <row r="2731" spans="1:7" x14ac:dyDescent="0.2">
      <c r="A2731" s="29"/>
      <c r="B2731" s="101"/>
      <c r="C2731" s="41"/>
      <c r="D2731" s="136"/>
      <c r="E2731" s="104"/>
      <c r="F2731" s="154"/>
      <c r="G2731" s="35"/>
    </row>
    <row r="2732" spans="1:7" x14ac:dyDescent="0.2">
      <c r="A2732" s="29"/>
      <c r="B2732" s="101"/>
      <c r="C2732" s="41"/>
      <c r="D2732" s="136"/>
      <c r="E2732" s="104"/>
      <c r="F2732" s="154"/>
      <c r="G2732" s="35"/>
    </row>
    <row r="2733" spans="1:7" x14ac:dyDescent="0.2">
      <c r="A2733" s="29"/>
      <c r="B2733" s="101"/>
      <c r="C2733" s="41"/>
      <c r="D2733" s="136"/>
      <c r="E2733" s="104"/>
      <c r="F2733" s="154"/>
      <c r="G2733" s="35"/>
    </row>
    <row r="2734" spans="1:7" x14ac:dyDescent="0.2">
      <c r="A2734" s="29"/>
      <c r="B2734" s="101"/>
      <c r="C2734" s="41"/>
      <c r="D2734" s="136"/>
      <c r="E2734" s="104"/>
      <c r="F2734" s="154"/>
      <c r="G2734" s="35"/>
    </row>
    <row r="2735" spans="1:7" x14ac:dyDescent="0.2">
      <c r="A2735" s="29"/>
      <c r="B2735" s="101"/>
      <c r="C2735" s="41"/>
      <c r="D2735" s="62"/>
      <c r="E2735" s="104"/>
      <c r="F2735" s="154"/>
      <c r="G2735" s="35"/>
    </row>
    <row r="2736" spans="1:7" x14ac:dyDescent="0.2">
      <c r="A2736" s="29"/>
      <c r="B2736" s="101"/>
      <c r="C2736" s="41"/>
      <c r="D2736" s="67"/>
      <c r="E2736" s="104"/>
      <c r="F2736" s="154"/>
      <c r="G2736" s="35"/>
    </row>
    <row r="2737" spans="1:7" x14ac:dyDescent="0.2">
      <c r="A2737" s="29"/>
      <c r="B2737" s="101"/>
      <c r="C2737" s="41"/>
      <c r="D2737" s="159"/>
      <c r="E2737" s="104"/>
      <c r="F2737" s="154"/>
      <c r="G2737" s="35"/>
    </row>
    <row r="2738" spans="1:7" x14ac:dyDescent="0.2">
      <c r="A2738" s="29"/>
      <c r="B2738" s="101"/>
      <c r="C2738" s="41"/>
      <c r="D2738" s="160"/>
      <c r="E2738" s="108"/>
      <c r="F2738" s="128"/>
      <c r="G2738" s="35"/>
    </row>
    <row r="2739" spans="1:7" x14ac:dyDescent="0.2">
      <c r="A2739" s="29"/>
      <c r="B2739" s="101"/>
      <c r="C2739" s="41"/>
      <c r="D2739" s="136"/>
      <c r="E2739" s="153"/>
      <c r="F2739" s="128"/>
      <c r="G2739" s="35"/>
    </row>
    <row r="2740" spans="1:7" x14ac:dyDescent="0.2">
      <c r="A2740" s="29"/>
      <c r="B2740" s="101"/>
      <c r="C2740" s="41"/>
      <c r="D2740" s="136"/>
      <c r="E2740" s="102"/>
      <c r="F2740" s="128"/>
      <c r="G2740" s="35"/>
    </row>
    <row r="2741" spans="1:7" x14ac:dyDescent="0.2">
      <c r="A2741" s="29"/>
      <c r="B2741" s="101"/>
      <c r="C2741" s="31"/>
      <c r="D2741" s="67"/>
      <c r="E2741" s="131"/>
      <c r="F2741" s="117"/>
      <c r="G2741" s="35"/>
    </row>
    <row r="2742" spans="1:7" x14ac:dyDescent="0.2">
      <c r="A2742" s="29"/>
      <c r="B2742" s="101"/>
      <c r="C2742" s="41"/>
      <c r="D2742" s="406" t="s">
        <v>8</v>
      </c>
      <c r="E2742" s="108"/>
      <c r="F2742" s="149"/>
      <c r="G2742" s="35"/>
    </row>
    <row r="2743" spans="1:7" x14ac:dyDescent="0.2">
      <c r="A2743" s="29"/>
      <c r="B2743" s="101"/>
      <c r="C2743" s="41"/>
      <c r="D2743" s="144"/>
      <c r="E2743" s="108"/>
      <c r="F2743" s="149"/>
      <c r="G2743" s="35"/>
    </row>
    <row r="2744" spans="1:7" ht="13.5" thickBot="1" x14ac:dyDescent="0.25">
      <c r="A2744" s="45"/>
      <c r="B2744" s="132"/>
      <c r="C2744" s="115"/>
      <c r="D2744" s="115"/>
      <c r="E2744" s="132"/>
      <c r="F2744" s="49" t="s">
        <v>15</v>
      </c>
      <c r="G2744" s="50">
        <f>SUM(G2710:G2743)</f>
        <v>10000</v>
      </c>
    </row>
    <row r="2745" spans="1:7" ht="13.5" thickTop="1" x14ac:dyDescent="0.2">
      <c r="A2745" s="1149" t="s">
        <v>4670</v>
      </c>
      <c r="B2745" s="1150"/>
      <c r="C2745" s="1150"/>
      <c r="D2745" s="1150"/>
      <c r="E2745" s="1150"/>
      <c r="F2745" s="1150"/>
      <c r="G2745" s="1151"/>
    </row>
    <row r="2746" spans="1:7" x14ac:dyDescent="0.2">
      <c r="A2746" s="1183" t="s">
        <v>4672</v>
      </c>
      <c r="B2746" s="1184"/>
      <c r="C2746" s="1184"/>
      <c r="D2746" s="1184"/>
      <c r="E2746" s="1184"/>
      <c r="F2746" s="1184"/>
      <c r="G2746" s="1185"/>
    </row>
    <row r="2747" spans="1:7" ht="13.5" thickBot="1" x14ac:dyDescent="0.25">
      <c r="A2747" s="1325" t="s">
        <v>4671</v>
      </c>
      <c r="B2747" s="1285"/>
      <c r="C2747" s="1285"/>
      <c r="D2747" s="1285"/>
      <c r="E2747" s="1285"/>
      <c r="F2747" s="1285"/>
      <c r="G2747" s="1286"/>
    </row>
    <row r="2748" spans="1:7" ht="13.5" thickTop="1" x14ac:dyDescent="0.2">
      <c r="A2748" s="1130"/>
      <c r="B2748" s="1131"/>
      <c r="C2748" s="1131"/>
      <c r="D2748" s="57" t="s">
        <v>11</v>
      </c>
      <c r="E2748" s="1132" t="s">
        <v>12</v>
      </c>
      <c r="F2748" s="1132"/>
      <c r="G2748" s="1133"/>
    </row>
    <row r="2749" spans="1:7" x14ac:dyDescent="0.2">
      <c r="A2749" s="1134" t="s">
        <v>17</v>
      </c>
      <c r="B2749" s="1135"/>
      <c r="C2749" s="1135"/>
      <c r="D2749" s="39"/>
      <c r="E2749" s="1136"/>
      <c r="F2749" s="1137"/>
      <c r="G2749" s="1138"/>
    </row>
    <row r="2750" spans="1:7" x14ac:dyDescent="0.2">
      <c r="A2750" s="1134" t="s">
        <v>38</v>
      </c>
      <c r="B2750" s="1135"/>
      <c r="C2750" s="1135"/>
      <c r="D2750" s="58" t="s">
        <v>413</v>
      </c>
      <c r="E2750" s="1139" t="s">
        <v>142</v>
      </c>
      <c r="F2750" s="1139"/>
      <c r="G2750" s="1140"/>
    </row>
    <row r="2751" spans="1:7" ht="13.5" thickBot="1" x14ac:dyDescent="0.25">
      <c r="A2751" s="1141" t="s">
        <v>39</v>
      </c>
      <c r="B2751" s="1142"/>
      <c r="C2751" s="1142"/>
      <c r="D2751" s="59" t="s">
        <v>414</v>
      </c>
      <c r="E2751" s="1143" t="s">
        <v>0</v>
      </c>
      <c r="F2751" s="1143"/>
      <c r="G2751" s="1144"/>
    </row>
    <row r="2752" spans="1:7" ht="16.5" x14ac:dyDescent="0.25">
      <c r="A2752" s="1152" t="s">
        <v>29</v>
      </c>
      <c r="B2752" s="1153"/>
      <c r="C2752" s="1153"/>
      <c r="D2752" s="1153"/>
      <c r="E2752" s="1153"/>
      <c r="F2752" s="1153"/>
      <c r="G2752" s="1154"/>
    </row>
    <row r="2753" spans="1:7" x14ac:dyDescent="0.2">
      <c r="A2753" s="1155" t="s">
        <v>48</v>
      </c>
      <c r="B2753" s="1156"/>
      <c r="C2753" s="1156"/>
      <c r="D2753" s="1156"/>
      <c r="E2753" s="1156"/>
      <c r="F2753" s="1156"/>
      <c r="G2753" s="1157"/>
    </row>
    <row r="2754" spans="1:7" x14ac:dyDescent="0.2">
      <c r="A2754" s="1158" t="s">
        <v>49</v>
      </c>
      <c r="B2754" s="1159"/>
      <c r="C2754" s="1159"/>
      <c r="D2754" s="1159"/>
      <c r="E2754" s="1159"/>
      <c r="F2754" s="1159"/>
      <c r="G2754" s="1160"/>
    </row>
    <row r="2755" spans="1:7" x14ac:dyDescent="0.2">
      <c r="A2755" s="6"/>
      <c r="B2755" s="99"/>
      <c r="C2755" s="8"/>
      <c r="D2755" s="9"/>
      <c r="E2755" s="99"/>
      <c r="F2755" s="10"/>
      <c r="G2755" s="11" t="s">
        <v>20</v>
      </c>
    </row>
    <row r="2756" spans="1:7" x14ac:dyDescent="0.2">
      <c r="A2756" s="12" t="s">
        <v>1</v>
      </c>
      <c r="B2756" s="13"/>
      <c r="C2756" s="14" t="s">
        <v>61</v>
      </c>
      <c r="D2756" s="13"/>
      <c r="E2756" s="343" t="s">
        <v>4630</v>
      </c>
      <c r="F2756" s="98"/>
      <c r="G2756" s="344" t="s">
        <v>4632</v>
      </c>
    </row>
    <row r="2757" spans="1:7" x14ac:dyDescent="0.2">
      <c r="A2757" s="17" t="s">
        <v>8</v>
      </c>
      <c r="B2757" s="100"/>
      <c r="C2757" s="19"/>
      <c r="D2757" s="4"/>
      <c r="E2757" s="1145"/>
      <c r="F2757" s="1146"/>
      <c r="G2757" s="20"/>
    </row>
    <row r="2758" spans="1:7" x14ac:dyDescent="0.2">
      <c r="A2758" s="21" t="s">
        <v>37</v>
      </c>
      <c r="B2758" s="22"/>
      <c r="C2758" s="22"/>
      <c r="D2758" s="22"/>
      <c r="E2758" s="23" t="s">
        <v>46</v>
      </c>
      <c r="F2758" s="24"/>
      <c r="G2758" s="20" t="s">
        <v>50</v>
      </c>
    </row>
    <row r="2759" spans="1:7" x14ac:dyDescent="0.2">
      <c r="A2759" s="6"/>
      <c r="B2759" s="99"/>
      <c r="C2759" s="8"/>
      <c r="D2759" s="8"/>
      <c r="E2759" s="1147"/>
      <c r="F2759" s="1148"/>
      <c r="G2759" s="25"/>
    </row>
    <row r="2760" spans="1:7" ht="26.25" thickBot="1" x14ac:dyDescent="0.25">
      <c r="A2760" s="210" t="s">
        <v>47</v>
      </c>
      <c r="B2760" s="28" t="s">
        <v>23</v>
      </c>
      <c r="C2760" s="28" t="s">
        <v>34</v>
      </c>
      <c r="D2760" s="110" t="s">
        <v>53</v>
      </c>
      <c r="E2760" s="114" t="s">
        <v>54</v>
      </c>
      <c r="F2760" s="111" t="s">
        <v>55</v>
      </c>
      <c r="G2760" s="112" t="s">
        <v>35</v>
      </c>
    </row>
    <row r="2761" spans="1:7" ht="13.5" thickTop="1" x14ac:dyDescent="0.2">
      <c r="A2761" s="29">
        <v>1</v>
      </c>
      <c r="B2761" s="211"/>
      <c r="C2761" s="346" t="s">
        <v>149</v>
      </c>
      <c r="D2761" s="791" t="s">
        <v>4758</v>
      </c>
      <c r="E2761" s="569">
        <v>120</v>
      </c>
      <c r="F2761" s="792">
        <v>200</v>
      </c>
      <c r="G2761" s="35">
        <f>F2761*E2761</f>
        <v>24000</v>
      </c>
    </row>
    <row r="2762" spans="1:7" x14ac:dyDescent="0.2">
      <c r="A2762" s="29"/>
      <c r="B2762" s="101"/>
      <c r="C2762" s="352"/>
      <c r="D2762" s="351"/>
      <c r="E2762" s="108"/>
      <c r="F2762" s="128"/>
      <c r="G2762" s="35"/>
    </row>
    <row r="2763" spans="1:7" x14ac:dyDescent="0.2">
      <c r="A2763" s="29"/>
      <c r="B2763" s="101"/>
      <c r="C2763" s="352"/>
      <c r="D2763" s="351"/>
      <c r="E2763" s="108"/>
      <c r="F2763" s="149"/>
      <c r="G2763" s="353"/>
    </row>
    <row r="2764" spans="1:7" x14ac:dyDescent="0.2">
      <c r="A2764" s="29"/>
      <c r="B2764" s="101"/>
      <c r="C2764" s="352"/>
      <c r="D2764" s="351"/>
      <c r="E2764" s="108"/>
      <c r="F2764" s="128"/>
      <c r="G2764" s="353"/>
    </row>
    <row r="2765" spans="1:7" x14ac:dyDescent="0.2">
      <c r="A2765" s="29"/>
      <c r="B2765" s="105"/>
      <c r="C2765" s="352"/>
      <c r="D2765" s="357"/>
      <c r="E2765" s="102"/>
      <c r="F2765" s="128"/>
      <c r="G2765" s="353" t="s">
        <v>8</v>
      </c>
    </row>
    <row r="2766" spans="1:7" x14ac:dyDescent="0.2">
      <c r="A2766" s="29"/>
      <c r="B2766" s="105"/>
      <c r="C2766" s="352"/>
      <c r="D2766" s="791"/>
      <c r="E2766" s="102"/>
      <c r="F2766" s="128"/>
      <c r="G2766" s="353" t="s">
        <v>8</v>
      </c>
    </row>
    <row r="2767" spans="1:7" x14ac:dyDescent="0.2">
      <c r="A2767" s="29"/>
      <c r="B2767" s="151"/>
      <c r="C2767" s="366"/>
      <c r="D2767" s="351"/>
      <c r="E2767" s="108"/>
      <c r="F2767" s="150"/>
      <c r="G2767" s="353" t="s">
        <v>8</v>
      </c>
    </row>
    <row r="2768" spans="1:7" x14ac:dyDescent="0.2">
      <c r="A2768" s="29"/>
      <c r="B2768" s="101"/>
      <c r="C2768" s="352"/>
      <c r="D2768" s="351"/>
      <c r="E2768" s="104"/>
      <c r="F2768" s="128"/>
      <c r="G2768" s="353" t="s">
        <v>8</v>
      </c>
    </row>
    <row r="2769" spans="1:7" x14ac:dyDescent="0.2">
      <c r="A2769" s="29"/>
      <c r="B2769" s="106"/>
      <c r="C2769" s="41"/>
      <c r="D2769" s="351"/>
      <c r="E2769" s="104"/>
      <c r="F2769" s="128"/>
      <c r="G2769" s="353" t="s">
        <v>8</v>
      </c>
    </row>
    <row r="2770" spans="1:7" x14ac:dyDescent="0.2">
      <c r="A2770" s="29"/>
      <c r="B2770" s="105"/>
      <c r="C2770" s="41"/>
      <c r="D2770" s="136"/>
      <c r="E2770" s="108"/>
      <c r="F2770" s="152"/>
      <c r="G2770" s="353" t="s">
        <v>8</v>
      </c>
    </row>
    <row r="2771" spans="1:7" x14ac:dyDescent="0.2">
      <c r="A2771" s="29"/>
      <c r="B2771" s="793"/>
      <c r="C2771" s="647"/>
      <c r="D2771" s="786"/>
      <c r="E2771" s="745"/>
      <c r="F2771" s="794"/>
      <c r="G2771" s="353"/>
    </row>
    <row r="2772" spans="1:7" x14ac:dyDescent="0.2">
      <c r="A2772" s="29"/>
      <c r="B2772" s="793"/>
      <c r="C2772" s="647"/>
      <c r="D2772" s="786"/>
      <c r="E2772" s="745"/>
      <c r="F2772" s="794"/>
      <c r="G2772" s="353" t="s">
        <v>8</v>
      </c>
    </row>
    <row r="2773" spans="1:7" x14ac:dyDescent="0.2">
      <c r="A2773" s="29"/>
      <c r="B2773" s="107"/>
      <c r="C2773" s="41"/>
      <c r="D2773" s="136"/>
      <c r="E2773" s="153"/>
      <c r="F2773" s="128"/>
      <c r="G2773" s="35"/>
    </row>
    <row r="2774" spans="1:7" x14ac:dyDescent="0.2">
      <c r="A2774" s="29"/>
      <c r="B2774" s="107"/>
      <c r="C2774" s="41"/>
      <c r="D2774" s="67"/>
      <c r="E2774" s="153"/>
      <c r="F2774" s="128"/>
      <c r="G2774" s="35"/>
    </row>
    <row r="2775" spans="1:7" x14ac:dyDescent="0.2">
      <c r="A2775" s="29"/>
      <c r="B2775" s="101"/>
      <c r="C2775" s="41"/>
      <c r="D2775" s="67"/>
      <c r="E2775" s="108"/>
      <c r="F2775" s="128"/>
      <c r="G2775" s="35"/>
    </row>
    <row r="2776" spans="1:7" x14ac:dyDescent="0.2">
      <c r="A2776" s="29"/>
      <c r="B2776" s="101"/>
      <c r="C2776" s="41"/>
      <c r="D2776" s="67"/>
      <c r="E2776" s="153"/>
      <c r="F2776" s="128"/>
      <c r="G2776" s="35"/>
    </row>
    <row r="2777" spans="1:7" x14ac:dyDescent="0.2">
      <c r="A2777" s="29"/>
      <c r="B2777" s="105"/>
      <c r="C2777" s="41"/>
      <c r="D2777" s="130"/>
      <c r="E2777" s="104"/>
      <c r="F2777" s="154"/>
      <c r="G2777" s="35"/>
    </row>
    <row r="2778" spans="1:7" x14ac:dyDescent="0.2">
      <c r="A2778" s="29"/>
      <c r="B2778" s="105"/>
      <c r="C2778" s="41"/>
      <c r="D2778" s="67"/>
      <c r="E2778" s="104"/>
      <c r="F2778" s="154"/>
      <c r="G2778" s="35"/>
    </row>
    <row r="2779" spans="1:7" x14ac:dyDescent="0.2">
      <c r="A2779" s="29"/>
      <c r="B2779" s="101"/>
      <c r="C2779" s="41"/>
      <c r="D2779" s="67"/>
      <c r="E2779" s="104"/>
      <c r="F2779" s="154"/>
      <c r="G2779" s="35"/>
    </row>
    <row r="2780" spans="1:7" x14ac:dyDescent="0.2">
      <c r="A2780" s="29"/>
      <c r="B2780" s="101"/>
      <c r="C2780" s="41"/>
      <c r="D2780" s="136"/>
      <c r="E2780" s="104"/>
      <c r="F2780" s="154"/>
      <c r="G2780" s="35"/>
    </row>
    <row r="2781" spans="1:7" x14ac:dyDescent="0.2">
      <c r="A2781" s="29"/>
      <c r="B2781" s="101"/>
      <c r="C2781" s="41"/>
      <c r="D2781" s="136"/>
      <c r="E2781" s="104"/>
      <c r="F2781" s="154"/>
      <c r="G2781" s="35"/>
    </row>
    <row r="2782" spans="1:7" x14ac:dyDescent="0.2">
      <c r="A2782" s="29"/>
      <c r="B2782" s="101"/>
      <c r="C2782" s="41"/>
      <c r="D2782" s="136"/>
      <c r="E2782" s="104"/>
      <c r="F2782" s="154"/>
      <c r="G2782" s="35"/>
    </row>
    <row r="2783" spans="1:7" x14ac:dyDescent="0.2">
      <c r="A2783" s="29"/>
      <c r="B2783" s="101"/>
      <c r="C2783" s="41"/>
      <c r="D2783" s="136"/>
      <c r="E2783" s="104"/>
      <c r="F2783" s="154"/>
      <c r="G2783" s="35"/>
    </row>
    <row r="2784" spans="1:7" x14ac:dyDescent="0.2">
      <c r="A2784" s="29"/>
      <c r="B2784" s="101"/>
      <c r="C2784" s="41"/>
      <c r="D2784" s="136"/>
      <c r="E2784" s="104"/>
      <c r="F2784" s="154"/>
      <c r="G2784" s="35"/>
    </row>
    <row r="2785" spans="1:7" x14ac:dyDescent="0.2">
      <c r="A2785" s="29"/>
      <c r="B2785" s="101"/>
      <c r="C2785" s="41"/>
      <c r="D2785" s="136"/>
      <c r="E2785" s="104"/>
      <c r="F2785" s="154"/>
      <c r="G2785" s="35"/>
    </row>
    <row r="2786" spans="1:7" x14ac:dyDescent="0.2">
      <c r="A2786" s="29"/>
      <c r="B2786" s="101"/>
      <c r="C2786" s="41"/>
      <c r="D2786" s="62"/>
      <c r="E2786" s="104"/>
      <c r="F2786" s="154"/>
      <c r="G2786" s="35"/>
    </row>
    <row r="2787" spans="1:7" x14ac:dyDescent="0.2">
      <c r="A2787" s="29"/>
      <c r="B2787" s="101"/>
      <c r="C2787" s="41"/>
      <c r="D2787" s="67"/>
      <c r="E2787" s="104"/>
      <c r="F2787" s="154"/>
      <c r="G2787" s="35"/>
    </row>
    <row r="2788" spans="1:7" x14ac:dyDescent="0.2">
      <c r="A2788" s="29"/>
      <c r="B2788" s="101"/>
      <c r="C2788" s="41"/>
      <c r="D2788" s="159"/>
      <c r="E2788" s="104"/>
      <c r="F2788" s="154"/>
      <c r="G2788" s="35"/>
    </row>
    <row r="2789" spans="1:7" x14ac:dyDescent="0.2">
      <c r="A2789" s="29"/>
      <c r="B2789" s="101"/>
      <c r="C2789" s="41"/>
      <c r="D2789" s="160"/>
      <c r="E2789" s="108"/>
      <c r="F2789" s="128"/>
      <c r="G2789" s="35"/>
    </row>
    <row r="2790" spans="1:7" x14ac:dyDescent="0.2">
      <c r="A2790" s="29"/>
      <c r="B2790" s="101"/>
      <c r="C2790" s="41"/>
      <c r="D2790" s="136"/>
      <c r="E2790" s="153"/>
      <c r="F2790" s="128"/>
      <c r="G2790" s="35"/>
    </row>
    <row r="2791" spans="1:7" x14ac:dyDescent="0.2">
      <c r="A2791" s="29"/>
      <c r="B2791" s="101"/>
      <c r="C2791" s="41"/>
      <c r="D2791" s="136"/>
      <c r="E2791" s="102"/>
      <c r="F2791" s="128"/>
      <c r="G2791" s="35"/>
    </row>
    <row r="2792" spans="1:7" x14ac:dyDescent="0.2">
      <c r="A2792" s="29"/>
      <c r="B2792" s="101"/>
      <c r="C2792" s="31"/>
      <c r="D2792" s="67"/>
      <c r="E2792" s="131"/>
      <c r="F2792" s="117"/>
      <c r="G2792" s="35"/>
    </row>
    <row r="2793" spans="1:7" x14ac:dyDescent="0.2">
      <c r="A2793" s="29"/>
      <c r="B2793" s="101"/>
      <c r="C2793" s="41"/>
      <c r="D2793" s="406" t="s">
        <v>8</v>
      </c>
      <c r="E2793" s="108"/>
      <c r="F2793" s="149"/>
      <c r="G2793" s="35"/>
    </row>
    <row r="2794" spans="1:7" x14ac:dyDescent="0.2">
      <c r="A2794" s="29"/>
      <c r="B2794" s="101"/>
      <c r="C2794" s="41"/>
      <c r="D2794" s="144"/>
      <c r="E2794" s="108"/>
      <c r="F2794" s="149"/>
      <c r="G2794" s="35"/>
    </row>
    <row r="2795" spans="1:7" ht="13.5" thickBot="1" x14ac:dyDescent="0.25">
      <c r="A2795" s="45"/>
      <c r="B2795" s="132"/>
      <c r="C2795" s="115"/>
      <c r="D2795" s="115"/>
      <c r="E2795" s="132"/>
      <c r="F2795" s="49" t="s">
        <v>15</v>
      </c>
      <c r="G2795" s="50">
        <f>SUM(G2761:G2794)</f>
        <v>24000</v>
      </c>
    </row>
    <row r="2796" spans="1:7" ht="13.5" thickTop="1" x14ac:dyDescent="0.2">
      <c r="A2796" s="1149" t="s">
        <v>4759</v>
      </c>
      <c r="B2796" s="1150"/>
      <c r="C2796" s="1150"/>
      <c r="D2796" s="1150"/>
      <c r="E2796" s="1150"/>
      <c r="F2796" s="1150"/>
      <c r="G2796" s="1151"/>
    </row>
    <row r="2797" spans="1:7" ht="13.5" thickBot="1" x14ac:dyDescent="0.25">
      <c r="A2797" s="52"/>
      <c r="B2797" s="103"/>
      <c r="C2797" s="675" t="s">
        <v>4760</v>
      </c>
      <c r="D2797" s="675"/>
      <c r="E2797" s="103"/>
      <c r="F2797" s="55"/>
      <c r="G2797" s="56"/>
    </row>
    <row r="2798" spans="1:7" ht="13.5" thickTop="1" x14ac:dyDescent="0.2">
      <c r="A2798" s="1130"/>
      <c r="B2798" s="1131"/>
      <c r="C2798" s="1131"/>
      <c r="D2798" s="57" t="s">
        <v>11</v>
      </c>
      <c r="E2798" s="1132" t="s">
        <v>12</v>
      </c>
      <c r="F2798" s="1132"/>
      <c r="G2798" s="1133"/>
    </row>
    <row r="2799" spans="1:7" x14ac:dyDescent="0.2">
      <c r="A2799" s="1134" t="s">
        <v>17</v>
      </c>
      <c r="B2799" s="1135"/>
      <c r="C2799" s="1135"/>
      <c r="D2799" s="39"/>
      <c r="E2799" s="1136"/>
      <c r="F2799" s="1137"/>
      <c r="G2799" s="1138"/>
    </row>
    <row r="2800" spans="1:7" x14ac:dyDescent="0.2">
      <c r="A2800" s="1134" t="s">
        <v>38</v>
      </c>
      <c r="B2800" s="1135"/>
      <c r="C2800" s="1135"/>
      <c r="D2800" s="58" t="s">
        <v>413</v>
      </c>
      <c r="E2800" s="1139" t="s">
        <v>142</v>
      </c>
      <c r="F2800" s="1139"/>
      <c r="G2800" s="1140"/>
    </row>
    <row r="2801" spans="1:7" ht="13.5" thickBot="1" x14ac:dyDescent="0.25">
      <c r="A2801" s="1141" t="s">
        <v>39</v>
      </c>
      <c r="B2801" s="1142"/>
      <c r="C2801" s="1142"/>
      <c r="D2801" s="59" t="s">
        <v>414</v>
      </c>
      <c r="E2801" s="1143" t="s">
        <v>0</v>
      </c>
      <c r="F2801" s="1143"/>
      <c r="G2801" s="1144"/>
    </row>
    <row r="2802" spans="1:7" ht="16.5" x14ac:dyDescent="0.25">
      <c r="A2802" s="1152" t="s">
        <v>29</v>
      </c>
      <c r="B2802" s="1153"/>
      <c r="C2802" s="1153"/>
      <c r="D2802" s="1153"/>
      <c r="E2802" s="1153"/>
      <c r="F2802" s="1153"/>
      <c r="G2802" s="1154"/>
    </row>
    <row r="2803" spans="1:7" x14ac:dyDescent="0.2">
      <c r="A2803" s="1155" t="s">
        <v>48</v>
      </c>
      <c r="B2803" s="1156"/>
      <c r="C2803" s="1156"/>
      <c r="D2803" s="1156"/>
      <c r="E2803" s="1156"/>
      <c r="F2803" s="1156"/>
      <c r="G2803" s="1157"/>
    </row>
    <row r="2804" spans="1:7" x14ac:dyDescent="0.2">
      <c r="A2804" s="1158" t="s">
        <v>49</v>
      </c>
      <c r="B2804" s="1159"/>
      <c r="C2804" s="1159"/>
      <c r="D2804" s="1159"/>
      <c r="E2804" s="1159"/>
      <c r="F2804" s="1159"/>
      <c r="G2804" s="1160"/>
    </row>
    <row r="2805" spans="1:7" x14ac:dyDescent="0.2">
      <c r="A2805" s="6"/>
      <c r="B2805" s="99"/>
      <c r="C2805" s="8"/>
      <c r="D2805" s="9"/>
      <c r="E2805" s="99"/>
      <c r="F2805" s="10"/>
      <c r="G2805" s="11" t="s">
        <v>20</v>
      </c>
    </row>
    <row r="2806" spans="1:7" x14ac:dyDescent="0.2">
      <c r="A2806" s="12" t="s">
        <v>1</v>
      </c>
      <c r="B2806" s="13"/>
      <c r="C2806" s="14" t="s">
        <v>61</v>
      </c>
      <c r="D2806" s="13"/>
      <c r="E2806" s="343" t="s">
        <v>4630</v>
      </c>
      <c r="F2806" s="98"/>
      <c r="G2806" s="344" t="s">
        <v>4632</v>
      </c>
    </row>
    <row r="2807" spans="1:7" x14ac:dyDescent="0.2">
      <c r="A2807" s="17" t="s">
        <v>8</v>
      </c>
      <c r="B2807" s="100"/>
      <c r="C2807" s="19"/>
      <c r="D2807" s="4"/>
      <c r="E2807" s="1145"/>
      <c r="F2807" s="1146"/>
      <c r="G2807" s="20"/>
    </row>
    <row r="2808" spans="1:7" x14ac:dyDescent="0.2">
      <c r="A2808" s="21" t="s">
        <v>37</v>
      </c>
      <c r="B2808" s="22"/>
      <c r="C2808" s="22"/>
      <c r="D2808" s="22"/>
      <c r="E2808" s="23" t="s">
        <v>46</v>
      </c>
      <c r="F2808" s="24"/>
      <c r="G2808" s="20" t="s">
        <v>50</v>
      </c>
    </row>
    <row r="2809" spans="1:7" x14ac:dyDescent="0.2">
      <c r="A2809" s="6"/>
      <c r="B2809" s="99"/>
      <c r="C2809" s="8"/>
      <c r="D2809" s="8"/>
      <c r="E2809" s="1147"/>
      <c r="F2809" s="1148"/>
      <c r="G2809" s="25"/>
    </row>
    <row r="2810" spans="1:7" ht="26.25" thickBot="1" x14ac:dyDescent="0.25">
      <c r="A2810" s="210" t="s">
        <v>47</v>
      </c>
      <c r="B2810" s="28" t="s">
        <v>23</v>
      </c>
      <c r="C2810" s="28" t="s">
        <v>34</v>
      </c>
      <c r="D2810" s="110" t="s">
        <v>53</v>
      </c>
      <c r="E2810" s="114" t="s">
        <v>54</v>
      </c>
      <c r="F2810" s="111" t="s">
        <v>55</v>
      </c>
      <c r="G2810" s="112" t="s">
        <v>35</v>
      </c>
    </row>
    <row r="2811" spans="1:7" ht="13.5" thickTop="1" x14ac:dyDescent="0.2">
      <c r="A2811" s="29">
        <v>1</v>
      </c>
      <c r="B2811" s="211"/>
      <c r="C2811" s="346" t="s">
        <v>149</v>
      </c>
      <c r="D2811" s="791" t="s">
        <v>1187</v>
      </c>
      <c r="E2811" s="569">
        <v>50</v>
      </c>
      <c r="F2811" s="792">
        <v>200</v>
      </c>
      <c r="G2811" s="35">
        <f>F2811*E2811</f>
        <v>10000</v>
      </c>
    </row>
    <row r="2812" spans="1:7" x14ac:dyDescent="0.2">
      <c r="A2812" s="29"/>
      <c r="B2812" s="101"/>
      <c r="C2812" s="352"/>
      <c r="D2812" s="351"/>
      <c r="E2812" s="108"/>
      <c r="F2812" s="128"/>
      <c r="G2812" s="35"/>
    </row>
    <row r="2813" spans="1:7" x14ac:dyDescent="0.2">
      <c r="A2813" s="29"/>
      <c r="B2813" s="101"/>
      <c r="C2813" s="352"/>
      <c r="D2813" s="351"/>
      <c r="E2813" s="108"/>
      <c r="F2813" s="149"/>
      <c r="G2813" s="353"/>
    </row>
    <row r="2814" spans="1:7" x14ac:dyDescent="0.2">
      <c r="A2814" s="29"/>
      <c r="B2814" s="101"/>
      <c r="C2814" s="352"/>
      <c r="D2814" s="351"/>
      <c r="E2814" s="108"/>
      <c r="F2814" s="128"/>
      <c r="G2814" s="353"/>
    </row>
    <row r="2815" spans="1:7" x14ac:dyDescent="0.2">
      <c r="A2815" s="29"/>
      <c r="B2815" s="105"/>
      <c r="C2815" s="352"/>
      <c r="D2815" s="357"/>
      <c r="E2815" s="102"/>
      <c r="F2815" s="128"/>
      <c r="G2815" s="353" t="s">
        <v>8</v>
      </c>
    </row>
    <row r="2816" spans="1:7" x14ac:dyDescent="0.2">
      <c r="A2816" s="29"/>
      <c r="B2816" s="105"/>
      <c r="C2816" s="352"/>
      <c r="D2816" s="791"/>
      <c r="E2816" s="102"/>
      <c r="F2816" s="128"/>
      <c r="G2816" s="353" t="s">
        <v>8</v>
      </c>
    </row>
    <row r="2817" spans="1:7" x14ac:dyDescent="0.2">
      <c r="A2817" s="29"/>
      <c r="B2817" s="151"/>
      <c r="C2817" s="366"/>
      <c r="D2817" s="351"/>
      <c r="E2817" s="108"/>
      <c r="F2817" s="150"/>
      <c r="G2817" s="353" t="s">
        <v>8</v>
      </c>
    </row>
    <row r="2818" spans="1:7" x14ac:dyDescent="0.2">
      <c r="A2818" s="29"/>
      <c r="B2818" s="101"/>
      <c r="C2818" s="352"/>
      <c r="D2818" s="351"/>
      <c r="E2818" s="104"/>
      <c r="F2818" s="128"/>
      <c r="G2818" s="353" t="s">
        <v>8</v>
      </c>
    </row>
    <row r="2819" spans="1:7" x14ac:dyDescent="0.2">
      <c r="A2819" s="29"/>
      <c r="B2819" s="106"/>
      <c r="C2819" s="41"/>
      <c r="D2819" s="351"/>
      <c r="E2819" s="104"/>
      <c r="F2819" s="128"/>
      <c r="G2819" s="353" t="s">
        <v>8</v>
      </c>
    </row>
    <row r="2820" spans="1:7" x14ac:dyDescent="0.2">
      <c r="A2820" s="29"/>
      <c r="B2820" s="105"/>
      <c r="C2820" s="41"/>
      <c r="D2820" s="136"/>
      <c r="E2820" s="108"/>
      <c r="F2820" s="152"/>
      <c r="G2820" s="353" t="s">
        <v>8</v>
      </c>
    </row>
    <row r="2821" spans="1:7" x14ac:dyDescent="0.2">
      <c r="A2821" s="29"/>
      <c r="B2821" s="793"/>
      <c r="C2821" s="647"/>
      <c r="D2821" s="786"/>
      <c r="E2821" s="745"/>
      <c r="F2821" s="794"/>
      <c r="G2821" s="353"/>
    </row>
    <row r="2822" spans="1:7" x14ac:dyDescent="0.2">
      <c r="A2822" s="29"/>
      <c r="B2822" s="793"/>
      <c r="C2822" s="647"/>
      <c r="D2822" s="786"/>
      <c r="E2822" s="745"/>
      <c r="F2822" s="794"/>
      <c r="G2822" s="353" t="s">
        <v>8</v>
      </c>
    </row>
    <row r="2823" spans="1:7" x14ac:dyDescent="0.2">
      <c r="A2823" s="29"/>
      <c r="B2823" s="107"/>
      <c r="C2823" s="41"/>
      <c r="D2823" s="136"/>
      <c r="E2823" s="153"/>
      <c r="F2823" s="128"/>
      <c r="G2823" s="35"/>
    </row>
    <row r="2824" spans="1:7" x14ac:dyDescent="0.2">
      <c r="A2824" s="29"/>
      <c r="B2824" s="107"/>
      <c r="C2824" s="41"/>
      <c r="D2824" s="67"/>
      <c r="E2824" s="153"/>
      <c r="F2824" s="128"/>
      <c r="G2824" s="35"/>
    </row>
    <row r="2825" spans="1:7" x14ac:dyDescent="0.2">
      <c r="A2825" s="29"/>
      <c r="B2825" s="101"/>
      <c r="C2825" s="41"/>
      <c r="D2825" s="67"/>
      <c r="E2825" s="108"/>
      <c r="F2825" s="128"/>
      <c r="G2825" s="35"/>
    </row>
    <row r="2826" spans="1:7" x14ac:dyDescent="0.2">
      <c r="A2826" s="29"/>
      <c r="B2826" s="101"/>
      <c r="C2826" s="41"/>
      <c r="D2826" s="67"/>
      <c r="E2826" s="153"/>
      <c r="F2826" s="128"/>
      <c r="G2826" s="35"/>
    </row>
    <row r="2827" spans="1:7" x14ac:dyDescent="0.2">
      <c r="A2827" s="29"/>
      <c r="B2827" s="105"/>
      <c r="C2827" s="41"/>
      <c r="D2827" s="130"/>
      <c r="E2827" s="104"/>
      <c r="F2827" s="154"/>
      <c r="G2827" s="35"/>
    </row>
    <row r="2828" spans="1:7" x14ac:dyDescent="0.2">
      <c r="A2828" s="29"/>
      <c r="B2828" s="105"/>
      <c r="C2828" s="41"/>
      <c r="D2828" s="67"/>
      <c r="E2828" s="104"/>
      <c r="F2828" s="154"/>
      <c r="G2828" s="35"/>
    </row>
    <row r="2829" spans="1:7" x14ac:dyDescent="0.2">
      <c r="A2829" s="29"/>
      <c r="B2829" s="101"/>
      <c r="C2829" s="41"/>
      <c r="D2829" s="67"/>
      <c r="E2829" s="104"/>
      <c r="F2829" s="154"/>
      <c r="G2829" s="35"/>
    </row>
    <row r="2830" spans="1:7" x14ac:dyDescent="0.2">
      <c r="A2830" s="29"/>
      <c r="B2830" s="101"/>
      <c r="C2830" s="41"/>
      <c r="D2830" s="136"/>
      <c r="E2830" s="104"/>
      <c r="F2830" s="154"/>
      <c r="G2830" s="35"/>
    </row>
    <row r="2831" spans="1:7" x14ac:dyDescent="0.2">
      <c r="A2831" s="29"/>
      <c r="B2831" s="101"/>
      <c r="C2831" s="41"/>
      <c r="D2831" s="136"/>
      <c r="E2831" s="104"/>
      <c r="F2831" s="154"/>
      <c r="G2831" s="35"/>
    </row>
    <row r="2832" spans="1:7" x14ac:dyDescent="0.2">
      <c r="A2832" s="29"/>
      <c r="B2832" s="101"/>
      <c r="C2832" s="41"/>
      <c r="D2832" s="136"/>
      <c r="E2832" s="104"/>
      <c r="F2832" s="154"/>
      <c r="G2832" s="35"/>
    </row>
    <row r="2833" spans="1:7" x14ac:dyDescent="0.2">
      <c r="A2833" s="29"/>
      <c r="B2833" s="101"/>
      <c r="C2833" s="41"/>
      <c r="D2833" s="136"/>
      <c r="E2833" s="104"/>
      <c r="F2833" s="154"/>
      <c r="G2833" s="35"/>
    </row>
    <row r="2834" spans="1:7" x14ac:dyDescent="0.2">
      <c r="A2834" s="29"/>
      <c r="B2834" s="101"/>
      <c r="C2834" s="41"/>
      <c r="D2834" s="136"/>
      <c r="E2834" s="104"/>
      <c r="F2834" s="154"/>
      <c r="G2834" s="35"/>
    </row>
    <row r="2835" spans="1:7" x14ac:dyDescent="0.2">
      <c r="A2835" s="29"/>
      <c r="B2835" s="101"/>
      <c r="C2835" s="41"/>
      <c r="D2835" s="136"/>
      <c r="E2835" s="104"/>
      <c r="F2835" s="154"/>
      <c r="G2835" s="35"/>
    </row>
    <row r="2836" spans="1:7" x14ac:dyDescent="0.2">
      <c r="A2836" s="29"/>
      <c r="B2836" s="101"/>
      <c r="C2836" s="41"/>
      <c r="D2836" s="62"/>
      <c r="E2836" s="104"/>
      <c r="F2836" s="154"/>
      <c r="G2836" s="35"/>
    </row>
    <row r="2837" spans="1:7" x14ac:dyDescent="0.2">
      <c r="A2837" s="29"/>
      <c r="B2837" s="101"/>
      <c r="C2837" s="41"/>
      <c r="D2837" s="67"/>
      <c r="E2837" s="104"/>
      <c r="F2837" s="154"/>
      <c r="G2837" s="35"/>
    </row>
    <row r="2838" spans="1:7" x14ac:dyDescent="0.2">
      <c r="A2838" s="29"/>
      <c r="B2838" s="101"/>
      <c r="C2838" s="41"/>
      <c r="D2838" s="159"/>
      <c r="E2838" s="104"/>
      <c r="F2838" s="154"/>
      <c r="G2838" s="35"/>
    </row>
    <row r="2839" spans="1:7" x14ac:dyDescent="0.2">
      <c r="A2839" s="29"/>
      <c r="B2839" s="101"/>
      <c r="C2839" s="41"/>
      <c r="D2839" s="160"/>
      <c r="E2839" s="108"/>
      <c r="F2839" s="128"/>
      <c r="G2839" s="35"/>
    </row>
    <row r="2840" spans="1:7" x14ac:dyDescent="0.2">
      <c r="A2840" s="29"/>
      <c r="B2840" s="101"/>
      <c r="C2840" s="41"/>
      <c r="D2840" s="136"/>
      <c r="E2840" s="153"/>
      <c r="F2840" s="128"/>
      <c r="G2840" s="35"/>
    </row>
    <row r="2841" spans="1:7" x14ac:dyDescent="0.2">
      <c r="A2841" s="29"/>
      <c r="B2841" s="101"/>
      <c r="C2841" s="41"/>
      <c r="D2841" s="136"/>
      <c r="E2841" s="102"/>
      <c r="F2841" s="128"/>
      <c r="G2841" s="35"/>
    </row>
    <row r="2842" spans="1:7" x14ac:dyDescent="0.2">
      <c r="A2842" s="29"/>
      <c r="B2842" s="101"/>
      <c r="C2842" s="31"/>
      <c r="D2842" s="67"/>
      <c r="E2842" s="131"/>
      <c r="F2842" s="117"/>
      <c r="G2842" s="35"/>
    </row>
    <row r="2843" spans="1:7" x14ac:dyDescent="0.2">
      <c r="A2843" s="29"/>
      <c r="B2843" s="101"/>
      <c r="C2843" s="41"/>
      <c r="D2843" s="406" t="s">
        <v>8</v>
      </c>
      <c r="E2843" s="108"/>
      <c r="F2843" s="149"/>
      <c r="G2843" s="35"/>
    </row>
    <row r="2844" spans="1:7" x14ac:dyDescent="0.2">
      <c r="A2844" s="29"/>
      <c r="B2844" s="101"/>
      <c r="C2844" s="41"/>
      <c r="D2844" s="144"/>
      <c r="E2844" s="108"/>
      <c r="F2844" s="149"/>
      <c r="G2844" s="35"/>
    </row>
    <row r="2845" spans="1:7" ht="13.5" thickBot="1" x14ac:dyDescent="0.25">
      <c r="A2845" s="45"/>
      <c r="B2845" s="132"/>
      <c r="C2845" s="115"/>
      <c r="D2845" s="115"/>
      <c r="E2845" s="132"/>
      <c r="F2845" s="49" t="s">
        <v>15</v>
      </c>
      <c r="G2845" s="50">
        <f>SUM(G2811:G2844)</f>
        <v>10000</v>
      </c>
    </row>
    <row r="2846" spans="1:7" ht="13.5" thickTop="1" x14ac:dyDescent="0.2">
      <c r="A2846" s="1149" t="s">
        <v>4670</v>
      </c>
      <c r="B2846" s="1150"/>
      <c r="C2846" s="1150"/>
      <c r="D2846" s="1150"/>
      <c r="E2846" s="1150"/>
      <c r="F2846" s="1150"/>
      <c r="G2846" s="1151"/>
    </row>
    <row r="2847" spans="1:7" x14ac:dyDescent="0.2">
      <c r="A2847" s="1183" t="s">
        <v>4765</v>
      </c>
      <c r="B2847" s="1184"/>
      <c r="C2847" s="1184"/>
      <c r="D2847" s="1184"/>
      <c r="E2847" s="1184"/>
      <c r="F2847" s="1184"/>
      <c r="G2847" s="1185"/>
    </row>
    <row r="2848" spans="1:7" ht="13.5" thickBot="1" x14ac:dyDescent="0.25">
      <c r="A2848" s="1325" t="s">
        <v>4766</v>
      </c>
      <c r="B2848" s="1285"/>
      <c r="C2848" s="1285"/>
      <c r="D2848" s="1285"/>
      <c r="E2848" s="1285"/>
      <c r="F2848" s="1285"/>
      <c r="G2848" s="1286"/>
    </row>
    <row r="2849" spans="1:7" ht="13.5" thickTop="1" x14ac:dyDescent="0.2">
      <c r="A2849" s="1130"/>
      <c r="B2849" s="1131"/>
      <c r="C2849" s="1131"/>
      <c r="D2849" s="57" t="s">
        <v>11</v>
      </c>
      <c r="E2849" s="1132" t="s">
        <v>12</v>
      </c>
      <c r="F2849" s="1132"/>
      <c r="G2849" s="1133"/>
    </row>
    <row r="2850" spans="1:7" x14ac:dyDescent="0.2">
      <c r="A2850" s="1134" t="s">
        <v>17</v>
      </c>
      <c r="B2850" s="1135"/>
      <c r="C2850" s="1135"/>
      <c r="D2850" s="39"/>
      <c r="E2850" s="1136"/>
      <c r="F2850" s="1137"/>
      <c r="G2850" s="1138"/>
    </row>
    <row r="2851" spans="1:7" x14ac:dyDescent="0.2">
      <c r="A2851" s="1134" t="s">
        <v>38</v>
      </c>
      <c r="B2851" s="1135"/>
      <c r="C2851" s="1135"/>
      <c r="D2851" s="58" t="s">
        <v>413</v>
      </c>
      <c r="E2851" s="1139" t="s">
        <v>142</v>
      </c>
      <c r="F2851" s="1139"/>
      <c r="G2851" s="1140"/>
    </row>
    <row r="2852" spans="1:7" ht="13.5" thickBot="1" x14ac:dyDescent="0.25">
      <c r="A2852" s="1141" t="s">
        <v>39</v>
      </c>
      <c r="B2852" s="1142"/>
      <c r="C2852" s="1142"/>
      <c r="D2852" s="59" t="s">
        <v>414</v>
      </c>
      <c r="E2852" s="1143" t="s">
        <v>0</v>
      </c>
      <c r="F2852" s="1143"/>
      <c r="G2852" s="1144"/>
    </row>
    <row r="2853" spans="1:7" ht="16.5" x14ac:dyDescent="0.25">
      <c r="A2853" s="1152" t="s">
        <v>29</v>
      </c>
      <c r="B2853" s="1153"/>
      <c r="C2853" s="1153"/>
      <c r="D2853" s="1153"/>
      <c r="E2853" s="1153"/>
      <c r="F2853" s="1153"/>
      <c r="G2853" s="1154"/>
    </row>
    <row r="2854" spans="1:7" x14ac:dyDescent="0.2">
      <c r="A2854" s="1155" t="s">
        <v>48</v>
      </c>
      <c r="B2854" s="1156"/>
      <c r="C2854" s="1156"/>
      <c r="D2854" s="1156"/>
      <c r="E2854" s="1156"/>
      <c r="F2854" s="1156"/>
      <c r="G2854" s="1157"/>
    </row>
    <row r="2855" spans="1:7" x14ac:dyDescent="0.2">
      <c r="A2855" s="1158" t="s">
        <v>49</v>
      </c>
      <c r="B2855" s="1159"/>
      <c r="C2855" s="1159"/>
      <c r="D2855" s="1159"/>
      <c r="E2855" s="1159"/>
      <c r="F2855" s="1159"/>
      <c r="G2855" s="1160"/>
    </row>
    <row r="2856" spans="1:7" x14ac:dyDescent="0.2">
      <c r="A2856" s="6"/>
      <c r="B2856" s="99"/>
      <c r="C2856" s="8"/>
      <c r="D2856" s="9"/>
      <c r="E2856" s="99"/>
      <c r="F2856" s="10"/>
      <c r="G2856" s="11" t="s">
        <v>20</v>
      </c>
    </row>
    <row r="2857" spans="1:7" x14ac:dyDescent="0.2">
      <c r="A2857" s="12" t="s">
        <v>1</v>
      </c>
      <c r="B2857" s="13"/>
      <c r="C2857" s="14" t="s">
        <v>61</v>
      </c>
      <c r="D2857" s="13"/>
      <c r="E2857" s="343" t="s">
        <v>4630</v>
      </c>
      <c r="F2857" s="98"/>
      <c r="G2857" s="344" t="s">
        <v>4632</v>
      </c>
    </row>
    <row r="2858" spans="1:7" x14ac:dyDescent="0.2">
      <c r="A2858" s="17" t="s">
        <v>8</v>
      </c>
      <c r="B2858" s="100"/>
      <c r="C2858" s="19"/>
      <c r="D2858" s="4"/>
      <c r="E2858" s="1145"/>
      <c r="F2858" s="1146"/>
      <c r="G2858" s="20"/>
    </row>
    <row r="2859" spans="1:7" x14ac:dyDescent="0.2">
      <c r="A2859" s="21" t="s">
        <v>37</v>
      </c>
      <c r="B2859" s="22"/>
      <c r="C2859" s="22"/>
      <c r="D2859" s="22"/>
      <c r="E2859" s="23" t="s">
        <v>46</v>
      </c>
      <c r="F2859" s="24"/>
      <c r="G2859" s="20" t="s">
        <v>50</v>
      </c>
    </row>
    <row r="2860" spans="1:7" x14ac:dyDescent="0.2">
      <c r="A2860" s="6"/>
      <c r="B2860" s="99"/>
      <c r="C2860" s="8"/>
      <c r="D2860" s="8"/>
      <c r="E2860" s="1147"/>
      <c r="F2860" s="1148"/>
      <c r="G2860" s="25"/>
    </row>
    <row r="2861" spans="1:7" ht="26.25" thickBot="1" x14ac:dyDescent="0.25">
      <c r="A2861" s="210" t="s">
        <v>47</v>
      </c>
      <c r="B2861" s="28" t="s">
        <v>23</v>
      </c>
      <c r="C2861" s="28" t="s">
        <v>34</v>
      </c>
      <c r="D2861" s="110" t="s">
        <v>53</v>
      </c>
      <c r="E2861" s="114" t="s">
        <v>54</v>
      </c>
      <c r="F2861" s="111" t="s">
        <v>55</v>
      </c>
      <c r="G2861" s="112" t="s">
        <v>35</v>
      </c>
    </row>
    <row r="2862" spans="1:7" ht="13.5" thickTop="1" x14ac:dyDescent="0.2">
      <c r="A2862" s="29">
        <v>1</v>
      </c>
      <c r="B2862" s="211"/>
      <c r="C2862" s="346" t="s">
        <v>149</v>
      </c>
      <c r="D2862" s="791" t="s">
        <v>1187</v>
      </c>
      <c r="E2862" s="569">
        <v>100</v>
      </c>
      <c r="F2862" s="792">
        <v>200</v>
      </c>
      <c r="G2862" s="35">
        <f>F2862*E2862</f>
        <v>20000</v>
      </c>
    </row>
    <row r="2863" spans="1:7" x14ac:dyDescent="0.2">
      <c r="A2863" s="29"/>
      <c r="B2863" s="101"/>
      <c r="C2863" s="352"/>
      <c r="D2863" s="351"/>
      <c r="E2863" s="108"/>
      <c r="F2863" s="128"/>
      <c r="G2863" s="35"/>
    </row>
    <row r="2864" spans="1:7" x14ac:dyDescent="0.2">
      <c r="A2864" s="29"/>
      <c r="B2864" s="101"/>
      <c r="C2864" s="352"/>
      <c r="D2864" s="351"/>
      <c r="E2864" s="108"/>
      <c r="F2864" s="149"/>
      <c r="G2864" s="353"/>
    </row>
    <row r="2865" spans="1:7" x14ac:dyDescent="0.2">
      <c r="A2865" s="29"/>
      <c r="B2865" s="101"/>
      <c r="C2865" s="352"/>
      <c r="D2865" s="351"/>
      <c r="E2865" s="108"/>
      <c r="F2865" s="128"/>
      <c r="G2865" s="353"/>
    </row>
    <row r="2866" spans="1:7" x14ac:dyDescent="0.2">
      <c r="A2866" s="29"/>
      <c r="B2866" s="105"/>
      <c r="C2866" s="352"/>
      <c r="D2866" s="357"/>
      <c r="E2866" s="102"/>
      <c r="F2866" s="128"/>
      <c r="G2866" s="353" t="s">
        <v>8</v>
      </c>
    </row>
    <row r="2867" spans="1:7" x14ac:dyDescent="0.2">
      <c r="A2867" s="29"/>
      <c r="B2867" s="105"/>
      <c r="C2867" s="352"/>
      <c r="D2867" s="791"/>
      <c r="E2867" s="102"/>
      <c r="F2867" s="128"/>
      <c r="G2867" s="353" t="s">
        <v>8</v>
      </c>
    </row>
    <row r="2868" spans="1:7" x14ac:dyDescent="0.2">
      <c r="A2868" s="29"/>
      <c r="B2868" s="151"/>
      <c r="C2868" s="366"/>
      <c r="D2868" s="351"/>
      <c r="E2868" s="108"/>
      <c r="F2868" s="150"/>
      <c r="G2868" s="353" t="s">
        <v>8</v>
      </c>
    </row>
    <row r="2869" spans="1:7" x14ac:dyDescent="0.2">
      <c r="A2869" s="29"/>
      <c r="B2869" s="101"/>
      <c r="C2869" s="352"/>
      <c r="D2869" s="351"/>
      <c r="E2869" s="104"/>
      <c r="F2869" s="128"/>
      <c r="G2869" s="353" t="s">
        <v>8</v>
      </c>
    </row>
    <row r="2870" spans="1:7" x14ac:dyDescent="0.2">
      <c r="A2870" s="29"/>
      <c r="B2870" s="106"/>
      <c r="C2870" s="41"/>
      <c r="D2870" s="351"/>
      <c r="E2870" s="104"/>
      <c r="F2870" s="128"/>
      <c r="G2870" s="353" t="s">
        <v>8</v>
      </c>
    </row>
    <row r="2871" spans="1:7" x14ac:dyDescent="0.2">
      <c r="A2871" s="29"/>
      <c r="B2871" s="105"/>
      <c r="C2871" s="41"/>
      <c r="D2871" s="136"/>
      <c r="E2871" s="108"/>
      <c r="F2871" s="152"/>
      <c r="G2871" s="353" t="s">
        <v>8</v>
      </c>
    </row>
    <row r="2872" spans="1:7" x14ac:dyDescent="0.2">
      <c r="A2872" s="29"/>
      <c r="B2872" s="793"/>
      <c r="C2872" s="647"/>
      <c r="D2872" s="786"/>
      <c r="E2872" s="745"/>
      <c r="F2872" s="794"/>
      <c r="G2872" s="353"/>
    </row>
    <row r="2873" spans="1:7" x14ac:dyDescent="0.2">
      <c r="A2873" s="29"/>
      <c r="B2873" s="793"/>
      <c r="C2873" s="647"/>
      <c r="D2873" s="786"/>
      <c r="E2873" s="745"/>
      <c r="F2873" s="794"/>
      <c r="G2873" s="353" t="s">
        <v>8</v>
      </c>
    </row>
    <row r="2874" spans="1:7" x14ac:dyDescent="0.2">
      <c r="A2874" s="29"/>
      <c r="B2874" s="107"/>
      <c r="C2874" s="41"/>
      <c r="D2874" s="136"/>
      <c r="E2874" s="153"/>
      <c r="F2874" s="128"/>
      <c r="G2874" s="35"/>
    </row>
    <row r="2875" spans="1:7" x14ac:dyDescent="0.2">
      <c r="A2875" s="29"/>
      <c r="B2875" s="107"/>
      <c r="C2875" s="41"/>
      <c r="D2875" s="67"/>
      <c r="E2875" s="153"/>
      <c r="F2875" s="128"/>
      <c r="G2875" s="35"/>
    </row>
    <row r="2876" spans="1:7" x14ac:dyDescent="0.2">
      <c r="A2876" s="29"/>
      <c r="B2876" s="101"/>
      <c r="C2876" s="41"/>
      <c r="D2876" s="67"/>
      <c r="E2876" s="108"/>
      <c r="F2876" s="128"/>
      <c r="G2876" s="35"/>
    </row>
    <row r="2877" spans="1:7" x14ac:dyDescent="0.2">
      <c r="A2877" s="29"/>
      <c r="B2877" s="101"/>
      <c r="C2877" s="41"/>
      <c r="D2877" s="67"/>
      <c r="E2877" s="153"/>
      <c r="F2877" s="128"/>
      <c r="G2877" s="35"/>
    </row>
    <row r="2878" spans="1:7" x14ac:dyDescent="0.2">
      <c r="A2878" s="29"/>
      <c r="B2878" s="105"/>
      <c r="C2878" s="41"/>
      <c r="D2878" s="130"/>
      <c r="E2878" s="104"/>
      <c r="F2878" s="154"/>
      <c r="G2878" s="35"/>
    </row>
    <row r="2879" spans="1:7" x14ac:dyDescent="0.2">
      <c r="A2879" s="29"/>
      <c r="B2879" s="105"/>
      <c r="C2879" s="41"/>
      <c r="D2879" s="67"/>
      <c r="E2879" s="104"/>
      <c r="F2879" s="154"/>
      <c r="G2879" s="35"/>
    </row>
    <row r="2880" spans="1:7" x14ac:dyDescent="0.2">
      <c r="A2880" s="29"/>
      <c r="B2880" s="101"/>
      <c r="C2880" s="41"/>
      <c r="D2880" s="67"/>
      <c r="E2880" s="104"/>
      <c r="F2880" s="154"/>
      <c r="G2880" s="35"/>
    </row>
    <row r="2881" spans="1:7" x14ac:dyDescent="0.2">
      <c r="A2881" s="29"/>
      <c r="B2881" s="101"/>
      <c r="C2881" s="41"/>
      <c r="D2881" s="136"/>
      <c r="E2881" s="104"/>
      <c r="F2881" s="154"/>
      <c r="G2881" s="35"/>
    </row>
    <row r="2882" spans="1:7" x14ac:dyDescent="0.2">
      <c r="A2882" s="29"/>
      <c r="B2882" s="101"/>
      <c r="C2882" s="41"/>
      <c r="D2882" s="136"/>
      <c r="E2882" s="104"/>
      <c r="F2882" s="154"/>
      <c r="G2882" s="35"/>
    </row>
    <row r="2883" spans="1:7" x14ac:dyDescent="0.2">
      <c r="A2883" s="29"/>
      <c r="B2883" s="101"/>
      <c r="C2883" s="41"/>
      <c r="D2883" s="136"/>
      <c r="E2883" s="104"/>
      <c r="F2883" s="154"/>
      <c r="G2883" s="35"/>
    </row>
    <row r="2884" spans="1:7" x14ac:dyDescent="0.2">
      <c r="A2884" s="29"/>
      <c r="B2884" s="101"/>
      <c r="C2884" s="41"/>
      <c r="D2884" s="136"/>
      <c r="E2884" s="104"/>
      <c r="F2884" s="154"/>
      <c r="G2884" s="35"/>
    </row>
    <row r="2885" spans="1:7" x14ac:dyDescent="0.2">
      <c r="A2885" s="29"/>
      <c r="B2885" s="101"/>
      <c r="C2885" s="41"/>
      <c r="D2885" s="136"/>
      <c r="E2885" s="104"/>
      <c r="F2885" s="154"/>
      <c r="G2885" s="35"/>
    </row>
    <row r="2886" spans="1:7" x14ac:dyDescent="0.2">
      <c r="A2886" s="29"/>
      <c r="B2886" s="101"/>
      <c r="C2886" s="41"/>
      <c r="D2886" s="136"/>
      <c r="E2886" s="104"/>
      <c r="F2886" s="154"/>
      <c r="G2886" s="35"/>
    </row>
    <row r="2887" spans="1:7" x14ac:dyDescent="0.2">
      <c r="A2887" s="29"/>
      <c r="B2887" s="101"/>
      <c r="C2887" s="41"/>
      <c r="D2887" s="62"/>
      <c r="E2887" s="104"/>
      <c r="F2887" s="154"/>
      <c r="G2887" s="35"/>
    </row>
    <row r="2888" spans="1:7" x14ac:dyDescent="0.2">
      <c r="A2888" s="29"/>
      <c r="B2888" s="101"/>
      <c r="C2888" s="41"/>
      <c r="D2888" s="67"/>
      <c r="E2888" s="104"/>
      <c r="F2888" s="154"/>
      <c r="G2888" s="35"/>
    </row>
    <row r="2889" spans="1:7" x14ac:dyDescent="0.2">
      <c r="A2889" s="29"/>
      <c r="B2889" s="101"/>
      <c r="C2889" s="41"/>
      <c r="D2889" s="159"/>
      <c r="E2889" s="104"/>
      <c r="F2889" s="154"/>
      <c r="G2889" s="35"/>
    </row>
    <row r="2890" spans="1:7" x14ac:dyDescent="0.2">
      <c r="A2890" s="29"/>
      <c r="B2890" s="101"/>
      <c r="C2890" s="41"/>
      <c r="D2890" s="160"/>
      <c r="E2890" s="108"/>
      <c r="F2890" s="128"/>
      <c r="G2890" s="35"/>
    </row>
    <row r="2891" spans="1:7" x14ac:dyDescent="0.2">
      <c r="A2891" s="29"/>
      <c r="B2891" s="101"/>
      <c r="C2891" s="41"/>
      <c r="D2891" s="136"/>
      <c r="E2891" s="153"/>
      <c r="F2891" s="128"/>
      <c r="G2891" s="35"/>
    </row>
    <row r="2892" spans="1:7" x14ac:dyDescent="0.2">
      <c r="A2892" s="29"/>
      <c r="B2892" s="101"/>
      <c r="C2892" s="41"/>
      <c r="D2892" s="136"/>
      <c r="E2892" s="102"/>
      <c r="F2892" s="128"/>
      <c r="G2892" s="35"/>
    </row>
    <row r="2893" spans="1:7" x14ac:dyDescent="0.2">
      <c r="A2893" s="29"/>
      <c r="B2893" s="101"/>
      <c r="C2893" s="31"/>
      <c r="D2893" s="67"/>
      <c r="E2893" s="131"/>
      <c r="F2893" s="117"/>
      <c r="G2893" s="35"/>
    </row>
    <row r="2894" spans="1:7" x14ac:dyDescent="0.2">
      <c r="A2894" s="29"/>
      <c r="B2894" s="101"/>
      <c r="C2894" s="41"/>
      <c r="D2894" s="406" t="s">
        <v>8</v>
      </c>
      <c r="E2894" s="108"/>
      <c r="F2894" s="149"/>
      <c r="G2894" s="35"/>
    </row>
    <row r="2895" spans="1:7" x14ac:dyDescent="0.2">
      <c r="A2895" s="29"/>
      <c r="B2895" s="101"/>
      <c r="C2895" s="41"/>
      <c r="D2895" s="144"/>
      <c r="E2895" s="108"/>
      <c r="F2895" s="149"/>
      <c r="G2895" s="35"/>
    </row>
    <row r="2896" spans="1:7" ht="13.5" thickBot="1" x14ac:dyDescent="0.25">
      <c r="A2896" s="45"/>
      <c r="B2896" s="132"/>
      <c r="C2896" s="115"/>
      <c r="D2896" s="115"/>
      <c r="E2896" s="132"/>
      <c r="F2896" s="49" t="s">
        <v>15</v>
      </c>
      <c r="G2896" s="50">
        <f>SUM(G2862:G2895)</f>
        <v>20000</v>
      </c>
    </row>
    <row r="2897" spans="1:7" ht="13.5" thickTop="1" x14ac:dyDescent="0.2">
      <c r="A2897" s="1149" t="s">
        <v>4670</v>
      </c>
      <c r="B2897" s="1150"/>
      <c r="C2897" s="1150"/>
      <c r="D2897" s="1150"/>
      <c r="E2897" s="1150"/>
      <c r="F2897" s="1150"/>
      <c r="G2897" s="1151"/>
    </row>
    <row r="2898" spans="1:7" x14ac:dyDescent="0.2">
      <c r="A2898" s="1183" t="s">
        <v>4806</v>
      </c>
      <c r="B2898" s="1184"/>
      <c r="C2898" s="1184"/>
      <c r="D2898" s="1184"/>
      <c r="E2898" s="1184"/>
      <c r="F2898" s="1184"/>
      <c r="G2898" s="1185"/>
    </row>
    <row r="2899" spans="1:7" ht="13.5" thickBot="1" x14ac:dyDescent="0.25">
      <c r="A2899" s="1325" t="s">
        <v>4807</v>
      </c>
      <c r="B2899" s="1285"/>
      <c r="C2899" s="1285"/>
      <c r="D2899" s="1285"/>
      <c r="E2899" s="1285"/>
      <c r="F2899" s="1285"/>
      <c r="G2899" s="1286"/>
    </row>
    <row r="2900" spans="1:7" ht="13.5" thickTop="1" x14ac:dyDescent="0.2">
      <c r="A2900" s="1130"/>
      <c r="B2900" s="1131"/>
      <c r="C2900" s="1131"/>
      <c r="D2900" s="57" t="s">
        <v>11</v>
      </c>
      <c r="E2900" s="1132" t="s">
        <v>12</v>
      </c>
      <c r="F2900" s="1132"/>
      <c r="G2900" s="1133"/>
    </row>
    <row r="2901" spans="1:7" x14ac:dyDescent="0.2">
      <c r="A2901" s="1134" t="s">
        <v>17</v>
      </c>
      <c r="B2901" s="1135"/>
      <c r="C2901" s="1135"/>
      <c r="D2901" s="39"/>
      <c r="E2901" s="1136"/>
      <c r="F2901" s="1137"/>
      <c r="G2901" s="1138"/>
    </row>
    <row r="2902" spans="1:7" x14ac:dyDescent="0.2">
      <c r="A2902" s="1134" t="s">
        <v>38</v>
      </c>
      <c r="B2902" s="1135"/>
      <c r="C2902" s="1135"/>
      <c r="D2902" s="58" t="s">
        <v>413</v>
      </c>
      <c r="E2902" s="1139" t="s">
        <v>142</v>
      </c>
      <c r="F2902" s="1139"/>
      <c r="G2902" s="1140"/>
    </row>
    <row r="2903" spans="1:7" ht="13.5" thickBot="1" x14ac:dyDescent="0.25">
      <c r="A2903" s="1141" t="s">
        <v>39</v>
      </c>
      <c r="B2903" s="1142"/>
      <c r="C2903" s="1142"/>
      <c r="D2903" s="59" t="s">
        <v>414</v>
      </c>
      <c r="E2903" s="1143" t="s">
        <v>0</v>
      </c>
      <c r="F2903" s="1143"/>
      <c r="G2903" s="1144"/>
    </row>
  </sheetData>
  <mergeCells count="819">
    <mergeCell ref="A2902:C2902"/>
    <mergeCell ref="E2902:G2902"/>
    <mergeCell ref="A2898:G2898"/>
    <mergeCell ref="A2899:G2899"/>
    <mergeCell ref="A2903:C2903"/>
    <mergeCell ref="E2903:G2903"/>
    <mergeCell ref="A2855:G2855"/>
    <mergeCell ref="E2858:F2858"/>
    <mergeCell ref="E2860:F2860"/>
    <mergeCell ref="A2897:G2897"/>
    <mergeCell ref="A2900:C2900"/>
    <mergeCell ref="E2900:G2900"/>
    <mergeCell ref="A2901:C2901"/>
    <mergeCell ref="E2901:G2901"/>
    <mergeCell ref="A2802:G2802"/>
    <mergeCell ref="A2803:G2803"/>
    <mergeCell ref="A2804:G2804"/>
    <mergeCell ref="E2807:F2807"/>
    <mergeCell ref="E2809:F2809"/>
    <mergeCell ref="A2852:C2852"/>
    <mergeCell ref="E2852:G2852"/>
    <mergeCell ref="A2853:G2853"/>
    <mergeCell ref="A2854:G2854"/>
    <mergeCell ref="A2846:G2846"/>
    <mergeCell ref="A2849:C2849"/>
    <mergeCell ref="E2849:G2849"/>
    <mergeCell ref="A2850:C2850"/>
    <mergeCell ref="E2850:G2850"/>
    <mergeCell ref="A2851:C2851"/>
    <mergeCell ref="E2851:G2851"/>
    <mergeCell ref="A2847:G2847"/>
    <mergeCell ref="A2848:G2848"/>
    <mergeCell ref="A2800:C2800"/>
    <mergeCell ref="E2800:G2800"/>
    <mergeCell ref="A2801:C2801"/>
    <mergeCell ref="E2801:G2801"/>
    <mergeCell ref="A2752:G2752"/>
    <mergeCell ref="A2753:G2753"/>
    <mergeCell ref="A2754:G2754"/>
    <mergeCell ref="E2757:F2757"/>
    <mergeCell ref="E2759:F2759"/>
    <mergeCell ref="A2796:G2796"/>
    <mergeCell ref="A2798:C2798"/>
    <mergeCell ref="E2798:G2798"/>
    <mergeCell ref="A2799:C2799"/>
    <mergeCell ref="E2799:G2799"/>
    <mergeCell ref="A2699:C2699"/>
    <mergeCell ref="E2699:G2699"/>
    <mergeCell ref="A2700:C2700"/>
    <mergeCell ref="E2700:G2700"/>
    <mergeCell ref="A2651:G2651"/>
    <mergeCell ref="A2652:G2652"/>
    <mergeCell ref="A2653:G2653"/>
    <mergeCell ref="E2656:F2656"/>
    <mergeCell ref="E2658:F2658"/>
    <mergeCell ref="A2695:G2695"/>
    <mergeCell ref="A2697:C2697"/>
    <mergeCell ref="E2697:G2697"/>
    <mergeCell ref="A2698:C2698"/>
    <mergeCell ref="E2698:G2698"/>
    <mergeCell ref="A2499:C2499"/>
    <mergeCell ref="E2499:G2499"/>
    <mergeCell ref="A2500:C2500"/>
    <mergeCell ref="E2500:G2500"/>
    <mergeCell ref="A2451:G2451"/>
    <mergeCell ref="A2452:G2452"/>
    <mergeCell ref="A2453:G2453"/>
    <mergeCell ref="E2456:F2456"/>
    <mergeCell ref="E2458:F2458"/>
    <mergeCell ref="A2495:G2495"/>
    <mergeCell ref="A2497:C2497"/>
    <mergeCell ref="E2497:G2497"/>
    <mergeCell ref="A2498:C2498"/>
    <mergeCell ref="E2498:G2498"/>
    <mergeCell ref="A2195:G2195"/>
    <mergeCell ref="A2197:C2197"/>
    <mergeCell ref="E2197:G2197"/>
    <mergeCell ref="A2198:C2198"/>
    <mergeCell ref="E2198:G2198"/>
    <mergeCell ref="A2199:C2199"/>
    <mergeCell ref="E2199:G2199"/>
    <mergeCell ref="A2200:C2200"/>
    <mergeCell ref="E2200:G2200"/>
    <mergeCell ref="A2149:C2149"/>
    <mergeCell ref="E2149:G2149"/>
    <mergeCell ref="A2150:C2150"/>
    <mergeCell ref="E2150:G2150"/>
    <mergeCell ref="A2151:G2151"/>
    <mergeCell ref="A2152:G2152"/>
    <mergeCell ref="A2153:G2153"/>
    <mergeCell ref="E2156:F2156"/>
    <mergeCell ref="E2158:F2158"/>
    <mergeCell ref="A2101:G2101"/>
    <mergeCell ref="A2102:G2102"/>
    <mergeCell ref="A2103:G2103"/>
    <mergeCell ref="E2106:F2106"/>
    <mergeCell ref="E2108:F2108"/>
    <mergeCell ref="A2145:G2145"/>
    <mergeCell ref="A2147:C2147"/>
    <mergeCell ref="E2147:G2147"/>
    <mergeCell ref="A2148:C2148"/>
    <mergeCell ref="E2148:G2148"/>
    <mergeCell ref="A2095:G2095"/>
    <mergeCell ref="A2097:C2097"/>
    <mergeCell ref="E2097:G2097"/>
    <mergeCell ref="A2098:C2098"/>
    <mergeCell ref="E2098:G2098"/>
    <mergeCell ref="A2099:C2099"/>
    <mergeCell ref="E2099:G2099"/>
    <mergeCell ref="A2100:C2100"/>
    <mergeCell ref="E2100:G2100"/>
    <mergeCell ref="A2049:C2049"/>
    <mergeCell ref="E2049:G2049"/>
    <mergeCell ref="A2050:C2050"/>
    <mergeCell ref="E2050:G2050"/>
    <mergeCell ref="A2051:G2051"/>
    <mergeCell ref="A2052:G2052"/>
    <mergeCell ref="A2053:G2053"/>
    <mergeCell ref="E2056:F2056"/>
    <mergeCell ref="E2058:F2058"/>
    <mergeCell ref="A2001:G2001"/>
    <mergeCell ref="A2002:G2002"/>
    <mergeCell ref="A2003:G2003"/>
    <mergeCell ref="E2006:F2006"/>
    <mergeCell ref="E2008:F2008"/>
    <mergeCell ref="A2045:G2045"/>
    <mergeCell ref="A2047:C2047"/>
    <mergeCell ref="E2047:G2047"/>
    <mergeCell ref="A2048:C2048"/>
    <mergeCell ref="E2048:G2048"/>
    <mergeCell ref="A1995:G1995"/>
    <mergeCell ref="A1997:C1997"/>
    <mergeCell ref="E1997:G1997"/>
    <mergeCell ref="A1998:C1998"/>
    <mergeCell ref="E1998:G1998"/>
    <mergeCell ref="A1999:C1999"/>
    <mergeCell ref="E1999:G1999"/>
    <mergeCell ref="A2000:C2000"/>
    <mergeCell ref="E2000:G2000"/>
    <mergeCell ref="A1949:C1949"/>
    <mergeCell ref="E1949:G1949"/>
    <mergeCell ref="A1950:C1950"/>
    <mergeCell ref="E1950:G1950"/>
    <mergeCell ref="A1951:G1951"/>
    <mergeCell ref="A1952:G1952"/>
    <mergeCell ref="A1953:G1953"/>
    <mergeCell ref="E1956:F1956"/>
    <mergeCell ref="E1958:F1958"/>
    <mergeCell ref="A1902:G1902"/>
    <mergeCell ref="A1903:G1903"/>
    <mergeCell ref="E1906:F1906"/>
    <mergeCell ref="E1908:F1908"/>
    <mergeCell ref="A1945:G1945"/>
    <mergeCell ref="A1947:C1947"/>
    <mergeCell ref="E1947:G1947"/>
    <mergeCell ref="A1948:C1948"/>
    <mergeCell ref="E1948:G1948"/>
    <mergeCell ref="A1850:C1850"/>
    <mergeCell ref="E1850:G1850"/>
    <mergeCell ref="C1847:G1847"/>
    <mergeCell ref="A1901:G1901"/>
    <mergeCell ref="A1899:C1899"/>
    <mergeCell ref="E1899:G1899"/>
    <mergeCell ref="A1900:C1900"/>
    <mergeCell ref="E1900:G1900"/>
    <mergeCell ref="A1851:G1851"/>
    <mergeCell ref="A1852:G1852"/>
    <mergeCell ref="A1853:G1853"/>
    <mergeCell ref="E1856:F1856"/>
    <mergeCell ref="E1858:F1858"/>
    <mergeCell ref="A1895:G1895"/>
    <mergeCell ref="A1897:C1897"/>
    <mergeCell ref="E1897:G1897"/>
    <mergeCell ref="A1898:C1898"/>
    <mergeCell ref="E1898:G1898"/>
    <mergeCell ref="A1802:G1802"/>
    <mergeCell ref="A1803:G1803"/>
    <mergeCell ref="E1806:F1806"/>
    <mergeCell ref="E1808:F1808"/>
    <mergeCell ref="A1845:G1845"/>
    <mergeCell ref="A1848:C1848"/>
    <mergeCell ref="E1848:G1848"/>
    <mergeCell ref="A1849:C1849"/>
    <mergeCell ref="E1849:G1849"/>
    <mergeCell ref="E1797:G1797"/>
    <mergeCell ref="A1798:C1798"/>
    <mergeCell ref="E1798:G1798"/>
    <mergeCell ref="C1796:G1796"/>
    <mergeCell ref="A1799:C1799"/>
    <mergeCell ref="E1799:G1799"/>
    <mergeCell ref="A1800:C1800"/>
    <mergeCell ref="E1800:G1800"/>
    <mergeCell ref="A1801:G1801"/>
    <mergeCell ref="A1449:C1449"/>
    <mergeCell ref="E1449:G1449"/>
    <mergeCell ref="A1450:C1450"/>
    <mergeCell ref="E1450:G1450"/>
    <mergeCell ref="A1401:G1401"/>
    <mergeCell ref="A1402:G1402"/>
    <mergeCell ref="A1403:G1403"/>
    <mergeCell ref="E1406:F1406"/>
    <mergeCell ref="E1408:F1408"/>
    <mergeCell ref="A1445:G1445"/>
    <mergeCell ref="A1447:C1447"/>
    <mergeCell ref="E1447:G1447"/>
    <mergeCell ref="A1448:C1448"/>
    <mergeCell ref="E1448:G1448"/>
    <mergeCell ref="A1395:G1395"/>
    <mergeCell ref="A1397:C1397"/>
    <mergeCell ref="E1397:G1397"/>
    <mergeCell ref="A1398:C1398"/>
    <mergeCell ref="E1398:G1398"/>
    <mergeCell ref="A1399:C1399"/>
    <mergeCell ref="E1399:G1399"/>
    <mergeCell ref="A1400:C1400"/>
    <mergeCell ref="E1400:G1400"/>
    <mergeCell ref="A1349:C1349"/>
    <mergeCell ref="E1349:G1349"/>
    <mergeCell ref="A1350:C1350"/>
    <mergeCell ref="E1350:G1350"/>
    <mergeCell ref="A1351:G1351"/>
    <mergeCell ref="A1352:G1352"/>
    <mergeCell ref="A1353:G1353"/>
    <mergeCell ref="E1356:F1356"/>
    <mergeCell ref="E1358:F1358"/>
    <mergeCell ref="A1301:G1301"/>
    <mergeCell ref="A1302:G1302"/>
    <mergeCell ref="A1303:G1303"/>
    <mergeCell ref="E1306:F1306"/>
    <mergeCell ref="E1308:F1308"/>
    <mergeCell ref="A1345:G1345"/>
    <mergeCell ref="A1347:C1347"/>
    <mergeCell ref="E1347:G1347"/>
    <mergeCell ref="A1348:C1348"/>
    <mergeCell ref="E1348:G1348"/>
    <mergeCell ref="A849:C849"/>
    <mergeCell ref="E849:G849"/>
    <mergeCell ref="A850:C850"/>
    <mergeCell ref="E850:G850"/>
    <mergeCell ref="A801:G801"/>
    <mergeCell ref="A802:G802"/>
    <mergeCell ref="A803:G803"/>
    <mergeCell ref="E806:F806"/>
    <mergeCell ref="E808:F808"/>
    <mergeCell ref="A845:G845"/>
    <mergeCell ref="A847:C847"/>
    <mergeCell ref="E847:G847"/>
    <mergeCell ref="A848:C848"/>
    <mergeCell ref="E848:G848"/>
    <mergeCell ref="A795:G795"/>
    <mergeCell ref="A797:C797"/>
    <mergeCell ref="E797:G797"/>
    <mergeCell ref="A798:C798"/>
    <mergeCell ref="E798:G798"/>
    <mergeCell ref="A799:C799"/>
    <mergeCell ref="E799:G799"/>
    <mergeCell ref="A800:C800"/>
    <mergeCell ref="E800:G800"/>
    <mergeCell ref="A749:C749"/>
    <mergeCell ref="E749:G749"/>
    <mergeCell ref="A750:C750"/>
    <mergeCell ref="E750:G750"/>
    <mergeCell ref="A751:G751"/>
    <mergeCell ref="A752:G752"/>
    <mergeCell ref="A753:G753"/>
    <mergeCell ref="E756:F756"/>
    <mergeCell ref="E758:F758"/>
    <mergeCell ref="A701:G701"/>
    <mergeCell ref="A702:G702"/>
    <mergeCell ref="A703:G703"/>
    <mergeCell ref="E706:F706"/>
    <mergeCell ref="E708:F708"/>
    <mergeCell ref="A745:G745"/>
    <mergeCell ref="A747:C747"/>
    <mergeCell ref="E747:G747"/>
    <mergeCell ref="A748:C748"/>
    <mergeCell ref="E748:G748"/>
    <mergeCell ref="A649:C649"/>
    <mergeCell ref="E649:G649"/>
    <mergeCell ref="A650:C650"/>
    <mergeCell ref="E650:G650"/>
    <mergeCell ref="A601:G601"/>
    <mergeCell ref="A602:G602"/>
    <mergeCell ref="A603:G603"/>
    <mergeCell ref="E606:F606"/>
    <mergeCell ref="E608:F608"/>
    <mergeCell ref="A645:G645"/>
    <mergeCell ref="A647:C647"/>
    <mergeCell ref="E647:G647"/>
    <mergeCell ref="A648:C648"/>
    <mergeCell ref="E648:G648"/>
    <mergeCell ref="A595:G595"/>
    <mergeCell ref="A597:C597"/>
    <mergeCell ref="E597:G597"/>
    <mergeCell ref="A598:C598"/>
    <mergeCell ref="E598:G598"/>
    <mergeCell ref="A599:C599"/>
    <mergeCell ref="E599:G599"/>
    <mergeCell ref="A600:C600"/>
    <mergeCell ref="E600:G600"/>
    <mergeCell ref="A549:C549"/>
    <mergeCell ref="E549:G549"/>
    <mergeCell ref="A550:C550"/>
    <mergeCell ref="E550:G550"/>
    <mergeCell ref="A551:G551"/>
    <mergeCell ref="A552:G552"/>
    <mergeCell ref="A553:G553"/>
    <mergeCell ref="E556:F556"/>
    <mergeCell ref="E558:F558"/>
    <mergeCell ref="A501:G501"/>
    <mergeCell ref="A502:G502"/>
    <mergeCell ref="A503:G503"/>
    <mergeCell ref="E506:F506"/>
    <mergeCell ref="E508:F508"/>
    <mergeCell ref="A545:G545"/>
    <mergeCell ref="A547:C547"/>
    <mergeCell ref="E547:G547"/>
    <mergeCell ref="A548:C548"/>
    <mergeCell ref="E548:G548"/>
    <mergeCell ref="A495:G495"/>
    <mergeCell ref="A497:C497"/>
    <mergeCell ref="E497:G497"/>
    <mergeCell ref="A498:C498"/>
    <mergeCell ref="E498:G498"/>
    <mergeCell ref="A499:C499"/>
    <mergeCell ref="E499:G499"/>
    <mergeCell ref="A500:C500"/>
    <mergeCell ref="E500:G500"/>
    <mergeCell ref="A449:C449"/>
    <mergeCell ref="E449:G449"/>
    <mergeCell ref="A450:C450"/>
    <mergeCell ref="E450:G450"/>
    <mergeCell ref="A451:G451"/>
    <mergeCell ref="A452:G452"/>
    <mergeCell ref="A453:G453"/>
    <mergeCell ref="E456:F456"/>
    <mergeCell ref="E458:F458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399:C399"/>
    <mergeCell ref="E399:G399"/>
    <mergeCell ref="A400:C400"/>
    <mergeCell ref="E400:G400"/>
    <mergeCell ref="A395:G395"/>
    <mergeCell ref="A397:C397"/>
    <mergeCell ref="E397:G397"/>
    <mergeCell ref="A398:C398"/>
    <mergeCell ref="E398:G398"/>
    <mergeCell ref="A351:G351"/>
    <mergeCell ref="A352:G352"/>
    <mergeCell ref="A353:G353"/>
    <mergeCell ref="E356:F356"/>
    <mergeCell ref="E358:F358"/>
    <mergeCell ref="A198:C198"/>
    <mergeCell ref="E198:G198"/>
    <mergeCell ref="A199:C199"/>
    <mergeCell ref="E199:G199"/>
    <mergeCell ref="A200:C200"/>
    <mergeCell ref="E200:G200"/>
    <mergeCell ref="A201:G201"/>
    <mergeCell ref="A202:G202"/>
    <mergeCell ref="A203:G203"/>
    <mergeCell ref="E206:F206"/>
    <mergeCell ref="E208:F208"/>
    <mergeCell ref="A245:G245"/>
    <mergeCell ref="A247:C247"/>
    <mergeCell ref="E247:G247"/>
    <mergeCell ref="A248:C248"/>
    <mergeCell ref="E248:G248"/>
    <mergeCell ref="A249:C249"/>
    <mergeCell ref="E249:G249"/>
    <mergeCell ref="A250:C250"/>
    <mergeCell ref="E156:F156"/>
    <mergeCell ref="E158:F158"/>
    <mergeCell ref="A195:G195"/>
    <mergeCell ref="A197:C197"/>
    <mergeCell ref="E197:G197"/>
    <mergeCell ref="A150:C150"/>
    <mergeCell ref="E150:G150"/>
    <mergeCell ref="A151:G151"/>
    <mergeCell ref="A152:G152"/>
    <mergeCell ref="A153:G153"/>
    <mergeCell ref="A147:C147"/>
    <mergeCell ref="E147:G147"/>
    <mergeCell ref="A148:C148"/>
    <mergeCell ref="E148:G148"/>
    <mergeCell ref="A149:C149"/>
    <mergeCell ref="E149:G149"/>
    <mergeCell ref="A102:G102"/>
    <mergeCell ref="A103:G103"/>
    <mergeCell ref="E106:F106"/>
    <mergeCell ref="E108:F108"/>
    <mergeCell ref="A145:G145"/>
    <mergeCell ref="A99:C99"/>
    <mergeCell ref="E99:G99"/>
    <mergeCell ref="A100:C100"/>
    <mergeCell ref="E100:G100"/>
    <mergeCell ref="A101:G101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50:C50"/>
    <mergeCell ref="E50:G50"/>
    <mergeCell ref="A1:G1"/>
    <mergeCell ref="A2:G2"/>
    <mergeCell ref="A3:G3"/>
    <mergeCell ref="E6:F6"/>
    <mergeCell ref="E8:F8"/>
    <mergeCell ref="A48:C48"/>
    <mergeCell ref="E48:G48"/>
    <mergeCell ref="A49:C49"/>
    <mergeCell ref="E49:G49"/>
    <mergeCell ref="A45:G45"/>
    <mergeCell ref="A47:C47"/>
    <mergeCell ref="E47:G47"/>
    <mergeCell ref="E250:G250"/>
    <mergeCell ref="A251:G251"/>
    <mergeCell ref="A252:G252"/>
    <mergeCell ref="A253:G253"/>
    <mergeCell ref="E256:F256"/>
    <mergeCell ref="E258:F258"/>
    <mergeCell ref="A295:G295"/>
    <mergeCell ref="A300:C300"/>
    <mergeCell ref="E300:G300"/>
    <mergeCell ref="A297:C297"/>
    <mergeCell ref="E297:G297"/>
    <mergeCell ref="A298:C298"/>
    <mergeCell ref="E298:G298"/>
    <mergeCell ref="A299:C299"/>
    <mergeCell ref="E299:G299"/>
    <mergeCell ref="A301:G301"/>
    <mergeCell ref="A302:G302"/>
    <mergeCell ref="A303:G303"/>
    <mergeCell ref="E306:F306"/>
    <mergeCell ref="E308:F308"/>
    <mergeCell ref="A349:C349"/>
    <mergeCell ref="E349:G349"/>
    <mergeCell ref="A350:C350"/>
    <mergeCell ref="E350:G350"/>
    <mergeCell ref="A345:G345"/>
    <mergeCell ref="A347:C347"/>
    <mergeCell ref="E347:G347"/>
    <mergeCell ref="A348:C348"/>
    <mergeCell ref="E348:G348"/>
    <mergeCell ref="A699:C699"/>
    <mergeCell ref="E699:G699"/>
    <mergeCell ref="A700:C700"/>
    <mergeCell ref="E700:G700"/>
    <mergeCell ref="A651:G651"/>
    <mergeCell ref="A652:G652"/>
    <mergeCell ref="A653:G653"/>
    <mergeCell ref="E656:F656"/>
    <mergeCell ref="E658:F658"/>
    <mergeCell ref="A695:G695"/>
    <mergeCell ref="A697:C697"/>
    <mergeCell ref="E697:G697"/>
    <mergeCell ref="A698:C698"/>
    <mergeCell ref="E698:G698"/>
    <mergeCell ref="A851:G851"/>
    <mergeCell ref="A852:G852"/>
    <mergeCell ref="A853:G853"/>
    <mergeCell ref="E856:F856"/>
    <mergeCell ref="E858:F858"/>
    <mergeCell ref="A895:G895"/>
    <mergeCell ref="A897:C897"/>
    <mergeCell ref="E897:G897"/>
    <mergeCell ref="A898:C898"/>
    <mergeCell ref="E898:G898"/>
    <mergeCell ref="A899:C899"/>
    <mergeCell ref="E899:G899"/>
    <mergeCell ref="A900:C900"/>
    <mergeCell ref="E900:G900"/>
    <mergeCell ref="A949:C949"/>
    <mergeCell ref="E949:G949"/>
    <mergeCell ref="A950:C950"/>
    <mergeCell ref="E950:G950"/>
    <mergeCell ref="A901:G901"/>
    <mergeCell ref="A902:G902"/>
    <mergeCell ref="A903:G903"/>
    <mergeCell ref="E906:F906"/>
    <mergeCell ref="E908:F908"/>
    <mergeCell ref="A945:G945"/>
    <mergeCell ref="A947:C947"/>
    <mergeCell ref="E947:G947"/>
    <mergeCell ref="A948:C948"/>
    <mergeCell ref="E948:G948"/>
    <mergeCell ref="E997:G997"/>
    <mergeCell ref="A1001:G1001"/>
    <mergeCell ref="A1002:G1002"/>
    <mergeCell ref="A1003:G1003"/>
    <mergeCell ref="E1006:F1006"/>
    <mergeCell ref="E1008:F1008"/>
    <mergeCell ref="A1045:G1045"/>
    <mergeCell ref="C996:D996"/>
    <mergeCell ref="A951:G951"/>
    <mergeCell ref="A952:G952"/>
    <mergeCell ref="A953:G953"/>
    <mergeCell ref="E956:F956"/>
    <mergeCell ref="E958:F958"/>
    <mergeCell ref="A995:G995"/>
    <mergeCell ref="A997:C997"/>
    <mergeCell ref="A1047:C1047"/>
    <mergeCell ref="E1047:G1047"/>
    <mergeCell ref="A999:C999"/>
    <mergeCell ref="E999:G999"/>
    <mergeCell ref="A1000:C1000"/>
    <mergeCell ref="E1000:G1000"/>
    <mergeCell ref="A998:C998"/>
    <mergeCell ref="E998:G998"/>
    <mergeCell ref="A1048:C1048"/>
    <mergeCell ref="E1048:G1048"/>
    <mergeCell ref="A1049:C1049"/>
    <mergeCell ref="E1049:G1049"/>
    <mergeCell ref="A1050:C1050"/>
    <mergeCell ref="E1050:G1050"/>
    <mergeCell ref="A1051:G1051"/>
    <mergeCell ref="A1052:G1052"/>
    <mergeCell ref="A1053:G1053"/>
    <mergeCell ref="E1056:F1056"/>
    <mergeCell ref="E1058:F1058"/>
    <mergeCell ref="A1095:G1095"/>
    <mergeCell ref="A1097:C1097"/>
    <mergeCell ref="E1097:G1097"/>
    <mergeCell ref="A1098:C1098"/>
    <mergeCell ref="E1098:G1098"/>
    <mergeCell ref="A1099:C1099"/>
    <mergeCell ref="E1099:G1099"/>
    <mergeCell ref="A1100:C1100"/>
    <mergeCell ref="E1100:G1100"/>
    <mergeCell ref="A1101:G1101"/>
    <mergeCell ref="A1102:G1102"/>
    <mergeCell ref="A1103:G1103"/>
    <mergeCell ref="E1106:F1106"/>
    <mergeCell ref="E1108:F1108"/>
    <mergeCell ref="A1145:G1145"/>
    <mergeCell ref="A1147:C1147"/>
    <mergeCell ref="E1147:G1147"/>
    <mergeCell ref="A1148:C1148"/>
    <mergeCell ref="E1148:G1148"/>
    <mergeCell ref="A1149:C1149"/>
    <mergeCell ref="E1149:G1149"/>
    <mergeCell ref="A1150:C1150"/>
    <mergeCell ref="E1150:G1150"/>
    <mergeCell ref="A1151:G1151"/>
    <mergeCell ref="A1152:G1152"/>
    <mergeCell ref="A1153:G1153"/>
    <mergeCell ref="A1200:C1200"/>
    <mergeCell ref="E1200:G1200"/>
    <mergeCell ref="E1156:F1156"/>
    <mergeCell ref="E1158:F1158"/>
    <mergeCell ref="A1195:G1195"/>
    <mergeCell ref="A1197:C1197"/>
    <mergeCell ref="E1197:G1197"/>
    <mergeCell ref="A1198:C1198"/>
    <mergeCell ref="E1198:G1198"/>
    <mergeCell ref="A1199:C1199"/>
    <mergeCell ref="E1199:G1199"/>
    <mergeCell ref="A1201:G1201"/>
    <mergeCell ref="A1202:G1202"/>
    <mergeCell ref="A1203:G1203"/>
    <mergeCell ref="E1206:F1206"/>
    <mergeCell ref="E1208:F1208"/>
    <mergeCell ref="A1245:G1245"/>
    <mergeCell ref="A1247:C1247"/>
    <mergeCell ref="E1247:G1247"/>
    <mergeCell ref="A1248:C1248"/>
    <mergeCell ref="E1248:G1248"/>
    <mergeCell ref="A1249:C1249"/>
    <mergeCell ref="E1249:G1249"/>
    <mergeCell ref="A1250:C1250"/>
    <mergeCell ref="E1250:G1250"/>
    <mergeCell ref="A1251:G1251"/>
    <mergeCell ref="A1252:G1252"/>
    <mergeCell ref="A1253:G1253"/>
    <mergeCell ref="E1256:F1256"/>
    <mergeCell ref="E1258:F1258"/>
    <mergeCell ref="A1295:G1295"/>
    <mergeCell ref="A1297:C1297"/>
    <mergeCell ref="E1297:G1297"/>
    <mergeCell ref="A1298:C1298"/>
    <mergeCell ref="E1298:G1298"/>
    <mergeCell ref="A1299:C1299"/>
    <mergeCell ref="E1299:G1299"/>
    <mergeCell ref="A1300:C1300"/>
    <mergeCell ref="E1300:G1300"/>
    <mergeCell ref="A1451:G1451"/>
    <mergeCell ref="A1452:G1452"/>
    <mergeCell ref="A1453:G1453"/>
    <mergeCell ref="E1456:F1456"/>
    <mergeCell ref="E1458:F1458"/>
    <mergeCell ref="A1495:G1495"/>
    <mergeCell ref="A1497:C1497"/>
    <mergeCell ref="E1497:G1497"/>
    <mergeCell ref="A1498:C1498"/>
    <mergeCell ref="E1498:G1498"/>
    <mergeCell ref="A1499:C1499"/>
    <mergeCell ref="E1499:G1499"/>
    <mergeCell ref="A1500:C1500"/>
    <mergeCell ref="E1500:G1500"/>
    <mergeCell ref="A1501:G1501"/>
    <mergeCell ref="A1502:G1502"/>
    <mergeCell ref="A1503:G1503"/>
    <mergeCell ref="E1506:F1506"/>
    <mergeCell ref="E1508:F1508"/>
    <mergeCell ref="A1545:G1545"/>
    <mergeCell ref="A1547:C1547"/>
    <mergeCell ref="E1547:G1547"/>
    <mergeCell ref="A1548:C1548"/>
    <mergeCell ref="E1548:G1548"/>
    <mergeCell ref="A1549:C1549"/>
    <mergeCell ref="E1549:G1549"/>
    <mergeCell ref="A1550:C1550"/>
    <mergeCell ref="E1550:G1550"/>
    <mergeCell ref="A1551:G1551"/>
    <mergeCell ref="A1552:G1552"/>
    <mergeCell ref="A1553:G1553"/>
    <mergeCell ref="E1556:F1556"/>
    <mergeCell ref="E1558:F1558"/>
    <mergeCell ref="A1595:G1595"/>
    <mergeCell ref="A1597:C1597"/>
    <mergeCell ref="E1597:G1597"/>
    <mergeCell ref="A1598:C1598"/>
    <mergeCell ref="E1598:G1598"/>
    <mergeCell ref="A1599:C1599"/>
    <mergeCell ref="E1599:G1599"/>
    <mergeCell ref="A1600:C1600"/>
    <mergeCell ref="E1600:G1600"/>
    <mergeCell ref="A1601:G1601"/>
    <mergeCell ref="A1602:G1602"/>
    <mergeCell ref="A1603:G1603"/>
    <mergeCell ref="E1606:F1606"/>
    <mergeCell ref="E1608:F1608"/>
    <mergeCell ref="A1645:G1645"/>
    <mergeCell ref="A1647:C1647"/>
    <mergeCell ref="E1647:G1647"/>
    <mergeCell ref="A1648:C1648"/>
    <mergeCell ref="E1648:G1648"/>
    <mergeCell ref="A1649:C1649"/>
    <mergeCell ref="E1649:G1649"/>
    <mergeCell ref="A1650:C1650"/>
    <mergeCell ref="E1650:G1650"/>
    <mergeCell ref="A1651:G1651"/>
    <mergeCell ref="A1652:G1652"/>
    <mergeCell ref="A1653:G1653"/>
    <mergeCell ref="E1656:F1656"/>
    <mergeCell ref="E1658:F1658"/>
    <mergeCell ref="A1695:G1695"/>
    <mergeCell ref="A1697:C1697"/>
    <mergeCell ref="E1697:G1697"/>
    <mergeCell ref="A1698:C1698"/>
    <mergeCell ref="E1698:G1698"/>
    <mergeCell ref="A1699:C1699"/>
    <mergeCell ref="E1699:G1699"/>
    <mergeCell ref="A1700:C1700"/>
    <mergeCell ref="E1700:G1700"/>
    <mergeCell ref="A1701:G1701"/>
    <mergeCell ref="A1702:G1702"/>
    <mergeCell ref="A1703:G1703"/>
    <mergeCell ref="E1706:F1706"/>
    <mergeCell ref="E1708:F1708"/>
    <mergeCell ref="A2201:G2201"/>
    <mergeCell ref="A2202:G2202"/>
    <mergeCell ref="A2203:G2203"/>
    <mergeCell ref="E2206:F2206"/>
    <mergeCell ref="E2208:F2208"/>
    <mergeCell ref="A2245:G2245"/>
    <mergeCell ref="A2247:C2247"/>
    <mergeCell ref="E2247:G2247"/>
    <mergeCell ref="A1745:G1745"/>
    <mergeCell ref="A1747:C1747"/>
    <mergeCell ref="E1747:G1747"/>
    <mergeCell ref="A1748:C1748"/>
    <mergeCell ref="E1748:G1748"/>
    <mergeCell ref="A1749:C1749"/>
    <mergeCell ref="E1749:G1749"/>
    <mergeCell ref="A1750:C1750"/>
    <mergeCell ref="E1750:G1750"/>
    <mergeCell ref="A1751:G1751"/>
    <mergeCell ref="A1752:G1752"/>
    <mergeCell ref="A1753:G1753"/>
    <mergeCell ref="E1756:F1756"/>
    <mergeCell ref="E1758:F1758"/>
    <mergeCell ref="A1794:G1794"/>
    <mergeCell ref="A1797:C1797"/>
    <mergeCell ref="A2248:C2248"/>
    <mergeCell ref="E2248:G2248"/>
    <mergeCell ref="A2249:C2249"/>
    <mergeCell ref="E2249:G2249"/>
    <mergeCell ref="A2250:C2250"/>
    <mergeCell ref="E2250:G2250"/>
    <mergeCell ref="A2251:G2251"/>
    <mergeCell ref="A2252:G2252"/>
    <mergeCell ref="A2253:G2253"/>
    <mergeCell ref="E2256:F2256"/>
    <mergeCell ref="E2258:F2258"/>
    <mergeCell ref="A2295:G2295"/>
    <mergeCell ref="A2298:C2298"/>
    <mergeCell ref="E2298:G2298"/>
    <mergeCell ref="A2299:C2299"/>
    <mergeCell ref="E2299:G2299"/>
    <mergeCell ref="A2300:C2300"/>
    <mergeCell ref="E2300:G2300"/>
    <mergeCell ref="A2297:C2297"/>
    <mergeCell ref="E2297:G2297"/>
    <mergeCell ref="A2301:G2301"/>
    <mergeCell ref="A2302:G2302"/>
    <mergeCell ref="A2303:G2303"/>
    <mergeCell ref="E2306:F2306"/>
    <mergeCell ref="E2308:F2308"/>
    <mergeCell ref="A2345:G2345"/>
    <mergeCell ref="A2347:C2347"/>
    <mergeCell ref="E2347:G2347"/>
    <mergeCell ref="A2348:C2348"/>
    <mergeCell ref="E2348:G2348"/>
    <mergeCell ref="A2349:C2349"/>
    <mergeCell ref="E2349:G2349"/>
    <mergeCell ref="A2350:C2350"/>
    <mergeCell ref="E2350:G2350"/>
    <mergeCell ref="A2351:G2351"/>
    <mergeCell ref="A2352:G2352"/>
    <mergeCell ref="A2353:G2353"/>
    <mergeCell ref="E2356:F2356"/>
    <mergeCell ref="E2358:F2358"/>
    <mergeCell ref="A2395:G2395"/>
    <mergeCell ref="A2397:C2397"/>
    <mergeCell ref="E2397:G2397"/>
    <mergeCell ref="A2398:C2398"/>
    <mergeCell ref="E2398:G2398"/>
    <mergeCell ref="A2399:C2399"/>
    <mergeCell ref="E2399:G2399"/>
    <mergeCell ref="A2400:C2400"/>
    <mergeCell ref="E2400:G2400"/>
    <mergeCell ref="A2449:C2449"/>
    <mergeCell ref="E2449:G2449"/>
    <mergeCell ref="A2450:C2450"/>
    <mergeCell ref="E2450:G2450"/>
    <mergeCell ref="A2401:G2401"/>
    <mergeCell ref="A2402:G2402"/>
    <mergeCell ref="A2403:G2403"/>
    <mergeCell ref="E2406:F2406"/>
    <mergeCell ref="E2408:F2408"/>
    <mergeCell ref="A2445:G2445"/>
    <mergeCell ref="A2447:C2447"/>
    <mergeCell ref="E2447:G2447"/>
    <mergeCell ref="A2448:C2448"/>
    <mergeCell ref="E2448:G2448"/>
    <mergeCell ref="A2549:C2549"/>
    <mergeCell ref="E2549:G2549"/>
    <mergeCell ref="A2550:C2550"/>
    <mergeCell ref="E2550:G2550"/>
    <mergeCell ref="A2501:G2501"/>
    <mergeCell ref="A2502:G2502"/>
    <mergeCell ref="A2503:G2503"/>
    <mergeCell ref="E2506:F2506"/>
    <mergeCell ref="E2508:F2508"/>
    <mergeCell ref="A2545:G2545"/>
    <mergeCell ref="A2547:C2547"/>
    <mergeCell ref="E2547:G2547"/>
    <mergeCell ref="A2548:C2548"/>
    <mergeCell ref="E2548:G2548"/>
    <mergeCell ref="A2551:G2551"/>
    <mergeCell ref="A2552:G2552"/>
    <mergeCell ref="A2553:G2553"/>
    <mergeCell ref="E2556:F2556"/>
    <mergeCell ref="E2558:F2558"/>
    <mergeCell ref="A2595:G2595"/>
    <mergeCell ref="A2597:C2597"/>
    <mergeCell ref="E2597:G2597"/>
    <mergeCell ref="A2598:C2598"/>
    <mergeCell ref="E2598:G2598"/>
    <mergeCell ref="A2599:C2599"/>
    <mergeCell ref="E2599:G2599"/>
    <mergeCell ref="A2600:C2600"/>
    <mergeCell ref="E2600:G2600"/>
    <mergeCell ref="A2601:G2601"/>
    <mergeCell ref="A2602:G2602"/>
    <mergeCell ref="A2603:G2603"/>
    <mergeCell ref="E2606:F2606"/>
    <mergeCell ref="E2608:F2608"/>
    <mergeCell ref="A2645:G2645"/>
    <mergeCell ref="A2647:C2647"/>
    <mergeCell ref="E2647:G2647"/>
    <mergeCell ref="A2648:C2648"/>
    <mergeCell ref="E2648:G2648"/>
    <mergeCell ref="A2649:C2649"/>
    <mergeCell ref="E2649:G2649"/>
    <mergeCell ref="A2650:C2650"/>
    <mergeCell ref="E2650:G2650"/>
    <mergeCell ref="A2750:C2750"/>
    <mergeCell ref="E2750:G2750"/>
    <mergeCell ref="A2751:C2751"/>
    <mergeCell ref="E2751:G2751"/>
    <mergeCell ref="A2746:G2746"/>
    <mergeCell ref="A2747:G2747"/>
    <mergeCell ref="A2701:G2701"/>
    <mergeCell ref="A2702:G2702"/>
    <mergeCell ref="A2703:G2703"/>
    <mergeCell ref="E2706:F2706"/>
    <mergeCell ref="E2708:F2708"/>
    <mergeCell ref="A2745:G2745"/>
    <mergeCell ref="A2748:C2748"/>
    <mergeCell ref="E2748:G2748"/>
    <mergeCell ref="A2749:C2749"/>
    <mergeCell ref="E2749:G274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8A3CC4"/>
  </sheetPr>
  <dimension ref="A1:N899"/>
  <sheetViews>
    <sheetView topLeftCell="A864" zoomScale="115" zoomScaleNormal="115" workbookViewId="0">
      <selection activeCell="A850" sqref="A850:G89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8</v>
      </c>
    </row>
    <row r="5" spans="1:9" x14ac:dyDescent="0.2">
      <c r="A5" s="12" t="s">
        <v>1</v>
      </c>
      <c r="B5" s="13"/>
      <c r="C5" s="14" t="s">
        <v>536</v>
      </c>
      <c r="D5" s="13"/>
      <c r="E5" s="343" t="s">
        <v>895</v>
      </c>
      <c r="F5" s="98"/>
      <c r="G5" s="344" t="s">
        <v>894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29">
        <v>1</v>
      </c>
      <c r="B10" s="101"/>
      <c r="C10" s="352" t="s">
        <v>149</v>
      </c>
      <c r="D10" s="357" t="s">
        <v>896</v>
      </c>
      <c r="E10" s="158">
        <v>12</v>
      </c>
      <c r="F10" s="128">
        <v>202</v>
      </c>
      <c r="G10" s="35">
        <f>F10*E10</f>
        <v>2424</v>
      </c>
      <c r="I10" s="2" t="s">
        <v>8</v>
      </c>
    </row>
    <row r="11" spans="1:9" x14ac:dyDescent="0.2">
      <c r="A11" s="29"/>
      <c r="B11" s="101"/>
      <c r="C11" s="41"/>
      <c r="D11" s="136"/>
      <c r="E11" s="158"/>
      <c r="F11" s="128"/>
      <c r="G11" s="35"/>
    </row>
    <row r="12" spans="1:9" x14ac:dyDescent="0.2">
      <c r="A12" s="29"/>
      <c r="B12" s="101"/>
      <c r="C12" s="41"/>
      <c r="D12" s="129"/>
      <c r="E12" s="156"/>
      <c r="F12" s="128"/>
      <c r="G12" s="35"/>
    </row>
    <row r="13" spans="1:9" x14ac:dyDescent="0.2">
      <c r="A13" s="29"/>
      <c r="B13" s="101"/>
      <c r="C13" s="41"/>
      <c r="D13" s="129"/>
      <c r="E13" s="157"/>
      <c r="F13" s="149"/>
      <c r="G13" s="35"/>
    </row>
    <row r="14" spans="1:9" x14ac:dyDescent="0.2">
      <c r="A14" s="29"/>
      <c r="B14" s="101"/>
      <c r="C14" s="41"/>
      <c r="D14" s="129"/>
      <c r="E14" s="108"/>
      <c r="F14" s="128"/>
      <c r="G14" s="35"/>
    </row>
    <row r="15" spans="1:9" x14ac:dyDescent="0.2">
      <c r="A15" s="29"/>
      <c r="B15" s="105"/>
      <c r="C15" s="41"/>
      <c r="D15" s="136"/>
      <c r="E15" s="102"/>
      <c r="F15" s="128"/>
      <c r="G15" s="35"/>
    </row>
    <row r="16" spans="1:9" x14ac:dyDescent="0.2">
      <c r="A16" s="29"/>
      <c r="B16" s="105"/>
      <c r="C16" s="41"/>
      <c r="D16" s="136"/>
      <c r="E16" s="102"/>
      <c r="F16" s="128"/>
      <c r="G16" s="35"/>
    </row>
    <row r="17" spans="1:7" x14ac:dyDescent="0.2">
      <c r="A17" s="29"/>
      <c r="B17" s="105"/>
      <c r="C17" s="41"/>
      <c r="D17" s="136"/>
      <c r="E17" s="102"/>
      <c r="F17" s="128"/>
      <c r="G17" s="35"/>
    </row>
    <row r="18" spans="1:7" x14ac:dyDescent="0.2">
      <c r="A18" s="29"/>
      <c r="B18" s="151"/>
      <c r="C18" s="119"/>
      <c r="D18" s="136"/>
      <c r="E18" s="108"/>
      <c r="F18" s="150"/>
      <c r="G18" s="35"/>
    </row>
    <row r="19" spans="1:7" x14ac:dyDescent="0.2">
      <c r="A19" s="29"/>
      <c r="B19" s="151"/>
      <c r="C19" s="119"/>
      <c r="D19" s="144"/>
      <c r="E19" s="108"/>
      <c r="F19" s="150"/>
      <c r="G19" s="35"/>
    </row>
    <row r="20" spans="1:7" x14ac:dyDescent="0.2">
      <c r="A20" s="29"/>
      <c r="B20" s="101"/>
      <c r="C20" s="41"/>
      <c r="D20" s="144"/>
      <c r="E20" s="155"/>
      <c r="F20" s="128"/>
      <c r="G20" s="35"/>
    </row>
    <row r="21" spans="1:7" x14ac:dyDescent="0.2">
      <c r="A21" s="29"/>
      <c r="B21" s="106"/>
      <c r="C21" s="41"/>
      <c r="D21" s="136"/>
      <c r="E21" s="104"/>
      <c r="F21" s="128"/>
      <c r="G21" s="35"/>
    </row>
    <row r="22" spans="1:7" x14ac:dyDescent="0.2">
      <c r="A22" s="29"/>
      <c r="B22" s="105"/>
      <c r="C22" s="41"/>
      <c r="D22" s="136"/>
      <c r="E22" s="108"/>
      <c r="F22" s="152"/>
      <c r="G22" s="35"/>
    </row>
    <row r="23" spans="1:7" x14ac:dyDescent="0.2">
      <c r="A23" s="29"/>
      <c r="B23" s="107"/>
      <c r="C23" s="41"/>
      <c r="D23" s="136"/>
      <c r="E23" s="153"/>
      <c r="F23" s="128"/>
      <c r="G23" s="35"/>
    </row>
    <row r="24" spans="1:7" x14ac:dyDescent="0.2">
      <c r="A24" s="29"/>
      <c r="B24" s="107"/>
      <c r="C24" s="41"/>
      <c r="D24" s="136"/>
      <c r="E24" s="153"/>
      <c r="F24" s="128"/>
      <c r="G24" s="35"/>
    </row>
    <row r="25" spans="1:7" x14ac:dyDescent="0.2">
      <c r="A25" s="29"/>
      <c r="B25" s="107"/>
      <c r="C25" s="41"/>
      <c r="D25" s="136"/>
      <c r="E25" s="153"/>
      <c r="F25" s="128"/>
      <c r="G25" s="35"/>
    </row>
    <row r="26" spans="1:7" x14ac:dyDescent="0.2">
      <c r="A26" s="29"/>
      <c r="B26" s="107"/>
      <c r="C26" s="41"/>
      <c r="D26" s="136"/>
      <c r="E26" s="153"/>
      <c r="F26" s="128"/>
      <c r="G26" s="35"/>
    </row>
    <row r="27" spans="1:7" x14ac:dyDescent="0.2">
      <c r="A27" s="29"/>
      <c r="B27" s="101"/>
      <c r="C27" s="41"/>
      <c r="D27" s="144"/>
      <c r="E27" s="108"/>
      <c r="F27" s="128"/>
      <c r="G27" s="35"/>
    </row>
    <row r="28" spans="1:7" x14ac:dyDescent="0.2">
      <c r="A28" s="29"/>
      <c r="B28" s="101"/>
      <c r="C28" s="41"/>
      <c r="D28" s="144"/>
      <c r="E28" s="153"/>
      <c r="F28" s="128"/>
      <c r="G28" s="35"/>
    </row>
    <row r="29" spans="1:7" x14ac:dyDescent="0.2">
      <c r="A29" s="29"/>
      <c r="B29" s="106"/>
      <c r="C29" s="41"/>
      <c r="D29" s="136"/>
      <c r="E29" s="104"/>
      <c r="F29" s="154"/>
      <c r="G29" s="35"/>
    </row>
    <row r="30" spans="1:7" x14ac:dyDescent="0.2">
      <c r="A30" s="29"/>
      <c r="B30" s="105"/>
      <c r="C30" s="41"/>
      <c r="D30" s="130"/>
      <c r="E30" s="104"/>
      <c r="F30" s="154"/>
      <c r="G30" s="35"/>
    </row>
    <row r="31" spans="1:7" x14ac:dyDescent="0.2">
      <c r="A31" s="29"/>
      <c r="B31" s="105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136"/>
      <c r="E35" s="104"/>
      <c r="F35" s="154"/>
      <c r="G35" s="35"/>
    </row>
    <row r="36" spans="1:7" x14ac:dyDescent="0.2">
      <c r="A36" s="29"/>
      <c r="B36" s="101"/>
      <c r="C36" s="41"/>
      <c r="D36" s="136"/>
      <c r="E36" s="104"/>
      <c r="F36" s="154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x14ac:dyDescent="0.2">
      <c r="A42" s="61"/>
      <c r="B42" s="101"/>
      <c r="C42" s="41"/>
      <c r="D42" s="144"/>
      <c r="E42" s="108"/>
      <c r="F42" s="149"/>
      <c r="G42" s="71"/>
    </row>
    <row r="43" spans="1:7" ht="13.5" thickBot="1" x14ac:dyDescent="0.25">
      <c r="A43" s="212"/>
      <c r="B43" s="132"/>
      <c r="C43" s="115"/>
      <c r="D43" s="115"/>
      <c r="E43" s="132"/>
      <c r="F43" s="49" t="s">
        <v>15</v>
      </c>
      <c r="G43" s="213">
        <f>SUM(G10:G41)</f>
        <v>2424</v>
      </c>
    </row>
    <row r="44" spans="1:7" ht="13.5" thickTop="1" x14ac:dyDescent="0.2">
      <c r="A44" s="1149" t="s">
        <v>878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355" t="s">
        <v>879</v>
      </c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73" t="s">
        <v>537</v>
      </c>
      <c r="E48" s="1139" t="s">
        <v>142</v>
      </c>
      <c r="F48" s="1139"/>
      <c r="G48" s="1140"/>
    </row>
    <row r="49" spans="1:9" ht="13.5" thickBot="1" x14ac:dyDescent="0.25">
      <c r="A49" s="1141" t="s">
        <v>39</v>
      </c>
      <c r="B49" s="1142"/>
      <c r="C49" s="1142"/>
      <c r="D49" s="59" t="s">
        <v>538</v>
      </c>
      <c r="E49" s="1198" t="s">
        <v>0</v>
      </c>
      <c r="F49" s="1143"/>
      <c r="G49" s="1144"/>
    </row>
    <row r="50" spans="1: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9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9" x14ac:dyDescent="0.2">
      <c r="A53" s="6"/>
      <c r="B53" s="99"/>
      <c r="C53" s="8"/>
      <c r="D53" s="9"/>
      <c r="E53" s="99"/>
      <c r="F53" s="10"/>
      <c r="G53" s="11" t="s">
        <v>8</v>
      </c>
    </row>
    <row r="54" spans="1:9" x14ac:dyDescent="0.2">
      <c r="A54" s="12" t="s">
        <v>1</v>
      </c>
      <c r="B54" s="13"/>
      <c r="C54" s="14" t="s">
        <v>536</v>
      </c>
      <c r="D54" s="13"/>
      <c r="E54" s="343" t="s">
        <v>2077</v>
      </c>
      <c r="F54" s="98"/>
      <c r="G54" s="344" t="s">
        <v>2076</v>
      </c>
    </row>
    <row r="55" spans="1: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1147"/>
      <c r="F57" s="1148"/>
      <c r="G57" s="25"/>
    </row>
    <row r="58" spans="1:9" ht="26.25" customHeight="1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52" t="s">
        <v>149</v>
      </c>
      <c r="D59" s="357" t="s">
        <v>2078</v>
      </c>
      <c r="E59" s="158">
        <v>30</v>
      </c>
      <c r="F59" s="128">
        <v>200</v>
      </c>
      <c r="G59" s="35">
        <f>F59*E59</f>
        <v>6000</v>
      </c>
      <c r="I59" s="2" t="s">
        <v>8</v>
      </c>
    </row>
    <row r="60" spans="1:9" x14ac:dyDescent="0.2">
      <c r="A60" s="29"/>
      <c r="B60" s="101"/>
      <c r="C60" s="41"/>
      <c r="D60" s="357" t="s">
        <v>2079</v>
      </c>
      <c r="E60" s="158"/>
      <c r="F60" s="128"/>
      <c r="G60" s="35"/>
    </row>
    <row r="61" spans="1:9" x14ac:dyDescent="0.2">
      <c r="A61" s="29"/>
      <c r="B61" s="101"/>
      <c r="C61" s="41"/>
      <c r="D61" s="129"/>
      <c r="E61" s="156"/>
      <c r="F61" s="128"/>
      <c r="G61" s="35"/>
    </row>
    <row r="62" spans="1:9" x14ac:dyDescent="0.2">
      <c r="A62" s="29"/>
      <c r="B62" s="101"/>
      <c r="C62" s="41"/>
      <c r="D62" s="129"/>
      <c r="E62" s="157"/>
      <c r="F62" s="149"/>
      <c r="G62" s="35"/>
    </row>
    <row r="63" spans="1:9" x14ac:dyDescent="0.2">
      <c r="A63" s="29"/>
      <c r="B63" s="101"/>
      <c r="C63" s="41"/>
      <c r="D63" s="129"/>
      <c r="E63" s="108"/>
      <c r="F63" s="128"/>
      <c r="G63" s="35"/>
    </row>
    <row r="64" spans="1:9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05"/>
      <c r="C65" s="41"/>
      <c r="D65" s="136"/>
      <c r="E65" s="102"/>
      <c r="F65" s="128"/>
      <c r="G65" s="35"/>
    </row>
    <row r="66" spans="1:7" x14ac:dyDescent="0.2">
      <c r="A66" s="29"/>
      <c r="B66" s="105"/>
      <c r="C66" s="41"/>
      <c r="D66" s="136"/>
      <c r="E66" s="102"/>
      <c r="F66" s="128"/>
      <c r="G66" s="35"/>
    </row>
    <row r="67" spans="1:7" x14ac:dyDescent="0.2">
      <c r="A67" s="29"/>
      <c r="B67" s="151"/>
      <c r="C67" s="119"/>
      <c r="D67" s="136"/>
      <c r="E67" s="108"/>
      <c r="F67" s="150"/>
      <c r="G67" s="35"/>
    </row>
    <row r="68" spans="1:7" x14ac:dyDescent="0.2">
      <c r="A68" s="29"/>
      <c r="B68" s="151"/>
      <c r="C68" s="119"/>
      <c r="D68" s="144"/>
      <c r="E68" s="108"/>
      <c r="F68" s="150"/>
      <c r="G68" s="35"/>
    </row>
    <row r="69" spans="1:7" x14ac:dyDescent="0.2">
      <c r="A69" s="29"/>
      <c r="B69" s="101"/>
      <c r="C69" s="41"/>
      <c r="D69" s="144"/>
      <c r="E69" s="155"/>
      <c r="F69" s="128"/>
      <c r="G69" s="35"/>
    </row>
    <row r="70" spans="1:7" x14ac:dyDescent="0.2">
      <c r="A70" s="29"/>
      <c r="B70" s="106"/>
      <c r="C70" s="41"/>
      <c r="D70" s="136"/>
      <c r="E70" s="104"/>
      <c r="F70" s="128"/>
      <c r="G70" s="35"/>
    </row>
    <row r="71" spans="1:7" x14ac:dyDescent="0.2">
      <c r="A71" s="29"/>
      <c r="B71" s="105"/>
      <c r="C71" s="41"/>
      <c r="D71" s="136"/>
      <c r="E71" s="108"/>
      <c r="F71" s="152"/>
      <c r="G71" s="35"/>
    </row>
    <row r="72" spans="1:7" x14ac:dyDescent="0.2">
      <c r="A72" s="29"/>
      <c r="B72" s="107"/>
      <c r="C72" s="41"/>
      <c r="D72" s="136"/>
      <c r="E72" s="153"/>
      <c r="F72" s="128"/>
      <c r="G72" s="35"/>
    </row>
    <row r="73" spans="1:7" x14ac:dyDescent="0.2">
      <c r="A73" s="29"/>
      <c r="B73" s="107"/>
      <c r="C73" s="41"/>
      <c r="D73" s="136"/>
      <c r="E73" s="153"/>
      <c r="F73" s="128"/>
      <c r="G73" s="35"/>
    </row>
    <row r="74" spans="1:7" x14ac:dyDescent="0.2">
      <c r="A74" s="29"/>
      <c r="B74" s="107"/>
      <c r="C74" s="41"/>
      <c r="D74" s="136"/>
      <c r="E74" s="153"/>
      <c r="F74" s="128"/>
      <c r="G74" s="35"/>
    </row>
    <row r="75" spans="1:7" x14ac:dyDescent="0.2">
      <c r="A75" s="29"/>
      <c r="B75" s="107"/>
      <c r="C75" s="41"/>
      <c r="D75" s="136"/>
      <c r="E75" s="153"/>
      <c r="F75" s="128"/>
      <c r="G75" s="35"/>
    </row>
    <row r="76" spans="1:7" x14ac:dyDescent="0.2">
      <c r="A76" s="29"/>
      <c r="B76" s="101"/>
      <c r="C76" s="41"/>
      <c r="D76" s="144"/>
      <c r="E76" s="108"/>
      <c r="F76" s="128"/>
      <c r="G76" s="35"/>
    </row>
    <row r="77" spans="1:7" x14ac:dyDescent="0.2">
      <c r="A77" s="29"/>
      <c r="B77" s="101"/>
      <c r="C77" s="41"/>
      <c r="D77" s="144"/>
      <c r="E77" s="153"/>
      <c r="F77" s="128"/>
      <c r="G77" s="35"/>
    </row>
    <row r="78" spans="1:7" x14ac:dyDescent="0.2">
      <c r="A78" s="29"/>
      <c r="B78" s="106"/>
      <c r="C78" s="41"/>
      <c r="D78" s="136"/>
      <c r="E78" s="104"/>
      <c r="F78" s="154"/>
      <c r="G78" s="35"/>
    </row>
    <row r="79" spans="1:7" x14ac:dyDescent="0.2">
      <c r="A79" s="29"/>
      <c r="B79" s="105"/>
      <c r="C79" s="41"/>
      <c r="D79" s="130"/>
      <c r="E79" s="104"/>
      <c r="F79" s="154"/>
      <c r="G79" s="35"/>
    </row>
    <row r="80" spans="1:7" x14ac:dyDescent="0.2">
      <c r="A80" s="29"/>
      <c r="B80" s="105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x14ac:dyDescent="0.2">
      <c r="A92" s="61"/>
      <c r="B92" s="101"/>
      <c r="C92" s="41"/>
      <c r="D92" s="144"/>
      <c r="E92" s="108"/>
      <c r="F92" s="149"/>
      <c r="G92" s="71"/>
    </row>
    <row r="93" spans="1:7" ht="13.5" thickBot="1" x14ac:dyDescent="0.25">
      <c r="A93" s="212"/>
      <c r="B93" s="132"/>
      <c r="C93" s="115"/>
      <c r="D93" s="115"/>
      <c r="E93" s="132"/>
      <c r="F93" s="49" t="s">
        <v>15</v>
      </c>
      <c r="G93" s="213">
        <f>SUM(G59:G91)</f>
        <v>6000</v>
      </c>
    </row>
    <row r="94" spans="1:7" ht="13.5" thickTop="1" x14ac:dyDescent="0.2">
      <c r="A94" s="1149" t="s">
        <v>2087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355" t="s">
        <v>2080</v>
      </c>
      <c r="D95" s="54"/>
      <c r="E95" s="103"/>
      <c r="F95" s="55"/>
      <c r="G95" s="56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73" t="s">
        <v>537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538</v>
      </c>
      <c r="E99" s="1198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8</v>
      </c>
    </row>
    <row r="104" spans="1:7" x14ac:dyDescent="0.2">
      <c r="A104" s="12" t="s">
        <v>1</v>
      </c>
      <c r="B104" s="13"/>
      <c r="C104" s="14" t="s">
        <v>536</v>
      </c>
      <c r="D104" s="13"/>
      <c r="E104" s="343" t="s">
        <v>2376</v>
      </c>
      <c r="F104" s="98"/>
      <c r="G104" s="344" t="s">
        <v>2295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149</v>
      </c>
      <c r="D109" s="357" t="s">
        <v>2372</v>
      </c>
      <c r="E109" s="158">
        <v>50</v>
      </c>
      <c r="F109" s="128">
        <v>200</v>
      </c>
      <c r="G109" s="35">
        <f>F109*E109</f>
        <v>10000</v>
      </c>
    </row>
    <row r="110" spans="1:7" x14ac:dyDescent="0.2">
      <c r="A110" s="29"/>
      <c r="B110" s="101"/>
      <c r="C110" s="41"/>
      <c r="D110" s="357" t="s">
        <v>2373</v>
      </c>
      <c r="E110" s="158"/>
      <c r="F110" s="128"/>
      <c r="G110" s="35"/>
    </row>
    <row r="111" spans="1:7" x14ac:dyDescent="0.2">
      <c r="A111" s="29"/>
      <c r="B111" s="101"/>
      <c r="C111" s="41"/>
      <c r="D111" s="129"/>
      <c r="E111" s="156"/>
      <c r="F111" s="128"/>
      <c r="G111" s="35"/>
    </row>
    <row r="112" spans="1:7" x14ac:dyDescent="0.2">
      <c r="A112" s="29"/>
      <c r="B112" s="101"/>
      <c r="C112" s="41"/>
      <c r="D112" s="129"/>
      <c r="E112" s="157"/>
      <c r="F112" s="149"/>
      <c r="G112" s="35"/>
    </row>
    <row r="113" spans="1:14" x14ac:dyDescent="0.2">
      <c r="A113" s="29"/>
      <c r="B113" s="101"/>
      <c r="C113" s="41"/>
      <c r="D113" s="129"/>
      <c r="E113" s="108"/>
      <c r="F113" s="128"/>
      <c r="G113" s="35"/>
    </row>
    <row r="114" spans="1:14" x14ac:dyDescent="0.2">
      <c r="A114" s="29"/>
      <c r="B114" s="105"/>
      <c r="C114" s="41"/>
      <c r="D114" s="136"/>
      <c r="E114" s="102"/>
      <c r="F114" s="128"/>
      <c r="G114" s="35"/>
    </row>
    <row r="115" spans="1:14" x14ac:dyDescent="0.2">
      <c r="A115" s="29"/>
      <c r="B115" s="105"/>
      <c r="C115" s="41"/>
      <c r="D115" s="136"/>
      <c r="E115" s="102"/>
      <c r="F115" s="128"/>
      <c r="G115" s="35"/>
    </row>
    <row r="116" spans="1:14" x14ac:dyDescent="0.2">
      <c r="A116" s="29"/>
      <c r="B116" s="105"/>
      <c r="C116" s="41"/>
      <c r="D116" s="136"/>
      <c r="E116" s="102"/>
      <c r="F116" s="128"/>
      <c r="G116" s="35"/>
    </row>
    <row r="117" spans="1:14" x14ac:dyDescent="0.2">
      <c r="A117" s="29"/>
      <c r="B117" s="151"/>
      <c r="C117" s="119"/>
      <c r="D117" s="136"/>
      <c r="E117" s="108"/>
      <c r="F117" s="150"/>
      <c r="G117" s="35"/>
    </row>
    <row r="118" spans="1:14" x14ac:dyDescent="0.2">
      <c r="A118" s="29"/>
      <c r="B118" s="151"/>
      <c r="C118" s="119"/>
      <c r="D118" s="144"/>
      <c r="E118" s="108"/>
      <c r="F118" s="150"/>
      <c r="G118" s="35"/>
    </row>
    <row r="119" spans="1:14" x14ac:dyDescent="0.2">
      <c r="A119" s="29"/>
      <c r="B119" s="101"/>
      <c r="C119" s="41"/>
      <c r="D119" s="144"/>
      <c r="E119" s="155"/>
      <c r="F119" s="128"/>
      <c r="G119" s="35"/>
    </row>
    <row r="120" spans="1:14" x14ac:dyDescent="0.2">
      <c r="A120" s="29"/>
      <c r="B120" s="106"/>
      <c r="C120" s="41"/>
      <c r="D120" s="136"/>
      <c r="E120" s="104"/>
      <c r="F120" s="128"/>
      <c r="G120" s="35"/>
    </row>
    <row r="121" spans="1:14" x14ac:dyDescent="0.2">
      <c r="A121" s="29"/>
      <c r="B121" s="105"/>
      <c r="C121" s="41"/>
      <c r="D121" s="136"/>
      <c r="E121" s="108"/>
      <c r="F121" s="152"/>
      <c r="G121" s="35"/>
    </row>
    <row r="122" spans="1:14" x14ac:dyDescent="0.2">
      <c r="A122" s="29"/>
      <c r="B122" s="107"/>
      <c r="C122" s="41"/>
      <c r="D122" s="136"/>
      <c r="E122" s="153"/>
      <c r="F122" s="128"/>
      <c r="G122" s="35"/>
    </row>
    <row r="123" spans="1:14" x14ac:dyDescent="0.2">
      <c r="A123" s="29"/>
      <c r="B123" s="107"/>
      <c r="C123" s="41"/>
      <c r="D123" s="136"/>
      <c r="E123" s="153"/>
      <c r="F123" s="128"/>
      <c r="G123" s="35"/>
    </row>
    <row r="124" spans="1:14" x14ac:dyDescent="0.2">
      <c r="A124" s="29"/>
      <c r="B124" s="107"/>
      <c r="C124" s="41"/>
      <c r="D124" s="136"/>
      <c r="E124" s="153"/>
      <c r="F124" s="128"/>
      <c r="G124" s="35"/>
    </row>
    <row r="125" spans="1:14" x14ac:dyDescent="0.2">
      <c r="A125" s="29"/>
      <c r="B125" s="107"/>
      <c r="C125" s="41"/>
      <c r="D125" s="136"/>
      <c r="E125" s="153"/>
      <c r="F125" s="128"/>
      <c r="G125" s="35"/>
    </row>
    <row r="126" spans="1:14" x14ac:dyDescent="0.2">
      <c r="A126" s="29"/>
      <c r="B126" s="101"/>
      <c r="C126" s="41"/>
      <c r="D126" s="144"/>
      <c r="E126" s="108"/>
      <c r="F126" s="128"/>
      <c r="G126" s="35"/>
      <c r="M126" s="214"/>
      <c r="N126" s="214"/>
    </row>
    <row r="127" spans="1:14" x14ac:dyDescent="0.2">
      <c r="A127" s="29"/>
      <c r="B127" s="101"/>
      <c r="C127" s="41"/>
      <c r="D127" s="144"/>
      <c r="E127" s="153"/>
      <c r="F127" s="128"/>
      <c r="G127" s="35"/>
      <c r="M127" s="214"/>
      <c r="N127" s="214"/>
    </row>
    <row r="128" spans="1:14" x14ac:dyDescent="0.2">
      <c r="A128" s="29"/>
      <c r="B128" s="106"/>
      <c r="C128" s="41"/>
      <c r="D128" s="136"/>
      <c r="E128" s="104"/>
      <c r="F128" s="154"/>
      <c r="G128" s="35"/>
    </row>
    <row r="129" spans="1:14" x14ac:dyDescent="0.2">
      <c r="A129" s="29"/>
      <c r="B129" s="105"/>
      <c r="C129" s="41"/>
      <c r="D129" s="130"/>
      <c r="E129" s="104"/>
      <c r="F129" s="154"/>
      <c r="G129" s="35"/>
      <c r="N129" s="214"/>
    </row>
    <row r="130" spans="1:14" x14ac:dyDescent="0.2">
      <c r="A130" s="29"/>
      <c r="B130" s="105"/>
      <c r="C130" s="41"/>
      <c r="D130" s="136"/>
      <c r="E130" s="104"/>
      <c r="F130" s="154"/>
      <c r="G130" s="35"/>
    </row>
    <row r="131" spans="1:14" x14ac:dyDescent="0.2">
      <c r="A131" s="29"/>
      <c r="B131" s="101"/>
      <c r="C131" s="41"/>
      <c r="D131" s="136"/>
      <c r="E131" s="104"/>
      <c r="F131" s="154"/>
      <c r="G131" s="35"/>
    </row>
    <row r="132" spans="1:14" x14ac:dyDescent="0.2">
      <c r="A132" s="29"/>
      <c r="B132" s="101"/>
      <c r="C132" s="41"/>
      <c r="D132" s="136"/>
      <c r="E132" s="104"/>
      <c r="F132" s="154"/>
      <c r="G132" s="35"/>
    </row>
    <row r="133" spans="1:14" x14ac:dyDescent="0.2">
      <c r="A133" s="29"/>
      <c r="B133" s="101"/>
      <c r="C133" s="41"/>
      <c r="D133" s="136"/>
      <c r="E133" s="104"/>
      <c r="F133" s="154"/>
      <c r="G133" s="35"/>
    </row>
    <row r="134" spans="1:14" x14ac:dyDescent="0.2">
      <c r="A134" s="29"/>
      <c r="B134" s="101"/>
      <c r="C134" s="41"/>
      <c r="D134" s="136"/>
      <c r="E134" s="104"/>
      <c r="F134" s="154"/>
      <c r="G134" s="35"/>
    </row>
    <row r="135" spans="1:14" x14ac:dyDescent="0.2">
      <c r="A135" s="29"/>
      <c r="B135" s="101"/>
      <c r="C135" s="41"/>
      <c r="D135" s="136"/>
      <c r="E135" s="153"/>
      <c r="F135" s="128"/>
      <c r="G135" s="35"/>
    </row>
    <row r="136" spans="1:14" x14ac:dyDescent="0.2">
      <c r="A136" s="29"/>
      <c r="B136" s="101"/>
      <c r="C136" s="41"/>
      <c r="D136" s="136"/>
      <c r="E136" s="153"/>
      <c r="F136" s="128"/>
      <c r="G136" s="35"/>
    </row>
    <row r="137" spans="1:14" x14ac:dyDescent="0.2">
      <c r="A137" s="29"/>
      <c r="B137" s="101"/>
      <c r="C137" s="41"/>
      <c r="D137" s="136"/>
      <c r="E137" s="153"/>
      <c r="F137" s="128"/>
      <c r="G137" s="35"/>
    </row>
    <row r="138" spans="1:14" x14ac:dyDescent="0.2">
      <c r="A138" s="29"/>
      <c r="B138" s="101"/>
      <c r="C138" s="41"/>
      <c r="D138" s="136"/>
      <c r="E138" s="153"/>
      <c r="F138" s="128"/>
      <c r="G138" s="35"/>
    </row>
    <row r="139" spans="1:14" x14ac:dyDescent="0.2">
      <c r="A139" s="29"/>
      <c r="B139" s="101"/>
      <c r="C139" s="41"/>
      <c r="D139" s="136"/>
      <c r="E139" s="153"/>
      <c r="F139" s="128"/>
      <c r="G139" s="35"/>
    </row>
    <row r="140" spans="1:14" x14ac:dyDescent="0.2">
      <c r="A140" s="29"/>
      <c r="B140" s="101"/>
      <c r="C140" s="41"/>
      <c r="D140" s="136"/>
      <c r="E140" s="102"/>
      <c r="F140" s="128"/>
      <c r="G140" s="35"/>
    </row>
    <row r="141" spans="1:14" x14ac:dyDescent="0.2">
      <c r="A141" s="29"/>
      <c r="B141" s="101"/>
      <c r="C141" s="41"/>
      <c r="D141" s="144"/>
      <c r="E141" s="108"/>
      <c r="F141" s="149"/>
      <c r="G141" s="35"/>
    </row>
    <row r="142" spans="1:14" x14ac:dyDescent="0.2">
      <c r="A142" s="61"/>
      <c r="B142" s="101"/>
      <c r="C142" s="41"/>
      <c r="D142" s="144"/>
      <c r="E142" s="108"/>
      <c r="F142" s="149"/>
      <c r="G142" s="71"/>
    </row>
    <row r="143" spans="1:14" ht="13.5" thickBot="1" x14ac:dyDescent="0.25">
      <c r="A143" s="212"/>
      <c r="B143" s="132"/>
      <c r="C143" s="115"/>
      <c r="D143" s="115"/>
      <c r="E143" s="132"/>
      <c r="F143" s="49" t="s">
        <v>15</v>
      </c>
      <c r="G143" s="213">
        <f>SUM(G109:G141)</f>
        <v>10000</v>
      </c>
    </row>
    <row r="144" spans="1:14" ht="13.5" thickTop="1" x14ac:dyDescent="0.2">
      <c r="A144" s="1149" t="s">
        <v>2374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355" t="s">
        <v>2375</v>
      </c>
      <c r="D145" s="54"/>
      <c r="E145" s="103"/>
      <c r="F145" s="55"/>
      <c r="G145" s="56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73" t="s">
        <v>537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538</v>
      </c>
      <c r="E149" s="1198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8</v>
      </c>
    </row>
    <row r="154" spans="1:7" x14ac:dyDescent="0.2">
      <c r="A154" s="12" t="s">
        <v>1</v>
      </c>
      <c r="B154" s="13"/>
      <c r="C154" s="14" t="s">
        <v>536</v>
      </c>
      <c r="D154" s="13"/>
      <c r="E154" s="343" t="s">
        <v>2466</v>
      </c>
      <c r="F154" s="98"/>
      <c r="G154" s="344" t="s">
        <v>2408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>
        <v>1</v>
      </c>
      <c r="B159" s="101"/>
      <c r="C159" s="352" t="s">
        <v>153</v>
      </c>
      <c r="D159" s="357" t="s">
        <v>2306</v>
      </c>
      <c r="E159" s="158">
        <v>1</v>
      </c>
      <c r="F159" s="128">
        <v>5000</v>
      </c>
      <c r="G159" s="35">
        <f>F159*E159</f>
        <v>5000</v>
      </c>
    </row>
    <row r="160" spans="1:7" x14ac:dyDescent="0.2">
      <c r="A160" s="29"/>
      <c r="B160" s="101"/>
      <c r="C160" s="41"/>
      <c r="D160" s="351" t="s">
        <v>2409</v>
      </c>
      <c r="E160" s="158"/>
      <c r="F160" s="128"/>
      <c r="G160" s="35"/>
    </row>
    <row r="161" spans="1:7" x14ac:dyDescent="0.2">
      <c r="A161" s="29"/>
      <c r="B161" s="101"/>
      <c r="C161" s="41"/>
      <c r="D161" s="129"/>
      <c r="E161" s="156"/>
      <c r="F161" s="128"/>
      <c r="G161" s="35"/>
    </row>
    <row r="162" spans="1:7" x14ac:dyDescent="0.2">
      <c r="A162" s="29"/>
      <c r="B162" s="101"/>
      <c r="C162" s="41"/>
      <c r="D162" s="129"/>
      <c r="E162" s="157"/>
      <c r="F162" s="149"/>
      <c r="G162" s="35"/>
    </row>
    <row r="163" spans="1:7" x14ac:dyDescent="0.2">
      <c r="A163" s="29"/>
      <c r="B163" s="101"/>
      <c r="C163" s="41"/>
      <c r="D163" s="129"/>
      <c r="E163" s="108"/>
      <c r="F163" s="128"/>
      <c r="G163" s="35"/>
    </row>
    <row r="164" spans="1:7" x14ac:dyDescent="0.2">
      <c r="A164" s="29"/>
      <c r="B164" s="105"/>
      <c r="C164" s="41"/>
      <c r="D164" s="136"/>
      <c r="E164" s="102"/>
      <c r="F164" s="128"/>
      <c r="G164" s="35"/>
    </row>
    <row r="165" spans="1:7" x14ac:dyDescent="0.2">
      <c r="A165" s="29"/>
      <c r="B165" s="105"/>
      <c r="C165" s="41"/>
      <c r="D165" s="136"/>
      <c r="E165" s="102"/>
      <c r="F165" s="128"/>
      <c r="G165" s="35"/>
    </row>
    <row r="166" spans="1:7" x14ac:dyDescent="0.2">
      <c r="A166" s="29"/>
      <c r="B166" s="105"/>
      <c r="C166" s="41"/>
      <c r="D166" s="136"/>
      <c r="E166" s="102"/>
      <c r="F166" s="128"/>
      <c r="G166" s="35"/>
    </row>
    <row r="167" spans="1:7" x14ac:dyDescent="0.2">
      <c r="A167" s="29"/>
      <c r="B167" s="151"/>
      <c r="C167" s="119"/>
      <c r="D167" s="136"/>
      <c r="E167" s="108"/>
      <c r="F167" s="150"/>
      <c r="G167" s="35"/>
    </row>
    <row r="168" spans="1:7" x14ac:dyDescent="0.2">
      <c r="A168" s="29"/>
      <c r="B168" s="151"/>
      <c r="C168" s="119"/>
      <c r="D168" s="144"/>
      <c r="E168" s="108"/>
      <c r="F168" s="150"/>
      <c r="G168" s="35"/>
    </row>
    <row r="169" spans="1:7" x14ac:dyDescent="0.2">
      <c r="A169" s="29"/>
      <c r="B169" s="101"/>
      <c r="C169" s="41"/>
      <c r="D169" s="144"/>
      <c r="E169" s="155"/>
      <c r="F169" s="128"/>
      <c r="G169" s="35"/>
    </row>
    <row r="170" spans="1:7" x14ac:dyDescent="0.2">
      <c r="A170" s="29"/>
      <c r="B170" s="106"/>
      <c r="C170" s="41"/>
      <c r="D170" s="136"/>
      <c r="E170" s="104"/>
      <c r="F170" s="128"/>
      <c r="G170" s="35"/>
    </row>
    <row r="171" spans="1:7" x14ac:dyDescent="0.2">
      <c r="A171" s="29"/>
      <c r="B171" s="105"/>
      <c r="C171" s="41"/>
      <c r="D171" s="136"/>
      <c r="E171" s="108"/>
      <c r="F171" s="152"/>
      <c r="G171" s="35"/>
    </row>
    <row r="172" spans="1:7" x14ac:dyDescent="0.2">
      <c r="A172" s="29"/>
      <c r="B172" s="107"/>
      <c r="C172" s="41"/>
      <c r="D172" s="136"/>
      <c r="E172" s="153"/>
      <c r="F172" s="128"/>
      <c r="G172" s="35"/>
    </row>
    <row r="173" spans="1:7" x14ac:dyDescent="0.2">
      <c r="A173" s="29"/>
      <c r="B173" s="107"/>
      <c r="C173" s="41"/>
      <c r="D173" s="136"/>
      <c r="E173" s="153"/>
      <c r="F173" s="128"/>
      <c r="G173" s="35"/>
    </row>
    <row r="174" spans="1:7" x14ac:dyDescent="0.2">
      <c r="A174" s="29"/>
      <c r="B174" s="107"/>
      <c r="C174" s="41"/>
      <c r="D174" s="136"/>
      <c r="E174" s="153"/>
      <c r="F174" s="128"/>
      <c r="G174" s="35"/>
    </row>
    <row r="175" spans="1:7" x14ac:dyDescent="0.2">
      <c r="A175" s="29"/>
      <c r="B175" s="107"/>
      <c r="C175" s="41"/>
      <c r="D175" s="136"/>
      <c r="E175" s="153"/>
      <c r="F175" s="128"/>
      <c r="G175" s="35"/>
    </row>
    <row r="176" spans="1:7" x14ac:dyDescent="0.2">
      <c r="A176" s="29"/>
      <c r="B176" s="101"/>
      <c r="C176" s="41"/>
      <c r="D176" s="144"/>
      <c r="E176" s="108"/>
      <c r="F176" s="128"/>
      <c r="G176" s="35"/>
    </row>
    <row r="177" spans="1:7" x14ac:dyDescent="0.2">
      <c r="A177" s="29"/>
      <c r="B177" s="101"/>
      <c r="C177" s="41"/>
      <c r="D177" s="144"/>
      <c r="E177" s="153"/>
      <c r="F177" s="128"/>
      <c r="G177" s="35"/>
    </row>
    <row r="178" spans="1:7" x14ac:dyDescent="0.2">
      <c r="A178" s="29"/>
      <c r="B178" s="106"/>
      <c r="C178" s="41"/>
      <c r="D178" s="136"/>
      <c r="E178" s="104"/>
      <c r="F178" s="154"/>
      <c r="G178" s="35"/>
    </row>
    <row r="179" spans="1:7" x14ac:dyDescent="0.2">
      <c r="A179" s="29"/>
      <c r="B179" s="105"/>
      <c r="C179" s="41"/>
      <c r="D179" s="130"/>
      <c r="E179" s="104"/>
      <c r="F179" s="154"/>
      <c r="G179" s="35"/>
    </row>
    <row r="180" spans="1:7" x14ac:dyDescent="0.2">
      <c r="A180" s="29"/>
      <c r="B180" s="105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136"/>
      <c r="E182" s="104"/>
      <c r="F182" s="154"/>
      <c r="G182" s="35"/>
    </row>
    <row r="183" spans="1:7" x14ac:dyDescent="0.2">
      <c r="A183" s="29"/>
      <c r="B183" s="101"/>
      <c r="C183" s="41"/>
      <c r="D183" s="136"/>
      <c r="E183" s="104"/>
      <c r="F183" s="154"/>
      <c r="G183" s="35"/>
    </row>
    <row r="184" spans="1:7" x14ac:dyDescent="0.2">
      <c r="A184" s="29"/>
      <c r="B184" s="101"/>
      <c r="C184" s="41"/>
      <c r="D184" s="136"/>
      <c r="E184" s="104"/>
      <c r="F184" s="154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x14ac:dyDescent="0.2">
      <c r="A192" s="61"/>
      <c r="B192" s="101"/>
      <c r="C192" s="41"/>
      <c r="D192" s="144"/>
      <c r="E192" s="108"/>
      <c r="F192" s="149"/>
      <c r="G192" s="71"/>
    </row>
    <row r="193" spans="1:7" ht="13.5" thickBot="1" x14ac:dyDescent="0.25">
      <c r="A193" s="212"/>
      <c r="B193" s="132"/>
      <c r="C193" s="115"/>
      <c r="D193" s="115"/>
      <c r="E193" s="132"/>
      <c r="F193" s="49" t="s">
        <v>15</v>
      </c>
      <c r="G193" s="213">
        <f>SUM(G159:G191)</f>
        <v>5000</v>
      </c>
    </row>
    <row r="194" spans="1:7" ht="13.5" thickTop="1" x14ac:dyDescent="0.2">
      <c r="A194" s="1149" t="s">
        <v>2410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1204" t="s">
        <v>2411</v>
      </c>
      <c r="D195" s="1204"/>
      <c r="E195" s="1204"/>
      <c r="F195" s="1204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73" t="s">
        <v>537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538</v>
      </c>
      <c r="E199" s="1198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8</v>
      </c>
    </row>
    <row r="204" spans="1:7" x14ac:dyDescent="0.2">
      <c r="A204" s="12" t="s">
        <v>1</v>
      </c>
      <c r="B204" s="13"/>
      <c r="C204" s="14" t="s">
        <v>536</v>
      </c>
      <c r="D204" s="13"/>
      <c r="E204" s="343" t="s">
        <v>2568</v>
      </c>
      <c r="F204" s="98"/>
      <c r="G204" s="344" t="s">
        <v>2537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300</v>
      </c>
      <c r="D209" s="357" t="s">
        <v>362</v>
      </c>
      <c r="E209" s="158">
        <v>50</v>
      </c>
      <c r="F209" s="128">
        <v>350</v>
      </c>
      <c r="G209" s="35">
        <f>F209*E209</f>
        <v>17500</v>
      </c>
    </row>
    <row r="210" spans="1:7" x14ac:dyDescent="0.2">
      <c r="A210" s="29"/>
      <c r="B210" s="101"/>
      <c r="C210" s="41"/>
      <c r="D210" s="351" t="s">
        <v>358</v>
      </c>
      <c r="E210" s="158"/>
      <c r="F210" s="128"/>
      <c r="G210" s="35"/>
    </row>
    <row r="211" spans="1:7" x14ac:dyDescent="0.2">
      <c r="A211" s="29">
        <v>2</v>
      </c>
      <c r="B211" s="101"/>
      <c r="C211" s="352" t="s">
        <v>300</v>
      </c>
      <c r="D211" s="351" t="s">
        <v>2560</v>
      </c>
      <c r="E211" s="108">
        <v>50</v>
      </c>
      <c r="F211" s="128">
        <v>200</v>
      </c>
      <c r="G211" s="35">
        <f>F211*E211</f>
        <v>10000</v>
      </c>
    </row>
    <row r="212" spans="1:7" x14ac:dyDescent="0.2">
      <c r="A212" s="29"/>
      <c r="B212" s="101"/>
      <c r="C212" s="41"/>
      <c r="D212" s="351" t="s">
        <v>2561</v>
      </c>
      <c r="E212" s="157"/>
      <c r="F212" s="149"/>
      <c r="G212" s="35"/>
    </row>
    <row r="213" spans="1:7" x14ac:dyDescent="0.2">
      <c r="A213" s="29"/>
      <c r="B213" s="101"/>
      <c r="C213" s="41"/>
      <c r="D213" s="129"/>
      <c r="E213" s="108"/>
      <c r="F213" s="128"/>
      <c r="G213" s="35"/>
    </row>
    <row r="214" spans="1:7" x14ac:dyDescent="0.2">
      <c r="A214" s="29"/>
      <c r="B214" s="105"/>
      <c r="C214" s="41"/>
      <c r="D214" s="136"/>
      <c r="E214" s="102"/>
      <c r="F214" s="128"/>
      <c r="G214" s="35"/>
    </row>
    <row r="215" spans="1:7" x14ac:dyDescent="0.2">
      <c r="A215" s="29"/>
      <c r="B215" s="105"/>
      <c r="C215" s="41"/>
      <c r="D215" s="136"/>
      <c r="E215" s="102"/>
      <c r="F215" s="128"/>
      <c r="G215" s="35"/>
    </row>
    <row r="216" spans="1:7" x14ac:dyDescent="0.2">
      <c r="A216" s="29"/>
      <c r="B216" s="105"/>
      <c r="C216" s="41"/>
      <c r="D216" s="136"/>
      <c r="E216" s="102"/>
      <c r="F216" s="128"/>
      <c r="G216" s="35"/>
    </row>
    <row r="217" spans="1:7" x14ac:dyDescent="0.2">
      <c r="A217" s="29"/>
      <c r="B217" s="151"/>
      <c r="C217" s="119"/>
      <c r="D217" s="136"/>
      <c r="E217" s="108"/>
      <c r="F217" s="150"/>
      <c r="G217" s="35"/>
    </row>
    <row r="218" spans="1:7" x14ac:dyDescent="0.2">
      <c r="A218" s="29"/>
      <c r="B218" s="151"/>
      <c r="C218" s="119"/>
      <c r="D218" s="144"/>
      <c r="E218" s="108"/>
      <c r="F218" s="150"/>
      <c r="G218" s="35"/>
    </row>
    <row r="219" spans="1:7" x14ac:dyDescent="0.2">
      <c r="A219" s="29"/>
      <c r="B219" s="101"/>
      <c r="C219" s="41"/>
      <c r="D219" s="144"/>
      <c r="E219" s="155"/>
      <c r="F219" s="128"/>
      <c r="G219" s="35"/>
    </row>
    <row r="220" spans="1:7" x14ac:dyDescent="0.2">
      <c r="A220" s="29"/>
      <c r="B220" s="106"/>
      <c r="C220" s="41"/>
      <c r="D220" s="136"/>
      <c r="E220" s="104"/>
      <c r="F220" s="128"/>
      <c r="G220" s="35"/>
    </row>
    <row r="221" spans="1:7" x14ac:dyDescent="0.2">
      <c r="A221" s="29"/>
      <c r="B221" s="105"/>
      <c r="C221" s="41"/>
      <c r="D221" s="136"/>
      <c r="E221" s="108"/>
      <c r="F221" s="152"/>
      <c r="G221" s="35"/>
    </row>
    <row r="222" spans="1:7" x14ac:dyDescent="0.2">
      <c r="A222" s="29"/>
      <c r="B222" s="107"/>
      <c r="C222" s="41"/>
      <c r="D222" s="136"/>
      <c r="E222" s="153"/>
      <c r="F222" s="128"/>
      <c r="G222" s="35"/>
    </row>
    <row r="223" spans="1:7" x14ac:dyDescent="0.2">
      <c r="A223" s="29"/>
      <c r="B223" s="107"/>
      <c r="C223" s="41"/>
      <c r="D223" s="136"/>
      <c r="E223" s="153"/>
      <c r="F223" s="128"/>
      <c r="G223" s="35"/>
    </row>
    <row r="224" spans="1:7" x14ac:dyDescent="0.2">
      <c r="A224" s="29"/>
      <c r="B224" s="107"/>
      <c r="C224" s="41"/>
      <c r="D224" s="136"/>
      <c r="E224" s="153"/>
      <c r="F224" s="128"/>
      <c r="G224" s="35"/>
    </row>
    <row r="225" spans="1:7" x14ac:dyDescent="0.2">
      <c r="A225" s="29"/>
      <c r="B225" s="107"/>
      <c r="C225" s="41"/>
      <c r="D225" s="136"/>
      <c r="E225" s="153"/>
      <c r="F225" s="128"/>
      <c r="G225" s="35"/>
    </row>
    <row r="226" spans="1:7" x14ac:dyDescent="0.2">
      <c r="A226" s="29"/>
      <c r="B226" s="101"/>
      <c r="C226" s="41"/>
      <c r="D226" s="144"/>
      <c r="E226" s="108"/>
      <c r="F226" s="128"/>
      <c r="G226" s="35"/>
    </row>
    <row r="227" spans="1:7" x14ac:dyDescent="0.2">
      <c r="A227" s="29"/>
      <c r="B227" s="101"/>
      <c r="C227" s="41"/>
      <c r="D227" s="144"/>
      <c r="E227" s="153"/>
      <c r="F227" s="128"/>
      <c r="G227" s="35"/>
    </row>
    <row r="228" spans="1:7" x14ac:dyDescent="0.2">
      <c r="A228" s="29"/>
      <c r="B228" s="106"/>
      <c r="C228" s="41"/>
      <c r="D228" s="136"/>
      <c r="E228" s="104"/>
      <c r="F228" s="154"/>
      <c r="G228" s="35"/>
    </row>
    <row r="229" spans="1:7" x14ac:dyDescent="0.2">
      <c r="A229" s="29"/>
      <c r="B229" s="105"/>
      <c r="C229" s="41"/>
      <c r="D229" s="130"/>
      <c r="E229" s="104"/>
      <c r="F229" s="154"/>
      <c r="G229" s="35"/>
    </row>
    <row r="230" spans="1:7" x14ac:dyDescent="0.2">
      <c r="A230" s="29"/>
      <c r="B230" s="105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136"/>
      <c r="E233" s="104"/>
      <c r="F233" s="154"/>
      <c r="G233" s="35"/>
    </row>
    <row r="234" spans="1:7" x14ac:dyDescent="0.2">
      <c r="A234" s="29"/>
      <c r="B234" s="101"/>
      <c r="C234" s="41"/>
      <c r="D234" s="136"/>
      <c r="E234" s="104"/>
      <c r="F234" s="154"/>
      <c r="G234" s="35"/>
    </row>
    <row r="235" spans="1:7" x14ac:dyDescent="0.2">
      <c r="A235" s="29"/>
      <c r="B235" s="101"/>
      <c r="C235" s="41"/>
      <c r="D235" s="136"/>
      <c r="E235" s="153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x14ac:dyDescent="0.2">
      <c r="A242" s="61"/>
      <c r="B242" s="101"/>
      <c r="C242" s="41"/>
      <c r="D242" s="144"/>
      <c r="E242" s="108"/>
      <c r="F242" s="149"/>
      <c r="G242" s="71"/>
    </row>
    <row r="243" spans="1:7" ht="13.5" thickBot="1" x14ac:dyDescent="0.25">
      <c r="A243" s="212"/>
      <c r="B243" s="132"/>
      <c r="C243" s="115"/>
      <c r="D243" s="115"/>
      <c r="E243" s="132"/>
      <c r="F243" s="49" t="s">
        <v>15</v>
      </c>
      <c r="G243" s="213">
        <f>SUM(G209:G241)</f>
        <v>27500</v>
      </c>
    </row>
    <row r="244" spans="1:7" ht="13.5" thickTop="1" x14ac:dyDescent="0.2">
      <c r="A244" s="1149" t="s">
        <v>2562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1204" t="s">
        <v>2563</v>
      </c>
      <c r="D245" s="1204"/>
      <c r="E245" s="1204"/>
      <c r="F245" s="1204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73" t="s">
        <v>537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538</v>
      </c>
      <c r="E249" s="1198" t="s">
        <v>0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58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8</v>
      </c>
    </row>
    <row r="254" spans="1:7" x14ac:dyDescent="0.2">
      <c r="A254" s="12" t="s">
        <v>1</v>
      </c>
      <c r="B254" s="13"/>
      <c r="C254" s="14" t="s">
        <v>536</v>
      </c>
      <c r="D254" s="13"/>
      <c r="E254" s="343" t="s">
        <v>2895</v>
      </c>
      <c r="F254" s="98"/>
      <c r="G254" s="344" t="s">
        <v>2870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1147"/>
      <c r="F257" s="1148"/>
      <c r="G257" s="25"/>
    </row>
    <row r="258" spans="1:7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52" t="s">
        <v>2311</v>
      </c>
      <c r="D259" s="357" t="s">
        <v>2310</v>
      </c>
      <c r="E259" s="158">
        <v>200</v>
      </c>
      <c r="F259" s="128">
        <v>40</v>
      </c>
      <c r="G259" s="35">
        <f>F259*E259</f>
        <v>8000</v>
      </c>
    </row>
    <row r="260" spans="1:7" x14ac:dyDescent="0.2">
      <c r="A260" s="29"/>
      <c r="B260" s="101"/>
      <c r="C260" s="41"/>
      <c r="D260" s="351"/>
      <c r="E260" s="158"/>
      <c r="F260" s="128"/>
      <c r="G260" s="353" t="s">
        <v>8</v>
      </c>
    </row>
    <row r="261" spans="1:7" x14ac:dyDescent="0.2">
      <c r="A261" s="29"/>
      <c r="B261" s="101"/>
      <c r="C261" s="352"/>
      <c r="D261" s="351"/>
      <c r="E261" s="108"/>
      <c r="F261" s="128"/>
      <c r="G261" s="353" t="s">
        <v>8</v>
      </c>
    </row>
    <row r="262" spans="1:7" x14ac:dyDescent="0.2">
      <c r="A262" s="29"/>
      <c r="B262" s="101"/>
      <c r="C262" s="41"/>
      <c r="D262" s="351"/>
      <c r="E262" s="157"/>
      <c r="F262" s="149"/>
      <c r="G262" s="35"/>
    </row>
    <row r="263" spans="1:7" x14ac:dyDescent="0.2">
      <c r="A263" s="29"/>
      <c r="B263" s="101"/>
      <c r="C263" s="41"/>
      <c r="D263" s="129"/>
      <c r="E263" s="108"/>
      <c r="F263" s="128"/>
      <c r="G263" s="35"/>
    </row>
    <row r="264" spans="1:7" x14ac:dyDescent="0.2">
      <c r="A264" s="29"/>
      <c r="B264" s="105"/>
      <c r="C264" s="41"/>
      <c r="D264" s="136"/>
      <c r="E264" s="102"/>
      <c r="F264" s="128"/>
      <c r="G264" s="35"/>
    </row>
    <row r="265" spans="1:7" x14ac:dyDescent="0.2">
      <c r="A265" s="29"/>
      <c r="B265" s="105"/>
      <c r="C265" s="41"/>
      <c r="D265" s="136"/>
      <c r="E265" s="102"/>
      <c r="F265" s="128"/>
      <c r="G265" s="35"/>
    </row>
    <row r="266" spans="1:7" x14ac:dyDescent="0.2">
      <c r="A266" s="29"/>
      <c r="B266" s="105"/>
      <c r="C266" s="41"/>
      <c r="D266" s="136"/>
      <c r="E266" s="102"/>
      <c r="F266" s="128"/>
      <c r="G266" s="35"/>
    </row>
    <row r="267" spans="1:7" x14ac:dyDescent="0.2">
      <c r="A267" s="29"/>
      <c r="B267" s="151"/>
      <c r="C267" s="119"/>
      <c r="D267" s="136"/>
      <c r="E267" s="108"/>
      <c r="F267" s="150"/>
      <c r="G267" s="35"/>
    </row>
    <row r="268" spans="1:7" x14ac:dyDescent="0.2">
      <c r="A268" s="29"/>
      <c r="B268" s="151"/>
      <c r="C268" s="119"/>
      <c r="D268" s="144"/>
      <c r="E268" s="108"/>
      <c r="F268" s="150"/>
      <c r="G268" s="35"/>
    </row>
    <row r="269" spans="1:7" x14ac:dyDescent="0.2">
      <c r="A269" s="29"/>
      <c r="B269" s="101"/>
      <c r="C269" s="41"/>
      <c r="D269" s="144"/>
      <c r="E269" s="155"/>
      <c r="F269" s="128"/>
      <c r="G269" s="35"/>
    </row>
    <row r="270" spans="1:7" x14ac:dyDescent="0.2">
      <c r="A270" s="29"/>
      <c r="B270" s="106"/>
      <c r="C270" s="41"/>
      <c r="D270" s="136"/>
      <c r="E270" s="104"/>
      <c r="F270" s="128"/>
      <c r="G270" s="35"/>
    </row>
    <row r="271" spans="1:7" x14ac:dyDescent="0.2">
      <c r="A271" s="29"/>
      <c r="B271" s="105"/>
      <c r="C271" s="41"/>
      <c r="D271" s="136"/>
      <c r="E271" s="108"/>
      <c r="F271" s="152"/>
      <c r="G271" s="35"/>
    </row>
    <row r="272" spans="1:7" x14ac:dyDescent="0.2">
      <c r="A272" s="29"/>
      <c r="B272" s="107"/>
      <c r="C272" s="41"/>
      <c r="D272" s="136"/>
      <c r="E272" s="153"/>
      <c r="F272" s="128"/>
      <c r="G272" s="35"/>
    </row>
    <row r="273" spans="1:7" x14ac:dyDescent="0.2">
      <c r="A273" s="29"/>
      <c r="B273" s="107"/>
      <c r="C273" s="41"/>
      <c r="D273" s="136"/>
      <c r="E273" s="153"/>
      <c r="F273" s="128"/>
      <c r="G273" s="35"/>
    </row>
    <row r="274" spans="1:7" x14ac:dyDescent="0.2">
      <c r="A274" s="29"/>
      <c r="B274" s="107"/>
      <c r="C274" s="41"/>
      <c r="D274" s="136"/>
      <c r="E274" s="153"/>
      <c r="F274" s="128"/>
      <c r="G274" s="35"/>
    </row>
    <row r="275" spans="1:7" x14ac:dyDescent="0.2">
      <c r="A275" s="29"/>
      <c r="B275" s="107"/>
      <c r="C275" s="41"/>
      <c r="D275" s="136"/>
      <c r="E275" s="153"/>
      <c r="F275" s="128"/>
      <c r="G275" s="35"/>
    </row>
    <row r="276" spans="1:7" x14ac:dyDescent="0.2">
      <c r="A276" s="29"/>
      <c r="B276" s="101"/>
      <c r="C276" s="41"/>
      <c r="D276" s="144"/>
      <c r="E276" s="108"/>
      <c r="F276" s="128"/>
      <c r="G276" s="35"/>
    </row>
    <row r="277" spans="1:7" x14ac:dyDescent="0.2">
      <c r="A277" s="29"/>
      <c r="B277" s="101"/>
      <c r="C277" s="41"/>
      <c r="D277" s="144"/>
      <c r="E277" s="153"/>
      <c r="F277" s="128"/>
      <c r="G277" s="35"/>
    </row>
    <row r="278" spans="1:7" x14ac:dyDescent="0.2">
      <c r="A278" s="29"/>
      <c r="B278" s="106"/>
      <c r="C278" s="41"/>
      <c r="D278" s="136"/>
      <c r="E278" s="104"/>
      <c r="F278" s="154"/>
      <c r="G278" s="35"/>
    </row>
    <row r="279" spans="1:7" x14ac:dyDescent="0.2">
      <c r="A279" s="29"/>
      <c r="B279" s="105"/>
      <c r="C279" s="41"/>
      <c r="D279" s="130"/>
      <c r="E279" s="104"/>
      <c r="F279" s="154"/>
      <c r="G279" s="35"/>
    </row>
    <row r="280" spans="1:7" x14ac:dyDescent="0.2">
      <c r="A280" s="29"/>
      <c r="B280" s="105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136"/>
      <c r="E281" s="104"/>
      <c r="F281" s="154"/>
      <c r="G281" s="35"/>
    </row>
    <row r="282" spans="1:7" x14ac:dyDescent="0.2">
      <c r="A282" s="29"/>
      <c r="B282" s="101"/>
      <c r="C282" s="41"/>
      <c r="D282" s="136"/>
      <c r="E282" s="104"/>
      <c r="F282" s="154"/>
      <c r="G282" s="35"/>
    </row>
    <row r="283" spans="1:7" x14ac:dyDescent="0.2">
      <c r="A283" s="29"/>
      <c r="B283" s="101"/>
      <c r="C283" s="41"/>
      <c r="D283" s="136"/>
      <c r="E283" s="104"/>
      <c r="F283" s="154"/>
      <c r="G283" s="35"/>
    </row>
    <row r="284" spans="1:7" x14ac:dyDescent="0.2">
      <c r="A284" s="29"/>
      <c r="B284" s="101"/>
      <c r="C284" s="41"/>
      <c r="D284" s="136"/>
      <c r="E284" s="104"/>
      <c r="F284" s="154"/>
      <c r="G284" s="35"/>
    </row>
    <row r="285" spans="1:7" x14ac:dyDescent="0.2">
      <c r="A285" s="29"/>
      <c r="B285" s="101"/>
      <c r="C285" s="41"/>
      <c r="D285" s="136"/>
      <c r="E285" s="153"/>
      <c r="F285" s="128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41"/>
      <c r="D291" s="144"/>
      <c r="E291" s="108"/>
      <c r="F291" s="149"/>
      <c r="G291" s="35"/>
    </row>
    <row r="292" spans="1:7" x14ac:dyDescent="0.2">
      <c r="A292" s="61"/>
      <c r="B292" s="101"/>
      <c r="C292" s="41"/>
      <c r="D292" s="144"/>
      <c r="E292" s="108"/>
      <c r="F292" s="149"/>
      <c r="G292" s="71"/>
    </row>
    <row r="293" spans="1:7" ht="13.5" thickBot="1" x14ac:dyDescent="0.25">
      <c r="A293" s="212"/>
      <c r="B293" s="132"/>
      <c r="C293" s="115"/>
      <c r="D293" s="115"/>
      <c r="E293" s="132"/>
      <c r="F293" s="49" t="s">
        <v>15</v>
      </c>
      <c r="G293" s="213">
        <f>SUM(G259:G291)</f>
        <v>8000</v>
      </c>
    </row>
    <row r="294" spans="1:7" ht="13.5" thickTop="1" x14ac:dyDescent="0.2">
      <c r="A294" s="1149" t="s">
        <v>2896</v>
      </c>
      <c r="B294" s="1150"/>
      <c r="C294" s="1150"/>
      <c r="D294" s="1150"/>
      <c r="E294" s="1150"/>
      <c r="F294" s="1150"/>
      <c r="G294" s="1151"/>
    </row>
    <row r="295" spans="1:7" ht="13.5" thickBot="1" x14ac:dyDescent="0.25">
      <c r="A295" s="52"/>
      <c r="B295" s="103"/>
      <c r="C295" s="1204" t="s">
        <v>8</v>
      </c>
      <c r="D295" s="1204"/>
      <c r="E295" s="1204"/>
      <c r="F295" s="1204"/>
      <c r="G295" s="56"/>
    </row>
    <row r="296" spans="1:7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7" x14ac:dyDescent="0.2">
      <c r="A297" s="1134" t="s">
        <v>17</v>
      </c>
      <c r="B297" s="1135"/>
      <c r="C297" s="1135"/>
      <c r="D297" s="39"/>
      <c r="E297" s="1136"/>
      <c r="F297" s="1137"/>
      <c r="G297" s="1138"/>
    </row>
    <row r="298" spans="1:7" x14ac:dyDescent="0.2">
      <c r="A298" s="1134" t="s">
        <v>38</v>
      </c>
      <c r="B298" s="1135"/>
      <c r="C298" s="1135"/>
      <c r="D298" s="73" t="s">
        <v>537</v>
      </c>
      <c r="E298" s="1139" t="s">
        <v>142</v>
      </c>
      <c r="F298" s="1139"/>
      <c r="G298" s="1140"/>
    </row>
    <row r="299" spans="1:7" ht="13.5" thickBot="1" x14ac:dyDescent="0.25">
      <c r="A299" s="1141" t="s">
        <v>39</v>
      </c>
      <c r="B299" s="1142"/>
      <c r="C299" s="1142"/>
      <c r="D299" s="59" t="s">
        <v>538</v>
      </c>
      <c r="E299" s="1198" t="s">
        <v>0</v>
      </c>
      <c r="F299" s="1143"/>
      <c r="G299" s="1144"/>
    </row>
    <row r="300" spans="1:7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7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7" x14ac:dyDescent="0.2">
      <c r="A302" s="1158" t="s">
        <v>49</v>
      </c>
      <c r="B302" s="1159"/>
      <c r="C302" s="1159"/>
      <c r="D302" s="1159"/>
      <c r="E302" s="1159"/>
      <c r="F302" s="1159"/>
      <c r="G302" s="1160"/>
    </row>
    <row r="303" spans="1:7" x14ac:dyDescent="0.2">
      <c r="A303" s="6"/>
      <c r="B303" s="99"/>
      <c r="C303" s="8"/>
      <c r="D303" s="9"/>
      <c r="E303" s="99"/>
      <c r="F303" s="10"/>
      <c r="G303" s="11" t="s">
        <v>8</v>
      </c>
    </row>
    <row r="304" spans="1:7" x14ac:dyDescent="0.2">
      <c r="A304" s="12" t="s">
        <v>1</v>
      </c>
      <c r="B304" s="13"/>
      <c r="C304" s="14" t="s">
        <v>536</v>
      </c>
      <c r="D304" s="13"/>
      <c r="E304" s="343" t="s">
        <v>2903</v>
      </c>
      <c r="F304" s="98"/>
      <c r="G304" s="344" t="s">
        <v>2870</v>
      </c>
    </row>
    <row r="305" spans="1:7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7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7" x14ac:dyDescent="0.2">
      <c r="A307" s="6"/>
      <c r="B307" s="99"/>
      <c r="C307" s="8"/>
      <c r="D307" s="8"/>
      <c r="E307" s="1147"/>
      <c r="F307" s="1148"/>
      <c r="G307" s="25"/>
    </row>
    <row r="308" spans="1:7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7" ht="13.5" thickTop="1" x14ac:dyDescent="0.2">
      <c r="A309" s="29">
        <v>1</v>
      </c>
      <c r="B309" s="101"/>
      <c r="C309" s="352" t="s">
        <v>2733</v>
      </c>
      <c r="D309" s="357" t="s">
        <v>2885</v>
      </c>
      <c r="E309" s="158">
        <v>19</v>
      </c>
      <c r="F309" s="128">
        <v>35</v>
      </c>
      <c r="G309" s="35">
        <f>F309*E309</f>
        <v>665</v>
      </c>
    </row>
    <row r="310" spans="1:7" x14ac:dyDescent="0.2">
      <c r="A310" s="29">
        <v>2</v>
      </c>
      <c r="B310" s="101"/>
      <c r="C310" s="352" t="s">
        <v>2733</v>
      </c>
      <c r="D310" s="351" t="s">
        <v>2871</v>
      </c>
      <c r="E310" s="158">
        <v>19</v>
      </c>
      <c r="F310" s="128">
        <v>40</v>
      </c>
      <c r="G310" s="35">
        <f t="shared" ref="G310:G311" si="0">F310*E310</f>
        <v>760</v>
      </c>
    </row>
    <row r="311" spans="1:7" x14ac:dyDescent="0.2">
      <c r="A311" s="29">
        <v>3</v>
      </c>
      <c r="B311" s="101"/>
      <c r="C311" s="352" t="s">
        <v>2733</v>
      </c>
      <c r="D311" s="351" t="s">
        <v>2875</v>
      </c>
      <c r="E311" s="108">
        <v>19</v>
      </c>
      <c r="F311" s="128">
        <v>35</v>
      </c>
      <c r="G311" s="35">
        <f t="shared" si="0"/>
        <v>665</v>
      </c>
    </row>
    <row r="312" spans="1:7" x14ac:dyDescent="0.2">
      <c r="A312" s="29"/>
      <c r="B312" s="101"/>
      <c r="C312" s="41"/>
      <c r="D312" s="351"/>
      <c r="E312" s="157"/>
      <c r="F312" s="149"/>
      <c r="G312" s="35"/>
    </row>
    <row r="313" spans="1:7" x14ac:dyDescent="0.2">
      <c r="A313" s="29"/>
      <c r="B313" s="101"/>
      <c r="C313" s="41"/>
      <c r="D313" s="129"/>
      <c r="E313" s="108"/>
      <c r="F313" s="128"/>
      <c r="G313" s="35"/>
    </row>
    <row r="314" spans="1:7" x14ac:dyDescent="0.2">
      <c r="A314" s="29"/>
      <c r="B314" s="105"/>
      <c r="C314" s="41"/>
      <c r="D314" s="136"/>
      <c r="E314" s="102"/>
      <c r="F314" s="128"/>
      <c r="G314" s="35"/>
    </row>
    <row r="315" spans="1:7" x14ac:dyDescent="0.2">
      <c r="A315" s="29"/>
      <c r="B315" s="105"/>
      <c r="C315" s="41"/>
      <c r="D315" s="136"/>
      <c r="E315" s="102"/>
      <c r="F315" s="128"/>
      <c r="G315" s="35"/>
    </row>
    <row r="316" spans="1:7" x14ac:dyDescent="0.2">
      <c r="A316" s="29"/>
      <c r="B316" s="105"/>
      <c r="C316" s="41"/>
      <c r="D316" s="136"/>
      <c r="E316" s="102"/>
      <c r="F316" s="128"/>
      <c r="G316" s="35"/>
    </row>
    <row r="317" spans="1:7" x14ac:dyDescent="0.2">
      <c r="A317" s="29"/>
      <c r="B317" s="151"/>
      <c r="C317" s="119"/>
      <c r="D317" s="136"/>
      <c r="E317" s="108"/>
      <c r="F317" s="150"/>
      <c r="G317" s="35"/>
    </row>
    <row r="318" spans="1:7" x14ac:dyDescent="0.2">
      <c r="A318" s="29"/>
      <c r="B318" s="151"/>
      <c r="C318" s="119"/>
      <c r="D318" s="144"/>
      <c r="E318" s="108"/>
      <c r="F318" s="150"/>
      <c r="G318" s="35"/>
    </row>
    <row r="319" spans="1:7" x14ac:dyDescent="0.2">
      <c r="A319" s="29"/>
      <c r="B319" s="101"/>
      <c r="C319" s="41"/>
      <c r="D319" s="144"/>
      <c r="E319" s="155"/>
      <c r="F319" s="128"/>
      <c r="G319" s="35"/>
    </row>
    <row r="320" spans="1:7" x14ac:dyDescent="0.2">
      <c r="A320" s="29"/>
      <c r="B320" s="106"/>
      <c r="C320" s="41"/>
      <c r="D320" s="136"/>
      <c r="E320" s="104"/>
      <c r="F320" s="128"/>
      <c r="G320" s="35"/>
    </row>
    <row r="321" spans="1:7" x14ac:dyDescent="0.2">
      <c r="A321" s="29"/>
      <c r="B321" s="105"/>
      <c r="C321" s="41"/>
      <c r="D321" s="136"/>
      <c r="E321" s="108"/>
      <c r="F321" s="152"/>
      <c r="G321" s="35"/>
    </row>
    <row r="322" spans="1:7" x14ac:dyDescent="0.2">
      <c r="A322" s="29"/>
      <c r="B322" s="107"/>
      <c r="C322" s="41"/>
      <c r="D322" s="136"/>
      <c r="E322" s="153"/>
      <c r="F322" s="128"/>
      <c r="G322" s="35"/>
    </row>
    <row r="323" spans="1:7" x14ac:dyDescent="0.2">
      <c r="A323" s="29"/>
      <c r="B323" s="107"/>
      <c r="C323" s="41"/>
      <c r="D323" s="136"/>
      <c r="E323" s="153"/>
      <c r="F323" s="128"/>
      <c r="G323" s="35"/>
    </row>
    <row r="324" spans="1:7" x14ac:dyDescent="0.2">
      <c r="A324" s="29"/>
      <c r="B324" s="107"/>
      <c r="C324" s="41"/>
      <c r="D324" s="136"/>
      <c r="E324" s="153"/>
      <c r="F324" s="128"/>
      <c r="G324" s="35"/>
    </row>
    <row r="325" spans="1:7" x14ac:dyDescent="0.2">
      <c r="A325" s="29"/>
      <c r="B325" s="107"/>
      <c r="C325" s="41"/>
      <c r="D325" s="136"/>
      <c r="E325" s="153"/>
      <c r="F325" s="128"/>
      <c r="G325" s="35"/>
    </row>
    <row r="326" spans="1:7" x14ac:dyDescent="0.2">
      <c r="A326" s="29"/>
      <c r="B326" s="101"/>
      <c r="C326" s="41"/>
      <c r="D326" s="144"/>
      <c r="E326" s="108"/>
      <c r="F326" s="128"/>
      <c r="G326" s="35"/>
    </row>
    <row r="327" spans="1:7" x14ac:dyDescent="0.2">
      <c r="A327" s="29"/>
      <c r="B327" s="101"/>
      <c r="C327" s="41"/>
      <c r="D327" s="144"/>
      <c r="E327" s="153"/>
      <c r="F327" s="128"/>
      <c r="G327" s="35"/>
    </row>
    <row r="328" spans="1:7" x14ac:dyDescent="0.2">
      <c r="A328" s="29"/>
      <c r="B328" s="106"/>
      <c r="C328" s="41"/>
      <c r="D328" s="136"/>
      <c r="E328" s="104"/>
      <c r="F328" s="154"/>
      <c r="G328" s="35"/>
    </row>
    <row r="329" spans="1:7" x14ac:dyDescent="0.2">
      <c r="A329" s="29"/>
      <c r="B329" s="105"/>
      <c r="C329" s="41"/>
      <c r="D329" s="130"/>
      <c r="E329" s="104"/>
      <c r="F329" s="154"/>
      <c r="G329" s="35"/>
    </row>
    <row r="330" spans="1:7" x14ac:dyDescent="0.2">
      <c r="A330" s="29"/>
      <c r="B330" s="105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136"/>
      <c r="E331" s="104"/>
      <c r="F331" s="154"/>
      <c r="G331" s="35"/>
    </row>
    <row r="332" spans="1:7" x14ac:dyDescent="0.2">
      <c r="A332" s="29"/>
      <c r="B332" s="101"/>
      <c r="C332" s="41"/>
      <c r="D332" s="136"/>
      <c r="E332" s="104"/>
      <c r="F332" s="154"/>
      <c r="G332" s="35"/>
    </row>
    <row r="333" spans="1:7" x14ac:dyDescent="0.2">
      <c r="A333" s="29"/>
      <c r="B333" s="101"/>
      <c r="C333" s="41"/>
      <c r="D333" s="136"/>
      <c r="E333" s="104"/>
      <c r="F333" s="154"/>
      <c r="G333" s="35"/>
    </row>
    <row r="334" spans="1:7" x14ac:dyDescent="0.2">
      <c r="A334" s="29"/>
      <c r="B334" s="101"/>
      <c r="C334" s="41"/>
      <c r="D334" s="136"/>
      <c r="E334" s="104"/>
      <c r="F334" s="154"/>
      <c r="G334" s="35"/>
    </row>
    <row r="335" spans="1:7" x14ac:dyDescent="0.2">
      <c r="A335" s="29"/>
      <c r="B335" s="101"/>
      <c r="C335" s="41"/>
      <c r="D335" s="136"/>
      <c r="E335" s="153"/>
      <c r="F335" s="128"/>
      <c r="G335" s="35"/>
    </row>
    <row r="336" spans="1:7" x14ac:dyDescent="0.2">
      <c r="A336" s="29"/>
      <c r="B336" s="101"/>
      <c r="C336" s="41"/>
      <c r="D336" s="136"/>
      <c r="E336" s="153"/>
      <c r="F336" s="128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41"/>
      <c r="D341" s="144"/>
      <c r="E341" s="108"/>
      <c r="F341" s="149"/>
      <c r="G341" s="35"/>
    </row>
    <row r="342" spans="1:7" x14ac:dyDescent="0.2">
      <c r="A342" s="61"/>
      <c r="B342" s="101"/>
      <c r="C342" s="41"/>
      <c r="D342" s="144"/>
      <c r="E342" s="108"/>
      <c r="F342" s="149"/>
      <c r="G342" s="71"/>
    </row>
    <row r="343" spans="1:7" ht="13.5" thickBot="1" x14ac:dyDescent="0.25">
      <c r="A343" s="212"/>
      <c r="B343" s="132"/>
      <c r="C343" s="115"/>
      <c r="D343" s="115"/>
      <c r="E343" s="132"/>
      <c r="F343" s="49" t="s">
        <v>15</v>
      </c>
      <c r="G343" s="213">
        <f>SUM(G309:G341)</f>
        <v>2090</v>
      </c>
    </row>
    <row r="344" spans="1:7" ht="13.5" thickTop="1" x14ac:dyDescent="0.2">
      <c r="A344" s="1149" t="s">
        <v>2538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52"/>
      <c r="B345" s="103"/>
      <c r="C345" s="1204" t="s">
        <v>8</v>
      </c>
      <c r="D345" s="1204"/>
      <c r="E345" s="1204"/>
      <c r="F345" s="1204"/>
      <c r="G345" s="56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34" t="s">
        <v>17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73" t="s">
        <v>537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538</v>
      </c>
      <c r="E349" s="1198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58" t="s">
        <v>49</v>
      </c>
      <c r="B352" s="1159"/>
      <c r="C352" s="1159"/>
      <c r="D352" s="1159"/>
      <c r="E352" s="1159"/>
      <c r="F352" s="1159"/>
      <c r="G352" s="1160"/>
    </row>
    <row r="353" spans="1:7" x14ac:dyDescent="0.2">
      <c r="A353" s="6"/>
      <c r="B353" s="99"/>
      <c r="C353" s="8"/>
      <c r="D353" s="9"/>
      <c r="E353" s="99"/>
      <c r="F353" s="10"/>
      <c r="G353" s="11" t="s">
        <v>8</v>
      </c>
    </row>
    <row r="354" spans="1:7" x14ac:dyDescent="0.2">
      <c r="A354" s="12" t="s">
        <v>1</v>
      </c>
      <c r="B354" s="13"/>
      <c r="C354" s="14" t="s">
        <v>536</v>
      </c>
      <c r="D354" s="13"/>
      <c r="E354" s="343" t="s">
        <v>2981</v>
      </c>
      <c r="F354" s="98"/>
      <c r="G354" s="344" t="s">
        <v>2978</v>
      </c>
    </row>
    <row r="355" spans="1:7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1147"/>
      <c r="F357" s="1148"/>
      <c r="G357" s="25"/>
    </row>
    <row r="358" spans="1:7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52" t="s">
        <v>300</v>
      </c>
      <c r="D359" s="357" t="s">
        <v>425</v>
      </c>
      <c r="E359" s="158">
        <v>50</v>
      </c>
      <c r="F359" s="128">
        <v>350</v>
      </c>
      <c r="G359" s="35">
        <f>F359*E359</f>
        <v>17500</v>
      </c>
    </row>
    <row r="360" spans="1:7" x14ac:dyDescent="0.2">
      <c r="A360" s="29"/>
      <c r="B360" s="101"/>
      <c r="C360" s="352"/>
      <c r="D360" s="351" t="s">
        <v>358</v>
      </c>
      <c r="E360" s="158"/>
      <c r="F360" s="128"/>
      <c r="G360" s="35"/>
    </row>
    <row r="361" spans="1:7" x14ac:dyDescent="0.2">
      <c r="A361" s="29"/>
      <c r="B361" s="101"/>
      <c r="C361" s="352"/>
      <c r="D361" s="351"/>
      <c r="E361" s="108"/>
      <c r="F361" s="128"/>
      <c r="G361" s="35"/>
    </row>
    <row r="362" spans="1:7" x14ac:dyDescent="0.2">
      <c r="A362" s="29"/>
      <c r="B362" s="101"/>
      <c r="C362" s="41"/>
      <c r="D362" s="351"/>
      <c r="E362" s="157"/>
      <c r="F362" s="149"/>
      <c r="G362" s="35"/>
    </row>
    <row r="363" spans="1:7" x14ac:dyDescent="0.2">
      <c r="A363" s="29"/>
      <c r="B363" s="101"/>
      <c r="C363" s="41"/>
      <c r="D363" s="129"/>
      <c r="E363" s="108"/>
      <c r="F363" s="128"/>
      <c r="G363" s="35"/>
    </row>
    <row r="364" spans="1:7" x14ac:dyDescent="0.2">
      <c r="A364" s="29"/>
      <c r="B364" s="105"/>
      <c r="C364" s="41"/>
      <c r="D364" s="136"/>
      <c r="E364" s="102"/>
      <c r="F364" s="128"/>
      <c r="G364" s="35"/>
    </row>
    <row r="365" spans="1:7" x14ac:dyDescent="0.2">
      <c r="A365" s="29"/>
      <c r="B365" s="105"/>
      <c r="C365" s="41"/>
      <c r="D365" s="136"/>
      <c r="E365" s="102"/>
      <c r="F365" s="128"/>
      <c r="G365" s="35"/>
    </row>
    <row r="366" spans="1:7" x14ac:dyDescent="0.2">
      <c r="A366" s="29"/>
      <c r="B366" s="105"/>
      <c r="C366" s="41"/>
      <c r="D366" s="136"/>
      <c r="E366" s="102"/>
      <c r="F366" s="128"/>
      <c r="G366" s="35"/>
    </row>
    <row r="367" spans="1:7" x14ac:dyDescent="0.2">
      <c r="A367" s="29"/>
      <c r="B367" s="151"/>
      <c r="C367" s="119"/>
      <c r="D367" s="136"/>
      <c r="E367" s="108"/>
      <c r="F367" s="150"/>
      <c r="G367" s="35"/>
    </row>
    <row r="368" spans="1:7" x14ac:dyDescent="0.2">
      <c r="A368" s="29"/>
      <c r="B368" s="151"/>
      <c r="C368" s="119"/>
      <c r="D368" s="144"/>
      <c r="E368" s="108"/>
      <c r="F368" s="150"/>
      <c r="G368" s="35"/>
    </row>
    <row r="369" spans="1:7" x14ac:dyDescent="0.2">
      <c r="A369" s="29"/>
      <c r="B369" s="101"/>
      <c r="C369" s="41"/>
      <c r="D369" s="144"/>
      <c r="E369" s="155"/>
      <c r="F369" s="128"/>
      <c r="G369" s="35"/>
    </row>
    <row r="370" spans="1:7" x14ac:dyDescent="0.2">
      <c r="A370" s="29"/>
      <c r="B370" s="106"/>
      <c r="C370" s="41"/>
      <c r="D370" s="136"/>
      <c r="E370" s="104"/>
      <c r="F370" s="128"/>
      <c r="G370" s="35"/>
    </row>
    <row r="371" spans="1:7" x14ac:dyDescent="0.2">
      <c r="A371" s="29"/>
      <c r="B371" s="105"/>
      <c r="C371" s="41"/>
      <c r="D371" s="136"/>
      <c r="E371" s="108"/>
      <c r="F371" s="152"/>
      <c r="G371" s="35"/>
    </row>
    <row r="372" spans="1:7" x14ac:dyDescent="0.2">
      <c r="A372" s="29"/>
      <c r="B372" s="107"/>
      <c r="C372" s="41"/>
      <c r="D372" s="136"/>
      <c r="E372" s="153"/>
      <c r="F372" s="128"/>
      <c r="G372" s="35"/>
    </row>
    <row r="373" spans="1:7" x14ac:dyDescent="0.2">
      <c r="A373" s="29"/>
      <c r="B373" s="107"/>
      <c r="C373" s="41"/>
      <c r="D373" s="136"/>
      <c r="E373" s="153"/>
      <c r="F373" s="128"/>
      <c r="G373" s="35"/>
    </row>
    <row r="374" spans="1:7" x14ac:dyDescent="0.2">
      <c r="A374" s="29"/>
      <c r="B374" s="107"/>
      <c r="C374" s="41"/>
      <c r="D374" s="136"/>
      <c r="E374" s="153"/>
      <c r="F374" s="128"/>
      <c r="G374" s="35"/>
    </row>
    <row r="375" spans="1:7" x14ac:dyDescent="0.2">
      <c r="A375" s="29"/>
      <c r="B375" s="107"/>
      <c r="C375" s="41"/>
      <c r="D375" s="136"/>
      <c r="E375" s="153"/>
      <c r="F375" s="128"/>
      <c r="G375" s="35"/>
    </row>
    <row r="376" spans="1:7" x14ac:dyDescent="0.2">
      <c r="A376" s="29"/>
      <c r="B376" s="101"/>
      <c r="C376" s="41"/>
      <c r="D376" s="144"/>
      <c r="E376" s="108"/>
      <c r="F376" s="128"/>
      <c r="G376" s="35"/>
    </row>
    <row r="377" spans="1:7" x14ac:dyDescent="0.2">
      <c r="A377" s="29"/>
      <c r="B377" s="101"/>
      <c r="C377" s="41"/>
      <c r="D377" s="144"/>
      <c r="E377" s="153"/>
      <c r="F377" s="128"/>
      <c r="G377" s="35"/>
    </row>
    <row r="378" spans="1:7" x14ac:dyDescent="0.2">
      <c r="A378" s="29"/>
      <c r="B378" s="106"/>
      <c r="C378" s="41"/>
      <c r="D378" s="136"/>
      <c r="E378" s="104"/>
      <c r="F378" s="154"/>
      <c r="G378" s="35"/>
    </row>
    <row r="379" spans="1:7" x14ac:dyDescent="0.2">
      <c r="A379" s="29"/>
      <c r="B379" s="105"/>
      <c r="C379" s="41"/>
      <c r="D379" s="130"/>
      <c r="E379" s="104"/>
      <c r="F379" s="154"/>
      <c r="G379" s="35"/>
    </row>
    <row r="380" spans="1:7" x14ac:dyDescent="0.2">
      <c r="A380" s="29"/>
      <c r="B380" s="105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136"/>
      <c r="E381" s="104"/>
      <c r="F381" s="154"/>
      <c r="G381" s="35"/>
    </row>
    <row r="382" spans="1:7" x14ac:dyDescent="0.2">
      <c r="A382" s="29"/>
      <c r="B382" s="101"/>
      <c r="C382" s="41"/>
      <c r="D382" s="136"/>
      <c r="E382" s="104"/>
      <c r="F382" s="154"/>
      <c r="G382" s="35"/>
    </row>
    <row r="383" spans="1:7" x14ac:dyDescent="0.2">
      <c r="A383" s="29"/>
      <c r="B383" s="101"/>
      <c r="C383" s="41"/>
      <c r="D383" s="136"/>
      <c r="E383" s="104"/>
      <c r="F383" s="154"/>
      <c r="G383" s="35"/>
    </row>
    <row r="384" spans="1:7" x14ac:dyDescent="0.2">
      <c r="A384" s="29"/>
      <c r="B384" s="101"/>
      <c r="C384" s="41"/>
      <c r="D384" s="136"/>
      <c r="E384" s="104"/>
      <c r="F384" s="154"/>
      <c r="G384" s="35"/>
    </row>
    <row r="385" spans="1:7" x14ac:dyDescent="0.2">
      <c r="A385" s="29"/>
      <c r="B385" s="101"/>
      <c r="C385" s="41"/>
      <c r="D385" s="136"/>
      <c r="E385" s="153"/>
      <c r="F385" s="128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/>
      <c r="E387" s="153"/>
      <c r="F387" s="128"/>
      <c r="G387" s="35"/>
    </row>
    <row r="388" spans="1:7" x14ac:dyDescent="0.2">
      <c r="A388" s="29"/>
      <c r="B388" s="101"/>
      <c r="C388" s="41"/>
      <c r="D388" s="136"/>
      <c r="E388" s="153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x14ac:dyDescent="0.2">
      <c r="A392" s="61"/>
      <c r="B392" s="101"/>
      <c r="C392" s="41"/>
      <c r="D392" s="144"/>
      <c r="E392" s="108"/>
      <c r="F392" s="149"/>
      <c r="G392" s="71"/>
    </row>
    <row r="393" spans="1:7" ht="13.5" thickBot="1" x14ac:dyDescent="0.25">
      <c r="A393" s="212"/>
      <c r="B393" s="132"/>
      <c r="C393" s="115"/>
      <c r="D393" s="115"/>
      <c r="E393" s="132"/>
      <c r="F393" s="49" t="s">
        <v>15</v>
      </c>
      <c r="G393" s="213">
        <f>SUM(G359:G391)</f>
        <v>17500</v>
      </c>
    </row>
    <row r="394" spans="1:7" ht="13.5" thickTop="1" x14ac:dyDescent="0.2">
      <c r="A394" s="1149" t="s">
        <v>2979</v>
      </c>
      <c r="B394" s="1150"/>
      <c r="C394" s="1150"/>
      <c r="D394" s="1150"/>
      <c r="E394" s="1150"/>
      <c r="F394" s="1150"/>
      <c r="G394" s="1151"/>
    </row>
    <row r="395" spans="1:7" ht="13.5" thickBot="1" x14ac:dyDescent="0.25">
      <c r="A395" s="52"/>
      <c r="B395" s="103"/>
      <c r="C395" s="1204" t="s">
        <v>2980</v>
      </c>
      <c r="D395" s="1204"/>
      <c r="E395" s="1204"/>
      <c r="F395" s="1204"/>
      <c r="G395" s="56"/>
    </row>
    <row r="396" spans="1:7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7" x14ac:dyDescent="0.2">
      <c r="A397" s="1134" t="s">
        <v>17</v>
      </c>
      <c r="B397" s="1135"/>
      <c r="C397" s="1135"/>
      <c r="D397" s="39"/>
      <c r="E397" s="1136"/>
      <c r="F397" s="1137"/>
      <c r="G397" s="1138"/>
    </row>
    <row r="398" spans="1:7" x14ac:dyDescent="0.2">
      <c r="A398" s="1134" t="s">
        <v>38</v>
      </c>
      <c r="B398" s="1135"/>
      <c r="C398" s="1135"/>
      <c r="D398" s="73" t="s">
        <v>537</v>
      </c>
      <c r="E398" s="1139" t="s">
        <v>142</v>
      </c>
      <c r="F398" s="1139"/>
      <c r="G398" s="1140"/>
    </row>
    <row r="399" spans="1:7" ht="13.5" thickBot="1" x14ac:dyDescent="0.25">
      <c r="A399" s="1141" t="s">
        <v>39</v>
      </c>
      <c r="B399" s="1142"/>
      <c r="C399" s="1142"/>
      <c r="D399" s="59" t="s">
        <v>538</v>
      </c>
      <c r="E399" s="1198" t="s">
        <v>0</v>
      </c>
      <c r="F399" s="1143"/>
      <c r="G399" s="1144"/>
    </row>
    <row r="400" spans="1:7" ht="16.5" x14ac:dyDescent="0.25">
      <c r="A400" s="1152" t="s">
        <v>29</v>
      </c>
      <c r="B400" s="1153"/>
      <c r="C400" s="1153"/>
      <c r="D400" s="1153"/>
      <c r="E400" s="1153"/>
      <c r="F400" s="1153"/>
      <c r="G400" s="1154"/>
    </row>
    <row r="401" spans="1:7" x14ac:dyDescent="0.2">
      <c r="A401" s="1155" t="s">
        <v>48</v>
      </c>
      <c r="B401" s="1156"/>
      <c r="C401" s="1156"/>
      <c r="D401" s="1156"/>
      <c r="E401" s="1156"/>
      <c r="F401" s="1156"/>
      <c r="G401" s="1157"/>
    </row>
    <row r="402" spans="1:7" x14ac:dyDescent="0.2">
      <c r="A402" s="1158" t="s">
        <v>49</v>
      </c>
      <c r="B402" s="1159"/>
      <c r="C402" s="1159"/>
      <c r="D402" s="1159"/>
      <c r="E402" s="1159"/>
      <c r="F402" s="1159"/>
      <c r="G402" s="1160"/>
    </row>
    <row r="403" spans="1:7" x14ac:dyDescent="0.2">
      <c r="A403" s="6"/>
      <c r="B403" s="99"/>
      <c r="C403" s="8"/>
      <c r="D403" s="9"/>
      <c r="E403" s="99"/>
      <c r="F403" s="10"/>
      <c r="G403" s="11" t="s">
        <v>8</v>
      </c>
    </row>
    <row r="404" spans="1:7" x14ac:dyDescent="0.2">
      <c r="A404" s="12" t="s">
        <v>1</v>
      </c>
      <c r="B404" s="13"/>
      <c r="C404" s="14" t="s">
        <v>536</v>
      </c>
      <c r="D404" s="13"/>
      <c r="E404" s="343" t="s">
        <v>3297</v>
      </c>
      <c r="F404" s="98"/>
      <c r="G404" s="344" t="s">
        <v>3291</v>
      </c>
    </row>
    <row r="405" spans="1:7" x14ac:dyDescent="0.2">
      <c r="A405" s="17" t="s">
        <v>8</v>
      </c>
      <c r="B405" s="100"/>
      <c r="C405" s="19"/>
      <c r="D405" s="4"/>
      <c r="E405" s="1145"/>
      <c r="F405" s="1146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7" x14ac:dyDescent="0.2">
      <c r="A407" s="6"/>
      <c r="B407" s="99"/>
      <c r="C407" s="8"/>
      <c r="D407" s="8"/>
      <c r="E407" s="1147"/>
      <c r="F407" s="1148"/>
      <c r="G407" s="25"/>
    </row>
    <row r="408" spans="1:7" ht="26.25" thickBot="1" x14ac:dyDescent="0.25">
      <c r="A408" s="210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29">
        <v>1</v>
      </c>
      <c r="B409" s="101"/>
      <c r="C409" s="352" t="s">
        <v>2311</v>
      </c>
      <c r="D409" s="357" t="s">
        <v>2310</v>
      </c>
      <c r="E409" s="158">
        <v>204</v>
      </c>
      <c r="F409" s="128">
        <v>40</v>
      </c>
      <c r="G409" s="35">
        <f>F409*E409</f>
        <v>8160</v>
      </c>
    </row>
    <row r="410" spans="1:7" x14ac:dyDescent="0.2">
      <c r="A410" s="29"/>
      <c r="B410" s="101"/>
      <c r="C410" s="41"/>
      <c r="D410" s="351"/>
      <c r="E410" s="158"/>
      <c r="F410" s="128"/>
      <c r="G410" s="353" t="s">
        <v>8</v>
      </c>
    </row>
    <row r="411" spans="1:7" x14ac:dyDescent="0.2">
      <c r="A411" s="29"/>
      <c r="B411" s="101"/>
      <c r="C411" s="352"/>
      <c r="D411" s="351"/>
      <c r="E411" s="108"/>
      <c r="F411" s="128"/>
      <c r="G411" s="353" t="s">
        <v>8</v>
      </c>
    </row>
    <row r="412" spans="1:7" x14ac:dyDescent="0.2">
      <c r="A412" s="29"/>
      <c r="B412" s="101"/>
      <c r="C412" s="41"/>
      <c r="D412" s="351"/>
      <c r="E412" s="157"/>
      <c r="F412" s="149"/>
      <c r="G412" s="35"/>
    </row>
    <row r="413" spans="1:7" x14ac:dyDescent="0.2">
      <c r="A413" s="29"/>
      <c r="B413" s="101"/>
      <c r="C413" s="41"/>
      <c r="D413" s="129"/>
      <c r="E413" s="108"/>
      <c r="F413" s="128"/>
      <c r="G413" s="35"/>
    </row>
    <row r="414" spans="1:7" x14ac:dyDescent="0.2">
      <c r="A414" s="29"/>
      <c r="B414" s="105"/>
      <c r="C414" s="41"/>
      <c r="D414" s="136"/>
      <c r="E414" s="102"/>
      <c r="F414" s="128"/>
      <c r="G414" s="35"/>
    </row>
    <row r="415" spans="1:7" x14ac:dyDescent="0.2">
      <c r="A415" s="29"/>
      <c r="B415" s="105"/>
      <c r="C415" s="41"/>
      <c r="D415" s="136"/>
      <c r="E415" s="102"/>
      <c r="F415" s="128"/>
      <c r="G415" s="35"/>
    </row>
    <row r="416" spans="1:7" x14ac:dyDescent="0.2">
      <c r="A416" s="29"/>
      <c r="B416" s="105"/>
      <c r="C416" s="41"/>
      <c r="D416" s="136"/>
      <c r="E416" s="102"/>
      <c r="F416" s="128"/>
      <c r="G416" s="35"/>
    </row>
    <row r="417" spans="1:7" x14ac:dyDescent="0.2">
      <c r="A417" s="29"/>
      <c r="B417" s="151"/>
      <c r="C417" s="119"/>
      <c r="D417" s="136"/>
      <c r="E417" s="108"/>
      <c r="F417" s="150"/>
      <c r="G417" s="35"/>
    </row>
    <row r="418" spans="1:7" x14ac:dyDescent="0.2">
      <c r="A418" s="29"/>
      <c r="B418" s="151"/>
      <c r="C418" s="119"/>
      <c r="D418" s="144"/>
      <c r="E418" s="108"/>
      <c r="F418" s="150"/>
      <c r="G418" s="35"/>
    </row>
    <row r="419" spans="1:7" x14ac:dyDescent="0.2">
      <c r="A419" s="29"/>
      <c r="B419" s="101"/>
      <c r="C419" s="41"/>
      <c r="D419" s="144"/>
      <c r="E419" s="155"/>
      <c r="F419" s="128"/>
      <c r="G419" s="35"/>
    </row>
    <row r="420" spans="1:7" x14ac:dyDescent="0.2">
      <c r="A420" s="29"/>
      <c r="B420" s="106"/>
      <c r="C420" s="41"/>
      <c r="D420" s="136"/>
      <c r="E420" s="104"/>
      <c r="F420" s="128"/>
      <c r="G420" s="35"/>
    </row>
    <row r="421" spans="1:7" x14ac:dyDescent="0.2">
      <c r="A421" s="29"/>
      <c r="B421" s="105"/>
      <c r="C421" s="41"/>
      <c r="D421" s="136"/>
      <c r="E421" s="108"/>
      <c r="F421" s="152"/>
      <c r="G421" s="35"/>
    </row>
    <row r="422" spans="1:7" x14ac:dyDescent="0.2">
      <c r="A422" s="29"/>
      <c r="B422" s="107"/>
      <c r="C422" s="41"/>
      <c r="D422" s="136"/>
      <c r="E422" s="153"/>
      <c r="F422" s="128"/>
      <c r="G422" s="35"/>
    </row>
    <row r="423" spans="1:7" x14ac:dyDescent="0.2">
      <c r="A423" s="29"/>
      <c r="B423" s="107"/>
      <c r="C423" s="41"/>
      <c r="D423" s="136"/>
      <c r="E423" s="153"/>
      <c r="F423" s="128"/>
      <c r="G423" s="35"/>
    </row>
    <row r="424" spans="1:7" x14ac:dyDescent="0.2">
      <c r="A424" s="29"/>
      <c r="B424" s="107"/>
      <c r="C424" s="41"/>
      <c r="D424" s="136"/>
      <c r="E424" s="153"/>
      <c r="F424" s="128"/>
      <c r="G424" s="35"/>
    </row>
    <row r="425" spans="1:7" x14ac:dyDescent="0.2">
      <c r="A425" s="29"/>
      <c r="B425" s="107"/>
      <c r="C425" s="41"/>
      <c r="D425" s="136"/>
      <c r="E425" s="153"/>
      <c r="F425" s="128"/>
      <c r="G425" s="35"/>
    </row>
    <row r="426" spans="1:7" x14ac:dyDescent="0.2">
      <c r="A426" s="29"/>
      <c r="B426" s="101"/>
      <c r="C426" s="41"/>
      <c r="D426" s="144"/>
      <c r="E426" s="108"/>
      <c r="F426" s="128"/>
      <c r="G426" s="35"/>
    </row>
    <row r="427" spans="1:7" x14ac:dyDescent="0.2">
      <c r="A427" s="29"/>
      <c r="B427" s="101"/>
      <c r="C427" s="41"/>
      <c r="D427" s="144"/>
      <c r="E427" s="153"/>
      <c r="F427" s="128"/>
      <c r="G427" s="35"/>
    </row>
    <row r="428" spans="1:7" x14ac:dyDescent="0.2">
      <c r="A428" s="29"/>
      <c r="B428" s="106"/>
      <c r="C428" s="41"/>
      <c r="D428" s="136"/>
      <c r="E428" s="104"/>
      <c r="F428" s="154"/>
      <c r="G428" s="35"/>
    </row>
    <row r="429" spans="1:7" x14ac:dyDescent="0.2">
      <c r="A429" s="29"/>
      <c r="B429" s="105"/>
      <c r="C429" s="41"/>
      <c r="D429" s="130"/>
      <c r="E429" s="104"/>
      <c r="F429" s="154"/>
      <c r="G429" s="35"/>
    </row>
    <row r="430" spans="1:7" x14ac:dyDescent="0.2">
      <c r="A430" s="29"/>
      <c r="B430" s="105"/>
      <c r="C430" s="41"/>
      <c r="D430" s="136"/>
      <c r="E430" s="104"/>
      <c r="F430" s="154"/>
      <c r="G430" s="35"/>
    </row>
    <row r="431" spans="1:7" x14ac:dyDescent="0.2">
      <c r="A431" s="29"/>
      <c r="B431" s="101"/>
      <c r="C431" s="41"/>
      <c r="D431" s="136"/>
      <c r="E431" s="104"/>
      <c r="F431" s="154"/>
      <c r="G431" s="35"/>
    </row>
    <row r="432" spans="1:7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136"/>
      <c r="E433" s="104"/>
      <c r="F433" s="154"/>
      <c r="G433" s="35"/>
    </row>
    <row r="434" spans="1:7" x14ac:dyDescent="0.2">
      <c r="A434" s="29"/>
      <c r="B434" s="101"/>
      <c r="C434" s="41"/>
      <c r="D434" s="136"/>
      <c r="E434" s="104"/>
      <c r="F434" s="154"/>
      <c r="G434" s="35"/>
    </row>
    <row r="435" spans="1:7" x14ac:dyDescent="0.2">
      <c r="A435" s="29"/>
      <c r="B435" s="101"/>
      <c r="C435" s="41"/>
      <c r="D435" s="136"/>
      <c r="E435" s="153"/>
      <c r="F435" s="128"/>
      <c r="G435" s="35"/>
    </row>
    <row r="436" spans="1:7" x14ac:dyDescent="0.2">
      <c r="A436" s="29"/>
      <c r="B436" s="101"/>
      <c r="C436" s="41"/>
      <c r="D436" s="136"/>
      <c r="E436" s="153"/>
      <c r="F436" s="128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53"/>
      <c r="F438" s="128"/>
      <c r="G438" s="35"/>
    </row>
    <row r="439" spans="1:7" x14ac:dyDescent="0.2">
      <c r="A439" s="29"/>
      <c r="B439" s="101"/>
      <c r="C439" s="41"/>
      <c r="D439" s="136"/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x14ac:dyDescent="0.2">
      <c r="A442" s="61"/>
      <c r="B442" s="101"/>
      <c r="C442" s="41"/>
      <c r="D442" s="144"/>
      <c r="E442" s="108"/>
      <c r="F442" s="149"/>
      <c r="G442" s="71"/>
    </row>
    <row r="443" spans="1:7" ht="13.5" thickBot="1" x14ac:dyDescent="0.25">
      <c r="A443" s="212"/>
      <c r="B443" s="132"/>
      <c r="C443" s="115"/>
      <c r="D443" s="115"/>
      <c r="E443" s="132"/>
      <c r="F443" s="49" t="s">
        <v>15</v>
      </c>
      <c r="G443" s="213">
        <f>SUM(G409:G441)</f>
        <v>8160</v>
      </c>
    </row>
    <row r="444" spans="1:7" ht="13.5" thickTop="1" x14ac:dyDescent="0.2">
      <c r="A444" s="1149" t="s">
        <v>3192</v>
      </c>
      <c r="B444" s="1150"/>
      <c r="C444" s="1150"/>
      <c r="D444" s="1150"/>
      <c r="E444" s="1150"/>
      <c r="F444" s="1150"/>
      <c r="G444" s="1151"/>
    </row>
    <row r="445" spans="1:7" ht="13.5" thickBot="1" x14ac:dyDescent="0.25">
      <c r="A445" s="52"/>
      <c r="B445" s="103"/>
      <c r="C445" s="1204" t="s">
        <v>8</v>
      </c>
      <c r="D445" s="1204"/>
      <c r="E445" s="1204"/>
      <c r="F445" s="1204"/>
      <c r="G445" s="56"/>
    </row>
    <row r="446" spans="1:7" ht="13.5" thickTop="1" x14ac:dyDescent="0.2">
      <c r="A446" s="1130"/>
      <c r="B446" s="1131"/>
      <c r="C446" s="1131"/>
      <c r="D446" s="57" t="s">
        <v>11</v>
      </c>
      <c r="E446" s="1132" t="s">
        <v>12</v>
      </c>
      <c r="F446" s="1132"/>
      <c r="G446" s="1133"/>
    </row>
    <row r="447" spans="1:7" x14ac:dyDescent="0.2">
      <c r="A447" s="1134" t="s">
        <v>17</v>
      </c>
      <c r="B447" s="1135"/>
      <c r="C447" s="1135"/>
      <c r="D447" s="39"/>
      <c r="E447" s="1136"/>
      <c r="F447" s="1137"/>
      <c r="G447" s="1138"/>
    </row>
    <row r="448" spans="1:7" x14ac:dyDescent="0.2">
      <c r="A448" s="1134" t="s">
        <v>38</v>
      </c>
      <c r="B448" s="1135"/>
      <c r="C448" s="1135"/>
      <c r="D448" s="73" t="s">
        <v>537</v>
      </c>
      <c r="E448" s="1139" t="s">
        <v>142</v>
      </c>
      <c r="F448" s="1139"/>
      <c r="G448" s="1140"/>
    </row>
    <row r="449" spans="1:7" ht="13.5" thickBot="1" x14ac:dyDescent="0.25">
      <c r="A449" s="1141" t="s">
        <v>39</v>
      </c>
      <c r="B449" s="1142"/>
      <c r="C449" s="1142"/>
      <c r="D449" s="59" t="s">
        <v>538</v>
      </c>
      <c r="E449" s="1198" t="s">
        <v>0</v>
      </c>
      <c r="F449" s="1143"/>
      <c r="G449" s="1144"/>
    </row>
    <row r="450" spans="1:7" ht="16.5" x14ac:dyDescent="0.25">
      <c r="A450" s="1152" t="s">
        <v>29</v>
      </c>
      <c r="B450" s="1153"/>
      <c r="C450" s="1153"/>
      <c r="D450" s="1153"/>
      <c r="E450" s="1153"/>
      <c r="F450" s="1153"/>
      <c r="G450" s="1154"/>
    </row>
    <row r="451" spans="1:7" x14ac:dyDescent="0.2">
      <c r="A451" s="1155" t="s">
        <v>48</v>
      </c>
      <c r="B451" s="1156"/>
      <c r="C451" s="1156"/>
      <c r="D451" s="1156"/>
      <c r="E451" s="1156"/>
      <c r="F451" s="1156"/>
      <c r="G451" s="1157"/>
    </row>
    <row r="452" spans="1:7" x14ac:dyDescent="0.2">
      <c r="A452" s="1158" t="s">
        <v>49</v>
      </c>
      <c r="B452" s="1159"/>
      <c r="C452" s="1159"/>
      <c r="D452" s="1159"/>
      <c r="E452" s="1159"/>
      <c r="F452" s="1159"/>
      <c r="G452" s="1160"/>
    </row>
    <row r="453" spans="1:7" x14ac:dyDescent="0.2">
      <c r="A453" s="6"/>
      <c r="B453" s="99"/>
      <c r="C453" s="8"/>
      <c r="D453" s="9"/>
      <c r="E453" s="99"/>
      <c r="F453" s="10"/>
      <c r="G453" s="11" t="s">
        <v>8</v>
      </c>
    </row>
    <row r="454" spans="1:7" x14ac:dyDescent="0.2">
      <c r="A454" s="12" t="s">
        <v>1</v>
      </c>
      <c r="B454" s="13"/>
      <c r="C454" s="14" t="s">
        <v>536</v>
      </c>
      <c r="D454" s="13"/>
      <c r="E454" s="343" t="s">
        <v>3778</v>
      </c>
      <c r="F454" s="98"/>
      <c r="G454" s="344" t="s">
        <v>3752</v>
      </c>
    </row>
    <row r="455" spans="1:7" x14ac:dyDescent="0.2">
      <c r="A455" s="17" t="s">
        <v>8</v>
      </c>
      <c r="B455" s="100"/>
      <c r="C455" s="19"/>
      <c r="D455" s="4"/>
      <c r="E455" s="1145"/>
      <c r="F455" s="1146"/>
      <c r="G455" s="20"/>
    </row>
    <row r="456" spans="1:7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7" x14ac:dyDescent="0.2">
      <c r="A457" s="6"/>
      <c r="B457" s="99"/>
      <c r="C457" s="8"/>
      <c r="D457" s="8"/>
      <c r="E457" s="1147"/>
      <c r="F457" s="1148"/>
      <c r="G457" s="25"/>
    </row>
    <row r="458" spans="1:7" ht="26.25" thickBot="1" x14ac:dyDescent="0.25">
      <c r="A458" s="210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</row>
    <row r="459" spans="1:7" ht="13.5" thickTop="1" x14ac:dyDescent="0.2">
      <c r="A459" s="29">
        <v>1</v>
      </c>
      <c r="B459" s="101"/>
      <c r="C459" s="352" t="s">
        <v>2311</v>
      </c>
      <c r="D459" s="357" t="s">
        <v>2310</v>
      </c>
      <c r="E459" s="158">
        <v>105</v>
      </c>
      <c r="F459" s="128">
        <v>40</v>
      </c>
      <c r="G459" s="35">
        <f>F459*E459</f>
        <v>4200</v>
      </c>
    </row>
    <row r="460" spans="1:7" x14ac:dyDescent="0.2">
      <c r="A460" s="29"/>
      <c r="B460" s="101"/>
      <c r="C460" s="41"/>
      <c r="D460" s="351"/>
      <c r="E460" s="158"/>
      <c r="F460" s="128"/>
      <c r="G460" s="353" t="s">
        <v>8</v>
      </c>
    </row>
    <row r="461" spans="1:7" x14ac:dyDescent="0.2">
      <c r="A461" s="29"/>
      <c r="B461" s="101"/>
      <c r="C461" s="352"/>
      <c r="D461" s="351"/>
      <c r="E461" s="108"/>
      <c r="F461" s="128"/>
      <c r="G461" s="353" t="s">
        <v>8</v>
      </c>
    </row>
    <row r="462" spans="1:7" x14ac:dyDescent="0.2">
      <c r="A462" s="29"/>
      <c r="B462" s="101"/>
      <c r="C462" s="41"/>
      <c r="D462" s="351"/>
      <c r="E462" s="157"/>
      <c r="F462" s="149"/>
      <c r="G462" s="35"/>
    </row>
    <row r="463" spans="1:7" x14ac:dyDescent="0.2">
      <c r="A463" s="29"/>
      <c r="B463" s="101"/>
      <c r="C463" s="41"/>
      <c r="D463" s="129"/>
      <c r="E463" s="108"/>
      <c r="F463" s="128"/>
      <c r="G463" s="35"/>
    </row>
    <row r="464" spans="1:7" x14ac:dyDescent="0.2">
      <c r="A464" s="29"/>
      <c r="B464" s="105"/>
      <c r="C464" s="41"/>
      <c r="D464" s="136"/>
      <c r="E464" s="102"/>
      <c r="F464" s="128"/>
      <c r="G464" s="35"/>
    </row>
    <row r="465" spans="1:7" x14ac:dyDescent="0.2">
      <c r="A465" s="29"/>
      <c r="B465" s="105"/>
      <c r="C465" s="41"/>
      <c r="D465" s="136"/>
      <c r="E465" s="102"/>
      <c r="F465" s="128"/>
      <c r="G465" s="35"/>
    </row>
    <row r="466" spans="1:7" x14ac:dyDescent="0.2">
      <c r="A466" s="29"/>
      <c r="B466" s="105"/>
      <c r="C466" s="41"/>
      <c r="D466" s="136"/>
      <c r="E466" s="102"/>
      <c r="F466" s="128"/>
      <c r="G466" s="35"/>
    </row>
    <row r="467" spans="1:7" x14ac:dyDescent="0.2">
      <c r="A467" s="29"/>
      <c r="B467" s="151"/>
      <c r="C467" s="119"/>
      <c r="D467" s="136"/>
      <c r="E467" s="108"/>
      <c r="F467" s="150"/>
      <c r="G467" s="35"/>
    </row>
    <row r="468" spans="1:7" x14ac:dyDescent="0.2">
      <c r="A468" s="29"/>
      <c r="B468" s="151"/>
      <c r="C468" s="119"/>
      <c r="D468" s="144"/>
      <c r="E468" s="108"/>
      <c r="F468" s="150"/>
      <c r="G468" s="35"/>
    </row>
    <row r="469" spans="1:7" x14ac:dyDescent="0.2">
      <c r="A469" s="29"/>
      <c r="B469" s="101"/>
      <c r="C469" s="41"/>
      <c r="D469" s="144"/>
      <c r="E469" s="155"/>
      <c r="F469" s="128"/>
      <c r="G469" s="35"/>
    </row>
    <row r="470" spans="1:7" x14ac:dyDescent="0.2">
      <c r="A470" s="29"/>
      <c r="B470" s="106"/>
      <c r="C470" s="41"/>
      <c r="D470" s="136"/>
      <c r="E470" s="104"/>
      <c r="F470" s="128"/>
      <c r="G470" s="35"/>
    </row>
    <row r="471" spans="1:7" x14ac:dyDescent="0.2">
      <c r="A471" s="29"/>
      <c r="B471" s="105"/>
      <c r="C471" s="41"/>
      <c r="D471" s="136"/>
      <c r="E471" s="108"/>
      <c r="F471" s="152"/>
      <c r="G471" s="35"/>
    </row>
    <row r="472" spans="1:7" x14ac:dyDescent="0.2">
      <c r="A472" s="29"/>
      <c r="B472" s="107"/>
      <c r="C472" s="41"/>
      <c r="D472" s="136"/>
      <c r="E472" s="153"/>
      <c r="F472" s="128"/>
      <c r="G472" s="35"/>
    </row>
    <row r="473" spans="1:7" x14ac:dyDescent="0.2">
      <c r="A473" s="29"/>
      <c r="B473" s="107"/>
      <c r="C473" s="41"/>
      <c r="D473" s="136"/>
      <c r="E473" s="153"/>
      <c r="F473" s="128"/>
      <c r="G473" s="35"/>
    </row>
    <row r="474" spans="1:7" x14ac:dyDescent="0.2">
      <c r="A474" s="29"/>
      <c r="B474" s="107"/>
      <c r="C474" s="41"/>
      <c r="D474" s="136"/>
      <c r="E474" s="153"/>
      <c r="F474" s="128"/>
      <c r="G474" s="35"/>
    </row>
    <row r="475" spans="1:7" x14ac:dyDescent="0.2">
      <c r="A475" s="29"/>
      <c r="B475" s="107"/>
      <c r="C475" s="41"/>
      <c r="D475" s="136"/>
      <c r="E475" s="153"/>
      <c r="F475" s="128"/>
      <c r="G475" s="35"/>
    </row>
    <row r="476" spans="1:7" x14ac:dyDescent="0.2">
      <c r="A476" s="29"/>
      <c r="B476" s="101"/>
      <c r="C476" s="41"/>
      <c r="D476" s="144"/>
      <c r="E476" s="108"/>
      <c r="F476" s="128"/>
      <c r="G476" s="35"/>
    </row>
    <row r="477" spans="1:7" x14ac:dyDescent="0.2">
      <c r="A477" s="29"/>
      <c r="B477" s="101"/>
      <c r="C477" s="41"/>
      <c r="D477" s="144"/>
      <c r="E477" s="153"/>
      <c r="F477" s="128"/>
      <c r="G477" s="35"/>
    </row>
    <row r="478" spans="1:7" x14ac:dyDescent="0.2">
      <c r="A478" s="29"/>
      <c r="B478" s="106"/>
      <c r="C478" s="41"/>
      <c r="D478" s="136"/>
      <c r="E478" s="104"/>
      <c r="F478" s="154"/>
      <c r="G478" s="35"/>
    </row>
    <row r="479" spans="1:7" x14ac:dyDescent="0.2">
      <c r="A479" s="29"/>
      <c r="B479" s="105"/>
      <c r="C479" s="41"/>
      <c r="D479" s="130"/>
      <c r="E479" s="104"/>
      <c r="F479" s="154"/>
      <c r="G479" s="35"/>
    </row>
    <row r="480" spans="1:7" x14ac:dyDescent="0.2">
      <c r="A480" s="29"/>
      <c r="B480" s="105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136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136"/>
      <c r="E483" s="104"/>
      <c r="F483" s="154"/>
      <c r="G483" s="35"/>
    </row>
    <row r="484" spans="1:7" x14ac:dyDescent="0.2">
      <c r="A484" s="29"/>
      <c r="B484" s="101"/>
      <c r="C484" s="41"/>
      <c r="D484" s="136"/>
      <c r="E484" s="104"/>
      <c r="F484" s="154"/>
      <c r="G484" s="35"/>
    </row>
    <row r="485" spans="1:7" x14ac:dyDescent="0.2">
      <c r="A485" s="29"/>
      <c r="B485" s="101"/>
      <c r="C485" s="41"/>
      <c r="D485" s="136"/>
      <c r="E485" s="153"/>
      <c r="F485" s="128"/>
      <c r="G485" s="35"/>
    </row>
    <row r="486" spans="1:7" x14ac:dyDescent="0.2">
      <c r="A486" s="29"/>
      <c r="B486" s="101"/>
      <c r="C486" s="41"/>
      <c r="D486" s="136"/>
      <c r="E486" s="153"/>
      <c r="F486" s="128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53"/>
      <c r="F488" s="128"/>
      <c r="G488" s="35"/>
    </row>
    <row r="489" spans="1:7" x14ac:dyDescent="0.2">
      <c r="A489" s="29"/>
      <c r="B489" s="101"/>
      <c r="C489" s="41"/>
      <c r="D489" s="136"/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41"/>
      <c r="D491" s="144"/>
      <c r="E491" s="108"/>
      <c r="F491" s="149"/>
      <c r="G491" s="35"/>
    </row>
    <row r="492" spans="1:7" x14ac:dyDescent="0.2">
      <c r="A492" s="61"/>
      <c r="B492" s="101"/>
      <c r="C492" s="41"/>
      <c r="D492" s="144"/>
      <c r="E492" s="108"/>
      <c r="F492" s="149"/>
      <c r="G492" s="71"/>
    </row>
    <row r="493" spans="1:7" ht="13.5" thickBot="1" x14ac:dyDescent="0.25">
      <c r="A493" s="212"/>
      <c r="B493" s="132"/>
      <c r="C493" s="115"/>
      <c r="D493" s="115"/>
      <c r="E493" s="132"/>
      <c r="F493" s="49" t="s">
        <v>15</v>
      </c>
      <c r="G493" s="213">
        <f>SUM(G459:G491)</f>
        <v>4200</v>
      </c>
    </row>
    <row r="494" spans="1:7" ht="13.5" thickTop="1" x14ac:dyDescent="0.2">
      <c r="A494" s="1149" t="s">
        <v>3193</v>
      </c>
      <c r="B494" s="1150"/>
      <c r="C494" s="1150"/>
      <c r="D494" s="1150"/>
      <c r="E494" s="1150"/>
      <c r="F494" s="1150"/>
      <c r="G494" s="1151"/>
    </row>
    <row r="495" spans="1:7" ht="13.5" thickBot="1" x14ac:dyDescent="0.25">
      <c r="A495" s="52"/>
      <c r="B495" s="103"/>
      <c r="C495" s="1204" t="s">
        <v>8</v>
      </c>
      <c r="D495" s="1204"/>
      <c r="E495" s="1204"/>
      <c r="F495" s="1204"/>
      <c r="G495" s="56"/>
    </row>
    <row r="496" spans="1:7" ht="13.5" thickTop="1" x14ac:dyDescent="0.2">
      <c r="A496" s="1130"/>
      <c r="B496" s="1131"/>
      <c r="C496" s="1131"/>
      <c r="D496" s="57" t="s">
        <v>11</v>
      </c>
      <c r="E496" s="1132" t="s">
        <v>12</v>
      </c>
      <c r="F496" s="1132"/>
      <c r="G496" s="1133"/>
    </row>
    <row r="497" spans="1:7" x14ac:dyDescent="0.2">
      <c r="A497" s="1134" t="s">
        <v>17</v>
      </c>
      <c r="B497" s="1135"/>
      <c r="C497" s="1135"/>
      <c r="D497" s="39"/>
      <c r="E497" s="1136"/>
      <c r="F497" s="1137"/>
      <c r="G497" s="1138"/>
    </row>
    <row r="498" spans="1:7" x14ac:dyDescent="0.2">
      <c r="A498" s="1134" t="s">
        <v>38</v>
      </c>
      <c r="B498" s="1135"/>
      <c r="C498" s="1135"/>
      <c r="D498" s="73" t="s">
        <v>537</v>
      </c>
      <c r="E498" s="1139" t="s">
        <v>142</v>
      </c>
      <c r="F498" s="1139"/>
      <c r="G498" s="1140"/>
    </row>
    <row r="499" spans="1:7" ht="13.5" thickBot="1" x14ac:dyDescent="0.25">
      <c r="A499" s="1141" t="s">
        <v>39</v>
      </c>
      <c r="B499" s="1142"/>
      <c r="C499" s="1142"/>
      <c r="D499" s="59" t="s">
        <v>538</v>
      </c>
      <c r="E499" s="1198" t="s">
        <v>0</v>
      </c>
      <c r="F499" s="1143"/>
      <c r="G499" s="1144"/>
    </row>
    <row r="500" spans="1:7" ht="16.5" x14ac:dyDescent="0.25">
      <c r="A500" s="1152" t="s">
        <v>29</v>
      </c>
      <c r="B500" s="1153"/>
      <c r="C500" s="1153"/>
      <c r="D500" s="1153"/>
      <c r="E500" s="1153"/>
      <c r="F500" s="1153"/>
      <c r="G500" s="1154"/>
    </row>
    <row r="501" spans="1:7" x14ac:dyDescent="0.2">
      <c r="A501" s="1155" t="s">
        <v>48</v>
      </c>
      <c r="B501" s="1156"/>
      <c r="C501" s="1156"/>
      <c r="D501" s="1156"/>
      <c r="E501" s="1156"/>
      <c r="F501" s="1156"/>
      <c r="G501" s="1157"/>
    </row>
    <row r="502" spans="1:7" x14ac:dyDescent="0.2">
      <c r="A502" s="1158" t="s">
        <v>49</v>
      </c>
      <c r="B502" s="1159"/>
      <c r="C502" s="1159"/>
      <c r="D502" s="1159"/>
      <c r="E502" s="1159"/>
      <c r="F502" s="1159"/>
      <c r="G502" s="1160"/>
    </row>
    <row r="503" spans="1:7" x14ac:dyDescent="0.2">
      <c r="A503" s="6"/>
      <c r="B503" s="99"/>
      <c r="C503" s="8"/>
      <c r="D503" s="9"/>
      <c r="E503" s="99"/>
      <c r="F503" s="10"/>
      <c r="G503" s="11" t="s">
        <v>8</v>
      </c>
    </row>
    <row r="504" spans="1:7" x14ac:dyDescent="0.2">
      <c r="A504" s="12" t="s">
        <v>1</v>
      </c>
      <c r="B504" s="13"/>
      <c r="C504" s="14" t="s">
        <v>536</v>
      </c>
      <c r="D504" s="13"/>
      <c r="E504" s="343" t="s">
        <v>3949</v>
      </c>
      <c r="F504" s="98"/>
      <c r="G504" s="344" t="s">
        <v>3906</v>
      </c>
    </row>
    <row r="505" spans="1:7" x14ac:dyDescent="0.2">
      <c r="A505" s="17" t="s">
        <v>8</v>
      </c>
      <c r="B505" s="100"/>
      <c r="C505" s="19"/>
      <c r="D505" s="4"/>
      <c r="E505" s="1145"/>
      <c r="F505" s="1146"/>
      <c r="G505" s="20"/>
    </row>
    <row r="506" spans="1:7" x14ac:dyDescent="0.2">
      <c r="A506" s="21" t="s">
        <v>37</v>
      </c>
      <c r="B506" s="22"/>
      <c r="C506" s="22"/>
      <c r="D506" s="22"/>
      <c r="E506" s="23" t="s">
        <v>46</v>
      </c>
      <c r="F506" s="24"/>
      <c r="G506" s="20" t="s">
        <v>50</v>
      </c>
    </row>
    <row r="507" spans="1:7" x14ac:dyDescent="0.2">
      <c r="A507" s="6"/>
      <c r="B507" s="99"/>
      <c r="C507" s="8"/>
      <c r="D507" s="8"/>
      <c r="E507" s="1147"/>
      <c r="F507" s="1148"/>
      <c r="G507" s="25"/>
    </row>
    <row r="508" spans="1:7" ht="26.25" thickBot="1" x14ac:dyDescent="0.25">
      <c r="A508" s="210" t="s">
        <v>47</v>
      </c>
      <c r="B508" s="28" t="s">
        <v>23</v>
      </c>
      <c r="C508" s="28" t="s">
        <v>34</v>
      </c>
      <c r="D508" s="110" t="s">
        <v>53</v>
      </c>
      <c r="E508" s="114" t="s">
        <v>54</v>
      </c>
      <c r="F508" s="111" t="s">
        <v>55</v>
      </c>
      <c r="G508" s="112" t="s">
        <v>35</v>
      </c>
    </row>
    <row r="509" spans="1:7" ht="13.5" thickTop="1" x14ac:dyDescent="0.2">
      <c r="A509" s="29">
        <v>1</v>
      </c>
      <c r="B509" s="101"/>
      <c r="C509" s="352" t="s">
        <v>2311</v>
      </c>
      <c r="D509" s="357" t="s">
        <v>2310</v>
      </c>
      <c r="E509" s="158">
        <v>245</v>
      </c>
      <c r="F509" s="128">
        <v>40</v>
      </c>
      <c r="G509" s="35">
        <f>F509*E509</f>
        <v>9800</v>
      </c>
    </row>
    <row r="510" spans="1:7" x14ac:dyDescent="0.2">
      <c r="A510" s="29"/>
      <c r="B510" s="101"/>
      <c r="C510" s="41"/>
      <c r="D510" s="351"/>
      <c r="E510" s="158"/>
      <c r="F510" s="128"/>
      <c r="G510" s="353" t="s">
        <v>8</v>
      </c>
    </row>
    <row r="511" spans="1:7" x14ac:dyDescent="0.2">
      <c r="A511" s="29"/>
      <c r="B511" s="101"/>
      <c r="C511" s="352"/>
      <c r="D511" s="351"/>
      <c r="E511" s="108"/>
      <c r="F511" s="128"/>
      <c r="G511" s="353" t="s">
        <v>8</v>
      </c>
    </row>
    <row r="512" spans="1:7" x14ac:dyDescent="0.2">
      <c r="A512" s="29"/>
      <c r="B512" s="101"/>
      <c r="C512" s="41"/>
      <c r="D512" s="351"/>
      <c r="E512" s="157"/>
      <c r="F512" s="149"/>
      <c r="G512" s="35"/>
    </row>
    <row r="513" spans="1:7" x14ac:dyDescent="0.2">
      <c r="A513" s="29"/>
      <c r="B513" s="101"/>
      <c r="C513" s="41"/>
      <c r="D513" s="129"/>
      <c r="E513" s="108"/>
      <c r="F513" s="128"/>
      <c r="G513" s="35"/>
    </row>
    <row r="514" spans="1:7" x14ac:dyDescent="0.2">
      <c r="A514" s="29"/>
      <c r="B514" s="105"/>
      <c r="C514" s="41"/>
      <c r="D514" s="136"/>
      <c r="E514" s="102"/>
      <c r="F514" s="128"/>
      <c r="G514" s="35"/>
    </row>
    <row r="515" spans="1:7" x14ac:dyDescent="0.2">
      <c r="A515" s="29"/>
      <c r="B515" s="105"/>
      <c r="C515" s="41"/>
      <c r="D515" s="136"/>
      <c r="E515" s="102"/>
      <c r="F515" s="128"/>
      <c r="G515" s="35"/>
    </row>
    <row r="516" spans="1:7" x14ac:dyDescent="0.2">
      <c r="A516" s="29"/>
      <c r="B516" s="105"/>
      <c r="C516" s="41"/>
      <c r="D516" s="136"/>
      <c r="E516" s="102"/>
      <c r="F516" s="128"/>
      <c r="G516" s="35"/>
    </row>
    <row r="517" spans="1:7" x14ac:dyDescent="0.2">
      <c r="A517" s="29"/>
      <c r="B517" s="151"/>
      <c r="C517" s="119"/>
      <c r="D517" s="136"/>
      <c r="E517" s="108"/>
      <c r="F517" s="150"/>
      <c r="G517" s="35"/>
    </row>
    <row r="518" spans="1:7" x14ac:dyDescent="0.2">
      <c r="A518" s="29"/>
      <c r="B518" s="151"/>
      <c r="C518" s="119"/>
      <c r="D518" s="144"/>
      <c r="E518" s="108"/>
      <c r="F518" s="150"/>
      <c r="G518" s="35"/>
    </row>
    <row r="519" spans="1:7" x14ac:dyDescent="0.2">
      <c r="A519" s="29"/>
      <c r="B519" s="101"/>
      <c r="C519" s="41"/>
      <c r="D519" s="144"/>
      <c r="E519" s="155"/>
      <c r="F519" s="128"/>
      <c r="G519" s="35"/>
    </row>
    <row r="520" spans="1:7" x14ac:dyDescent="0.2">
      <c r="A520" s="29"/>
      <c r="B520" s="106"/>
      <c r="C520" s="41"/>
      <c r="D520" s="136"/>
      <c r="E520" s="104"/>
      <c r="F520" s="128"/>
      <c r="G520" s="35"/>
    </row>
    <row r="521" spans="1:7" x14ac:dyDescent="0.2">
      <c r="A521" s="29"/>
      <c r="B521" s="105"/>
      <c r="C521" s="41"/>
      <c r="D521" s="136"/>
      <c r="E521" s="108"/>
      <c r="F521" s="152"/>
      <c r="G521" s="35"/>
    </row>
    <row r="522" spans="1:7" x14ac:dyDescent="0.2">
      <c r="A522" s="29"/>
      <c r="B522" s="107"/>
      <c r="C522" s="41"/>
      <c r="D522" s="136"/>
      <c r="E522" s="153"/>
      <c r="F522" s="128"/>
      <c r="G522" s="35"/>
    </row>
    <row r="523" spans="1:7" x14ac:dyDescent="0.2">
      <c r="A523" s="29"/>
      <c r="B523" s="107"/>
      <c r="C523" s="41"/>
      <c r="D523" s="136"/>
      <c r="E523" s="153"/>
      <c r="F523" s="128"/>
      <c r="G523" s="35"/>
    </row>
    <row r="524" spans="1:7" x14ac:dyDescent="0.2">
      <c r="A524" s="29"/>
      <c r="B524" s="107"/>
      <c r="C524" s="41"/>
      <c r="D524" s="136"/>
      <c r="E524" s="153"/>
      <c r="F524" s="128"/>
      <c r="G524" s="35"/>
    </row>
    <row r="525" spans="1:7" x14ac:dyDescent="0.2">
      <c r="A525" s="29"/>
      <c r="B525" s="107"/>
      <c r="C525" s="41"/>
      <c r="D525" s="136"/>
      <c r="E525" s="153"/>
      <c r="F525" s="128"/>
      <c r="G525" s="35"/>
    </row>
    <row r="526" spans="1:7" x14ac:dyDescent="0.2">
      <c r="A526" s="29"/>
      <c r="B526" s="101"/>
      <c r="C526" s="41"/>
      <c r="D526" s="144"/>
      <c r="E526" s="108"/>
      <c r="F526" s="128"/>
      <c r="G526" s="35"/>
    </row>
    <row r="527" spans="1:7" x14ac:dyDescent="0.2">
      <c r="A527" s="29"/>
      <c r="B527" s="101"/>
      <c r="C527" s="41"/>
      <c r="D527" s="144"/>
      <c r="E527" s="153"/>
      <c r="F527" s="128"/>
      <c r="G527" s="35"/>
    </row>
    <row r="528" spans="1:7" x14ac:dyDescent="0.2">
      <c r="A528" s="29"/>
      <c r="B528" s="106"/>
      <c r="C528" s="41"/>
      <c r="D528" s="136"/>
      <c r="E528" s="104"/>
      <c r="F528" s="154"/>
      <c r="G528" s="35"/>
    </row>
    <row r="529" spans="1:7" x14ac:dyDescent="0.2">
      <c r="A529" s="29"/>
      <c r="B529" s="105"/>
      <c r="C529" s="41"/>
      <c r="D529" s="130"/>
      <c r="E529" s="104"/>
      <c r="F529" s="154"/>
      <c r="G529" s="35"/>
    </row>
    <row r="530" spans="1:7" x14ac:dyDescent="0.2">
      <c r="A530" s="29"/>
      <c r="B530" s="105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136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136"/>
      <c r="E533" s="104"/>
      <c r="F533" s="154"/>
      <c r="G533" s="35"/>
    </row>
    <row r="534" spans="1:7" x14ac:dyDescent="0.2">
      <c r="A534" s="29"/>
      <c r="B534" s="101"/>
      <c r="C534" s="41"/>
      <c r="D534" s="136"/>
      <c r="E534" s="104"/>
      <c r="F534" s="154"/>
      <c r="G534" s="35"/>
    </row>
    <row r="535" spans="1:7" x14ac:dyDescent="0.2">
      <c r="A535" s="29"/>
      <c r="B535" s="101"/>
      <c r="C535" s="41"/>
      <c r="D535" s="136"/>
      <c r="E535" s="153"/>
      <c r="F535" s="128"/>
      <c r="G535" s="35"/>
    </row>
    <row r="536" spans="1:7" x14ac:dyDescent="0.2">
      <c r="A536" s="29"/>
      <c r="B536" s="101"/>
      <c r="C536" s="41"/>
      <c r="D536" s="136"/>
      <c r="E536" s="153"/>
      <c r="F536" s="128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53"/>
      <c r="F538" s="128"/>
      <c r="G538" s="35"/>
    </row>
    <row r="539" spans="1:7" x14ac:dyDescent="0.2">
      <c r="A539" s="29"/>
      <c r="B539" s="101"/>
      <c r="C539" s="41"/>
      <c r="D539" s="136"/>
      <c r="E539" s="153"/>
      <c r="F539" s="128"/>
      <c r="G539" s="35"/>
    </row>
    <row r="540" spans="1:7" x14ac:dyDescent="0.2">
      <c r="A540" s="29"/>
      <c r="B540" s="101"/>
      <c r="C540" s="41"/>
      <c r="D540" s="136"/>
      <c r="E540" s="102"/>
      <c r="F540" s="128"/>
      <c r="G540" s="35"/>
    </row>
    <row r="541" spans="1:7" x14ac:dyDescent="0.2">
      <c r="A541" s="29"/>
      <c r="B541" s="101"/>
      <c r="C541" s="41"/>
      <c r="D541" s="144"/>
      <c r="E541" s="108"/>
      <c r="F541" s="149"/>
      <c r="G541" s="35"/>
    </row>
    <row r="542" spans="1:7" x14ac:dyDescent="0.2">
      <c r="A542" s="61"/>
      <c r="B542" s="101"/>
      <c r="C542" s="41"/>
      <c r="D542" s="144"/>
      <c r="E542" s="108"/>
      <c r="F542" s="149"/>
      <c r="G542" s="71"/>
    </row>
    <row r="543" spans="1:7" ht="13.5" thickBot="1" x14ac:dyDescent="0.25">
      <c r="A543" s="212"/>
      <c r="B543" s="132"/>
      <c r="C543" s="115"/>
      <c r="D543" s="115"/>
      <c r="E543" s="132"/>
      <c r="F543" s="49" t="s">
        <v>15</v>
      </c>
      <c r="G543" s="213">
        <f>SUM(G509:G541)</f>
        <v>9800</v>
      </c>
    </row>
    <row r="544" spans="1:7" ht="13.5" thickTop="1" x14ac:dyDescent="0.2">
      <c r="A544" s="1149" t="s">
        <v>3948</v>
      </c>
      <c r="B544" s="1150"/>
      <c r="C544" s="1150"/>
      <c r="D544" s="1150"/>
      <c r="E544" s="1150"/>
      <c r="F544" s="1150"/>
      <c r="G544" s="1151"/>
    </row>
    <row r="545" spans="1:7" ht="13.5" thickBot="1" x14ac:dyDescent="0.25">
      <c r="A545" s="52"/>
      <c r="B545" s="103"/>
      <c r="C545" s="1204" t="s">
        <v>8</v>
      </c>
      <c r="D545" s="1204"/>
      <c r="E545" s="1204"/>
      <c r="F545" s="1204"/>
      <c r="G545" s="56"/>
    </row>
    <row r="546" spans="1:7" ht="13.5" thickTop="1" x14ac:dyDescent="0.2">
      <c r="A546" s="1130"/>
      <c r="B546" s="1131"/>
      <c r="C546" s="1131"/>
      <c r="D546" s="57" t="s">
        <v>11</v>
      </c>
      <c r="E546" s="1132" t="s">
        <v>12</v>
      </c>
      <c r="F546" s="1132"/>
      <c r="G546" s="1133"/>
    </row>
    <row r="547" spans="1:7" x14ac:dyDescent="0.2">
      <c r="A547" s="1134" t="s">
        <v>17</v>
      </c>
      <c r="B547" s="1135"/>
      <c r="C547" s="1135"/>
      <c r="D547" s="39"/>
      <c r="E547" s="1136"/>
      <c r="F547" s="1137"/>
      <c r="G547" s="1138"/>
    </row>
    <row r="548" spans="1:7" x14ac:dyDescent="0.2">
      <c r="A548" s="1134" t="s">
        <v>38</v>
      </c>
      <c r="B548" s="1135"/>
      <c r="C548" s="1135"/>
      <c r="D548" s="73" t="s">
        <v>537</v>
      </c>
      <c r="E548" s="1139" t="s">
        <v>142</v>
      </c>
      <c r="F548" s="1139"/>
      <c r="G548" s="1140"/>
    </row>
    <row r="549" spans="1:7" ht="13.5" thickBot="1" x14ac:dyDescent="0.25">
      <c r="A549" s="1141" t="s">
        <v>39</v>
      </c>
      <c r="B549" s="1142"/>
      <c r="C549" s="1142"/>
      <c r="D549" s="59" t="s">
        <v>538</v>
      </c>
      <c r="E549" s="1198" t="s">
        <v>0</v>
      </c>
      <c r="F549" s="1143"/>
      <c r="G549" s="1144"/>
    </row>
    <row r="550" spans="1:7" ht="16.5" x14ac:dyDescent="0.25">
      <c r="A550" s="1152" t="s">
        <v>29</v>
      </c>
      <c r="B550" s="1153"/>
      <c r="C550" s="1153"/>
      <c r="D550" s="1153"/>
      <c r="E550" s="1153"/>
      <c r="F550" s="1153"/>
      <c r="G550" s="1154"/>
    </row>
    <row r="551" spans="1:7" x14ac:dyDescent="0.2">
      <c r="A551" s="1155" t="s">
        <v>48</v>
      </c>
      <c r="B551" s="1156"/>
      <c r="C551" s="1156"/>
      <c r="D551" s="1156"/>
      <c r="E551" s="1156"/>
      <c r="F551" s="1156"/>
      <c r="G551" s="1157"/>
    </row>
    <row r="552" spans="1:7" x14ac:dyDescent="0.2">
      <c r="A552" s="1158" t="s">
        <v>49</v>
      </c>
      <c r="B552" s="1159"/>
      <c r="C552" s="1159"/>
      <c r="D552" s="1159"/>
      <c r="E552" s="1159"/>
      <c r="F552" s="1159"/>
      <c r="G552" s="1160"/>
    </row>
    <row r="553" spans="1:7" x14ac:dyDescent="0.2">
      <c r="A553" s="6"/>
      <c r="B553" s="99"/>
      <c r="C553" s="8"/>
      <c r="D553" s="9"/>
      <c r="E553" s="99"/>
      <c r="F553" s="10"/>
      <c r="G553" s="11" t="s">
        <v>8</v>
      </c>
    </row>
    <row r="554" spans="1:7" x14ac:dyDescent="0.2">
      <c r="A554" s="12" t="s">
        <v>1</v>
      </c>
      <c r="B554" s="13"/>
      <c r="C554" s="14" t="s">
        <v>536</v>
      </c>
      <c r="D554" s="13"/>
      <c r="E554" s="343" t="s">
        <v>4083</v>
      </c>
      <c r="F554" s="98"/>
      <c r="G554" s="344" t="s">
        <v>4077</v>
      </c>
    </row>
    <row r="555" spans="1:7" x14ac:dyDescent="0.2">
      <c r="A555" s="17" t="s">
        <v>8</v>
      </c>
      <c r="B555" s="100"/>
      <c r="C555" s="19"/>
      <c r="D555" s="4"/>
      <c r="E555" s="1145"/>
      <c r="F555" s="1146"/>
      <c r="G555" s="20"/>
    </row>
    <row r="556" spans="1:7" x14ac:dyDescent="0.2">
      <c r="A556" s="21" t="s">
        <v>37</v>
      </c>
      <c r="B556" s="22"/>
      <c r="C556" s="22"/>
      <c r="D556" s="22"/>
      <c r="E556" s="23" t="s">
        <v>46</v>
      </c>
      <c r="F556" s="24"/>
      <c r="G556" s="20" t="s">
        <v>50</v>
      </c>
    </row>
    <row r="557" spans="1:7" x14ac:dyDescent="0.2">
      <c r="A557" s="6"/>
      <c r="B557" s="99"/>
      <c r="C557" s="8"/>
      <c r="D557" s="8"/>
      <c r="E557" s="1147"/>
      <c r="F557" s="1148"/>
      <c r="G557" s="25"/>
    </row>
    <row r="558" spans="1:7" ht="26.25" thickBot="1" x14ac:dyDescent="0.25">
      <c r="A558" s="210" t="s">
        <v>47</v>
      </c>
      <c r="B558" s="28" t="s">
        <v>23</v>
      </c>
      <c r="C558" s="28" t="s">
        <v>34</v>
      </c>
      <c r="D558" s="110" t="s">
        <v>53</v>
      </c>
      <c r="E558" s="114" t="s">
        <v>54</v>
      </c>
      <c r="F558" s="111" t="s">
        <v>55</v>
      </c>
      <c r="G558" s="112" t="s">
        <v>35</v>
      </c>
    </row>
    <row r="559" spans="1:7" ht="13.5" thickTop="1" x14ac:dyDescent="0.2">
      <c r="A559" s="29">
        <v>1</v>
      </c>
      <c r="B559" s="101"/>
      <c r="C559" s="352" t="s">
        <v>2733</v>
      </c>
      <c r="D559" s="357" t="s">
        <v>2885</v>
      </c>
      <c r="E559" s="158">
        <v>16</v>
      </c>
      <c r="F559" s="128">
        <v>40</v>
      </c>
      <c r="G559" s="35">
        <f>F559*E559</f>
        <v>640</v>
      </c>
    </row>
    <row r="560" spans="1:7" x14ac:dyDescent="0.2">
      <c r="A560" s="29">
        <v>2</v>
      </c>
      <c r="B560" s="101"/>
      <c r="C560" s="352" t="s">
        <v>2733</v>
      </c>
      <c r="D560" s="351" t="s">
        <v>2871</v>
      </c>
      <c r="E560" s="158">
        <v>16</v>
      </c>
      <c r="F560" s="128">
        <v>40</v>
      </c>
      <c r="G560" s="35">
        <f t="shared" ref="G560:G561" si="1">F560*E560</f>
        <v>640</v>
      </c>
    </row>
    <row r="561" spans="1:7" x14ac:dyDescent="0.2">
      <c r="A561" s="29">
        <v>3</v>
      </c>
      <c r="B561" s="101"/>
      <c r="C561" s="352" t="s">
        <v>2733</v>
      </c>
      <c r="D561" s="351" t="s">
        <v>2875</v>
      </c>
      <c r="E561" s="108">
        <v>16</v>
      </c>
      <c r="F561" s="128">
        <v>40</v>
      </c>
      <c r="G561" s="35">
        <f t="shared" si="1"/>
        <v>640</v>
      </c>
    </row>
    <row r="562" spans="1:7" x14ac:dyDescent="0.2">
      <c r="A562" s="29"/>
      <c r="B562" s="101"/>
      <c r="C562" s="41"/>
      <c r="D562" s="351"/>
      <c r="E562" s="157"/>
      <c r="F562" s="149"/>
      <c r="G562" s="35"/>
    </row>
    <row r="563" spans="1:7" x14ac:dyDescent="0.2">
      <c r="A563" s="29"/>
      <c r="B563" s="101"/>
      <c r="C563" s="41"/>
      <c r="D563" s="129"/>
      <c r="E563" s="108"/>
      <c r="F563" s="128"/>
      <c r="G563" s="35"/>
    </row>
    <row r="564" spans="1:7" x14ac:dyDescent="0.2">
      <c r="A564" s="29"/>
      <c r="B564" s="105"/>
      <c r="C564" s="41"/>
      <c r="D564" s="136"/>
      <c r="E564" s="102"/>
      <c r="F564" s="128"/>
      <c r="G564" s="35"/>
    </row>
    <row r="565" spans="1:7" x14ac:dyDescent="0.2">
      <c r="A565" s="29"/>
      <c r="B565" s="105"/>
      <c r="C565" s="41"/>
      <c r="D565" s="136"/>
      <c r="E565" s="102"/>
      <c r="F565" s="128"/>
      <c r="G565" s="35"/>
    </row>
    <row r="566" spans="1:7" x14ac:dyDescent="0.2">
      <c r="A566" s="29"/>
      <c r="B566" s="105"/>
      <c r="C566" s="41"/>
      <c r="D566" s="136"/>
      <c r="E566" s="102"/>
      <c r="F566" s="128"/>
      <c r="G566" s="35"/>
    </row>
    <row r="567" spans="1:7" x14ac:dyDescent="0.2">
      <c r="A567" s="29"/>
      <c r="B567" s="151"/>
      <c r="C567" s="119"/>
      <c r="D567" s="136"/>
      <c r="E567" s="108"/>
      <c r="F567" s="150"/>
      <c r="G567" s="35"/>
    </row>
    <row r="568" spans="1:7" x14ac:dyDescent="0.2">
      <c r="A568" s="29"/>
      <c r="B568" s="151"/>
      <c r="C568" s="119"/>
      <c r="D568" s="144"/>
      <c r="E568" s="108"/>
      <c r="F568" s="150"/>
      <c r="G568" s="35"/>
    </row>
    <row r="569" spans="1:7" x14ac:dyDescent="0.2">
      <c r="A569" s="29"/>
      <c r="B569" s="101"/>
      <c r="C569" s="41"/>
      <c r="D569" s="144"/>
      <c r="E569" s="155"/>
      <c r="F569" s="128"/>
      <c r="G569" s="35"/>
    </row>
    <row r="570" spans="1:7" x14ac:dyDescent="0.2">
      <c r="A570" s="29"/>
      <c r="B570" s="106"/>
      <c r="C570" s="41"/>
      <c r="D570" s="136"/>
      <c r="E570" s="104"/>
      <c r="F570" s="128"/>
      <c r="G570" s="35"/>
    </row>
    <row r="571" spans="1:7" x14ac:dyDescent="0.2">
      <c r="A571" s="29"/>
      <c r="B571" s="105"/>
      <c r="C571" s="41"/>
      <c r="D571" s="136"/>
      <c r="E571" s="108"/>
      <c r="F571" s="152"/>
      <c r="G571" s="35"/>
    </row>
    <row r="572" spans="1:7" x14ac:dyDescent="0.2">
      <c r="A572" s="29"/>
      <c r="B572" s="107"/>
      <c r="C572" s="41"/>
      <c r="D572" s="136"/>
      <c r="E572" s="153"/>
      <c r="F572" s="128"/>
      <c r="G572" s="35"/>
    </row>
    <row r="573" spans="1:7" x14ac:dyDescent="0.2">
      <c r="A573" s="29"/>
      <c r="B573" s="107"/>
      <c r="C573" s="41"/>
      <c r="D573" s="136"/>
      <c r="E573" s="153"/>
      <c r="F573" s="128"/>
      <c r="G573" s="35"/>
    </row>
    <row r="574" spans="1:7" x14ac:dyDescent="0.2">
      <c r="A574" s="29"/>
      <c r="B574" s="107"/>
      <c r="C574" s="41"/>
      <c r="D574" s="136"/>
      <c r="E574" s="153"/>
      <c r="F574" s="128"/>
      <c r="G574" s="35"/>
    </row>
    <row r="575" spans="1:7" x14ac:dyDescent="0.2">
      <c r="A575" s="29"/>
      <c r="B575" s="107"/>
      <c r="C575" s="41"/>
      <c r="D575" s="136"/>
      <c r="E575" s="153"/>
      <c r="F575" s="128"/>
      <c r="G575" s="35"/>
    </row>
    <row r="576" spans="1:7" x14ac:dyDescent="0.2">
      <c r="A576" s="29"/>
      <c r="B576" s="101"/>
      <c r="C576" s="41"/>
      <c r="D576" s="144"/>
      <c r="E576" s="108"/>
      <c r="F576" s="128"/>
      <c r="G576" s="35"/>
    </row>
    <row r="577" spans="1:7" x14ac:dyDescent="0.2">
      <c r="A577" s="29"/>
      <c r="B577" s="101"/>
      <c r="C577" s="41"/>
      <c r="D577" s="144"/>
      <c r="E577" s="153"/>
      <c r="F577" s="128"/>
      <c r="G577" s="35"/>
    </row>
    <row r="578" spans="1:7" x14ac:dyDescent="0.2">
      <c r="A578" s="29"/>
      <c r="B578" s="106"/>
      <c r="C578" s="41"/>
      <c r="D578" s="136"/>
      <c r="E578" s="104"/>
      <c r="F578" s="154"/>
      <c r="G578" s="35"/>
    </row>
    <row r="579" spans="1:7" x14ac:dyDescent="0.2">
      <c r="A579" s="29"/>
      <c r="B579" s="105"/>
      <c r="C579" s="41"/>
      <c r="D579" s="130"/>
      <c r="E579" s="104"/>
      <c r="F579" s="154"/>
      <c r="G579" s="35"/>
    </row>
    <row r="580" spans="1:7" x14ac:dyDescent="0.2">
      <c r="A580" s="29"/>
      <c r="B580" s="105"/>
      <c r="C580" s="41"/>
      <c r="D580" s="136"/>
      <c r="E580" s="104"/>
      <c r="F580" s="154"/>
      <c r="G580" s="35"/>
    </row>
    <row r="581" spans="1:7" x14ac:dyDescent="0.2">
      <c r="A581" s="29"/>
      <c r="B581" s="101"/>
      <c r="C581" s="41"/>
      <c r="D581" s="136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136"/>
      <c r="E583" s="104"/>
      <c r="F583" s="154"/>
      <c r="G583" s="35"/>
    </row>
    <row r="584" spans="1:7" x14ac:dyDescent="0.2">
      <c r="A584" s="29"/>
      <c r="B584" s="101"/>
      <c r="C584" s="41"/>
      <c r="D584" s="136"/>
      <c r="E584" s="104"/>
      <c r="F584" s="154"/>
      <c r="G584" s="35"/>
    </row>
    <row r="585" spans="1:7" x14ac:dyDescent="0.2">
      <c r="A585" s="29"/>
      <c r="B585" s="101"/>
      <c r="C585" s="41"/>
      <c r="D585" s="136"/>
      <c r="E585" s="153"/>
      <c r="F585" s="128"/>
      <c r="G585" s="35"/>
    </row>
    <row r="586" spans="1:7" x14ac:dyDescent="0.2">
      <c r="A586" s="29"/>
      <c r="B586" s="101"/>
      <c r="C586" s="41"/>
      <c r="D586" s="136"/>
      <c r="E586" s="153"/>
      <c r="F586" s="128"/>
      <c r="G586" s="35"/>
    </row>
    <row r="587" spans="1:7" x14ac:dyDescent="0.2">
      <c r="A587" s="29"/>
      <c r="B587" s="101"/>
      <c r="C587" s="41"/>
      <c r="D587" s="136"/>
      <c r="E587" s="153"/>
      <c r="F587" s="128"/>
      <c r="G587" s="35"/>
    </row>
    <row r="588" spans="1:7" x14ac:dyDescent="0.2">
      <c r="A588" s="29"/>
      <c r="B588" s="101"/>
      <c r="C588" s="41"/>
      <c r="D588" s="136"/>
      <c r="E588" s="153"/>
      <c r="F588" s="128"/>
      <c r="G588" s="35"/>
    </row>
    <row r="589" spans="1:7" x14ac:dyDescent="0.2">
      <c r="A589" s="29"/>
      <c r="B589" s="101"/>
      <c r="C589" s="41"/>
      <c r="D589" s="136"/>
      <c r="E589" s="153"/>
      <c r="F589" s="128"/>
      <c r="G589" s="35"/>
    </row>
    <row r="590" spans="1:7" x14ac:dyDescent="0.2">
      <c r="A590" s="29"/>
      <c r="B590" s="101"/>
      <c r="C590" s="41"/>
      <c r="D590" s="136"/>
      <c r="E590" s="102"/>
      <c r="F590" s="128"/>
      <c r="G590" s="35"/>
    </row>
    <row r="591" spans="1:7" x14ac:dyDescent="0.2">
      <c r="A591" s="29"/>
      <c r="B591" s="101"/>
      <c r="C591" s="41"/>
      <c r="D591" s="144"/>
      <c r="E591" s="108"/>
      <c r="F591" s="149"/>
      <c r="G591" s="35"/>
    </row>
    <row r="592" spans="1:7" x14ac:dyDescent="0.2">
      <c r="A592" s="61"/>
      <c r="B592" s="101"/>
      <c r="C592" s="41"/>
      <c r="D592" s="144"/>
      <c r="E592" s="108"/>
      <c r="F592" s="149"/>
      <c r="G592" s="71"/>
    </row>
    <row r="593" spans="1:7" ht="13.5" thickBot="1" x14ac:dyDescent="0.25">
      <c r="A593" s="212"/>
      <c r="B593" s="132"/>
      <c r="C593" s="115"/>
      <c r="D593" s="115"/>
      <c r="E593" s="132"/>
      <c r="F593" s="49" t="s">
        <v>15</v>
      </c>
      <c r="G593" s="213">
        <f>SUM(G559:G591)</f>
        <v>1920</v>
      </c>
    </row>
    <row r="594" spans="1:7" ht="13.5" thickTop="1" x14ac:dyDescent="0.2">
      <c r="A594" s="1149" t="s">
        <v>3644</v>
      </c>
      <c r="B594" s="1150"/>
      <c r="C594" s="1150"/>
      <c r="D594" s="1150"/>
      <c r="E594" s="1150"/>
      <c r="F594" s="1150"/>
      <c r="G594" s="1151"/>
    </row>
    <row r="595" spans="1:7" ht="13.5" thickBot="1" x14ac:dyDescent="0.25">
      <c r="A595" s="52"/>
      <c r="B595" s="103"/>
      <c r="C595" s="1204" t="s">
        <v>8</v>
      </c>
      <c r="D595" s="1204"/>
      <c r="E595" s="1204"/>
      <c r="F595" s="1204"/>
      <c r="G595" s="56"/>
    </row>
    <row r="596" spans="1:7" ht="13.5" thickTop="1" x14ac:dyDescent="0.2">
      <c r="A596" s="1130"/>
      <c r="B596" s="1131"/>
      <c r="C596" s="1131"/>
      <c r="D596" s="57" t="s">
        <v>11</v>
      </c>
      <c r="E596" s="1132" t="s">
        <v>12</v>
      </c>
      <c r="F596" s="1132"/>
      <c r="G596" s="1133"/>
    </row>
    <row r="597" spans="1:7" x14ac:dyDescent="0.2">
      <c r="A597" s="1134" t="s">
        <v>17</v>
      </c>
      <c r="B597" s="1135"/>
      <c r="C597" s="1135"/>
      <c r="D597" s="39"/>
      <c r="E597" s="1136"/>
      <c r="F597" s="1137"/>
      <c r="G597" s="1138"/>
    </row>
    <row r="598" spans="1:7" x14ac:dyDescent="0.2">
      <c r="A598" s="1134" t="s">
        <v>38</v>
      </c>
      <c r="B598" s="1135"/>
      <c r="C598" s="1135"/>
      <c r="D598" s="73" t="s">
        <v>537</v>
      </c>
      <c r="E598" s="1139" t="s">
        <v>142</v>
      </c>
      <c r="F598" s="1139"/>
      <c r="G598" s="1140"/>
    </row>
    <row r="599" spans="1:7" ht="13.5" thickBot="1" x14ac:dyDescent="0.25">
      <c r="A599" s="1141" t="s">
        <v>39</v>
      </c>
      <c r="B599" s="1142"/>
      <c r="C599" s="1142"/>
      <c r="D599" s="59" t="s">
        <v>538</v>
      </c>
      <c r="E599" s="1198" t="s">
        <v>0</v>
      </c>
      <c r="F599" s="1143"/>
      <c r="G599" s="1144"/>
    </row>
    <row r="600" spans="1:7" ht="16.5" x14ac:dyDescent="0.25">
      <c r="A600" s="1152" t="s">
        <v>29</v>
      </c>
      <c r="B600" s="1153"/>
      <c r="C600" s="1153"/>
      <c r="D600" s="1153"/>
      <c r="E600" s="1153"/>
      <c r="F600" s="1153"/>
      <c r="G600" s="1154"/>
    </row>
    <row r="601" spans="1:7" x14ac:dyDescent="0.2">
      <c r="A601" s="1155" t="s">
        <v>48</v>
      </c>
      <c r="B601" s="1156"/>
      <c r="C601" s="1156"/>
      <c r="D601" s="1156"/>
      <c r="E601" s="1156"/>
      <c r="F601" s="1156"/>
      <c r="G601" s="1157"/>
    </row>
    <row r="602" spans="1:7" x14ac:dyDescent="0.2">
      <c r="A602" s="1158" t="s">
        <v>49</v>
      </c>
      <c r="B602" s="1159"/>
      <c r="C602" s="1159"/>
      <c r="D602" s="1159"/>
      <c r="E602" s="1159"/>
      <c r="F602" s="1159"/>
      <c r="G602" s="1160"/>
    </row>
    <row r="603" spans="1:7" x14ac:dyDescent="0.2">
      <c r="A603" s="6"/>
      <c r="B603" s="99"/>
      <c r="C603" s="8"/>
      <c r="D603" s="9"/>
      <c r="E603" s="99"/>
      <c r="F603" s="10"/>
      <c r="G603" s="11" t="s">
        <v>8</v>
      </c>
    </row>
    <row r="604" spans="1:7" x14ac:dyDescent="0.2">
      <c r="A604" s="12" t="s">
        <v>1</v>
      </c>
      <c r="B604" s="13"/>
      <c r="C604" s="14" t="s">
        <v>536</v>
      </c>
      <c r="D604" s="13"/>
      <c r="E604" s="343" t="s">
        <v>4084</v>
      </c>
      <c r="F604" s="98"/>
      <c r="G604" s="344" t="s">
        <v>4077</v>
      </c>
    </row>
    <row r="605" spans="1:7" x14ac:dyDescent="0.2">
      <c r="A605" s="17" t="s">
        <v>8</v>
      </c>
      <c r="B605" s="100"/>
      <c r="C605" s="19"/>
      <c r="D605" s="4"/>
      <c r="E605" s="1145"/>
      <c r="F605" s="1146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1147"/>
      <c r="F607" s="1148"/>
      <c r="G607" s="25"/>
    </row>
    <row r="608" spans="1:7" ht="26.25" thickBot="1" x14ac:dyDescent="0.25">
      <c r="A608" s="210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ht="13.5" thickTop="1" x14ac:dyDescent="0.2">
      <c r="A609" s="29">
        <v>1</v>
      </c>
      <c r="B609" s="101"/>
      <c r="C609" s="352" t="s">
        <v>2311</v>
      </c>
      <c r="D609" s="357" t="s">
        <v>2310</v>
      </c>
      <c r="E609" s="158">
        <v>150</v>
      </c>
      <c r="F609" s="128">
        <v>40</v>
      </c>
      <c r="G609" s="35">
        <f>F609*E609</f>
        <v>6000</v>
      </c>
    </row>
    <row r="610" spans="1:7" x14ac:dyDescent="0.2">
      <c r="A610" s="29"/>
      <c r="B610" s="101"/>
      <c r="C610" s="41"/>
      <c r="D610" s="351"/>
      <c r="E610" s="158"/>
      <c r="F610" s="128"/>
      <c r="G610" s="353" t="s">
        <v>8</v>
      </c>
    </row>
    <row r="611" spans="1:7" x14ac:dyDescent="0.2">
      <c r="A611" s="29"/>
      <c r="B611" s="101"/>
      <c r="C611" s="352"/>
      <c r="D611" s="351"/>
      <c r="E611" s="108"/>
      <c r="F611" s="128"/>
      <c r="G611" s="353" t="s">
        <v>8</v>
      </c>
    </row>
    <row r="612" spans="1:7" x14ac:dyDescent="0.2">
      <c r="A612" s="29"/>
      <c r="B612" s="101"/>
      <c r="C612" s="41"/>
      <c r="D612" s="351"/>
      <c r="E612" s="157"/>
      <c r="F612" s="149"/>
      <c r="G612" s="35"/>
    </row>
    <row r="613" spans="1:7" x14ac:dyDescent="0.2">
      <c r="A613" s="29"/>
      <c r="B613" s="101"/>
      <c r="C613" s="41"/>
      <c r="D613" s="129"/>
      <c r="E613" s="108"/>
      <c r="F613" s="128"/>
      <c r="G613" s="35"/>
    </row>
    <row r="614" spans="1:7" x14ac:dyDescent="0.2">
      <c r="A614" s="29"/>
      <c r="B614" s="105"/>
      <c r="C614" s="41"/>
      <c r="D614" s="136"/>
      <c r="E614" s="102"/>
      <c r="F614" s="128"/>
      <c r="G614" s="35"/>
    </row>
    <row r="615" spans="1:7" x14ac:dyDescent="0.2">
      <c r="A615" s="29"/>
      <c r="B615" s="105"/>
      <c r="C615" s="41"/>
      <c r="D615" s="136"/>
      <c r="E615" s="102"/>
      <c r="F615" s="128"/>
      <c r="G615" s="35"/>
    </row>
    <row r="616" spans="1:7" x14ac:dyDescent="0.2">
      <c r="A616" s="29"/>
      <c r="B616" s="105"/>
      <c r="C616" s="41"/>
      <c r="D616" s="136"/>
      <c r="E616" s="102"/>
      <c r="F616" s="128"/>
      <c r="G616" s="35"/>
    </row>
    <row r="617" spans="1:7" x14ac:dyDescent="0.2">
      <c r="A617" s="29"/>
      <c r="B617" s="151"/>
      <c r="C617" s="119"/>
      <c r="D617" s="136"/>
      <c r="E617" s="108"/>
      <c r="F617" s="150"/>
      <c r="G617" s="35"/>
    </row>
    <row r="618" spans="1:7" x14ac:dyDescent="0.2">
      <c r="A618" s="29"/>
      <c r="B618" s="151"/>
      <c r="C618" s="119"/>
      <c r="D618" s="144"/>
      <c r="E618" s="108"/>
      <c r="F618" s="150"/>
      <c r="G618" s="35"/>
    </row>
    <row r="619" spans="1:7" x14ac:dyDescent="0.2">
      <c r="A619" s="29"/>
      <c r="B619" s="101"/>
      <c r="C619" s="41"/>
      <c r="D619" s="144"/>
      <c r="E619" s="155"/>
      <c r="F619" s="128"/>
      <c r="G619" s="35"/>
    </row>
    <row r="620" spans="1:7" x14ac:dyDescent="0.2">
      <c r="A620" s="29"/>
      <c r="B620" s="106"/>
      <c r="C620" s="41"/>
      <c r="D620" s="136"/>
      <c r="E620" s="104"/>
      <c r="F620" s="128"/>
      <c r="G620" s="35"/>
    </row>
    <row r="621" spans="1:7" x14ac:dyDescent="0.2">
      <c r="A621" s="29"/>
      <c r="B621" s="105"/>
      <c r="C621" s="41"/>
      <c r="D621" s="136"/>
      <c r="E621" s="108"/>
      <c r="F621" s="152"/>
      <c r="G621" s="35"/>
    </row>
    <row r="622" spans="1:7" x14ac:dyDescent="0.2">
      <c r="A622" s="29"/>
      <c r="B622" s="107"/>
      <c r="C622" s="41"/>
      <c r="D622" s="136"/>
      <c r="E622" s="153"/>
      <c r="F622" s="128"/>
      <c r="G622" s="35"/>
    </row>
    <row r="623" spans="1:7" x14ac:dyDescent="0.2">
      <c r="A623" s="29"/>
      <c r="B623" s="107"/>
      <c r="C623" s="41"/>
      <c r="D623" s="136"/>
      <c r="E623" s="153"/>
      <c r="F623" s="128"/>
      <c r="G623" s="35"/>
    </row>
    <row r="624" spans="1:7" x14ac:dyDescent="0.2">
      <c r="A624" s="29"/>
      <c r="B624" s="107"/>
      <c r="C624" s="41"/>
      <c r="D624" s="136"/>
      <c r="E624" s="153"/>
      <c r="F624" s="128"/>
      <c r="G624" s="35"/>
    </row>
    <row r="625" spans="1:7" x14ac:dyDescent="0.2">
      <c r="A625" s="29"/>
      <c r="B625" s="107"/>
      <c r="C625" s="41"/>
      <c r="D625" s="136"/>
      <c r="E625" s="153"/>
      <c r="F625" s="128"/>
      <c r="G625" s="35"/>
    </row>
    <row r="626" spans="1:7" x14ac:dyDescent="0.2">
      <c r="A626" s="29"/>
      <c r="B626" s="101"/>
      <c r="C626" s="41"/>
      <c r="D626" s="144"/>
      <c r="E626" s="108"/>
      <c r="F626" s="128"/>
      <c r="G626" s="35"/>
    </row>
    <row r="627" spans="1:7" x14ac:dyDescent="0.2">
      <c r="A627" s="29"/>
      <c r="B627" s="101"/>
      <c r="C627" s="41"/>
      <c r="D627" s="144"/>
      <c r="E627" s="153"/>
      <c r="F627" s="128"/>
      <c r="G627" s="35"/>
    </row>
    <row r="628" spans="1:7" x14ac:dyDescent="0.2">
      <c r="A628" s="29"/>
      <c r="B628" s="106"/>
      <c r="C628" s="41"/>
      <c r="D628" s="136"/>
      <c r="E628" s="104"/>
      <c r="F628" s="154"/>
      <c r="G628" s="35"/>
    </row>
    <row r="629" spans="1:7" x14ac:dyDescent="0.2">
      <c r="A629" s="29"/>
      <c r="B629" s="105"/>
      <c r="C629" s="41"/>
      <c r="D629" s="130"/>
      <c r="E629" s="104"/>
      <c r="F629" s="154"/>
      <c r="G629" s="35"/>
    </row>
    <row r="630" spans="1:7" x14ac:dyDescent="0.2">
      <c r="A630" s="29"/>
      <c r="B630" s="105"/>
      <c r="C630" s="41"/>
      <c r="D630" s="136"/>
      <c r="E630" s="104"/>
      <c r="F630" s="154"/>
      <c r="G630" s="35"/>
    </row>
    <row r="631" spans="1:7" x14ac:dyDescent="0.2">
      <c r="A631" s="29"/>
      <c r="B631" s="101"/>
      <c r="C631" s="41"/>
      <c r="D631" s="136"/>
      <c r="E631" s="104"/>
      <c r="F631" s="154"/>
      <c r="G631" s="35"/>
    </row>
    <row r="632" spans="1:7" x14ac:dyDescent="0.2">
      <c r="A632" s="29"/>
      <c r="B632" s="101"/>
      <c r="C632" s="41"/>
      <c r="D632" s="136"/>
      <c r="E632" s="104"/>
      <c r="F632" s="154"/>
      <c r="G632" s="35"/>
    </row>
    <row r="633" spans="1:7" x14ac:dyDescent="0.2">
      <c r="A633" s="29"/>
      <c r="B633" s="101"/>
      <c r="C633" s="41"/>
      <c r="D633" s="136"/>
      <c r="E633" s="104"/>
      <c r="F633" s="154"/>
      <c r="G633" s="35"/>
    </row>
    <row r="634" spans="1:7" x14ac:dyDescent="0.2">
      <c r="A634" s="29"/>
      <c r="B634" s="101"/>
      <c r="C634" s="41"/>
      <c r="D634" s="136"/>
      <c r="E634" s="104"/>
      <c r="F634" s="154"/>
      <c r="G634" s="35"/>
    </row>
    <row r="635" spans="1:7" x14ac:dyDescent="0.2">
      <c r="A635" s="29"/>
      <c r="B635" s="101"/>
      <c r="C635" s="41"/>
      <c r="D635" s="136"/>
      <c r="E635" s="153"/>
      <c r="F635" s="128"/>
      <c r="G635" s="35"/>
    </row>
    <row r="636" spans="1:7" x14ac:dyDescent="0.2">
      <c r="A636" s="29"/>
      <c r="B636" s="101"/>
      <c r="C636" s="41"/>
      <c r="D636" s="136"/>
      <c r="E636" s="153"/>
      <c r="F636" s="128"/>
      <c r="G636" s="35"/>
    </row>
    <row r="637" spans="1:7" x14ac:dyDescent="0.2">
      <c r="A637" s="29"/>
      <c r="B637" s="101"/>
      <c r="C637" s="41"/>
      <c r="D637" s="136"/>
      <c r="E637" s="153"/>
      <c r="F637" s="128"/>
      <c r="G637" s="35"/>
    </row>
    <row r="638" spans="1:7" x14ac:dyDescent="0.2">
      <c r="A638" s="29"/>
      <c r="B638" s="101"/>
      <c r="C638" s="41"/>
      <c r="D638" s="136"/>
      <c r="E638" s="153"/>
      <c r="F638" s="128"/>
      <c r="G638" s="35"/>
    </row>
    <row r="639" spans="1:7" x14ac:dyDescent="0.2">
      <c r="A639" s="29"/>
      <c r="B639" s="101"/>
      <c r="C639" s="41"/>
      <c r="D639" s="136"/>
      <c r="E639" s="153"/>
      <c r="F639" s="128"/>
      <c r="G639" s="35"/>
    </row>
    <row r="640" spans="1:7" x14ac:dyDescent="0.2">
      <c r="A640" s="29"/>
      <c r="B640" s="101"/>
      <c r="C640" s="41"/>
      <c r="D640" s="136"/>
      <c r="E640" s="102"/>
      <c r="F640" s="128"/>
      <c r="G640" s="35"/>
    </row>
    <row r="641" spans="1:7" x14ac:dyDescent="0.2">
      <c r="A641" s="29"/>
      <c r="B641" s="101"/>
      <c r="C641" s="41"/>
      <c r="D641" s="144"/>
      <c r="E641" s="108"/>
      <c r="F641" s="149"/>
      <c r="G641" s="35"/>
    </row>
    <row r="642" spans="1:7" x14ac:dyDescent="0.2">
      <c r="A642" s="61"/>
      <c r="B642" s="101"/>
      <c r="C642" s="41"/>
      <c r="D642" s="144"/>
      <c r="E642" s="108"/>
      <c r="F642" s="149"/>
      <c r="G642" s="71"/>
    </row>
    <row r="643" spans="1:7" ht="13.5" thickBot="1" x14ac:dyDescent="0.25">
      <c r="A643" s="212"/>
      <c r="B643" s="132"/>
      <c r="C643" s="115"/>
      <c r="D643" s="115"/>
      <c r="E643" s="132"/>
      <c r="F643" s="49" t="s">
        <v>15</v>
      </c>
      <c r="G643" s="213">
        <f>SUM(G609:G641)</f>
        <v>6000</v>
      </c>
    </row>
    <row r="644" spans="1:7" ht="13.5" thickTop="1" x14ac:dyDescent="0.2">
      <c r="A644" s="1149" t="s">
        <v>4078</v>
      </c>
      <c r="B644" s="1150"/>
      <c r="C644" s="1150"/>
      <c r="D644" s="1150"/>
      <c r="E644" s="1150"/>
      <c r="F644" s="1150"/>
      <c r="G644" s="1151"/>
    </row>
    <row r="645" spans="1:7" ht="13.5" thickBot="1" x14ac:dyDescent="0.25">
      <c r="A645" s="52"/>
      <c r="B645" s="103"/>
      <c r="C645" s="1204" t="s">
        <v>8</v>
      </c>
      <c r="D645" s="1204"/>
      <c r="E645" s="1204"/>
      <c r="F645" s="1204"/>
      <c r="G645" s="56"/>
    </row>
    <row r="646" spans="1:7" ht="13.5" thickTop="1" x14ac:dyDescent="0.2">
      <c r="A646" s="1130"/>
      <c r="B646" s="1131"/>
      <c r="C646" s="1131"/>
      <c r="D646" s="57" t="s">
        <v>11</v>
      </c>
      <c r="E646" s="1132" t="s">
        <v>12</v>
      </c>
      <c r="F646" s="1132"/>
      <c r="G646" s="1133"/>
    </row>
    <row r="647" spans="1:7" x14ac:dyDescent="0.2">
      <c r="A647" s="1134" t="s">
        <v>17</v>
      </c>
      <c r="B647" s="1135"/>
      <c r="C647" s="1135"/>
      <c r="D647" s="39"/>
      <c r="E647" s="1136"/>
      <c r="F647" s="1137"/>
      <c r="G647" s="1138"/>
    </row>
    <row r="648" spans="1:7" x14ac:dyDescent="0.2">
      <c r="A648" s="1134" t="s">
        <v>38</v>
      </c>
      <c r="B648" s="1135"/>
      <c r="C648" s="1135"/>
      <c r="D648" s="73" t="s">
        <v>537</v>
      </c>
      <c r="E648" s="1139" t="s">
        <v>142</v>
      </c>
      <c r="F648" s="1139"/>
      <c r="G648" s="1140"/>
    </row>
    <row r="649" spans="1:7" ht="13.5" thickBot="1" x14ac:dyDescent="0.25">
      <c r="A649" s="1141" t="s">
        <v>39</v>
      </c>
      <c r="B649" s="1142"/>
      <c r="C649" s="1142"/>
      <c r="D649" s="59" t="s">
        <v>538</v>
      </c>
      <c r="E649" s="1198" t="s">
        <v>0</v>
      </c>
      <c r="F649" s="1143"/>
      <c r="G649" s="1144"/>
    </row>
    <row r="650" spans="1:7" ht="16.5" x14ac:dyDescent="0.25">
      <c r="A650" s="1152" t="s">
        <v>29</v>
      </c>
      <c r="B650" s="1153"/>
      <c r="C650" s="1153"/>
      <c r="D650" s="1153"/>
      <c r="E650" s="1153"/>
      <c r="F650" s="1153"/>
      <c r="G650" s="1154"/>
    </row>
    <row r="651" spans="1:7" x14ac:dyDescent="0.2">
      <c r="A651" s="1155" t="s">
        <v>48</v>
      </c>
      <c r="B651" s="1156"/>
      <c r="C651" s="1156"/>
      <c r="D651" s="1156"/>
      <c r="E651" s="1156"/>
      <c r="F651" s="1156"/>
      <c r="G651" s="1157"/>
    </row>
    <row r="652" spans="1:7" x14ac:dyDescent="0.2">
      <c r="A652" s="1158" t="s">
        <v>49</v>
      </c>
      <c r="B652" s="1159"/>
      <c r="C652" s="1159"/>
      <c r="D652" s="1159"/>
      <c r="E652" s="1159"/>
      <c r="F652" s="1159"/>
      <c r="G652" s="1160"/>
    </row>
    <row r="653" spans="1:7" x14ac:dyDescent="0.2">
      <c r="A653" s="6"/>
      <c r="B653" s="99"/>
      <c r="C653" s="8"/>
      <c r="D653" s="9"/>
      <c r="E653" s="99"/>
      <c r="F653" s="10"/>
      <c r="G653" s="11" t="s">
        <v>8</v>
      </c>
    </row>
    <row r="654" spans="1:7" x14ac:dyDescent="0.2">
      <c r="A654" s="12" t="s">
        <v>1</v>
      </c>
      <c r="B654" s="13"/>
      <c r="C654" s="14" t="s">
        <v>536</v>
      </c>
      <c r="D654" s="13"/>
      <c r="E654" s="343" t="s">
        <v>4142</v>
      </c>
      <c r="F654" s="98"/>
      <c r="G654" s="344" t="s">
        <v>4130</v>
      </c>
    </row>
    <row r="655" spans="1:7" x14ac:dyDescent="0.2">
      <c r="A655" s="17" t="s">
        <v>8</v>
      </c>
      <c r="B655" s="100"/>
      <c r="C655" s="19"/>
      <c r="D655" s="4"/>
      <c r="E655" s="1145"/>
      <c r="F655" s="1146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1147"/>
      <c r="F657" s="1148"/>
      <c r="G657" s="25"/>
    </row>
    <row r="658" spans="1:7" ht="26.25" thickBot="1" x14ac:dyDescent="0.25">
      <c r="A658" s="210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29">
        <v>1</v>
      </c>
      <c r="B659" s="101"/>
      <c r="C659" s="352" t="s">
        <v>153</v>
      </c>
      <c r="D659" s="357" t="s">
        <v>2306</v>
      </c>
      <c r="E659" s="158">
        <v>1</v>
      </c>
      <c r="F659" s="128">
        <v>2300</v>
      </c>
      <c r="G659" s="35">
        <f>F659*E659</f>
        <v>2300</v>
      </c>
    </row>
    <row r="660" spans="1:7" x14ac:dyDescent="0.2">
      <c r="A660" s="29"/>
      <c r="B660" s="101"/>
      <c r="C660" s="41"/>
      <c r="D660" s="351" t="s">
        <v>4193</v>
      </c>
      <c r="E660" s="158"/>
      <c r="F660" s="128"/>
      <c r="G660" s="353" t="s">
        <v>8</v>
      </c>
    </row>
    <row r="661" spans="1:7" x14ac:dyDescent="0.2">
      <c r="A661" s="29"/>
      <c r="B661" s="101"/>
      <c r="C661" s="352"/>
      <c r="D661" s="351"/>
      <c r="E661" s="108"/>
      <c r="F661" s="128"/>
      <c r="G661" s="353" t="s">
        <v>8</v>
      </c>
    </row>
    <row r="662" spans="1:7" x14ac:dyDescent="0.2">
      <c r="A662" s="29"/>
      <c r="B662" s="101"/>
      <c r="C662" s="41"/>
      <c r="D662" s="351"/>
      <c r="E662" s="157"/>
      <c r="F662" s="149"/>
      <c r="G662" s="35"/>
    </row>
    <row r="663" spans="1:7" x14ac:dyDescent="0.2">
      <c r="A663" s="29"/>
      <c r="B663" s="101"/>
      <c r="C663" s="41"/>
      <c r="D663" s="129"/>
      <c r="E663" s="108"/>
      <c r="F663" s="128"/>
      <c r="G663" s="35"/>
    </row>
    <row r="664" spans="1:7" x14ac:dyDescent="0.2">
      <c r="A664" s="29"/>
      <c r="B664" s="105"/>
      <c r="C664" s="41"/>
      <c r="D664" s="136"/>
      <c r="E664" s="102"/>
      <c r="F664" s="128"/>
      <c r="G664" s="35"/>
    </row>
    <row r="665" spans="1:7" x14ac:dyDescent="0.2">
      <c r="A665" s="29"/>
      <c r="B665" s="105"/>
      <c r="C665" s="41"/>
      <c r="D665" s="136"/>
      <c r="E665" s="102"/>
      <c r="F665" s="128"/>
      <c r="G665" s="35"/>
    </row>
    <row r="666" spans="1:7" x14ac:dyDescent="0.2">
      <c r="A666" s="29"/>
      <c r="B666" s="105"/>
      <c r="C666" s="41"/>
      <c r="D666" s="136"/>
      <c r="E666" s="102"/>
      <c r="F666" s="128"/>
      <c r="G666" s="35"/>
    </row>
    <row r="667" spans="1:7" x14ac:dyDescent="0.2">
      <c r="A667" s="29"/>
      <c r="B667" s="151"/>
      <c r="C667" s="119"/>
      <c r="D667" s="136"/>
      <c r="E667" s="108"/>
      <c r="F667" s="150"/>
      <c r="G667" s="35"/>
    </row>
    <row r="668" spans="1:7" x14ac:dyDescent="0.2">
      <c r="A668" s="29"/>
      <c r="B668" s="151"/>
      <c r="C668" s="119"/>
      <c r="D668" s="144"/>
      <c r="E668" s="108"/>
      <c r="F668" s="150"/>
      <c r="G668" s="35"/>
    </row>
    <row r="669" spans="1:7" x14ac:dyDescent="0.2">
      <c r="A669" s="29"/>
      <c r="B669" s="101"/>
      <c r="C669" s="41"/>
      <c r="D669" s="144"/>
      <c r="E669" s="155"/>
      <c r="F669" s="128"/>
      <c r="G669" s="35"/>
    </row>
    <row r="670" spans="1:7" x14ac:dyDescent="0.2">
      <c r="A670" s="29"/>
      <c r="B670" s="106"/>
      <c r="C670" s="41"/>
      <c r="D670" s="136"/>
      <c r="E670" s="104"/>
      <c r="F670" s="128"/>
      <c r="G670" s="35"/>
    </row>
    <row r="671" spans="1:7" x14ac:dyDescent="0.2">
      <c r="A671" s="29"/>
      <c r="B671" s="105"/>
      <c r="C671" s="41"/>
      <c r="D671" s="136"/>
      <c r="E671" s="108"/>
      <c r="F671" s="152"/>
      <c r="G671" s="35"/>
    </row>
    <row r="672" spans="1:7" x14ac:dyDescent="0.2">
      <c r="A672" s="29"/>
      <c r="B672" s="107"/>
      <c r="C672" s="41"/>
      <c r="D672" s="136"/>
      <c r="E672" s="153"/>
      <c r="F672" s="128"/>
      <c r="G672" s="35"/>
    </row>
    <row r="673" spans="1:7" x14ac:dyDescent="0.2">
      <c r="A673" s="29"/>
      <c r="B673" s="107"/>
      <c r="C673" s="41"/>
      <c r="D673" s="136"/>
      <c r="E673" s="153"/>
      <c r="F673" s="128"/>
      <c r="G673" s="35"/>
    </row>
    <row r="674" spans="1:7" x14ac:dyDescent="0.2">
      <c r="A674" s="29"/>
      <c r="B674" s="107"/>
      <c r="C674" s="41"/>
      <c r="D674" s="136"/>
      <c r="E674" s="153"/>
      <c r="F674" s="128"/>
      <c r="G674" s="35"/>
    </row>
    <row r="675" spans="1:7" x14ac:dyDescent="0.2">
      <c r="A675" s="29"/>
      <c r="B675" s="107"/>
      <c r="C675" s="41"/>
      <c r="D675" s="136"/>
      <c r="E675" s="153"/>
      <c r="F675" s="128"/>
      <c r="G675" s="35"/>
    </row>
    <row r="676" spans="1:7" x14ac:dyDescent="0.2">
      <c r="A676" s="29"/>
      <c r="B676" s="101"/>
      <c r="C676" s="41"/>
      <c r="D676" s="144"/>
      <c r="E676" s="108"/>
      <c r="F676" s="128"/>
      <c r="G676" s="35"/>
    </row>
    <row r="677" spans="1:7" x14ac:dyDescent="0.2">
      <c r="A677" s="29"/>
      <c r="B677" s="101"/>
      <c r="C677" s="41"/>
      <c r="D677" s="144"/>
      <c r="E677" s="153"/>
      <c r="F677" s="128"/>
      <c r="G677" s="35"/>
    </row>
    <row r="678" spans="1:7" x14ac:dyDescent="0.2">
      <c r="A678" s="29"/>
      <c r="B678" s="106"/>
      <c r="C678" s="41"/>
      <c r="D678" s="136"/>
      <c r="E678" s="104"/>
      <c r="F678" s="154"/>
      <c r="G678" s="35"/>
    </row>
    <row r="679" spans="1:7" x14ac:dyDescent="0.2">
      <c r="A679" s="29"/>
      <c r="B679" s="105"/>
      <c r="C679" s="41"/>
      <c r="D679" s="130"/>
      <c r="E679" s="104"/>
      <c r="F679" s="154"/>
      <c r="G679" s="35"/>
    </row>
    <row r="680" spans="1:7" x14ac:dyDescent="0.2">
      <c r="A680" s="29"/>
      <c r="B680" s="105"/>
      <c r="C680" s="41"/>
      <c r="D680" s="136"/>
      <c r="E680" s="104"/>
      <c r="F680" s="154"/>
      <c r="G680" s="35"/>
    </row>
    <row r="681" spans="1:7" x14ac:dyDescent="0.2">
      <c r="A681" s="29"/>
      <c r="B681" s="101"/>
      <c r="C681" s="41"/>
      <c r="D681" s="136"/>
      <c r="E681" s="104"/>
      <c r="F681" s="154"/>
      <c r="G681" s="35"/>
    </row>
    <row r="682" spans="1:7" x14ac:dyDescent="0.2">
      <c r="A682" s="29"/>
      <c r="B682" s="101"/>
      <c r="C682" s="41"/>
      <c r="D682" s="136"/>
      <c r="E682" s="104"/>
      <c r="F682" s="154"/>
      <c r="G682" s="35"/>
    </row>
    <row r="683" spans="1:7" x14ac:dyDescent="0.2">
      <c r="A683" s="29"/>
      <c r="B683" s="101"/>
      <c r="C683" s="41"/>
      <c r="D683" s="136"/>
      <c r="E683" s="104"/>
      <c r="F683" s="154"/>
      <c r="G683" s="35"/>
    </row>
    <row r="684" spans="1:7" x14ac:dyDescent="0.2">
      <c r="A684" s="29"/>
      <c r="B684" s="101"/>
      <c r="C684" s="41"/>
      <c r="D684" s="136"/>
      <c r="E684" s="104"/>
      <c r="F684" s="154"/>
      <c r="G684" s="35"/>
    </row>
    <row r="685" spans="1:7" x14ac:dyDescent="0.2">
      <c r="A685" s="29"/>
      <c r="B685" s="101"/>
      <c r="C685" s="41"/>
      <c r="D685" s="136"/>
      <c r="E685" s="153"/>
      <c r="F685" s="128"/>
      <c r="G685" s="35"/>
    </row>
    <row r="686" spans="1:7" x14ac:dyDescent="0.2">
      <c r="A686" s="29"/>
      <c r="B686" s="101"/>
      <c r="C686" s="41"/>
      <c r="D686" s="136"/>
      <c r="E686" s="153"/>
      <c r="F686" s="128"/>
      <c r="G686" s="35"/>
    </row>
    <row r="687" spans="1:7" x14ac:dyDescent="0.2">
      <c r="A687" s="29"/>
      <c r="B687" s="101"/>
      <c r="C687" s="41"/>
      <c r="D687" s="136"/>
      <c r="E687" s="153"/>
      <c r="F687" s="128"/>
      <c r="G687" s="35"/>
    </row>
    <row r="688" spans="1:7" x14ac:dyDescent="0.2">
      <c r="A688" s="29"/>
      <c r="B688" s="101"/>
      <c r="C688" s="41"/>
      <c r="D688" s="136"/>
      <c r="E688" s="153"/>
      <c r="F688" s="128"/>
      <c r="G688" s="35"/>
    </row>
    <row r="689" spans="1:7" x14ac:dyDescent="0.2">
      <c r="A689" s="29"/>
      <c r="B689" s="101"/>
      <c r="C689" s="41"/>
      <c r="D689" s="136"/>
      <c r="E689" s="153"/>
      <c r="F689" s="128"/>
      <c r="G689" s="35"/>
    </row>
    <row r="690" spans="1:7" x14ac:dyDescent="0.2">
      <c r="A690" s="29"/>
      <c r="B690" s="101"/>
      <c r="C690" s="41"/>
      <c r="D690" s="136"/>
      <c r="E690" s="102"/>
      <c r="F690" s="128"/>
      <c r="G690" s="35"/>
    </row>
    <row r="691" spans="1:7" x14ac:dyDescent="0.2">
      <c r="A691" s="29"/>
      <c r="B691" s="101"/>
      <c r="C691" s="41"/>
      <c r="D691" s="144"/>
      <c r="E691" s="108"/>
      <c r="F691" s="149"/>
      <c r="G691" s="35"/>
    </row>
    <row r="692" spans="1:7" x14ac:dyDescent="0.2">
      <c r="A692" s="61"/>
      <c r="B692" s="101"/>
      <c r="C692" s="41"/>
      <c r="D692" s="144"/>
      <c r="E692" s="108"/>
      <c r="F692" s="149"/>
      <c r="G692" s="71"/>
    </row>
    <row r="693" spans="1:7" ht="13.5" thickBot="1" x14ac:dyDescent="0.25">
      <c r="A693" s="212"/>
      <c r="B693" s="132"/>
      <c r="C693" s="115"/>
      <c r="D693" s="115"/>
      <c r="E693" s="132"/>
      <c r="F693" s="49" t="s">
        <v>15</v>
      </c>
      <c r="G693" s="213">
        <f>SUM(G659:G691)</f>
        <v>2300</v>
      </c>
    </row>
    <row r="694" spans="1:7" ht="13.5" thickTop="1" x14ac:dyDescent="0.2">
      <c r="A694" s="1149" t="s">
        <v>4137</v>
      </c>
      <c r="B694" s="1186"/>
      <c r="C694" s="1186"/>
      <c r="D694" s="1186"/>
      <c r="E694" s="1186"/>
      <c r="F694" s="1186"/>
      <c r="G694" s="1187"/>
    </row>
    <row r="695" spans="1:7" ht="13.5" thickBot="1" x14ac:dyDescent="0.25">
      <c r="A695" s="359"/>
      <c r="B695" s="355"/>
      <c r="C695" s="355" t="s">
        <v>8</v>
      </c>
      <c r="D695" s="360"/>
      <c r="E695" s="355"/>
      <c r="F695" s="361"/>
      <c r="G695" s="362"/>
    </row>
    <row r="696" spans="1:7" ht="13.5" thickTop="1" x14ac:dyDescent="0.2">
      <c r="A696" s="1130"/>
      <c r="B696" s="1131"/>
      <c r="C696" s="1131"/>
      <c r="D696" s="57" t="s">
        <v>11</v>
      </c>
      <c r="E696" s="1132" t="s">
        <v>12</v>
      </c>
      <c r="F696" s="1132"/>
      <c r="G696" s="1133"/>
    </row>
    <row r="697" spans="1:7" x14ac:dyDescent="0.2">
      <c r="A697" s="1134" t="s">
        <v>17</v>
      </c>
      <c r="B697" s="1135"/>
      <c r="C697" s="1135"/>
      <c r="D697" s="39"/>
      <c r="E697" s="1136"/>
      <c r="F697" s="1137"/>
      <c r="G697" s="1138"/>
    </row>
    <row r="698" spans="1:7" x14ac:dyDescent="0.2">
      <c r="A698" s="1134" t="s">
        <v>38</v>
      </c>
      <c r="B698" s="1135"/>
      <c r="C698" s="1135"/>
      <c r="D698" s="73" t="s">
        <v>537</v>
      </c>
      <c r="E698" s="1139" t="s">
        <v>142</v>
      </c>
      <c r="F698" s="1139"/>
      <c r="G698" s="1140"/>
    </row>
    <row r="699" spans="1:7" ht="13.5" thickBot="1" x14ac:dyDescent="0.25">
      <c r="A699" s="1141" t="s">
        <v>39</v>
      </c>
      <c r="B699" s="1142"/>
      <c r="C699" s="1142"/>
      <c r="D699" s="59" t="s">
        <v>538</v>
      </c>
      <c r="E699" s="1198" t="s">
        <v>0</v>
      </c>
      <c r="F699" s="1143"/>
      <c r="G699" s="1144"/>
    </row>
    <row r="700" spans="1:7" ht="16.5" x14ac:dyDescent="0.25">
      <c r="A700" s="1152" t="s">
        <v>29</v>
      </c>
      <c r="B700" s="1153"/>
      <c r="C700" s="1153"/>
      <c r="D700" s="1153"/>
      <c r="E700" s="1153"/>
      <c r="F700" s="1153"/>
      <c r="G700" s="1154"/>
    </row>
    <row r="701" spans="1:7" x14ac:dyDescent="0.2">
      <c r="A701" s="1155" t="s">
        <v>48</v>
      </c>
      <c r="B701" s="1156"/>
      <c r="C701" s="1156"/>
      <c r="D701" s="1156"/>
      <c r="E701" s="1156"/>
      <c r="F701" s="1156"/>
      <c r="G701" s="1157"/>
    </row>
    <row r="702" spans="1:7" x14ac:dyDescent="0.2">
      <c r="A702" s="1158" t="s">
        <v>49</v>
      </c>
      <c r="B702" s="1159"/>
      <c r="C702" s="1159"/>
      <c r="D702" s="1159"/>
      <c r="E702" s="1159"/>
      <c r="F702" s="1159"/>
      <c r="G702" s="1160"/>
    </row>
    <row r="703" spans="1:7" x14ac:dyDescent="0.2">
      <c r="A703" s="6"/>
      <c r="B703" s="99"/>
      <c r="C703" s="8"/>
      <c r="D703" s="9"/>
      <c r="E703" s="99"/>
      <c r="F703" s="10"/>
      <c r="G703" s="11" t="s">
        <v>8</v>
      </c>
    </row>
    <row r="704" spans="1:7" x14ac:dyDescent="0.2">
      <c r="A704" s="12" t="s">
        <v>1</v>
      </c>
      <c r="B704" s="13"/>
      <c r="C704" s="14" t="s">
        <v>536</v>
      </c>
      <c r="D704" s="13"/>
      <c r="E704" s="343" t="s">
        <v>4390</v>
      </c>
      <c r="F704" s="98"/>
      <c r="G704" s="344" t="s">
        <v>4361</v>
      </c>
    </row>
    <row r="705" spans="1:7" x14ac:dyDescent="0.2">
      <c r="A705" s="17" t="s">
        <v>8</v>
      </c>
      <c r="B705" s="100"/>
      <c r="C705" s="19"/>
      <c r="D705" s="4"/>
      <c r="E705" s="1145"/>
      <c r="F705" s="1146"/>
      <c r="G705" s="20"/>
    </row>
    <row r="706" spans="1:7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7" x14ac:dyDescent="0.2">
      <c r="A707" s="6"/>
      <c r="B707" s="99"/>
      <c r="C707" s="8"/>
      <c r="D707" s="8"/>
      <c r="E707" s="1147"/>
      <c r="F707" s="1148"/>
      <c r="G707" s="25"/>
    </row>
    <row r="708" spans="1:7" ht="26.25" thickBot="1" x14ac:dyDescent="0.25">
      <c r="A708" s="210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7" ht="13.5" thickTop="1" x14ac:dyDescent="0.2">
      <c r="A709" s="29">
        <v>1</v>
      </c>
      <c r="B709" s="101"/>
      <c r="C709" s="352" t="s">
        <v>153</v>
      </c>
      <c r="D709" s="357" t="s">
        <v>2306</v>
      </c>
      <c r="E709" s="158">
        <v>1</v>
      </c>
      <c r="F709" s="128">
        <v>3000</v>
      </c>
      <c r="G709" s="35">
        <f>F709*E709</f>
        <v>3000</v>
      </c>
    </row>
    <row r="710" spans="1:7" x14ac:dyDescent="0.2">
      <c r="A710" s="29"/>
      <c r="B710" s="101"/>
      <c r="C710" s="41"/>
      <c r="D710" s="351" t="s">
        <v>4193</v>
      </c>
      <c r="E710" s="158"/>
      <c r="F710" s="128"/>
      <c r="G710" s="353" t="s">
        <v>8</v>
      </c>
    </row>
    <row r="711" spans="1:7" x14ac:dyDescent="0.2">
      <c r="A711" s="29"/>
      <c r="B711" s="101"/>
      <c r="C711" s="352"/>
      <c r="D711" s="351"/>
      <c r="E711" s="108"/>
      <c r="F711" s="128"/>
      <c r="G711" s="353" t="s">
        <v>8</v>
      </c>
    </row>
    <row r="712" spans="1:7" x14ac:dyDescent="0.2">
      <c r="A712" s="29"/>
      <c r="B712" s="101"/>
      <c r="C712" s="41"/>
      <c r="D712" s="351"/>
      <c r="E712" s="157"/>
      <c r="F712" s="149"/>
      <c r="G712" s="35"/>
    </row>
    <row r="713" spans="1:7" x14ac:dyDescent="0.2">
      <c r="A713" s="29"/>
      <c r="B713" s="101"/>
      <c r="C713" s="41"/>
      <c r="D713" s="129"/>
      <c r="E713" s="108"/>
      <c r="F713" s="128"/>
      <c r="G713" s="35"/>
    </row>
    <row r="714" spans="1:7" x14ac:dyDescent="0.2">
      <c r="A714" s="29"/>
      <c r="B714" s="105"/>
      <c r="C714" s="41"/>
      <c r="D714" s="136"/>
      <c r="E714" s="102"/>
      <c r="F714" s="128"/>
      <c r="G714" s="35"/>
    </row>
    <row r="715" spans="1:7" x14ac:dyDescent="0.2">
      <c r="A715" s="29"/>
      <c r="B715" s="105"/>
      <c r="C715" s="41"/>
      <c r="D715" s="136"/>
      <c r="E715" s="102"/>
      <c r="F715" s="128"/>
      <c r="G715" s="35"/>
    </row>
    <row r="716" spans="1:7" x14ac:dyDescent="0.2">
      <c r="A716" s="29"/>
      <c r="B716" s="105"/>
      <c r="C716" s="41"/>
      <c r="D716" s="136"/>
      <c r="E716" s="102"/>
      <c r="F716" s="128"/>
      <c r="G716" s="35"/>
    </row>
    <row r="717" spans="1:7" x14ac:dyDescent="0.2">
      <c r="A717" s="29"/>
      <c r="B717" s="151"/>
      <c r="C717" s="119"/>
      <c r="D717" s="136"/>
      <c r="E717" s="108"/>
      <c r="F717" s="150"/>
      <c r="G717" s="35"/>
    </row>
    <row r="718" spans="1:7" x14ac:dyDescent="0.2">
      <c r="A718" s="29"/>
      <c r="B718" s="151"/>
      <c r="C718" s="119"/>
      <c r="D718" s="144"/>
      <c r="E718" s="108"/>
      <c r="F718" s="150"/>
      <c r="G718" s="35"/>
    </row>
    <row r="719" spans="1:7" x14ac:dyDescent="0.2">
      <c r="A719" s="29"/>
      <c r="B719" s="101"/>
      <c r="C719" s="41"/>
      <c r="D719" s="144"/>
      <c r="E719" s="155"/>
      <c r="F719" s="128"/>
      <c r="G719" s="35"/>
    </row>
    <row r="720" spans="1:7" x14ac:dyDescent="0.2">
      <c r="A720" s="29"/>
      <c r="B720" s="106"/>
      <c r="C720" s="41"/>
      <c r="D720" s="136"/>
      <c r="E720" s="104"/>
      <c r="F720" s="128"/>
      <c r="G720" s="35"/>
    </row>
    <row r="721" spans="1:7" x14ac:dyDescent="0.2">
      <c r="A721" s="29"/>
      <c r="B721" s="105"/>
      <c r="C721" s="41"/>
      <c r="D721" s="136"/>
      <c r="E721" s="108"/>
      <c r="F721" s="152"/>
      <c r="G721" s="35"/>
    </row>
    <row r="722" spans="1:7" x14ac:dyDescent="0.2">
      <c r="A722" s="29"/>
      <c r="B722" s="107"/>
      <c r="C722" s="41"/>
      <c r="D722" s="136"/>
      <c r="E722" s="153"/>
      <c r="F722" s="128"/>
      <c r="G722" s="35"/>
    </row>
    <row r="723" spans="1:7" x14ac:dyDescent="0.2">
      <c r="A723" s="29"/>
      <c r="B723" s="107"/>
      <c r="C723" s="41"/>
      <c r="D723" s="136"/>
      <c r="E723" s="153"/>
      <c r="F723" s="128"/>
      <c r="G723" s="35"/>
    </row>
    <row r="724" spans="1:7" x14ac:dyDescent="0.2">
      <c r="A724" s="29"/>
      <c r="B724" s="107"/>
      <c r="C724" s="41"/>
      <c r="D724" s="136"/>
      <c r="E724" s="153"/>
      <c r="F724" s="128"/>
      <c r="G724" s="35"/>
    </row>
    <row r="725" spans="1:7" x14ac:dyDescent="0.2">
      <c r="A725" s="29"/>
      <c r="B725" s="107"/>
      <c r="C725" s="41"/>
      <c r="D725" s="136"/>
      <c r="E725" s="153"/>
      <c r="F725" s="128"/>
      <c r="G725" s="35"/>
    </row>
    <row r="726" spans="1:7" x14ac:dyDescent="0.2">
      <c r="A726" s="29"/>
      <c r="B726" s="101"/>
      <c r="C726" s="41"/>
      <c r="D726" s="144"/>
      <c r="E726" s="108"/>
      <c r="F726" s="128"/>
      <c r="G726" s="35"/>
    </row>
    <row r="727" spans="1:7" x14ac:dyDescent="0.2">
      <c r="A727" s="29"/>
      <c r="B727" s="101"/>
      <c r="C727" s="41"/>
      <c r="D727" s="144"/>
      <c r="E727" s="153"/>
      <c r="F727" s="128"/>
      <c r="G727" s="35"/>
    </row>
    <row r="728" spans="1:7" x14ac:dyDescent="0.2">
      <c r="A728" s="29"/>
      <c r="B728" s="106"/>
      <c r="C728" s="41"/>
      <c r="D728" s="136"/>
      <c r="E728" s="104"/>
      <c r="F728" s="154"/>
      <c r="G728" s="35"/>
    </row>
    <row r="729" spans="1:7" x14ac:dyDescent="0.2">
      <c r="A729" s="29"/>
      <c r="B729" s="105"/>
      <c r="C729" s="41"/>
      <c r="D729" s="130"/>
      <c r="E729" s="104"/>
      <c r="F729" s="154"/>
      <c r="G729" s="35"/>
    </row>
    <row r="730" spans="1:7" x14ac:dyDescent="0.2">
      <c r="A730" s="29"/>
      <c r="B730" s="105"/>
      <c r="C730" s="41"/>
      <c r="D730" s="136"/>
      <c r="E730" s="104"/>
      <c r="F730" s="154"/>
      <c r="G730" s="35"/>
    </row>
    <row r="731" spans="1:7" x14ac:dyDescent="0.2">
      <c r="A731" s="29"/>
      <c r="B731" s="101"/>
      <c r="C731" s="41"/>
      <c r="D731" s="136"/>
      <c r="E731" s="104"/>
      <c r="F731" s="154"/>
      <c r="G731" s="35"/>
    </row>
    <row r="732" spans="1:7" x14ac:dyDescent="0.2">
      <c r="A732" s="29"/>
      <c r="B732" s="101"/>
      <c r="C732" s="41"/>
      <c r="D732" s="136"/>
      <c r="E732" s="104"/>
      <c r="F732" s="154"/>
      <c r="G732" s="35"/>
    </row>
    <row r="733" spans="1:7" x14ac:dyDescent="0.2">
      <c r="A733" s="29"/>
      <c r="B733" s="101"/>
      <c r="C733" s="41"/>
      <c r="D733" s="136"/>
      <c r="E733" s="104"/>
      <c r="F733" s="154"/>
      <c r="G733" s="35"/>
    </row>
    <row r="734" spans="1:7" x14ac:dyDescent="0.2">
      <c r="A734" s="29"/>
      <c r="B734" s="101"/>
      <c r="C734" s="41"/>
      <c r="D734" s="136"/>
      <c r="E734" s="104"/>
      <c r="F734" s="154"/>
      <c r="G734" s="35"/>
    </row>
    <row r="735" spans="1:7" x14ac:dyDescent="0.2">
      <c r="A735" s="29"/>
      <c r="B735" s="101"/>
      <c r="C735" s="41"/>
      <c r="D735" s="136"/>
      <c r="E735" s="153"/>
      <c r="F735" s="128"/>
      <c r="G735" s="35"/>
    </row>
    <row r="736" spans="1:7" x14ac:dyDescent="0.2">
      <c r="A736" s="29"/>
      <c r="B736" s="101"/>
      <c r="C736" s="41"/>
      <c r="D736" s="136"/>
      <c r="E736" s="153"/>
      <c r="F736" s="128"/>
      <c r="G736" s="35"/>
    </row>
    <row r="737" spans="1:7" x14ac:dyDescent="0.2">
      <c r="A737" s="29"/>
      <c r="B737" s="101"/>
      <c r="C737" s="41"/>
      <c r="D737" s="136"/>
      <c r="E737" s="153"/>
      <c r="F737" s="128"/>
      <c r="G737" s="35"/>
    </row>
    <row r="738" spans="1:7" x14ac:dyDescent="0.2">
      <c r="A738" s="29"/>
      <c r="B738" s="101"/>
      <c r="C738" s="41"/>
      <c r="D738" s="136"/>
      <c r="E738" s="153"/>
      <c r="F738" s="128"/>
      <c r="G738" s="35"/>
    </row>
    <row r="739" spans="1:7" x14ac:dyDescent="0.2">
      <c r="A739" s="29"/>
      <c r="B739" s="101"/>
      <c r="C739" s="41"/>
      <c r="D739" s="136"/>
      <c r="E739" s="153"/>
      <c r="F739" s="128"/>
      <c r="G739" s="35"/>
    </row>
    <row r="740" spans="1:7" x14ac:dyDescent="0.2">
      <c r="A740" s="29"/>
      <c r="B740" s="101"/>
      <c r="C740" s="41"/>
      <c r="D740" s="136"/>
      <c r="E740" s="102"/>
      <c r="F740" s="128"/>
      <c r="G740" s="35"/>
    </row>
    <row r="741" spans="1:7" x14ac:dyDescent="0.2">
      <c r="A741" s="29"/>
      <c r="B741" s="101"/>
      <c r="C741" s="41"/>
      <c r="D741" s="144"/>
      <c r="E741" s="108"/>
      <c r="F741" s="149"/>
      <c r="G741" s="35"/>
    </row>
    <row r="742" spans="1:7" x14ac:dyDescent="0.2">
      <c r="A742" s="61"/>
      <c r="B742" s="101"/>
      <c r="C742" s="41"/>
      <c r="D742" s="144"/>
      <c r="E742" s="108"/>
      <c r="F742" s="149"/>
      <c r="G742" s="71"/>
    </row>
    <row r="743" spans="1:7" ht="13.5" thickBot="1" x14ac:dyDescent="0.25">
      <c r="A743" s="212"/>
      <c r="B743" s="132"/>
      <c r="C743" s="115"/>
      <c r="D743" s="115"/>
      <c r="E743" s="132"/>
      <c r="F743" s="49" t="s">
        <v>15</v>
      </c>
      <c r="G743" s="213">
        <f>SUM(G709:G741)</f>
        <v>3000</v>
      </c>
    </row>
    <row r="744" spans="1:7" ht="13.5" thickTop="1" x14ac:dyDescent="0.2">
      <c r="A744" s="1149" t="s">
        <v>4266</v>
      </c>
      <c r="B744" s="1186"/>
      <c r="C744" s="1186"/>
      <c r="D744" s="1186"/>
      <c r="E744" s="1186"/>
      <c r="F744" s="1186"/>
      <c r="G744" s="1187"/>
    </row>
    <row r="745" spans="1:7" ht="13.5" thickBot="1" x14ac:dyDescent="0.25">
      <c r="A745" s="359"/>
      <c r="B745" s="355"/>
      <c r="C745" s="355" t="s">
        <v>8</v>
      </c>
      <c r="D745" s="360"/>
      <c r="E745" s="355"/>
      <c r="F745" s="361"/>
      <c r="G745" s="362"/>
    </row>
    <row r="746" spans="1:7" ht="13.5" thickTop="1" x14ac:dyDescent="0.2">
      <c r="A746" s="1130"/>
      <c r="B746" s="1131"/>
      <c r="C746" s="1131"/>
      <c r="D746" s="57" t="s">
        <v>11</v>
      </c>
      <c r="E746" s="1132" t="s">
        <v>12</v>
      </c>
      <c r="F746" s="1132"/>
      <c r="G746" s="1133"/>
    </row>
    <row r="747" spans="1:7" x14ac:dyDescent="0.2">
      <c r="A747" s="1134" t="s">
        <v>17</v>
      </c>
      <c r="B747" s="1135"/>
      <c r="C747" s="1135"/>
      <c r="D747" s="39"/>
      <c r="E747" s="1136"/>
      <c r="F747" s="1137"/>
      <c r="G747" s="1138"/>
    </row>
    <row r="748" spans="1:7" x14ac:dyDescent="0.2">
      <c r="A748" s="1134" t="s">
        <v>38</v>
      </c>
      <c r="B748" s="1135"/>
      <c r="C748" s="1135"/>
      <c r="D748" s="73" t="s">
        <v>537</v>
      </c>
      <c r="E748" s="1139" t="s">
        <v>142</v>
      </c>
      <c r="F748" s="1139"/>
      <c r="G748" s="1140"/>
    </row>
    <row r="749" spans="1:7" ht="13.5" thickBot="1" x14ac:dyDescent="0.25">
      <c r="A749" s="1141" t="s">
        <v>39</v>
      </c>
      <c r="B749" s="1142"/>
      <c r="C749" s="1142"/>
      <c r="D749" s="59" t="s">
        <v>538</v>
      </c>
      <c r="E749" s="1198" t="s">
        <v>0</v>
      </c>
      <c r="F749" s="1143"/>
      <c r="G749" s="1144"/>
    </row>
    <row r="750" spans="1:7" ht="16.5" x14ac:dyDescent="0.25">
      <c r="A750" s="1152" t="s">
        <v>29</v>
      </c>
      <c r="B750" s="1153"/>
      <c r="C750" s="1153"/>
      <c r="D750" s="1153"/>
      <c r="E750" s="1153"/>
      <c r="F750" s="1153"/>
      <c r="G750" s="1154"/>
    </row>
    <row r="751" spans="1:7" x14ac:dyDescent="0.2">
      <c r="A751" s="1155" t="s">
        <v>48</v>
      </c>
      <c r="B751" s="1156"/>
      <c r="C751" s="1156"/>
      <c r="D751" s="1156"/>
      <c r="E751" s="1156"/>
      <c r="F751" s="1156"/>
      <c r="G751" s="1157"/>
    </row>
    <row r="752" spans="1:7" x14ac:dyDescent="0.2">
      <c r="A752" s="1158" t="s">
        <v>49</v>
      </c>
      <c r="B752" s="1159"/>
      <c r="C752" s="1159"/>
      <c r="D752" s="1159"/>
      <c r="E752" s="1159"/>
      <c r="F752" s="1159"/>
      <c r="G752" s="1160"/>
    </row>
    <row r="753" spans="1:7" x14ac:dyDescent="0.2">
      <c r="A753" s="6"/>
      <c r="B753" s="99"/>
      <c r="C753" s="8"/>
      <c r="D753" s="9"/>
      <c r="E753" s="99"/>
      <c r="F753" s="10"/>
      <c r="G753" s="11" t="s">
        <v>8</v>
      </c>
    </row>
    <row r="754" spans="1:7" x14ac:dyDescent="0.2">
      <c r="A754" s="12" t="s">
        <v>1</v>
      </c>
      <c r="B754" s="13"/>
      <c r="C754" s="14" t="s">
        <v>536</v>
      </c>
      <c r="D754" s="13"/>
      <c r="E754" s="343" t="s">
        <v>4587</v>
      </c>
      <c r="F754" s="98"/>
      <c r="G754" s="344" t="s">
        <v>4497</v>
      </c>
    </row>
    <row r="755" spans="1:7" x14ac:dyDescent="0.2">
      <c r="A755" s="17" t="s">
        <v>8</v>
      </c>
      <c r="B755" s="100"/>
      <c r="C755" s="19"/>
      <c r="D755" s="4"/>
      <c r="E755" s="1145"/>
      <c r="F755" s="1146"/>
      <c r="G755" s="20"/>
    </row>
    <row r="756" spans="1:7" x14ac:dyDescent="0.2">
      <c r="A756" s="21" t="s">
        <v>37</v>
      </c>
      <c r="B756" s="22"/>
      <c r="C756" s="22"/>
      <c r="D756" s="22"/>
      <c r="E756" s="23" t="s">
        <v>46</v>
      </c>
      <c r="F756" s="24"/>
      <c r="G756" s="20" t="s">
        <v>50</v>
      </c>
    </row>
    <row r="757" spans="1:7" x14ac:dyDescent="0.2">
      <c r="A757" s="6"/>
      <c r="B757" s="99"/>
      <c r="C757" s="8"/>
      <c r="D757" s="8"/>
      <c r="E757" s="1147"/>
      <c r="F757" s="1148"/>
      <c r="G757" s="25"/>
    </row>
    <row r="758" spans="1:7" ht="26.25" thickBot="1" x14ac:dyDescent="0.25">
      <c r="A758" s="210" t="s">
        <v>47</v>
      </c>
      <c r="B758" s="28" t="s">
        <v>23</v>
      </c>
      <c r="C758" s="28" t="s">
        <v>34</v>
      </c>
      <c r="D758" s="110" t="s">
        <v>53</v>
      </c>
      <c r="E758" s="114" t="s">
        <v>54</v>
      </c>
      <c r="F758" s="111" t="s">
        <v>55</v>
      </c>
      <c r="G758" s="112" t="s">
        <v>35</v>
      </c>
    </row>
    <row r="759" spans="1:7" ht="13.5" thickTop="1" x14ac:dyDescent="0.2">
      <c r="A759" s="29">
        <v>1</v>
      </c>
      <c r="B759" s="101"/>
      <c r="C759" s="352" t="s">
        <v>2733</v>
      </c>
      <c r="D759" s="357" t="s">
        <v>2885</v>
      </c>
      <c r="E759" s="158">
        <v>15</v>
      </c>
      <c r="F759" s="128">
        <v>40</v>
      </c>
      <c r="G759" s="35">
        <f>F759*E759</f>
        <v>600</v>
      </c>
    </row>
    <row r="760" spans="1:7" x14ac:dyDescent="0.2">
      <c r="A760" s="29">
        <v>2</v>
      </c>
      <c r="B760" s="101"/>
      <c r="C760" s="352" t="s">
        <v>2733</v>
      </c>
      <c r="D760" s="351" t="s">
        <v>2871</v>
      </c>
      <c r="E760" s="158">
        <v>15</v>
      </c>
      <c r="F760" s="128">
        <v>40</v>
      </c>
      <c r="G760" s="35">
        <f t="shared" ref="G760:G761" si="2">F760*E760</f>
        <v>600</v>
      </c>
    </row>
    <row r="761" spans="1:7" x14ac:dyDescent="0.2">
      <c r="A761" s="29">
        <v>3</v>
      </c>
      <c r="B761" s="101"/>
      <c r="C761" s="352" t="s">
        <v>2733</v>
      </c>
      <c r="D761" s="351" t="s">
        <v>2875</v>
      </c>
      <c r="E761" s="108">
        <v>15</v>
      </c>
      <c r="F761" s="128">
        <v>40</v>
      </c>
      <c r="G761" s="35">
        <f t="shared" si="2"/>
        <v>600</v>
      </c>
    </row>
    <row r="762" spans="1:7" x14ac:dyDescent="0.2">
      <c r="A762" s="29"/>
      <c r="B762" s="101"/>
      <c r="C762" s="41"/>
      <c r="D762" s="351"/>
      <c r="E762" s="157"/>
      <c r="F762" s="149"/>
      <c r="G762" s="35"/>
    </row>
    <row r="763" spans="1:7" x14ac:dyDescent="0.2">
      <c r="A763" s="29"/>
      <c r="B763" s="101"/>
      <c r="C763" s="41"/>
      <c r="D763" s="129"/>
      <c r="E763" s="108"/>
      <c r="F763" s="128"/>
      <c r="G763" s="35"/>
    </row>
    <row r="764" spans="1:7" x14ac:dyDescent="0.2">
      <c r="A764" s="29"/>
      <c r="B764" s="105"/>
      <c r="C764" s="41"/>
      <c r="D764" s="136"/>
      <c r="E764" s="102"/>
      <c r="F764" s="128"/>
      <c r="G764" s="35"/>
    </row>
    <row r="765" spans="1:7" x14ac:dyDescent="0.2">
      <c r="A765" s="29"/>
      <c r="B765" s="105"/>
      <c r="C765" s="41"/>
      <c r="D765" s="136"/>
      <c r="E765" s="102"/>
      <c r="F765" s="128"/>
      <c r="G765" s="35"/>
    </row>
    <row r="766" spans="1:7" x14ac:dyDescent="0.2">
      <c r="A766" s="29"/>
      <c r="B766" s="105"/>
      <c r="C766" s="41"/>
      <c r="D766" s="136"/>
      <c r="E766" s="102"/>
      <c r="F766" s="128"/>
      <c r="G766" s="35"/>
    </row>
    <row r="767" spans="1:7" x14ac:dyDescent="0.2">
      <c r="A767" s="29"/>
      <c r="B767" s="151"/>
      <c r="C767" s="119"/>
      <c r="D767" s="136"/>
      <c r="E767" s="108"/>
      <c r="F767" s="150"/>
      <c r="G767" s="35"/>
    </row>
    <row r="768" spans="1:7" x14ac:dyDescent="0.2">
      <c r="A768" s="29"/>
      <c r="B768" s="151"/>
      <c r="C768" s="119"/>
      <c r="D768" s="144"/>
      <c r="E768" s="108"/>
      <c r="F768" s="150"/>
      <c r="G768" s="35"/>
    </row>
    <row r="769" spans="1:7" x14ac:dyDescent="0.2">
      <c r="A769" s="29"/>
      <c r="B769" s="101"/>
      <c r="C769" s="41"/>
      <c r="D769" s="144"/>
      <c r="E769" s="155"/>
      <c r="F769" s="128"/>
      <c r="G769" s="35"/>
    </row>
    <row r="770" spans="1:7" x14ac:dyDescent="0.2">
      <c r="A770" s="29"/>
      <c r="B770" s="106"/>
      <c r="C770" s="41"/>
      <c r="D770" s="136"/>
      <c r="E770" s="104"/>
      <c r="F770" s="128"/>
      <c r="G770" s="35"/>
    </row>
    <row r="771" spans="1:7" x14ac:dyDescent="0.2">
      <c r="A771" s="29"/>
      <c r="B771" s="105"/>
      <c r="C771" s="41"/>
      <c r="D771" s="136"/>
      <c r="E771" s="108"/>
      <c r="F771" s="152"/>
      <c r="G771" s="35"/>
    </row>
    <row r="772" spans="1:7" x14ac:dyDescent="0.2">
      <c r="A772" s="29"/>
      <c r="B772" s="107"/>
      <c r="C772" s="41"/>
      <c r="D772" s="136"/>
      <c r="E772" s="153"/>
      <c r="F772" s="128"/>
      <c r="G772" s="35"/>
    </row>
    <row r="773" spans="1:7" x14ac:dyDescent="0.2">
      <c r="A773" s="29"/>
      <c r="B773" s="107"/>
      <c r="C773" s="41"/>
      <c r="D773" s="136"/>
      <c r="E773" s="153"/>
      <c r="F773" s="128"/>
      <c r="G773" s="35"/>
    </row>
    <row r="774" spans="1:7" x14ac:dyDescent="0.2">
      <c r="A774" s="29"/>
      <c r="B774" s="107"/>
      <c r="C774" s="41"/>
      <c r="D774" s="136"/>
      <c r="E774" s="153"/>
      <c r="F774" s="128"/>
      <c r="G774" s="35"/>
    </row>
    <row r="775" spans="1:7" x14ac:dyDescent="0.2">
      <c r="A775" s="29"/>
      <c r="B775" s="107"/>
      <c r="C775" s="41"/>
      <c r="D775" s="136"/>
      <c r="E775" s="153"/>
      <c r="F775" s="128"/>
      <c r="G775" s="35"/>
    </row>
    <row r="776" spans="1:7" x14ac:dyDescent="0.2">
      <c r="A776" s="29"/>
      <c r="B776" s="101"/>
      <c r="C776" s="41"/>
      <c r="D776" s="144"/>
      <c r="E776" s="108"/>
      <c r="F776" s="128"/>
      <c r="G776" s="35"/>
    </row>
    <row r="777" spans="1:7" x14ac:dyDescent="0.2">
      <c r="A777" s="29"/>
      <c r="B777" s="101"/>
      <c r="C777" s="41"/>
      <c r="D777" s="144"/>
      <c r="E777" s="153"/>
      <c r="F777" s="128"/>
      <c r="G777" s="35"/>
    </row>
    <row r="778" spans="1:7" x14ac:dyDescent="0.2">
      <c r="A778" s="29"/>
      <c r="B778" s="106"/>
      <c r="C778" s="41"/>
      <c r="D778" s="136"/>
      <c r="E778" s="104"/>
      <c r="F778" s="154"/>
      <c r="G778" s="35"/>
    </row>
    <row r="779" spans="1:7" x14ac:dyDescent="0.2">
      <c r="A779" s="29"/>
      <c r="B779" s="105"/>
      <c r="C779" s="41"/>
      <c r="D779" s="130"/>
      <c r="E779" s="104"/>
      <c r="F779" s="154"/>
      <c r="G779" s="35"/>
    </row>
    <row r="780" spans="1:7" x14ac:dyDescent="0.2">
      <c r="A780" s="29"/>
      <c r="B780" s="105"/>
      <c r="C780" s="41"/>
      <c r="D780" s="136"/>
      <c r="E780" s="104"/>
      <c r="F780" s="154"/>
      <c r="G780" s="35"/>
    </row>
    <row r="781" spans="1:7" x14ac:dyDescent="0.2">
      <c r="A781" s="29"/>
      <c r="B781" s="101"/>
      <c r="C781" s="41"/>
      <c r="D781" s="136"/>
      <c r="E781" s="104"/>
      <c r="F781" s="154"/>
      <c r="G781" s="35"/>
    </row>
    <row r="782" spans="1:7" x14ac:dyDescent="0.2">
      <c r="A782" s="29"/>
      <c r="B782" s="101"/>
      <c r="C782" s="41"/>
      <c r="D782" s="136"/>
      <c r="E782" s="104"/>
      <c r="F782" s="154"/>
      <c r="G782" s="35"/>
    </row>
    <row r="783" spans="1:7" x14ac:dyDescent="0.2">
      <c r="A783" s="29"/>
      <c r="B783" s="101"/>
      <c r="C783" s="41"/>
      <c r="D783" s="136"/>
      <c r="E783" s="104"/>
      <c r="F783" s="154"/>
      <c r="G783" s="35"/>
    </row>
    <row r="784" spans="1:7" x14ac:dyDescent="0.2">
      <c r="A784" s="29"/>
      <c r="B784" s="101"/>
      <c r="C784" s="41"/>
      <c r="D784" s="136"/>
      <c r="E784" s="104"/>
      <c r="F784" s="154"/>
      <c r="G784" s="35"/>
    </row>
    <row r="785" spans="1:7" x14ac:dyDescent="0.2">
      <c r="A785" s="29"/>
      <c r="B785" s="101"/>
      <c r="C785" s="41"/>
      <c r="D785" s="136"/>
      <c r="E785" s="153"/>
      <c r="F785" s="128"/>
      <c r="G785" s="35"/>
    </row>
    <row r="786" spans="1:7" x14ac:dyDescent="0.2">
      <c r="A786" s="29"/>
      <c r="B786" s="101"/>
      <c r="C786" s="41"/>
      <c r="D786" s="136"/>
      <c r="E786" s="153"/>
      <c r="F786" s="128"/>
      <c r="G786" s="35"/>
    </row>
    <row r="787" spans="1:7" x14ac:dyDescent="0.2">
      <c r="A787" s="29"/>
      <c r="B787" s="101"/>
      <c r="C787" s="41"/>
      <c r="D787" s="136"/>
      <c r="E787" s="153"/>
      <c r="F787" s="128"/>
      <c r="G787" s="35"/>
    </row>
    <row r="788" spans="1:7" x14ac:dyDescent="0.2">
      <c r="A788" s="29"/>
      <c r="B788" s="101"/>
      <c r="C788" s="41"/>
      <c r="D788" s="136"/>
      <c r="E788" s="153"/>
      <c r="F788" s="128"/>
      <c r="G788" s="35"/>
    </row>
    <row r="789" spans="1:7" x14ac:dyDescent="0.2">
      <c r="A789" s="29"/>
      <c r="B789" s="101"/>
      <c r="C789" s="41"/>
      <c r="D789" s="136"/>
      <c r="E789" s="153"/>
      <c r="F789" s="128"/>
      <c r="G789" s="35"/>
    </row>
    <row r="790" spans="1:7" x14ac:dyDescent="0.2">
      <c r="A790" s="29"/>
      <c r="B790" s="101"/>
      <c r="C790" s="41"/>
      <c r="D790" s="136"/>
      <c r="E790" s="102"/>
      <c r="F790" s="128"/>
      <c r="G790" s="35"/>
    </row>
    <row r="791" spans="1:7" x14ac:dyDescent="0.2">
      <c r="A791" s="29"/>
      <c r="B791" s="101"/>
      <c r="C791" s="41"/>
      <c r="D791" s="144"/>
      <c r="E791" s="108"/>
      <c r="F791" s="149"/>
      <c r="G791" s="35"/>
    </row>
    <row r="792" spans="1:7" x14ac:dyDescent="0.2">
      <c r="A792" s="61"/>
      <c r="B792" s="101"/>
      <c r="C792" s="41"/>
      <c r="D792" s="144"/>
      <c r="E792" s="108"/>
      <c r="F792" s="149"/>
      <c r="G792" s="71"/>
    </row>
    <row r="793" spans="1:7" ht="13.5" thickBot="1" x14ac:dyDescent="0.25">
      <c r="A793" s="212"/>
      <c r="B793" s="132"/>
      <c r="C793" s="115"/>
      <c r="D793" s="115"/>
      <c r="E793" s="132"/>
      <c r="F793" s="49" t="s">
        <v>15</v>
      </c>
      <c r="G793" s="213">
        <f>SUM(G759:G791)</f>
        <v>1800</v>
      </c>
    </row>
    <row r="794" spans="1:7" ht="13.5" thickTop="1" x14ac:dyDescent="0.2">
      <c r="A794" s="1149" t="s">
        <v>4131</v>
      </c>
      <c r="B794" s="1150"/>
      <c r="C794" s="1150"/>
      <c r="D794" s="1150"/>
      <c r="E794" s="1150"/>
      <c r="F794" s="1150"/>
      <c r="G794" s="1151"/>
    </row>
    <row r="795" spans="1:7" ht="13.5" thickBot="1" x14ac:dyDescent="0.25">
      <c r="A795" s="52"/>
      <c r="B795" s="103"/>
      <c r="C795" s="1204" t="s">
        <v>8</v>
      </c>
      <c r="D795" s="1204"/>
      <c r="E795" s="1204"/>
      <c r="F795" s="1204"/>
      <c r="G795" s="56"/>
    </row>
    <row r="796" spans="1:7" ht="13.5" thickTop="1" x14ac:dyDescent="0.2">
      <c r="A796" s="1130"/>
      <c r="B796" s="1131"/>
      <c r="C796" s="1131"/>
      <c r="D796" s="57" t="s">
        <v>11</v>
      </c>
      <c r="E796" s="1132" t="s">
        <v>12</v>
      </c>
      <c r="F796" s="1132"/>
      <c r="G796" s="1133"/>
    </row>
    <row r="797" spans="1:7" x14ac:dyDescent="0.2">
      <c r="A797" s="1134" t="s">
        <v>17</v>
      </c>
      <c r="B797" s="1135"/>
      <c r="C797" s="1135"/>
      <c r="D797" s="39"/>
      <c r="E797" s="1136"/>
      <c r="F797" s="1137"/>
      <c r="G797" s="1138"/>
    </row>
    <row r="798" spans="1:7" x14ac:dyDescent="0.2">
      <c r="A798" s="1134" t="s">
        <v>38</v>
      </c>
      <c r="B798" s="1135"/>
      <c r="C798" s="1135"/>
      <c r="D798" s="73" t="s">
        <v>537</v>
      </c>
      <c r="E798" s="1139" t="s">
        <v>142</v>
      </c>
      <c r="F798" s="1139"/>
      <c r="G798" s="1140"/>
    </row>
    <row r="799" spans="1:7" ht="13.5" thickBot="1" x14ac:dyDescent="0.25">
      <c r="A799" s="1141" t="s">
        <v>39</v>
      </c>
      <c r="B799" s="1142"/>
      <c r="C799" s="1142"/>
      <c r="D799" s="59" t="s">
        <v>538</v>
      </c>
      <c r="E799" s="1198" t="s">
        <v>0</v>
      </c>
      <c r="F799" s="1143"/>
      <c r="G799" s="1144"/>
    </row>
    <row r="800" spans="1:7" ht="16.5" x14ac:dyDescent="0.25">
      <c r="A800" s="1152" t="s">
        <v>29</v>
      </c>
      <c r="B800" s="1153"/>
      <c r="C800" s="1153"/>
      <c r="D800" s="1153"/>
      <c r="E800" s="1153"/>
      <c r="F800" s="1153"/>
      <c r="G800" s="1154"/>
    </row>
    <row r="801" spans="1:7" x14ac:dyDescent="0.2">
      <c r="A801" s="1155" t="s">
        <v>48</v>
      </c>
      <c r="B801" s="1156"/>
      <c r="C801" s="1156"/>
      <c r="D801" s="1156"/>
      <c r="E801" s="1156"/>
      <c r="F801" s="1156"/>
      <c r="G801" s="1157"/>
    </row>
    <row r="802" spans="1:7" x14ac:dyDescent="0.2">
      <c r="A802" s="1158" t="s">
        <v>49</v>
      </c>
      <c r="B802" s="1159"/>
      <c r="C802" s="1159"/>
      <c r="D802" s="1159"/>
      <c r="E802" s="1159"/>
      <c r="F802" s="1159"/>
      <c r="G802" s="1160"/>
    </row>
    <row r="803" spans="1:7" x14ac:dyDescent="0.2">
      <c r="A803" s="6"/>
      <c r="B803" s="99"/>
      <c r="C803" s="8"/>
      <c r="D803" s="9"/>
      <c r="E803" s="99"/>
      <c r="F803" s="10"/>
      <c r="G803" s="11" t="s">
        <v>8</v>
      </c>
    </row>
    <row r="804" spans="1:7" x14ac:dyDescent="0.2">
      <c r="A804" s="12" t="s">
        <v>1</v>
      </c>
      <c r="B804" s="13"/>
      <c r="C804" s="14" t="s">
        <v>536</v>
      </c>
      <c r="D804" s="13"/>
      <c r="E804" s="343" t="s">
        <v>4695</v>
      </c>
      <c r="F804" s="98"/>
      <c r="G804" s="344" t="s">
        <v>4627</v>
      </c>
    </row>
    <row r="805" spans="1:7" x14ac:dyDescent="0.2">
      <c r="A805" s="17" t="s">
        <v>8</v>
      </c>
      <c r="B805" s="100"/>
      <c r="C805" s="19"/>
      <c r="D805" s="4"/>
      <c r="E805" s="1145"/>
      <c r="F805" s="1146"/>
      <c r="G805" s="20"/>
    </row>
    <row r="806" spans="1:7" x14ac:dyDescent="0.2">
      <c r="A806" s="21" t="s">
        <v>37</v>
      </c>
      <c r="B806" s="22"/>
      <c r="C806" s="22"/>
      <c r="D806" s="22"/>
      <c r="E806" s="23" t="s">
        <v>46</v>
      </c>
      <c r="F806" s="24"/>
      <c r="G806" s="20" t="s">
        <v>50</v>
      </c>
    </row>
    <row r="807" spans="1:7" x14ac:dyDescent="0.2">
      <c r="A807" s="6"/>
      <c r="B807" s="99"/>
      <c r="C807" s="8"/>
      <c r="D807" s="8"/>
      <c r="E807" s="1147"/>
      <c r="F807" s="1148"/>
      <c r="G807" s="25"/>
    </row>
    <row r="808" spans="1:7" ht="26.25" thickBot="1" x14ac:dyDescent="0.25">
      <c r="A808" s="210" t="s">
        <v>47</v>
      </c>
      <c r="B808" s="28" t="s">
        <v>23</v>
      </c>
      <c r="C808" s="28" t="s">
        <v>34</v>
      </c>
      <c r="D808" s="110" t="s">
        <v>53</v>
      </c>
      <c r="E808" s="114" t="s">
        <v>54</v>
      </c>
      <c r="F808" s="111" t="s">
        <v>55</v>
      </c>
      <c r="G808" s="112" t="s">
        <v>35</v>
      </c>
    </row>
    <row r="809" spans="1:7" ht="13.5" thickTop="1" x14ac:dyDescent="0.2">
      <c r="A809" s="29">
        <v>1</v>
      </c>
      <c r="B809" s="101"/>
      <c r="C809" s="352" t="s">
        <v>2311</v>
      </c>
      <c r="D809" s="357" t="s">
        <v>2310</v>
      </c>
      <c r="E809" s="158">
        <v>215</v>
      </c>
      <c r="F809" s="128">
        <v>40</v>
      </c>
      <c r="G809" s="35">
        <f>F809*E809</f>
        <v>8600</v>
      </c>
    </row>
    <row r="810" spans="1:7" x14ac:dyDescent="0.2">
      <c r="A810" s="29"/>
      <c r="B810" s="101"/>
      <c r="C810" s="41"/>
      <c r="D810" s="351"/>
      <c r="E810" s="158"/>
      <c r="F810" s="128"/>
      <c r="G810" s="353" t="s">
        <v>8</v>
      </c>
    </row>
    <row r="811" spans="1:7" x14ac:dyDescent="0.2">
      <c r="A811" s="29"/>
      <c r="B811" s="101"/>
      <c r="C811" s="352"/>
      <c r="D811" s="351"/>
      <c r="E811" s="108"/>
      <c r="F811" s="128"/>
      <c r="G811" s="353" t="s">
        <v>8</v>
      </c>
    </row>
    <row r="812" spans="1:7" x14ac:dyDescent="0.2">
      <c r="A812" s="29"/>
      <c r="B812" s="101"/>
      <c r="C812" s="41"/>
      <c r="D812" s="351"/>
      <c r="E812" s="157"/>
      <c r="F812" s="149"/>
      <c r="G812" s="35"/>
    </row>
    <row r="813" spans="1:7" x14ac:dyDescent="0.2">
      <c r="A813" s="29"/>
      <c r="B813" s="101"/>
      <c r="C813" s="41"/>
      <c r="D813" s="129"/>
      <c r="E813" s="108"/>
      <c r="F813" s="128"/>
      <c r="G813" s="35"/>
    </row>
    <row r="814" spans="1:7" x14ac:dyDescent="0.2">
      <c r="A814" s="29"/>
      <c r="B814" s="105"/>
      <c r="C814" s="41"/>
      <c r="D814" s="136"/>
      <c r="E814" s="102"/>
      <c r="F814" s="128"/>
      <c r="G814" s="35"/>
    </row>
    <row r="815" spans="1:7" x14ac:dyDescent="0.2">
      <c r="A815" s="29"/>
      <c r="B815" s="105"/>
      <c r="C815" s="41"/>
      <c r="D815" s="136"/>
      <c r="E815" s="102"/>
      <c r="F815" s="128"/>
      <c r="G815" s="35"/>
    </row>
    <row r="816" spans="1:7" x14ac:dyDescent="0.2">
      <c r="A816" s="29"/>
      <c r="B816" s="105"/>
      <c r="C816" s="41"/>
      <c r="D816" s="136"/>
      <c r="E816" s="102"/>
      <c r="F816" s="128"/>
      <c r="G816" s="35"/>
    </row>
    <row r="817" spans="1:7" x14ac:dyDescent="0.2">
      <c r="A817" s="29"/>
      <c r="B817" s="151"/>
      <c r="C817" s="119"/>
      <c r="D817" s="136"/>
      <c r="E817" s="108"/>
      <c r="F817" s="150"/>
      <c r="G817" s="35"/>
    </row>
    <row r="818" spans="1:7" x14ac:dyDescent="0.2">
      <c r="A818" s="29"/>
      <c r="B818" s="151"/>
      <c r="C818" s="119"/>
      <c r="D818" s="144"/>
      <c r="E818" s="108"/>
      <c r="F818" s="150"/>
      <c r="G818" s="35"/>
    </row>
    <row r="819" spans="1:7" x14ac:dyDescent="0.2">
      <c r="A819" s="29"/>
      <c r="B819" s="101"/>
      <c r="C819" s="41"/>
      <c r="D819" s="144"/>
      <c r="E819" s="155"/>
      <c r="F819" s="128"/>
      <c r="G819" s="35"/>
    </row>
    <row r="820" spans="1:7" x14ac:dyDescent="0.2">
      <c r="A820" s="29"/>
      <c r="B820" s="106"/>
      <c r="C820" s="41"/>
      <c r="D820" s="136"/>
      <c r="E820" s="104"/>
      <c r="F820" s="128"/>
      <c r="G820" s="35"/>
    </row>
    <row r="821" spans="1:7" x14ac:dyDescent="0.2">
      <c r="A821" s="29"/>
      <c r="B821" s="105"/>
      <c r="C821" s="41"/>
      <c r="D821" s="136"/>
      <c r="E821" s="108"/>
      <c r="F821" s="152"/>
      <c r="G821" s="35"/>
    </row>
    <row r="822" spans="1:7" x14ac:dyDescent="0.2">
      <c r="A822" s="29"/>
      <c r="B822" s="107"/>
      <c r="C822" s="41"/>
      <c r="D822" s="136"/>
      <c r="E822" s="153"/>
      <c r="F822" s="128"/>
      <c r="G822" s="35"/>
    </row>
    <row r="823" spans="1:7" x14ac:dyDescent="0.2">
      <c r="A823" s="29"/>
      <c r="B823" s="107"/>
      <c r="C823" s="41"/>
      <c r="D823" s="136"/>
      <c r="E823" s="153"/>
      <c r="F823" s="128"/>
      <c r="G823" s="35"/>
    </row>
    <row r="824" spans="1:7" x14ac:dyDescent="0.2">
      <c r="A824" s="29"/>
      <c r="B824" s="107"/>
      <c r="C824" s="41"/>
      <c r="D824" s="136"/>
      <c r="E824" s="153"/>
      <c r="F824" s="128"/>
      <c r="G824" s="35"/>
    </row>
    <row r="825" spans="1:7" x14ac:dyDescent="0.2">
      <c r="A825" s="29"/>
      <c r="B825" s="107"/>
      <c r="C825" s="41"/>
      <c r="D825" s="136"/>
      <c r="E825" s="153"/>
      <c r="F825" s="128"/>
      <c r="G825" s="35"/>
    </row>
    <row r="826" spans="1:7" x14ac:dyDescent="0.2">
      <c r="A826" s="29"/>
      <c r="B826" s="101"/>
      <c r="C826" s="41"/>
      <c r="D826" s="144"/>
      <c r="E826" s="108"/>
      <c r="F826" s="128"/>
      <c r="G826" s="35"/>
    </row>
    <row r="827" spans="1:7" x14ac:dyDescent="0.2">
      <c r="A827" s="29"/>
      <c r="B827" s="101"/>
      <c r="C827" s="41"/>
      <c r="D827" s="144"/>
      <c r="E827" s="153"/>
      <c r="F827" s="128"/>
      <c r="G827" s="35"/>
    </row>
    <row r="828" spans="1:7" x14ac:dyDescent="0.2">
      <c r="A828" s="29"/>
      <c r="B828" s="106"/>
      <c r="C828" s="41"/>
      <c r="D828" s="136"/>
      <c r="E828" s="104"/>
      <c r="F828" s="154"/>
      <c r="G828" s="35"/>
    </row>
    <row r="829" spans="1:7" x14ac:dyDescent="0.2">
      <c r="A829" s="29"/>
      <c r="B829" s="105"/>
      <c r="C829" s="41"/>
      <c r="D829" s="130"/>
      <c r="E829" s="104"/>
      <c r="F829" s="154"/>
      <c r="G829" s="35"/>
    </row>
    <row r="830" spans="1:7" x14ac:dyDescent="0.2">
      <c r="A830" s="29"/>
      <c r="B830" s="105"/>
      <c r="C830" s="41"/>
      <c r="D830" s="136"/>
      <c r="E830" s="104"/>
      <c r="F830" s="154"/>
      <c r="G830" s="35"/>
    </row>
    <row r="831" spans="1:7" x14ac:dyDescent="0.2">
      <c r="A831" s="29"/>
      <c r="B831" s="101"/>
      <c r="C831" s="41"/>
      <c r="D831" s="136"/>
      <c r="E831" s="104"/>
      <c r="F831" s="154"/>
      <c r="G831" s="35"/>
    </row>
    <row r="832" spans="1:7" x14ac:dyDescent="0.2">
      <c r="A832" s="29"/>
      <c r="B832" s="101"/>
      <c r="C832" s="41"/>
      <c r="D832" s="136"/>
      <c r="E832" s="104"/>
      <c r="F832" s="154"/>
      <c r="G832" s="35"/>
    </row>
    <row r="833" spans="1:7" x14ac:dyDescent="0.2">
      <c r="A833" s="29"/>
      <c r="B833" s="101"/>
      <c r="C833" s="41"/>
      <c r="D833" s="136"/>
      <c r="E833" s="104"/>
      <c r="F833" s="154"/>
      <c r="G833" s="35"/>
    </row>
    <row r="834" spans="1:7" x14ac:dyDescent="0.2">
      <c r="A834" s="29"/>
      <c r="B834" s="101"/>
      <c r="C834" s="41"/>
      <c r="D834" s="136"/>
      <c r="E834" s="104"/>
      <c r="F834" s="154"/>
      <c r="G834" s="35"/>
    </row>
    <row r="835" spans="1:7" x14ac:dyDescent="0.2">
      <c r="A835" s="29"/>
      <c r="B835" s="101"/>
      <c r="C835" s="41"/>
      <c r="D835" s="136"/>
      <c r="E835" s="153"/>
      <c r="F835" s="128"/>
      <c r="G835" s="35"/>
    </row>
    <row r="836" spans="1:7" x14ac:dyDescent="0.2">
      <c r="A836" s="29"/>
      <c r="B836" s="101"/>
      <c r="C836" s="41"/>
      <c r="D836" s="136"/>
      <c r="E836" s="153"/>
      <c r="F836" s="128"/>
      <c r="G836" s="35"/>
    </row>
    <row r="837" spans="1:7" x14ac:dyDescent="0.2">
      <c r="A837" s="29"/>
      <c r="B837" s="101"/>
      <c r="C837" s="41"/>
      <c r="D837" s="136"/>
      <c r="E837" s="153"/>
      <c r="F837" s="128"/>
      <c r="G837" s="35"/>
    </row>
    <row r="838" spans="1:7" x14ac:dyDescent="0.2">
      <c r="A838" s="29"/>
      <c r="B838" s="101"/>
      <c r="C838" s="41"/>
      <c r="D838" s="136"/>
      <c r="E838" s="153"/>
      <c r="F838" s="128"/>
      <c r="G838" s="35"/>
    </row>
    <row r="839" spans="1:7" x14ac:dyDescent="0.2">
      <c r="A839" s="29"/>
      <c r="B839" s="101"/>
      <c r="C839" s="41"/>
      <c r="D839" s="136"/>
      <c r="E839" s="153"/>
      <c r="F839" s="128"/>
      <c r="G839" s="35"/>
    </row>
    <row r="840" spans="1:7" x14ac:dyDescent="0.2">
      <c r="A840" s="29"/>
      <c r="B840" s="101"/>
      <c r="C840" s="41"/>
      <c r="D840" s="136"/>
      <c r="E840" s="102"/>
      <c r="F840" s="128"/>
      <c r="G840" s="35"/>
    </row>
    <row r="841" spans="1:7" x14ac:dyDescent="0.2">
      <c r="A841" s="29"/>
      <c r="B841" s="101"/>
      <c r="C841" s="41"/>
      <c r="D841" s="144"/>
      <c r="E841" s="108"/>
      <c r="F841" s="149"/>
      <c r="G841" s="35"/>
    </row>
    <row r="842" spans="1:7" x14ac:dyDescent="0.2">
      <c r="A842" s="61"/>
      <c r="B842" s="101"/>
      <c r="C842" s="41"/>
      <c r="D842" s="144"/>
      <c r="E842" s="108"/>
      <c r="F842" s="149"/>
      <c r="G842" s="71"/>
    </row>
    <row r="843" spans="1:7" ht="13.5" thickBot="1" x14ac:dyDescent="0.25">
      <c r="A843" s="212"/>
      <c r="B843" s="132"/>
      <c r="C843" s="115"/>
      <c r="D843" s="115"/>
      <c r="E843" s="132"/>
      <c r="F843" s="49" t="s">
        <v>15</v>
      </c>
      <c r="G843" s="213">
        <f>SUM(G809:G841)</f>
        <v>8600</v>
      </c>
    </row>
    <row r="844" spans="1:7" ht="13.5" thickTop="1" x14ac:dyDescent="0.2">
      <c r="A844" s="1149" t="s">
        <v>4645</v>
      </c>
      <c r="B844" s="1150"/>
      <c r="C844" s="1150"/>
      <c r="D844" s="1150"/>
      <c r="E844" s="1150"/>
      <c r="F844" s="1150"/>
      <c r="G844" s="1151"/>
    </row>
    <row r="845" spans="1:7" ht="13.5" thickBot="1" x14ac:dyDescent="0.25">
      <c r="A845" s="52"/>
      <c r="B845" s="103"/>
      <c r="C845" s="1204" t="s">
        <v>8</v>
      </c>
      <c r="D845" s="1204"/>
      <c r="E845" s="1204"/>
      <c r="F845" s="1204"/>
      <c r="G845" s="56"/>
    </row>
    <row r="846" spans="1:7" ht="13.5" thickTop="1" x14ac:dyDescent="0.2">
      <c r="A846" s="1130"/>
      <c r="B846" s="1131"/>
      <c r="C846" s="1131"/>
      <c r="D846" s="57" t="s">
        <v>11</v>
      </c>
      <c r="E846" s="1132" t="s">
        <v>12</v>
      </c>
      <c r="F846" s="1132"/>
      <c r="G846" s="1133"/>
    </row>
    <row r="847" spans="1:7" x14ac:dyDescent="0.2">
      <c r="A847" s="1134" t="s">
        <v>17</v>
      </c>
      <c r="B847" s="1135"/>
      <c r="C847" s="1135"/>
      <c r="D847" s="39"/>
      <c r="E847" s="1136"/>
      <c r="F847" s="1137"/>
      <c r="G847" s="1138"/>
    </row>
    <row r="848" spans="1:7" x14ac:dyDescent="0.2">
      <c r="A848" s="1134" t="s">
        <v>38</v>
      </c>
      <c r="B848" s="1135"/>
      <c r="C848" s="1135"/>
      <c r="D848" s="73" t="s">
        <v>537</v>
      </c>
      <c r="E848" s="1139" t="s">
        <v>142</v>
      </c>
      <c r="F848" s="1139"/>
      <c r="G848" s="1140"/>
    </row>
    <row r="849" spans="1:7" ht="13.5" thickBot="1" x14ac:dyDescent="0.25">
      <c r="A849" s="1141" t="s">
        <v>39</v>
      </c>
      <c r="B849" s="1142"/>
      <c r="C849" s="1142"/>
      <c r="D849" s="59" t="s">
        <v>538</v>
      </c>
      <c r="E849" s="1198" t="s">
        <v>0</v>
      </c>
      <c r="F849" s="1143"/>
      <c r="G849" s="1144"/>
    </row>
    <row r="850" spans="1:7" ht="16.5" x14ac:dyDescent="0.25">
      <c r="A850" s="1152" t="s">
        <v>29</v>
      </c>
      <c r="B850" s="1153"/>
      <c r="C850" s="1153"/>
      <c r="D850" s="1153"/>
      <c r="E850" s="1153"/>
      <c r="F850" s="1153"/>
      <c r="G850" s="1154"/>
    </row>
    <row r="851" spans="1:7" x14ac:dyDescent="0.2">
      <c r="A851" s="1155" t="s">
        <v>48</v>
      </c>
      <c r="B851" s="1156"/>
      <c r="C851" s="1156"/>
      <c r="D851" s="1156"/>
      <c r="E851" s="1156"/>
      <c r="F851" s="1156"/>
      <c r="G851" s="1157"/>
    </row>
    <row r="852" spans="1:7" x14ac:dyDescent="0.2">
      <c r="A852" s="1158" t="s">
        <v>49</v>
      </c>
      <c r="B852" s="1159"/>
      <c r="C852" s="1159"/>
      <c r="D852" s="1159"/>
      <c r="E852" s="1159"/>
      <c r="F852" s="1159"/>
      <c r="G852" s="1160"/>
    </row>
    <row r="853" spans="1:7" x14ac:dyDescent="0.2">
      <c r="A853" s="6"/>
      <c r="B853" s="99"/>
      <c r="C853" s="8"/>
      <c r="D853" s="9"/>
      <c r="E853" s="99"/>
      <c r="F853" s="10"/>
      <c r="G853" s="11" t="s">
        <v>8</v>
      </c>
    </row>
    <row r="854" spans="1:7" x14ac:dyDescent="0.2">
      <c r="A854" s="12" t="s">
        <v>1</v>
      </c>
      <c r="B854" s="13"/>
      <c r="C854" s="14" t="s">
        <v>536</v>
      </c>
      <c r="D854" s="13"/>
      <c r="E854" s="343" t="s">
        <v>4712</v>
      </c>
      <c r="F854" s="98"/>
      <c r="G854" s="344" t="s">
        <v>4702</v>
      </c>
    </row>
    <row r="855" spans="1:7" x14ac:dyDescent="0.2">
      <c r="A855" s="17" t="s">
        <v>8</v>
      </c>
      <c r="B855" s="100"/>
      <c r="C855" s="19"/>
      <c r="D855" s="4"/>
      <c r="E855" s="1145"/>
      <c r="F855" s="1146"/>
      <c r="G855" s="20"/>
    </row>
    <row r="856" spans="1:7" x14ac:dyDescent="0.2">
      <c r="A856" s="21" t="s">
        <v>37</v>
      </c>
      <c r="B856" s="22"/>
      <c r="C856" s="22"/>
      <c r="D856" s="22"/>
      <c r="E856" s="23" t="s">
        <v>46</v>
      </c>
      <c r="F856" s="24"/>
      <c r="G856" s="20" t="s">
        <v>50</v>
      </c>
    </row>
    <row r="857" spans="1:7" x14ac:dyDescent="0.2">
      <c r="A857" s="6"/>
      <c r="B857" s="99"/>
      <c r="C857" s="8"/>
      <c r="D857" s="8"/>
      <c r="E857" s="1147"/>
      <c r="F857" s="1148"/>
      <c r="G857" s="25"/>
    </row>
    <row r="858" spans="1:7" ht="26.25" thickBot="1" x14ac:dyDescent="0.25">
      <c r="A858" s="210" t="s">
        <v>47</v>
      </c>
      <c r="B858" s="28" t="s">
        <v>23</v>
      </c>
      <c r="C858" s="28" t="s">
        <v>34</v>
      </c>
      <c r="D858" s="110" t="s">
        <v>53</v>
      </c>
      <c r="E858" s="114" t="s">
        <v>54</v>
      </c>
      <c r="F858" s="111" t="s">
        <v>55</v>
      </c>
      <c r="G858" s="112" t="s">
        <v>35</v>
      </c>
    </row>
    <row r="859" spans="1:7" ht="13.5" thickTop="1" x14ac:dyDescent="0.2">
      <c r="A859" s="29">
        <v>1</v>
      </c>
      <c r="B859" s="101"/>
      <c r="C859" s="352" t="s">
        <v>2311</v>
      </c>
      <c r="D859" s="357" t="s">
        <v>2310</v>
      </c>
      <c r="E859" s="158">
        <v>225</v>
      </c>
      <c r="F859" s="128">
        <v>40</v>
      </c>
      <c r="G859" s="35">
        <f>F859*E859</f>
        <v>9000</v>
      </c>
    </row>
    <row r="860" spans="1:7" x14ac:dyDescent="0.2">
      <c r="A860" s="29"/>
      <c r="B860" s="101"/>
      <c r="C860" s="41"/>
      <c r="D860" s="351"/>
      <c r="E860" s="158"/>
      <c r="F860" s="128"/>
      <c r="G860" s="353" t="s">
        <v>8</v>
      </c>
    </row>
    <row r="861" spans="1:7" x14ac:dyDescent="0.2">
      <c r="A861" s="29"/>
      <c r="B861" s="101"/>
      <c r="C861" s="352"/>
      <c r="D861" s="351"/>
      <c r="E861" s="108"/>
      <c r="F861" s="128"/>
      <c r="G861" s="353" t="s">
        <v>8</v>
      </c>
    </row>
    <row r="862" spans="1:7" x14ac:dyDescent="0.2">
      <c r="A862" s="29"/>
      <c r="B862" s="101"/>
      <c r="C862" s="41"/>
      <c r="D862" s="351"/>
      <c r="E862" s="157"/>
      <c r="F862" s="149"/>
      <c r="G862" s="35"/>
    </row>
    <row r="863" spans="1:7" x14ac:dyDescent="0.2">
      <c r="A863" s="29"/>
      <c r="B863" s="101"/>
      <c r="C863" s="41"/>
      <c r="D863" s="129"/>
      <c r="E863" s="108"/>
      <c r="F863" s="128"/>
      <c r="G863" s="35"/>
    </row>
    <row r="864" spans="1:7" x14ac:dyDescent="0.2">
      <c r="A864" s="29"/>
      <c r="B864" s="105"/>
      <c r="C864" s="41"/>
      <c r="D864" s="136"/>
      <c r="E864" s="102"/>
      <c r="F864" s="128"/>
      <c r="G864" s="35"/>
    </row>
    <row r="865" spans="1:7" x14ac:dyDescent="0.2">
      <c r="A865" s="29"/>
      <c r="B865" s="105"/>
      <c r="C865" s="41"/>
      <c r="D865" s="136"/>
      <c r="E865" s="102"/>
      <c r="F865" s="128"/>
      <c r="G865" s="35"/>
    </row>
    <row r="866" spans="1:7" x14ac:dyDescent="0.2">
      <c r="A866" s="29"/>
      <c r="B866" s="105"/>
      <c r="C866" s="41"/>
      <c r="D866" s="136"/>
      <c r="E866" s="102"/>
      <c r="F866" s="128"/>
      <c r="G866" s="35"/>
    </row>
    <row r="867" spans="1:7" x14ac:dyDescent="0.2">
      <c r="A867" s="29"/>
      <c r="B867" s="151"/>
      <c r="C867" s="119"/>
      <c r="D867" s="136"/>
      <c r="E867" s="108"/>
      <c r="F867" s="150"/>
      <c r="G867" s="35"/>
    </row>
    <row r="868" spans="1:7" x14ac:dyDescent="0.2">
      <c r="A868" s="29"/>
      <c r="B868" s="151"/>
      <c r="C868" s="119"/>
      <c r="D868" s="144"/>
      <c r="E868" s="108"/>
      <c r="F868" s="150"/>
      <c r="G868" s="35"/>
    </row>
    <row r="869" spans="1:7" x14ac:dyDescent="0.2">
      <c r="A869" s="29"/>
      <c r="B869" s="101"/>
      <c r="C869" s="41"/>
      <c r="D869" s="144"/>
      <c r="E869" s="155"/>
      <c r="F869" s="128"/>
      <c r="G869" s="35"/>
    </row>
    <row r="870" spans="1:7" x14ac:dyDescent="0.2">
      <c r="A870" s="29"/>
      <c r="B870" s="106"/>
      <c r="C870" s="41"/>
      <c r="D870" s="136"/>
      <c r="E870" s="104"/>
      <c r="F870" s="128"/>
      <c r="G870" s="35"/>
    </row>
    <row r="871" spans="1:7" x14ac:dyDescent="0.2">
      <c r="A871" s="29"/>
      <c r="B871" s="105"/>
      <c r="C871" s="41"/>
      <c r="D871" s="136"/>
      <c r="E871" s="108"/>
      <c r="F871" s="152"/>
      <c r="G871" s="35"/>
    </row>
    <row r="872" spans="1:7" x14ac:dyDescent="0.2">
      <c r="A872" s="29"/>
      <c r="B872" s="107"/>
      <c r="C872" s="41"/>
      <c r="D872" s="136"/>
      <c r="E872" s="153"/>
      <c r="F872" s="128"/>
      <c r="G872" s="35"/>
    </row>
    <row r="873" spans="1:7" x14ac:dyDescent="0.2">
      <c r="A873" s="29"/>
      <c r="B873" s="107"/>
      <c r="C873" s="41"/>
      <c r="D873" s="136"/>
      <c r="E873" s="153"/>
      <c r="F873" s="128"/>
      <c r="G873" s="35"/>
    </row>
    <row r="874" spans="1:7" x14ac:dyDescent="0.2">
      <c r="A874" s="29"/>
      <c r="B874" s="107"/>
      <c r="C874" s="41"/>
      <c r="D874" s="136"/>
      <c r="E874" s="153"/>
      <c r="F874" s="128"/>
      <c r="G874" s="35"/>
    </row>
    <row r="875" spans="1:7" x14ac:dyDescent="0.2">
      <c r="A875" s="29"/>
      <c r="B875" s="107"/>
      <c r="C875" s="41"/>
      <c r="D875" s="136"/>
      <c r="E875" s="153"/>
      <c r="F875" s="128"/>
      <c r="G875" s="35"/>
    </row>
    <row r="876" spans="1:7" x14ac:dyDescent="0.2">
      <c r="A876" s="29"/>
      <c r="B876" s="101"/>
      <c r="C876" s="41"/>
      <c r="D876" s="144"/>
      <c r="E876" s="108"/>
      <c r="F876" s="128"/>
      <c r="G876" s="35"/>
    </row>
    <row r="877" spans="1:7" x14ac:dyDescent="0.2">
      <c r="A877" s="29"/>
      <c r="B877" s="101"/>
      <c r="C877" s="41"/>
      <c r="D877" s="144"/>
      <c r="E877" s="153"/>
      <c r="F877" s="128"/>
      <c r="G877" s="35"/>
    </row>
    <row r="878" spans="1:7" x14ac:dyDescent="0.2">
      <c r="A878" s="29"/>
      <c r="B878" s="106"/>
      <c r="C878" s="41"/>
      <c r="D878" s="136"/>
      <c r="E878" s="104"/>
      <c r="F878" s="154"/>
      <c r="G878" s="35"/>
    </row>
    <row r="879" spans="1:7" x14ac:dyDescent="0.2">
      <c r="A879" s="29"/>
      <c r="B879" s="105"/>
      <c r="C879" s="41"/>
      <c r="D879" s="130"/>
      <c r="E879" s="104"/>
      <c r="F879" s="154"/>
      <c r="G879" s="35"/>
    </row>
    <row r="880" spans="1:7" x14ac:dyDescent="0.2">
      <c r="A880" s="29"/>
      <c r="B880" s="105"/>
      <c r="C880" s="41"/>
      <c r="D880" s="136"/>
      <c r="E880" s="104"/>
      <c r="F880" s="154"/>
      <c r="G880" s="35"/>
    </row>
    <row r="881" spans="1:7" x14ac:dyDescent="0.2">
      <c r="A881" s="29"/>
      <c r="B881" s="101"/>
      <c r="C881" s="41"/>
      <c r="D881" s="136"/>
      <c r="E881" s="104"/>
      <c r="F881" s="154"/>
      <c r="G881" s="35"/>
    </row>
    <row r="882" spans="1:7" x14ac:dyDescent="0.2">
      <c r="A882" s="29"/>
      <c r="B882" s="101"/>
      <c r="C882" s="41"/>
      <c r="D882" s="136"/>
      <c r="E882" s="104"/>
      <c r="F882" s="154"/>
      <c r="G882" s="35"/>
    </row>
    <row r="883" spans="1:7" x14ac:dyDescent="0.2">
      <c r="A883" s="29"/>
      <c r="B883" s="101"/>
      <c r="C883" s="41"/>
      <c r="D883" s="136"/>
      <c r="E883" s="104"/>
      <c r="F883" s="154"/>
      <c r="G883" s="35"/>
    </row>
    <row r="884" spans="1:7" x14ac:dyDescent="0.2">
      <c r="A884" s="29"/>
      <c r="B884" s="101"/>
      <c r="C884" s="41"/>
      <c r="D884" s="136"/>
      <c r="E884" s="104"/>
      <c r="F884" s="154"/>
      <c r="G884" s="35"/>
    </row>
    <row r="885" spans="1:7" x14ac:dyDescent="0.2">
      <c r="A885" s="29"/>
      <c r="B885" s="101"/>
      <c r="C885" s="41"/>
      <c r="D885" s="136"/>
      <c r="E885" s="153"/>
      <c r="F885" s="128"/>
      <c r="G885" s="35"/>
    </row>
    <row r="886" spans="1:7" x14ac:dyDescent="0.2">
      <c r="A886" s="29"/>
      <c r="B886" s="101"/>
      <c r="C886" s="41"/>
      <c r="D886" s="136"/>
      <c r="E886" s="153"/>
      <c r="F886" s="128"/>
      <c r="G886" s="35"/>
    </row>
    <row r="887" spans="1:7" x14ac:dyDescent="0.2">
      <c r="A887" s="29"/>
      <c r="B887" s="101"/>
      <c r="C887" s="41"/>
      <c r="D887" s="136"/>
      <c r="E887" s="153"/>
      <c r="F887" s="128"/>
      <c r="G887" s="35"/>
    </row>
    <row r="888" spans="1:7" x14ac:dyDescent="0.2">
      <c r="A888" s="29"/>
      <c r="B888" s="101"/>
      <c r="C888" s="41"/>
      <c r="D888" s="136"/>
      <c r="E888" s="153"/>
      <c r="F888" s="128"/>
      <c r="G888" s="35"/>
    </row>
    <row r="889" spans="1:7" x14ac:dyDescent="0.2">
      <c r="A889" s="29"/>
      <c r="B889" s="101"/>
      <c r="C889" s="41"/>
      <c r="D889" s="136"/>
      <c r="E889" s="153"/>
      <c r="F889" s="128"/>
      <c r="G889" s="35"/>
    </row>
    <row r="890" spans="1:7" x14ac:dyDescent="0.2">
      <c r="A890" s="29"/>
      <c r="B890" s="101"/>
      <c r="C890" s="41"/>
      <c r="D890" s="136"/>
      <c r="E890" s="102"/>
      <c r="F890" s="128"/>
      <c r="G890" s="35"/>
    </row>
    <row r="891" spans="1:7" x14ac:dyDescent="0.2">
      <c r="A891" s="29"/>
      <c r="B891" s="101"/>
      <c r="C891" s="41"/>
      <c r="D891" s="144"/>
      <c r="E891" s="108"/>
      <c r="F891" s="149"/>
      <c r="G891" s="35"/>
    </row>
    <row r="892" spans="1:7" x14ac:dyDescent="0.2">
      <c r="A892" s="61"/>
      <c r="B892" s="101"/>
      <c r="C892" s="41"/>
      <c r="D892" s="144"/>
      <c r="E892" s="108"/>
      <c r="F892" s="149"/>
      <c r="G892" s="71"/>
    </row>
    <row r="893" spans="1:7" ht="13.5" thickBot="1" x14ac:dyDescent="0.25">
      <c r="A893" s="212"/>
      <c r="B893" s="132"/>
      <c r="C893" s="115"/>
      <c r="D893" s="115"/>
      <c r="E893" s="132"/>
      <c r="F893" s="49" t="s">
        <v>15</v>
      </c>
      <c r="G893" s="213">
        <f>SUM(G859:G891)</f>
        <v>9000</v>
      </c>
    </row>
    <row r="894" spans="1:7" ht="13.5" thickTop="1" x14ac:dyDescent="0.2">
      <c r="A894" s="1149" t="s">
        <v>4707</v>
      </c>
      <c r="B894" s="1150"/>
      <c r="C894" s="1150"/>
      <c r="D894" s="1150"/>
      <c r="E894" s="1150"/>
      <c r="F894" s="1150"/>
      <c r="G894" s="1151"/>
    </row>
    <row r="895" spans="1:7" ht="13.5" thickBot="1" x14ac:dyDescent="0.25">
      <c r="A895" s="52"/>
      <c r="B895" s="103"/>
      <c r="C895" s="1204" t="s">
        <v>8</v>
      </c>
      <c r="D895" s="1204"/>
      <c r="E895" s="1204"/>
      <c r="F895" s="1204"/>
      <c r="G895" s="56"/>
    </row>
    <row r="896" spans="1:7" ht="13.5" thickTop="1" x14ac:dyDescent="0.2">
      <c r="A896" s="1130"/>
      <c r="B896" s="1131"/>
      <c r="C896" s="1131"/>
      <c r="D896" s="57" t="s">
        <v>11</v>
      </c>
      <c r="E896" s="1132" t="s">
        <v>12</v>
      </c>
      <c r="F896" s="1132"/>
      <c r="G896" s="1133"/>
    </row>
    <row r="897" spans="1:7" x14ac:dyDescent="0.2">
      <c r="A897" s="1134" t="s">
        <v>17</v>
      </c>
      <c r="B897" s="1135"/>
      <c r="C897" s="1135"/>
      <c r="D897" s="39"/>
      <c r="E897" s="1136"/>
      <c r="F897" s="1137"/>
      <c r="G897" s="1138"/>
    </row>
    <row r="898" spans="1:7" x14ac:dyDescent="0.2">
      <c r="A898" s="1134" t="s">
        <v>38</v>
      </c>
      <c r="B898" s="1135"/>
      <c r="C898" s="1135"/>
      <c r="D898" s="73" t="s">
        <v>537</v>
      </c>
      <c r="E898" s="1139" t="s">
        <v>142</v>
      </c>
      <c r="F898" s="1139"/>
      <c r="G898" s="1140"/>
    </row>
    <row r="899" spans="1:7" ht="13.5" thickBot="1" x14ac:dyDescent="0.25">
      <c r="A899" s="1141" t="s">
        <v>39</v>
      </c>
      <c r="B899" s="1142"/>
      <c r="C899" s="1142"/>
      <c r="D899" s="59" t="s">
        <v>538</v>
      </c>
      <c r="E899" s="1198" t="s">
        <v>0</v>
      </c>
      <c r="F899" s="1143"/>
      <c r="G899" s="1144"/>
    </row>
  </sheetData>
  <mergeCells count="265">
    <mergeCell ref="A897:C897"/>
    <mergeCell ref="E897:G897"/>
    <mergeCell ref="A898:C898"/>
    <mergeCell ref="E898:G898"/>
    <mergeCell ref="A899:C899"/>
    <mergeCell ref="E899:G899"/>
    <mergeCell ref="A850:G850"/>
    <mergeCell ref="A851:G851"/>
    <mergeCell ref="A852:G852"/>
    <mergeCell ref="E855:F855"/>
    <mergeCell ref="E857:F857"/>
    <mergeCell ref="A894:G894"/>
    <mergeCell ref="C895:F895"/>
    <mergeCell ref="A896:C896"/>
    <mergeCell ref="E896:G896"/>
    <mergeCell ref="A797:C797"/>
    <mergeCell ref="E797:G797"/>
    <mergeCell ref="A798:C798"/>
    <mergeCell ref="E798:G798"/>
    <mergeCell ref="A799:C799"/>
    <mergeCell ref="E799:G799"/>
    <mergeCell ref="A750:G750"/>
    <mergeCell ref="A751:G751"/>
    <mergeCell ref="A752:G752"/>
    <mergeCell ref="E755:F755"/>
    <mergeCell ref="E757:F757"/>
    <mergeCell ref="A794:G794"/>
    <mergeCell ref="C795:F795"/>
    <mergeCell ref="A796:C796"/>
    <mergeCell ref="E796:G796"/>
    <mergeCell ref="A748:C748"/>
    <mergeCell ref="E748:G748"/>
    <mergeCell ref="A749:C749"/>
    <mergeCell ref="E749:G749"/>
    <mergeCell ref="A700:G700"/>
    <mergeCell ref="A701:G701"/>
    <mergeCell ref="A702:G702"/>
    <mergeCell ref="E705:F705"/>
    <mergeCell ref="E707:F707"/>
    <mergeCell ref="A744:G744"/>
    <mergeCell ref="A746:C746"/>
    <mergeCell ref="E746:G746"/>
    <mergeCell ref="A747:C747"/>
    <mergeCell ref="E747:G747"/>
    <mergeCell ref="A649:C649"/>
    <mergeCell ref="E649:G649"/>
    <mergeCell ref="E605:F605"/>
    <mergeCell ref="E607:F607"/>
    <mergeCell ref="A644:G644"/>
    <mergeCell ref="C645:F645"/>
    <mergeCell ref="A646:C646"/>
    <mergeCell ref="E646:G646"/>
    <mergeCell ref="A647:C647"/>
    <mergeCell ref="E647:G647"/>
    <mergeCell ref="A648:C648"/>
    <mergeCell ref="E648:G648"/>
    <mergeCell ref="A597:C597"/>
    <mergeCell ref="E597:G597"/>
    <mergeCell ref="A598:C598"/>
    <mergeCell ref="E598:G598"/>
    <mergeCell ref="A599:C599"/>
    <mergeCell ref="E599:G599"/>
    <mergeCell ref="A600:G600"/>
    <mergeCell ref="A601:G601"/>
    <mergeCell ref="A602:G602"/>
    <mergeCell ref="A550:G550"/>
    <mergeCell ref="A551:G551"/>
    <mergeCell ref="A552:G552"/>
    <mergeCell ref="E555:F555"/>
    <mergeCell ref="E557:F557"/>
    <mergeCell ref="A594:G594"/>
    <mergeCell ref="C595:F595"/>
    <mergeCell ref="A596:C596"/>
    <mergeCell ref="E596:G596"/>
    <mergeCell ref="A547:C547"/>
    <mergeCell ref="E547:G547"/>
    <mergeCell ref="A548:C548"/>
    <mergeCell ref="E548:G548"/>
    <mergeCell ref="A549:C549"/>
    <mergeCell ref="E549:G549"/>
    <mergeCell ref="A500:G500"/>
    <mergeCell ref="A501:G501"/>
    <mergeCell ref="A502:G502"/>
    <mergeCell ref="E505:F505"/>
    <mergeCell ref="E507:F507"/>
    <mergeCell ref="A544:G544"/>
    <mergeCell ref="C545:F545"/>
    <mergeCell ref="A546:C546"/>
    <mergeCell ref="E546:G546"/>
    <mergeCell ref="A499:C499"/>
    <mergeCell ref="E499:G499"/>
    <mergeCell ref="E455:F455"/>
    <mergeCell ref="E457:F457"/>
    <mergeCell ref="A494:G494"/>
    <mergeCell ref="C495:F495"/>
    <mergeCell ref="A496:C496"/>
    <mergeCell ref="E496:G496"/>
    <mergeCell ref="A497:C497"/>
    <mergeCell ref="E497:G497"/>
    <mergeCell ref="A498:C498"/>
    <mergeCell ref="E498:G498"/>
    <mergeCell ref="A447:C447"/>
    <mergeCell ref="E447:G447"/>
    <mergeCell ref="A448:C448"/>
    <mergeCell ref="E448:G448"/>
    <mergeCell ref="A449:C449"/>
    <mergeCell ref="E449:G449"/>
    <mergeCell ref="A450:G450"/>
    <mergeCell ref="A451:G451"/>
    <mergeCell ref="A452:G452"/>
    <mergeCell ref="A400:G400"/>
    <mergeCell ref="A401:G401"/>
    <mergeCell ref="A402:G402"/>
    <mergeCell ref="E405:F405"/>
    <mergeCell ref="E407:F407"/>
    <mergeCell ref="A444:G444"/>
    <mergeCell ref="C445:F445"/>
    <mergeCell ref="A446:C446"/>
    <mergeCell ref="E446:G446"/>
    <mergeCell ref="A348:C348"/>
    <mergeCell ref="E348:G348"/>
    <mergeCell ref="A349:C349"/>
    <mergeCell ref="E349:G349"/>
    <mergeCell ref="C345:F345"/>
    <mergeCell ref="A346:C346"/>
    <mergeCell ref="E346:G346"/>
    <mergeCell ref="A347:C347"/>
    <mergeCell ref="E347:G347"/>
    <mergeCell ref="A301:G301"/>
    <mergeCell ref="A302:G302"/>
    <mergeCell ref="E305:F305"/>
    <mergeCell ref="E307:F307"/>
    <mergeCell ref="A344:G344"/>
    <mergeCell ref="A298:C298"/>
    <mergeCell ref="E298:G298"/>
    <mergeCell ref="A299:C299"/>
    <mergeCell ref="E299:G299"/>
    <mergeCell ref="A300:G300"/>
    <mergeCell ref="A294:G294"/>
    <mergeCell ref="C295:F295"/>
    <mergeCell ref="A296:C296"/>
    <mergeCell ref="E296:G296"/>
    <mergeCell ref="A297:C297"/>
    <mergeCell ref="E297:G297"/>
    <mergeCell ref="A250:G250"/>
    <mergeCell ref="A251:G251"/>
    <mergeCell ref="A252:G252"/>
    <mergeCell ref="E255:F255"/>
    <mergeCell ref="E257:F257"/>
    <mergeCell ref="A198:C198"/>
    <mergeCell ref="E198:G198"/>
    <mergeCell ref="A199:C199"/>
    <mergeCell ref="E199:G199"/>
    <mergeCell ref="C195:F195"/>
    <mergeCell ref="A194:G194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148:C148"/>
    <mergeCell ref="E148:G148"/>
    <mergeCell ref="A149:C149"/>
    <mergeCell ref="E149:G149"/>
    <mergeCell ref="A144:G144"/>
    <mergeCell ref="A146:C146"/>
    <mergeCell ref="E146:G146"/>
    <mergeCell ref="A147:C147"/>
    <mergeCell ref="E147:G147"/>
    <mergeCell ref="A100:G100"/>
    <mergeCell ref="A101:G101"/>
    <mergeCell ref="A102:G102"/>
    <mergeCell ref="E105:F105"/>
    <mergeCell ref="E107:F10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  <mergeCell ref="A50:G50"/>
    <mergeCell ref="A51:G51"/>
    <mergeCell ref="A52:G52"/>
    <mergeCell ref="E55:F55"/>
    <mergeCell ref="E57:F57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C245:F245"/>
    <mergeCell ref="A246:C246"/>
    <mergeCell ref="E246:G246"/>
    <mergeCell ref="A247:C247"/>
    <mergeCell ref="E247:G247"/>
    <mergeCell ref="A397:C397"/>
    <mergeCell ref="E397:G397"/>
    <mergeCell ref="A398:C398"/>
    <mergeCell ref="E398:G398"/>
    <mergeCell ref="A399:C399"/>
    <mergeCell ref="E399:G399"/>
    <mergeCell ref="A350:G350"/>
    <mergeCell ref="A351:G351"/>
    <mergeCell ref="A352:G352"/>
    <mergeCell ref="E355:F355"/>
    <mergeCell ref="E357:F357"/>
    <mergeCell ref="A394:G394"/>
    <mergeCell ref="C395:F395"/>
    <mergeCell ref="A396:C396"/>
    <mergeCell ref="E396:G396"/>
    <mergeCell ref="A697:C697"/>
    <mergeCell ref="E697:G697"/>
    <mergeCell ref="A698:C698"/>
    <mergeCell ref="E698:G698"/>
    <mergeCell ref="A699:C699"/>
    <mergeCell ref="E699:G699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847:C847"/>
    <mergeCell ref="E847:G847"/>
    <mergeCell ref="A848:C848"/>
    <mergeCell ref="E848:G848"/>
    <mergeCell ref="A849:C849"/>
    <mergeCell ref="E849:G849"/>
    <mergeCell ref="A800:G800"/>
    <mergeCell ref="A801:G801"/>
    <mergeCell ref="A802:G802"/>
    <mergeCell ref="E805:F805"/>
    <mergeCell ref="E807:F807"/>
    <mergeCell ref="A844:G844"/>
    <mergeCell ref="C845:F845"/>
    <mergeCell ref="A846:C846"/>
    <mergeCell ref="E846:G846"/>
  </mergeCells>
  <pageMargins left="0.5" right="0.5" top="1" bottom="1" header="0.3" footer="0.3"/>
  <pageSetup fitToWidth="0" orientation="portrait" verticalDpi="3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8A3CC4"/>
  </sheetPr>
  <dimension ref="A1:M2491"/>
  <sheetViews>
    <sheetView topLeftCell="A2462" zoomScale="110" zoomScaleNormal="110" workbookViewId="0">
      <selection activeCell="A2487" sqref="A2487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7" style="2" customWidth="1"/>
    <col min="8" max="8" width="11.28515625" style="1" bestFit="1" customWidth="1"/>
    <col min="9" max="9" width="29.28515625" style="2" customWidth="1"/>
    <col min="10" max="10" width="15.28515625" style="2" customWidth="1"/>
    <col min="11" max="11" width="11.7109375" style="2" customWidth="1"/>
    <col min="12" max="12" width="10.7109375" style="2" customWidth="1"/>
    <col min="13" max="13" width="10.5703125" style="2" bestFit="1" customWidth="1"/>
    <col min="14" max="14" width="10.42578125" style="2" bestFit="1" customWidth="1"/>
    <col min="15" max="15" width="9.28515625" style="2" bestFit="1" customWidth="1"/>
    <col min="16" max="16" width="10.28515625" style="2" bestFit="1" customWidth="1"/>
    <col min="17" max="18" width="9.140625" style="2"/>
    <col min="19" max="20" width="9.28515625" style="2" bestFit="1" customWidth="1"/>
    <col min="21" max="21" width="11.28515625" style="2" customWidth="1"/>
    <col min="22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373" t="s">
        <v>8</v>
      </c>
    </row>
    <row r="5" spans="1:7" x14ac:dyDescent="0.2">
      <c r="A5" s="12" t="s">
        <v>1</v>
      </c>
      <c r="B5" s="13"/>
      <c r="C5" s="14" t="s">
        <v>7</v>
      </c>
      <c r="D5" s="13"/>
      <c r="E5" s="343" t="s">
        <v>690</v>
      </c>
      <c r="F5" s="98"/>
      <c r="G5" s="344" t="s">
        <v>656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626</v>
      </c>
      <c r="E10" s="158">
        <v>40</v>
      </c>
      <c r="F10" s="128">
        <v>200</v>
      </c>
      <c r="G10" s="35">
        <f>F10*E10</f>
        <v>8000</v>
      </c>
    </row>
    <row r="11" spans="1:7" x14ac:dyDescent="0.2">
      <c r="A11" s="29"/>
      <c r="B11" s="101"/>
      <c r="C11" s="41"/>
      <c r="D11" s="357" t="s">
        <v>542</v>
      </c>
      <c r="E11" s="158"/>
      <c r="F11" s="128"/>
      <c r="G11" s="35"/>
    </row>
    <row r="12" spans="1:7" x14ac:dyDescent="0.2">
      <c r="A12" s="29"/>
      <c r="B12" s="101"/>
      <c r="C12" s="41"/>
      <c r="D12" s="129"/>
      <c r="E12" s="156"/>
      <c r="F12" s="128"/>
      <c r="G12" s="35"/>
    </row>
    <row r="13" spans="1:7" x14ac:dyDescent="0.2">
      <c r="A13" s="29"/>
      <c r="B13" s="101"/>
      <c r="C13" s="41"/>
      <c r="D13" s="129"/>
      <c r="E13" s="157"/>
      <c r="F13" s="149"/>
      <c r="G13" s="35"/>
    </row>
    <row r="14" spans="1:7" x14ac:dyDescent="0.2">
      <c r="A14" s="29"/>
      <c r="B14" s="101"/>
      <c r="C14" s="41"/>
      <c r="D14" s="129"/>
      <c r="E14" s="108"/>
      <c r="F14" s="128"/>
      <c r="G14" s="35" t="s">
        <v>483</v>
      </c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05"/>
      <c r="C16" s="41"/>
      <c r="D16" s="136"/>
      <c r="E16" s="102"/>
      <c r="F16" s="128"/>
      <c r="G16" s="35"/>
    </row>
    <row r="17" spans="1:7" x14ac:dyDescent="0.2">
      <c r="A17" s="29"/>
      <c r="B17" s="105"/>
      <c r="C17" s="41"/>
      <c r="D17" s="136"/>
      <c r="E17" s="102"/>
      <c r="F17" s="128"/>
      <c r="G17" s="35"/>
    </row>
    <row r="18" spans="1:7" x14ac:dyDescent="0.2">
      <c r="A18" s="29"/>
      <c r="B18" s="151"/>
      <c r="C18" s="119"/>
      <c r="D18" s="136"/>
      <c r="E18" s="108"/>
      <c r="F18" s="150"/>
      <c r="G18" s="35"/>
    </row>
    <row r="19" spans="1:7" x14ac:dyDescent="0.2">
      <c r="A19" s="29"/>
      <c r="B19" s="151"/>
      <c r="C19" s="119"/>
      <c r="D19" s="144"/>
      <c r="E19" s="108"/>
      <c r="F19" s="150"/>
      <c r="G19" s="35"/>
    </row>
    <row r="20" spans="1:7" x14ac:dyDescent="0.2">
      <c r="A20" s="29"/>
      <c r="B20" s="101"/>
      <c r="C20" s="41"/>
      <c r="D20" s="144"/>
      <c r="E20" s="155"/>
      <c r="F20" s="128"/>
      <c r="G20" s="35"/>
    </row>
    <row r="21" spans="1:7" x14ac:dyDescent="0.2">
      <c r="A21" s="29"/>
      <c r="B21" s="106"/>
      <c r="C21" s="41"/>
      <c r="D21" s="136"/>
      <c r="E21" s="104"/>
      <c r="F21" s="128"/>
      <c r="G21" s="35"/>
    </row>
    <row r="22" spans="1:7" x14ac:dyDescent="0.2">
      <c r="A22" s="29"/>
      <c r="B22" s="105"/>
      <c r="C22" s="41"/>
      <c r="D22" s="136"/>
      <c r="E22" s="108"/>
      <c r="F22" s="152"/>
      <c r="G22" s="35"/>
    </row>
    <row r="23" spans="1:7" x14ac:dyDescent="0.2">
      <c r="A23" s="29"/>
      <c r="B23" s="107"/>
      <c r="C23" s="41"/>
      <c r="D23" s="136"/>
      <c r="E23" s="153"/>
      <c r="F23" s="128"/>
      <c r="G23" s="35"/>
    </row>
    <row r="24" spans="1:7" x14ac:dyDescent="0.2">
      <c r="A24" s="29"/>
      <c r="B24" s="107"/>
      <c r="C24" s="41"/>
      <c r="D24" s="136"/>
      <c r="E24" s="153"/>
      <c r="F24" s="128"/>
      <c r="G24" s="35"/>
    </row>
    <row r="25" spans="1:7" x14ac:dyDescent="0.2">
      <c r="A25" s="29"/>
      <c r="B25" s="107"/>
      <c r="C25" s="41"/>
      <c r="D25" s="136"/>
      <c r="E25" s="153"/>
      <c r="F25" s="128"/>
      <c r="G25" s="35"/>
    </row>
    <row r="26" spans="1:7" x14ac:dyDescent="0.2">
      <c r="A26" s="29"/>
      <c r="B26" s="107"/>
      <c r="C26" s="41"/>
      <c r="D26" s="136"/>
      <c r="E26" s="153"/>
      <c r="F26" s="128"/>
      <c r="G26" s="35"/>
    </row>
    <row r="27" spans="1:7" x14ac:dyDescent="0.2">
      <c r="A27" s="29"/>
      <c r="B27" s="101"/>
      <c r="C27" s="41"/>
      <c r="D27" s="144"/>
      <c r="E27" s="108"/>
      <c r="F27" s="128"/>
      <c r="G27" s="35"/>
    </row>
    <row r="28" spans="1:7" x14ac:dyDescent="0.2">
      <c r="A28" s="29"/>
      <c r="B28" s="101"/>
      <c r="C28" s="41"/>
      <c r="D28" s="144"/>
      <c r="E28" s="153"/>
      <c r="F28" s="128"/>
      <c r="G28" s="35"/>
    </row>
    <row r="29" spans="1:7" x14ac:dyDescent="0.2">
      <c r="A29" s="29"/>
      <c r="B29" s="106"/>
      <c r="C29" s="41"/>
      <c r="D29" s="136"/>
      <c r="E29" s="104"/>
      <c r="F29" s="154"/>
      <c r="G29" s="35"/>
    </row>
    <row r="30" spans="1:7" x14ac:dyDescent="0.2">
      <c r="A30" s="29"/>
      <c r="B30" s="105"/>
      <c r="C30" s="41"/>
      <c r="D30" s="130"/>
      <c r="E30" s="104"/>
      <c r="F30" s="154"/>
      <c r="G30" s="35"/>
    </row>
    <row r="31" spans="1:7" x14ac:dyDescent="0.2">
      <c r="A31" s="29"/>
      <c r="B31" s="105"/>
      <c r="C31" s="41"/>
      <c r="D31" s="136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136"/>
      <c r="E35" s="104"/>
      <c r="F35" s="154"/>
      <c r="G35" s="35"/>
    </row>
    <row r="36" spans="1:7" x14ac:dyDescent="0.2">
      <c r="A36" s="29"/>
      <c r="B36" s="101"/>
      <c r="C36" s="41"/>
      <c r="D36" s="144"/>
      <c r="E36" s="104"/>
      <c r="F36" s="154"/>
      <c r="G36" s="35"/>
    </row>
    <row r="37" spans="1:7" x14ac:dyDescent="0.2">
      <c r="A37" s="29"/>
      <c r="B37" s="101"/>
      <c r="C37" s="41"/>
      <c r="D37" s="144"/>
      <c r="E37" s="104"/>
      <c r="F37" s="154"/>
      <c r="G37" s="35"/>
    </row>
    <row r="38" spans="1:7" x14ac:dyDescent="0.2">
      <c r="A38" s="29"/>
      <c r="B38" s="101"/>
      <c r="C38" s="41"/>
      <c r="D38" s="67"/>
      <c r="E38" s="104"/>
      <c r="F38" s="154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53"/>
      <c r="F40" s="128"/>
      <c r="G40" s="35"/>
    </row>
    <row r="41" spans="1:7" x14ac:dyDescent="0.2">
      <c r="A41" s="29"/>
      <c r="B41" s="101"/>
      <c r="C41" s="41"/>
      <c r="D41" s="136"/>
      <c r="E41" s="153"/>
      <c r="F41" s="128"/>
      <c r="G41" s="35"/>
    </row>
    <row r="42" spans="1:7" x14ac:dyDescent="0.2">
      <c r="A42" s="29"/>
      <c r="B42" s="101"/>
      <c r="C42" s="41"/>
      <c r="D42" s="136"/>
      <c r="E42" s="153"/>
      <c r="F42" s="128"/>
      <c r="G42" s="35"/>
    </row>
    <row r="43" spans="1:7" x14ac:dyDescent="0.2">
      <c r="A43" s="29"/>
      <c r="B43" s="101"/>
      <c r="C43" s="41"/>
      <c r="D43" s="136"/>
      <c r="E43" s="153"/>
      <c r="F43" s="128"/>
      <c r="G43" s="35"/>
    </row>
    <row r="44" spans="1:7" x14ac:dyDescent="0.2">
      <c r="A44" s="29"/>
      <c r="B44" s="101"/>
      <c r="C44" s="41"/>
      <c r="D44" s="136"/>
      <c r="E44" s="102"/>
      <c r="F44" s="128"/>
      <c r="G44" s="35"/>
    </row>
    <row r="45" spans="1:7" x14ac:dyDescent="0.2">
      <c r="A45" s="29"/>
      <c r="B45" s="101"/>
      <c r="C45" s="41"/>
      <c r="D45" s="144"/>
      <c r="E45" s="108"/>
      <c r="F45" s="149"/>
      <c r="G45" s="35"/>
    </row>
    <row r="46" spans="1:7" x14ac:dyDescent="0.2">
      <c r="A46" s="61"/>
      <c r="B46" s="101"/>
      <c r="C46" s="41"/>
      <c r="D46" s="144"/>
      <c r="E46" s="108"/>
      <c r="F46" s="149"/>
      <c r="G46" s="71"/>
    </row>
    <row r="47" spans="1:7" ht="13.5" thickBot="1" x14ac:dyDescent="0.25">
      <c r="A47" s="212"/>
      <c r="B47" s="132"/>
      <c r="C47" s="115"/>
      <c r="D47" s="115"/>
      <c r="E47" s="132"/>
      <c r="F47" s="49" t="s">
        <v>15</v>
      </c>
      <c r="G47" s="213">
        <f>SUM(G10:G45)</f>
        <v>8000</v>
      </c>
    </row>
    <row r="48" spans="1:7" ht="13.5" thickTop="1" x14ac:dyDescent="0.2">
      <c r="A48" s="1149" t="s">
        <v>627</v>
      </c>
      <c r="B48" s="1150"/>
      <c r="C48" s="1150"/>
      <c r="D48" s="1150"/>
      <c r="E48" s="1150"/>
      <c r="F48" s="1150"/>
      <c r="G48" s="1151"/>
    </row>
    <row r="49" spans="1:7" ht="13.5" thickBot="1" x14ac:dyDescent="0.25">
      <c r="A49" s="52"/>
      <c r="B49" s="103"/>
      <c r="C49" s="355" t="s">
        <v>8</v>
      </c>
      <c r="D49" s="54"/>
      <c r="E49" s="103"/>
      <c r="F49" s="55"/>
      <c r="G49" s="56"/>
    </row>
    <row r="50" spans="1:7" ht="13.5" thickTop="1" x14ac:dyDescent="0.2">
      <c r="A50" s="1130"/>
      <c r="B50" s="1131"/>
      <c r="C50" s="1131"/>
      <c r="D50" s="57" t="s">
        <v>11</v>
      </c>
      <c r="E50" s="1132" t="s">
        <v>12</v>
      </c>
      <c r="F50" s="1132"/>
      <c r="G50" s="1133"/>
    </row>
    <row r="51" spans="1:7" x14ac:dyDescent="0.2">
      <c r="A51" s="1134" t="s">
        <v>17</v>
      </c>
      <c r="B51" s="1135"/>
      <c r="C51" s="1135"/>
      <c r="D51" s="39"/>
      <c r="E51" s="1136"/>
      <c r="F51" s="1137"/>
      <c r="G51" s="1138"/>
    </row>
    <row r="52" spans="1:7" x14ac:dyDescent="0.2">
      <c r="A52" s="1134" t="s">
        <v>38</v>
      </c>
      <c r="B52" s="1135"/>
      <c r="C52" s="1135"/>
      <c r="D52" s="73" t="s">
        <v>147</v>
      </c>
      <c r="E52" s="1139" t="s">
        <v>142</v>
      </c>
      <c r="F52" s="1139"/>
      <c r="G52" s="1140"/>
    </row>
    <row r="53" spans="1:7" ht="13.5" thickBot="1" x14ac:dyDescent="0.25">
      <c r="A53" s="1141" t="s">
        <v>39</v>
      </c>
      <c r="B53" s="1142"/>
      <c r="C53" s="1142"/>
      <c r="D53" s="59" t="s">
        <v>148</v>
      </c>
      <c r="E53" s="1198" t="s">
        <v>0</v>
      </c>
      <c r="F53" s="1143"/>
      <c r="G53" s="1144"/>
    </row>
    <row r="54" spans="1:7" ht="16.5" x14ac:dyDescent="0.25">
      <c r="A54" s="1152" t="s">
        <v>29</v>
      </c>
      <c r="B54" s="1153"/>
      <c r="C54" s="1153"/>
      <c r="D54" s="1153"/>
      <c r="E54" s="1153"/>
      <c r="F54" s="1153"/>
      <c r="G54" s="1154"/>
    </row>
    <row r="55" spans="1:7" x14ac:dyDescent="0.2">
      <c r="A55" s="1155" t="s">
        <v>48</v>
      </c>
      <c r="B55" s="1156"/>
      <c r="C55" s="1156"/>
      <c r="D55" s="1156"/>
      <c r="E55" s="1156"/>
      <c r="F55" s="1156"/>
      <c r="G55" s="1157"/>
    </row>
    <row r="56" spans="1:7" x14ac:dyDescent="0.2">
      <c r="A56" s="1158" t="s">
        <v>49</v>
      </c>
      <c r="B56" s="1159"/>
      <c r="C56" s="1159"/>
      <c r="D56" s="1159"/>
      <c r="E56" s="1159"/>
      <c r="F56" s="1159"/>
      <c r="G56" s="1160"/>
    </row>
    <row r="57" spans="1:7" x14ac:dyDescent="0.2">
      <c r="A57" s="6"/>
      <c r="B57" s="99"/>
      <c r="C57" s="8"/>
      <c r="D57" s="9"/>
      <c r="E57" s="99"/>
      <c r="F57" s="10"/>
      <c r="G57" s="373" t="s">
        <v>8</v>
      </c>
    </row>
    <row r="58" spans="1:7" x14ac:dyDescent="0.2">
      <c r="A58" s="12" t="s">
        <v>1</v>
      </c>
      <c r="B58" s="13"/>
      <c r="C58" s="14" t="s">
        <v>7</v>
      </c>
      <c r="D58" s="13"/>
      <c r="E58" s="343" t="s">
        <v>689</v>
      </c>
      <c r="F58" s="98"/>
      <c r="G58" s="344" t="s">
        <v>656</v>
      </c>
    </row>
    <row r="59" spans="1:7" x14ac:dyDescent="0.2">
      <c r="A59" s="17" t="s">
        <v>8</v>
      </c>
      <c r="B59" s="100"/>
      <c r="C59" s="19"/>
      <c r="D59" s="4"/>
      <c r="E59" s="1145"/>
      <c r="F59" s="1146"/>
      <c r="G59" s="20"/>
    </row>
    <row r="60" spans="1:7" x14ac:dyDescent="0.2">
      <c r="A60" s="21" t="s">
        <v>37</v>
      </c>
      <c r="B60" s="22"/>
      <c r="C60" s="22"/>
      <c r="D60" s="22"/>
      <c r="E60" s="23" t="s">
        <v>46</v>
      </c>
      <c r="F60" s="24"/>
      <c r="G60" s="20" t="s">
        <v>50</v>
      </c>
    </row>
    <row r="61" spans="1:7" x14ac:dyDescent="0.2">
      <c r="A61" s="6"/>
      <c r="B61" s="99"/>
      <c r="C61" s="8"/>
      <c r="D61" s="8"/>
      <c r="E61" s="1147"/>
      <c r="F61" s="1148"/>
      <c r="G61" s="25"/>
    </row>
    <row r="62" spans="1:7" ht="26.25" thickBot="1" x14ac:dyDescent="0.25">
      <c r="A62" s="210" t="s">
        <v>47</v>
      </c>
      <c r="B62" s="28" t="s">
        <v>23</v>
      </c>
      <c r="C62" s="28" t="s">
        <v>34</v>
      </c>
      <c r="D62" s="110" t="s">
        <v>53</v>
      </c>
      <c r="E62" s="114" t="s">
        <v>54</v>
      </c>
      <c r="F62" s="111" t="s">
        <v>55</v>
      </c>
      <c r="G62" s="112" t="s">
        <v>35</v>
      </c>
    </row>
    <row r="63" spans="1:7" ht="13.5" thickTop="1" x14ac:dyDescent="0.2">
      <c r="A63" s="29">
        <v>1</v>
      </c>
      <c r="B63" s="101"/>
      <c r="C63" s="352" t="s">
        <v>149</v>
      </c>
      <c r="D63" s="357" t="s">
        <v>628</v>
      </c>
      <c r="E63" s="158">
        <v>30</v>
      </c>
      <c r="F63" s="128">
        <v>200</v>
      </c>
      <c r="G63" s="35">
        <f>F63*E63</f>
        <v>6000</v>
      </c>
    </row>
    <row r="64" spans="1:7" x14ac:dyDescent="0.2">
      <c r="A64" s="29"/>
      <c r="B64" s="101"/>
      <c r="C64" s="41"/>
      <c r="D64" s="357" t="s">
        <v>542</v>
      </c>
      <c r="E64" s="158"/>
      <c r="F64" s="128"/>
      <c r="G64" s="35"/>
    </row>
    <row r="65" spans="1:7" x14ac:dyDescent="0.2">
      <c r="A65" s="29">
        <v>2</v>
      </c>
      <c r="B65" s="101"/>
      <c r="C65" s="352" t="s">
        <v>149</v>
      </c>
      <c r="D65" s="351" t="s">
        <v>425</v>
      </c>
      <c r="E65" s="108">
        <v>30</v>
      </c>
      <c r="F65" s="128">
        <v>350</v>
      </c>
      <c r="G65" s="35">
        <f>F65*E65</f>
        <v>10500</v>
      </c>
    </row>
    <row r="66" spans="1:7" x14ac:dyDescent="0.2">
      <c r="A66" s="29"/>
      <c r="B66" s="101"/>
      <c r="C66" s="41"/>
      <c r="D66" s="351" t="s">
        <v>545</v>
      </c>
      <c r="E66" s="157"/>
      <c r="F66" s="149"/>
      <c r="G66" s="35"/>
    </row>
    <row r="67" spans="1:7" x14ac:dyDescent="0.2">
      <c r="A67" s="29"/>
      <c r="B67" s="101"/>
      <c r="C67" s="41"/>
      <c r="D67" s="129"/>
      <c r="E67" s="108"/>
      <c r="F67" s="128"/>
      <c r="G67" s="35" t="s">
        <v>483</v>
      </c>
    </row>
    <row r="68" spans="1:7" x14ac:dyDescent="0.2">
      <c r="A68" s="29"/>
      <c r="B68" s="105"/>
      <c r="C68" s="41"/>
      <c r="D68" s="136"/>
      <c r="E68" s="102"/>
      <c r="F68" s="128"/>
      <c r="G68" s="35"/>
    </row>
    <row r="69" spans="1:7" x14ac:dyDescent="0.2">
      <c r="A69" s="29"/>
      <c r="B69" s="105"/>
      <c r="C69" s="41"/>
      <c r="D69" s="136"/>
      <c r="E69" s="102"/>
      <c r="F69" s="128"/>
      <c r="G69" s="35"/>
    </row>
    <row r="70" spans="1:7" x14ac:dyDescent="0.2">
      <c r="A70" s="29"/>
      <c r="B70" s="105"/>
      <c r="C70" s="41"/>
      <c r="D70" s="136"/>
      <c r="E70" s="102"/>
      <c r="F70" s="128"/>
      <c r="G70" s="35"/>
    </row>
    <row r="71" spans="1:7" x14ac:dyDescent="0.2">
      <c r="A71" s="29"/>
      <c r="B71" s="151"/>
      <c r="C71" s="119"/>
      <c r="D71" s="136"/>
      <c r="E71" s="108"/>
      <c r="F71" s="150"/>
      <c r="G71" s="35"/>
    </row>
    <row r="72" spans="1:7" x14ac:dyDescent="0.2">
      <c r="A72" s="29"/>
      <c r="B72" s="151"/>
      <c r="C72" s="119"/>
      <c r="D72" s="144"/>
      <c r="E72" s="108"/>
      <c r="F72" s="150"/>
      <c r="G72" s="35"/>
    </row>
    <row r="73" spans="1:7" x14ac:dyDescent="0.2">
      <c r="A73" s="29"/>
      <c r="B73" s="101"/>
      <c r="C73" s="41"/>
      <c r="D73" s="144"/>
      <c r="E73" s="155"/>
      <c r="F73" s="128"/>
      <c r="G73" s="35"/>
    </row>
    <row r="74" spans="1:7" x14ac:dyDescent="0.2">
      <c r="A74" s="29"/>
      <c r="B74" s="106"/>
      <c r="C74" s="41"/>
      <c r="D74" s="136"/>
      <c r="E74" s="104"/>
      <c r="F74" s="128"/>
      <c r="G74" s="35"/>
    </row>
    <row r="75" spans="1:7" x14ac:dyDescent="0.2">
      <c r="A75" s="29"/>
      <c r="B75" s="105"/>
      <c r="C75" s="41"/>
      <c r="D75" s="136"/>
      <c r="E75" s="108"/>
      <c r="F75" s="152"/>
      <c r="G75" s="35"/>
    </row>
    <row r="76" spans="1:7" x14ac:dyDescent="0.2">
      <c r="A76" s="29"/>
      <c r="B76" s="107"/>
      <c r="C76" s="41"/>
      <c r="D76" s="136"/>
      <c r="E76" s="153"/>
      <c r="F76" s="128"/>
      <c r="G76" s="35"/>
    </row>
    <row r="77" spans="1:7" x14ac:dyDescent="0.2">
      <c r="A77" s="29"/>
      <c r="B77" s="107"/>
      <c r="C77" s="41"/>
      <c r="D77" s="136"/>
      <c r="E77" s="153"/>
      <c r="F77" s="128"/>
      <c r="G77" s="35"/>
    </row>
    <row r="78" spans="1:7" x14ac:dyDescent="0.2">
      <c r="A78" s="29"/>
      <c r="B78" s="107"/>
      <c r="C78" s="41"/>
      <c r="D78" s="136"/>
      <c r="E78" s="153"/>
      <c r="F78" s="128"/>
      <c r="G78" s="35"/>
    </row>
    <row r="79" spans="1:7" x14ac:dyDescent="0.2">
      <c r="A79" s="29"/>
      <c r="B79" s="107"/>
      <c r="C79" s="41"/>
      <c r="D79" s="136"/>
      <c r="E79" s="153"/>
      <c r="F79" s="128"/>
      <c r="G79" s="35"/>
    </row>
    <row r="80" spans="1:7" x14ac:dyDescent="0.2">
      <c r="A80" s="29"/>
      <c r="B80" s="101"/>
      <c r="C80" s="41"/>
      <c r="D80" s="144"/>
      <c r="E80" s="108"/>
      <c r="F80" s="128"/>
      <c r="G80" s="35"/>
    </row>
    <row r="81" spans="1:7" x14ac:dyDescent="0.2">
      <c r="A81" s="29"/>
      <c r="B81" s="101"/>
      <c r="C81" s="41"/>
      <c r="D81" s="144"/>
      <c r="E81" s="153"/>
      <c r="F81" s="128"/>
      <c r="G81" s="35"/>
    </row>
    <row r="82" spans="1:7" x14ac:dyDescent="0.2">
      <c r="A82" s="29"/>
      <c r="B82" s="106"/>
      <c r="C82" s="41"/>
      <c r="D82" s="136"/>
      <c r="E82" s="104"/>
      <c r="F82" s="154"/>
      <c r="G82" s="35"/>
    </row>
    <row r="83" spans="1:7" x14ac:dyDescent="0.2">
      <c r="A83" s="29"/>
      <c r="B83" s="105"/>
      <c r="C83" s="41"/>
      <c r="D83" s="130"/>
      <c r="E83" s="104"/>
      <c r="F83" s="154"/>
      <c r="G83" s="35"/>
    </row>
    <row r="84" spans="1:7" x14ac:dyDescent="0.2">
      <c r="A84" s="29"/>
      <c r="B84" s="105"/>
      <c r="C84" s="41"/>
      <c r="D84" s="136"/>
      <c r="E84" s="104"/>
      <c r="F84" s="154"/>
      <c r="G84" s="35"/>
    </row>
    <row r="85" spans="1:7" x14ac:dyDescent="0.2">
      <c r="A85" s="29"/>
      <c r="B85" s="101"/>
      <c r="C85" s="41"/>
      <c r="D85" s="136"/>
      <c r="E85" s="104"/>
      <c r="F85" s="154"/>
      <c r="G85" s="35"/>
    </row>
    <row r="86" spans="1:7" x14ac:dyDescent="0.2">
      <c r="A86" s="29"/>
      <c r="B86" s="101"/>
      <c r="C86" s="41"/>
      <c r="D86" s="136"/>
      <c r="E86" s="104"/>
      <c r="F86" s="154"/>
      <c r="G86" s="35"/>
    </row>
    <row r="87" spans="1:7" x14ac:dyDescent="0.2">
      <c r="A87" s="29"/>
      <c r="B87" s="101"/>
      <c r="C87" s="41"/>
      <c r="D87" s="136"/>
      <c r="E87" s="104"/>
      <c r="F87" s="154"/>
      <c r="G87" s="35"/>
    </row>
    <row r="88" spans="1:7" x14ac:dyDescent="0.2">
      <c r="A88" s="29"/>
      <c r="B88" s="101"/>
      <c r="C88" s="41"/>
      <c r="D88" s="136"/>
      <c r="E88" s="104"/>
      <c r="F88" s="154"/>
      <c r="G88" s="35"/>
    </row>
    <row r="89" spans="1:7" x14ac:dyDescent="0.2">
      <c r="A89" s="29"/>
      <c r="B89" s="101"/>
      <c r="C89" s="41"/>
      <c r="D89" s="144"/>
      <c r="E89" s="104"/>
      <c r="F89" s="154"/>
      <c r="G89" s="35"/>
    </row>
    <row r="90" spans="1:7" x14ac:dyDescent="0.2">
      <c r="A90" s="29"/>
      <c r="B90" s="101"/>
      <c r="C90" s="41"/>
      <c r="D90" s="67"/>
      <c r="E90" s="104"/>
      <c r="F90" s="154"/>
      <c r="G90" s="35"/>
    </row>
    <row r="91" spans="1:7" x14ac:dyDescent="0.2">
      <c r="A91" s="29"/>
      <c r="B91" s="101"/>
      <c r="C91" s="41"/>
      <c r="D91" s="136"/>
      <c r="E91" s="153"/>
      <c r="F91" s="128"/>
      <c r="G91" s="35"/>
    </row>
    <row r="92" spans="1:7" x14ac:dyDescent="0.2">
      <c r="A92" s="29"/>
      <c r="B92" s="101"/>
      <c r="C92" s="41"/>
      <c r="D92" s="136"/>
      <c r="E92" s="153"/>
      <c r="F92" s="128"/>
      <c r="G92" s="35"/>
    </row>
    <row r="93" spans="1:7" x14ac:dyDescent="0.2">
      <c r="A93" s="29"/>
      <c r="B93" s="101"/>
      <c r="C93" s="41"/>
      <c r="D93" s="136"/>
      <c r="E93" s="153"/>
      <c r="F93" s="128"/>
      <c r="G93" s="35"/>
    </row>
    <row r="94" spans="1:7" x14ac:dyDescent="0.2">
      <c r="A94" s="29"/>
      <c r="B94" s="101"/>
      <c r="C94" s="41"/>
      <c r="D94" s="136"/>
      <c r="E94" s="153"/>
      <c r="F94" s="128"/>
      <c r="G94" s="35"/>
    </row>
    <row r="95" spans="1:7" x14ac:dyDescent="0.2">
      <c r="A95" s="29"/>
      <c r="B95" s="101"/>
      <c r="C95" s="41"/>
      <c r="D95" s="136"/>
      <c r="E95" s="153"/>
      <c r="F95" s="128"/>
      <c r="G95" s="35"/>
    </row>
    <row r="96" spans="1:7" x14ac:dyDescent="0.2">
      <c r="A96" s="29"/>
      <c r="B96" s="101"/>
      <c r="C96" s="41"/>
      <c r="D96" s="136"/>
      <c r="E96" s="153"/>
      <c r="F96" s="128"/>
      <c r="G96" s="35"/>
    </row>
    <row r="97" spans="1:7" x14ac:dyDescent="0.2">
      <c r="A97" s="29"/>
      <c r="B97" s="101"/>
      <c r="C97" s="41"/>
      <c r="D97" s="136"/>
      <c r="E97" s="102"/>
      <c r="F97" s="128"/>
      <c r="G97" s="35"/>
    </row>
    <row r="98" spans="1:7" x14ac:dyDescent="0.2">
      <c r="A98" s="29"/>
      <c r="B98" s="101"/>
      <c r="C98" s="41"/>
      <c r="D98" s="144"/>
      <c r="E98" s="108"/>
      <c r="F98" s="149"/>
      <c r="G98" s="35"/>
    </row>
    <row r="99" spans="1:7" x14ac:dyDescent="0.2">
      <c r="A99" s="61"/>
      <c r="B99" s="101"/>
      <c r="C99" s="41"/>
      <c r="D99" s="144"/>
      <c r="E99" s="108"/>
      <c r="F99" s="149"/>
      <c r="G99" s="71"/>
    </row>
    <row r="100" spans="1:7" ht="13.5" thickBot="1" x14ac:dyDescent="0.25">
      <c r="A100" s="212"/>
      <c r="B100" s="132"/>
      <c r="C100" s="115"/>
      <c r="D100" s="115"/>
      <c r="E100" s="132"/>
      <c r="F100" s="49" t="s">
        <v>15</v>
      </c>
      <c r="G100" s="213">
        <f>SUM(G63:G98)</f>
        <v>16500</v>
      </c>
    </row>
    <row r="101" spans="1:7" ht="13.5" thickTop="1" x14ac:dyDescent="0.2">
      <c r="A101" s="1149" t="s">
        <v>629</v>
      </c>
      <c r="B101" s="1150"/>
      <c r="C101" s="1150"/>
      <c r="D101" s="1150"/>
      <c r="E101" s="1150"/>
      <c r="F101" s="1150"/>
      <c r="G101" s="1151"/>
    </row>
    <row r="102" spans="1:7" ht="13.5" thickBot="1" x14ac:dyDescent="0.25">
      <c r="A102" s="52"/>
      <c r="B102" s="103"/>
      <c r="C102" s="355" t="s">
        <v>630</v>
      </c>
      <c r="D102" s="54"/>
      <c r="E102" s="103"/>
      <c r="F102" s="55"/>
      <c r="G102" s="56"/>
    </row>
    <row r="103" spans="1:7" ht="13.5" thickTop="1" x14ac:dyDescent="0.2">
      <c r="A103" s="1130"/>
      <c r="B103" s="1131"/>
      <c r="C103" s="1131"/>
      <c r="D103" s="57" t="s">
        <v>11</v>
      </c>
      <c r="E103" s="1132" t="s">
        <v>12</v>
      </c>
      <c r="F103" s="1132"/>
      <c r="G103" s="1133"/>
    </row>
    <row r="104" spans="1:7" x14ac:dyDescent="0.2">
      <c r="A104" s="1134" t="s">
        <v>17</v>
      </c>
      <c r="B104" s="1135"/>
      <c r="C104" s="1135"/>
      <c r="D104" s="39"/>
      <c r="E104" s="1136"/>
      <c r="F104" s="1137"/>
      <c r="G104" s="1138"/>
    </row>
    <row r="105" spans="1:7" x14ac:dyDescent="0.2">
      <c r="A105" s="1134" t="s">
        <v>38</v>
      </c>
      <c r="B105" s="1135"/>
      <c r="C105" s="1135"/>
      <c r="D105" s="73" t="s">
        <v>147</v>
      </c>
      <c r="E105" s="1139" t="s">
        <v>142</v>
      </c>
      <c r="F105" s="1139"/>
      <c r="G105" s="1140"/>
    </row>
    <row r="106" spans="1:7" ht="13.5" thickBot="1" x14ac:dyDescent="0.25">
      <c r="A106" s="1141" t="s">
        <v>39</v>
      </c>
      <c r="B106" s="1142"/>
      <c r="C106" s="1142"/>
      <c r="D106" s="59" t="s">
        <v>148</v>
      </c>
      <c r="E106" s="1198" t="s">
        <v>0</v>
      </c>
      <c r="F106" s="1143"/>
      <c r="G106" s="1144"/>
    </row>
    <row r="107" spans="1:7" ht="16.5" x14ac:dyDescent="0.25">
      <c r="A107" s="1152" t="s">
        <v>29</v>
      </c>
      <c r="B107" s="1153"/>
      <c r="C107" s="1153"/>
      <c r="D107" s="1153"/>
      <c r="E107" s="1153"/>
      <c r="F107" s="1153"/>
      <c r="G107" s="1154"/>
    </row>
    <row r="108" spans="1:7" x14ac:dyDescent="0.2">
      <c r="A108" s="1155" t="s">
        <v>48</v>
      </c>
      <c r="B108" s="1156"/>
      <c r="C108" s="1156"/>
      <c r="D108" s="1156"/>
      <c r="E108" s="1156"/>
      <c r="F108" s="1156"/>
      <c r="G108" s="1157"/>
    </row>
    <row r="109" spans="1:7" x14ac:dyDescent="0.2">
      <c r="A109" s="1158" t="s">
        <v>49</v>
      </c>
      <c r="B109" s="1159"/>
      <c r="C109" s="1159"/>
      <c r="D109" s="1159"/>
      <c r="E109" s="1159"/>
      <c r="F109" s="1159"/>
      <c r="G109" s="1160"/>
    </row>
    <row r="110" spans="1:7" x14ac:dyDescent="0.2">
      <c r="A110" s="6"/>
      <c r="B110" s="99"/>
      <c r="C110" s="8"/>
      <c r="D110" s="9"/>
      <c r="E110" s="99"/>
      <c r="F110" s="10"/>
      <c r="G110" s="373" t="s">
        <v>8</v>
      </c>
    </row>
    <row r="111" spans="1:7" x14ac:dyDescent="0.2">
      <c r="A111" s="12" t="s">
        <v>1</v>
      </c>
      <c r="B111" s="13"/>
      <c r="C111" s="14" t="s">
        <v>7</v>
      </c>
      <c r="D111" s="13"/>
      <c r="E111" s="343" t="s">
        <v>907</v>
      </c>
      <c r="F111" s="98"/>
      <c r="G111" s="344" t="s">
        <v>894</v>
      </c>
    </row>
    <row r="112" spans="1:7" x14ac:dyDescent="0.2">
      <c r="A112" s="17" t="s">
        <v>8</v>
      </c>
      <c r="B112" s="100"/>
      <c r="C112" s="19"/>
      <c r="D112" s="4"/>
      <c r="E112" s="1145"/>
      <c r="F112" s="1146"/>
      <c r="G112" s="20"/>
    </row>
    <row r="113" spans="1:7" x14ac:dyDescent="0.2">
      <c r="A113" s="21" t="s">
        <v>37</v>
      </c>
      <c r="B113" s="22"/>
      <c r="C113" s="22"/>
      <c r="D113" s="22"/>
      <c r="E113" s="23" t="s">
        <v>46</v>
      </c>
      <c r="F113" s="24"/>
      <c r="G113" s="20" t="s">
        <v>50</v>
      </c>
    </row>
    <row r="114" spans="1:7" x14ac:dyDescent="0.2">
      <c r="A114" s="6"/>
      <c r="B114" s="99"/>
      <c r="C114" s="8"/>
      <c r="D114" s="8"/>
      <c r="E114" s="1147"/>
      <c r="F114" s="1148"/>
      <c r="G114" s="25"/>
    </row>
    <row r="115" spans="1:7" ht="26.25" thickBot="1" x14ac:dyDescent="0.25">
      <c r="A115" s="210" t="s">
        <v>47</v>
      </c>
      <c r="B115" s="28" t="s">
        <v>23</v>
      </c>
      <c r="C115" s="28" t="s">
        <v>34</v>
      </c>
      <c r="D115" s="110" t="s">
        <v>53</v>
      </c>
      <c r="E115" s="114" t="s">
        <v>54</v>
      </c>
      <c r="F115" s="111" t="s">
        <v>55</v>
      </c>
      <c r="G115" s="112" t="s">
        <v>35</v>
      </c>
    </row>
    <row r="116" spans="1:7" ht="13.5" thickTop="1" x14ac:dyDescent="0.2">
      <c r="A116" s="29">
        <v>1</v>
      </c>
      <c r="B116" s="101"/>
      <c r="C116" s="352" t="s">
        <v>149</v>
      </c>
      <c r="D116" s="357" t="s">
        <v>906</v>
      </c>
      <c r="E116" s="158">
        <v>30</v>
      </c>
      <c r="F116" s="128">
        <v>350</v>
      </c>
      <c r="G116" s="35">
        <f>F116*E116</f>
        <v>10500</v>
      </c>
    </row>
    <row r="117" spans="1:7" x14ac:dyDescent="0.2">
      <c r="A117" s="29"/>
      <c r="B117" s="101"/>
      <c r="C117" s="41"/>
      <c r="D117" s="357" t="s">
        <v>8</v>
      </c>
      <c r="E117" s="158"/>
      <c r="F117" s="128"/>
      <c r="G117" s="35"/>
    </row>
    <row r="118" spans="1:7" x14ac:dyDescent="0.2">
      <c r="A118" s="29"/>
      <c r="B118" s="101"/>
      <c r="C118" s="352"/>
      <c r="D118" s="351" t="s">
        <v>8</v>
      </c>
      <c r="E118" s="108"/>
      <c r="F118" s="128"/>
      <c r="G118" s="353" t="s">
        <v>8</v>
      </c>
    </row>
    <row r="119" spans="1:7" x14ac:dyDescent="0.2">
      <c r="A119" s="29"/>
      <c r="B119" s="101"/>
      <c r="C119" s="41"/>
      <c r="D119" s="351" t="s">
        <v>150</v>
      </c>
      <c r="E119" s="157"/>
      <c r="F119" s="149"/>
      <c r="G119" s="35"/>
    </row>
    <row r="120" spans="1:7" x14ac:dyDescent="0.2">
      <c r="A120" s="29"/>
      <c r="B120" s="101"/>
      <c r="C120" s="41"/>
      <c r="D120" s="129"/>
      <c r="E120" s="108"/>
      <c r="F120" s="128"/>
      <c r="G120" s="35" t="s">
        <v>483</v>
      </c>
    </row>
    <row r="121" spans="1:7" x14ac:dyDescent="0.2">
      <c r="A121" s="29"/>
      <c r="B121" s="105"/>
      <c r="C121" s="41"/>
      <c r="D121" s="136"/>
      <c r="E121" s="102"/>
      <c r="F121" s="128"/>
      <c r="G121" s="35"/>
    </row>
    <row r="122" spans="1:7" x14ac:dyDescent="0.2">
      <c r="A122" s="29"/>
      <c r="B122" s="105"/>
      <c r="C122" s="41"/>
      <c r="D122" s="136"/>
      <c r="E122" s="102"/>
      <c r="F122" s="128"/>
      <c r="G122" s="35"/>
    </row>
    <row r="123" spans="1:7" x14ac:dyDescent="0.2">
      <c r="A123" s="29"/>
      <c r="B123" s="105"/>
      <c r="C123" s="41"/>
      <c r="D123" s="136"/>
      <c r="E123" s="102"/>
      <c r="F123" s="128"/>
      <c r="G123" s="35"/>
    </row>
    <row r="124" spans="1:7" x14ac:dyDescent="0.2">
      <c r="A124" s="29"/>
      <c r="B124" s="151"/>
      <c r="C124" s="119"/>
      <c r="D124" s="136"/>
      <c r="E124" s="108"/>
      <c r="F124" s="150"/>
      <c r="G124" s="35"/>
    </row>
    <row r="125" spans="1:7" x14ac:dyDescent="0.2">
      <c r="A125" s="29"/>
      <c r="B125" s="151"/>
      <c r="C125" s="119"/>
      <c r="D125" s="144"/>
      <c r="E125" s="108"/>
      <c r="F125" s="150"/>
      <c r="G125" s="35"/>
    </row>
    <row r="126" spans="1:7" x14ac:dyDescent="0.2">
      <c r="A126" s="29"/>
      <c r="B126" s="101"/>
      <c r="C126" s="41"/>
      <c r="D126" s="144"/>
      <c r="E126" s="155"/>
      <c r="F126" s="128"/>
      <c r="G126" s="35"/>
    </row>
    <row r="127" spans="1:7" x14ac:dyDescent="0.2">
      <c r="A127" s="29"/>
      <c r="B127" s="106"/>
      <c r="C127" s="41"/>
      <c r="D127" s="136"/>
      <c r="E127" s="104"/>
      <c r="F127" s="128"/>
      <c r="G127" s="35"/>
    </row>
    <row r="128" spans="1:7" x14ac:dyDescent="0.2">
      <c r="A128" s="29"/>
      <c r="B128" s="105"/>
      <c r="C128" s="41"/>
      <c r="D128" s="136"/>
      <c r="E128" s="108"/>
      <c r="F128" s="152"/>
      <c r="G128" s="35"/>
    </row>
    <row r="129" spans="1:7" x14ac:dyDescent="0.2">
      <c r="A129" s="29"/>
      <c r="B129" s="107"/>
      <c r="C129" s="41"/>
      <c r="D129" s="136"/>
      <c r="E129" s="153"/>
      <c r="F129" s="128"/>
      <c r="G129" s="35"/>
    </row>
    <row r="130" spans="1:7" x14ac:dyDescent="0.2">
      <c r="A130" s="29"/>
      <c r="B130" s="107"/>
      <c r="C130" s="41"/>
      <c r="D130" s="136"/>
      <c r="E130" s="153"/>
      <c r="F130" s="128"/>
      <c r="G130" s="35"/>
    </row>
    <row r="131" spans="1:7" x14ac:dyDescent="0.2">
      <c r="A131" s="29"/>
      <c r="B131" s="107"/>
      <c r="C131" s="41"/>
      <c r="D131" s="136"/>
      <c r="E131" s="153"/>
      <c r="F131" s="128"/>
      <c r="G131" s="35"/>
    </row>
    <row r="132" spans="1:7" x14ac:dyDescent="0.2">
      <c r="A132" s="29"/>
      <c r="B132" s="107"/>
      <c r="C132" s="41"/>
      <c r="D132" s="136"/>
      <c r="E132" s="153"/>
      <c r="F132" s="128"/>
      <c r="G132" s="35"/>
    </row>
    <row r="133" spans="1:7" x14ac:dyDescent="0.2">
      <c r="A133" s="29"/>
      <c r="B133" s="101"/>
      <c r="C133" s="41"/>
      <c r="D133" s="144"/>
      <c r="E133" s="108"/>
      <c r="F133" s="128"/>
      <c r="G133" s="35"/>
    </row>
    <row r="134" spans="1:7" x14ac:dyDescent="0.2">
      <c r="A134" s="29"/>
      <c r="B134" s="101"/>
      <c r="C134" s="41"/>
      <c r="D134" s="144"/>
      <c r="E134" s="153"/>
      <c r="F134" s="128"/>
      <c r="G134" s="35"/>
    </row>
    <row r="135" spans="1:7" x14ac:dyDescent="0.2">
      <c r="A135" s="29"/>
      <c r="B135" s="106"/>
      <c r="C135" s="41"/>
      <c r="D135" s="136"/>
      <c r="E135" s="104"/>
      <c r="F135" s="154"/>
      <c r="G135" s="35"/>
    </row>
    <row r="136" spans="1:7" x14ac:dyDescent="0.2">
      <c r="A136" s="29"/>
      <c r="B136" s="105"/>
      <c r="C136" s="41"/>
      <c r="D136" s="130"/>
      <c r="E136" s="104"/>
      <c r="F136" s="154"/>
      <c r="G136" s="35"/>
    </row>
    <row r="137" spans="1:7" x14ac:dyDescent="0.2">
      <c r="A137" s="29"/>
      <c r="B137" s="105"/>
      <c r="C137" s="41"/>
      <c r="D137" s="136"/>
      <c r="E137" s="104"/>
      <c r="F137" s="154"/>
      <c r="G137" s="35"/>
    </row>
    <row r="138" spans="1:7" x14ac:dyDescent="0.2">
      <c r="A138" s="29"/>
      <c r="B138" s="101"/>
      <c r="C138" s="41"/>
      <c r="D138" s="136"/>
      <c r="E138" s="104"/>
      <c r="F138" s="154"/>
      <c r="G138" s="35"/>
    </row>
    <row r="139" spans="1:7" x14ac:dyDescent="0.2">
      <c r="A139" s="29"/>
      <c r="B139" s="101"/>
      <c r="C139" s="41"/>
      <c r="D139" s="136"/>
      <c r="E139" s="104"/>
      <c r="F139" s="154"/>
      <c r="G139" s="35"/>
    </row>
    <row r="140" spans="1:7" x14ac:dyDescent="0.2">
      <c r="A140" s="29"/>
      <c r="B140" s="101"/>
      <c r="C140" s="41"/>
      <c r="D140" s="136"/>
      <c r="E140" s="104"/>
      <c r="F140" s="154"/>
      <c r="G140" s="35"/>
    </row>
    <row r="141" spans="1:7" x14ac:dyDescent="0.2">
      <c r="A141" s="29"/>
      <c r="B141" s="101"/>
      <c r="C141" s="41"/>
      <c r="D141" s="136"/>
      <c r="E141" s="104"/>
      <c r="F141" s="154"/>
      <c r="G141" s="35"/>
    </row>
    <row r="142" spans="1:7" x14ac:dyDescent="0.2">
      <c r="A142" s="29"/>
      <c r="B142" s="101"/>
      <c r="C142" s="41"/>
      <c r="D142" s="144"/>
      <c r="E142" s="104"/>
      <c r="F142" s="154"/>
      <c r="G142" s="35"/>
    </row>
    <row r="143" spans="1:7" x14ac:dyDescent="0.2">
      <c r="A143" s="29"/>
      <c r="B143" s="101"/>
      <c r="C143" s="41"/>
      <c r="D143" s="67"/>
      <c r="E143" s="104"/>
      <c r="F143" s="154"/>
      <c r="G143" s="35"/>
    </row>
    <row r="144" spans="1:7" x14ac:dyDescent="0.2">
      <c r="A144" s="29"/>
      <c r="B144" s="101"/>
      <c r="C144" s="41"/>
      <c r="D144" s="136"/>
      <c r="E144" s="153"/>
      <c r="F144" s="128"/>
      <c r="G144" s="35"/>
    </row>
    <row r="145" spans="1:7" x14ac:dyDescent="0.2">
      <c r="A145" s="29"/>
      <c r="B145" s="101"/>
      <c r="C145" s="41"/>
      <c r="D145" s="136"/>
      <c r="E145" s="153"/>
      <c r="F145" s="128"/>
      <c r="G145" s="35"/>
    </row>
    <row r="146" spans="1:7" x14ac:dyDescent="0.2">
      <c r="A146" s="29"/>
      <c r="B146" s="101"/>
      <c r="C146" s="41"/>
      <c r="D146" s="136"/>
      <c r="E146" s="153"/>
      <c r="F146" s="128"/>
      <c r="G146" s="35"/>
    </row>
    <row r="147" spans="1:7" x14ac:dyDescent="0.2">
      <c r="A147" s="29"/>
      <c r="B147" s="101"/>
      <c r="C147" s="41"/>
      <c r="D147" s="136"/>
      <c r="E147" s="153"/>
      <c r="F147" s="128"/>
      <c r="G147" s="35"/>
    </row>
    <row r="148" spans="1:7" x14ac:dyDescent="0.2">
      <c r="A148" s="29"/>
      <c r="B148" s="101"/>
      <c r="C148" s="41"/>
      <c r="D148" s="136"/>
      <c r="E148" s="153"/>
      <c r="F148" s="128"/>
      <c r="G148" s="35"/>
    </row>
    <row r="149" spans="1:7" x14ac:dyDescent="0.2">
      <c r="A149" s="29"/>
      <c r="B149" s="101"/>
      <c r="C149" s="41"/>
      <c r="D149" s="136"/>
      <c r="E149" s="153"/>
      <c r="F149" s="128"/>
      <c r="G149" s="35"/>
    </row>
    <row r="150" spans="1:7" x14ac:dyDescent="0.2">
      <c r="A150" s="29"/>
      <c r="B150" s="101"/>
      <c r="C150" s="41"/>
      <c r="D150" s="136"/>
      <c r="E150" s="102"/>
      <c r="F150" s="128"/>
      <c r="G150" s="35"/>
    </row>
    <row r="151" spans="1:7" x14ac:dyDescent="0.2">
      <c r="A151" s="29"/>
      <c r="B151" s="101"/>
      <c r="C151" s="41"/>
      <c r="D151" s="144"/>
      <c r="E151" s="108"/>
      <c r="F151" s="149"/>
      <c r="G151" s="35"/>
    </row>
    <row r="152" spans="1:7" x14ac:dyDescent="0.2">
      <c r="A152" s="61"/>
      <c r="B152" s="101"/>
      <c r="C152" s="41"/>
      <c r="D152" s="144"/>
      <c r="E152" s="108"/>
      <c r="F152" s="149"/>
      <c r="G152" s="71"/>
    </row>
    <row r="153" spans="1:7" ht="13.5" thickBot="1" x14ac:dyDescent="0.25">
      <c r="A153" s="212"/>
      <c r="B153" s="132"/>
      <c r="C153" s="115"/>
      <c r="D153" s="115"/>
      <c r="E153" s="132"/>
      <c r="F153" s="49" t="s">
        <v>15</v>
      </c>
      <c r="G153" s="213">
        <f>SUM(G116:G151)</f>
        <v>10500</v>
      </c>
    </row>
    <row r="154" spans="1:7" ht="13.5" thickTop="1" x14ac:dyDescent="0.2">
      <c r="A154" s="1149" t="s">
        <v>924</v>
      </c>
      <c r="B154" s="1150"/>
      <c r="C154" s="1150"/>
      <c r="D154" s="1150"/>
      <c r="E154" s="1150"/>
      <c r="F154" s="1150"/>
      <c r="G154" s="1151"/>
    </row>
    <row r="155" spans="1:7" ht="13.5" thickBot="1" x14ac:dyDescent="0.25">
      <c r="A155" s="52"/>
      <c r="B155" s="103"/>
      <c r="C155" s="355" t="s">
        <v>925</v>
      </c>
      <c r="D155" s="54"/>
      <c r="E155" s="103"/>
      <c r="F155" s="55"/>
      <c r="G155" s="56"/>
    </row>
    <row r="156" spans="1:7" ht="13.5" thickTop="1" x14ac:dyDescent="0.2">
      <c r="A156" s="1130"/>
      <c r="B156" s="1131"/>
      <c r="C156" s="1131"/>
      <c r="D156" s="57" t="s">
        <v>11</v>
      </c>
      <c r="E156" s="1132" t="s">
        <v>12</v>
      </c>
      <c r="F156" s="1132"/>
      <c r="G156" s="1133"/>
    </row>
    <row r="157" spans="1:7" x14ac:dyDescent="0.2">
      <c r="A157" s="1134" t="s">
        <v>17</v>
      </c>
      <c r="B157" s="1135"/>
      <c r="C157" s="1135"/>
      <c r="D157" s="39"/>
      <c r="E157" s="1136"/>
      <c r="F157" s="1137"/>
      <c r="G157" s="1138"/>
    </row>
    <row r="158" spans="1:7" x14ac:dyDescent="0.2">
      <c r="A158" s="1134" t="s">
        <v>38</v>
      </c>
      <c r="B158" s="1135"/>
      <c r="C158" s="1135"/>
      <c r="D158" s="73" t="s">
        <v>147</v>
      </c>
      <c r="E158" s="1139" t="s">
        <v>142</v>
      </c>
      <c r="F158" s="1139"/>
      <c r="G158" s="1140"/>
    </row>
    <row r="159" spans="1:7" ht="13.5" thickBot="1" x14ac:dyDescent="0.25">
      <c r="A159" s="1141" t="s">
        <v>39</v>
      </c>
      <c r="B159" s="1142"/>
      <c r="C159" s="1142"/>
      <c r="D159" s="59" t="s">
        <v>148</v>
      </c>
      <c r="E159" s="1198" t="s">
        <v>0</v>
      </c>
      <c r="F159" s="1143"/>
      <c r="G159" s="1144"/>
    </row>
    <row r="160" spans="1:7" ht="16.5" x14ac:dyDescent="0.25">
      <c r="A160" s="1152" t="s">
        <v>29</v>
      </c>
      <c r="B160" s="1153"/>
      <c r="C160" s="1153"/>
      <c r="D160" s="1153"/>
      <c r="E160" s="1153"/>
      <c r="F160" s="1153"/>
      <c r="G160" s="1154"/>
    </row>
    <row r="161" spans="1:7" x14ac:dyDescent="0.2">
      <c r="A161" s="1155" t="s">
        <v>48</v>
      </c>
      <c r="B161" s="1156"/>
      <c r="C161" s="1156"/>
      <c r="D161" s="1156"/>
      <c r="E161" s="1156"/>
      <c r="F161" s="1156"/>
      <c r="G161" s="1157"/>
    </row>
    <row r="162" spans="1:7" x14ac:dyDescent="0.2">
      <c r="A162" s="1158" t="s">
        <v>49</v>
      </c>
      <c r="B162" s="1159"/>
      <c r="C162" s="1159"/>
      <c r="D162" s="1159"/>
      <c r="E162" s="1159"/>
      <c r="F162" s="1159"/>
      <c r="G162" s="1160"/>
    </row>
    <row r="163" spans="1:7" x14ac:dyDescent="0.2">
      <c r="A163" s="6"/>
      <c r="B163" s="99"/>
      <c r="C163" s="8"/>
      <c r="D163" s="9"/>
      <c r="E163" s="99"/>
      <c r="F163" s="10"/>
      <c r="G163" s="373" t="s">
        <v>8</v>
      </c>
    </row>
    <row r="164" spans="1:7" x14ac:dyDescent="0.2">
      <c r="A164" s="12" t="s">
        <v>1</v>
      </c>
      <c r="B164" s="13"/>
      <c r="C164" s="14" t="s">
        <v>7</v>
      </c>
      <c r="D164" s="13"/>
      <c r="E164" s="343" t="s">
        <v>992</v>
      </c>
      <c r="F164" s="98"/>
      <c r="G164" s="344" t="s">
        <v>939</v>
      </c>
    </row>
    <row r="165" spans="1:7" x14ac:dyDescent="0.2">
      <c r="A165" s="17" t="s">
        <v>8</v>
      </c>
      <c r="B165" s="100"/>
      <c r="C165" s="19"/>
      <c r="D165" s="4"/>
      <c r="E165" s="1145"/>
      <c r="F165" s="1146"/>
      <c r="G165" s="20"/>
    </row>
    <row r="166" spans="1:7" x14ac:dyDescent="0.2">
      <c r="A166" s="21" t="s">
        <v>37</v>
      </c>
      <c r="B166" s="22"/>
      <c r="C166" s="22"/>
      <c r="D166" s="22"/>
      <c r="E166" s="23" t="s">
        <v>46</v>
      </c>
      <c r="F166" s="24"/>
      <c r="G166" s="20" t="s">
        <v>50</v>
      </c>
    </row>
    <row r="167" spans="1:7" x14ac:dyDescent="0.2">
      <c r="A167" s="6"/>
      <c r="B167" s="99"/>
      <c r="C167" s="8"/>
      <c r="D167" s="8"/>
      <c r="E167" s="1147"/>
      <c r="F167" s="1148"/>
      <c r="G167" s="25"/>
    </row>
    <row r="168" spans="1:7" ht="26.25" thickBot="1" x14ac:dyDescent="0.25">
      <c r="A168" s="210" t="s">
        <v>47</v>
      </c>
      <c r="B168" s="28" t="s">
        <v>23</v>
      </c>
      <c r="C168" s="28" t="s">
        <v>34</v>
      </c>
      <c r="D168" s="110" t="s">
        <v>53</v>
      </c>
      <c r="E168" s="114" t="s">
        <v>54</v>
      </c>
      <c r="F168" s="111" t="s">
        <v>55</v>
      </c>
      <c r="G168" s="112" t="s">
        <v>35</v>
      </c>
    </row>
    <row r="169" spans="1:7" ht="13.5" thickTop="1" x14ac:dyDescent="0.2">
      <c r="A169" s="29">
        <v>1</v>
      </c>
      <c r="B169" s="101"/>
      <c r="C169" s="352" t="s">
        <v>149</v>
      </c>
      <c r="D169" s="357" t="s">
        <v>425</v>
      </c>
      <c r="E169" s="158">
        <v>25</v>
      </c>
      <c r="F169" s="128">
        <v>350</v>
      </c>
      <c r="G169" s="35">
        <f>F169*E169</f>
        <v>8750</v>
      </c>
    </row>
    <row r="170" spans="1:7" x14ac:dyDescent="0.2">
      <c r="A170" s="29"/>
      <c r="B170" s="101"/>
      <c r="C170" s="41"/>
      <c r="D170" s="357" t="s">
        <v>358</v>
      </c>
      <c r="E170" s="158"/>
      <c r="F170" s="128"/>
      <c r="G170" s="35"/>
    </row>
    <row r="171" spans="1:7" x14ac:dyDescent="0.2">
      <c r="A171" s="29"/>
      <c r="B171" s="101"/>
      <c r="C171" s="352"/>
      <c r="D171" s="351" t="s">
        <v>8</v>
      </c>
      <c r="E171" s="108"/>
      <c r="F171" s="128"/>
      <c r="G171" s="353" t="s">
        <v>8</v>
      </c>
    </row>
    <row r="172" spans="1:7" x14ac:dyDescent="0.2">
      <c r="A172" s="29"/>
      <c r="B172" s="101"/>
      <c r="C172" s="41"/>
      <c r="D172" s="351" t="s">
        <v>150</v>
      </c>
      <c r="E172" s="157"/>
      <c r="F172" s="149"/>
      <c r="G172" s="35"/>
    </row>
    <row r="173" spans="1:7" x14ac:dyDescent="0.2">
      <c r="A173" s="29"/>
      <c r="B173" s="101"/>
      <c r="C173" s="41"/>
      <c r="D173" s="129"/>
      <c r="E173" s="108"/>
      <c r="F173" s="128"/>
      <c r="G173" s="35" t="s">
        <v>483</v>
      </c>
    </row>
    <row r="174" spans="1:7" x14ac:dyDescent="0.2">
      <c r="A174" s="29"/>
      <c r="B174" s="105"/>
      <c r="C174" s="41"/>
      <c r="D174" s="136"/>
      <c r="E174" s="102"/>
      <c r="F174" s="128"/>
      <c r="G174" s="35"/>
    </row>
    <row r="175" spans="1:7" x14ac:dyDescent="0.2">
      <c r="A175" s="29"/>
      <c r="B175" s="105"/>
      <c r="C175" s="41"/>
      <c r="D175" s="136"/>
      <c r="E175" s="102"/>
      <c r="F175" s="128"/>
      <c r="G175" s="35"/>
    </row>
    <row r="176" spans="1:7" x14ac:dyDescent="0.2">
      <c r="A176" s="29"/>
      <c r="B176" s="105"/>
      <c r="C176" s="41"/>
      <c r="D176" s="136"/>
      <c r="E176" s="102"/>
      <c r="F176" s="128"/>
      <c r="G176" s="35"/>
    </row>
    <row r="177" spans="1:7" x14ac:dyDescent="0.2">
      <c r="A177" s="29"/>
      <c r="B177" s="151"/>
      <c r="C177" s="119"/>
      <c r="D177" s="136"/>
      <c r="E177" s="108"/>
      <c r="F177" s="150"/>
      <c r="G177" s="35"/>
    </row>
    <row r="178" spans="1:7" x14ac:dyDescent="0.2">
      <c r="A178" s="29"/>
      <c r="B178" s="151"/>
      <c r="C178" s="119"/>
      <c r="D178" s="144"/>
      <c r="E178" s="108"/>
      <c r="F178" s="150"/>
      <c r="G178" s="35"/>
    </row>
    <row r="179" spans="1:7" x14ac:dyDescent="0.2">
      <c r="A179" s="29"/>
      <c r="B179" s="101"/>
      <c r="C179" s="41"/>
      <c r="D179" s="144"/>
      <c r="E179" s="155"/>
      <c r="F179" s="128"/>
      <c r="G179" s="35"/>
    </row>
    <row r="180" spans="1:7" x14ac:dyDescent="0.2">
      <c r="A180" s="29"/>
      <c r="B180" s="106"/>
      <c r="C180" s="41"/>
      <c r="D180" s="136"/>
      <c r="E180" s="104"/>
      <c r="F180" s="128"/>
      <c r="G180" s="35"/>
    </row>
    <row r="181" spans="1:7" x14ac:dyDescent="0.2">
      <c r="A181" s="29"/>
      <c r="B181" s="105"/>
      <c r="C181" s="41"/>
      <c r="D181" s="136"/>
      <c r="E181" s="108"/>
      <c r="F181" s="152"/>
      <c r="G181" s="35"/>
    </row>
    <row r="182" spans="1:7" x14ac:dyDescent="0.2">
      <c r="A182" s="29"/>
      <c r="B182" s="107"/>
      <c r="C182" s="41"/>
      <c r="D182" s="136"/>
      <c r="E182" s="153"/>
      <c r="F182" s="128"/>
      <c r="G182" s="35"/>
    </row>
    <row r="183" spans="1:7" x14ac:dyDescent="0.2">
      <c r="A183" s="29"/>
      <c r="B183" s="107"/>
      <c r="C183" s="41"/>
      <c r="D183" s="136"/>
      <c r="E183" s="153"/>
      <c r="F183" s="128"/>
      <c r="G183" s="35"/>
    </row>
    <row r="184" spans="1:7" x14ac:dyDescent="0.2">
      <c r="A184" s="29"/>
      <c r="B184" s="107"/>
      <c r="C184" s="41"/>
      <c r="D184" s="136"/>
      <c r="E184" s="153"/>
      <c r="F184" s="128"/>
      <c r="G184" s="35"/>
    </row>
    <row r="185" spans="1:7" x14ac:dyDescent="0.2">
      <c r="A185" s="29"/>
      <c r="B185" s="107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44"/>
      <c r="E186" s="108"/>
      <c r="F186" s="128"/>
      <c r="G186" s="35"/>
    </row>
    <row r="187" spans="1:7" x14ac:dyDescent="0.2">
      <c r="A187" s="29"/>
      <c r="B187" s="101"/>
      <c r="C187" s="41"/>
      <c r="D187" s="144"/>
      <c r="E187" s="153"/>
      <c r="F187" s="128"/>
      <c r="G187" s="35"/>
    </row>
    <row r="188" spans="1:7" x14ac:dyDescent="0.2">
      <c r="A188" s="29"/>
      <c r="B188" s="106"/>
      <c r="C188" s="41"/>
      <c r="D188" s="136"/>
      <c r="E188" s="104"/>
      <c r="F188" s="154"/>
      <c r="G188" s="35"/>
    </row>
    <row r="189" spans="1:7" x14ac:dyDescent="0.2">
      <c r="A189" s="29"/>
      <c r="B189" s="105"/>
      <c r="C189" s="41"/>
      <c r="D189" s="130"/>
      <c r="E189" s="104"/>
      <c r="F189" s="154"/>
      <c r="G189" s="35"/>
    </row>
    <row r="190" spans="1:7" x14ac:dyDescent="0.2">
      <c r="A190" s="29"/>
      <c r="B190" s="105"/>
      <c r="C190" s="41"/>
      <c r="D190" s="136"/>
      <c r="E190" s="104"/>
      <c r="F190" s="154"/>
      <c r="G190" s="35"/>
    </row>
    <row r="191" spans="1:7" x14ac:dyDescent="0.2">
      <c r="A191" s="29"/>
      <c r="B191" s="101"/>
      <c r="C191" s="41"/>
      <c r="D191" s="136"/>
      <c r="E191" s="104"/>
      <c r="F191" s="154"/>
      <c r="G191" s="35"/>
    </row>
    <row r="192" spans="1:7" x14ac:dyDescent="0.2">
      <c r="A192" s="29"/>
      <c r="B192" s="101"/>
      <c r="C192" s="41"/>
      <c r="D192" s="136"/>
      <c r="E192" s="104"/>
      <c r="F192" s="154"/>
      <c r="G192" s="35"/>
    </row>
    <row r="193" spans="1:7" x14ac:dyDescent="0.2">
      <c r="A193" s="29"/>
      <c r="B193" s="101"/>
      <c r="C193" s="41"/>
      <c r="D193" s="136"/>
      <c r="E193" s="104"/>
      <c r="F193" s="154"/>
      <c r="G193" s="35"/>
    </row>
    <row r="194" spans="1:7" x14ac:dyDescent="0.2">
      <c r="A194" s="29"/>
      <c r="B194" s="101"/>
      <c r="C194" s="41"/>
      <c r="D194" s="136"/>
      <c r="E194" s="104"/>
      <c r="F194" s="154"/>
      <c r="G194" s="35"/>
    </row>
    <row r="195" spans="1:7" x14ac:dyDescent="0.2">
      <c r="A195" s="29"/>
      <c r="B195" s="101"/>
      <c r="C195" s="41"/>
      <c r="D195" s="144"/>
      <c r="E195" s="104"/>
      <c r="F195" s="154"/>
      <c r="G195" s="35"/>
    </row>
    <row r="196" spans="1:7" x14ac:dyDescent="0.2">
      <c r="A196" s="29"/>
      <c r="B196" s="101"/>
      <c r="C196" s="41"/>
      <c r="D196" s="67"/>
      <c r="E196" s="104"/>
      <c r="F196" s="154"/>
      <c r="G196" s="35"/>
    </row>
    <row r="197" spans="1:7" x14ac:dyDescent="0.2">
      <c r="A197" s="29"/>
      <c r="B197" s="101"/>
      <c r="C197" s="41"/>
      <c r="D197" s="136"/>
      <c r="E197" s="153"/>
      <c r="F197" s="128"/>
      <c r="G197" s="35"/>
    </row>
    <row r="198" spans="1:7" x14ac:dyDescent="0.2">
      <c r="A198" s="29"/>
      <c r="B198" s="101"/>
      <c r="C198" s="41"/>
      <c r="D198" s="136"/>
      <c r="E198" s="153"/>
      <c r="F198" s="128"/>
      <c r="G198" s="35"/>
    </row>
    <row r="199" spans="1:7" x14ac:dyDescent="0.2">
      <c r="A199" s="29"/>
      <c r="B199" s="101"/>
      <c r="C199" s="41"/>
      <c r="D199" s="136"/>
      <c r="E199" s="153"/>
      <c r="F199" s="128"/>
      <c r="G199" s="35"/>
    </row>
    <row r="200" spans="1:7" x14ac:dyDescent="0.2">
      <c r="A200" s="29"/>
      <c r="B200" s="101"/>
      <c r="C200" s="41"/>
      <c r="D200" s="136"/>
      <c r="E200" s="153"/>
      <c r="F200" s="128"/>
      <c r="G200" s="35"/>
    </row>
    <row r="201" spans="1:7" x14ac:dyDescent="0.2">
      <c r="A201" s="29"/>
      <c r="B201" s="101"/>
      <c r="C201" s="41"/>
      <c r="D201" s="136"/>
      <c r="E201" s="153"/>
      <c r="F201" s="128"/>
      <c r="G201" s="35"/>
    </row>
    <row r="202" spans="1:7" x14ac:dyDescent="0.2">
      <c r="A202" s="29"/>
      <c r="B202" s="101"/>
      <c r="C202" s="41"/>
      <c r="D202" s="136"/>
      <c r="E202" s="153"/>
      <c r="F202" s="128"/>
      <c r="G202" s="35"/>
    </row>
    <row r="203" spans="1:7" x14ac:dyDescent="0.2">
      <c r="A203" s="29"/>
      <c r="B203" s="101"/>
      <c r="C203" s="41"/>
      <c r="D203" s="136"/>
      <c r="E203" s="102"/>
      <c r="F203" s="128"/>
      <c r="G203" s="35"/>
    </row>
    <row r="204" spans="1:7" x14ac:dyDescent="0.2">
      <c r="A204" s="29"/>
      <c r="B204" s="101"/>
      <c r="C204" s="41"/>
      <c r="D204" s="144"/>
      <c r="E204" s="108"/>
      <c r="F204" s="149"/>
      <c r="G204" s="35"/>
    </row>
    <row r="205" spans="1:7" x14ac:dyDescent="0.2">
      <c r="A205" s="61"/>
      <c r="B205" s="101"/>
      <c r="C205" s="41"/>
      <c r="D205" s="144"/>
      <c r="E205" s="108"/>
      <c r="F205" s="149"/>
      <c r="G205" s="71"/>
    </row>
    <row r="206" spans="1:7" ht="13.5" thickBot="1" x14ac:dyDescent="0.25">
      <c r="A206" s="212"/>
      <c r="B206" s="132"/>
      <c r="C206" s="115"/>
      <c r="D206" s="115"/>
      <c r="E206" s="132"/>
      <c r="F206" s="49" t="s">
        <v>15</v>
      </c>
      <c r="G206" s="213">
        <f>SUM(G169:G204)</f>
        <v>8750</v>
      </c>
    </row>
    <row r="207" spans="1:7" ht="13.5" thickTop="1" x14ac:dyDescent="0.2">
      <c r="A207" s="1149" t="s">
        <v>989</v>
      </c>
      <c r="B207" s="1150"/>
      <c r="C207" s="1150"/>
      <c r="D207" s="1150"/>
      <c r="E207" s="1150"/>
      <c r="F207" s="1150"/>
      <c r="G207" s="1151"/>
    </row>
    <row r="208" spans="1:7" ht="13.5" thickBot="1" x14ac:dyDescent="0.25">
      <c r="A208" s="52"/>
      <c r="B208" s="103"/>
      <c r="C208" s="355" t="s">
        <v>8</v>
      </c>
      <c r="D208" s="54"/>
      <c r="E208" s="103"/>
      <c r="F208" s="55"/>
      <c r="G208" s="56"/>
    </row>
    <row r="209" spans="1:7" ht="13.5" thickTop="1" x14ac:dyDescent="0.2">
      <c r="A209" s="1130"/>
      <c r="B209" s="1131"/>
      <c r="C209" s="1131"/>
      <c r="D209" s="57" t="s">
        <v>11</v>
      </c>
      <c r="E209" s="1132" t="s">
        <v>12</v>
      </c>
      <c r="F209" s="1132"/>
      <c r="G209" s="1133"/>
    </row>
    <row r="210" spans="1:7" x14ac:dyDescent="0.2">
      <c r="A210" s="1134" t="s">
        <v>17</v>
      </c>
      <c r="B210" s="1135"/>
      <c r="C210" s="1135"/>
      <c r="D210" s="39"/>
      <c r="E210" s="1136"/>
      <c r="F210" s="1137"/>
      <c r="G210" s="1138"/>
    </row>
    <row r="211" spans="1:7" x14ac:dyDescent="0.2">
      <c r="A211" s="1134" t="s">
        <v>38</v>
      </c>
      <c r="B211" s="1135"/>
      <c r="C211" s="1135"/>
      <c r="D211" s="73" t="s">
        <v>147</v>
      </c>
      <c r="E211" s="1139" t="s">
        <v>142</v>
      </c>
      <c r="F211" s="1139"/>
      <c r="G211" s="1140"/>
    </row>
    <row r="212" spans="1:7" ht="13.5" thickBot="1" x14ac:dyDescent="0.25">
      <c r="A212" s="1141" t="s">
        <v>39</v>
      </c>
      <c r="B212" s="1142"/>
      <c r="C212" s="1142"/>
      <c r="D212" s="59" t="s">
        <v>148</v>
      </c>
      <c r="E212" s="1198" t="s">
        <v>0</v>
      </c>
      <c r="F212" s="1143"/>
      <c r="G212" s="1144"/>
    </row>
    <row r="213" spans="1:7" ht="16.5" x14ac:dyDescent="0.25">
      <c r="A213" s="1152" t="s">
        <v>29</v>
      </c>
      <c r="B213" s="1153"/>
      <c r="C213" s="1153"/>
      <c r="D213" s="1153"/>
      <c r="E213" s="1153"/>
      <c r="F213" s="1153"/>
      <c r="G213" s="1154"/>
    </row>
    <row r="214" spans="1:7" x14ac:dyDescent="0.2">
      <c r="A214" s="1155" t="s">
        <v>48</v>
      </c>
      <c r="B214" s="1156"/>
      <c r="C214" s="1156"/>
      <c r="D214" s="1156"/>
      <c r="E214" s="1156"/>
      <c r="F214" s="1156"/>
      <c r="G214" s="1157"/>
    </row>
    <row r="215" spans="1:7" x14ac:dyDescent="0.2">
      <c r="A215" s="1158" t="s">
        <v>49</v>
      </c>
      <c r="B215" s="1159"/>
      <c r="C215" s="1159"/>
      <c r="D215" s="1159"/>
      <c r="E215" s="1159"/>
      <c r="F215" s="1159"/>
      <c r="G215" s="1160"/>
    </row>
    <row r="216" spans="1:7" x14ac:dyDescent="0.2">
      <c r="A216" s="6"/>
      <c r="B216" s="99"/>
      <c r="C216" s="8"/>
      <c r="D216" s="9"/>
      <c r="E216" s="99"/>
      <c r="F216" s="10"/>
      <c r="G216" s="373" t="s">
        <v>8</v>
      </c>
    </row>
    <row r="217" spans="1:7" x14ac:dyDescent="0.2">
      <c r="A217" s="12" t="s">
        <v>1</v>
      </c>
      <c r="B217" s="13"/>
      <c r="C217" s="14" t="s">
        <v>7</v>
      </c>
      <c r="D217" s="13"/>
      <c r="E217" s="343" t="s">
        <v>1450</v>
      </c>
      <c r="F217" s="98"/>
      <c r="G217" s="344" t="s">
        <v>1394</v>
      </c>
    </row>
    <row r="218" spans="1:7" x14ac:dyDescent="0.2">
      <c r="A218" s="17" t="s">
        <v>8</v>
      </c>
      <c r="B218" s="100"/>
      <c r="C218" s="19"/>
      <c r="D218" s="4"/>
      <c r="E218" s="1145"/>
      <c r="F218" s="1146"/>
      <c r="G218" s="20"/>
    </row>
    <row r="219" spans="1:7" x14ac:dyDescent="0.2">
      <c r="A219" s="21" t="s">
        <v>37</v>
      </c>
      <c r="B219" s="22"/>
      <c r="C219" s="22"/>
      <c r="D219" s="22"/>
      <c r="E219" s="23" t="s">
        <v>46</v>
      </c>
      <c r="F219" s="24"/>
      <c r="G219" s="20" t="s">
        <v>50</v>
      </c>
    </row>
    <row r="220" spans="1:7" x14ac:dyDescent="0.2">
      <c r="A220" s="6"/>
      <c r="B220" s="99"/>
      <c r="C220" s="8"/>
      <c r="D220" s="8"/>
      <c r="E220" s="1147"/>
      <c r="F220" s="1148"/>
      <c r="G220" s="25"/>
    </row>
    <row r="221" spans="1:7" ht="26.25" thickBot="1" x14ac:dyDescent="0.25">
      <c r="A221" s="210" t="s">
        <v>47</v>
      </c>
      <c r="B221" s="28" t="s">
        <v>23</v>
      </c>
      <c r="C221" s="28" t="s">
        <v>34</v>
      </c>
      <c r="D221" s="110" t="s">
        <v>53</v>
      </c>
      <c r="E221" s="114" t="s">
        <v>54</v>
      </c>
      <c r="F221" s="111" t="s">
        <v>55</v>
      </c>
      <c r="G221" s="112" t="s">
        <v>35</v>
      </c>
    </row>
    <row r="222" spans="1:7" ht="13.5" thickTop="1" x14ac:dyDescent="0.2">
      <c r="A222" s="29">
        <v>1</v>
      </c>
      <c r="B222" s="101"/>
      <c r="C222" s="352" t="s">
        <v>149</v>
      </c>
      <c r="D222" s="357" t="s">
        <v>1451</v>
      </c>
      <c r="E222" s="158">
        <v>175</v>
      </c>
      <c r="F222" s="128">
        <v>200</v>
      </c>
      <c r="G222" s="35">
        <f>F222*E222</f>
        <v>35000</v>
      </c>
    </row>
    <row r="223" spans="1:7" x14ac:dyDescent="0.2">
      <c r="A223" s="29"/>
      <c r="B223" s="101"/>
      <c r="C223" s="41"/>
      <c r="D223" s="357" t="s">
        <v>415</v>
      </c>
      <c r="E223" s="158"/>
      <c r="F223" s="128"/>
      <c r="G223" s="35"/>
    </row>
    <row r="224" spans="1:7" x14ac:dyDescent="0.2">
      <c r="A224" s="29">
        <v>2</v>
      </c>
      <c r="B224" s="101"/>
      <c r="C224" s="352" t="s">
        <v>149</v>
      </c>
      <c r="D224" s="351" t="s">
        <v>416</v>
      </c>
      <c r="E224" s="108">
        <v>175</v>
      </c>
      <c r="F224" s="128">
        <v>350</v>
      </c>
      <c r="G224" s="353">
        <f>F224*E224</f>
        <v>61250</v>
      </c>
    </row>
    <row r="225" spans="1:7" x14ac:dyDescent="0.2">
      <c r="A225" s="29"/>
      <c r="B225" s="101"/>
      <c r="C225" s="41"/>
      <c r="D225" s="351" t="s">
        <v>358</v>
      </c>
      <c r="E225" s="157"/>
      <c r="F225" s="149"/>
      <c r="G225" s="35"/>
    </row>
    <row r="226" spans="1:7" x14ac:dyDescent="0.2">
      <c r="A226" s="29"/>
      <c r="B226" s="101"/>
      <c r="C226" s="41"/>
      <c r="D226" s="129"/>
      <c r="E226" s="108"/>
      <c r="F226" s="128"/>
      <c r="G226" s="35" t="s">
        <v>483</v>
      </c>
    </row>
    <row r="227" spans="1:7" x14ac:dyDescent="0.2">
      <c r="A227" s="29"/>
      <c r="B227" s="105"/>
      <c r="C227" s="41"/>
      <c r="D227" s="136"/>
      <c r="E227" s="102"/>
      <c r="F227" s="128"/>
      <c r="G227" s="35"/>
    </row>
    <row r="228" spans="1:7" x14ac:dyDescent="0.2">
      <c r="A228" s="29"/>
      <c r="B228" s="105"/>
      <c r="C228" s="41"/>
      <c r="D228" s="136"/>
      <c r="E228" s="102"/>
      <c r="F228" s="128"/>
      <c r="G228" s="35"/>
    </row>
    <row r="229" spans="1:7" x14ac:dyDescent="0.2">
      <c r="A229" s="29"/>
      <c r="B229" s="105"/>
      <c r="C229" s="41"/>
      <c r="D229" s="357" t="s">
        <v>483</v>
      </c>
      <c r="E229" s="102"/>
      <c r="F229" s="128"/>
      <c r="G229" s="35"/>
    </row>
    <row r="230" spans="1:7" x14ac:dyDescent="0.2">
      <c r="A230" s="29"/>
      <c r="B230" s="151"/>
      <c r="C230" s="119"/>
      <c r="D230" s="136"/>
      <c r="E230" s="108"/>
      <c r="F230" s="150"/>
      <c r="G230" s="35"/>
    </row>
    <row r="231" spans="1:7" x14ac:dyDescent="0.2">
      <c r="A231" s="29"/>
      <c r="B231" s="151"/>
      <c r="C231" s="119"/>
      <c r="D231" s="144"/>
      <c r="E231" s="108"/>
      <c r="F231" s="150"/>
      <c r="G231" s="35"/>
    </row>
    <row r="232" spans="1:7" x14ac:dyDescent="0.2">
      <c r="A232" s="29"/>
      <c r="B232" s="101"/>
      <c r="C232" s="41"/>
      <c r="D232" s="144"/>
      <c r="E232" s="155"/>
      <c r="F232" s="128"/>
      <c r="G232" s="35"/>
    </row>
    <row r="233" spans="1:7" x14ac:dyDescent="0.2">
      <c r="A233" s="29"/>
      <c r="B233" s="106"/>
      <c r="C233" s="41"/>
      <c r="D233" s="136"/>
      <c r="E233" s="104"/>
      <c r="F233" s="128"/>
      <c r="G233" s="35"/>
    </row>
    <row r="234" spans="1:7" x14ac:dyDescent="0.2">
      <c r="A234" s="29"/>
      <c r="B234" s="105"/>
      <c r="C234" s="41"/>
      <c r="D234" s="136"/>
      <c r="E234" s="108"/>
      <c r="F234" s="152"/>
      <c r="G234" s="35"/>
    </row>
    <row r="235" spans="1:7" x14ac:dyDescent="0.2">
      <c r="A235" s="29"/>
      <c r="B235" s="107"/>
      <c r="C235" s="41"/>
      <c r="D235" s="136"/>
      <c r="E235" s="153"/>
      <c r="F235" s="128"/>
      <c r="G235" s="35"/>
    </row>
    <row r="236" spans="1:7" x14ac:dyDescent="0.2">
      <c r="A236" s="29"/>
      <c r="B236" s="107"/>
      <c r="C236" s="41"/>
      <c r="D236" s="136"/>
      <c r="E236" s="153"/>
      <c r="F236" s="128"/>
      <c r="G236" s="35"/>
    </row>
    <row r="237" spans="1:7" x14ac:dyDescent="0.2">
      <c r="A237" s="29"/>
      <c r="B237" s="107"/>
      <c r="C237" s="41"/>
      <c r="D237" s="136"/>
      <c r="E237" s="153"/>
      <c r="F237" s="128"/>
      <c r="G237" s="35"/>
    </row>
    <row r="238" spans="1:7" x14ac:dyDescent="0.2">
      <c r="A238" s="29"/>
      <c r="B238" s="107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44"/>
      <c r="E239" s="108"/>
      <c r="F239" s="128"/>
      <c r="G239" s="35"/>
    </row>
    <row r="240" spans="1:7" x14ac:dyDescent="0.2">
      <c r="A240" s="29"/>
      <c r="B240" s="101"/>
      <c r="C240" s="41"/>
      <c r="D240" s="144"/>
      <c r="E240" s="153"/>
      <c r="F240" s="128"/>
      <c r="G240" s="35"/>
    </row>
    <row r="241" spans="1:7" x14ac:dyDescent="0.2">
      <c r="A241" s="29"/>
      <c r="B241" s="106"/>
      <c r="C241" s="41"/>
      <c r="D241" s="136"/>
      <c r="E241" s="104"/>
      <c r="F241" s="154"/>
      <c r="G241" s="35"/>
    </row>
    <row r="242" spans="1:7" x14ac:dyDescent="0.2">
      <c r="A242" s="29"/>
      <c r="B242" s="105"/>
      <c r="C242" s="41"/>
      <c r="D242" s="130"/>
      <c r="E242" s="104"/>
      <c r="F242" s="154"/>
      <c r="G242" s="35"/>
    </row>
    <row r="243" spans="1:7" x14ac:dyDescent="0.2">
      <c r="A243" s="29"/>
      <c r="B243" s="105"/>
      <c r="C243" s="41"/>
      <c r="D243" s="136"/>
      <c r="E243" s="104"/>
      <c r="F243" s="154"/>
      <c r="G243" s="35"/>
    </row>
    <row r="244" spans="1:7" x14ac:dyDescent="0.2">
      <c r="A244" s="29"/>
      <c r="B244" s="101"/>
      <c r="C244" s="41"/>
      <c r="D244" s="136"/>
      <c r="E244" s="104"/>
      <c r="F244" s="154"/>
      <c r="G244" s="35"/>
    </row>
    <row r="245" spans="1:7" x14ac:dyDescent="0.2">
      <c r="A245" s="29"/>
      <c r="B245" s="101"/>
      <c r="C245" s="41"/>
      <c r="D245" s="136"/>
      <c r="E245" s="104"/>
      <c r="F245" s="154"/>
      <c r="G245" s="35"/>
    </row>
    <row r="246" spans="1:7" x14ac:dyDescent="0.2">
      <c r="A246" s="29"/>
      <c r="B246" s="101"/>
      <c r="C246" s="41"/>
      <c r="D246" s="136"/>
      <c r="E246" s="104"/>
      <c r="F246" s="154"/>
      <c r="G246" s="35"/>
    </row>
    <row r="247" spans="1:7" x14ac:dyDescent="0.2">
      <c r="A247" s="29"/>
      <c r="B247" s="101"/>
      <c r="C247" s="41"/>
      <c r="D247" s="136"/>
      <c r="E247" s="104"/>
      <c r="F247" s="154"/>
      <c r="G247" s="35"/>
    </row>
    <row r="248" spans="1:7" x14ac:dyDescent="0.2">
      <c r="A248" s="29"/>
      <c r="B248" s="101"/>
      <c r="C248" s="41"/>
      <c r="D248" s="144"/>
      <c r="E248" s="104"/>
      <c r="F248" s="154"/>
      <c r="G248" s="35"/>
    </row>
    <row r="249" spans="1:7" x14ac:dyDescent="0.2">
      <c r="A249" s="29"/>
      <c r="B249" s="101"/>
      <c r="C249" s="41"/>
      <c r="D249" s="67"/>
      <c r="E249" s="104"/>
      <c r="F249" s="154"/>
      <c r="G249" s="35"/>
    </row>
    <row r="250" spans="1:7" x14ac:dyDescent="0.2">
      <c r="A250" s="29"/>
      <c r="B250" s="101"/>
      <c r="C250" s="41"/>
      <c r="D250" s="136"/>
      <c r="E250" s="153"/>
      <c r="F250" s="128"/>
      <c r="G250" s="35"/>
    </row>
    <row r="251" spans="1:7" x14ac:dyDescent="0.2">
      <c r="A251" s="29"/>
      <c r="B251" s="101"/>
      <c r="C251" s="41"/>
      <c r="D251" s="136"/>
      <c r="E251" s="153"/>
      <c r="F251" s="128"/>
      <c r="G251" s="35"/>
    </row>
    <row r="252" spans="1:7" x14ac:dyDescent="0.2">
      <c r="A252" s="29"/>
      <c r="B252" s="101"/>
      <c r="C252" s="41"/>
      <c r="D252" s="136"/>
      <c r="E252" s="153"/>
      <c r="F252" s="128"/>
      <c r="G252" s="35"/>
    </row>
    <row r="253" spans="1:7" x14ac:dyDescent="0.2">
      <c r="A253" s="29"/>
      <c r="B253" s="101"/>
      <c r="C253" s="41"/>
      <c r="D253" s="136"/>
      <c r="E253" s="153"/>
      <c r="F253" s="128"/>
      <c r="G253" s="35"/>
    </row>
    <row r="254" spans="1:7" x14ac:dyDescent="0.2">
      <c r="A254" s="29"/>
      <c r="B254" s="101"/>
      <c r="C254" s="41"/>
      <c r="D254" s="136"/>
      <c r="E254" s="153"/>
      <c r="F254" s="128"/>
      <c r="G254" s="35"/>
    </row>
    <row r="255" spans="1:7" x14ac:dyDescent="0.2">
      <c r="A255" s="29"/>
      <c r="B255" s="101"/>
      <c r="C255" s="41"/>
      <c r="D255" s="136"/>
      <c r="E255" s="153"/>
      <c r="F255" s="128"/>
      <c r="G255" s="35"/>
    </row>
    <row r="256" spans="1:7" x14ac:dyDescent="0.2">
      <c r="A256" s="29"/>
      <c r="B256" s="101"/>
      <c r="C256" s="41"/>
      <c r="D256" s="136"/>
      <c r="E256" s="102"/>
      <c r="F256" s="128"/>
      <c r="G256" s="35"/>
    </row>
    <row r="257" spans="1:7" x14ac:dyDescent="0.2">
      <c r="A257" s="29"/>
      <c r="B257" s="101"/>
      <c r="C257" s="41"/>
      <c r="D257" s="144"/>
      <c r="E257" s="108"/>
      <c r="F257" s="149"/>
      <c r="G257" s="35"/>
    </row>
    <row r="258" spans="1:7" x14ac:dyDescent="0.2">
      <c r="A258" s="61"/>
      <c r="B258" s="101"/>
      <c r="C258" s="41"/>
      <c r="D258" s="144"/>
      <c r="E258" s="108"/>
      <c r="F258" s="149"/>
      <c r="G258" s="71"/>
    </row>
    <row r="259" spans="1:7" ht="13.5" thickBot="1" x14ac:dyDescent="0.25">
      <c r="A259" s="212"/>
      <c r="B259" s="132"/>
      <c r="C259" s="115"/>
      <c r="D259" s="115"/>
      <c r="E259" s="132"/>
      <c r="F259" s="49" t="s">
        <v>15</v>
      </c>
      <c r="G259" s="213">
        <f>SUM(G222:G258)</f>
        <v>96250</v>
      </c>
    </row>
    <row r="260" spans="1:7" ht="13.5" thickTop="1" x14ac:dyDescent="0.2">
      <c r="A260" s="1149" t="s">
        <v>1843</v>
      </c>
      <c r="B260" s="1150"/>
      <c r="C260" s="1150"/>
      <c r="D260" s="1150"/>
      <c r="E260" s="1150"/>
      <c r="F260" s="1150"/>
      <c r="G260" s="1151"/>
    </row>
    <row r="261" spans="1:7" ht="13.5" thickBot="1" x14ac:dyDescent="0.25">
      <c r="A261" s="52"/>
      <c r="B261" s="103"/>
      <c r="C261" s="355" t="s">
        <v>8</v>
      </c>
      <c r="D261" s="54"/>
      <c r="E261" s="103"/>
      <c r="F261" s="55"/>
      <c r="G261" s="56"/>
    </row>
    <row r="262" spans="1:7" ht="13.5" thickTop="1" x14ac:dyDescent="0.2">
      <c r="A262" s="1130"/>
      <c r="B262" s="1131"/>
      <c r="C262" s="1131"/>
      <c r="D262" s="57" t="s">
        <v>11</v>
      </c>
      <c r="E262" s="1132" t="s">
        <v>12</v>
      </c>
      <c r="F262" s="1132"/>
      <c r="G262" s="1133"/>
    </row>
    <row r="263" spans="1:7" x14ac:dyDescent="0.2">
      <c r="A263" s="1134" t="s">
        <v>17</v>
      </c>
      <c r="B263" s="1135"/>
      <c r="C263" s="1135"/>
      <c r="D263" s="39"/>
      <c r="E263" s="1136"/>
      <c r="F263" s="1137"/>
      <c r="G263" s="1138"/>
    </row>
    <row r="264" spans="1:7" x14ac:dyDescent="0.2">
      <c r="A264" s="1134" t="s">
        <v>38</v>
      </c>
      <c r="B264" s="1135"/>
      <c r="C264" s="1135"/>
      <c r="D264" s="73" t="s">
        <v>147</v>
      </c>
      <c r="E264" s="1139" t="s">
        <v>142</v>
      </c>
      <c r="F264" s="1139"/>
      <c r="G264" s="1140"/>
    </row>
    <row r="265" spans="1:7" ht="13.5" thickBot="1" x14ac:dyDescent="0.25">
      <c r="A265" s="1141" t="s">
        <v>39</v>
      </c>
      <c r="B265" s="1142"/>
      <c r="C265" s="1142"/>
      <c r="D265" s="59" t="s">
        <v>148</v>
      </c>
      <c r="E265" s="1198" t="s">
        <v>0</v>
      </c>
      <c r="F265" s="1143"/>
      <c r="G265" s="1144"/>
    </row>
    <row r="266" spans="1:7" ht="16.5" x14ac:dyDescent="0.25">
      <c r="A266" s="1152" t="s">
        <v>29</v>
      </c>
      <c r="B266" s="1153"/>
      <c r="C266" s="1153"/>
      <c r="D266" s="1153"/>
      <c r="E266" s="1153"/>
      <c r="F266" s="1153"/>
      <c r="G266" s="1154"/>
    </row>
    <row r="267" spans="1:7" x14ac:dyDescent="0.2">
      <c r="A267" s="1155" t="s">
        <v>48</v>
      </c>
      <c r="B267" s="1156"/>
      <c r="C267" s="1156"/>
      <c r="D267" s="1156"/>
      <c r="E267" s="1156"/>
      <c r="F267" s="1156"/>
      <c r="G267" s="1157"/>
    </row>
    <row r="268" spans="1:7" x14ac:dyDescent="0.2">
      <c r="A268" s="1158" t="s">
        <v>49</v>
      </c>
      <c r="B268" s="1159"/>
      <c r="C268" s="1159"/>
      <c r="D268" s="1159"/>
      <c r="E268" s="1159"/>
      <c r="F268" s="1159"/>
      <c r="G268" s="1160"/>
    </row>
    <row r="269" spans="1:7" x14ac:dyDescent="0.2">
      <c r="A269" s="6"/>
      <c r="B269" s="99"/>
      <c r="C269" s="8"/>
      <c r="D269" s="9"/>
      <c r="E269" s="99"/>
      <c r="F269" s="10"/>
      <c r="G269" s="373" t="s">
        <v>8</v>
      </c>
    </row>
    <row r="270" spans="1:7" x14ac:dyDescent="0.2">
      <c r="A270" s="12" t="s">
        <v>1</v>
      </c>
      <c r="B270" s="13"/>
      <c r="C270" s="14" t="s">
        <v>7</v>
      </c>
      <c r="D270" s="13"/>
      <c r="E270" s="343" t="s">
        <v>1679</v>
      </c>
      <c r="F270" s="98"/>
      <c r="G270" s="344" t="s">
        <v>1629</v>
      </c>
    </row>
    <row r="271" spans="1:7" x14ac:dyDescent="0.2">
      <c r="A271" s="17" t="s">
        <v>8</v>
      </c>
      <c r="B271" s="100"/>
      <c r="C271" s="19"/>
      <c r="D271" s="4"/>
      <c r="E271" s="1145"/>
      <c r="F271" s="1146"/>
      <c r="G271" s="20"/>
    </row>
    <row r="272" spans="1:7" x14ac:dyDescent="0.2">
      <c r="A272" s="21" t="s">
        <v>37</v>
      </c>
      <c r="B272" s="22"/>
      <c r="C272" s="22"/>
      <c r="D272" s="22"/>
      <c r="E272" s="23" t="s">
        <v>46</v>
      </c>
      <c r="F272" s="24"/>
      <c r="G272" s="20" t="s">
        <v>50</v>
      </c>
    </row>
    <row r="273" spans="1:7" x14ac:dyDescent="0.2">
      <c r="A273" s="6"/>
      <c r="B273" s="99"/>
      <c r="C273" s="8"/>
      <c r="D273" s="8"/>
      <c r="E273" s="1147"/>
      <c r="F273" s="1148"/>
      <c r="G273" s="25"/>
    </row>
    <row r="274" spans="1:7" ht="26.25" thickBot="1" x14ac:dyDescent="0.25">
      <c r="A274" s="210" t="s">
        <v>47</v>
      </c>
      <c r="B274" s="28" t="s">
        <v>23</v>
      </c>
      <c r="C274" s="28" t="s">
        <v>34</v>
      </c>
      <c r="D274" s="110" t="s">
        <v>53</v>
      </c>
      <c r="E274" s="114" t="s">
        <v>54</v>
      </c>
      <c r="F274" s="111" t="s">
        <v>55</v>
      </c>
      <c r="G274" s="112" t="s">
        <v>35</v>
      </c>
    </row>
    <row r="275" spans="1:7" ht="13.5" thickTop="1" x14ac:dyDescent="0.2">
      <c r="A275" s="345" t="s">
        <v>8</v>
      </c>
      <c r="B275" s="101"/>
      <c r="C275" s="352"/>
      <c r="D275" s="357" t="s">
        <v>1523</v>
      </c>
      <c r="E275" s="158"/>
      <c r="F275" s="128"/>
      <c r="G275" s="353" t="s">
        <v>8</v>
      </c>
    </row>
    <row r="276" spans="1:7" x14ac:dyDescent="0.2">
      <c r="A276" s="29">
        <v>1</v>
      </c>
      <c r="B276" s="101"/>
      <c r="C276" s="352" t="s">
        <v>149</v>
      </c>
      <c r="D276" s="357" t="s">
        <v>1632</v>
      </c>
      <c r="E276" s="158">
        <v>15</v>
      </c>
      <c r="F276" s="128">
        <v>190</v>
      </c>
      <c r="G276" s="35">
        <f>F276*E276</f>
        <v>2850</v>
      </c>
    </row>
    <row r="277" spans="1:7" x14ac:dyDescent="0.2">
      <c r="A277" s="29">
        <v>2</v>
      </c>
      <c r="B277" s="101"/>
      <c r="C277" s="352" t="s">
        <v>149</v>
      </c>
      <c r="D277" s="351" t="s">
        <v>1633</v>
      </c>
      <c r="E277" s="108">
        <v>10</v>
      </c>
      <c r="F277" s="128">
        <v>215</v>
      </c>
      <c r="G277" s="353">
        <f>F277*E277</f>
        <v>2150</v>
      </c>
    </row>
    <row r="278" spans="1:7" x14ac:dyDescent="0.2">
      <c r="A278" s="29"/>
      <c r="B278" s="101"/>
      <c r="C278" s="41"/>
      <c r="D278" s="351" t="s">
        <v>1634</v>
      </c>
      <c r="E278" s="157"/>
      <c r="F278" s="149"/>
      <c r="G278" s="35"/>
    </row>
    <row r="279" spans="1:7" x14ac:dyDescent="0.2">
      <c r="A279" s="29"/>
      <c r="B279" s="101"/>
      <c r="C279" s="41"/>
      <c r="D279" s="129"/>
      <c r="E279" s="108"/>
      <c r="F279" s="128"/>
      <c r="G279" s="35"/>
    </row>
    <row r="280" spans="1:7" x14ac:dyDescent="0.2">
      <c r="A280" s="29"/>
      <c r="B280" s="105"/>
      <c r="C280" s="41"/>
      <c r="D280" s="136"/>
      <c r="E280" s="102"/>
      <c r="F280" s="128"/>
      <c r="G280" s="35"/>
    </row>
    <row r="281" spans="1:7" x14ac:dyDescent="0.2">
      <c r="A281" s="29"/>
      <c r="B281" s="105"/>
      <c r="C281" s="41"/>
      <c r="D281" s="136"/>
      <c r="E281" s="102"/>
      <c r="F281" s="128"/>
      <c r="G281" s="35"/>
    </row>
    <row r="282" spans="1:7" x14ac:dyDescent="0.2">
      <c r="A282" s="29"/>
      <c r="B282" s="105"/>
      <c r="C282" s="41"/>
      <c r="D282" s="357" t="s">
        <v>483</v>
      </c>
      <c r="E282" s="102"/>
      <c r="F282" s="128"/>
      <c r="G282" s="35"/>
    </row>
    <row r="283" spans="1:7" x14ac:dyDescent="0.2">
      <c r="A283" s="29"/>
      <c r="B283" s="151"/>
      <c r="C283" s="119"/>
      <c r="D283" s="136"/>
      <c r="E283" s="108"/>
      <c r="F283" s="150"/>
      <c r="G283" s="35"/>
    </row>
    <row r="284" spans="1:7" x14ac:dyDescent="0.2">
      <c r="A284" s="29"/>
      <c r="B284" s="151"/>
      <c r="C284" s="119"/>
      <c r="D284" s="144"/>
      <c r="E284" s="108"/>
      <c r="F284" s="150"/>
      <c r="G284" s="35"/>
    </row>
    <row r="285" spans="1:7" x14ac:dyDescent="0.2">
      <c r="A285" s="29"/>
      <c r="B285" s="101"/>
      <c r="C285" s="41"/>
      <c r="D285" s="144"/>
      <c r="E285" s="155"/>
      <c r="F285" s="128"/>
      <c r="G285" s="35"/>
    </row>
    <row r="286" spans="1:7" x14ac:dyDescent="0.2">
      <c r="A286" s="29"/>
      <c r="B286" s="106"/>
      <c r="C286" s="41"/>
      <c r="D286" s="136"/>
      <c r="E286" s="104"/>
      <c r="F286" s="128"/>
      <c r="G286" s="35"/>
    </row>
    <row r="287" spans="1:7" x14ac:dyDescent="0.2">
      <c r="A287" s="29"/>
      <c r="B287" s="105"/>
      <c r="C287" s="41"/>
      <c r="D287" s="136"/>
      <c r="E287" s="108"/>
      <c r="F287" s="152"/>
      <c r="G287" s="35"/>
    </row>
    <row r="288" spans="1:7" x14ac:dyDescent="0.2">
      <c r="A288" s="29"/>
      <c r="B288" s="107"/>
      <c r="C288" s="41"/>
      <c r="D288" s="136"/>
      <c r="E288" s="153"/>
      <c r="F288" s="128"/>
      <c r="G288" s="35"/>
    </row>
    <row r="289" spans="1:7" x14ac:dyDescent="0.2">
      <c r="A289" s="29"/>
      <c r="B289" s="107"/>
      <c r="C289" s="41"/>
      <c r="D289" s="136"/>
      <c r="E289" s="153"/>
      <c r="F289" s="128"/>
      <c r="G289" s="35"/>
    </row>
    <row r="290" spans="1:7" x14ac:dyDescent="0.2">
      <c r="A290" s="29"/>
      <c r="B290" s="107"/>
      <c r="C290" s="41"/>
      <c r="D290" s="136"/>
      <c r="E290" s="153"/>
      <c r="F290" s="128"/>
      <c r="G290" s="35"/>
    </row>
    <row r="291" spans="1:7" x14ac:dyDescent="0.2">
      <c r="A291" s="29"/>
      <c r="B291" s="107"/>
      <c r="C291" s="41"/>
      <c r="D291" s="136"/>
      <c r="E291" s="153"/>
      <c r="F291" s="128"/>
      <c r="G291" s="35"/>
    </row>
    <row r="292" spans="1:7" x14ac:dyDescent="0.2">
      <c r="A292" s="29"/>
      <c r="B292" s="101"/>
      <c r="C292" s="41"/>
      <c r="D292" s="144"/>
      <c r="E292" s="108"/>
      <c r="F292" s="128"/>
      <c r="G292" s="35"/>
    </row>
    <row r="293" spans="1:7" x14ac:dyDescent="0.2">
      <c r="A293" s="29"/>
      <c r="B293" s="101"/>
      <c r="C293" s="41"/>
      <c r="D293" s="144"/>
      <c r="E293" s="153"/>
      <c r="F293" s="128"/>
      <c r="G293" s="35"/>
    </row>
    <row r="294" spans="1:7" x14ac:dyDescent="0.2">
      <c r="A294" s="29"/>
      <c r="B294" s="106"/>
      <c r="C294" s="41"/>
      <c r="D294" s="136"/>
      <c r="E294" s="104"/>
      <c r="F294" s="154"/>
      <c r="G294" s="35"/>
    </row>
    <row r="295" spans="1:7" x14ac:dyDescent="0.2">
      <c r="A295" s="29"/>
      <c r="B295" s="105"/>
      <c r="C295" s="41"/>
      <c r="D295" s="130"/>
      <c r="E295" s="104"/>
      <c r="F295" s="154"/>
      <c r="G295" s="35"/>
    </row>
    <row r="296" spans="1:7" x14ac:dyDescent="0.2">
      <c r="A296" s="29"/>
      <c r="B296" s="105"/>
      <c r="C296" s="41"/>
      <c r="D296" s="136"/>
      <c r="E296" s="104"/>
      <c r="F296" s="154"/>
      <c r="G296" s="35"/>
    </row>
    <row r="297" spans="1:7" x14ac:dyDescent="0.2">
      <c r="A297" s="29"/>
      <c r="B297" s="101"/>
      <c r="C297" s="41"/>
      <c r="D297" s="136"/>
      <c r="E297" s="104"/>
      <c r="F297" s="154"/>
      <c r="G297" s="35"/>
    </row>
    <row r="298" spans="1:7" x14ac:dyDescent="0.2">
      <c r="A298" s="29"/>
      <c r="B298" s="101"/>
      <c r="C298" s="41"/>
      <c r="D298" s="136"/>
      <c r="E298" s="104"/>
      <c r="F298" s="154"/>
      <c r="G298" s="35"/>
    </row>
    <row r="299" spans="1:7" x14ac:dyDescent="0.2">
      <c r="A299" s="29"/>
      <c r="B299" s="101"/>
      <c r="C299" s="41"/>
      <c r="D299" s="136"/>
      <c r="E299" s="104"/>
      <c r="F299" s="154"/>
      <c r="G299" s="35"/>
    </row>
    <row r="300" spans="1:7" x14ac:dyDescent="0.2">
      <c r="A300" s="29"/>
      <c r="B300" s="101"/>
      <c r="C300" s="41"/>
      <c r="D300" s="136"/>
      <c r="E300" s="104"/>
      <c r="F300" s="154"/>
      <c r="G300" s="35"/>
    </row>
    <row r="301" spans="1:7" x14ac:dyDescent="0.2">
      <c r="A301" s="29"/>
      <c r="B301" s="101"/>
      <c r="C301" s="41"/>
      <c r="D301" s="144"/>
      <c r="E301" s="104"/>
      <c r="F301" s="154"/>
      <c r="G301" s="35"/>
    </row>
    <row r="302" spans="1:7" x14ac:dyDescent="0.2">
      <c r="A302" s="29"/>
      <c r="B302" s="101"/>
      <c r="C302" s="41"/>
      <c r="D302" s="67"/>
      <c r="E302" s="104"/>
      <c r="F302" s="154"/>
      <c r="G302" s="35"/>
    </row>
    <row r="303" spans="1:7" x14ac:dyDescent="0.2">
      <c r="A303" s="29"/>
      <c r="B303" s="101"/>
      <c r="C303" s="41"/>
      <c r="D303" s="136"/>
      <c r="E303" s="153"/>
      <c r="F303" s="128"/>
      <c r="G303" s="35"/>
    </row>
    <row r="304" spans="1:7" x14ac:dyDescent="0.2">
      <c r="A304" s="29"/>
      <c r="B304" s="101"/>
      <c r="C304" s="41"/>
      <c r="D304" s="136"/>
      <c r="E304" s="153"/>
      <c r="F304" s="128"/>
      <c r="G304" s="35"/>
    </row>
    <row r="305" spans="1:7" x14ac:dyDescent="0.2">
      <c r="A305" s="29"/>
      <c r="B305" s="101"/>
      <c r="C305" s="41"/>
      <c r="D305" s="136"/>
      <c r="E305" s="153"/>
      <c r="F305" s="128"/>
      <c r="G305" s="35"/>
    </row>
    <row r="306" spans="1:7" x14ac:dyDescent="0.2">
      <c r="A306" s="29"/>
      <c r="B306" s="101"/>
      <c r="C306" s="41"/>
      <c r="D306" s="136"/>
      <c r="E306" s="153"/>
      <c r="F306" s="128"/>
      <c r="G306" s="35"/>
    </row>
    <row r="307" spans="1:7" x14ac:dyDescent="0.2">
      <c r="A307" s="29"/>
      <c r="B307" s="101"/>
      <c r="C307" s="41"/>
      <c r="D307" s="136"/>
      <c r="E307" s="153"/>
      <c r="F307" s="128"/>
      <c r="G307" s="35"/>
    </row>
    <row r="308" spans="1:7" x14ac:dyDescent="0.2">
      <c r="A308" s="29"/>
      <c r="B308" s="101"/>
      <c r="C308" s="41"/>
      <c r="D308" s="136"/>
      <c r="E308" s="153"/>
      <c r="F308" s="128"/>
      <c r="G308" s="35"/>
    </row>
    <row r="309" spans="1:7" x14ac:dyDescent="0.2">
      <c r="A309" s="29"/>
      <c r="B309" s="101"/>
      <c r="C309" s="41"/>
      <c r="D309" s="136"/>
      <c r="E309" s="102"/>
      <c r="F309" s="128"/>
      <c r="G309" s="35"/>
    </row>
    <row r="310" spans="1:7" x14ac:dyDescent="0.2">
      <c r="A310" s="29"/>
      <c r="B310" s="101"/>
      <c r="C310" s="41"/>
      <c r="D310" s="144"/>
      <c r="E310" s="108"/>
      <c r="F310" s="149"/>
      <c r="G310" s="35"/>
    </row>
    <row r="311" spans="1:7" x14ac:dyDescent="0.2">
      <c r="A311" s="61"/>
      <c r="B311" s="101"/>
      <c r="C311" s="41"/>
      <c r="D311" s="144"/>
      <c r="E311" s="108"/>
      <c r="F311" s="149"/>
      <c r="G311" s="71"/>
    </row>
    <row r="312" spans="1:7" ht="13.5" thickBot="1" x14ac:dyDescent="0.25">
      <c r="A312" s="212"/>
      <c r="B312" s="132"/>
      <c r="C312" s="115"/>
      <c r="D312" s="115"/>
      <c r="E312" s="132"/>
      <c r="F312" s="49" t="s">
        <v>15</v>
      </c>
      <c r="G312" s="213">
        <f>SUM(G275:G311)</f>
        <v>5000</v>
      </c>
    </row>
    <row r="313" spans="1:7" ht="13.5" thickTop="1" x14ac:dyDescent="0.2">
      <c r="A313" s="1149" t="s">
        <v>1635</v>
      </c>
      <c r="B313" s="1150"/>
      <c r="C313" s="1150"/>
      <c r="D313" s="1150"/>
      <c r="E313" s="1150"/>
      <c r="F313" s="1150"/>
      <c r="G313" s="1151"/>
    </row>
    <row r="314" spans="1:7" ht="13.5" thickBot="1" x14ac:dyDescent="0.25">
      <c r="A314" s="52"/>
      <c r="B314" s="103"/>
      <c r="C314" s="355" t="s">
        <v>8</v>
      </c>
      <c r="D314" s="54"/>
      <c r="E314" s="103"/>
      <c r="F314" s="55"/>
      <c r="G314" s="56"/>
    </row>
    <row r="315" spans="1:7" ht="13.5" thickTop="1" x14ac:dyDescent="0.2">
      <c r="A315" s="1130"/>
      <c r="B315" s="1131"/>
      <c r="C315" s="1131"/>
      <c r="D315" s="57" t="s">
        <v>11</v>
      </c>
      <c r="E315" s="1132" t="s">
        <v>12</v>
      </c>
      <c r="F315" s="1132"/>
      <c r="G315" s="1133"/>
    </row>
    <row r="316" spans="1:7" x14ac:dyDescent="0.2">
      <c r="A316" s="1134" t="s">
        <v>17</v>
      </c>
      <c r="B316" s="1135"/>
      <c r="C316" s="1135"/>
      <c r="D316" s="39"/>
      <c r="E316" s="1136"/>
      <c r="F316" s="1137"/>
      <c r="G316" s="1138"/>
    </row>
    <row r="317" spans="1:7" x14ac:dyDescent="0.2">
      <c r="A317" s="1134" t="s">
        <v>38</v>
      </c>
      <c r="B317" s="1135"/>
      <c r="C317" s="1135"/>
      <c r="D317" s="73" t="s">
        <v>147</v>
      </c>
      <c r="E317" s="1139" t="s">
        <v>142</v>
      </c>
      <c r="F317" s="1139"/>
      <c r="G317" s="1140"/>
    </row>
    <row r="318" spans="1:7" ht="13.5" thickBot="1" x14ac:dyDescent="0.25">
      <c r="A318" s="1141" t="s">
        <v>39</v>
      </c>
      <c r="B318" s="1142"/>
      <c r="C318" s="1142"/>
      <c r="D318" s="59" t="s">
        <v>148</v>
      </c>
      <c r="E318" s="1198" t="s">
        <v>0</v>
      </c>
      <c r="F318" s="1143"/>
      <c r="G318" s="1144"/>
    </row>
    <row r="319" spans="1:7" ht="16.5" x14ac:dyDescent="0.25">
      <c r="A319" s="1205" t="s">
        <v>29</v>
      </c>
      <c r="B319" s="1206"/>
      <c r="C319" s="1206"/>
      <c r="D319" s="1206"/>
      <c r="E319" s="1206"/>
      <c r="F319" s="1206"/>
      <c r="G319" s="1207"/>
    </row>
    <row r="320" spans="1:7" x14ac:dyDescent="0.2">
      <c r="A320" s="1208" t="s">
        <v>48</v>
      </c>
      <c r="B320" s="1209"/>
      <c r="C320" s="1209"/>
      <c r="D320" s="1209"/>
      <c r="E320" s="1209"/>
      <c r="F320" s="1209"/>
      <c r="G320" s="1210"/>
    </row>
    <row r="321" spans="1:7" x14ac:dyDescent="0.2">
      <c r="A321" s="1211" t="s">
        <v>49</v>
      </c>
      <c r="B321" s="1212"/>
      <c r="C321" s="1212"/>
      <c r="D321" s="1212"/>
      <c r="E321" s="1212"/>
      <c r="F321" s="1212"/>
      <c r="G321" s="1213"/>
    </row>
    <row r="322" spans="1:7" x14ac:dyDescent="0.2">
      <c r="A322" s="450"/>
      <c r="B322" s="451"/>
      <c r="C322" s="452"/>
      <c r="D322" s="453"/>
      <c r="E322" s="451"/>
      <c r="F322" s="454"/>
      <c r="G322" s="455" t="s">
        <v>8</v>
      </c>
    </row>
    <row r="323" spans="1:7" x14ac:dyDescent="0.2">
      <c r="A323" s="456" t="s">
        <v>1</v>
      </c>
      <c r="B323" s="457"/>
      <c r="C323" s="458" t="s">
        <v>7</v>
      </c>
      <c r="D323" s="457"/>
      <c r="E323" s="286" t="s">
        <v>4051</v>
      </c>
      <c r="F323" s="287"/>
      <c r="G323" s="288" t="s">
        <v>4052</v>
      </c>
    </row>
    <row r="324" spans="1:7" x14ac:dyDescent="0.2">
      <c r="A324" s="459" t="s">
        <v>8</v>
      </c>
      <c r="B324" s="460"/>
      <c r="C324" s="461"/>
      <c r="D324" s="449"/>
      <c r="E324" s="1214"/>
      <c r="F324" s="1215"/>
      <c r="G324" s="462"/>
    </row>
    <row r="325" spans="1:7" x14ac:dyDescent="0.2">
      <c r="A325" s="463" t="s">
        <v>37</v>
      </c>
      <c r="B325" s="464"/>
      <c r="C325" s="464"/>
      <c r="D325" s="464"/>
      <c r="E325" s="465" t="s">
        <v>46</v>
      </c>
      <c r="F325" s="466"/>
      <c r="G325" s="462" t="s">
        <v>50</v>
      </c>
    </row>
    <row r="326" spans="1:7" x14ac:dyDescent="0.2">
      <c r="A326" s="450"/>
      <c r="B326" s="451"/>
      <c r="C326" s="452"/>
      <c r="D326" s="452"/>
      <c r="E326" s="1216"/>
      <c r="F326" s="1217"/>
      <c r="G326" s="467"/>
    </row>
    <row r="327" spans="1:7" ht="26.25" thickBot="1" x14ac:dyDescent="0.25">
      <c r="A327" s="468" t="s">
        <v>47</v>
      </c>
      <c r="B327" s="469" t="s">
        <v>23</v>
      </c>
      <c r="C327" s="469" t="s">
        <v>34</v>
      </c>
      <c r="D327" s="470" t="s">
        <v>53</v>
      </c>
      <c r="E327" s="471" t="s">
        <v>54</v>
      </c>
      <c r="F327" s="472" t="s">
        <v>55</v>
      </c>
      <c r="G327" s="473" t="s">
        <v>35</v>
      </c>
    </row>
    <row r="328" spans="1:7" ht="13.5" thickTop="1" x14ac:dyDescent="0.2">
      <c r="A328" s="474">
        <v>1</v>
      </c>
      <c r="B328" s="475"/>
      <c r="C328" s="225" t="s">
        <v>149</v>
      </c>
      <c r="D328" s="255" t="s">
        <v>416</v>
      </c>
      <c r="E328" s="661">
        <v>28</v>
      </c>
      <c r="F328" s="481">
        <v>350</v>
      </c>
      <c r="G328" s="220">
        <f>F328*E328</f>
        <v>9800</v>
      </c>
    </row>
    <row r="329" spans="1:7" x14ac:dyDescent="0.2">
      <c r="A329" s="474"/>
      <c r="B329" s="475"/>
      <c r="C329" s="225"/>
      <c r="D329" s="482" t="s">
        <v>358</v>
      </c>
      <c r="E329" s="480"/>
      <c r="F329" s="481"/>
      <c r="G329" s="220"/>
    </row>
    <row r="330" spans="1:7" x14ac:dyDescent="0.2">
      <c r="A330" s="474"/>
      <c r="B330" s="475"/>
      <c r="C330" s="225"/>
      <c r="D330" s="482"/>
      <c r="E330" s="483"/>
      <c r="F330" s="484"/>
      <c r="G330" s="220"/>
    </row>
    <row r="331" spans="1:7" x14ac:dyDescent="0.2">
      <c r="A331" s="474"/>
      <c r="B331" s="475"/>
      <c r="C331" s="225"/>
      <c r="D331" s="482"/>
      <c r="E331" s="483"/>
      <c r="F331" s="484"/>
      <c r="G331" s="220"/>
    </row>
    <row r="332" spans="1:7" x14ac:dyDescent="0.2">
      <c r="A332" s="474"/>
      <c r="B332" s="475"/>
      <c r="C332" s="225"/>
      <c r="D332" s="482"/>
      <c r="E332" s="480"/>
      <c r="F332" s="481"/>
      <c r="G332" s="220"/>
    </row>
    <row r="333" spans="1:7" x14ac:dyDescent="0.2">
      <c r="A333" s="474"/>
      <c r="B333" s="485"/>
      <c r="C333" s="225"/>
      <c r="D333" s="255"/>
      <c r="E333" s="486"/>
      <c r="F333" s="481"/>
      <c r="G333" s="220"/>
    </row>
    <row r="334" spans="1:7" x14ac:dyDescent="0.2">
      <c r="A334" s="474"/>
      <c r="B334" s="485"/>
      <c r="C334" s="225"/>
      <c r="D334" s="255"/>
      <c r="E334" s="486"/>
      <c r="F334" s="481"/>
      <c r="G334" s="220"/>
    </row>
    <row r="335" spans="1:7" x14ac:dyDescent="0.2">
      <c r="A335" s="474"/>
      <c r="B335" s="485"/>
      <c r="C335" s="225"/>
      <c r="D335" s="255" t="s">
        <v>483</v>
      </c>
      <c r="E335" s="486"/>
      <c r="F335" s="481"/>
      <c r="G335" s="220"/>
    </row>
    <row r="336" spans="1:7" x14ac:dyDescent="0.2">
      <c r="A336" s="474"/>
      <c r="B336" s="487"/>
      <c r="C336" s="488"/>
      <c r="D336" s="255"/>
      <c r="E336" s="480"/>
      <c r="F336" s="489"/>
      <c r="G336" s="220"/>
    </row>
    <row r="337" spans="1:10" x14ac:dyDescent="0.2">
      <c r="A337" s="474"/>
      <c r="B337" s="487"/>
      <c r="C337" s="488"/>
      <c r="D337" s="490"/>
      <c r="E337" s="480"/>
      <c r="F337" s="489"/>
      <c r="G337" s="220"/>
    </row>
    <row r="338" spans="1:10" x14ac:dyDescent="0.2">
      <c r="A338" s="474"/>
      <c r="B338" s="475"/>
      <c r="C338" s="225"/>
      <c r="D338" s="490"/>
      <c r="E338" s="491"/>
      <c r="F338" s="481"/>
      <c r="G338" s="220"/>
      <c r="J338" s="411" t="s">
        <v>1906</v>
      </c>
    </row>
    <row r="339" spans="1:10" x14ac:dyDescent="0.2">
      <c r="A339" s="474"/>
      <c r="B339" s="492"/>
      <c r="C339" s="225"/>
      <c r="D339" s="255"/>
      <c r="E339" s="493"/>
      <c r="F339" s="481"/>
      <c r="G339" s="220"/>
    </row>
    <row r="340" spans="1:10" x14ac:dyDescent="0.2">
      <c r="A340" s="474"/>
      <c r="B340" s="485"/>
      <c r="C340" s="225"/>
      <c r="D340" s="255"/>
      <c r="E340" s="480"/>
      <c r="F340" s="494"/>
      <c r="G340" s="220"/>
    </row>
    <row r="341" spans="1:10" x14ac:dyDescent="0.2">
      <c r="A341" s="474"/>
      <c r="B341" s="495"/>
      <c r="C341" s="225"/>
      <c r="D341" s="255"/>
      <c r="E341" s="496"/>
      <c r="F341" s="481"/>
      <c r="G341" s="220"/>
    </row>
    <row r="342" spans="1:10" x14ac:dyDescent="0.2">
      <c r="A342" s="474"/>
      <c r="B342" s="495"/>
      <c r="C342" s="225"/>
      <c r="D342" s="255"/>
      <c r="E342" s="496"/>
      <c r="F342" s="481"/>
      <c r="G342" s="220"/>
    </row>
    <row r="343" spans="1:10" x14ac:dyDescent="0.2">
      <c r="A343" s="474"/>
      <c r="B343" s="495"/>
      <c r="C343" s="225"/>
      <c r="D343" s="255"/>
      <c r="E343" s="496"/>
      <c r="F343" s="481"/>
      <c r="G343" s="220"/>
    </row>
    <row r="344" spans="1:10" x14ac:dyDescent="0.2">
      <c r="A344" s="474"/>
      <c r="B344" s="495"/>
      <c r="C344" s="225"/>
      <c r="D344" s="255"/>
      <c r="E344" s="496"/>
      <c r="F344" s="481"/>
      <c r="G344" s="220"/>
    </row>
    <row r="345" spans="1:10" x14ac:dyDescent="0.2">
      <c r="A345" s="474"/>
      <c r="B345" s="475"/>
      <c r="C345" s="225"/>
      <c r="D345" s="490"/>
      <c r="E345" s="480"/>
      <c r="F345" s="481"/>
      <c r="G345" s="220"/>
    </row>
    <row r="346" spans="1:10" x14ac:dyDescent="0.2">
      <c r="A346" s="474"/>
      <c r="B346" s="475"/>
      <c r="C346" s="225"/>
      <c r="D346" s="490"/>
      <c r="E346" s="496"/>
      <c r="F346" s="481"/>
      <c r="G346" s="220"/>
    </row>
    <row r="347" spans="1:10" x14ac:dyDescent="0.2">
      <c r="A347" s="474"/>
      <c r="B347" s="492"/>
      <c r="C347" s="225"/>
      <c r="D347" s="255"/>
      <c r="E347" s="493"/>
      <c r="F347" s="497"/>
      <c r="G347" s="220"/>
    </row>
    <row r="348" spans="1:10" x14ac:dyDescent="0.2">
      <c r="A348" s="474"/>
      <c r="B348" s="485"/>
      <c r="C348" s="225"/>
      <c r="D348" s="498"/>
      <c r="E348" s="493"/>
      <c r="F348" s="497"/>
      <c r="G348" s="220"/>
    </row>
    <row r="349" spans="1:10" x14ac:dyDescent="0.2">
      <c r="A349" s="474"/>
      <c r="B349" s="485"/>
      <c r="C349" s="225"/>
      <c r="D349" s="255"/>
      <c r="E349" s="493"/>
      <c r="F349" s="497"/>
      <c r="G349" s="220"/>
    </row>
    <row r="350" spans="1:10" x14ac:dyDescent="0.2">
      <c r="A350" s="474"/>
      <c r="B350" s="475"/>
      <c r="C350" s="225"/>
      <c r="D350" s="255"/>
      <c r="E350" s="493"/>
      <c r="F350" s="497"/>
      <c r="G350" s="220"/>
    </row>
    <row r="351" spans="1:10" x14ac:dyDescent="0.2">
      <c r="A351" s="474"/>
      <c r="B351" s="475"/>
      <c r="C351" s="225"/>
      <c r="D351" s="255"/>
      <c r="E351" s="493"/>
      <c r="F351" s="497"/>
      <c r="G351" s="220"/>
    </row>
    <row r="352" spans="1:10" x14ac:dyDescent="0.2">
      <c r="A352" s="474"/>
      <c r="B352" s="475"/>
      <c r="C352" s="225"/>
      <c r="D352" s="255"/>
      <c r="E352" s="493"/>
      <c r="F352" s="497"/>
      <c r="G352" s="220"/>
    </row>
    <row r="353" spans="1:7" x14ac:dyDescent="0.2">
      <c r="A353" s="474"/>
      <c r="B353" s="475"/>
      <c r="C353" s="225"/>
      <c r="D353" s="255"/>
      <c r="E353" s="493"/>
      <c r="F353" s="497"/>
      <c r="G353" s="220"/>
    </row>
    <row r="354" spans="1:7" x14ac:dyDescent="0.2">
      <c r="A354" s="474"/>
      <c r="B354" s="475"/>
      <c r="C354" s="225"/>
      <c r="D354" s="490"/>
      <c r="E354" s="493"/>
      <c r="F354" s="497"/>
      <c r="G354" s="220"/>
    </row>
    <row r="355" spans="1:7" x14ac:dyDescent="0.2">
      <c r="A355" s="474"/>
      <c r="B355" s="475"/>
      <c r="C355" s="225"/>
      <c r="D355" s="262"/>
      <c r="E355" s="493"/>
      <c r="F355" s="497"/>
      <c r="G355" s="220"/>
    </row>
    <row r="356" spans="1:7" x14ac:dyDescent="0.2">
      <c r="A356" s="474"/>
      <c r="B356" s="475"/>
      <c r="C356" s="225"/>
      <c r="D356" s="255"/>
      <c r="E356" s="496"/>
      <c r="F356" s="481"/>
      <c r="G356" s="220"/>
    </row>
    <row r="357" spans="1:7" x14ac:dyDescent="0.2">
      <c r="A357" s="474"/>
      <c r="B357" s="475"/>
      <c r="C357" s="225"/>
      <c r="D357" s="255"/>
      <c r="E357" s="496"/>
      <c r="F357" s="481"/>
      <c r="G357" s="220"/>
    </row>
    <row r="358" spans="1:7" x14ac:dyDescent="0.2">
      <c r="A358" s="474"/>
      <c r="B358" s="475"/>
      <c r="C358" s="225"/>
      <c r="D358" s="255"/>
      <c r="E358" s="496"/>
      <c r="F358" s="481"/>
      <c r="G358" s="220"/>
    </row>
    <row r="359" spans="1:7" x14ac:dyDescent="0.2">
      <c r="A359" s="474"/>
      <c r="B359" s="475"/>
      <c r="C359" s="225"/>
      <c r="D359" s="255"/>
      <c r="E359" s="496"/>
      <c r="F359" s="481"/>
      <c r="G359" s="220"/>
    </row>
    <row r="360" spans="1:7" x14ac:dyDescent="0.2">
      <c r="A360" s="474"/>
      <c r="B360" s="475"/>
      <c r="C360" s="225"/>
      <c r="D360" s="255"/>
      <c r="E360" s="496"/>
      <c r="F360" s="481"/>
      <c r="G360" s="220"/>
    </row>
    <row r="361" spans="1:7" x14ac:dyDescent="0.2">
      <c r="A361" s="474"/>
      <c r="B361" s="475"/>
      <c r="C361" s="225"/>
      <c r="D361" s="255"/>
      <c r="E361" s="496"/>
      <c r="F361" s="481"/>
      <c r="G361" s="220"/>
    </row>
    <row r="362" spans="1:7" x14ac:dyDescent="0.2">
      <c r="A362" s="474"/>
      <c r="B362" s="475"/>
      <c r="C362" s="225"/>
      <c r="D362" s="255"/>
      <c r="E362" s="486"/>
      <c r="F362" s="481"/>
      <c r="G362" s="220"/>
    </row>
    <row r="363" spans="1:7" x14ac:dyDescent="0.2">
      <c r="A363" s="474"/>
      <c r="B363" s="475"/>
      <c r="C363" s="225"/>
      <c r="D363" s="490"/>
      <c r="E363" s="480"/>
      <c r="F363" s="484"/>
      <c r="G363" s="220"/>
    </row>
    <row r="364" spans="1:7" x14ac:dyDescent="0.2">
      <c r="A364" s="662"/>
      <c r="B364" s="475"/>
      <c r="C364" s="225"/>
      <c r="D364" s="490"/>
      <c r="E364" s="480"/>
      <c r="F364" s="484"/>
      <c r="G364" s="663"/>
    </row>
    <row r="365" spans="1:7" ht="13.5" thickBot="1" x14ac:dyDescent="0.25">
      <c r="A365" s="664"/>
      <c r="B365" s="506"/>
      <c r="C365" s="507"/>
      <c r="D365" s="507"/>
      <c r="E365" s="506"/>
      <c r="F365" s="508" t="s">
        <v>15</v>
      </c>
      <c r="G365" s="665">
        <f>SUM(G328:G364)</f>
        <v>9800</v>
      </c>
    </row>
    <row r="366" spans="1:7" ht="13.5" thickTop="1" x14ac:dyDescent="0.2">
      <c r="A366" s="1218" t="s">
        <v>4053</v>
      </c>
      <c r="B366" s="1219"/>
      <c r="C366" s="1219"/>
      <c r="D366" s="1219"/>
      <c r="E366" s="1219"/>
      <c r="F366" s="1219"/>
      <c r="G366" s="1220"/>
    </row>
    <row r="367" spans="1:7" ht="13.5" thickBot="1" x14ac:dyDescent="0.25">
      <c r="A367" s="510"/>
      <c r="B367" s="511"/>
      <c r="C367" s="511" t="s">
        <v>8</v>
      </c>
      <c r="D367" s="512"/>
      <c r="E367" s="511"/>
      <c r="F367" s="513"/>
      <c r="G367" s="514"/>
    </row>
    <row r="368" spans="1:7" ht="13.5" thickTop="1" x14ac:dyDescent="0.2">
      <c r="A368" s="1221"/>
      <c r="B368" s="1222"/>
      <c r="C368" s="1222"/>
      <c r="D368" s="515" t="s">
        <v>11</v>
      </c>
      <c r="E368" s="1223" t="s">
        <v>12</v>
      </c>
      <c r="F368" s="1223"/>
      <c r="G368" s="1224"/>
    </row>
    <row r="369" spans="1:7" x14ac:dyDescent="0.2">
      <c r="A369" s="1225" t="s">
        <v>17</v>
      </c>
      <c r="B369" s="1226"/>
      <c r="C369" s="1226"/>
      <c r="D369" s="516"/>
      <c r="E369" s="1227"/>
      <c r="F369" s="1228"/>
      <c r="G369" s="1229"/>
    </row>
    <row r="370" spans="1:7" x14ac:dyDescent="0.2">
      <c r="A370" s="1225" t="s">
        <v>38</v>
      </c>
      <c r="B370" s="1226"/>
      <c r="C370" s="1226"/>
      <c r="D370" s="666" t="s">
        <v>147</v>
      </c>
      <c r="E370" s="1230" t="s">
        <v>142</v>
      </c>
      <c r="F370" s="1230"/>
      <c r="G370" s="1231"/>
    </row>
    <row r="371" spans="1:7" ht="13.5" thickBot="1" x14ac:dyDescent="0.25">
      <c r="A371" s="1276" t="s">
        <v>39</v>
      </c>
      <c r="B371" s="1277"/>
      <c r="C371" s="1277"/>
      <c r="D371" s="518" t="s">
        <v>148</v>
      </c>
      <c r="E371" s="1278" t="s">
        <v>0</v>
      </c>
      <c r="F371" s="1279"/>
      <c r="G371" s="1280"/>
    </row>
    <row r="372" spans="1:7" ht="16.5" x14ac:dyDescent="0.25">
      <c r="A372" s="1152" t="s">
        <v>29</v>
      </c>
      <c r="B372" s="1153"/>
      <c r="C372" s="1153"/>
      <c r="D372" s="1153"/>
      <c r="E372" s="1153"/>
      <c r="F372" s="1153"/>
      <c r="G372" s="1154"/>
    </row>
    <row r="373" spans="1:7" x14ac:dyDescent="0.2">
      <c r="A373" s="1155" t="s">
        <v>48</v>
      </c>
      <c r="B373" s="1156"/>
      <c r="C373" s="1156"/>
      <c r="D373" s="1156"/>
      <c r="E373" s="1156"/>
      <c r="F373" s="1156"/>
      <c r="G373" s="1157"/>
    </row>
    <row r="374" spans="1:7" x14ac:dyDescent="0.2">
      <c r="A374" s="1158" t="s">
        <v>49</v>
      </c>
      <c r="B374" s="1159"/>
      <c r="C374" s="1159"/>
      <c r="D374" s="1159"/>
      <c r="E374" s="1159"/>
      <c r="F374" s="1159"/>
      <c r="G374" s="1160"/>
    </row>
    <row r="375" spans="1:7" x14ac:dyDescent="0.2">
      <c r="A375" s="6"/>
      <c r="B375" s="99"/>
      <c r="C375" s="8"/>
      <c r="D375" s="9"/>
      <c r="E375" s="99"/>
      <c r="F375" s="10"/>
      <c r="G375" s="373" t="s">
        <v>8</v>
      </c>
    </row>
    <row r="376" spans="1:7" x14ac:dyDescent="0.2">
      <c r="A376" s="12" t="s">
        <v>1</v>
      </c>
      <c r="B376" s="13"/>
      <c r="C376" s="14" t="s">
        <v>7</v>
      </c>
      <c r="D376" s="13"/>
      <c r="E376" s="343" t="s">
        <v>1898</v>
      </c>
      <c r="F376" s="98"/>
      <c r="G376" s="344" t="s">
        <v>1897</v>
      </c>
    </row>
    <row r="377" spans="1:7" x14ac:dyDescent="0.2">
      <c r="A377" s="17" t="s">
        <v>8</v>
      </c>
      <c r="B377" s="100"/>
      <c r="C377" s="19"/>
      <c r="D377" s="4"/>
      <c r="E377" s="1145"/>
      <c r="F377" s="1146"/>
      <c r="G377" s="20"/>
    </row>
    <row r="378" spans="1:7" x14ac:dyDescent="0.2">
      <c r="A378" s="21" t="s">
        <v>37</v>
      </c>
      <c r="B378" s="22"/>
      <c r="C378" s="22"/>
      <c r="D378" s="22"/>
      <c r="E378" s="23" t="s">
        <v>46</v>
      </c>
      <c r="F378" s="24"/>
      <c r="G378" s="20" t="s">
        <v>50</v>
      </c>
    </row>
    <row r="379" spans="1:7" x14ac:dyDescent="0.2">
      <c r="A379" s="6"/>
      <c r="B379" s="99"/>
      <c r="C379" s="8"/>
      <c r="D379" s="8"/>
      <c r="E379" s="1147"/>
      <c r="F379" s="1148"/>
      <c r="G379" s="25"/>
    </row>
    <row r="380" spans="1:7" ht="26.25" thickBot="1" x14ac:dyDescent="0.25">
      <c r="A380" s="210" t="s">
        <v>47</v>
      </c>
      <c r="B380" s="28" t="s">
        <v>23</v>
      </c>
      <c r="C380" s="28" t="s">
        <v>34</v>
      </c>
      <c r="D380" s="110" t="s">
        <v>53</v>
      </c>
      <c r="E380" s="114" t="s">
        <v>54</v>
      </c>
      <c r="F380" s="111" t="s">
        <v>55</v>
      </c>
      <c r="G380" s="112" t="s">
        <v>35</v>
      </c>
    </row>
    <row r="381" spans="1:7" ht="13.5" thickTop="1" x14ac:dyDescent="0.2">
      <c r="A381" s="29">
        <v>1</v>
      </c>
      <c r="B381" s="101"/>
      <c r="C381" s="352" t="s">
        <v>300</v>
      </c>
      <c r="D381" s="357" t="s">
        <v>1877</v>
      </c>
      <c r="E381" s="158">
        <v>120</v>
      </c>
      <c r="F381" s="128">
        <v>200</v>
      </c>
      <c r="G381" s="35">
        <f>F381*E381</f>
        <v>24000</v>
      </c>
    </row>
    <row r="382" spans="1:7" x14ac:dyDescent="0.2">
      <c r="A382" s="29"/>
      <c r="B382" s="101"/>
      <c r="C382" s="352"/>
      <c r="D382" s="351" t="s">
        <v>1878</v>
      </c>
      <c r="E382" s="108"/>
      <c r="F382" s="128"/>
      <c r="G382" s="353"/>
    </row>
    <row r="383" spans="1:7" x14ac:dyDescent="0.2">
      <c r="A383" s="29">
        <v>2</v>
      </c>
      <c r="B383" s="101"/>
      <c r="C383" s="352" t="s">
        <v>300</v>
      </c>
      <c r="D383" s="351" t="s">
        <v>425</v>
      </c>
      <c r="E383" s="108">
        <v>120</v>
      </c>
      <c r="F383" s="149">
        <v>350</v>
      </c>
      <c r="G383" s="35">
        <f>F383*E383</f>
        <v>42000</v>
      </c>
    </row>
    <row r="384" spans="1:7" x14ac:dyDescent="0.2">
      <c r="A384" s="29"/>
      <c r="B384" s="101"/>
      <c r="C384" s="41"/>
      <c r="D384" s="351" t="s">
        <v>358</v>
      </c>
      <c r="E384" s="157"/>
      <c r="F384" s="149"/>
      <c r="G384" s="35"/>
    </row>
    <row r="385" spans="1:7" x14ac:dyDescent="0.2">
      <c r="A385" s="29">
        <v>3</v>
      </c>
      <c r="B385" s="101"/>
      <c r="C385" s="352" t="s">
        <v>300</v>
      </c>
      <c r="D385" s="351" t="s">
        <v>1879</v>
      </c>
      <c r="E385" s="108">
        <v>120</v>
      </c>
      <c r="F385" s="128">
        <v>200</v>
      </c>
      <c r="G385" s="35">
        <f>F385*E385</f>
        <v>24000</v>
      </c>
    </row>
    <row r="386" spans="1:7" x14ac:dyDescent="0.2">
      <c r="A386" s="29"/>
      <c r="B386" s="105"/>
      <c r="C386" s="41"/>
      <c r="D386" s="357" t="s">
        <v>1880</v>
      </c>
      <c r="E386" s="102"/>
      <c r="F386" s="128"/>
      <c r="G386" s="35"/>
    </row>
    <row r="387" spans="1:7" x14ac:dyDescent="0.2">
      <c r="A387" s="29"/>
      <c r="B387" s="105"/>
      <c r="C387" s="41"/>
      <c r="D387" s="357" t="s">
        <v>8</v>
      </c>
      <c r="E387" s="102"/>
      <c r="F387" s="128"/>
      <c r="G387" s="35"/>
    </row>
    <row r="388" spans="1:7" x14ac:dyDescent="0.2">
      <c r="A388" s="29"/>
      <c r="B388" s="105"/>
      <c r="C388" s="41"/>
      <c r="D388" s="357" t="s">
        <v>733</v>
      </c>
      <c r="E388" s="102"/>
      <c r="F388" s="128"/>
      <c r="G388" s="35"/>
    </row>
    <row r="389" spans="1:7" x14ac:dyDescent="0.2">
      <c r="A389" s="29"/>
      <c r="B389" s="151"/>
      <c r="C389" s="119"/>
      <c r="D389" s="136"/>
      <c r="E389" s="108"/>
      <c r="F389" s="150"/>
      <c r="G389" s="35"/>
    </row>
    <row r="390" spans="1:7" x14ac:dyDescent="0.2">
      <c r="A390" s="29"/>
      <c r="B390" s="151"/>
      <c r="C390" s="119"/>
      <c r="D390" s="144"/>
      <c r="E390" s="108"/>
      <c r="F390" s="150"/>
      <c r="G390" s="35"/>
    </row>
    <row r="391" spans="1:7" x14ac:dyDescent="0.2">
      <c r="A391" s="29"/>
      <c r="B391" s="101"/>
      <c r="C391" s="41"/>
      <c r="D391" s="144"/>
      <c r="E391" s="155"/>
      <c r="F391" s="128"/>
      <c r="G391" s="35"/>
    </row>
    <row r="392" spans="1:7" x14ac:dyDescent="0.2">
      <c r="A392" s="29"/>
      <c r="B392" s="106"/>
      <c r="C392" s="41"/>
      <c r="D392" s="136"/>
      <c r="E392" s="104"/>
      <c r="F392" s="128"/>
      <c r="G392" s="35"/>
    </row>
    <row r="393" spans="1:7" x14ac:dyDescent="0.2">
      <c r="A393" s="29"/>
      <c r="B393" s="105"/>
      <c r="C393" s="41"/>
      <c r="D393" s="136"/>
      <c r="E393" s="108"/>
      <c r="F393" s="152"/>
      <c r="G393" s="35"/>
    </row>
    <row r="394" spans="1:7" x14ac:dyDescent="0.2">
      <c r="A394" s="29"/>
      <c r="B394" s="107"/>
      <c r="C394" s="41"/>
      <c r="D394" s="136"/>
      <c r="E394" s="153"/>
      <c r="F394" s="128"/>
      <c r="G394" s="35"/>
    </row>
    <row r="395" spans="1:7" x14ac:dyDescent="0.2">
      <c r="A395" s="29"/>
      <c r="B395" s="107"/>
      <c r="C395" s="41"/>
      <c r="D395" s="136"/>
      <c r="E395" s="153"/>
      <c r="F395" s="128"/>
      <c r="G395" s="35"/>
    </row>
    <row r="396" spans="1:7" x14ac:dyDescent="0.2">
      <c r="A396" s="29"/>
      <c r="B396" s="107"/>
      <c r="C396" s="41"/>
      <c r="D396" s="136"/>
      <c r="E396" s="153"/>
      <c r="F396" s="128"/>
      <c r="G396" s="35"/>
    </row>
    <row r="397" spans="1:7" x14ac:dyDescent="0.2">
      <c r="A397" s="29"/>
      <c r="B397" s="107"/>
      <c r="C397" s="41"/>
      <c r="D397" s="136"/>
      <c r="E397" s="153"/>
      <c r="F397" s="128"/>
      <c r="G397" s="35"/>
    </row>
    <row r="398" spans="1:7" x14ac:dyDescent="0.2">
      <c r="A398" s="29"/>
      <c r="B398" s="101"/>
      <c r="C398" s="41"/>
      <c r="D398" s="144"/>
      <c r="E398" s="108"/>
      <c r="F398" s="128"/>
      <c r="G398" s="35"/>
    </row>
    <row r="399" spans="1:7" x14ac:dyDescent="0.2">
      <c r="A399" s="29"/>
      <c r="B399" s="101"/>
      <c r="C399" s="41"/>
      <c r="D399" s="144"/>
      <c r="E399" s="153"/>
      <c r="F399" s="128"/>
      <c r="G399" s="35"/>
    </row>
    <row r="400" spans="1:7" x14ac:dyDescent="0.2">
      <c r="A400" s="29"/>
      <c r="B400" s="106"/>
      <c r="C400" s="41"/>
      <c r="D400" s="136"/>
      <c r="E400" s="104"/>
      <c r="F400" s="154"/>
      <c r="G400" s="35"/>
    </row>
    <row r="401" spans="1:10" x14ac:dyDescent="0.2">
      <c r="A401" s="29"/>
      <c r="B401" s="105"/>
      <c r="C401" s="41"/>
      <c r="D401" s="130"/>
      <c r="E401" s="104"/>
      <c r="F401" s="154"/>
      <c r="G401" s="35"/>
    </row>
    <row r="402" spans="1:10" x14ac:dyDescent="0.2">
      <c r="A402" s="29"/>
      <c r="B402" s="105"/>
      <c r="C402" s="41"/>
      <c r="D402" s="136"/>
      <c r="E402" s="104"/>
      <c r="F402" s="154"/>
      <c r="G402" s="35"/>
    </row>
    <row r="403" spans="1:10" x14ac:dyDescent="0.2">
      <c r="A403" s="29"/>
      <c r="B403" s="101"/>
      <c r="C403" s="41"/>
      <c r="D403" s="136"/>
      <c r="E403" s="104"/>
      <c r="F403" s="154"/>
      <c r="G403" s="35"/>
    </row>
    <row r="404" spans="1:10" x14ac:dyDescent="0.2">
      <c r="A404" s="29"/>
      <c r="B404" s="101"/>
      <c r="C404" s="41"/>
      <c r="D404" s="136"/>
      <c r="E404" s="104"/>
      <c r="F404" s="154"/>
      <c r="G404" s="35"/>
    </row>
    <row r="405" spans="1:10" x14ac:dyDescent="0.2">
      <c r="A405" s="29"/>
      <c r="B405" s="101"/>
      <c r="C405" s="41"/>
      <c r="D405" s="136"/>
      <c r="E405" s="104"/>
      <c r="F405" s="154"/>
      <c r="G405" s="35"/>
    </row>
    <row r="406" spans="1:10" x14ac:dyDescent="0.2">
      <c r="A406" s="29"/>
      <c r="B406" s="101"/>
      <c r="C406" s="41"/>
      <c r="D406" s="136"/>
      <c r="E406" s="104"/>
      <c r="F406" s="154"/>
      <c r="G406" s="35"/>
    </row>
    <row r="407" spans="1:10" x14ac:dyDescent="0.2">
      <c r="A407" s="29"/>
      <c r="B407" s="101"/>
      <c r="C407" s="41"/>
      <c r="D407" s="144"/>
      <c r="E407" s="104"/>
      <c r="F407" s="154"/>
      <c r="G407" s="35"/>
    </row>
    <row r="408" spans="1:10" x14ac:dyDescent="0.2">
      <c r="A408" s="29"/>
      <c r="B408" s="101"/>
      <c r="C408" s="41"/>
      <c r="D408" s="67"/>
      <c r="E408" s="104"/>
      <c r="F408" s="154"/>
      <c r="G408" s="35"/>
    </row>
    <row r="409" spans="1:10" x14ac:dyDescent="0.2">
      <c r="A409" s="29"/>
      <c r="B409" s="101"/>
      <c r="C409" s="41"/>
      <c r="D409" s="136"/>
      <c r="E409" s="153"/>
      <c r="F409" s="128"/>
      <c r="G409" s="35"/>
    </row>
    <row r="410" spans="1:10" x14ac:dyDescent="0.2">
      <c r="A410" s="29"/>
      <c r="B410" s="101"/>
      <c r="C410" s="41"/>
      <c r="D410" s="136"/>
      <c r="E410" s="153"/>
      <c r="F410" s="128"/>
      <c r="G410" s="35"/>
    </row>
    <row r="411" spans="1:10" x14ac:dyDescent="0.2">
      <c r="A411" s="29"/>
      <c r="B411" s="101"/>
      <c r="C411" s="41"/>
      <c r="D411" s="136"/>
      <c r="E411" s="153"/>
      <c r="F411" s="128"/>
      <c r="G411" s="35"/>
    </row>
    <row r="412" spans="1:10" x14ac:dyDescent="0.2">
      <c r="A412" s="29"/>
      <c r="B412" s="101"/>
      <c r="C412" s="41"/>
      <c r="D412" s="136"/>
      <c r="E412" s="153"/>
      <c r="F412" s="128"/>
      <c r="G412" s="35"/>
    </row>
    <row r="413" spans="1:10" x14ac:dyDescent="0.2">
      <c r="A413" s="29"/>
      <c r="B413" s="101"/>
      <c r="C413" s="41"/>
      <c r="D413" s="136"/>
      <c r="E413" s="153"/>
      <c r="F413" s="128"/>
      <c r="G413" s="35"/>
    </row>
    <row r="414" spans="1:10" x14ac:dyDescent="0.2">
      <c r="A414" s="29"/>
      <c r="B414" s="101"/>
      <c r="C414" s="41"/>
      <c r="D414" s="136"/>
      <c r="E414" s="153"/>
      <c r="F414" s="128"/>
      <c r="G414" s="35"/>
    </row>
    <row r="415" spans="1:10" x14ac:dyDescent="0.2">
      <c r="A415" s="29"/>
      <c r="B415" s="101"/>
      <c r="C415" s="41"/>
      <c r="D415" s="136"/>
      <c r="E415" s="102"/>
      <c r="F415" s="128"/>
      <c r="G415" s="35"/>
    </row>
    <row r="416" spans="1:10" x14ac:dyDescent="0.2">
      <c r="A416" s="29"/>
      <c r="B416" s="101"/>
      <c r="C416" s="41"/>
      <c r="D416" s="144"/>
      <c r="E416" s="108"/>
      <c r="F416" s="149"/>
      <c r="G416" s="35"/>
      <c r="J416" s="411" t="s">
        <v>543</v>
      </c>
    </row>
    <row r="417" spans="1:9" x14ac:dyDescent="0.2">
      <c r="A417" s="61"/>
      <c r="B417" s="101"/>
      <c r="C417" s="41"/>
      <c r="D417" s="144"/>
      <c r="E417" s="108"/>
      <c r="F417" s="149"/>
      <c r="G417" s="71"/>
    </row>
    <row r="418" spans="1:9" ht="13.5" thickBot="1" x14ac:dyDescent="0.25">
      <c r="A418" s="212"/>
      <c r="B418" s="132"/>
      <c r="C418" s="115"/>
      <c r="D418" s="115"/>
      <c r="E418" s="132"/>
      <c r="F418" s="49" t="s">
        <v>15</v>
      </c>
      <c r="G418" s="213">
        <f>SUM(G381:G417)</f>
        <v>90000</v>
      </c>
    </row>
    <row r="419" spans="1:9" ht="13.5" thickTop="1" x14ac:dyDescent="0.2">
      <c r="A419" s="1149" t="s">
        <v>1881</v>
      </c>
      <c r="B419" s="1150"/>
      <c r="C419" s="1150"/>
      <c r="D419" s="1150"/>
      <c r="E419" s="1150"/>
      <c r="F419" s="1150"/>
      <c r="G419" s="1151"/>
    </row>
    <row r="420" spans="1:9" ht="13.5" thickBot="1" x14ac:dyDescent="0.25">
      <c r="A420" s="52"/>
      <c r="B420" s="103"/>
      <c r="C420" s="1204" t="s">
        <v>1882</v>
      </c>
      <c r="D420" s="1204"/>
      <c r="E420" s="1204"/>
      <c r="F420" s="1204"/>
      <c r="G420" s="1232"/>
      <c r="I420" s="411" t="s">
        <v>152</v>
      </c>
    </row>
    <row r="421" spans="1:9" ht="13.5" thickTop="1" x14ac:dyDescent="0.2">
      <c r="A421" s="1130"/>
      <c r="B421" s="1131"/>
      <c r="C421" s="1131"/>
      <c r="D421" s="57" t="s">
        <v>11</v>
      </c>
      <c r="E421" s="1132" t="s">
        <v>12</v>
      </c>
      <c r="F421" s="1132"/>
      <c r="G421" s="1133"/>
    </row>
    <row r="422" spans="1:9" x14ac:dyDescent="0.2">
      <c r="A422" s="1134" t="s">
        <v>17</v>
      </c>
      <c r="B422" s="1135"/>
      <c r="C422" s="1135"/>
      <c r="D422" s="39"/>
      <c r="E422" s="1136"/>
      <c r="F422" s="1137"/>
      <c r="G422" s="1138"/>
    </row>
    <row r="423" spans="1:9" x14ac:dyDescent="0.2">
      <c r="A423" s="1134" t="s">
        <v>38</v>
      </c>
      <c r="B423" s="1135"/>
      <c r="C423" s="1135"/>
      <c r="D423" s="73" t="s">
        <v>147</v>
      </c>
      <c r="E423" s="1139" t="s">
        <v>142</v>
      </c>
      <c r="F423" s="1139"/>
      <c r="G423" s="1140"/>
    </row>
    <row r="424" spans="1:9" ht="13.5" thickBot="1" x14ac:dyDescent="0.25">
      <c r="A424" s="1141" t="s">
        <v>39</v>
      </c>
      <c r="B424" s="1142"/>
      <c r="C424" s="1142"/>
      <c r="D424" s="59" t="s">
        <v>148</v>
      </c>
      <c r="E424" s="1198" t="s">
        <v>0</v>
      </c>
      <c r="F424" s="1143"/>
      <c r="G424" s="1144"/>
    </row>
    <row r="425" spans="1:9" ht="16.5" x14ac:dyDescent="0.25">
      <c r="A425" s="1152" t="s">
        <v>29</v>
      </c>
      <c r="B425" s="1153"/>
      <c r="C425" s="1153"/>
      <c r="D425" s="1153"/>
      <c r="E425" s="1153"/>
      <c r="F425" s="1153"/>
      <c r="G425" s="1154"/>
    </row>
    <row r="426" spans="1:9" x14ac:dyDescent="0.2">
      <c r="A426" s="1155" t="s">
        <v>48</v>
      </c>
      <c r="B426" s="1156"/>
      <c r="C426" s="1156"/>
      <c r="D426" s="1156"/>
      <c r="E426" s="1156"/>
      <c r="F426" s="1156"/>
      <c r="G426" s="1157"/>
    </row>
    <row r="427" spans="1:9" x14ac:dyDescent="0.2">
      <c r="A427" s="1158" t="s">
        <v>49</v>
      </c>
      <c r="B427" s="1159"/>
      <c r="C427" s="1159"/>
      <c r="D427" s="1159"/>
      <c r="E427" s="1159"/>
      <c r="F427" s="1159"/>
      <c r="G427" s="1160"/>
    </row>
    <row r="428" spans="1:9" x14ac:dyDescent="0.2">
      <c r="A428" s="6"/>
      <c r="B428" s="99"/>
      <c r="C428" s="8"/>
      <c r="D428" s="9"/>
      <c r="E428" s="99"/>
      <c r="F428" s="10"/>
      <c r="G428" s="373" t="s">
        <v>8</v>
      </c>
    </row>
    <row r="429" spans="1:9" x14ac:dyDescent="0.2">
      <c r="A429" s="12" t="s">
        <v>1</v>
      </c>
      <c r="B429" s="13"/>
      <c r="C429" s="14" t="s">
        <v>7</v>
      </c>
      <c r="D429" s="13"/>
      <c r="E429" s="343" t="s">
        <v>2031</v>
      </c>
      <c r="F429" s="98"/>
      <c r="G429" s="344" t="s">
        <v>1989</v>
      </c>
    </row>
    <row r="430" spans="1:9" x14ac:dyDescent="0.2">
      <c r="A430" s="17" t="s">
        <v>8</v>
      </c>
      <c r="B430" s="100"/>
      <c r="C430" s="19"/>
      <c r="D430" s="4"/>
      <c r="E430" s="1145"/>
      <c r="F430" s="1146"/>
      <c r="G430" s="20"/>
    </row>
    <row r="431" spans="1:9" x14ac:dyDescent="0.2">
      <c r="A431" s="21" t="s">
        <v>37</v>
      </c>
      <c r="B431" s="22"/>
      <c r="C431" s="22"/>
      <c r="D431" s="22"/>
      <c r="E431" s="23" t="s">
        <v>46</v>
      </c>
      <c r="F431" s="24"/>
      <c r="G431" s="20" t="s">
        <v>50</v>
      </c>
    </row>
    <row r="432" spans="1:9" x14ac:dyDescent="0.2">
      <c r="A432" s="6"/>
      <c r="B432" s="99"/>
      <c r="C432" s="8"/>
      <c r="D432" s="8"/>
      <c r="E432" s="1147"/>
      <c r="F432" s="1148"/>
      <c r="G432" s="25"/>
    </row>
    <row r="433" spans="1:7" ht="26.25" thickBot="1" x14ac:dyDescent="0.25">
      <c r="A433" s="210" t="s">
        <v>47</v>
      </c>
      <c r="B433" s="28" t="s">
        <v>23</v>
      </c>
      <c r="C433" s="28" t="s">
        <v>34</v>
      </c>
      <c r="D433" s="110" t="s">
        <v>53</v>
      </c>
      <c r="E433" s="114" t="s">
        <v>54</v>
      </c>
      <c r="F433" s="111" t="s">
        <v>55</v>
      </c>
      <c r="G433" s="112" t="s">
        <v>35</v>
      </c>
    </row>
    <row r="434" spans="1:7" ht="13.5" thickTop="1" x14ac:dyDescent="0.2">
      <c r="A434" s="29">
        <v>1</v>
      </c>
      <c r="B434" s="101"/>
      <c r="C434" s="352" t="s">
        <v>149</v>
      </c>
      <c r="D434" s="357" t="s">
        <v>425</v>
      </c>
      <c r="E434" s="158">
        <v>100</v>
      </c>
      <c r="F434" s="128">
        <v>350</v>
      </c>
      <c r="G434" s="35">
        <f>F434*E434</f>
        <v>35000</v>
      </c>
    </row>
    <row r="435" spans="1:7" x14ac:dyDescent="0.2">
      <c r="A435" s="29"/>
      <c r="B435" s="101"/>
      <c r="C435" s="352"/>
      <c r="D435" s="351" t="s">
        <v>358</v>
      </c>
      <c r="E435" s="108"/>
      <c r="F435" s="128"/>
      <c r="G435" s="353"/>
    </row>
    <row r="436" spans="1:7" x14ac:dyDescent="0.2">
      <c r="A436" s="29"/>
      <c r="B436" s="101"/>
      <c r="C436" s="352"/>
      <c r="D436" s="351"/>
      <c r="E436" s="108"/>
      <c r="F436" s="149"/>
      <c r="G436" s="35"/>
    </row>
    <row r="437" spans="1:7" x14ac:dyDescent="0.2">
      <c r="A437" s="29"/>
      <c r="B437" s="101"/>
      <c r="C437" s="41"/>
      <c r="D437" s="351"/>
      <c r="E437" s="157"/>
      <c r="F437" s="149"/>
      <c r="G437" s="35"/>
    </row>
    <row r="438" spans="1:7" x14ac:dyDescent="0.2">
      <c r="A438" s="29"/>
      <c r="B438" s="101"/>
      <c r="C438" s="352"/>
      <c r="D438" s="351"/>
      <c r="E438" s="108"/>
      <c r="F438" s="128"/>
      <c r="G438" s="35"/>
    </row>
    <row r="439" spans="1:7" x14ac:dyDescent="0.2">
      <c r="A439" s="29"/>
      <c r="B439" s="105"/>
      <c r="C439" s="41"/>
      <c r="D439" s="357"/>
      <c r="E439" s="102"/>
      <c r="F439" s="128"/>
      <c r="G439" s="35"/>
    </row>
    <row r="440" spans="1:7" x14ac:dyDescent="0.2">
      <c r="A440" s="29"/>
      <c r="B440" s="105"/>
      <c r="C440" s="41"/>
      <c r="D440" s="357"/>
      <c r="E440" s="102"/>
      <c r="F440" s="128"/>
      <c r="G440" s="35"/>
    </row>
    <row r="441" spans="1:7" x14ac:dyDescent="0.2">
      <c r="A441" s="29"/>
      <c r="B441" s="105"/>
      <c r="C441" s="41"/>
      <c r="D441" s="357"/>
      <c r="E441" s="102"/>
      <c r="F441" s="128"/>
      <c r="G441" s="35"/>
    </row>
    <row r="442" spans="1:7" x14ac:dyDescent="0.2">
      <c r="A442" s="29"/>
      <c r="B442" s="151"/>
      <c r="C442" s="119"/>
      <c r="D442" s="136"/>
      <c r="E442" s="108"/>
      <c r="F442" s="150"/>
      <c r="G442" s="35"/>
    </row>
    <row r="443" spans="1:7" x14ac:dyDescent="0.2">
      <c r="A443" s="29"/>
      <c r="B443" s="151"/>
      <c r="C443" s="119"/>
      <c r="D443" s="144"/>
      <c r="E443" s="108"/>
      <c r="F443" s="150"/>
      <c r="G443" s="35"/>
    </row>
    <row r="444" spans="1:7" x14ac:dyDescent="0.2">
      <c r="A444" s="29"/>
      <c r="B444" s="101"/>
      <c r="C444" s="41"/>
      <c r="D444" s="144"/>
      <c r="E444" s="155"/>
      <c r="F444" s="128"/>
      <c r="G444" s="35"/>
    </row>
    <row r="445" spans="1:7" x14ac:dyDescent="0.2">
      <c r="A445" s="29"/>
      <c r="B445" s="106"/>
      <c r="C445" s="41"/>
      <c r="D445" s="136"/>
      <c r="E445" s="104"/>
      <c r="F445" s="128"/>
      <c r="G445" s="35"/>
    </row>
    <row r="446" spans="1:7" x14ac:dyDescent="0.2">
      <c r="A446" s="29"/>
      <c r="B446" s="105"/>
      <c r="C446" s="41"/>
      <c r="D446" s="136"/>
      <c r="E446" s="108"/>
      <c r="F446" s="152"/>
      <c r="G446" s="35"/>
    </row>
    <row r="447" spans="1:7" x14ac:dyDescent="0.2">
      <c r="A447" s="29"/>
      <c r="B447" s="107"/>
      <c r="C447" s="41"/>
      <c r="D447" s="136"/>
      <c r="E447" s="153"/>
      <c r="F447" s="128"/>
      <c r="G447" s="35"/>
    </row>
    <row r="448" spans="1:7" x14ac:dyDescent="0.2">
      <c r="A448" s="29"/>
      <c r="B448" s="107"/>
      <c r="C448" s="41"/>
      <c r="D448" s="136"/>
      <c r="E448" s="153"/>
      <c r="F448" s="128"/>
      <c r="G448" s="35"/>
    </row>
    <row r="449" spans="1:7" x14ac:dyDescent="0.2">
      <c r="A449" s="29"/>
      <c r="B449" s="107"/>
      <c r="C449" s="41"/>
      <c r="D449" s="136"/>
      <c r="E449" s="153"/>
      <c r="F449" s="128"/>
      <c r="G449" s="35"/>
    </row>
    <row r="450" spans="1:7" x14ac:dyDescent="0.2">
      <c r="A450" s="29"/>
      <c r="B450" s="107"/>
      <c r="C450" s="41"/>
      <c r="D450" s="136"/>
      <c r="E450" s="153"/>
      <c r="F450" s="128"/>
      <c r="G450" s="35"/>
    </row>
    <row r="451" spans="1:7" x14ac:dyDescent="0.2">
      <c r="A451" s="29"/>
      <c r="B451" s="101"/>
      <c r="C451" s="41"/>
      <c r="D451" s="144"/>
      <c r="E451" s="108"/>
      <c r="F451" s="128"/>
      <c r="G451" s="35"/>
    </row>
    <row r="452" spans="1:7" x14ac:dyDescent="0.2">
      <c r="A452" s="29"/>
      <c r="B452" s="101"/>
      <c r="C452" s="41"/>
      <c r="D452" s="144"/>
      <c r="E452" s="153"/>
      <c r="F452" s="128"/>
      <c r="G452" s="35"/>
    </row>
    <row r="453" spans="1:7" x14ac:dyDescent="0.2">
      <c r="A453" s="29"/>
      <c r="B453" s="106"/>
      <c r="C453" s="41"/>
      <c r="D453" s="136"/>
      <c r="E453" s="104"/>
      <c r="F453" s="154"/>
      <c r="G453" s="35"/>
    </row>
    <row r="454" spans="1:7" x14ac:dyDescent="0.2">
      <c r="A454" s="29"/>
      <c r="B454" s="105"/>
      <c r="C454" s="41"/>
      <c r="D454" s="130"/>
      <c r="E454" s="104"/>
      <c r="F454" s="154"/>
      <c r="G454" s="35"/>
    </row>
    <row r="455" spans="1:7" x14ac:dyDescent="0.2">
      <c r="A455" s="29"/>
      <c r="B455" s="105"/>
      <c r="C455" s="41"/>
      <c r="D455" s="136"/>
      <c r="E455" s="104"/>
      <c r="F455" s="154"/>
      <c r="G455" s="35"/>
    </row>
    <row r="456" spans="1:7" x14ac:dyDescent="0.2">
      <c r="A456" s="29"/>
      <c r="B456" s="101"/>
      <c r="C456" s="41"/>
      <c r="D456" s="136"/>
      <c r="E456" s="104"/>
      <c r="F456" s="154"/>
      <c r="G456" s="35"/>
    </row>
    <row r="457" spans="1:7" x14ac:dyDescent="0.2">
      <c r="A457" s="29"/>
      <c r="B457" s="101"/>
      <c r="C457" s="41"/>
      <c r="D457" s="357" t="s">
        <v>1990</v>
      </c>
      <c r="E457" s="104"/>
      <c r="F457" s="154"/>
      <c r="G457" s="35"/>
    </row>
    <row r="458" spans="1:7" x14ac:dyDescent="0.2">
      <c r="A458" s="29"/>
      <c r="B458" s="101"/>
      <c r="C458" s="41"/>
      <c r="D458" s="136"/>
      <c r="E458" s="104"/>
      <c r="F458" s="154"/>
      <c r="G458" s="35"/>
    </row>
    <row r="459" spans="1:7" x14ac:dyDescent="0.2">
      <c r="A459" s="29"/>
      <c r="B459" s="101"/>
      <c r="C459" s="41"/>
      <c r="D459" s="136"/>
      <c r="E459" s="104"/>
      <c r="F459" s="154"/>
      <c r="G459" s="35"/>
    </row>
    <row r="460" spans="1:7" x14ac:dyDescent="0.2">
      <c r="A460" s="29"/>
      <c r="B460" s="101"/>
      <c r="C460" s="41"/>
      <c r="D460" s="339" t="s">
        <v>8</v>
      </c>
      <c r="E460" s="104"/>
      <c r="F460" s="154"/>
      <c r="G460" s="35"/>
    </row>
    <row r="461" spans="1:7" x14ac:dyDescent="0.2">
      <c r="A461" s="29"/>
      <c r="B461" s="101"/>
      <c r="C461" s="41"/>
      <c r="D461" s="339" t="s">
        <v>1991</v>
      </c>
      <c r="E461" s="104"/>
      <c r="F461" s="154"/>
      <c r="G461" s="35"/>
    </row>
    <row r="462" spans="1:7" x14ac:dyDescent="0.2">
      <c r="A462" s="29"/>
      <c r="B462" s="101"/>
      <c r="C462" s="41"/>
      <c r="D462" s="365" t="s">
        <v>479</v>
      </c>
      <c r="E462" s="153"/>
      <c r="F462" s="128"/>
      <c r="G462" s="35"/>
    </row>
    <row r="463" spans="1:7" x14ac:dyDescent="0.2">
      <c r="A463" s="29"/>
      <c r="B463" s="101"/>
      <c r="C463" s="41"/>
      <c r="D463" s="136"/>
      <c r="E463" s="153"/>
      <c r="F463" s="128"/>
      <c r="G463" s="35"/>
    </row>
    <row r="464" spans="1:7" x14ac:dyDescent="0.2">
      <c r="A464" s="29"/>
      <c r="B464" s="101"/>
      <c r="C464" s="41"/>
      <c r="D464" s="136"/>
      <c r="E464" s="153"/>
      <c r="F464" s="128"/>
      <c r="G464" s="35"/>
    </row>
    <row r="465" spans="1:9" x14ac:dyDescent="0.2">
      <c r="A465" s="29"/>
      <c r="B465" s="101"/>
      <c r="C465" s="41"/>
      <c r="D465" s="136"/>
      <c r="E465" s="153"/>
      <c r="F465" s="128"/>
      <c r="G465" s="35"/>
    </row>
    <row r="466" spans="1:9" x14ac:dyDescent="0.2">
      <c r="A466" s="29"/>
      <c r="B466" s="101"/>
      <c r="C466" s="41"/>
      <c r="D466" s="136"/>
      <c r="E466" s="153"/>
      <c r="F466" s="128"/>
      <c r="G466" s="35"/>
    </row>
    <row r="467" spans="1:9" x14ac:dyDescent="0.2">
      <c r="A467" s="29"/>
      <c r="B467" s="101"/>
      <c r="C467" s="41"/>
      <c r="D467" s="136"/>
      <c r="E467" s="153"/>
      <c r="F467" s="128"/>
      <c r="G467" s="35"/>
    </row>
    <row r="468" spans="1:9" x14ac:dyDescent="0.2">
      <c r="A468" s="29"/>
      <c r="B468" s="101"/>
      <c r="C468" s="41"/>
      <c r="D468" s="136"/>
      <c r="E468" s="102"/>
      <c r="F468" s="128"/>
      <c r="G468" s="35"/>
    </row>
    <row r="469" spans="1:9" x14ac:dyDescent="0.2">
      <c r="A469" s="29"/>
      <c r="B469" s="101"/>
      <c r="C469" s="41"/>
      <c r="D469" s="144"/>
      <c r="E469" s="108"/>
      <c r="F469" s="149"/>
      <c r="G469" s="35"/>
    </row>
    <row r="470" spans="1:9" x14ac:dyDescent="0.2">
      <c r="A470" s="61"/>
      <c r="B470" s="101"/>
      <c r="C470" s="41"/>
      <c r="D470" s="144"/>
      <c r="E470" s="108"/>
      <c r="F470" s="149"/>
      <c r="G470" s="71"/>
    </row>
    <row r="471" spans="1:9" ht="13.5" thickBot="1" x14ac:dyDescent="0.25">
      <c r="A471" s="212"/>
      <c r="B471" s="132"/>
      <c r="C471" s="115"/>
      <c r="D471" s="115"/>
      <c r="E471" s="132"/>
      <c r="F471" s="49" t="s">
        <v>15</v>
      </c>
      <c r="G471" s="213">
        <f>SUM(G434:G470)</f>
        <v>35000</v>
      </c>
    </row>
    <row r="472" spans="1:9" ht="13.5" thickTop="1" x14ac:dyDescent="0.2">
      <c r="A472" s="1149" t="s">
        <v>1993</v>
      </c>
      <c r="B472" s="1150"/>
      <c r="C472" s="1150"/>
      <c r="D472" s="1150"/>
      <c r="E472" s="1150"/>
      <c r="F472" s="1150"/>
      <c r="G472" s="1151"/>
    </row>
    <row r="473" spans="1:9" ht="13.5" thickBot="1" x14ac:dyDescent="0.25">
      <c r="A473" s="52"/>
      <c r="B473" s="103"/>
      <c r="C473" s="1204" t="s">
        <v>1992</v>
      </c>
      <c r="D473" s="1204"/>
      <c r="E473" s="1204"/>
      <c r="F473" s="1204"/>
      <c r="G473" s="1232"/>
    </row>
    <row r="474" spans="1:9" ht="13.5" thickTop="1" x14ac:dyDescent="0.2">
      <c r="A474" s="1130"/>
      <c r="B474" s="1131"/>
      <c r="C474" s="1131"/>
      <c r="D474" s="57" t="s">
        <v>11</v>
      </c>
      <c r="E474" s="1132" t="s">
        <v>12</v>
      </c>
      <c r="F474" s="1132"/>
      <c r="G474" s="1133"/>
    </row>
    <row r="475" spans="1:9" x14ac:dyDescent="0.2">
      <c r="A475" s="1134" t="s">
        <v>17</v>
      </c>
      <c r="B475" s="1135"/>
      <c r="C475" s="1135"/>
      <c r="D475" s="39"/>
      <c r="E475" s="1136"/>
      <c r="F475" s="1137"/>
      <c r="G475" s="1138"/>
    </row>
    <row r="476" spans="1:9" x14ac:dyDescent="0.2">
      <c r="A476" s="1134" t="s">
        <v>38</v>
      </c>
      <c r="B476" s="1135"/>
      <c r="C476" s="1135"/>
      <c r="D476" s="73" t="s">
        <v>147</v>
      </c>
      <c r="E476" s="1139" t="s">
        <v>142</v>
      </c>
      <c r="F476" s="1139"/>
      <c r="G476" s="1140"/>
    </row>
    <row r="477" spans="1:9" ht="13.5" thickBot="1" x14ac:dyDescent="0.25">
      <c r="A477" s="1141" t="s">
        <v>39</v>
      </c>
      <c r="B477" s="1142"/>
      <c r="C477" s="1142"/>
      <c r="D477" s="59" t="s">
        <v>148</v>
      </c>
      <c r="E477" s="1198" t="s">
        <v>0</v>
      </c>
      <c r="F477" s="1143"/>
      <c r="G477" s="1144"/>
    </row>
    <row r="478" spans="1:9" ht="16.5" x14ac:dyDescent="0.25">
      <c r="A478" s="1205" t="s">
        <v>29</v>
      </c>
      <c r="B478" s="1206"/>
      <c r="C478" s="1206"/>
      <c r="D478" s="1206"/>
      <c r="E478" s="1206"/>
      <c r="F478" s="1206"/>
      <c r="G478" s="1207"/>
      <c r="I478" s="289" t="s">
        <v>2275</v>
      </c>
    </row>
    <row r="479" spans="1:9" x14ac:dyDescent="0.2">
      <c r="A479" s="1208" t="s">
        <v>48</v>
      </c>
      <c r="B479" s="1209"/>
      <c r="C479" s="1209"/>
      <c r="D479" s="1209"/>
      <c r="E479" s="1209"/>
      <c r="F479" s="1209"/>
      <c r="G479" s="1210"/>
    </row>
    <row r="480" spans="1:9" x14ac:dyDescent="0.2">
      <c r="A480" s="1211" t="s">
        <v>49</v>
      </c>
      <c r="B480" s="1212"/>
      <c r="C480" s="1212"/>
      <c r="D480" s="1212"/>
      <c r="E480" s="1212"/>
      <c r="F480" s="1212"/>
      <c r="G480" s="1213"/>
    </row>
    <row r="481" spans="1:7" x14ac:dyDescent="0.2">
      <c r="A481" s="450"/>
      <c r="B481" s="451"/>
      <c r="C481" s="452"/>
      <c r="D481" s="453"/>
      <c r="E481" s="451"/>
      <c r="F481" s="454"/>
      <c r="G481" s="455" t="s">
        <v>8</v>
      </c>
    </row>
    <row r="482" spans="1:7" x14ac:dyDescent="0.2">
      <c r="A482" s="456" t="s">
        <v>1</v>
      </c>
      <c r="B482" s="457"/>
      <c r="C482" s="458" t="s">
        <v>7</v>
      </c>
      <c r="D482" s="457"/>
      <c r="E482" s="286" t="s">
        <v>2272</v>
      </c>
      <c r="F482" s="287"/>
      <c r="G482" s="288" t="s">
        <v>2273</v>
      </c>
    </row>
    <row r="483" spans="1:7" x14ac:dyDescent="0.2">
      <c r="A483" s="459" t="s">
        <v>8</v>
      </c>
      <c r="B483" s="460"/>
      <c r="C483" s="461"/>
      <c r="D483" s="449"/>
      <c r="E483" s="1214"/>
      <c r="F483" s="1215"/>
      <c r="G483" s="462"/>
    </row>
    <row r="484" spans="1:7" x14ac:dyDescent="0.2">
      <c r="A484" s="463" t="s">
        <v>37</v>
      </c>
      <c r="B484" s="464"/>
      <c r="C484" s="464"/>
      <c r="D484" s="464"/>
      <c r="E484" s="465" t="s">
        <v>46</v>
      </c>
      <c r="F484" s="466"/>
      <c r="G484" s="462" t="s">
        <v>50</v>
      </c>
    </row>
    <row r="485" spans="1:7" x14ac:dyDescent="0.2">
      <c r="A485" s="450"/>
      <c r="B485" s="451"/>
      <c r="C485" s="452"/>
      <c r="D485" s="452"/>
      <c r="E485" s="1216"/>
      <c r="F485" s="1217"/>
      <c r="G485" s="467"/>
    </row>
    <row r="486" spans="1:7" ht="26.25" thickBot="1" x14ac:dyDescent="0.25">
      <c r="A486" s="468" t="s">
        <v>47</v>
      </c>
      <c r="B486" s="469" t="s">
        <v>23</v>
      </c>
      <c r="C486" s="469" t="s">
        <v>34</v>
      </c>
      <c r="D486" s="470" t="s">
        <v>53</v>
      </c>
      <c r="E486" s="471" t="s">
        <v>54</v>
      </c>
      <c r="F486" s="472" t="s">
        <v>55</v>
      </c>
      <c r="G486" s="473" t="s">
        <v>35</v>
      </c>
    </row>
    <row r="487" spans="1:7" ht="13.5" thickTop="1" x14ac:dyDescent="0.2">
      <c r="A487" s="474"/>
      <c r="B487" s="475"/>
      <c r="C487" s="225"/>
      <c r="D487" s="660" t="s">
        <v>2124</v>
      </c>
      <c r="E487" s="661"/>
      <c r="F487" s="481"/>
      <c r="G487" s="220"/>
    </row>
    <row r="488" spans="1:7" x14ac:dyDescent="0.2">
      <c r="A488" s="474">
        <v>1</v>
      </c>
      <c r="B488" s="475"/>
      <c r="C488" s="225" t="s">
        <v>149</v>
      </c>
      <c r="D488" s="482" t="s">
        <v>2125</v>
      </c>
      <c r="E488" s="480">
        <v>30</v>
      </c>
      <c r="F488" s="481">
        <v>350</v>
      </c>
      <c r="G488" s="220">
        <f t="shared" ref="G488:G494" si="0">F488*E488</f>
        <v>10500</v>
      </c>
    </row>
    <row r="489" spans="1:7" x14ac:dyDescent="0.2">
      <c r="A489" s="474"/>
      <c r="B489" s="475"/>
      <c r="C489" s="225"/>
      <c r="D489" s="482" t="s">
        <v>2126</v>
      </c>
      <c r="E489" s="480"/>
      <c r="F489" s="484"/>
      <c r="G489" s="220"/>
    </row>
    <row r="490" spans="1:7" x14ac:dyDescent="0.2">
      <c r="A490" s="474"/>
      <c r="B490" s="475"/>
      <c r="C490" s="225"/>
      <c r="D490" s="660" t="s">
        <v>2127</v>
      </c>
      <c r="E490" s="483"/>
      <c r="F490" s="484"/>
      <c r="G490" s="220"/>
    </row>
    <row r="491" spans="1:7" x14ac:dyDescent="0.2">
      <c r="A491" s="474">
        <v>2</v>
      </c>
      <c r="B491" s="475"/>
      <c r="C491" s="225" t="s">
        <v>149</v>
      </c>
      <c r="D491" s="482" t="s">
        <v>2125</v>
      </c>
      <c r="E491" s="480">
        <v>30</v>
      </c>
      <c r="F491" s="481">
        <v>350</v>
      </c>
      <c r="G491" s="220">
        <f t="shared" si="0"/>
        <v>10500</v>
      </c>
    </row>
    <row r="492" spans="1:7" x14ac:dyDescent="0.2">
      <c r="A492" s="474"/>
      <c r="B492" s="485"/>
      <c r="C492" s="225"/>
      <c r="D492" s="482" t="s">
        <v>2126</v>
      </c>
      <c r="E492" s="486"/>
      <c r="F492" s="481"/>
      <c r="G492" s="220"/>
    </row>
    <row r="493" spans="1:7" x14ac:dyDescent="0.2">
      <c r="A493" s="474"/>
      <c r="B493" s="485"/>
      <c r="C493" s="225"/>
      <c r="D493" s="660" t="s">
        <v>2128</v>
      </c>
      <c r="E493" s="486"/>
      <c r="F493" s="481"/>
      <c r="G493" s="220"/>
    </row>
    <row r="494" spans="1:7" x14ac:dyDescent="0.2">
      <c r="A494" s="474">
        <v>3</v>
      </c>
      <c r="B494" s="485"/>
      <c r="C494" s="225" t="s">
        <v>149</v>
      </c>
      <c r="D494" s="482" t="s">
        <v>2125</v>
      </c>
      <c r="E494" s="486">
        <v>30</v>
      </c>
      <c r="F494" s="481">
        <v>350</v>
      </c>
      <c r="G494" s="220">
        <f t="shared" si="0"/>
        <v>10500</v>
      </c>
    </row>
    <row r="495" spans="1:7" x14ac:dyDescent="0.2">
      <c r="A495" s="474"/>
      <c r="B495" s="487"/>
      <c r="C495" s="488"/>
      <c r="D495" s="482" t="s">
        <v>2126</v>
      </c>
      <c r="E495" s="480"/>
      <c r="F495" s="489"/>
      <c r="G495" s="220"/>
    </row>
    <row r="496" spans="1:7" x14ac:dyDescent="0.2">
      <c r="A496" s="474"/>
      <c r="B496" s="487"/>
      <c r="C496" s="488"/>
      <c r="D496" s="490"/>
      <c r="E496" s="480"/>
      <c r="F496" s="489"/>
      <c r="G496" s="220"/>
    </row>
    <row r="497" spans="1:7" x14ac:dyDescent="0.2">
      <c r="A497" s="474"/>
      <c r="B497" s="475"/>
      <c r="C497" s="225"/>
      <c r="D497" s="490"/>
      <c r="E497" s="491"/>
      <c r="F497" s="481"/>
      <c r="G497" s="220"/>
    </row>
    <row r="498" spans="1:7" x14ac:dyDescent="0.2">
      <c r="A498" s="474"/>
      <c r="B498" s="492"/>
      <c r="C498" s="225"/>
      <c r="D498" s="255"/>
      <c r="E498" s="493"/>
      <c r="F498" s="481"/>
      <c r="G498" s="220"/>
    </row>
    <row r="499" spans="1:7" x14ac:dyDescent="0.2">
      <c r="A499" s="474"/>
      <c r="B499" s="485"/>
      <c r="C499" s="225"/>
      <c r="D499" s="255"/>
      <c r="E499" s="480"/>
      <c r="F499" s="494"/>
      <c r="G499" s="220"/>
    </row>
    <row r="500" spans="1:7" x14ac:dyDescent="0.2">
      <c r="A500" s="474"/>
      <c r="B500" s="495"/>
      <c r="C500" s="225"/>
      <c r="D500" s="255"/>
      <c r="E500" s="496"/>
      <c r="F500" s="481"/>
      <c r="G500" s="220"/>
    </row>
    <row r="501" spans="1:7" x14ac:dyDescent="0.2">
      <c r="A501" s="474"/>
      <c r="B501" s="495"/>
      <c r="C501" s="225"/>
      <c r="D501" s="255"/>
      <c r="E501" s="496"/>
      <c r="F501" s="481"/>
      <c r="G501" s="220"/>
    </row>
    <row r="502" spans="1:7" x14ac:dyDescent="0.2">
      <c r="A502" s="474"/>
      <c r="B502" s="495"/>
      <c r="C502" s="225"/>
      <c r="D502" s="255"/>
      <c r="E502" s="496"/>
      <c r="F502" s="481"/>
      <c r="G502" s="220"/>
    </row>
    <row r="503" spans="1:7" x14ac:dyDescent="0.2">
      <c r="A503" s="474"/>
      <c r="B503" s="495"/>
      <c r="C503" s="225"/>
      <c r="D503" s="255"/>
      <c r="E503" s="496"/>
      <c r="F503" s="481"/>
      <c r="G503" s="220"/>
    </row>
    <row r="504" spans="1:7" x14ac:dyDescent="0.2">
      <c r="A504" s="474"/>
      <c r="B504" s="475"/>
      <c r="C504" s="225"/>
      <c r="D504" s="490"/>
      <c r="E504" s="480"/>
      <c r="F504" s="481"/>
      <c r="G504" s="220"/>
    </row>
    <row r="505" spans="1:7" x14ac:dyDescent="0.2">
      <c r="A505" s="474"/>
      <c r="B505" s="475"/>
      <c r="C505" s="225"/>
      <c r="D505" s="490"/>
      <c r="E505" s="496"/>
      <c r="F505" s="481"/>
      <c r="G505" s="220"/>
    </row>
    <row r="506" spans="1:7" x14ac:dyDescent="0.2">
      <c r="A506" s="474"/>
      <c r="B506" s="492"/>
      <c r="C506" s="225"/>
      <c r="D506" s="255"/>
      <c r="E506" s="493"/>
      <c r="F506" s="497"/>
      <c r="G506" s="220"/>
    </row>
    <row r="507" spans="1:7" x14ac:dyDescent="0.2">
      <c r="A507" s="474"/>
      <c r="B507" s="485"/>
      <c r="C507" s="225"/>
      <c r="D507" s="498"/>
      <c r="E507" s="493"/>
      <c r="F507" s="497"/>
      <c r="G507" s="220"/>
    </row>
    <row r="508" spans="1:7" x14ac:dyDescent="0.2">
      <c r="A508" s="474"/>
      <c r="B508" s="485"/>
      <c r="C508" s="225"/>
      <c r="D508" s="255"/>
      <c r="E508" s="493"/>
      <c r="F508" s="497"/>
      <c r="G508" s="220"/>
    </row>
    <row r="509" spans="1:7" x14ac:dyDescent="0.2">
      <c r="A509" s="474"/>
      <c r="B509" s="475"/>
      <c r="C509" s="225"/>
      <c r="D509" s="255"/>
      <c r="E509" s="493"/>
      <c r="F509" s="497"/>
      <c r="G509" s="220"/>
    </row>
    <row r="510" spans="1:7" x14ac:dyDescent="0.2">
      <c r="A510" s="474"/>
      <c r="B510" s="475"/>
      <c r="C510" s="225"/>
      <c r="D510" s="255"/>
      <c r="E510" s="493"/>
      <c r="F510" s="497"/>
      <c r="G510" s="220"/>
    </row>
    <row r="511" spans="1:7" x14ac:dyDescent="0.2">
      <c r="A511" s="474"/>
      <c r="B511" s="475"/>
      <c r="C511" s="225"/>
      <c r="D511" s="255"/>
      <c r="E511" s="493"/>
      <c r="F511" s="497"/>
      <c r="G511" s="220"/>
    </row>
    <row r="512" spans="1:7" x14ac:dyDescent="0.2">
      <c r="A512" s="474"/>
      <c r="B512" s="475"/>
      <c r="C512" s="225"/>
      <c r="D512" s="255"/>
      <c r="E512" s="493"/>
      <c r="F512" s="497"/>
      <c r="G512" s="220"/>
    </row>
    <row r="513" spans="1:7" x14ac:dyDescent="0.2">
      <c r="A513" s="474"/>
      <c r="B513" s="475"/>
      <c r="C513" s="225"/>
      <c r="D513" s="490"/>
      <c r="E513" s="493"/>
      <c r="F513" s="497"/>
      <c r="G513" s="220"/>
    </row>
    <row r="514" spans="1:7" x14ac:dyDescent="0.2">
      <c r="A514" s="474"/>
      <c r="B514" s="475"/>
      <c r="C514" s="225"/>
      <c r="D514" s="262"/>
      <c r="E514" s="493"/>
      <c r="F514" s="497"/>
      <c r="G514" s="220"/>
    </row>
    <row r="515" spans="1:7" x14ac:dyDescent="0.2">
      <c r="A515" s="474"/>
      <c r="B515" s="475"/>
      <c r="C515" s="225"/>
      <c r="D515" s="255"/>
      <c r="E515" s="496"/>
      <c r="F515" s="481"/>
      <c r="G515" s="220"/>
    </row>
    <row r="516" spans="1:7" x14ac:dyDescent="0.2">
      <c r="A516" s="474"/>
      <c r="B516" s="475"/>
      <c r="C516" s="225"/>
      <c r="D516" s="255"/>
      <c r="E516" s="496"/>
      <c r="F516" s="481"/>
      <c r="G516" s="220"/>
    </row>
    <row r="517" spans="1:7" x14ac:dyDescent="0.2">
      <c r="A517" s="474"/>
      <c r="B517" s="475"/>
      <c r="C517" s="225"/>
      <c r="D517" s="255"/>
      <c r="E517" s="496"/>
      <c r="F517" s="481"/>
      <c r="G517" s="220"/>
    </row>
    <row r="518" spans="1:7" x14ac:dyDescent="0.2">
      <c r="A518" s="474"/>
      <c r="B518" s="475"/>
      <c r="C518" s="225"/>
      <c r="D518" s="255"/>
      <c r="E518" s="496"/>
      <c r="F518" s="481"/>
      <c r="G518" s="220"/>
    </row>
    <row r="519" spans="1:7" x14ac:dyDescent="0.2">
      <c r="A519" s="474"/>
      <c r="B519" s="475"/>
      <c r="C519" s="225"/>
      <c r="D519" s="255"/>
      <c r="E519" s="496"/>
      <c r="F519" s="481"/>
      <c r="G519" s="220"/>
    </row>
    <row r="520" spans="1:7" x14ac:dyDescent="0.2">
      <c r="A520" s="474"/>
      <c r="B520" s="475"/>
      <c r="C520" s="225"/>
      <c r="D520" s="255"/>
      <c r="E520" s="496"/>
      <c r="F520" s="481"/>
      <c r="G520" s="220"/>
    </row>
    <row r="521" spans="1:7" x14ac:dyDescent="0.2">
      <c r="A521" s="474"/>
      <c r="B521" s="475"/>
      <c r="C521" s="225"/>
      <c r="D521" s="255"/>
      <c r="E521" s="486"/>
      <c r="F521" s="481"/>
      <c r="G521" s="220"/>
    </row>
    <row r="522" spans="1:7" x14ac:dyDescent="0.2">
      <c r="A522" s="474"/>
      <c r="B522" s="475"/>
      <c r="C522" s="225"/>
      <c r="D522" s="490"/>
      <c r="E522" s="480"/>
      <c r="F522" s="484"/>
      <c r="G522" s="220"/>
    </row>
    <row r="523" spans="1:7" x14ac:dyDescent="0.2">
      <c r="A523" s="662"/>
      <c r="B523" s="475"/>
      <c r="C523" s="225"/>
      <c r="D523" s="490"/>
      <c r="E523" s="480"/>
      <c r="F523" s="484"/>
      <c r="G523" s="663"/>
    </row>
    <row r="524" spans="1:7" ht="13.5" thickBot="1" x14ac:dyDescent="0.25">
      <c r="A524" s="664"/>
      <c r="B524" s="506"/>
      <c r="C524" s="507"/>
      <c r="D524" s="507"/>
      <c r="E524" s="506"/>
      <c r="F524" s="508" t="s">
        <v>15</v>
      </c>
      <c r="G524" s="665">
        <f>SUM(G487:G523)</f>
        <v>31500</v>
      </c>
    </row>
    <row r="525" spans="1:7" x14ac:dyDescent="0.2">
      <c r="A525" s="1218" t="s">
        <v>2274</v>
      </c>
      <c r="B525" s="1219"/>
      <c r="C525" s="1219"/>
      <c r="D525" s="1219"/>
      <c r="E525" s="1219"/>
      <c r="F525" s="1219"/>
      <c r="G525" s="1220"/>
    </row>
    <row r="526" spans="1:7" ht="13.5" thickBot="1" x14ac:dyDescent="0.25">
      <c r="A526" s="510"/>
      <c r="B526" s="511"/>
      <c r="C526" s="1287"/>
      <c r="D526" s="1287"/>
      <c r="E526" s="1287"/>
      <c r="F526" s="1287"/>
      <c r="G526" s="1324"/>
    </row>
    <row r="527" spans="1:7" ht="13.5" thickTop="1" x14ac:dyDescent="0.2">
      <c r="A527" s="1221"/>
      <c r="B527" s="1222"/>
      <c r="C527" s="1222"/>
      <c r="D527" s="515" t="s">
        <v>11</v>
      </c>
      <c r="E527" s="1223" t="s">
        <v>12</v>
      </c>
      <c r="F527" s="1223"/>
      <c r="G527" s="1224"/>
    </row>
    <row r="528" spans="1:7" x14ac:dyDescent="0.2">
      <c r="A528" s="1225" t="s">
        <v>17</v>
      </c>
      <c r="B528" s="1226"/>
      <c r="C528" s="1226"/>
      <c r="D528" s="516"/>
      <c r="E528" s="1227"/>
      <c r="F528" s="1228"/>
      <c r="G528" s="1229"/>
    </row>
    <row r="529" spans="1:7" x14ac:dyDescent="0.2">
      <c r="A529" s="1225" t="s">
        <v>38</v>
      </c>
      <c r="B529" s="1226"/>
      <c r="C529" s="1226"/>
      <c r="D529" s="666" t="s">
        <v>147</v>
      </c>
      <c r="E529" s="1230" t="s">
        <v>142</v>
      </c>
      <c r="F529" s="1230"/>
      <c r="G529" s="1231"/>
    </row>
    <row r="530" spans="1:7" ht="13.5" thickBot="1" x14ac:dyDescent="0.25">
      <c r="A530" s="1276" t="s">
        <v>39</v>
      </c>
      <c r="B530" s="1277"/>
      <c r="C530" s="1277"/>
      <c r="D530" s="518" t="s">
        <v>148</v>
      </c>
      <c r="E530" s="1278" t="s">
        <v>0</v>
      </c>
      <c r="F530" s="1279"/>
      <c r="G530" s="1280"/>
    </row>
    <row r="531" spans="1:7" ht="16.5" x14ac:dyDescent="0.25">
      <c r="A531" s="1152" t="s">
        <v>29</v>
      </c>
      <c r="B531" s="1153"/>
      <c r="C531" s="1153"/>
      <c r="D531" s="1153"/>
      <c r="E531" s="1153"/>
      <c r="F531" s="1153"/>
      <c r="G531" s="1154"/>
    </row>
    <row r="532" spans="1:7" x14ac:dyDescent="0.2">
      <c r="A532" s="1155" t="s">
        <v>48</v>
      </c>
      <c r="B532" s="1156"/>
      <c r="C532" s="1156"/>
      <c r="D532" s="1156"/>
      <c r="E532" s="1156"/>
      <c r="F532" s="1156"/>
      <c r="G532" s="1157"/>
    </row>
    <row r="533" spans="1:7" x14ac:dyDescent="0.2">
      <c r="A533" s="1158" t="s">
        <v>49</v>
      </c>
      <c r="B533" s="1159"/>
      <c r="C533" s="1159"/>
      <c r="D533" s="1159"/>
      <c r="E533" s="1159"/>
      <c r="F533" s="1159"/>
      <c r="G533" s="1160"/>
    </row>
    <row r="534" spans="1:7" x14ac:dyDescent="0.2">
      <c r="A534" s="6"/>
      <c r="B534" s="99"/>
      <c r="C534" s="8"/>
      <c r="D534" s="9"/>
      <c r="E534" s="99"/>
      <c r="F534" s="10"/>
      <c r="G534" s="373" t="s">
        <v>8</v>
      </c>
    </row>
    <row r="535" spans="1:7" x14ac:dyDescent="0.2">
      <c r="A535" s="12" t="s">
        <v>1</v>
      </c>
      <c r="B535" s="13"/>
      <c r="C535" s="14" t="s">
        <v>7</v>
      </c>
      <c r="D535" s="13"/>
      <c r="E535" s="343" t="s">
        <v>2188</v>
      </c>
      <c r="F535" s="98"/>
      <c r="G535" s="344" t="s">
        <v>2173</v>
      </c>
    </row>
    <row r="536" spans="1:7" x14ac:dyDescent="0.2">
      <c r="A536" s="17" t="s">
        <v>8</v>
      </c>
      <c r="B536" s="100"/>
      <c r="C536" s="19"/>
      <c r="D536" s="4"/>
      <c r="E536" s="1145"/>
      <c r="F536" s="1146"/>
      <c r="G536" s="20"/>
    </row>
    <row r="537" spans="1:7" x14ac:dyDescent="0.2">
      <c r="A537" s="21" t="s">
        <v>37</v>
      </c>
      <c r="B537" s="22"/>
      <c r="C537" s="22"/>
      <c r="D537" s="22"/>
      <c r="E537" s="23" t="s">
        <v>46</v>
      </c>
      <c r="F537" s="24"/>
      <c r="G537" s="20" t="s">
        <v>50</v>
      </c>
    </row>
    <row r="538" spans="1:7" x14ac:dyDescent="0.2">
      <c r="A538" s="6"/>
      <c r="B538" s="99"/>
      <c r="C538" s="8"/>
      <c r="D538" s="8"/>
      <c r="E538" s="1147"/>
      <c r="F538" s="1148"/>
      <c r="G538" s="25"/>
    </row>
    <row r="539" spans="1:7" ht="26.25" thickBot="1" x14ac:dyDescent="0.25">
      <c r="A539" s="210" t="s">
        <v>47</v>
      </c>
      <c r="B539" s="28" t="s">
        <v>23</v>
      </c>
      <c r="C539" s="28" t="s">
        <v>34</v>
      </c>
      <c r="D539" s="110" t="s">
        <v>53</v>
      </c>
      <c r="E539" s="114" t="s">
        <v>54</v>
      </c>
      <c r="F539" s="111" t="s">
        <v>55</v>
      </c>
      <c r="G539" s="112" t="s">
        <v>35</v>
      </c>
    </row>
    <row r="540" spans="1:7" ht="13.5" thickTop="1" x14ac:dyDescent="0.2">
      <c r="A540" s="29">
        <v>1</v>
      </c>
      <c r="B540" s="101"/>
      <c r="C540" s="352" t="s">
        <v>149</v>
      </c>
      <c r="D540" s="357" t="s">
        <v>425</v>
      </c>
      <c r="E540" s="158">
        <v>120</v>
      </c>
      <c r="F540" s="128">
        <v>350</v>
      </c>
      <c r="G540" s="35">
        <f>F540*E540</f>
        <v>42000</v>
      </c>
    </row>
    <row r="541" spans="1:7" x14ac:dyDescent="0.2">
      <c r="A541" s="29"/>
      <c r="B541" s="101"/>
      <c r="C541" s="352"/>
      <c r="D541" s="351" t="s">
        <v>358</v>
      </c>
      <c r="E541" s="108"/>
      <c r="F541" s="128"/>
      <c r="G541" s="35"/>
    </row>
    <row r="542" spans="1:7" x14ac:dyDescent="0.2">
      <c r="A542" s="29"/>
      <c r="B542" s="101"/>
      <c r="C542" s="352"/>
      <c r="D542" s="351"/>
      <c r="E542" s="108"/>
      <c r="F542" s="149"/>
      <c r="G542" s="35"/>
    </row>
    <row r="543" spans="1:7" x14ac:dyDescent="0.2">
      <c r="A543" s="29"/>
      <c r="B543" s="101"/>
      <c r="C543" s="41"/>
      <c r="D543" s="338"/>
      <c r="E543" s="157"/>
      <c r="F543" s="149"/>
      <c r="G543" s="35"/>
    </row>
    <row r="544" spans="1:7" x14ac:dyDescent="0.2">
      <c r="A544" s="29"/>
      <c r="B544" s="101"/>
      <c r="C544" s="352"/>
      <c r="D544" s="351"/>
      <c r="E544" s="108"/>
      <c r="F544" s="128"/>
      <c r="G544" s="35"/>
    </row>
    <row r="545" spans="1:7" x14ac:dyDescent="0.2">
      <c r="A545" s="29"/>
      <c r="B545" s="105"/>
      <c r="C545" s="41"/>
      <c r="D545" s="351"/>
      <c r="E545" s="102"/>
      <c r="F545" s="128"/>
      <c r="G545" s="35"/>
    </row>
    <row r="546" spans="1:7" x14ac:dyDescent="0.2">
      <c r="A546" s="29"/>
      <c r="B546" s="105"/>
      <c r="C546" s="41"/>
      <c r="D546" s="338"/>
      <c r="E546" s="102"/>
      <c r="F546" s="128"/>
      <c r="G546" s="35"/>
    </row>
    <row r="547" spans="1:7" x14ac:dyDescent="0.2">
      <c r="A547" s="29"/>
      <c r="B547" s="105"/>
      <c r="C547" s="352"/>
      <c r="D547" s="351"/>
      <c r="E547" s="102"/>
      <c r="F547" s="128"/>
      <c r="G547" s="35"/>
    </row>
    <row r="548" spans="1:7" x14ac:dyDescent="0.2">
      <c r="A548" s="29"/>
      <c r="B548" s="151"/>
      <c r="C548" s="119"/>
      <c r="D548" s="351"/>
      <c r="E548" s="108"/>
      <c r="F548" s="150"/>
      <c r="G548" s="35"/>
    </row>
    <row r="549" spans="1:7" x14ac:dyDescent="0.2">
      <c r="A549" s="29"/>
      <c r="B549" s="151"/>
      <c r="C549" s="119"/>
      <c r="D549" s="144"/>
      <c r="E549" s="108"/>
      <c r="F549" s="150"/>
      <c r="G549" s="35"/>
    </row>
    <row r="550" spans="1:7" x14ac:dyDescent="0.2">
      <c r="A550" s="29"/>
      <c r="B550" s="101"/>
      <c r="C550" s="41"/>
      <c r="D550" s="144"/>
      <c r="E550" s="155"/>
      <c r="F550" s="128"/>
      <c r="G550" s="35"/>
    </row>
    <row r="551" spans="1:7" x14ac:dyDescent="0.2">
      <c r="A551" s="29"/>
      <c r="B551" s="106"/>
      <c r="C551" s="41"/>
      <c r="D551" s="136"/>
      <c r="E551" s="104"/>
      <c r="F551" s="128"/>
      <c r="G551" s="35"/>
    </row>
    <row r="552" spans="1:7" x14ac:dyDescent="0.2">
      <c r="A552" s="29"/>
      <c r="B552" s="105"/>
      <c r="C552" s="41"/>
      <c r="D552" s="136"/>
      <c r="E552" s="108"/>
      <c r="F552" s="152"/>
      <c r="G552" s="35"/>
    </row>
    <row r="553" spans="1:7" x14ac:dyDescent="0.2">
      <c r="A553" s="29"/>
      <c r="B553" s="107"/>
      <c r="C553" s="41"/>
      <c r="D553" s="136"/>
      <c r="E553" s="153"/>
      <c r="F553" s="128"/>
      <c r="G553" s="35"/>
    </row>
    <row r="554" spans="1:7" x14ac:dyDescent="0.2">
      <c r="A554" s="29"/>
      <c r="B554" s="107"/>
      <c r="C554" s="41"/>
      <c r="D554" s="136"/>
      <c r="E554" s="153"/>
      <c r="F554" s="128"/>
      <c r="G554" s="35"/>
    </row>
    <row r="555" spans="1:7" x14ac:dyDescent="0.2">
      <c r="A555" s="29"/>
      <c r="B555" s="107"/>
      <c r="C555" s="41"/>
      <c r="D555" s="136"/>
      <c r="E555" s="153"/>
      <c r="F555" s="128"/>
      <c r="G555" s="35"/>
    </row>
    <row r="556" spans="1:7" x14ac:dyDescent="0.2">
      <c r="A556" s="29"/>
      <c r="B556" s="107"/>
      <c r="C556" s="41"/>
      <c r="D556" s="136"/>
      <c r="E556" s="153"/>
      <c r="F556" s="128"/>
      <c r="G556" s="35"/>
    </row>
    <row r="557" spans="1:7" x14ac:dyDescent="0.2">
      <c r="A557" s="29"/>
      <c r="B557" s="101"/>
      <c r="C557" s="41"/>
      <c r="D557" s="144"/>
      <c r="E557" s="108"/>
      <c r="F557" s="128"/>
      <c r="G557" s="35"/>
    </row>
    <row r="558" spans="1:7" x14ac:dyDescent="0.2">
      <c r="A558" s="29"/>
      <c r="B558" s="101"/>
      <c r="C558" s="41"/>
      <c r="D558" s="144"/>
      <c r="E558" s="153"/>
      <c r="F558" s="128"/>
      <c r="G558" s="35"/>
    </row>
    <row r="559" spans="1:7" x14ac:dyDescent="0.2">
      <c r="A559" s="29"/>
      <c r="B559" s="106"/>
      <c r="C559" s="41"/>
      <c r="D559" s="136"/>
      <c r="E559" s="104"/>
      <c r="F559" s="154"/>
      <c r="G559" s="35"/>
    </row>
    <row r="560" spans="1:7" x14ac:dyDescent="0.2">
      <c r="A560" s="29"/>
      <c r="B560" s="105"/>
      <c r="C560" s="41"/>
      <c r="D560" s="130"/>
      <c r="E560" s="104"/>
      <c r="F560" s="154"/>
      <c r="G560" s="35"/>
    </row>
    <row r="561" spans="1:7" x14ac:dyDescent="0.2">
      <c r="A561" s="29"/>
      <c r="B561" s="105"/>
      <c r="C561" s="41"/>
      <c r="D561" s="136"/>
      <c r="E561" s="104"/>
      <c r="F561" s="154"/>
      <c r="G561" s="35"/>
    </row>
    <row r="562" spans="1:7" x14ac:dyDescent="0.2">
      <c r="A562" s="29"/>
      <c r="B562" s="101"/>
      <c r="C562" s="41"/>
      <c r="D562" s="136"/>
      <c r="E562" s="104"/>
      <c r="F562" s="154"/>
      <c r="G562" s="35"/>
    </row>
    <row r="563" spans="1:7" x14ac:dyDescent="0.2">
      <c r="A563" s="29"/>
      <c r="B563" s="101"/>
      <c r="C563" s="41"/>
      <c r="D563" s="136"/>
      <c r="E563" s="104"/>
      <c r="F563" s="154"/>
      <c r="G563" s="35"/>
    </row>
    <row r="564" spans="1:7" x14ac:dyDescent="0.2">
      <c r="A564" s="29"/>
      <c r="B564" s="101"/>
      <c r="C564" s="41"/>
      <c r="D564" s="136"/>
      <c r="E564" s="104"/>
      <c r="F564" s="154"/>
      <c r="G564" s="35"/>
    </row>
    <row r="565" spans="1:7" x14ac:dyDescent="0.2">
      <c r="A565" s="29"/>
      <c r="B565" s="101"/>
      <c r="C565" s="41"/>
      <c r="D565" s="136"/>
      <c r="E565" s="104"/>
      <c r="F565" s="154"/>
      <c r="G565" s="35"/>
    </row>
    <row r="566" spans="1:7" x14ac:dyDescent="0.2">
      <c r="A566" s="29"/>
      <c r="B566" s="101"/>
      <c r="C566" s="41"/>
      <c r="D566" s="144"/>
      <c r="E566" s="104"/>
      <c r="F566" s="154"/>
      <c r="G566" s="35"/>
    </row>
    <row r="567" spans="1:7" x14ac:dyDescent="0.2">
      <c r="A567" s="29"/>
      <c r="B567" s="101"/>
      <c r="C567" s="41"/>
      <c r="D567" s="67"/>
      <c r="E567" s="104"/>
      <c r="F567" s="154"/>
      <c r="G567" s="35"/>
    </row>
    <row r="568" spans="1:7" x14ac:dyDescent="0.2">
      <c r="A568" s="29"/>
      <c r="B568" s="101"/>
      <c r="C568" s="41"/>
      <c r="D568" s="136"/>
      <c r="E568" s="153"/>
      <c r="F568" s="128"/>
      <c r="G568" s="35"/>
    </row>
    <row r="569" spans="1:7" x14ac:dyDescent="0.2">
      <c r="A569" s="29"/>
      <c r="B569" s="101"/>
      <c r="C569" s="41"/>
      <c r="D569" s="136"/>
      <c r="E569" s="153"/>
      <c r="F569" s="128"/>
      <c r="G569" s="35"/>
    </row>
    <row r="570" spans="1:7" x14ac:dyDescent="0.2">
      <c r="A570" s="29"/>
      <c r="B570" s="101"/>
      <c r="C570" s="41"/>
      <c r="D570" s="136"/>
      <c r="E570" s="153"/>
      <c r="F570" s="128"/>
      <c r="G570" s="35"/>
    </row>
    <row r="571" spans="1:7" x14ac:dyDescent="0.2">
      <c r="A571" s="29"/>
      <c r="B571" s="101"/>
      <c r="C571" s="41"/>
      <c r="D571" s="136"/>
      <c r="E571" s="153"/>
      <c r="F571" s="128"/>
      <c r="G571" s="35"/>
    </row>
    <row r="572" spans="1:7" x14ac:dyDescent="0.2">
      <c r="A572" s="29"/>
      <c r="B572" s="101"/>
      <c r="C572" s="41"/>
      <c r="D572" s="136"/>
      <c r="E572" s="153"/>
      <c r="F572" s="128"/>
      <c r="G572" s="35"/>
    </row>
    <row r="573" spans="1:7" x14ac:dyDescent="0.2">
      <c r="A573" s="29"/>
      <c r="B573" s="101"/>
      <c r="C573" s="41"/>
      <c r="D573" s="136"/>
      <c r="E573" s="153"/>
      <c r="F573" s="128"/>
      <c r="G573" s="35"/>
    </row>
    <row r="574" spans="1:7" x14ac:dyDescent="0.2">
      <c r="A574" s="29"/>
      <c r="B574" s="101"/>
      <c r="C574" s="41"/>
      <c r="D574" s="136"/>
      <c r="E574" s="102"/>
      <c r="F574" s="128"/>
      <c r="G574" s="35"/>
    </row>
    <row r="575" spans="1:7" x14ac:dyDescent="0.2">
      <c r="A575" s="29"/>
      <c r="B575" s="101"/>
      <c r="C575" s="41"/>
      <c r="D575" s="144"/>
      <c r="E575" s="108"/>
      <c r="F575" s="149"/>
      <c r="G575" s="35"/>
    </row>
    <row r="576" spans="1:7" x14ac:dyDescent="0.2">
      <c r="A576" s="61"/>
      <c r="B576" s="101"/>
      <c r="C576" s="41"/>
      <c r="D576" s="144"/>
      <c r="E576" s="108"/>
      <c r="F576" s="149"/>
      <c r="G576" s="71"/>
    </row>
    <row r="577" spans="1:7" ht="13.5" thickBot="1" x14ac:dyDescent="0.25">
      <c r="A577" s="212"/>
      <c r="B577" s="132"/>
      <c r="C577" s="115"/>
      <c r="D577" s="115"/>
      <c r="E577" s="132"/>
      <c r="F577" s="49" t="s">
        <v>15</v>
      </c>
      <c r="G577" s="213">
        <f>SUM(G540:G576)</f>
        <v>42000</v>
      </c>
    </row>
    <row r="578" spans="1:7" ht="13.5" thickTop="1" x14ac:dyDescent="0.2">
      <c r="A578" s="1149" t="s">
        <v>2377</v>
      </c>
      <c r="B578" s="1150"/>
      <c r="C578" s="1150"/>
      <c r="D578" s="1150"/>
      <c r="E578" s="1150"/>
      <c r="F578" s="1150"/>
      <c r="G578" s="1151"/>
    </row>
    <row r="579" spans="1:7" ht="13.5" thickBot="1" x14ac:dyDescent="0.25">
      <c r="A579" s="52"/>
      <c r="B579" s="103"/>
      <c r="C579" s="1204"/>
      <c r="D579" s="1204"/>
      <c r="E579" s="1204"/>
      <c r="F579" s="1204"/>
      <c r="G579" s="1232"/>
    </row>
    <row r="580" spans="1:7" ht="13.5" thickTop="1" x14ac:dyDescent="0.2">
      <c r="A580" s="1130"/>
      <c r="B580" s="1131"/>
      <c r="C580" s="1131"/>
      <c r="D580" s="57" t="s">
        <v>11</v>
      </c>
      <c r="E580" s="1132" t="s">
        <v>12</v>
      </c>
      <c r="F580" s="1132"/>
      <c r="G580" s="1133"/>
    </row>
    <row r="581" spans="1:7" x14ac:dyDescent="0.2">
      <c r="A581" s="1134" t="s">
        <v>17</v>
      </c>
      <c r="B581" s="1135"/>
      <c r="C581" s="1135"/>
      <c r="D581" s="39"/>
      <c r="E581" s="1136"/>
      <c r="F581" s="1137"/>
      <c r="G581" s="1138"/>
    </row>
    <row r="582" spans="1:7" x14ac:dyDescent="0.2">
      <c r="A582" s="1134" t="s">
        <v>38</v>
      </c>
      <c r="B582" s="1135"/>
      <c r="C582" s="1135"/>
      <c r="D582" s="73" t="s">
        <v>147</v>
      </c>
      <c r="E582" s="1139" t="s">
        <v>142</v>
      </c>
      <c r="F582" s="1139"/>
      <c r="G582" s="1140"/>
    </row>
    <row r="583" spans="1:7" ht="13.5" thickBot="1" x14ac:dyDescent="0.25">
      <c r="A583" s="1141" t="s">
        <v>39</v>
      </c>
      <c r="B583" s="1142"/>
      <c r="C583" s="1142"/>
      <c r="D583" s="59" t="s">
        <v>148</v>
      </c>
      <c r="E583" s="1198" t="s">
        <v>0</v>
      </c>
      <c r="F583" s="1143"/>
      <c r="G583" s="1144"/>
    </row>
    <row r="584" spans="1:7" ht="16.5" x14ac:dyDescent="0.25">
      <c r="A584" s="1152" t="s">
        <v>29</v>
      </c>
      <c r="B584" s="1153"/>
      <c r="C584" s="1153"/>
      <c r="D584" s="1153"/>
      <c r="E584" s="1153"/>
      <c r="F584" s="1153"/>
      <c r="G584" s="1154"/>
    </row>
    <row r="585" spans="1:7" x14ac:dyDescent="0.2">
      <c r="A585" s="1155" t="s">
        <v>48</v>
      </c>
      <c r="B585" s="1156"/>
      <c r="C585" s="1156"/>
      <c r="D585" s="1156"/>
      <c r="E585" s="1156"/>
      <c r="F585" s="1156"/>
      <c r="G585" s="1157"/>
    </row>
    <row r="586" spans="1:7" x14ac:dyDescent="0.2">
      <c r="A586" s="1158" t="s">
        <v>49</v>
      </c>
      <c r="B586" s="1159"/>
      <c r="C586" s="1159"/>
      <c r="D586" s="1159"/>
      <c r="E586" s="1159"/>
      <c r="F586" s="1159"/>
      <c r="G586" s="1160"/>
    </row>
    <row r="587" spans="1:7" x14ac:dyDescent="0.2">
      <c r="A587" s="6"/>
      <c r="B587" s="99"/>
      <c r="C587" s="8"/>
      <c r="D587" s="9"/>
      <c r="E587" s="99"/>
      <c r="F587" s="10"/>
      <c r="G587" s="373" t="s">
        <v>8</v>
      </c>
    </row>
    <row r="588" spans="1:7" x14ac:dyDescent="0.2">
      <c r="A588" s="12" t="s">
        <v>1</v>
      </c>
      <c r="B588" s="13"/>
      <c r="C588" s="14" t="s">
        <v>7</v>
      </c>
      <c r="D588" s="13"/>
      <c r="E588" s="343" t="s">
        <v>2239</v>
      </c>
      <c r="F588" s="98"/>
      <c r="G588" s="344" t="s">
        <v>2214</v>
      </c>
    </row>
    <row r="589" spans="1:7" x14ac:dyDescent="0.2">
      <c r="A589" s="17" t="s">
        <v>8</v>
      </c>
      <c r="B589" s="100"/>
      <c r="C589" s="19"/>
      <c r="D589" s="4"/>
      <c r="E589" s="1145"/>
      <c r="F589" s="1146"/>
      <c r="G589" s="20"/>
    </row>
    <row r="590" spans="1:7" x14ac:dyDescent="0.2">
      <c r="A590" s="21" t="s">
        <v>37</v>
      </c>
      <c r="B590" s="22"/>
      <c r="C590" s="22"/>
      <c r="D590" s="22"/>
      <c r="E590" s="23" t="s">
        <v>46</v>
      </c>
      <c r="F590" s="24"/>
      <c r="G590" s="20" t="s">
        <v>50</v>
      </c>
    </row>
    <row r="591" spans="1:7" x14ac:dyDescent="0.2">
      <c r="A591" s="6"/>
      <c r="B591" s="99"/>
      <c r="C591" s="8"/>
      <c r="D591" s="8"/>
      <c r="E591" s="1147"/>
      <c r="F591" s="1148"/>
      <c r="G591" s="25"/>
    </row>
    <row r="592" spans="1:7" ht="26.25" thickBot="1" x14ac:dyDescent="0.25">
      <c r="A592" s="210" t="s">
        <v>47</v>
      </c>
      <c r="B592" s="28" t="s">
        <v>23</v>
      </c>
      <c r="C592" s="28" t="s">
        <v>34</v>
      </c>
      <c r="D592" s="110" t="s">
        <v>53</v>
      </c>
      <c r="E592" s="114" t="s">
        <v>54</v>
      </c>
      <c r="F592" s="111" t="s">
        <v>55</v>
      </c>
      <c r="G592" s="112" t="s">
        <v>35</v>
      </c>
    </row>
    <row r="593" spans="1:7" ht="13.5" thickTop="1" x14ac:dyDescent="0.2">
      <c r="A593" s="29">
        <v>1</v>
      </c>
      <c r="B593" s="101"/>
      <c r="C593" s="352" t="s">
        <v>149</v>
      </c>
      <c r="D593" s="357" t="s">
        <v>425</v>
      </c>
      <c r="E593" s="158">
        <v>100</v>
      </c>
      <c r="F593" s="128">
        <v>350</v>
      </c>
      <c r="G593" s="35">
        <f>F593*E593</f>
        <v>35000</v>
      </c>
    </row>
    <row r="594" spans="1:7" x14ac:dyDescent="0.2">
      <c r="A594" s="29"/>
      <c r="B594" s="101"/>
      <c r="C594" s="352"/>
      <c r="D594" s="351" t="s">
        <v>358</v>
      </c>
      <c r="E594" s="108"/>
      <c r="F594" s="128"/>
      <c r="G594" s="35"/>
    </row>
    <row r="595" spans="1:7" x14ac:dyDescent="0.2">
      <c r="A595" s="29"/>
      <c r="B595" s="101"/>
      <c r="C595" s="352"/>
      <c r="D595" s="351"/>
      <c r="E595" s="108"/>
      <c r="F595" s="149"/>
      <c r="G595" s="35"/>
    </row>
    <row r="596" spans="1:7" x14ac:dyDescent="0.2">
      <c r="A596" s="29"/>
      <c r="B596" s="101"/>
      <c r="C596" s="41"/>
      <c r="D596" s="338"/>
      <c r="E596" s="157"/>
      <c r="F596" s="149"/>
      <c r="G596" s="35"/>
    </row>
    <row r="597" spans="1:7" x14ac:dyDescent="0.2">
      <c r="A597" s="29"/>
      <c r="B597" s="101"/>
      <c r="C597" s="352"/>
      <c r="D597" s="351"/>
      <c r="E597" s="108"/>
      <c r="F597" s="128"/>
      <c r="G597" s="35"/>
    </row>
    <row r="598" spans="1:7" x14ac:dyDescent="0.2">
      <c r="A598" s="29"/>
      <c r="B598" s="105"/>
      <c r="C598" s="41"/>
      <c r="D598" s="351"/>
      <c r="E598" s="102"/>
      <c r="F598" s="128"/>
      <c r="G598" s="35"/>
    </row>
    <row r="599" spans="1:7" x14ac:dyDescent="0.2">
      <c r="A599" s="29"/>
      <c r="B599" s="105"/>
      <c r="C599" s="41"/>
      <c r="D599" s="338"/>
      <c r="E599" s="102"/>
      <c r="F599" s="128"/>
      <c r="G599" s="35"/>
    </row>
    <row r="600" spans="1:7" x14ac:dyDescent="0.2">
      <c r="A600" s="29"/>
      <c r="B600" s="105"/>
      <c r="C600" s="352"/>
      <c r="D600" s="351"/>
      <c r="E600" s="102"/>
      <c r="F600" s="128"/>
      <c r="G600" s="35"/>
    </row>
    <row r="601" spans="1:7" x14ac:dyDescent="0.2">
      <c r="A601" s="29"/>
      <c r="B601" s="151"/>
      <c r="C601" s="119"/>
      <c r="D601" s="351"/>
      <c r="E601" s="108"/>
      <c r="F601" s="150"/>
      <c r="G601" s="35"/>
    </row>
    <row r="602" spans="1:7" x14ac:dyDescent="0.2">
      <c r="A602" s="29"/>
      <c r="B602" s="151"/>
      <c r="C602" s="119"/>
      <c r="D602" s="144"/>
      <c r="E602" s="108"/>
      <c r="F602" s="150"/>
      <c r="G602" s="35"/>
    </row>
    <row r="603" spans="1:7" x14ac:dyDescent="0.2">
      <c r="A603" s="29"/>
      <c r="B603" s="101"/>
      <c r="C603" s="41"/>
      <c r="D603" s="144"/>
      <c r="E603" s="155"/>
      <c r="F603" s="128"/>
      <c r="G603" s="35"/>
    </row>
    <row r="604" spans="1:7" x14ac:dyDescent="0.2">
      <c r="A604" s="29"/>
      <c r="B604" s="106"/>
      <c r="C604" s="41"/>
      <c r="D604" s="136"/>
      <c r="E604" s="104"/>
      <c r="F604" s="128"/>
      <c r="G604" s="35"/>
    </row>
    <row r="605" spans="1:7" x14ac:dyDescent="0.2">
      <c r="A605" s="29"/>
      <c r="B605" s="105"/>
      <c r="C605" s="41"/>
      <c r="D605" s="136"/>
      <c r="E605" s="108"/>
      <c r="F605" s="152"/>
      <c r="G605" s="35"/>
    </row>
    <row r="606" spans="1:7" x14ac:dyDescent="0.2">
      <c r="A606" s="29"/>
      <c r="B606" s="107"/>
      <c r="C606" s="41"/>
      <c r="D606" s="136"/>
      <c r="E606" s="153"/>
      <c r="F606" s="128"/>
      <c r="G606" s="35"/>
    </row>
    <row r="607" spans="1:7" x14ac:dyDescent="0.2">
      <c r="A607" s="29"/>
      <c r="B607" s="107"/>
      <c r="C607" s="41"/>
      <c r="D607" s="136"/>
      <c r="E607" s="153"/>
      <c r="F607" s="128"/>
      <c r="G607" s="35"/>
    </row>
    <row r="608" spans="1:7" x14ac:dyDescent="0.2">
      <c r="A608" s="29"/>
      <c r="B608" s="107"/>
      <c r="C608" s="41"/>
      <c r="D608" s="136"/>
      <c r="E608" s="153"/>
      <c r="F608" s="128"/>
      <c r="G608" s="35"/>
    </row>
    <row r="609" spans="1:7" x14ac:dyDescent="0.2">
      <c r="A609" s="29"/>
      <c r="B609" s="107"/>
      <c r="C609" s="41"/>
      <c r="D609" s="136"/>
      <c r="E609" s="153"/>
      <c r="F609" s="128"/>
      <c r="G609" s="35"/>
    </row>
    <row r="610" spans="1:7" x14ac:dyDescent="0.2">
      <c r="A610" s="29"/>
      <c r="B610" s="101"/>
      <c r="C610" s="41"/>
      <c r="D610" s="144"/>
      <c r="E610" s="108"/>
      <c r="F610" s="128"/>
      <c r="G610" s="35"/>
    </row>
    <row r="611" spans="1:7" x14ac:dyDescent="0.2">
      <c r="A611" s="29"/>
      <c r="B611" s="101"/>
      <c r="C611" s="41"/>
      <c r="D611" s="144"/>
      <c r="E611" s="153"/>
      <c r="F611" s="128"/>
      <c r="G611" s="35"/>
    </row>
    <row r="612" spans="1:7" x14ac:dyDescent="0.2">
      <c r="A612" s="29"/>
      <c r="B612" s="106"/>
      <c r="C612" s="41"/>
      <c r="D612" s="136"/>
      <c r="E612" s="104"/>
      <c r="F612" s="154"/>
      <c r="G612" s="35"/>
    </row>
    <row r="613" spans="1:7" x14ac:dyDescent="0.2">
      <c r="A613" s="29"/>
      <c r="B613" s="105"/>
      <c r="C613" s="41"/>
      <c r="D613" s="130"/>
      <c r="E613" s="104"/>
      <c r="F613" s="154"/>
      <c r="G613" s="35"/>
    </row>
    <row r="614" spans="1:7" x14ac:dyDescent="0.2">
      <c r="A614" s="29"/>
      <c r="B614" s="105"/>
      <c r="C614" s="41"/>
      <c r="D614" s="136"/>
      <c r="E614" s="104"/>
      <c r="F614" s="154"/>
      <c r="G614" s="35"/>
    </row>
    <row r="615" spans="1:7" x14ac:dyDescent="0.2">
      <c r="A615" s="29"/>
      <c r="B615" s="101"/>
      <c r="C615" s="41"/>
      <c r="D615" s="136"/>
      <c r="E615" s="104"/>
      <c r="F615" s="154"/>
      <c r="G615" s="35"/>
    </row>
    <row r="616" spans="1:7" x14ac:dyDescent="0.2">
      <c r="A616" s="29"/>
      <c r="B616" s="101"/>
      <c r="C616" s="41"/>
      <c r="D616" s="136"/>
      <c r="E616" s="104"/>
      <c r="F616" s="154"/>
      <c r="G616" s="35"/>
    </row>
    <row r="617" spans="1:7" x14ac:dyDescent="0.2">
      <c r="A617" s="29"/>
      <c r="B617" s="101"/>
      <c r="C617" s="41"/>
      <c r="D617" s="136"/>
      <c r="E617" s="104"/>
      <c r="F617" s="154"/>
      <c r="G617" s="35"/>
    </row>
    <row r="618" spans="1:7" x14ac:dyDescent="0.2">
      <c r="A618" s="29"/>
      <c r="B618" s="101"/>
      <c r="C618" s="41"/>
      <c r="D618" s="136"/>
      <c r="E618" s="104"/>
      <c r="F618" s="154"/>
      <c r="G618" s="35"/>
    </row>
    <row r="619" spans="1:7" x14ac:dyDescent="0.2">
      <c r="A619" s="29"/>
      <c r="B619" s="101"/>
      <c r="C619" s="41"/>
      <c r="D619" s="144"/>
      <c r="E619" s="104"/>
      <c r="F619" s="154"/>
      <c r="G619" s="35"/>
    </row>
    <row r="620" spans="1:7" x14ac:dyDescent="0.2">
      <c r="A620" s="29"/>
      <c r="B620" s="101"/>
      <c r="C620" s="41"/>
      <c r="D620" s="67"/>
      <c r="E620" s="104"/>
      <c r="F620" s="154"/>
      <c r="G620" s="35"/>
    </row>
    <row r="621" spans="1:7" x14ac:dyDescent="0.2">
      <c r="A621" s="29"/>
      <c r="B621" s="101"/>
      <c r="C621" s="41"/>
      <c r="D621" s="136"/>
      <c r="E621" s="153"/>
      <c r="F621" s="128"/>
      <c r="G621" s="35"/>
    </row>
    <row r="622" spans="1:7" x14ac:dyDescent="0.2">
      <c r="A622" s="29"/>
      <c r="B622" s="101"/>
      <c r="C622" s="41"/>
      <c r="D622" s="136"/>
      <c r="E622" s="153"/>
      <c r="F622" s="128"/>
      <c r="G622" s="35"/>
    </row>
    <row r="623" spans="1:7" x14ac:dyDescent="0.2">
      <c r="A623" s="29"/>
      <c r="B623" s="101"/>
      <c r="C623" s="41"/>
      <c r="D623" s="136"/>
      <c r="E623" s="153"/>
      <c r="F623" s="128"/>
      <c r="G623" s="35"/>
    </row>
    <row r="624" spans="1:7" x14ac:dyDescent="0.2">
      <c r="A624" s="29"/>
      <c r="B624" s="101"/>
      <c r="C624" s="41"/>
      <c r="D624" s="136"/>
      <c r="E624" s="153"/>
      <c r="F624" s="128"/>
      <c r="G624" s="35"/>
    </row>
    <row r="625" spans="1:7" x14ac:dyDescent="0.2">
      <c r="A625" s="29"/>
      <c r="B625" s="101"/>
      <c r="C625" s="41"/>
      <c r="D625" s="136"/>
      <c r="E625" s="153"/>
      <c r="F625" s="128"/>
      <c r="G625" s="35"/>
    </row>
    <row r="626" spans="1:7" x14ac:dyDescent="0.2">
      <c r="A626" s="29"/>
      <c r="B626" s="101"/>
      <c r="C626" s="41"/>
      <c r="D626" s="136"/>
      <c r="E626" s="153"/>
      <c r="F626" s="128"/>
      <c r="G626" s="35"/>
    </row>
    <row r="627" spans="1:7" x14ac:dyDescent="0.2">
      <c r="A627" s="29"/>
      <c r="B627" s="101"/>
      <c r="C627" s="41"/>
      <c r="D627" s="136"/>
      <c r="E627" s="102"/>
      <c r="F627" s="128"/>
      <c r="G627" s="35"/>
    </row>
    <row r="628" spans="1:7" x14ac:dyDescent="0.2">
      <c r="A628" s="29"/>
      <c r="B628" s="101"/>
      <c r="C628" s="41"/>
      <c r="D628" s="144"/>
      <c r="E628" s="108"/>
      <c r="F628" s="149"/>
      <c r="G628" s="35"/>
    </row>
    <row r="629" spans="1:7" x14ac:dyDescent="0.2">
      <c r="A629" s="61"/>
      <c r="B629" s="101"/>
      <c r="C629" s="41"/>
      <c r="D629" s="144"/>
      <c r="E629" s="108"/>
      <c r="F629" s="149"/>
      <c r="G629" s="71"/>
    </row>
    <row r="630" spans="1:7" ht="13.5" thickBot="1" x14ac:dyDescent="0.25">
      <c r="A630" s="212"/>
      <c r="B630" s="132"/>
      <c r="C630" s="115"/>
      <c r="D630" s="115"/>
      <c r="E630" s="132"/>
      <c r="F630" s="49" t="s">
        <v>15</v>
      </c>
      <c r="G630" s="213">
        <f>SUM(G593:G629)</f>
        <v>35000</v>
      </c>
    </row>
    <row r="631" spans="1:7" ht="13.5" thickTop="1" x14ac:dyDescent="0.2">
      <c r="A631" s="1149" t="s">
        <v>2378</v>
      </c>
      <c r="B631" s="1150"/>
      <c r="C631" s="1150"/>
      <c r="D631" s="1150"/>
      <c r="E631" s="1150"/>
      <c r="F631" s="1150"/>
      <c r="G631" s="1151"/>
    </row>
    <row r="632" spans="1:7" ht="13.5" thickBot="1" x14ac:dyDescent="0.25">
      <c r="A632" s="52"/>
      <c r="B632" s="103"/>
      <c r="C632" s="1204"/>
      <c r="D632" s="1204"/>
      <c r="E632" s="1204"/>
      <c r="F632" s="1204"/>
      <c r="G632" s="1232"/>
    </row>
    <row r="633" spans="1:7" ht="13.5" thickTop="1" x14ac:dyDescent="0.2">
      <c r="A633" s="1130"/>
      <c r="B633" s="1131"/>
      <c r="C633" s="1131"/>
      <c r="D633" s="57" t="s">
        <v>11</v>
      </c>
      <c r="E633" s="1132" t="s">
        <v>12</v>
      </c>
      <c r="F633" s="1132"/>
      <c r="G633" s="1133"/>
    </row>
    <row r="634" spans="1:7" x14ac:dyDescent="0.2">
      <c r="A634" s="1134" t="s">
        <v>17</v>
      </c>
      <c r="B634" s="1135"/>
      <c r="C634" s="1135"/>
      <c r="D634" s="39"/>
      <c r="E634" s="1136"/>
      <c r="F634" s="1137"/>
      <c r="G634" s="1138"/>
    </row>
    <row r="635" spans="1:7" x14ac:dyDescent="0.2">
      <c r="A635" s="1134" t="s">
        <v>38</v>
      </c>
      <c r="B635" s="1135"/>
      <c r="C635" s="1135"/>
      <c r="D635" s="73" t="s">
        <v>147</v>
      </c>
      <c r="E635" s="1139" t="s">
        <v>142</v>
      </c>
      <c r="F635" s="1139"/>
      <c r="G635" s="1140"/>
    </row>
    <row r="636" spans="1:7" ht="13.5" thickBot="1" x14ac:dyDescent="0.25">
      <c r="A636" s="1141" t="s">
        <v>39</v>
      </c>
      <c r="B636" s="1142"/>
      <c r="C636" s="1142"/>
      <c r="D636" s="59" t="s">
        <v>148</v>
      </c>
      <c r="E636" s="1198" t="s">
        <v>0</v>
      </c>
      <c r="F636" s="1143"/>
      <c r="G636" s="1144"/>
    </row>
    <row r="637" spans="1:7" ht="16.5" x14ac:dyDescent="0.25">
      <c r="A637" s="1152" t="s">
        <v>29</v>
      </c>
      <c r="B637" s="1153"/>
      <c r="C637" s="1153"/>
      <c r="D637" s="1153"/>
      <c r="E637" s="1153"/>
      <c r="F637" s="1153"/>
      <c r="G637" s="1154"/>
    </row>
    <row r="638" spans="1:7" x14ac:dyDescent="0.2">
      <c r="A638" s="1155" t="s">
        <v>48</v>
      </c>
      <c r="B638" s="1156"/>
      <c r="C638" s="1156"/>
      <c r="D638" s="1156"/>
      <c r="E638" s="1156"/>
      <c r="F638" s="1156"/>
      <c r="G638" s="1157"/>
    </row>
    <row r="639" spans="1:7" x14ac:dyDescent="0.2">
      <c r="A639" s="1158" t="s">
        <v>49</v>
      </c>
      <c r="B639" s="1159"/>
      <c r="C639" s="1159"/>
      <c r="D639" s="1159"/>
      <c r="E639" s="1159"/>
      <c r="F639" s="1159"/>
      <c r="G639" s="1160"/>
    </row>
    <row r="640" spans="1:7" x14ac:dyDescent="0.2">
      <c r="A640" s="6"/>
      <c r="B640" s="99"/>
      <c r="C640" s="8"/>
      <c r="D640" s="9"/>
      <c r="E640" s="99"/>
      <c r="F640" s="10"/>
      <c r="G640" s="373" t="s">
        <v>8</v>
      </c>
    </row>
    <row r="641" spans="1:7" x14ac:dyDescent="0.2">
      <c r="A641" s="12" t="s">
        <v>1</v>
      </c>
      <c r="B641" s="13"/>
      <c r="C641" s="14" t="s">
        <v>7</v>
      </c>
      <c r="D641" s="13"/>
      <c r="E641" s="343" t="s">
        <v>2389</v>
      </c>
      <c r="F641" s="98"/>
      <c r="G641" s="344" t="s">
        <v>2309</v>
      </c>
    </row>
    <row r="642" spans="1:7" x14ac:dyDescent="0.2">
      <c r="A642" s="17" t="s">
        <v>8</v>
      </c>
      <c r="B642" s="100"/>
      <c r="C642" s="19"/>
      <c r="D642" s="4"/>
      <c r="E642" s="1145"/>
      <c r="F642" s="1146"/>
      <c r="G642" s="20"/>
    </row>
    <row r="643" spans="1:7" x14ac:dyDescent="0.2">
      <c r="A643" s="21" t="s">
        <v>37</v>
      </c>
      <c r="B643" s="22"/>
      <c r="C643" s="22"/>
      <c r="D643" s="22"/>
      <c r="E643" s="23" t="s">
        <v>46</v>
      </c>
      <c r="F643" s="24"/>
      <c r="G643" s="20" t="s">
        <v>50</v>
      </c>
    </row>
    <row r="644" spans="1:7" x14ac:dyDescent="0.2">
      <c r="A644" s="6"/>
      <c r="B644" s="99"/>
      <c r="C644" s="8"/>
      <c r="D644" s="8"/>
      <c r="E644" s="1147"/>
      <c r="F644" s="1148"/>
      <c r="G644" s="25"/>
    </row>
    <row r="645" spans="1:7" ht="26.25" thickBot="1" x14ac:dyDescent="0.25">
      <c r="A645" s="210" t="s">
        <v>47</v>
      </c>
      <c r="B645" s="28" t="s">
        <v>23</v>
      </c>
      <c r="C645" s="28" t="s">
        <v>34</v>
      </c>
      <c r="D645" s="110" t="s">
        <v>53</v>
      </c>
      <c r="E645" s="114" t="s">
        <v>54</v>
      </c>
      <c r="F645" s="111" t="s">
        <v>55</v>
      </c>
      <c r="G645" s="112" t="s">
        <v>35</v>
      </c>
    </row>
    <row r="646" spans="1:7" ht="13.5" thickTop="1" x14ac:dyDescent="0.2">
      <c r="A646" s="29">
        <v>1</v>
      </c>
      <c r="B646" s="101"/>
      <c r="C646" s="352" t="s">
        <v>149</v>
      </c>
      <c r="D646" s="357" t="s">
        <v>2314</v>
      </c>
      <c r="E646" s="158">
        <v>25</v>
      </c>
      <c r="F646" s="128">
        <v>200</v>
      </c>
      <c r="G646" s="35">
        <f>F646*E646</f>
        <v>5000</v>
      </c>
    </row>
    <row r="647" spans="1:7" x14ac:dyDescent="0.2">
      <c r="A647" s="29"/>
      <c r="B647" s="101"/>
      <c r="C647" s="352"/>
      <c r="D647" s="351" t="s">
        <v>358</v>
      </c>
      <c r="E647" s="108"/>
      <c r="F647" s="128"/>
      <c r="G647" s="353" t="s">
        <v>8</v>
      </c>
    </row>
    <row r="648" spans="1:7" x14ac:dyDescent="0.2">
      <c r="A648" s="29">
        <v>2</v>
      </c>
      <c r="B648" s="101"/>
      <c r="C648" s="352" t="s">
        <v>149</v>
      </c>
      <c r="D648" s="351" t="s">
        <v>416</v>
      </c>
      <c r="E648" s="108">
        <v>25</v>
      </c>
      <c r="F648" s="149">
        <v>350</v>
      </c>
      <c r="G648" s="35">
        <f t="shared" ref="G648:G650" si="1">F648*E648</f>
        <v>8750</v>
      </c>
    </row>
    <row r="649" spans="1:7" x14ac:dyDescent="0.2">
      <c r="A649" s="29"/>
      <c r="B649" s="101"/>
      <c r="C649" s="41"/>
      <c r="D649" s="357" t="s">
        <v>358</v>
      </c>
      <c r="E649" s="157"/>
      <c r="F649" s="149"/>
      <c r="G649" s="353" t="s">
        <v>8</v>
      </c>
    </row>
    <row r="650" spans="1:7" x14ac:dyDescent="0.2">
      <c r="A650" s="29">
        <v>3</v>
      </c>
      <c r="B650" s="101"/>
      <c r="C650" s="352" t="s">
        <v>149</v>
      </c>
      <c r="D650" s="351" t="s">
        <v>2315</v>
      </c>
      <c r="E650" s="108">
        <v>25</v>
      </c>
      <c r="F650" s="128">
        <v>200</v>
      </c>
      <c r="G650" s="35">
        <f t="shared" si="1"/>
        <v>5000</v>
      </c>
    </row>
    <row r="651" spans="1:7" x14ac:dyDescent="0.2">
      <c r="A651" s="29"/>
      <c r="B651" s="105"/>
      <c r="C651" s="41"/>
      <c r="D651" s="351" t="s">
        <v>358</v>
      </c>
      <c r="E651" s="102"/>
      <c r="F651" s="128"/>
      <c r="G651" s="35"/>
    </row>
    <row r="652" spans="1:7" x14ac:dyDescent="0.2">
      <c r="A652" s="29"/>
      <c r="B652" s="105"/>
      <c r="C652" s="41"/>
      <c r="D652" s="338"/>
      <c r="E652" s="102"/>
      <c r="F652" s="128"/>
      <c r="G652" s="35"/>
    </row>
    <row r="653" spans="1:7" x14ac:dyDescent="0.2">
      <c r="A653" s="29"/>
      <c r="B653" s="105"/>
      <c r="C653" s="352"/>
      <c r="D653" s="351"/>
      <c r="E653" s="102"/>
      <c r="F653" s="128"/>
      <c r="G653" s="35"/>
    </row>
    <row r="654" spans="1:7" x14ac:dyDescent="0.2">
      <c r="A654" s="29"/>
      <c r="B654" s="151"/>
      <c r="C654" s="119"/>
      <c r="D654" s="351"/>
      <c r="E654" s="108"/>
      <c r="F654" s="150"/>
      <c r="G654" s="35"/>
    </row>
    <row r="655" spans="1:7" x14ac:dyDescent="0.2">
      <c r="A655" s="29"/>
      <c r="B655" s="151"/>
      <c r="C655" s="119"/>
      <c r="D655" s="144"/>
      <c r="E655" s="108"/>
      <c r="F655" s="150"/>
      <c r="G655" s="35"/>
    </row>
    <row r="656" spans="1:7" x14ac:dyDescent="0.2">
      <c r="A656" s="29"/>
      <c r="B656" s="101"/>
      <c r="C656" s="41"/>
      <c r="D656" s="144"/>
      <c r="E656" s="155"/>
      <c r="F656" s="128"/>
      <c r="G656" s="35"/>
    </row>
    <row r="657" spans="1:7" x14ac:dyDescent="0.2">
      <c r="A657" s="29"/>
      <c r="B657" s="106"/>
      <c r="C657" s="41"/>
      <c r="D657" s="136"/>
      <c r="E657" s="104"/>
      <c r="F657" s="128"/>
      <c r="G657" s="35"/>
    </row>
    <row r="658" spans="1:7" x14ac:dyDescent="0.2">
      <c r="A658" s="29"/>
      <c r="B658" s="105"/>
      <c r="C658" s="41"/>
      <c r="D658" s="136"/>
      <c r="E658" s="108"/>
      <c r="F658" s="152"/>
      <c r="G658" s="35"/>
    </row>
    <row r="659" spans="1:7" x14ac:dyDescent="0.2">
      <c r="A659" s="29"/>
      <c r="B659" s="107"/>
      <c r="C659" s="41"/>
      <c r="D659" s="136"/>
      <c r="E659" s="153"/>
      <c r="F659" s="128"/>
      <c r="G659" s="35"/>
    </row>
    <row r="660" spans="1:7" x14ac:dyDescent="0.2">
      <c r="A660" s="29"/>
      <c r="B660" s="107"/>
      <c r="C660" s="41"/>
      <c r="D660" s="136"/>
      <c r="E660" s="153"/>
      <c r="F660" s="128"/>
      <c r="G660" s="35"/>
    </row>
    <row r="661" spans="1:7" x14ac:dyDescent="0.2">
      <c r="A661" s="29"/>
      <c r="B661" s="107"/>
      <c r="C661" s="41"/>
      <c r="D661" s="136"/>
      <c r="E661" s="153"/>
      <c r="F661" s="128"/>
      <c r="G661" s="35"/>
    </row>
    <row r="662" spans="1:7" x14ac:dyDescent="0.2">
      <c r="A662" s="29"/>
      <c r="B662" s="107"/>
      <c r="C662" s="41"/>
      <c r="D662" s="136"/>
      <c r="E662" s="153"/>
      <c r="F662" s="128"/>
      <c r="G662" s="35"/>
    </row>
    <row r="663" spans="1:7" x14ac:dyDescent="0.2">
      <c r="A663" s="29"/>
      <c r="B663" s="101"/>
      <c r="C663" s="41"/>
      <c r="D663" s="144"/>
      <c r="E663" s="108"/>
      <c r="F663" s="128"/>
      <c r="G663" s="35"/>
    </row>
    <row r="664" spans="1:7" x14ac:dyDescent="0.2">
      <c r="A664" s="29"/>
      <c r="B664" s="101"/>
      <c r="C664" s="41"/>
      <c r="D664" s="144"/>
      <c r="E664" s="153"/>
      <c r="F664" s="128"/>
      <c r="G664" s="35"/>
    </row>
    <row r="665" spans="1:7" x14ac:dyDescent="0.2">
      <c r="A665" s="29"/>
      <c r="B665" s="106"/>
      <c r="C665" s="41"/>
      <c r="D665" s="136"/>
      <c r="E665" s="104"/>
      <c r="F665" s="154"/>
      <c r="G665" s="35"/>
    </row>
    <row r="666" spans="1:7" x14ac:dyDescent="0.2">
      <c r="A666" s="29"/>
      <c r="B666" s="105"/>
      <c r="C666" s="41"/>
      <c r="D666" s="130"/>
      <c r="E666" s="104"/>
      <c r="F666" s="154"/>
      <c r="G666" s="35"/>
    </row>
    <row r="667" spans="1:7" x14ac:dyDescent="0.2">
      <c r="A667" s="29"/>
      <c r="B667" s="105"/>
      <c r="C667" s="41"/>
      <c r="D667" s="136"/>
      <c r="E667" s="104"/>
      <c r="F667" s="154"/>
      <c r="G667" s="35"/>
    </row>
    <row r="668" spans="1:7" x14ac:dyDescent="0.2">
      <c r="A668" s="29"/>
      <c r="B668" s="101"/>
      <c r="C668" s="41"/>
      <c r="D668" s="136"/>
      <c r="E668" s="104"/>
      <c r="F668" s="154"/>
      <c r="G668" s="35"/>
    </row>
    <row r="669" spans="1:7" x14ac:dyDescent="0.2">
      <c r="A669" s="29"/>
      <c r="B669" s="101"/>
      <c r="C669" s="41"/>
      <c r="D669" s="136"/>
      <c r="E669" s="104"/>
      <c r="F669" s="154"/>
      <c r="G669" s="35"/>
    </row>
    <row r="670" spans="1:7" x14ac:dyDescent="0.2">
      <c r="A670" s="29"/>
      <c r="B670" s="101"/>
      <c r="C670" s="41"/>
      <c r="D670" s="136"/>
      <c r="E670" s="104"/>
      <c r="F670" s="154"/>
      <c r="G670" s="35"/>
    </row>
    <row r="671" spans="1:7" x14ac:dyDescent="0.2">
      <c r="A671" s="29"/>
      <c r="B671" s="101"/>
      <c r="C671" s="41"/>
      <c r="D671" s="136"/>
      <c r="E671" s="104"/>
      <c r="F671" s="154"/>
      <c r="G671" s="35"/>
    </row>
    <row r="672" spans="1:7" x14ac:dyDescent="0.2">
      <c r="A672" s="29"/>
      <c r="B672" s="101"/>
      <c r="C672" s="41"/>
      <c r="D672" s="144"/>
      <c r="E672" s="104"/>
      <c r="F672" s="154"/>
      <c r="G672" s="35"/>
    </row>
    <row r="673" spans="1:7" x14ac:dyDescent="0.2">
      <c r="A673" s="29"/>
      <c r="B673" s="101"/>
      <c r="C673" s="41"/>
      <c r="D673" s="67"/>
      <c r="E673" s="104"/>
      <c r="F673" s="154"/>
      <c r="G673" s="35"/>
    </row>
    <row r="674" spans="1:7" x14ac:dyDescent="0.2">
      <c r="A674" s="29"/>
      <c r="B674" s="101"/>
      <c r="C674" s="41"/>
      <c r="D674" s="136"/>
      <c r="E674" s="153"/>
      <c r="F674" s="128"/>
      <c r="G674" s="35"/>
    </row>
    <row r="675" spans="1:7" x14ac:dyDescent="0.2">
      <c r="A675" s="29"/>
      <c r="B675" s="101"/>
      <c r="C675" s="41"/>
      <c r="D675" s="136"/>
      <c r="E675" s="153"/>
      <c r="F675" s="128"/>
      <c r="G675" s="35"/>
    </row>
    <row r="676" spans="1:7" x14ac:dyDescent="0.2">
      <c r="A676" s="29"/>
      <c r="B676" s="101"/>
      <c r="C676" s="41"/>
      <c r="D676" s="136"/>
      <c r="E676" s="153"/>
      <c r="F676" s="128"/>
      <c r="G676" s="35"/>
    </row>
    <row r="677" spans="1:7" x14ac:dyDescent="0.2">
      <c r="A677" s="29"/>
      <c r="B677" s="101"/>
      <c r="C677" s="41"/>
      <c r="D677" s="136"/>
      <c r="E677" s="153"/>
      <c r="F677" s="128"/>
      <c r="G677" s="35"/>
    </row>
    <row r="678" spans="1:7" x14ac:dyDescent="0.2">
      <c r="A678" s="29"/>
      <c r="B678" s="101"/>
      <c r="C678" s="41"/>
      <c r="D678" s="136"/>
      <c r="E678" s="153"/>
      <c r="F678" s="128"/>
      <c r="G678" s="35"/>
    </row>
    <row r="679" spans="1:7" x14ac:dyDescent="0.2">
      <c r="A679" s="29"/>
      <c r="B679" s="101"/>
      <c r="C679" s="41"/>
      <c r="D679" s="136"/>
      <c r="E679" s="153"/>
      <c r="F679" s="128"/>
      <c r="G679" s="35"/>
    </row>
    <row r="680" spans="1:7" x14ac:dyDescent="0.2">
      <c r="A680" s="29"/>
      <c r="B680" s="101"/>
      <c r="C680" s="41"/>
      <c r="D680" s="136"/>
      <c r="E680" s="102"/>
      <c r="F680" s="128"/>
      <c r="G680" s="35"/>
    </row>
    <row r="681" spans="1:7" x14ac:dyDescent="0.2">
      <c r="A681" s="29"/>
      <c r="B681" s="101"/>
      <c r="C681" s="41"/>
      <c r="D681" s="144"/>
      <c r="E681" s="108"/>
      <c r="F681" s="149"/>
      <c r="G681" s="35"/>
    </row>
    <row r="682" spans="1:7" x14ac:dyDescent="0.2">
      <c r="A682" s="61"/>
      <c r="B682" s="101"/>
      <c r="C682" s="41"/>
      <c r="D682" s="144"/>
      <c r="E682" s="108"/>
      <c r="F682" s="149"/>
      <c r="G682" s="71"/>
    </row>
    <row r="683" spans="1:7" ht="13.5" thickBot="1" x14ac:dyDescent="0.25">
      <c r="A683" s="212"/>
      <c r="B683" s="132"/>
      <c r="C683" s="115"/>
      <c r="D683" s="115"/>
      <c r="E683" s="132"/>
      <c r="F683" s="49" t="s">
        <v>15</v>
      </c>
      <c r="G683" s="213">
        <f>SUM(G646:G682)</f>
        <v>18750</v>
      </c>
    </row>
    <row r="684" spans="1:7" ht="13.5" thickTop="1" x14ac:dyDescent="0.2">
      <c r="A684" s="1149" t="s">
        <v>2316</v>
      </c>
      <c r="B684" s="1150"/>
      <c r="C684" s="1150"/>
      <c r="D684" s="1150"/>
      <c r="E684" s="1150"/>
      <c r="F684" s="1150"/>
      <c r="G684" s="1151"/>
    </row>
    <row r="685" spans="1:7" ht="13.5" thickBot="1" x14ac:dyDescent="0.25">
      <c r="A685" s="52"/>
      <c r="B685" s="103"/>
      <c r="C685" s="1204" t="s">
        <v>2406</v>
      </c>
      <c r="D685" s="1204"/>
      <c r="E685" s="1204"/>
      <c r="F685" s="1204"/>
      <c r="G685" s="1232"/>
    </row>
    <row r="686" spans="1:7" ht="13.5" thickTop="1" x14ac:dyDescent="0.2">
      <c r="A686" s="1130"/>
      <c r="B686" s="1131"/>
      <c r="C686" s="1131"/>
      <c r="D686" s="57" t="s">
        <v>11</v>
      </c>
      <c r="E686" s="1132" t="s">
        <v>12</v>
      </c>
      <c r="F686" s="1132"/>
      <c r="G686" s="1133"/>
    </row>
    <row r="687" spans="1:7" x14ac:dyDescent="0.2">
      <c r="A687" s="1134" t="s">
        <v>17</v>
      </c>
      <c r="B687" s="1135"/>
      <c r="C687" s="1135"/>
      <c r="D687" s="39"/>
      <c r="E687" s="1136"/>
      <c r="F687" s="1137"/>
      <c r="G687" s="1138"/>
    </row>
    <row r="688" spans="1:7" x14ac:dyDescent="0.2">
      <c r="A688" s="1134" t="s">
        <v>38</v>
      </c>
      <c r="B688" s="1135"/>
      <c r="C688" s="1135"/>
      <c r="D688" s="73" t="s">
        <v>147</v>
      </c>
      <c r="E688" s="1139" t="s">
        <v>142</v>
      </c>
      <c r="F688" s="1139"/>
      <c r="G688" s="1140"/>
    </row>
    <row r="689" spans="1:7" ht="13.5" thickBot="1" x14ac:dyDescent="0.25">
      <c r="A689" s="1141" t="s">
        <v>39</v>
      </c>
      <c r="B689" s="1142"/>
      <c r="C689" s="1142"/>
      <c r="D689" s="59" t="s">
        <v>148</v>
      </c>
      <c r="E689" s="1198" t="s">
        <v>0</v>
      </c>
      <c r="F689" s="1143"/>
      <c r="G689" s="1144"/>
    </row>
    <row r="690" spans="1:7" ht="16.5" x14ac:dyDescent="0.25">
      <c r="A690" s="1152" t="s">
        <v>29</v>
      </c>
      <c r="B690" s="1153"/>
      <c r="C690" s="1153"/>
      <c r="D690" s="1153"/>
      <c r="E690" s="1153"/>
      <c r="F690" s="1153"/>
      <c r="G690" s="1154"/>
    </row>
    <row r="691" spans="1:7" x14ac:dyDescent="0.2">
      <c r="A691" s="1155" t="s">
        <v>48</v>
      </c>
      <c r="B691" s="1156"/>
      <c r="C691" s="1156"/>
      <c r="D691" s="1156"/>
      <c r="E691" s="1156"/>
      <c r="F691" s="1156"/>
      <c r="G691" s="1157"/>
    </row>
    <row r="692" spans="1:7" x14ac:dyDescent="0.2">
      <c r="A692" s="1158" t="s">
        <v>49</v>
      </c>
      <c r="B692" s="1159"/>
      <c r="C692" s="1159"/>
      <c r="D692" s="1159"/>
      <c r="E692" s="1159"/>
      <c r="F692" s="1159"/>
      <c r="G692" s="1160"/>
    </row>
    <row r="693" spans="1:7" x14ac:dyDescent="0.2">
      <c r="A693" s="6"/>
      <c r="B693" s="99"/>
      <c r="C693" s="8"/>
      <c r="D693" s="9"/>
      <c r="E693" s="99"/>
      <c r="F693" s="10"/>
      <c r="G693" s="373" t="s">
        <v>8</v>
      </c>
    </row>
    <row r="694" spans="1:7" x14ac:dyDescent="0.2">
      <c r="A694" s="12" t="s">
        <v>1</v>
      </c>
      <c r="B694" s="13"/>
      <c r="C694" s="14" t="s">
        <v>7</v>
      </c>
      <c r="D694" s="13"/>
      <c r="E694" s="343" t="s">
        <v>2390</v>
      </c>
      <c r="F694" s="98"/>
      <c r="G694" s="344" t="s">
        <v>2309</v>
      </c>
    </row>
    <row r="695" spans="1:7" x14ac:dyDescent="0.2">
      <c r="A695" s="17" t="s">
        <v>8</v>
      </c>
      <c r="B695" s="100"/>
      <c r="C695" s="19"/>
      <c r="D695" s="4"/>
      <c r="E695" s="1145"/>
      <c r="F695" s="1146"/>
      <c r="G695" s="20"/>
    </row>
    <row r="696" spans="1:7" x14ac:dyDescent="0.2">
      <c r="A696" s="21" t="s">
        <v>37</v>
      </c>
      <c r="B696" s="22"/>
      <c r="C696" s="22"/>
      <c r="D696" s="22"/>
      <c r="E696" s="23" t="s">
        <v>46</v>
      </c>
      <c r="F696" s="24"/>
      <c r="G696" s="20" t="s">
        <v>50</v>
      </c>
    </row>
    <row r="697" spans="1:7" x14ac:dyDescent="0.2">
      <c r="A697" s="6"/>
      <c r="B697" s="99"/>
      <c r="C697" s="8"/>
      <c r="D697" s="8"/>
      <c r="E697" s="1147"/>
      <c r="F697" s="1148"/>
      <c r="G697" s="25"/>
    </row>
    <row r="698" spans="1:7" ht="26.25" thickBot="1" x14ac:dyDescent="0.25">
      <c r="A698" s="210" t="s">
        <v>47</v>
      </c>
      <c r="B698" s="28" t="s">
        <v>23</v>
      </c>
      <c r="C698" s="28" t="s">
        <v>34</v>
      </c>
      <c r="D698" s="110" t="s">
        <v>53</v>
      </c>
      <c r="E698" s="114" t="s">
        <v>54</v>
      </c>
      <c r="F698" s="111" t="s">
        <v>55</v>
      </c>
      <c r="G698" s="112" t="s">
        <v>35</v>
      </c>
    </row>
    <row r="699" spans="1:7" ht="13.5" thickTop="1" x14ac:dyDescent="0.2">
      <c r="A699" s="29">
        <v>1</v>
      </c>
      <c r="B699" s="101"/>
      <c r="C699" s="352" t="s">
        <v>149</v>
      </c>
      <c r="D699" s="357" t="s">
        <v>2314</v>
      </c>
      <c r="E699" s="158">
        <v>50</v>
      </c>
      <c r="F699" s="128">
        <v>200</v>
      </c>
      <c r="G699" s="35">
        <f>F699*E699</f>
        <v>10000</v>
      </c>
    </row>
    <row r="700" spans="1:7" x14ac:dyDescent="0.2">
      <c r="A700" s="29"/>
      <c r="B700" s="101"/>
      <c r="C700" s="352"/>
      <c r="D700" s="351" t="s">
        <v>358</v>
      </c>
      <c r="E700" s="108"/>
      <c r="F700" s="128"/>
      <c r="G700" s="353" t="s">
        <v>8</v>
      </c>
    </row>
    <row r="701" spans="1:7" x14ac:dyDescent="0.2">
      <c r="A701" s="29">
        <v>2</v>
      </c>
      <c r="B701" s="101"/>
      <c r="C701" s="352" t="s">
        <v>149</v>
      </c>
      <c r="D701" s="351" t="s">
        <v>416</v>
      </c>
      <c r="E701" s="108">
        <v>50</v>
      </c>
      <c r="F701" s="149">
        <v>350</v>
      </c>
      <c r="G701" s="35">
        <f t="shared" ref="G701" si="2">F701*E701</f>
        <v>17500</v>
      </c>
    </row>
    <row r="702" spans="1:7" x14ac:dyDescent="0.2">
      <c r="A702" s="29"/>
      <c r="B702" s="101"/>
      <c r="C702" s="41"/>
      <c r="D702" s="357" t="s">
        <v>358</v>
      </c>
      <c r="E702" s="157"/>
      <c r="F702" s="149"/>
      <c r="G702" s="353" t="s">
        <v>8</v>
      </c>
    </row>
    <row r="703" spans="1:7" x14ac:dyDescent="0.2">
      <c r="A703" s="29">
        <v>3</v>
      </c>
      <c r="B703" s="101"/>
      <c r="C703" s="352" t="s">
        <v>149</v>
      </c>
      <c r="D703" s="351" t="s">
        <v>2315</v>
      </c>
      <c r="E703" s="108">
        <v>50</v>
      </c>
      <c r="F703" s="128">
        <v>200</v>
      </c>
      <c r="G703" s="35">
        <f t="shared" ref="G703" si="3">F703*E703</f>
        <v>10000</v>
      </c>
    </row>
    <row r="704" spans="1:7" x14ac:dyDescent="0.2">
      <c r="A704" s="29"/>
      <c r="B704" s="105"/>
      <c r="C704" s="41"/>
      <c r="D704" s="351" t="s">
        <v>358</v>
      </c>
      <c r="E704" s="102"/>
      <c r="F704" s="128"/>
      <c r="G704" s="35"/>
    </row>
    <row r="705" spans="1:7" x14ac:dyDescent="0.2">
      <c r="A705" s="29"/>
      <c r="B705" s="105"/>
      <c r="C705" s="41"/>
      <c r="D705" s="338"/>
      <c r="E705" s="102"/>
      <c r="F705" s="128"/>
      <c r="G705" s="35"/>
    </row>
    <row r="706" spans="1:7" x14ac:dyDescent="0.2">
      <c r="A706" s="29"/>
      <c r="B706" s="105"/>
      <c r="C706" s="352"/>
      <c r="D706" s="351"/>
      <c r="E706" s="102"/>
      <c r="F706" s="128"/>
      <c r="G706" s="35"/>
    </row>
    <row r="707" spans="1:7" x14ac:dyDescent="0.2">
      <c r="A707" s="29"/>
      <c r="B707" s="151"/>
      <c r="C707" s="119"/>
      <c r="D707" s="351"/>
      <c r="E707" s="108"/>
      <c r="F707" s="150"/>
      <c r="G707" s="35"/>
    </row>
    <row r="708" spans="1:7" x14ac:dyDescent="0.2">
      <c r="A708" s="29"/>
      <c r="B708" s="151"/>
      <c r="C708" s="119"/>
      <c r="D708" s="144"/>
      <c r="E708" s="108"/>
      <c r="F708" s="150"/>
      <c r="G708" s="35"/>
    </row>
    <row r="709" spans="1:7" x14ac:dyDescent="0.2">
      <c r="A709" s="29"/>
      <c r="B709" s="101"/>
      <c r="C709" s="41"/>
      <c r="D709" s="144"/>
      <c r="E709" s="155"/>
      <c r="F709" s="128"/>
      <c r="G709" s="35"/>
    </row>
    <row r="710" spans="1:7" x14ac:dyDescent="0.2">
      <c r="A710" s="29"/>
      <c r="B710" s="106"/>
      <c r="C710" s="41"/>
      <c r="D710" s="136"/>
      <c r="E710" s="104"/>
      <c r="F710" s="128"/>
      <c r="G710" s="35"/>
    </row>
    <row r="711" spans="1:7" x14ac:dyDescent="0.2">
      <c r="A711" s="29"/>
      <c r="B711" s="105"/>
      <c r="C711" s="41"/>
      <c r="D711" s="136"/>
      <c r="E711" s="108"/>
      <c r="F711" s="152"/>
      <c r="G711" s="35"/>
    </row>
    <row r="712" spans="1:7" x14ac:dyDescent="0.2">
      <c r="A712" s="29"/>
      <c r="B712" s="107"/>
      <c r="C712" s="41"/>
      <c r="D712" s="136"/>
      <c r="E712" s="153"/>
      <c r="F712" s="128"/>
      <c r="G712" s="35"/>
    </row>
    <row r="713" spans="1:7" x14ac:dyDescent="0.2">
      <c r="A713" s="29"/>
      <c r="B713" s="107"/>
      <c r="C713" s="41"/>
      <c r="D713" s="136"/>
      <c r="E713" s="153"/>
      <c r="F713" s="128"/>
      <c r="G713" s="35"/>
    </row>
    <row r="714" spans="1:7" x14ac:dyDescent="0.2">
      <c r="A714" s="29"/>
      <c r="B714" s="107"/>
      <c r="C714" s="41"/>
      <c r="D714" s="136"/>
      <c r="E714" s="153"/>
      <c r="F714" s="128"/>
      <c r="G714" s="35"/>
    </row>
    <row r="715" spans="1:7" x14ac:dyDescent="0.2">
      <c r="A715" s="29"/>
      <c r="B715" s="107"/>
      <c r="C715" s="41"/>
      <c r="D715" s="136"/>
      <c r="E715" s="153"/>
      <c r="F715" s="128"/>
      <c r="G715" s="35"/>
    </row>
    <row r="716" spans="1:7" x14ac:dyDescent="0.2">
      <c r="A716" s="29"/>
      <c r="B716" s="101"/>
      <c r="C716" s="41"/>
      <c r="D716" s="144"/>
      <c r="E716" s="108"/>
      <c r="F716" s="128"/>
      <c r="G716" s="35"/>
    </row>
    <row r="717" spans="1:7" x14ac:dyDescent="0.2">
      <c r="A717" s="29"/>
      <c r="B717" s="101"/>
      <c r="C717" s="41"/>
      <c r="D717" s="144"/>
      <c r="E717" s="153"/>
      <c r="F717" s="128"/>
      <c r="G717" s="35"/>
    </row>
    <row r="718" spans="1:7" x14ac:dyDescent="0.2">
      <c r="A718" s="29"/>
      <c r="B718" s="106"/>
      <c r="C718" s="41"/>
      <c r="D718" s="136"/>
      <c r="E718" s="104"/>
      <c r="F718" s="154"/>
      <c r="G718" s="35"/>
    </row>
    <row r="719" spans="1:7" x14ac:dyDescent="0.2">
      <c r="A719" s="29"/>
      <c r="B719" s="105"/>
      <c r="C719" s="41"/>
      <c r="D719" s="130"/>
      <c r="E719" s="104"/>
      <c r="F719" s="154"/>
      <c r="G719" s="35"/>
    </row>
    <row r="720" spans="1:7" x14ac:dyDescent="0.2">
      <c r="A720" s="29"/>
      <c r="B720" s="105"/>
      <c r="C720" s="41"/>
      <c r="D720" s="136"/>
      <c r="E720" s="104"/>
      <c r="F720" s="154"/>
      <c r="G720" s="35"/>
    </row>
    <row r="721" spans="1:7" x14ac:dyDescent="0.2">
      <c r="A721" s="29"/>
      <c r="B721" s="101"/>
      <c r="C721" s="41"/>
      <c r="D721" s="136"/>
      <c r="E721" s="104"/>
      <c r="F721" s="154"/>
      <c r="G721" s="35"/>
    </row>
    <row r="722" spans="1:7" x14ac:dyDescent="0.2">
      <c r="A722" s="29"/>
      <c r="B722" s="101"/>
      <c r="C722" s="41"/>
      <c r="D722" s="136"/>
      <c r="E722" s="104"/>
      <c r="F722" s="154"/>
      <c r="G722" s="35"/>
    </row>
    <row r="723" spans="1:7" x14ac:dyDescent="0.2">
      <c r="A723" s="29"/>
      <c r="B723" s="101"/>
      <c r="C723" s="41"/>
      <c r="D723" s="136"/>
      <c r="E723" s="104"/>
      <c r="F723" s="154"/>
      <c r="G723" s="35"/>
    </row>
    <row r="724" spans="1:7" x14ac:dyDescent="0.2">
      <c r="A724" s="29"/>
      <c r="B724" s="101"/>
      <c r="C724" s="41"/>
      <c r="D724" s="136"/>
      <c r="E724" s="104"/>
      <c r="F724" s="154"/>
      <c r="G724" s="35"/>
    </row>
    <row r="725" spans="1:7" x14ac:dyDescent="0.2">
      <c r="A725" s="29"/>
      <c r="B725" s="101"/>
      <c r="C725" s="41"/>
      <c r="D725" s="144"/>
      <c r="E725" s="104"/>
      <c r="F725" s="154"/>
      <c r="G725" s="35"/>
    </row>
    <row r="726" spans="1:7" x14ac:dyDescent="0.2">
      <c r="A726" s="29"/>
      <c r="B726" s="101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136"/>
      <c r="E727" s="153"/>
      <c r="F727" s="128"/>
      <c r="G727" s="35"/>
    </row>
    <row r="728" spans="1:7" x14ac:dyDescent="0.2">
      <c r="A728" s="29"/>
      <c r="B728" s="101"/>
      <c r="C728" s="41"/>
      <c r="D728" s="136"/>
      <c r="E728" s="153"/>
      <c r="F728" s="128"/>
      <c r="G728" s="35"/>
    </row>
    <row r="729" spans="1:7" x14ac:dyDescent="0.2">
      <c r="A729" s="29"/>
      <c r="B729" s="101"/>
      <c r="C729" s="41"/>
      <c r="D729" s="136"/>
      <c r="E729" s="153"/>
      <c r="F729" s="128"/>
      <c r="G729" s="35"/>
    </row>
    <row r="730" spans="1:7" x14ac:dyDescent="0.2">
      <c r="A730" s="29"/>
      <c r="B730" s="101"/>
      <c r="C730" s="41"/>
      <c r="D730" s="136"/>
      <c r="E730" s="153"/>
      <c r="F730" s="128"/>
      <c r="G730" s="35"/>
    </row>
    <row r="731" spans="1:7" x14ac:dyDescent="0.2">
      <c r="A731" s="29"/>
      <c r="B731" s="101"/>
      <c r="C731" s="41"/>
      <c r="D731" s="136"/>
      <c r="E731" s="153"/>
      <c r="F731" s="128"/>
      <c r="G731" s="35"/>
    </row>
    <row r="732" spans="1:7" x14ac:dyDescent="0.2">
      <c r="A732" s="29"/>
      <c r="B732" s="101"/>
      <c r="C732" s="41"/>
      <c r="D732" s="136"/>
      <c r="E732" s="153"/>
      <c r="F732" s="128"/>
      <c r="G732" s="35"/>
    </row>
    <row r="733" spans="1:7" x14ac:dyDescent="0.2">
      <c r="A733" s="29"/>
      <c r="B733" s="101"/>
      <c r="C733" s="41"/>
      <c r="D733" s="136"/>
      <c r="E733" s="102"/>
      <c r="F733" s="128"/>
      <c r="G733" s="35"/>
    </row>
    <row r="734" spans="1:7" x14ac:dyDescent="0.2">
      <c r="A734" s="29"/>
      <c r="B734" s="101"/>
      <c r="C734" s="41"/>
      <c r="D734" s="144"/>
      <c r="E734" s="108"/>
      <c r="F734" s="149"/>
      <c r="G734" s="35"/>
    </row>
    <row r="735" spans="1:7" x14ac:dyDescent="0.2">
      <c r="A735" s="61"/>
      <c r="B735" s="101"/>
      <c r="C735" s="41"/>
      <c r="D735" s="144"/>
      <c r="E735" s="108"/>
      <c r="F735" s="149"/>
      <c r="G735" s="71"/>
    </row>
    <row r="736" spans="1:7" ht="13.5" thickBot="1" x14ac:dyDescent="0.25">
      <c r="A736" s="212"/>
      <c r="B736" s="132"/>
      <c r="C736" s="115"/>
      <c r="D736" s="115"/>
      <c r="E736" s="132"/>
      <c r="F736" s="49" t="s">
        <v>15</v>
      </c>
      <c r="G736" s="213">
        <f>SUM(G699:G735)</f>
        <v>37500</v>
      </c>
    </row>
    <row r="737" spans="1:7" ht="13.5" thickTop="1" x14ac:dyDescent="0.2">
      <c r="A737" s="1149" t="s">
        <v>2317</v>
      </c>
      <c r="B737" s="1150"/>
      <c r="C737" s="1150"/>
      <c r="D737" s="1150"/>
      <c r="E737" s="1150"/>
      <c r="F737" s="1150"/>
      <c r="G737" s="1151"/>
    </row>
    <row r="738" spans="1:7" ht="13.5" thickBot="1" x14ac:dyDescent="0.25">
      <c r="A738" s="52"/>
      <c r="B738" s="103"/>
      <c r="C738" s="1204" t="s">
        <v>2318</v>
      </c>
      <c r="D738" s="1204"/>
      <c r="E738" s="1204"/>
      <c r="F738" s="1204"/>
      <c r="G738" s="1232"/>
    </row>
    <row r="739" spans="1:7" ht="13.5" thickTop="1" x14ac:dyDescent="0.2">
      <c r="A739" s="1130"/>
      <c r="B739" s="1131"/>
      <c r="C739" s="1131"/>
      <c r="D739" s="57" t="s">
        <v>11</v>
      </c>
      <c r="E739" s="1132" t="s">
        <v>12</v>
      </c>
      <c r="F739" s="1132"/>
      <c r="G739" s="1133"/>
    </row>
    <row r="740" spans="1:7" x14ac:dyDescent="0.2">
      <c r="A740" s="1134" t="s">
        <v>17</v>
      </c>
      <c r="B740" s="1135"/>
      <c r="C740" s="1135"/>
      <c r="D740" s="39"/>
      <c r="E740" s="1136"/>
      <c r="F740" s="1137"/>
      <c r="G740" s="1138"/>
    </row>
    <row r="741" spans="1:7" x14ac:dyDescent="0.2">
      <c r="A741" s="1134" t="s">
        <v>38</v>
      </c>
      <c r="B741" s="1135"/>
      <c r="C741" s="1135"/>
      <c r="D741" s="73" t="s">
        <v>147</v>
      </c>
      <c r="E741" s="1139" t="s">
        <v>142</v>
      </c>
      <c r="F741" s="1139"/>
      <c r="G741" s="1140"/>
    </row>
    <row r="742" spans="1:7" ht="13.5" thickBot="1" x14ac:dyDescent="0.25">
      <c r="A742" s="1141" t="s">
        <v>39</v>
      </c>
      <c r="B742" s="1142"/>
      <c r="C742" s="1142"/>
      <c r="D742" s="59" t="s">
        <v>148</v>
      </c>
      <c r="E742" s="1198" t="s">
        <v>0</v>
      </c>
      <c r="F742" s="1143"/>
      <c r="G742" s="1144"/>
    </row>
    <row r="743" spans="1:7" ht="16.5" x14ac:dyDescent="0.25">
      <c r="A743" s="1152" t="s">
        <v>29</v>
      </c>
      <c r="B743" s="1153"/>
      <c r="C743" s="1153"/>
      <c r="D743" s="1153"/>
      <c r="E743" s="1153"/>
      <c r="F743" s="1153"/>
      <c r="G743" s="1154"/>
    </row>
    <row r="744" spans="1:7" x14ac:dyDescent="0.2">
      <c r="A744" s="1155" t="s">
        <v>48</v>
      </c>
      <c r="B744" s="1156"/>
      <c r="C744" s="1156"/>
      <c r="D744" s="1156"/>
      <c r="E744" s="1156"/>
      <c r="F744" s="1156"/>
      <c r="G744" s="1157"/>
    </row>
    <row r="745" spans="1:7" x14ac:dyDescent="0.2">
      <c r="A745" s="1158" t="s">
        <v>49</v>
      </c>
      <c r="B745" s="1159"/>
      <c r="C745" s="1159"/>
      <c r="D745" s="1159"/>
      <c r="E745" s="1159"/>
      <c r="F745" s="1159"/>
      <c r="G745" s="1160"/>
    </row>
    <row r="746" spans="1:7" x14ac:dyDescent="0.2">
      <c r="A746" s="6"/>
      <c r="B746" s="99"/>
      <c r="C746" s="8"/>
      <c r="D746" s="9"/>
      <c r="E746" s="99"/>
      <c r="F746" s="10"/>
      <c r="G746" s="373" t="s">
        <v>8</v>
      </c>
    </row>
    <row r="747" spans="1:7" x14ac:dyDescent="0.2">
      <c r="A747" s="12" t="s">
        <v>1</v>
      </c>
      <c r="B747" s="13"/>
      <c r="C747" s="14" t="s">
        <v>7</v>
      </c>
      <c r="D747" s="13"/>
      <c r="E747" s="343" t="s">
        <v>2588</v>
      </c>
      <c r="F747" s="98"/>
      <c r="G747" s="344" t="s">
        <v>2537</v>
      </c>
    </row>
    <row r="748" spans="1:7" x14ac:dyDescent="0.2">
      <c r="A748" s="17" t="s">
        <v>8</v>
      </c>
      <c r="B748" s="100"/>
      <c r="C748" s="19"/>
      <c r="D748" s="4"/>
      <c r="E748" s="1145"/>
      <c r="F748" s="1146"/>
      <c r="G748" s="20"/>
    </row>
    <row r="749" spans="1:7" x14ac:dyDescent="0.2">
      <c r="A749" s="21" t="s">
        <v>37</v>
      </c>
      <c r="B749" s="22"/>
      <c r="C749" s="22"/>
      <c r="D749" s="22"/>
      <c r="E749" s="23" t="s">
        <v>46</v>
      </c>
      <c r="F749" s="24"/>
      <c r="G749" s="20" t="s">
        <v>50</v>
      </c>
    </row>
    <row r="750" spans="1:7" x14ac:dyDescent="0.2">
      <c r="A750" s="6"/>
      <c r="B750" s="99"/>
      <c r="C750" s="8"/>
      <c r="D750" s="8"/>
      <c r="E750" s="1147"/>
      <c r="F750" s="1148"/>
      <c r="G750" s="25"/>
    </row>
    <row r="751" spans="1:7" ht="26.25" thickBot="1" x14ac:dyDescent="0.25">
      <c r="A751" s="210" t="s">
        <v>47</v>
      </c>
      <c r="B751" s="28" t="s">
        <v>23</v>
      </c>
      <c r="C751" s="28" t="s">
        <v>34</v>
      </c>
      <c r="D751" s="110" t="s">
        <v>53</v>
      </c>
      <c r="E751" s="114" t="s">
        <v>54</v>
      </c>
      <c r="F751" s="111" t="s">
        <v>55</v>
      </c>
      <c r="G751" s="112" t="s">
        <v>35</v>
      </c>
    </row>
    <row r="752" spans="1:7" ht="13.5" thickTop="1" x14ac:dyDescent="0.2">
      <c r="A752" s="29">
        <v>1</v>
      </c>
      <c r="B752" s="101"/>
      <c r="C752" s="352" t="s">
        <v>149</v>
      </c>
      <c r="D752" s="357" t="s">
        <v>2501</v>
      </c>
      <c r="E752" s="158">
        <v>480</v>
      </c>
      <c r="F752" s="128">
        <v>200</v>
      </c>
      <c r="G752" s="35">
        <f>F752*E752</f>
        <v>96000</v>
      </c>
    </row>
    <row r="753" spans="1:9" x14ac:dyDescent="0.2">
      <c r="A753" s="29">
        <v>2</v>
      </c>
      <c r="B753" s="101"/>
      <c r="C753" s="352" t="s">
        <v>149</v>
      </c>
      <c r="D753" s="351" t="s">
        <v>416</v>
      </c>
      <c r="E753" s="108">
        <v>480</v>
      </c>
      <c r="F753" s="128">
        <v>350</v>
      </c>
      <c r="G753" s="35">
        <f t="shared" ref="G753:G755" si="4">F753*E753</f>
        <v>168000</v>
      </c>
    </row>
    <row r="754" spans="1:9" x14ac:dyDescent="0.2">
      <c r="A754" s="29"/>
      <c r="B754" s="101"/>
      <c r="C754" s="352"/>
      <c r="D754" s="351" t="s">
        <v>358</v>
      </c>
      <c r="E754" s="108"/>
      <c r="F754" s="149"/>
      <c r="G754" s="35"/>
    </row>
    <row r="755" spans="1:9" x14ac:dyDescent="0.2">
      <c r="A755" s="29">
        <v>3</v>
      </c>
      <c r="B755" s="101"/>
      <c r="C755" s="352" t="s">
        <v>149</v>
      </c>
      <c r="D755" s="357" t="s">
        <v>2502</v>
      </c>
      <c r="E755" s="108">
        <v>480</v>
      </c>
      <c r="F755" s="149">
        <v>200</v>
      </c>
      <c r="G755" s="35">
        <f t="shared" si="4"/>
        <v>96000</v>
      </c>
    </row>
    <row r="756" spans="1:9" x14ac:dyDescent="0.2">
      <c r="A756" s="29"/>
      <c r="B756" s="101"/>
      <c r="C756" s="352"/>
      <c r="D756" s="351"/>
      <c r="E756" s="108"/>
      <c r="F756" s="128"/>
      <c r="G756" s="35"/>
    </row>
    <row r="757" spans="1:9" x14ac:dyDescent="0.2">
      <c r="A757" s="29"/>
      <c r="B757" s="105"/>
      <c r="C757" s="41"/>
      <c r="D757" s="351"/>
      <c r="E757" s="102"/>
      <c r="F757" s="128"/>
      <c r="G757" s="35"/>
    </row>
    <row r="758" spans="1:9" x14ac:dyDescent="0.2">
      <c r="A758" s="29"/>
      <c r="B758" s="105"/>
      <c r="C758" s="41"/>
      <c r="D758" s="338"/>
      <c r="E758" s="102"/>
      <c r="F758" s="128"/>
      <c r="G758" s="35"/>
    </row>
    <row r="759" spans="1:9" x14ac:dyDescent="0.2">
      <c r="A759" s="29"/>
      <c r="B759" s="105"/>
      <c r="C759" s="352"/>
      <c r="D759" s="351"/>
      <c r="E759" s="102"/>
      <c r="F759" s="128"/>
      <c r="G759" s="35"/>
    </row>
    <row r="760" spans="1:9" x14ac:dyDescent="0.2">
      <c r="A760" s="29"/>
      <c r="B760" s="151"/>
      <c r="C760" s="119"/>
      <c r="D760" s="351"/>
      <c r="E760" s="108"/>
      <c r="F760" s="150"/>
      <c r="G760" s="35"/>
    </row>
    <row r="761" spans="1:9" x14ac:dyDescent="0.2">
      <c r="A761" s="29"/>
      <c r="B761" s="151"/>
      <c r="C761" s="119"/>
      <c r="D761" s="144"/>
      <c r="E761" s="108"/>
      <c r="F761" s="150"/>
      <c r="G761" s="35"/>
    </row>
    <row r="762" spans="1:9" x14ac:dyDescent="0.2">
      <c r="A762" s="29"/>
      <c r="B762" s="101"/>
      <c r="C762" s="41"/>
      <c r="D762" s="144"/>
      <c r="E762" s="393" t="s">
        <v>150</v>
      </c>
      <c r="F762" s="128"/>
      <c r="G762" s="35"/>
    </row>
    <row r="763" spans="1:9" x14ac:dyDescent="0.2">
      <c r="A763" s="29"/>
      <c r="B763" s="106"/>
      <c r="C763" s="41"/>
      <c r="D763" s="136"/>
      <c r="E763" s="104"/>
      <c r="F763" s="128"/>
      <c r="G763" s="35"/>
    </row>
    <row r="764" spans="1:9" x14ac:dyDescent="0.2">
      <c r="A764" s="29"/>
      <c r="B764" s="105"/>
      <c r="C764" s="41"/>
      <c r="D764" s="357" t="s">
        <v>483</v>
      </c>
      <c r="E764" s="108"/>
      <c r="F764" s="152"/>
      <c r="G764" s="35"/>
    </row>
    <row r="765" spans="1:9" x14ac:dyDescent="0.2">
      <c r="A765" s="29"/>
      <c r="B765" s="107"/>
      <c r="C765" s="41"/>
      <c r="D765" s="136"/>
      <c r="E765" s="153"/>
      <c r="F765" s="128"/>
      <c r="G765" s="35"/>
      <c r="H765" s="1" t="s">
        <v>8</v>
      </c>
    </row>
    <row r="766" spans="1:9" x14ac:dyDescent="0.2">
      <c r="A766" s="29"/>
      <c r="B766" s="107"/>
      <c r="C766" s="41"/>
      <c r="D766" s="136"/>
      <c r="E766" s="153"/>
      <c r="F766" s="128"/>
      <c r="G766" s="35"/>
      <c r="H766" s="1" t="s">
        <v>8</v>
      </c>
    </row>
    <row r="767" spans="1:9" x14ac:dyDescent="0.2">
      <c r="A767" s="29"/>
      <c r="B767" s="107"/>
      <c r="C767" s="41"/>
      <c r="D767" s="136"/>
      <c r="E767" s="153"/>
      <c r="F767" s="128"/>
      <c r="G767" s="35"/>
      <c r="H767" s="1" t="s">
        <v>8</v>
      </c>
      <c r="I767" s="411" t="s">
        <v>2685</v>
      </c>
    </row>
    <row r="768" spans="1:9" x14ac:dyDescent="0.2">
      <c r="A768" s="29"/>
      <c r="B768" s="107"/>
      <c r="C768" s="41"/>
      <c r="D768" s="136"/>
      <c r="E768" s="153"/>
      <c r="F768" s="128"/>
      <c r="G768" s="35"/>
    </row>
    <row r="769" spans="1:7" x14ac:dyDescent="0.2">
      <c r="A769" s="29"/>
      <c r="B769" s="101"/>
      <c r="C769" s="41"/>
      <c r="D769" s="144"/>
      <c r="E769" s="108"/>
      <c r="F769" s="128"/>
      <c r="G769" s="35"/>
    </row>
    <row r="770" spans="1:7" x14ac:dyDescent="0.2">
      <c r="A770" s="29"/>
      <c r="B770" s="101"/>
      <c r="C770" s="41"/>
      <c r="D770" s="144"/>
      <c r="E770" s="153"/>
      <c r="F770" s="128"/>
      <c r="G770" s="35"/>
    </row>
    <row r="771" spans="1:7" x14ac:dyDescent="0.2">
      <c r="A771" s="29"/>
      <c r="B771" s="106"/>
      <c r="C771" s="41"/>
      <c r="D771" s="136"/>
      <c r="E771" s="104"/>
      <c r="F771" s="154"/>
      <c r="G771" s="35"/>
    </row>
    <row r="772" spans="1:7" x14ac:dyDescent="0.2">
      <c r="A772" s="29"/>
      <c r="B772" s="105"/>
      <c r="C772" s="41"/>
      <c r="D772" s="130"/>
      <c r="E772" s="104"/>
      <c r="F772" s="154"/>
      <c r="G772" s="35"/>
    </row>
    <row r="773" spans="1:7" x14ac:dyDescent="0.2">
      <c r="A773" s="29"/>
      <c r="B773" s="105"/>
      <c r="C773" s="41"/>
      <c r="D773" s="136"/>
      <c r="E773" s="104"/>
      <c r="F773" s="154"/>
      <c r="G773" s="35"/>
    </row>
    <row r="774" spans="1:7" x14ac:dyDescent="0.2">
      <c r="A774" s="29"/>
      <c r="B774" s="101"/>
      <c r="C774" s="41"/>
      <c r="D774" s="136"/>
      <c r="E774" s="104"/>
      <c r="F774" s="154"/>
      <c r="G774" s="35"/>
    </row>
    <row r="775" spans="1:7" x14ac:dyDescent="0.2">
      <c r="A775" s="29"/>
      <c r="B775" s="101"/>
      <c r="C775" s="41"/>
      <c r="D775" s="136"/>
      <c r="E775" s="104"/>
      <c r="F775" s="154"/>
      <c r="G775" s="35"/>
    </row>
    <row r="776" spans="1:7" x14ac:dyDescent="0.2">
      <c r="A776" s="29"/>
      <c r="B776" s="101"/>
      <c r="C776" s="41"/>
      <c r="D776" s="136"/>
      <c r="E776" s="104"/>
      <c r="F776" s="154"/>
      <c r="G776" s="35"/>
    </row>
    <row r="777" spans="1:7" x14ac:dyDescent="0.2">
      <c r="A777" s="29"/>
      <c r="B777" s="101"/>
      <c r="C777" s="41"/>
      <c r="D777" s="136"/>
      <c r="E777" s="104"/>
      <c r="F777" s="154"/>
      <c r="G777" s="35"/>
    </row>
    <row r="778" spans="1:7" x14ac:dyDescent="0.2">
      <c r="A778" s="29"/>
      <c r="B778" s="101"/>
      <c r="C778" s="41"/>
      <c r="D778" s="144"/>
      <c r="E778" s="104"/>
      <c r="F778" s="154"/>
      <c r="G778" s="35"/>
    </row>
    <row r="779" spans="1:7" x14ac:dyDescent="0.2">
      <c r="A779" s="29"/>
      <c r="B779" s="101"/>
      <c r="C779" s="41"/>
      <c r="D779" s="67"/>
      <c r="E779" s="104"/>
      <c r="F779" s="154"/>
      <c r="G779" s="35"/>
    </row>
    <row r="780" spans="1:7" x14ac:dyDescent="0.2">
      <c r="A780" s="29"/>
      <c r="B780" s="101"/>
      <c r="C780" s="41"/>
      <c r="D780" s="136"/>
      <c r="E780" s="153"/>
      <c r="F780" s="128"/>
      <c r="G780" s="35"/>
    </row>
    <row r="781" spans="1:7" x14ac:dyDescent="0.2">
      <c r="A781" s="29"/>
      <c r="B781" s="101"/>
      <c r="C781" s="41"/>
      <c r="D781" s="136"/>
      <c r="E781" s="153"/>
      <c r="F781" s="128"/>
      <c r="G781" s="35"/>
    </row>
    <row r="782" spans="1:7" x14ac:dyDescent="0.2">
      <c r="A782" s="29"/>
      <c r="B782" s="101"/>
      <c r="C782" s="41"/>
      <c r="D782" s="136"/>
      <c r="E782" s="153"/>
      <c r="F782" s="128"/>
      <c r="G782" s="35"/>
    </row>
    <row r="783" spans="1:7" x14ac:dyDescent="0.2">
      <c r="A783" s="29"/>
      <c r="B783" s="101"/>
      <c r="C783" s="41"/>
      <c r="D783" s="136"/>
      <c r="E783" s="153"/>
      <c r="F783" s="128"/>
      <c r="G783" s="35"/>
    </row>
    <row r="784" spans="1:7" x14ac:dyDescent="0.2">
      <c r="A784" s="29"/>
      <c r="B784" s="101"/>
      <c r="C784" s="41"/>
      <c r="D784" s="136"/>
      <c r="E784" s="153"/>
      <c r="F784" s="128"/>
      <c r="G784" s="35"/>
    </row>
    <row r="785" spans="1:7" x14ac:dyDescent="0.2">
      <c r="A785" s="29"/>
      <c r="B785" s="101"/>
      <c r="C785" s="41"/>
      <c r="D785" s="136"/>
      <c r="E785" s="153"/>
      <c r="F785" s="128"/>
      <c r="G785" s="35"/>
    </row>
    <row r="786" spans="1:7" x14ac:dyDescent="0.2">
      <c r="A786" s="29"/>
      <c r="B786" s="101"/>
      <c r="C786" s="41"/>
      <c r="D786" s="136"/>
      <c r="E786" s="102"/>
      <c r="F786" s="128"/>
      <c r="G786" s="35"/>
    </row>
    <row r="787" spans="1:7" x14ac:dyDescent="0.2">
      <c r="A787" s="29"/>
      <c r="B787" s="101"/>
      <c r="C787" s="41"/>
      <c r="D787" s="144"/>
      <c r="E787" s="108"/>
      <c r="F787" s="149"/>
      <c r="G787" s="35"/>
    </row>
    <row r="788" spans="1:7" x14ac:dyDescent="0.2">
      <c r="A788" s="61"/>
      <c r="B788" s="101"/>
      <c r="C788" s="41"/>
      <c r="D788" s="144"/>
      <c r="E788" s="108"/>
      <c r="F788" s="149"/>
      <c r="G788" s="71"/>
    </row>
    <row r="789" spans="1:7" ht="13.5" thickBot="1" x14ac:dyDescent="0.25">
      <c r="A789" s="212"/>
      <c r="B789" s="132"/>
      <c r="C789" s="115"/>
      <c r="D789" s="115"/>
      <c r="E789" s="132"/>
      <c r="F789" s="49" t="s">
        <v>15</v>
      </c>
      <c r="G789" s="213">
        <f>SUM(G752:G788)</f>
        <v>360000</v>
      </c>
    </row>
    <row r="790" spans="1:7" ht="13.5" thickTop="1" x14ac:dyDescent="0.2">
      <c r="A790" s="1149" t="s">
        <v>2503</v>
      </c>
      <c r="B790" s="1150"/>
      <c r="C790" s="1150"/>
      <c r="D790" s="1150"/>
      <c r="E790" s="1150"/>
      <c r="F790" s="1150"/>
      <c r="G790" s="1151"/>
    </row>
    <row r="791" spans="1:7" ht="13.5" thickBot="1" x14ac:dyDescent="0.25">
      <c r="A791" s="52"/>
      <c r="B791" s="103"/>
      <c r="C791" s="1204" t="s">
        <v>2504</v>
      </c>
      <c r="D791" s="1204"/>
      <c r="E791" s="1204"/>
      <c r="F791" s="1204"/>
      <c r="G791" s="1232"/>
    </row>
    <row r="792" spans="1:7" ht="13.5" thickTop="1" x14ac:dyDescent="0.2">
      <c r="A792" s="1130"/>
      <c r="B792" s="1131"/>
      <c r="C792" s="1131"/>
      <c r="D792" s="57" t="s">
        <v>11</v>
      </c>
      <c r="E792" s="1132" t="s">
        <v>12</v>
      </c>
      <c r="F792" s="1132"/>
      <c r="G792" s="1133"/>
    </row>
    <row r="793" spans="1:7" x14ac:dyDescent="0.2">
      <c r="A793" s="1134" t="s">
        <v>17</v>
      </c>
      <c r="B793" s="1135"/>
      <c r="C793" s="1135"/>
      <c r="D793" s="39"/>
      <c r="E793" s="1136"/>
      <c r="F793" s="1137"/>
      <c r="G793" s="1138"/>
    </row>
    <row r="794" spans="1:7" x14ac:dyDescent="0.2">
      <c r="A794" s="1134" t="s">
        <v>38</v>
      </c>
      <c r="B794" s="1135"/>
      <c r="C794" s="1135"/>
      <c r="D794" s="73" t="s">
        <v>147</v>
      </c>
      <c r="E794" s="1139" t="s">
        <v>142</v>
      </c>
      <c r="F794" s="1139"/>
      <c r="G794" s="1140"/>
    </row>
    <row r="795" spans="1:7" ht="13.5" thickBot="1" x14ac:dyDescent="0.25">
      <c r="A795" s="1141" t="s">
        <v>39</v>
      </c>
      <c r="B795" s="1142"/>
      <c r="C795" s="1142"/>
      <c r="D795" s="59" t="s">
        <v>148</v>
      </c>
      <c r="E795" s="1198" t="s">
        <v>0</v>
      </c>
      <c r="F795" s="1143"/>
      <c r="G795" s="1144"/>
    </row>
    <row r="796" spans="1:7" ht="16.5" x14ac:dyDescent="0.25">
      <c r="A796" s="1152" t="s">
        <v>29</v>
      </c>
      <c r="B796" s="1153"/>
      <c r="C796" s="1153"/>
      <c r="D796" s="1153"/>
      <c r="E796" s="1153"/>
      <c r="F796" s="1153"/>
      <c r="G796" s="1154"/>
    </row>
    <row r="797" spans="1:7" x14ac:dyDescent="0.2">
      <c r="A797" s="1155" t="s">
        <v>48</v>
      </c>
      <c r="B797" s="1156"/>
      <c r="C797" s="1156"/>
      <c r="D797" s="1156"/>
      <c r="E797" s="1156"/>
      <c r="F797" s="1156"/>
      <c r="G797" s="1157"/>
    </row>
    <row r="798" spans="1:7" x14ac:dyDescent="0.2">
      <c r="A798" s="1158" t="s">
        <v>49</v>
      </c>
      <c r="B798" s="1159"/>
      <c r="C798" s="1159"/>
      <c r="D798" s="1159"/>
      <c r="E798" s="1159"/>
      <c r="F798" s="1159"/>
      <c r="G798" s="1160"/>
    </row>
    <row r="799" spans="1:7" x14ac:dyDescent="0.2">
      <c r="A799" s="6"/>
      <c r="B799" s="99"/>
      <c r="C799" s="8"/>
      <c r="D799" s="9"/>
      <c r="E799" s="99"/>
      <c r="F799" s="10"/>
      <c r="G799" s="373" t="s">
        <v>8</v>
      </c>
    </row>
    <row r="800" spans="1:7" x14ac:dyDescent="0.2">
      <c r="A800" s="12" t="s">
        <v>1</v>
      </c>
      <c r="B800" s="13"/>
      <c r="C800" s="14" t="s">
        <v>7</v>
      </c>
      <c r="D800" s="13"/>
      <c r="E800" s="343" t="s">
        <v>2683</v>
      </c>
      <c r="F800" s="98"/>
      <c r="G800" s="344" t="s">
        <v>2619</v>
      </c>
    </row>
    <row r="801" spans="1:7" x14ac:dyDescent="0.2">
      <c r="A801" s="17" t="s">
        <v>8</v>
      </c>
      <c r="B801" s="100"/>
      <c r="C801" s="19"/>
      <c r="D801" s="4"/>
      <c r="E801" s="1145"/>
      <c r="F801" s="1146"/>
      <c r="G801" s="20"/>
    </row>
    <row r="802" spans="1:7" x14ac:dyDescent="0.2">
      <c r="A802" s="21" t="s">
        <v>37</v>
      </c>
      <c r="B802" s="22"/>
      <c r="C802" s="22"/>
      <c r="D802" s="22"/>
      <c r="E802" s="23" t="s">
        <v>46</v>
      </c>
      <c r="F802" s="24"/>
      <c r="G802" s="20" t="s">
        <v>50</v>
      </c>
    </row>
    <row r="803" spans="1:7" x14ac:dyDescent="0.2">
      <c r="A803" s="6"/>
      <c r="B803" s="99"/>
      <c r="C803" s="8"/>
      <c r="D803" s="8"/>
      <c r="E803" s="1147"/>
      <c r="F803" s="1148"/>
      <c r="G803" s="25"/>
    </row>
    <row r="804" spans="1:7" ht="26.25" thickBot="1" x14ac:dyDescent="0.25">
      <c r="A804" s="210" t="s">
        <v>47</v>
      </c>
      <c r="B804" s="28" t="s">
        <v>23</v>
      </c>
      <c r="C804" s="28" t="s">
        <v>34</v>
      </c>
      <c r="D804" s="110" t="s">
        <v>53</v>
      </c>
      <c r="E804" s="114" t="s">
        <v>54</v>
      </c>
      <c r="F804" s="111" t="s">
        <v>55</v>
      </c>
      <c r="G804" s="112" t="s">
        <v>35</v>
      </c>
    </row>
    <row r="805" spans="1:7" ht="13.5" thickTop="1" x14ac:dyDescent="0.2">
      <c r="A805" s="29">
        <v>1</v>
      </c>
      <c r="B805" s="101"/>
      <c r="C805" s="352" t="s">
        <v>300</v>
      </c>
      <c r="D805" s="357" t="s">
        <v>2680</v>
      </c>
      <c r="E805" s="158">
        <v>20</v>
      </c>
      <c r="F805" s="128">
        <v>200</v>
      </c>
      <c r="G805" s="35">
        <f>F805*E805</f>
        <v>4000</v>
      </c>
    </row>
    <row r="806" spans="1:7" x14ac:dyDescent="0.2">
      <c r="A806" s="29">
        <v>2</v>
      </c>
      <c r="B806" s="101"/>
      <c r="C806" s="352" t="s">
        <v>300</v>
      </c>
      <c r="D806" s="351" t="s">
        <v>416</v>
      </c>
      <c r="E806" s="108">
        <v>20</v>
      </c>
      <c r="F806" s="128">
        <v>350</v>
      </c>
      <c r="G806" s="35">
        <f t="shared" ref="G806" si="5">F806*E806</f>
        <v>7000</v>
      </c>
    </row>
    <row r="807" spans="1:7" x14ac:dyDescent="0.2">
      <c r="A807" s="29"/>
      <c r="B807" s="101"/>
      <c r="C807" s="352"/>
      <c r="D807" s="351" t="s">
        <v>358</v>
      </c>
      <c r="E807" s="108"/>
      <c r="F807" s="149"/>
      <c r="G807" s="35"/>
    </row>
    <row r="808" spans="1:7" x14ac:dyDescent="0.2">
      <c r="A808" s="29"/>
      <c r="B808" s="101"/>
      <c r="C808" s="352"/>
      <c r="D808" s="357"/>
      <c r="E808" s="108"/>
      <c r="F808" s="149"/>
      <c r="G808" s="35"/>
    </row>
    <row r="809" spans="1:7" x14ac:dyDescent="0.2">
      <c r="A809" s="29"/>
      <c r="B809" s="101"/>
      <c r="C809" s="352"/>
      <c r="D809" s="351"/>
      <c r="E809" s="108"/>
      <c r="F809" s="128"/>
      <c r="G809" s="35"/>
    </row>
    <row r="810" spans="1:7" x14ac:dyDescent="0.2">
      <c r="A810" s="29"/>
      <c r="B810" s="105"/>
      <c r="C810" s="41"/>
      <c r="D810" s="351"/>
      <c r="E810" s="102"/>
      <c r="F810" s="128"/>
      <c r="G810" s="35"/>
    </row>
    <row r="811" spans="1:7" x14ac:dyDescent="0.2">
      <c r="A811" s="29"/>
      <c r="B811" s="105"/>
      <c r="C811" s="41"/>
      <c r="D811" s="338"/>
      <c r="E811" s="102"/>
      <c r="F811" s="128"/>
      <c r="G811" s="35"/>
    </row>
    <row r="812" spans="1:7" x14ac:dyDescent="0.2">
      <c r="A812" s="29"/>
      <c r="B812" s="105"/>
      <c r="C812" s="352"/>
      <c r="D812" s="351"/>
      <c r="E812" s="102"/>
      <c r="F812" s="128"/>
      <c r="G812" s="35"/>
    </row>
    <row r="813" spans="1:7" x14ac:dyDescent="0.2">
      <c r="A813" s="29"/>
      <c r="B813" s="151"/>
      <c r="C813" s="119"/>
      <c r="D813" s="351"/>
      <c r="E813" s="108"/>
      <c r="F813" s="150"/>
      <c r="G813" s="35"/>
    </row>
    <row r="814" spans="1:7" x14ac:dyDescent="0.2">
      <c r="A814" s="29"/>
      <c r="B814" s="151"/>
      <c r="C814" s="119"/>
      <c r="D814" s="144"/>
      <c r="E814" s="108"/>
      <c r="F814" s="150"/>
      <c r="G814" s="35"/>
    </row>
    <row r="815" spans="1:7" x14ac:dyDescent="0.2">
      <c r="A815" s="29"/>
      <c r="B815" s="101"/>
      <c r="C815" s="41"/>
      <c r="D815" s="144"/>
      <c r="E815" s="155"/>
      <c r="F815" s="128"/>
      <c r="G815" s="35"/>
    </row>
    <row r="816" spans="1:7" x14ac:dyDescent="0.2">
      <c r="A816" s="29"/>
      <c r="B816" s="106"/>
      <c r="C816" s="41"/>
      <c r="D816" s="136"/>
      <c r="E816" s="104"/>
      <c r="F816" s="128"/>
      <c r="G816" s="35"/>
    </row>
    <row r="817" spans="1:7" x14ac:dyDescent="0.2">
      <c r="A817" s="29"/>
      <c r="B817" s="105"/>
      <c r="C817" s="41"/>
      <c r="D817" s="357" t="s">
        <v>483</v>
      </c>
      <c r="E817" s="108"/>
      <c r="F817" s="152"/>
      <c r="G817" s="35"/>
    </row>
    <row r="818" spans="1:7" x14ac:dyDescent="0.2">
      <c r="A818" s="29"/>
      <c r="B818" s="107"/>
      <c r="C818" s="41"/>
      <c r="D818" s="136"/>
      <c r="E818" s="153"/>
      <c r="F818" s="128"/>
      <c r="G818" s="35"/>
    </row>
    <row r="819" spans="1:7" x14ac:dyDescent="0.2">
      <c r="A819" s="29"/>
      <c r="B819" s="107"/>
      <c r="C819" s="41"/>
      <c r="D819" s="136"/>
      <c r="E819" s="153"/>
      <c r="F819" s="128"/>
      <c r="G819" s="35"/>
    </row>
    <row r="820" spans="1:7" x14ac:dyDescent="0.2">
      <c r="A820" s="29"/>
      <c r="B820" s="107"/>
      <c r="C820" s="41"/>
      <c r="D820" s="136"/>
      <c r="E820" s="153"/>
      <c r="F820" s="128"/>
      <c r="G820" s="35"/>
    </row>
    <row r="821" spans="1:7" x14ac:dyDescent="0.2">
      <c r="A821" s="29"/>
      <c r="B821" s="107"/>
      <c r="C821" s="41"/>
      <c r="D821" s="136"/>
      <c r="E821" s="153"/>
      <c r="F821" s="128"/>
      <c r="G821" s="35"/>
    </row>
    <row r="822" spans="1:7" x14ac:dyDescent="0.2">
      <c r="A822" s="29"/>
      <c r="B822" s="101"/>
      <c r="C822" s="41"/>
      <c r="D822" s="144"/>
      <c r="E822" s="108"/>
      <c r="F822" s="128"/>
      <c r="G822" s="35"/>
    </row>
    <row r="823" spans="1:7" x14ac:dyDescent="0.2">
      <c r="A823" s="29"/>
      <c r="B823" s="101"/>
      <c r="C823" s="41"/>
      <c r="D823" s="144"/>
      <c r="E823" s="153"/>
      <c r="F823" s="128"/>
      <c r="G823" s="35"/>
    </row>
    <row r="824" spans="1:7" x14ac:dyDescent="0.2">
      <c r="A824" s="29"/>
      <c r="B824" s="106"/>
      <c r="C824" s="41"/>
      <c r="D824" s="136"/>
      <c r="E824" s="104"/>
      <c r="F824" s="154"/>
      <c r="G824" s="35"/>
    </row>
    <row r="825" spans="1:7" x14ac:dyDescent="0.2">
      <c r="A825" s="29"/>
      <c r="B825" s="105"/>
      <c r="C825" s="41"/>
      <c r="D825" s="130"/>
      <c r="E825" s="104"/>
      <c r="F825" s="154"/>
      <c r="G825" s="35"/>
    </row>
    <row r="826" spans="1:7" x14ac:dyDescent="0.2">
      <c r="A826" s="29"/>
      <c r="B826" s="105"/>
      <c r="C826" s="41"/>
      <c r="D826" s="136"/>
      <c r="E826" s="104"/>
      <c r="F826" s="154"/>
      <c r="G826" s="35"/>
    </row>
    <row r="827" spans="1:7" x14ac:dyDescent="0.2">
      <c r="A827" s="29"/>
      <c r="B827" s="101"/>
      <c r="C827" s="41"/>
      <c r="D827" s="136"/>
      <c r="E827" s="104"/>
      <c r="F827" s="154"/>
      <c r="G827" s="35"/>
    </row>
    <row r="828" spans="1:7" x14ac:dyDescent="0.2">
      <c r="A828" s="29"/>
      <c r="B828" s="101"/>
      <c r="C828" s="41"/>
      <c r="D828" s="136"/>
      <c r="E828" s="104"/>
      <c r="F828" s="154"/>
      <c r="G828" s="35"/>
    </row>
    <row r="829" spans="1:7" x14ac:dyDescent="0.2">
      <c r="A829" s="29"/>
      <c r="B829" s="101"/>
      <c r="C829" s="41"/>
      <c r="D829" s="136"/>
      <c r="E829" s="104"/>
      <c r="F829" s="154"/>
      <c r="G829" s="35"/>
    </row>
    <row r="830" spans="1:7" x14ac:dyDescent="0.2">
      <c r="A830" s="29"/>
      <c r="B830" s="101"/>
      <c r="C830" s="41"/>
      <c r="D830" s="136"/>
      <c r="E830" s="104"/>
      <c r="F830" s="154"/>
      <c r="G830" s="35"/>
    </row>
    <row r="831" spans="1:7" x14ac:dyDescent="0.2">
      <c r="A831" s="29"/>
      <c r="B831" s="101"/>
      <c r="C831" s="41"/>
      <c r="D831" s="144"/>
      <c r="E831" s="104"/>
      <c r="F831" s="154"/>
      <c r="G831" s="35"/>
    </row>
    <row r="832" spans="1:7" x14ac:dyDescent="0.2">
      <c r="A832" s="29"/>
      <c r="B832" s="101"/>
      <c r="C832" s="41"/>
      <c r="D832" s="67"/>
      <c r="E832" s="104"/>
      <c r="F832" s="154"/>
      <c r="G832" s="35"/>
    </row>
    <row r="833" spans="1:7" x14ac:dyDescent="0.2">
      <c r="A833" s="29"/>
      <c r="B833" s="101"/>
      <c r="C833" s="41"/>
      <c r="D833" s="136"/>
      <c r="E833" s="153"/>
      <c r="F833" s="128"/>
      <c r="G833" s="35"/>
    </row>
    <row r="834" spans="1:7" x14ac:dyDescent="0.2">
      <c r="A834" s="29"/>
      <c r="B834" s="101"/>
      <c r="C834" s="41"/>
      <c r="D834" s="136"/>
      <c r="E834" s="153"/>
      <c r="F834" s="128"/>
      <c r="G834" s="35"/>
    </row>
    <row r="835" spans="1:7" x14ac:dyDescent="0.2">
      <c r="A835" s="29"/>
      <c r="B835" s="101"/>
      <c r="C835" s="41"/>
      <c r="D835" s="136"/>
      <c r="E835" s="153"/>
      <c r="F835" s="128"/>
      <c r="G835" s="35"/>
    </row>
    <row r="836" spans="1:7" x14ac:dyDescent="0.2">
      <c r="A836" s="29"/>
      <c r="B836" s="101"/>
      <c r="C836" s="41"/>
      <c r="D836" s="136"/>
      <c r="E836" s="153"/>
      <c r="F836" s="128"/>
      <c r="G836" s="35"/>
    </row>
    <row r="837" spans="1:7" x14ac:dyDescent="0.2">
      <c r="A837" s="29"/>
      <c r="B837" s="101"/>
      <c r="C837" s="41"/>
      <c r="D837" s="136"/>
      <c r="E837" s="153"/>
      <c r="F837" s="128"/>
      <c r="G837" s="35"/>
    </row>
    <row r="838" spans="1:7" x14ac:dyDescent="0.2">
      <c r="A838" s="29"/>
      <c r="B838" s="101"/>
      <c r="C838" s="41"/>
      <c r="D838" s="136"/>
      <c r="E838" s="153"/>
      <c r="F838" s="128"/>
      <c r="G838" s="35"/>
    </row>
    <row r="839" spans="1:7" x14ac:dyDescent="0.2">
      <c r="A839" s="29"/>
      <c r="B839" s="101"/>
      <c r="C839" s="41"/>
      <c r="D839" s="136"/>
      <c r="E839" s="102"/>
      <c r="F839" s="128"/>
      <c r="G839" s="35"/>
    </row>
    <row r="840" spans="1:7" x14ac:dyDescent="0.2">
      <c r="A840" s="29"/>
      <c r="B840" s="101"/>
      <c r="C840" s="41"/>
      <c r="D840" s="144"/>
      <c r="E840" s="108"/>
      <c r="F840" s="149"/>
      <c r="G840" s="35"/>
    </row>
    <row r="841" spans="1:7" x14ac:dyDescent="0.2">
      <c r="A841" s="61"/>
      <c r="B841" s="101"/>
      <c r="C841" s="41"/>
      <c r="D841" s="144"/>
      <c r="E841" s="108"/>
      <c r="F841" s="149"/>
      <c r="G841" s="71"/>
    </row>
    <row r="842" spans="1:7" ht="13.5" thickBot="1" x14ac:dyDescent="0.25">
      <c r="A842" s="212"/>
      <c r="B842" s="132"/>
      <c r="C842" s="115"/>
      <c r="D842" s="115"/>
      <c r="E842" s="132"/>
      <c r="F842" s="49" t="s">
        <v>15</v>
      </c>
      <c r="G842" s="213">
        <f>SUM(G805:G841)</f>
        <v>11000</v>
      </c>
    </row>
    <row r="843" spans="1:7" ht="13.5" thickTop="1" x14ac:dyDescent="0.2">
      <c r="A843" s="1149" t="s">
        <v>2682</v>
      </c>
      <c r="B843" s="1150"/>
      <c r="C843" s="1150"/>
      <c r="D843" s="1150"/>
      <c r="E843" s="1150"/>
      <c r="F843" s="1150"/>
      <c r="G843" s="1151"/>
    </row>
    <row r="844" spans="1:7" ht="13.5" thickBot="1" x14ac:dyDescent="0.25">
      <c r="A844" s="52"/>
      <c r="B844" s="103"/>
      <c r="C844" s="1204" t="s">
        <v>8</v>
      </c>
      <c r="D844" s="1204"/>
      <c r="E844" s="1204"/>
      <c r="F844" s="1204"/>
      <c r="G844" s="1232"/>
    </row>
    <row r="845" spans="1:7" ht="13.5" thickTop="1" x14ac:dyDescent="0.2">
      <c r="A845" s="1130"/>
      <c r="B845" s="1131"/>
      <c r="C845" s="1131"/>
      <c r="D845" s="57" t="s">
        <v>11</v>
      </c>
      <c r="E845" s="1132" t="s">
        <v>12</v>
      </c>
      <c r="F845" s="1132"/>
      <c r="G845" s="1133"/>
    </row>
    <row r="846" spans="1:7" x14ac:dyDescent="0.2">
      <c r="A846" s="1134" t="s">
        <v>17</v>
      </c>
      <c r="B846" s="1135"/>
      <c r="C846" s="1135"/>
      <c r="D846" s="39"/>
      <c r="E846" s="1136"/>
      <c r="F846" s="1137"/>
      <c r="G846" s="1138"/>
    </row>
    <row r="847" spans="1:7" x14ac:dyDescent="0.2">
      <c r="A847" s="1134" t="s">
        <v>38</v>
      </c>
      <c r="B847" s="1135"/>
      <c r="C847" s="1135"/>
      <c r="D847" s="73" t="s">
        <v>147</v>
      </c>
      <c r="E847" s="1139" t="s">
        <v>142</v>
      </c>
      <c r="F847" s="1139"/>
      <c r="G847" s="1140"/>
    </row>
    <row r="848" spans="1:7" ht="13.5" thickBot="1" x14ac:dyDescent="0.25">
      <c r="A848" s="1141" t="s">
        <v>39</v>
      </c>
      <c r="B848" s="1142"/>
      <c r="C848" s="1142"/>
      <c r="D848" s="59" t="s">
        <v>148</v>
      </c>
      <c r="E848" s="1198" t="s">
        <v>0</v>
      </c>
      <c r="F848" s="1143"/>
      <c r="G848" s="1144"/>
    </row>
    <row r="849" spans="1:7" ht="16.5" x14ac:dyDescent="0.25">
      <c r="A849" s="1152" t="s">
        <v>29</v>
      </c>
      <c r="B849" s="1153"/>
      <c r="C849" s="1153"/>
      <c r="D849" s="1153"/>
      <c r="E849" s="1153"/>
      <c r="F849" s="1153"/>
      <c r="G849" s="1154"/>
    </row>
    <row r="850" spans="1:7" x14ac:dyDescent="0.2">
      <c r="A850" s="1155" t="s">
        <v>48</v>
      </c>
      <c r="B850" s="1156"/>
      <c r="C850" s="1156"/>
      <c r="D850" s="1156"/>
      <c r="E850" s="1156"/>
      <c r="F850" s="1156"/>
      <c r="G850" s="1157"/>
    </row>
    <row r="851" spans="1:7" x14ac:dyDescent="0.2">
      <c r="A851" s="1158" t="s">
        <v>49</v>
      </c>
      <c r="B851" s="1159"/>
      <c r="C851" s="1159"/>
      <c r="D851" s="1159"/>
      <c r="E851" s="1159"/>
      <c r="F851" s="1159"/>
      <c r="G851" s="1160"/>
    </row>
    <row r="852" spans="1:7" x14ac:dyDescent="0.2">
      <c r="A852" s="6"/>
      <c r="B852" s="99"/>
      <c r="C852" s="8"/>
      <c r="D852" s="9"/>
      <c r="E852" s="99"/>
      <c r="F852" s="10"/>
      <c r="G852" s="373" t="s">
        <v>8</v>
      </c>
    </row>
    <row r="853" spans="1:7" x14ac:dyDescent="0.2">
      <c r="A853" s="12" t="s">
        <v>1</v>
      </c>
      <c r="B853" s="13"/>
      <c r="C853" s="14" t="s">
        <v>7</v>
      </c>
      <c r="D853" s="13"/>
      <c r="E853" s="343" t="s">
        <v>2694</v>
      </c>
      <c r="F853" s="98"/>
      <c r="G853" s="344" t="s">
        <v>2691</v>
      </c>
    </row>
    <row r="854" spans="1:7" x14ac:dyDescent="0.2">
      <c r="A854" s="17" t="s">
        <v>8</v>
      </c>
      <c r="B854" s="100"/>
      <c r="C854" s="19"/>
      <c r="D854" s="4"/>
      <c r="E854" s="1145"/>
      <c r="F854" s="1146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1147"/>
      <c r="F856" s="1148"/>
      <c r="G856" s="25"/>
    </row>
    <row r="857" spans="1:7" ht="26.25" thickBot="1" x14ac:dyDescent="0.25">
      <c r="A857" s="210" t="s">
        <v>47</v>
      </c>
      <c r="B857" s="28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352" t="s">
        <v>300</v>
      </c>
      <c r="D858" s="357" t="s">
        <v>2692</v>
      </c>
      <c r="E858" s="158">
        <v>80</v>
      </c>
      <c r="F858" s="128">
        <v>200</v>
      </c>
      <c r="G858" s="35">
        <f>F858*E858</f>
        <v>16000</v>
      </c>
    </row>
    <row r="859" spans="1:7" x14ac:dyDescent="0.2">
      <c r="A859" s="29">
        <v>2</v>
      </c>
      <c r="B859" s="101"/>
      <c r="C859" s="352" t="s">
        <v>300</v>
      </c>
      <c r="D859" s="351" t="s">
        <v>425</v>
      </c>
      <c r="E859" s="108">
        <v>80</v>
      </c>
      <c r="F859" s="128">
        <v>350</v>
      </c>
      <c r="G859" s="35">
        <f t="shared" ref="G859:G861" si="6">F859*E859</f>
        <v>28000</v>
      </c>
    </row>
    <row r="860" spans="1:7" x14ac:dyDescent="0.2">
      <c r="A860" s="29"/>
      <c r="B860" s="101"/>
      <c r="C860" s="352"/>
      <c r="D860" s="351" t="s">
        <v>358</v>
      </c>
      <c r="E860" s="108"/>
      <c r="F860" s="149"/>
      <c r="G860" s="353" t="s">
        <v>8</v>
      </c>
    </row>
    <row r="861" spans="1:7" x14ac:dyDescent="0.2">
      <c r="A861" s="29">
        <v>3</v>
      </c>
      <c r="B861" s="101"/>
      <c r="C861" s="352" t="s">
        <v>300</v>
      </c>
      <c r="D861" s="357" t="s">
        <v>2502</v>
      </c>
      <c r="E861" s="108">
        <v>80</v>
      </c>
      <c r="F861" s="149">
        <v>200</v>
      </c>
      <c r="G861" s="35">
        <f t="shared" si="6"/>
        <v>16000</v>
      </c>
    </row>
    <row r="862" spans="1:7" x14ac:dyDescent="0.2">
      <c r="A862" s="29"/>
      <c r="B862" s="101"/>
      <c r="C862" s="352"/>
      <c r="D862" s="351"/>
      <c r="E862" s="108"/>
      <c r="F862" s="128"/>
      <c r="G862" s="35"/>
    </row>
    <row r="863" spans="1:7" x14ac:dyDescent="0.2">
      <c r="A863" s="29"/>
      <c r="B863" s="105"/>
      <c r="C863" s="41"/>
      <c r="D863" s="351"/>
      <c r="E863" s="102"/>
      <c r="F863" s="128"/>
      <c r="G863" s="35"/>
    </row>
    <row r="864" spans="1:7" x14ac:dyDescent="0.2">
      <c r="A864" s="29"/>
      <c r="B864" s="105"/>
      <c r="C864" s="41"/>
      <c r="D864" s="338"/>
      <c r="E864" s="102"/>
      <c r="F864" s="128"/>
      <c r="G864" s="35"/>
    </row>
    <row r="865" spans="1:7" x14ac:dyDescent="0.2">
      <c r="A865" s="29"/>
      <c r="B865" s="105"/>
      <c r="C865" s="352"/>
      <c r="D865" s="351"/>
      <c r="E865" s="102"/>
      <c r="F865" s="128"/>
      <c r="G865" s="35"/>
    </row>
    <row r="866" spans="1:7" x14ac:dyDescent="0.2">
      <c r="A866" s="29"/>
      <c r="B866" s="151"/>
      <c r="C866" s="119"/>
      <c r="D866" s="351"/>
      <c r="E866" s="108"/>
      <c r="F866" s="150"/>
      <c r="G866" s="35"/>
    </row>
    <row r="867" spans="1:7" x14ac:dyDescent="0.2">
      <c r="A867" s="29"/>
      <c r="B867" s="151"/>
      <c r="C867" s="119"/>
      <c r="D867" s="144"/>
      <c r="E867" s="108"/>
      <c r="F867" s="150"/>
      <c r="G867" s="35"/>
    </row>
    <row r="868" spans="1:7" x14ac:dyDescent="0.2">
      <c r="A868" s="29"/>
      <c r="B868" s="101"/>
      <c r="C868" s="41"/>
      <c r="D868" s="144"/>
      <c r="E868" s="155"/>
      <c r="F868" s="128"/>
      <c r="G868" s="35"/>
    </row>
    <row r="869" spans="1:7" x14ac:dyDescent="0.2">
      <c r="A869" s="29"/>
      <c r="B869" s="106"/>
      <c r="C869" s="41"/>
      <c r="D869" s="136"/>
      <c r="E869" s="104"/>
      <c r="F869" s="128"/>
      <c r="G869" s="35"/>
    </row>
    <row r="870" spans="1:7" x14ac:dyDescent="0.2">
      <c r="A870" s="29"/>
      <c r="B870" s="105"/>
      <c r="C870" s="41"/>
      <c r="D870" s="357" t="s">
        <v>483</v>
      </c>
      <c r="E870" s="108"/>
      <c r="F870" s="152"/>
      <c r="G870" s="35"/>
    </row>
    <row r="871" spans="1:7" x14ac:dyDescent="0.2">
      <c r="A871" s="29"/>
      <c r="B871" s="107"/>
      <c r="C871" s="41"/>
      <c r="D871" s="136"/>
      <c r="E871" s="153"/>
      <c r="F871" s="128"/>
      <c r="G871" s="35"/>
    </row>
    <row r="872" spans="1:7" x14ac:dyDescent="0.2">
      <c r="A872" s="29"/>
      <c r="B872" s="107"/>
      <c r="C872" s="41"/>
      <c r="D872" s="136"/>
      <c r="E872" s="153"/>
      <c r="F872" s="128"/>
      <c r="G872" s="35"/>
    </row>
    <row r="873" spans="1:7" x14ac:dyDescent="0.2">
      <c r="A873" s="29"/>
      <c r="B873" s="107"/>
      <c r="C873" s="41"/>
      <c r="D873" s="136"/>
      <c r="E873" s="153"/>
      <c r="F873" s="128"/>
      <c r="G873" s="35"/>
    </row>
    <row r="874" spans="1:7" x14ac:dyDescent="0.2">
      <c r="A874" s="29"/>
      <c r="B874" s="107"/>
      <c r="C874" s="41"/>
      <c r="D874" s="136"/>
      <c r="E874" s="153"/>
      <c r="F874" s="128"/>
      <c r="G874" s="35"/>
    </row>
    <row r="875" spans="1:7" x14ac:dyDescent="0.2">
      <c r="A875" s="29"/>
      <c r="B875" s="101"/>
      <c r="C875" s="41"/>
      <c r="D875" s="144"/>
      <c r="E875" s="108"/>
      <c r="F875" s="128"/>
      <c r="G875" s="35"/>
    </row>
    <row r="876" spans="1:7" x14ac:dyDescent="0.2">
      <c r="A876" s="29"/>
      <c r="B876" s="101"/>
      <c r="C876" s="41"/>
      <c r="D876" s="144"/>
      <c r="E876" s="153"/>
      <c r="F876" s="128"/>
      <c r="G876" s="35"/>
    </row>
    <row r="877" spans="1:7" x14ac:dyDescent="0.2">
      <c r="A877" s="29"/>
      <c r="B877" s="106"/>
      <c r="C877" s="41"/>
      <c r="D877" s="136"/>
      <c r="E877" s="104"/>
      <c r="F877" s="154"/>
      <c r="G877" s="35"/>
    </row>
    <row r="878" spans="1:7" x14ac:dyDescent="0.2">
      <c r="A878" s="29"/>
      <c r="B878" s="105"/>
      <c r="C878" s="41"/>
      <c r="D878" s="130"/>
      <c r="E878" s="104"/>
      <c r="F878" s="154"/>
      <c r="G878" s="35"/>
    </row>
    <row r="879" spans="1:7" x14ac:dyDescent="0.2">
      <c r="A879" s="29"/>
      <c r="B879" s="105"/>
      <c r="C879" s="41"/>
      <c r="D879" s="136"/>
      <c r="E879" s="104"/>
      <c r="F879" s="154"/>
      <c r="G879" s="35"/>
    </row>
    <row r="880" spans="1:7" x14ac:dyDescent="0.2">
      <c r="A880" s="29"/>
      <c r="B880" s="101"/>
      <c r="C880" s="41"/>
      <c r="D880" s="136"/>
      <c r="E880" s="104"/>
      <c r="F880" s="154"/>
      <c r="G880" s="35"/>
    </row>
    <row r="881" spans="1:7" x14ac:dyDescent="0.2">
      <c r="A881" s="29"/>
      <c r="B881" s="101"/>
      <c r="C881" s="41"/>
      <c r="D881" s="136"/>
      <c r="E881" s="104"/>
      <c r="F881" s="154"/>
      <c r="G881" s="35"/>
    </row>
    <row r="882" spans="1:7" x14ac:dyDescent="0.2">
      <c r="A882" s="29"/>
      <c r="B882" s="101"/>
      <c r="C882" s="41"/>
      <c r="D882" s="136"/>
      <c r="E882" s="104"/>
      <c r="F882" s="154"/>
      <c r="G882" s="35"/>
    </row>
    <row r="883" spans="1:7" x14ac:dyDescent="0.2">
      <c r="A883" s="29"/>
      <c r="B883" s="101"/>
      <c r="C883" s="41"/>
      <c r="D883" s="136"/>
      <c r="E883" s="104"/>
      <c r="F883" s="154"/>
      <c r="G883" s="35"/>
    </row>
    <row r="884" spans="1:7" x14ac:dyDescent="0.2">
      <c r="A884" s="29"/>
      <c r="B884" s="101"/>
      <c r="C884" s="41"/>
      <c r="D884" s="144"/>
      <c r="E884" s="104"/>
      <c r="F884" s="154"/>
      <c r="G884" s="35"/>
    </row>
    <row r="885" spans="1:7" x14ac:dyDescent="0.2">
      <c r="A885" s="29"/>
      <c r="B885" s="101"/>
      <c r="C885" s="41"/>
      <c r="D885" s="67"/>
      <c r="E885" s="104"/>
      <c r="F885" s="154"/>
      <c r="G885" s="35"/>
    </row>
    <row r="886" spans="1:7" x14ac:dyDescent="0.2">
      <c r="A886" s="29"/>
      <c r="B886" s="101"/>
      <c r="C886" s="41"/>
      <c r="D886" s="136"/>
      <c r="E886" s="153"/>
      <c r="F886" s="128"/>
      <c r="G886" s="35"/>
    </row>
    <row r="887" spans="1:7" x14ac:dyDescent="0.2">
      <c r="A887" s="29"/>
      <c r="B887" s="101"/>
      <c r="C887" s="41"/>
      <c r="D887" s="136"/>
      <c r="E887" s="153"/>
      <c r="F887" s="128"/>
      <c r="G887" s="35"/>
    </row>
    <row r="888" spans="1:7" x14ac:dyDescent="0.2">
      <c r="A888" s="29"/>
      <c r="B888" s="101"/>
      <c r="C888" s="41"/>
      <c r="D888" s="136"/>
      <c r="E888" s="153"/>
      <c r="F888" s="128"/>
      <c r="G888" s="35"/>
    </row>
    <row r="889" spans="1:7" x14ac:dyDescent="0.2">
      <c r="A889" s="29"/>
      <c r="B889" s="101"/>
      <c r="C889" s="41"/>
      <c r="D889" s="136"/>
      <c r="E889" s="153"/>
      <c r="F889" s="128"/>
      <c r="G889" s="35"/>
    </row>
    <row r="890" spans="1:7" x14ac:dyDescent="0.2">
      <c r="A890" s="29"/>
      <c r="B890" s="101"/>
      <c r="C890" s="41"/>
      <c r="D890" s="136"/>
      <c r="E890" s="153"/>
      <c r="F890" s="128"/>
      <c r="G890" s="35"/>
    </row>
    <row r="891" spans="1:7" x14ac:dyDescent="0.2">
      <c r="A891" s="29"/>
      <c r="B891" s="101"/>
      <c r="C891" s="41"/>
      <c r="D891" s="136"/>
      <c r="E891" s="153"/>
      <c r="F891" s="128"/>
      <c r="G891" s="35"/>
    </row>
    <row r="892" spans="1:7" x14ac:dyDescent="0.2">
      <c r="A892" s="29"/>
      <c r="B892" s="101"/>
      <c r="C892" s="41"/>
      <c r="D892" s="136"/>
      <c r="E892" s="102"/>
      <c r="F892" s="128"/>
      <c r="G892" s="35"/>
    </row>
    <row r="893" spans="1:7" x14ac:dyDescent="0.2">
      <c r="A893" s="29"/>
      <c r="B893" s="101"/>
      <c r="C893" s="41"/>
      <c r="D893" s="144"/>
      <c r="E893" s="108"/>
      <c r="F893" s="149"/>
      <c r="G893" s="35"/>
    </row>
    <row r="894" spans="1:7" x14ac:dyDescent="0.2">
      <c r="A894" s="61"/>
      <c r="B894" s="101"/>
      <c r="C894" s="41"/>
      <c r="D894" s="144"/>
      <c r="E894" s="108"/>
      <c r="F894" s="149"/>
      <c r="G894" s="71"/>
    </row>
    <row r="895" spans="1:7" ht="13.5" thickBot="1" x14ac:dyDescent="0.25">
      <c r="A895" s="212"/>
      <c r="B895" s="132"/>
      <c r="C895" s="115"/>
      <c r="D895" s="115"/>
      <c r="E895" s="132"/>
      <c r="F895" s="49" t="s">
        <v>15</v>
      </c>
      <c r="G895" s="213">
        <f>SUM(G858:G894)</f>
        <v>60000</v>
      </c>
    </row>
    <row r="896" spans="1:7" ht="13.5" thickTop="1" x14ac:dyDescent="0.2">
      <c r="A896" s="1149" t="s">
        <v>2693</v>
      </c>
      <c r="B896" s="1150"/>
      <c r="C896" s="1150"/>
      <c r="D896" s="1150"/>
      <c r="E896" s="1150"/>
      <c r="F896" s="1150"/>
      <c r="G896" s="1151"/>
    </row>
    <row r="897" spans="1:7" ht="13.5" thickBot="1" x14ac:dyDescent="0.25">
      <c r="A897" s="52"/>
      <c r="B897" s="103"/>
      <c r="C897" s="1204" t="s">
        <v>8</v>
      </c>
      <c r="D897" s="1204"/>
      <c r="E897" s="1204"/>
      <c r="F897" s="1204"/>
      <c r="G897" s="1232"/>
    </row>
    <row r="898" spans="1:7" ht="13.5" thickTop="1" x14ac:dyDescent="0.2">
      <c r="A898" s="1130"/>
      <c r="B898" s="1131"/>
      <c r="C898" s="1131"/>
      <c r="D898" s="57" t="s">
        <v>11</v>
      </c>
      <c r="E898" s="1132" t="s">
        <v>12</v>
      </c>
      <c r="F898" s="1132"/>
      <c r="G898" s="1133"/>
    </row>
    <row r="899" spans="1:7" x14ac:dyDescent="0.2">
      <c r="A899" s="1134" t="s">
        <v>17</v>
      </c>
      <c r="B899" s="1135"/>
      <c r="C899" s="1135"/>
      <c r="D899" s="39"/>
      <c r="E899" s="1136"/>
      <c r="F899" s="1137"/>
      <c r="G899" s="1138"/>
    </row>
    <row r="900" spans="1:7" x14ac:dyDescent="0.2">
      <c r="A900" s="1134" t="s">
        <v>38</v>
      </c>
      <c r="B900" s="1135"/>
      <c r="C900" s="1135"/>
      <c r="D900" s="73" t="s">
        <v>147</v>
      </c>
      <c r="E900" s="1139" t="s">
        <v>142</v>
      </c>
      <c r="F900" s="1139"/>
      <c r="G900" s="1140"/>
    </row>
    <row r="901" spans="1:7" ht="13.5" thickBot="1" x14ac:dyDescent="0.25">
      <c r="A901" s="1141" t="s">
        <v>39</v>
      </c>
      <c r="B901" s="1142"/>
      <c r="C901" s="1142"/>
      <c r="D901" s="59" t="s">
        <v>148</v>
      </c>
      <c r="E901" s="1198" t="s">
        <v>0</v>
      </c>
      <c r="F901" s="1143"/>
      <c r="G901" s="1144"/>
    </row>
    <row r="902" spans="1:7" ht="16.5" x14ac:dyDescent="0.25">
      <c r="A902" s="1152" t="s">
        <v>29</v>
      </c>
      <c r="B902" s="1153"/>
      <c r="C902" s="1153"/>
      <c r="D902" s="1153"/>
      <c r="E902" s="1153"/>
      <c r="F902" s="1153"/>
      <c r="G902" s="1154"/>
    </row>
    <row r="903" spans="1:7" x14ac:dyDescent="0.2">
      <c r="A903" s="1155" t="s">
        <v>48</v>
      </c>
      <c r="B903" s="1156"/>
      <c r="C903" s="1156"/>
      <c r="D903" s="1156"/>
      <c r="E903" s="1156"/>
      <c r="F903" s="1156"/>
      <c r="G903" s="1157"/>
    </row>
    <row r="904" spans="1:7" x14ac:dyDescent="0.2">
      <c r="A904" s="1158" t="s">
        <v>49</v>
      </c>
      <c r="B904" s="1159"/>
      <c r="C904" s="1159"/>
      <c r="D904" s="1159"/>
      <c r="E904" s="1159"/>
      <c r="F904" s="1159"/>
      <c r="G904" s="1160"/>
    </row>
    <row r="905" spans="1:7" x14ac:dyDescent="0.2">
      <c r="A905" s="6"/>
      <c r="B905" s="99"/>
      <c r="C905" s="8"/>
      <c r="D905" s="9"/>
      <c r="E905" s="99"/>
      <c r="F905" s="10"/>
      <c r="G905" s="373" t="s">
        <v>8</v>
      </c>
    </row>
    <row r="906" spans="1:7" x14ac:dyDescent="0.2">
      <c r="A906" s="12" t="s">
        <v>1</v>
      </c>
      <c r="B906" s="13"/>
      <c r="C906" s="14" t="s">
        <v>7</v>
      </c>
      <c r="D906" s="13"/>
      <c r="E906" s="343" t="s">
        <v>2748</v>
      </c>
      <c r="F906" s="98"/>
      <c r="G906" s="344" t="s">
        <v>2691</v>
      </c>
    </row>
    <row r="907" spans="1:7" x14ac:dyDescent="0.2">
      <c r="A907" s="17" t="s">
        <v>8</v>
      </c>
      <c r="B907" s="100"/>
      <c r="C907" s="19"/>
      <c r="D907" s="4"/>
      <c r="E907" s="1145"/>
      <c r="F907" s="1146"/>
      <c r="G907" s="20"/>
    </row>
    <row r="908" spans="1:7" x14ac:dyDescent="0.2">
      <c r="A908" s="21" t="s">
        <v>37</v>
      </c>
      <c r="B908" s="22"/>
      <c r="C908" s="22"/>
      <c r="D908" s="22"/>
      <c r="E908" s="23" t="s">
        <v>46</v>
      </c>
      <c r="F908" s="24"/>
      <c r="G908" s="20" t="s">
        <v>50</v>
      </c>
    </row>
    <row r="909" spans="1:7" x14ac:dyDescent="0.2">
      <c r="A909" s="6"/>
      <c r="B909" s="99"/>
      <c r="C909" s="8"/>
      <c r="D909" s="8"/>
      <c r="E909" s="1147"/>
      <c r="F909" s="1148"/>
      <c r="G909" s="25"/>
    </row>
    <row r="910" spans="1:7" ht="26.25" thickBot="1" x14ac:dyDescent="0.25">
      <c r="A910" s="210" t="s">
        <v>47</v>
      </c>
      <c r="B910" s="28" t="s">
        <v>23</v>
      </c>
      <c r="C910" s="28" t="s">
        <v>34</v>
      </c>
      <c r="D910" s="110" t="s">
        <v>53</v>
      </c>
      <c r="E910" s="114" t="s">
        <v>54</v>
      </c>
      <c r="F910" s="111" t="s">
        <v>55</v>
      </c>
      <c r="G910" s="112" t="s">
        <v>35</v>
      </c>
    </row>
    <row r="911" spans="1:7" ht="13.5" thickTop="1" x14ac:dyDescent="0.2">
      <c r="A911" s="29">
        <v>1</v>
      </c>
      <c r="B911" s="101"/>
      <c r="C911" s="352" t="s">
        <v>300</v>
      </c>
      <c r="D911" s="357" t="s">
        <v>2692</v>
      </c>
      <c r="E911" s="158">
        <v>50</v>
      </c>
      <c r="F911" s="128">
        <v>200</v>
      </c>
      <c r="G911" s="35">
        <f>F911*E911</f>
        <v>10000</v>
      </c>
    </row>
    <row r="912" spans="1:7" x14ac:dyDescent="0.2">
      <c r="A912" s="29">
        <v>2</v>
      </c>
      <c r="B912" s="101"/>
      <c r="C912" s="352" t="s">
        <v>300</v>
      </c>
      <c r="D912" s="351" t="s">
        <v>425</v>
      </c>
      <c r="E912" s="108">
        <v>50</v>
      </c>
      <c r="F912" s="128">
        <v>350</v>
      </c>
      <c r="G912" s="35">
        <f t="shared" ref="G912" si="7">F912*E912</f>
        <v>17500</v>
      </c>
    </row>
    <row r="913" spans="1:7" x14ac:dyDescent="0.2">
      <c r="A913" s="29"/>
      <c r="B913" s="101"/>
      <c r="C913" s="352"/>
      <c r="D913" s="351" t="s">
        <v>358</v>
      </c>
      <c r="E913" s="108"/>
      <c r="F913" s="149"/>
      <c r="G913" s="353" t="s">
        <v>8</v>
      </c>
    </row>
    <row r="914" spans="1:7" x14ac:dyDescent="0.2">
      <c r="A914" s="29">
        <v>3</v>
      </c>
      <c r="B914" s="101"/>
      <c r="C914" s="352" t="s">
        <v>300</v>
      </c>
      <c r="D914" s="357" t="s">
        <v>2502</v>
      </c>
      <c r="E914" s="108">
        <v>50</v>
      </c>
      <c r="F914" s="149">
        <v>200</v>
      </c>
      <c r="G914" s="35">
        <f t="shared" ref="G914" si="8">F914*E914</f>
        <v>10000</v>
      </c>
    </row>
    <row r="915" spans="1:7" x14ac:dyDescent="0.2">
      <c r="A915" s="29"/>
      <c r="B915" s="101"/>
      <c r="C915" s="352"/>
      <c r="D915" s="351"/>
      <c r="E915" s="108"/>
      <c r="F915" s="128"/>
      <c r="G915" s="35"/>
    </row>
    <row r="916" spans="1:7" x14ac:dyDescent="0.2">
      <c r="A916" s="29"/>
      <c r="B916" s="105"/>
      <c r="C916" s="41"/>
      <c r="D916" s="351"/>
      <c r="E916" s="102"/>
      <c r="F916" s="128"/>
      <c r="G916" s="35"/>
    </row>
    <row r="917" spans="1:7" x14ac:dyDescent="0.2">
      <c r="A917" s="29"/>
      <c r="B917" s="105"/>
      <c r="C917" s="41"/>
      <c r="D917" s="338"/>
      <c r="E917" s="102"/>
      <c r="F917" s="128"/>
      <c r="G917" s="35"/>
    </row>
    <row r="918" spans="1:7" x14ac:dyDescent="0.2">
      <c r="A918" s="29"/>
      <c r="B918" s="105"/>
      <c r="C918" s="352"/>
      <c r="D918" s="351"/>
      <c r="E918" s="102"/>
      <c r="F918" s="128"/>
      <c r="G918" s="35"/>
    </row>
    <row r="919" spans="1:7" x14ac:dyDescent="0.2">
      <c r="A919" s="29"/>
      <c r="B919" s="151"/>
      <c r="C919" s="119"/>
      <c r="D919" s="351"/>
      <c r="E919" s="108"/>
      <c r="F919" s="150"/>
      <c r="G919" s="35"/>
    </row>
    <row r="920" spans="1:7" x14ac:dyDescent="0.2">
      <c r="A920" s="29"/>
      <c r="B920" s="151"/>
      <c r="C920" s="119"/>
      <c r="D920" s="144"/>
      <c r="E920" s="108"/>
      <c r="F920" s="150"/>
      <c r="G920" s="35"/>
    </row>
    <row r="921" spans="1:7" x14ac:dyDescent="0.2">
      <c r="A921" s="29"/>
      <c r="B921" s="101"/>
      <c r="C921" s="41"/>
      <c r="D921" s="144"/>
      <c r="E921" s="155"/>
      <c r="F921" s="128"/>
      <c r="G921" s="35"/>
    </row>
    <row r="922" spans="1:7" x14ac:dyDescent="0.2">
      <c r="A922" s="29"/>
      <c r="B922" s="106"/>
      <c r="C922" s="41"/>
      <c r="D922" s="136"/>
      <c r="E922" s="104"/>
      <c r="F922" s="128"/>
      <c r="G922" s="35"/>
    </row>
    <row r="923" spans="1:7" x14ac:dyDescent="0.2">
      <c r="A923" s="29"/>
      <c r="B923" s="105"/>
      <c r="C923" s="41"/>
      <c r="D923" s="357" t="s">
        <v>483</v>
      </c>
      <c r="E923" s="108"/>
      <c r="F923" s="152"/>
      <c r="G923" s="35"/>
    </row>
    <row r="924" spans="1:7" x14ac:dyDescent="0.2">
      <c r="A924" s="29"/>
      <c r="B924" s="107"/>
      <c r="C924" s="41"/>
      <c r="D924" s="136"/>
      <c r="E924" s="153"/>
      <c r="F924" s="128"/>
      <c r="G924" s="35"/>
    </row>
    <row r="925" spans="1:7" x14ac:dyDescent="0.2">
      <c r="A925" s="29"/>
      <c r="B925" s="107"/>
      <c r="C925" s="41"/>
      <c r="D925" s="136"/>
      <c r="E925" s="153"/>
      <c r="F925" s="128"/>
      <c r="G925" s="35"/>
    </row>
    <row r="926" spans="1:7" x14ac:dyDescent="0.2">
      <c r="A926" s="29"/>
      <c r="B926" s="107"/>
      <c r="C926" s="41"/>
      <c r="D926" s="136"/>
      <c r="E926" s="153"/>
      <c r="F926" s="128"/>
      <c r="G926" s="35"/>
    </row>
    <row r="927" spans="1:7" x14ac:dyDescent="0.2">
      <c r="A927" s="29"/>
      <c r="B927" s="107"/>
      <c r="C927" s="41"/>
      <c r="D927" s="136"/>
      <c r="E927" s="153"/>
      <c r="F927" s="128"/>
      <c r="G927" s="35"/>
    </row>
    <row r="928" spans="1:7" x14ac:dyDescent="0.2">
      <c r="A928" s="29"/>
      <c r="B928" s="101"/>
      <c r="C928" s="41"/>
      <c r="D928" s="144"/>
      <c r="E928" s="108"/>
      <c r="F928" s="128"/>
      <c r="G928" s="35"/>
    </row>
    <row r="929" spans="1:7" x14ac:dyDescent="0.2">
      <c r="A929" s="29"/>
      <c r="B929" s="101"/>
      <c r="C929" s="41"/>
      <c r="D929" s="144"/>
      <c r="E929" s="153"/>
      <c r="F929" s="128"/>
      <c r="G929" s="35"/>
    </row>
    <row r="930" spans="1:7" x14ac:dyDescent="0.2">
      <c r="A930" s="29"/>
      <c r="B930" s="106"/>
      <c r="C930" s="41"/>
      <c r="D930" s="136"/>
      <c r="E930" s="104"/>
      <c r="F930" s="154"/>
      <c r="G930" s="35"/>
    </row>
    <row r="931" spans="1:7" x14ac:dyDescent="0.2">
      <c r="A931" s="29"/>
      <c r="B931" s="105"/>
      <c r="C931" s="41"/>
      <c r="D931" s="130"/>
      <c r="E931" s="104"/>
      <c r="F931" s="154"/>
      <c r="G931" s="35"/>
    </row>
    <row r="932" spans="1:7" x14ac:dyDescent="0.2">
      <c r="A932" s="29"/>
      <c r="B932" s="105"/>
      <c r="C932" s="41"/>
      <c r="D932" s="136"/>
      <c r="E932" s="104"/>
      <c r="F932" s="154"/>
      <c r="G932" s="35"/>
    </row>
    <row r="933" spans="1:7" x14ac:dyDescent="0.2">
      <c r="A933" s="29"/>
      <c r="B933" s="101"/>
      <c r="C933" s="41"/>
      <c r="D933" s="136"/>
      <c r="E933" s="104"/>
      <c r="F933" s="154"/>
      <c r="G933" s="35"/>
    </row>
    <row r="934" spans="1:7" x14ac:dyDescent="0.2">
      <c r="A934" s="29"/>
      <c r="B934" s="101"/>
      <c r="C934" s="41"/>
      <c r="D934" s="136"/>
      <c r="E934" s="104"/>
      <c r="F934" s="154"/>
      <c r="G934" s="35"/>
    </row>
    <row r="935" spans="1:7" x14ac:dyDescent="0.2">
      <c r="A935" s="29"/>
      <c r="B935" s="101"/>
      <c r="C935" s="41"/>
      <c r="D935" s="136"/>
      <c r="E935" s="104"/>
      <c r="F935" s="154"/>
      <c r="G935" s="35"/>
    </row>
    <row r="936" spans="1:7" x14ac:dyDescent="0.2">
      <c r="A936" s="29"/>
      <c r="B936" s="101"/>
      <c r="C936" s="41"/>
      <c r="D936" s="136"/>
      <c r="E936" s="104"/>
      <c r="F936" s="154"/>
      <c r="G936" s="35"/>
    </row>
    <row r="937" spans="1:7" x14ac:dyDescent="0.2">
      <c r="A937" s="29"/>
      <c r="B937" s="101"/>
      <c r="C937" s="41"/>
      <c r="D937" s="144"/>
      <c r="E937" s="104"/>
      <c r="F937" s="154"/>
      <c r="G937" s="35"/>
    </row>
    <row r="938" spans="1:7" x14ac:dyDescent="0.2">
      <c r="A938" s="29"/>
      <c r="B938" s="101"/>
      <c r="C938" s="41"/>
      <c r="D938" s="67"/>
      <c r="E938" s="104"/>
      <c r="F938" s="154"/>
      <c r="G938" s="35"/>
    </row>
    <row r="939" spans="1:7" x14ac:dyDescent="0.2">
      <c r="A939" s="29"/>
      <c r="B939" s="101"/>
      <c r="C939" s="41"/>
      <c r="D939" s="136"/>
      <c r="E939" s="153"/>
      <c r="F939" s="128"/>
      <c r="G939" s="35"/>
    </row>
    <row r="940" spans="1:7" x14ac:dyDescent="0.2">
      <c r="A940" s="29"/>
      <c r="B940" s="101"/>
      <c r="C940" s="41"/>
      <c r="D940" s="136"/>
      <c r="E940" s="153"/>
      <c r="F940" s="128"/>
      <c r="G940" s="35"/>
    </row>
    <row r="941" spans="1:7" x14ac:dyDescent="0.2">
      <c r="A941" s="29"/>
      <c r="B941" s="101"/>
      <c r="C941" s="41"/>
      <c r="D941" s="136"/>
      <c r="E941" s="153"/>
      <c r="F941" s="128"/>
      <c r="G941" s="35"/>
    </row>
    <row r="942" spans="1:7" x14ac:dyDescent="0.2">
      <c r="A942" s="29"/>
      <c r="B942" s="101"/>
      <c r="C942" s="41"/>
      <c r="D942" s="136"/>
      <c r="E942" s="153"/>
      <c r="F942" s="128"/>
      <c r="G942" s="35"/>
    </row>
    <row r="943" spans="1:7" x14ac:dyDescent="0.2">
      <c r="A943" s="29"/>
      <c r="B943" s="101"/>
      <c r="C943" s="41"/>
      <c r="D943" s="136"/>
      <c r="E943" s="153"/>
      <c r="F943" s="128"/>
      <c r="G943" s="35"/>
    </row>
    <row r="944" spans="1:7" x14ac:dyDescent="0.2">
      <c r="A944" s="29"/>
      <c r="B944" s="101"/>
      <c r="C944" s="41"/>
      <c r="D944" s="136"/>
      <c r="E944" s="153"/>
      <c r="F944" s="128"/>
      <c r="G944" s="35"/>
    </row>
    <row r="945" spans="1:7" x14ac:dyDescent="0.2">
      <c r="A945" s="29"/>
      <c r="B945" s="101"/>
      <c r="C945" s="41"/>
      <c r="D945" s="136"/>
      <c r="E945" s="102"/>
      <c r="F945" s="128"/>
      <c r="G945" s="35"/>
    </row>
    <row r="946" spans="1:7" x14ac:dyDescent="0.2">
      <c r="A946" s="29"/>
      <c r="B946" s="101"/>
      <c r="C946" s="41"/>
      <c r="D946" s="144"/>
      <c r="E946" s="108"/>
      <c r="F946" s="149"/>
      <c r="G946" s="35"/>
    </row>
    <row r="947" spans="1:7" x14ac:dyDescent="0.2">
      <c r="A947" s="61"/>
      <c r="B947" s="101"/>
      <c r="C947" s="41"/>
      <c r="D947" s="144"/>
      <c r="E947" s="108"/>
      <c r="F947" s="149"/>
      <c r="G947" s="71"/>
    </row>
    <row r="948" spans="1:7" ht="13.5" thickBot="1" x14ac:dyDescent="0.25">
      <c r="A948" s="212"/>
      <c r="B948" s="132"/>
      <c r="C948" s="115"/>
      <c r="D948" s="115"/>
      <c r="E948" s="132"/>
      <c r="F948" s="49" t="s">
        <v>15</v>
      </c>
      <c r="G948" s="213">
        <f>SUM(G911:G947)</f>
        <v>37500</v>
      </c>
    </row>
    <row r="949" spans="1:7" ht="13.5" thickTop="1" x14ac:dyDescent="0.2">
      <c r="A949" s="1149" t="s">
        <v>2731</v>
      </c>
      <c r="B949" s="1150"/>
      <c r="C949" s="1150"/>
      <c r="D949" s="1150"/>
      <c r="E949" s="1150"/>
      <c r="F949" s="1150"/>
      <c r="G949" s="1151"/>
    </row>
    <row r="950" spans="1:7" ht="13.5" thickBot="1" x14ac:dyDescent="0.25">
      <c r="A950" s="52"/>
      <c r="B950" s="103"/>
      <c r="C950" s="1204" t="s">
        <v>2730</v>
      </c>
      <c r="D950" s="1204"/>
      <c r="E950" s="1204"/>
      <c r="F950" s="1204"/>
      <c r="G950" s="1232"/>
    </row>
    <row r="951" spans="1:7" ht="13.5" thickTop="1" x14ac:dyDescent="0.2">
      <c r="A951" s="1130"/>
      <c r="B951" s="1131"/>
      <c r="C951" s="1131"/>
      <c r="D951" s="57" t="s">
        <v>11</v>
      </c>
      <c r="E951" s="1132" t="s">
        <v>12</v>
      </c>
      <c r="F951" s="1132"/>
      <c r="G951" s="1133"/>
    </row>
    <row r="952" spans="1:7" x14ac:dyDescent="0.2">
      <c r="A952" s="1134" t="s">
        <v>17</v>
      </c>
      <c r="B952" s="1135"/>
      <c r="C952" s="1135"/>
      <c r="D952" s="39"/>
      <c r="E952" s="1136"/>
      <c r="F952" s="1137"/>
      <c r="G952" s="1138"/>
    </row>
    <row r="953" spans="1:7" x14ac:dyDescent="0.2">
      <c r="A953" s="1134" t="s">
        <v>38</v>
      </c>
      <c r="B953" s="1135"/>
      <c r="C953" s="1135"/>
      <c r="D953" s="73" t="s">
        <v>147</v>
      </c>
      <c r="E953" s="1139" t="s">
        <v>142</v>
      </c>
      <c r="F953" s="1139"/>
      <c r="G953" s="1140"/>
    </row>
    <row r="954" spans="1:7" ht="13.5" thickBot="1" x14ac:dyDescent="0.25">
      <c r="A954" s="1141" t="s">
        <v>39</v>
      </c>
      <c r="B954" s="1142"/>
      <c r="C954" s="1142"/>
      <c r="D954" s="59" t="s">
        <v>148</v>
      </c>
      <c r="E954" s="1198" t="s">
        <v>0</v>
      </c>
      <c r="F954" s="1143"/>
      <c r="G954" s="1144"/>
    </row>
    <row r="955" spans="1:7" ht="16.5" x14ac:dyDescent="0.25">
      <c r="A955" s="1152" t="s">
        <v>29</v>
      </c>
      <c r="B955" s="1153"/>
      <c r="C955" s="1153"/>
      <c r="D955" s="1153"/>
      <c r="E955" s="1153"/>
      <c r="F955" s="1153"/>
      <c r="G955" s="1154"/>
    </row>
    <row r="956" spans="1:7" x14ac:dyDescent="0.2">
      <c r="A956" s="1155" t="s">
        <v>48</v>
      </c>
      <c r="B956" s="1156"/>
      <c r="C956" s="1156"/>
      <c r="D956" s="1156"/>
      <c r="E956" s="1156"/>
      <c r="F956" s="1156"/>
      <c r="G956" s="1157"/>
    </row>
    <row r="957" spans="1:7" x14ac:dyDescent="0.2">
      <c r="A957" s="1158" t="s">
        <v>49</v>
      </c>
      <c r="B957" s="1159"/>
      <c r="C957" s="1159"/>
      <c r="D957" s="1159"/>
      <c r="E957" s="1159"/>
      <c r="F957" s="1159"/>
      <c r="G957" s="1160"/>
    </row>
    <row r="958" spans="1:7" x14ac:dyDescent="0.2">
      <c r="A958" s="6"/>
      <c r="B958" s="99"/>
      <c r="C958" s="8"/>
      <c r="D958" s="9"/>
      <c r="E958" s="99"/>
      <c r="F958" s="10"/>
      <c r="G958" s="373" t="s">
        <v>8</v>
      </c>
    </row>
    <row r="959" spans="1:7" x14ac:dyDescent="0.2">
      <c r="A959" s="12" t="s">
        <v>1</v>
      </c>
      <c r="B959" s="13"/>
      <c r="C959" s="14" t="s">
        <v>7</v>
      </c>
      <c r="D959" s="13"/>
      <c r="E959" s="343" t="s">
        <v>2847</v>
      </c>
      <c r="F959" s="98"/>
      <c r="G959" s="344" t="s">
        <v>2761</v>
      </c>
    </row>
    <row r="960" spans="1:7" x14ac:dyDescent="0.2">
      <c r="A960" s="17" t="s">
        <v>8</v>
      </c>
      <c r="B960" s="100"/>
      <c r="C960" s="19"/>
      <c r="D960" s="4"/>
      <c r="E960" s="1145"/>
      <c r="F960" s="1146"/>
      <c r="G960" s="20"/>
    </row>
    <row r="961" spans="1:7" x14ac:dyDescent="0.2">
      <c r="A961" s="21" t="s">
        <v>37</v>
      </c>
      <c r="B961" s="22"/>
      <c r="C961" s="22"/>
      <c r="D961" s="22"/>
      <c r="E961" s="23" t="s">
        <v>46</v>
      </c>
      <c r="F961" s="24"/>
      <c r="G961" s="20" t="s">
        <v>50</v>
      </c>
    </row>
    <row r="962" spans="1:7" x14ac:dyDescent="0.2">
      <c r="A962" s="6"/>
      <c r="B962" s="99"/>
      <c r="C962" s="8"/>
      <c r="D962" s="8"/>
      <c r="E962" s="1147"/>
      <c r="F962" s="1148"/>
      <c r="G962" s="25"/>
    </row>
    <row r="963" spans="1:7" ht="26.25" thickBot="1" x14ac:dyDescent="0.25">
      <c r="A963" s="210" t="s">
        <v>47</v>
      </c>
      <c r="B963" s="28" t="s">
        <v>23</v>
      </c>
      <c r="C963" s="28" t="s">
        <v>34</v>
      </c>
      <c r="D963" s="110" t="s">
        <v>53</v>
      </c>
      <c r="E963" s="114" t="s">
        <v>54</v>
      </c>
      <c r="F963" s="111" t="s">
        <v>55</v>
      </c>
      <c r="G963" s="112" t="s">
        <v>35</v>
      </c>
    </row>
    <row r="964" spans="1:7" ht="13.5" thickTop="1" x14ac:dyDescent="0.2">
      <c r="A964" s="29">
        <v>1</v>
      </c>
      <c r="B964" s="101"/>
      <c r="C964" s="352" t="s">
        <v>300</v>
      </c>
      <c r="D964" s="357" t="s">
        <v>2680</v>
      </c>
      <c r="E964" s="158">
        <v>20</v>
      </c>
      <c r="F964" s="128">
        <v>200</v>
      </c>
      <c r="G964" s="35">
        <f>F964*E964</f>
        <v>4000</v>
      </c>
    </row>
    <row r="965" spans="1:7" x14ac:dyDescent="0.2">
      <c r="A965" s="29">
        <v>2</v>
      </c>
      <c r="B965" s="101"/>
      <c r="C965" s="352" t="s">
        <v>300</v>
      </c>
      <c r="D965" s="351" t="s">
        <v>425</v>
      </c>
      <c r="E965" s="108">
        <v>20</v>
      </c>
      <c r="F965" s="128">
        <v>350</v>
      </c>
      <c r="G965" s="35">
        <f>F965*E965</f>
        <v>7000</v>
      </c>
    </row>
    <row r="966" spans="1:7" x14ac:dyDescent="0.2">
      <c r="A966" s="29"/>
      <c r="B966" s="101"/>
      <c r="C966" s="352"/>
      <c r="D966" s="351" t="s">
        <v>358</v>
      </c>
      <c r="E966" s="108"/>
      <c r="F966" s="149"/>
      <c r="G966" s="353"/>
    </row>
    <row r="967" spans="1:7" x14ac:dyDescent="0.2">
      <c r="A967" s="29"/>
      <c r="B967" s="101"/>
      <c r="C967" s="352"/>
      <c r="D967" s="357"/>
      <c r="E967" s="108"/>
      <c r="F967" s="149"/>
      <c r="G967" s="35"/>
    </row>
    <row r="968" spans="1:7" x14ac:dyDescent="0.2">
      <c r="A968" s="29"/>
      <c r="B968" s="101"/>
      <c r="C968" s="352"/>
      <c r="D968" s="351"/>
      <c r="E968" s="108"/>
      <c r="F968" s="128"/>
      <c r="G968" s="35"/>
    </row>
    <row r="969" spans="1:7" x14ac:dyDescent="0.2">
      <c r="A969" s="29"/>
      <c r="B969" s="105"/>
      <c r="C969" s="41"/>
      <c r="D969" s="351"/>
      <c r="E969" s="102"/>
      <c r="F969" s="128"/>
      <c r="G969" s="35"/>
    </row>
    <row r="970" spans="1:7" x14ac:dyDescent="0.2">
      <c r="A970" s="29"/>
      <c r="B970" s="105"/>
      <c r="C970" s="41"/>
      <c r="D970" s="338"/>
      <c r="E970" s="102"/>
      <c r="F970" s="128"/>
      <c r="G970" s="35"/>
    </row>
    <row r="971" spans="1:7" x14ac:dyDescent="0.2">
      <c r="A971" s="29"/>
      <c r="B971" s="105"/>
      <c r="C971" s="352"/>
      <c r="D971" s="351"/>
      <c r="E971" s="102"/>
      <c r="F971" s="128"/>
      <c r="G971" s="35"/>
    </row>
    <row r="972" spans="1:7" x14ac:dyDescent="0.2">
      <c r="A972" s="29"/>
      <c r="B972" s="151"/>
      <c r="C972" s="119"/>
      <c r="D972" s="351"/>
      <c r="E972" s="108"/>
      <c r="F972" s="150"/>
      <c r="G972" s="35"/>
    </row>
    <row r="973" spans="1:7" x14ac:dyDescent="0.2">
      <c r="A973" s="29"/>
      <c r="B973" s="151"/>
      <c r="C973" s="119"/>
      <c r="D973" s="144"/>
      <c r="E973" s="108"/>
      <c r="F973" s="150"/>
      <c r="G973" s="35"/>
    </row>
    <row r="974" spans="1:7" x14ac:dyDescent="0.2">
      <c r="A974" s="29"/>
      <c r="B974" s="101"/>
      <c r="C974" s="41"/>
      <c r="D974" s="144"/>
      <c r="E974" s="155"/>
      <c r="F974" s="128"/>
      <c r="G974" s="35"/>
    </row>
    <row r="975" spans="1:7" x14ac:dyDescent="0.2">
      <c r="A975" s="29"/>
      <c r="B975" s="106"/>
      <c r="C975" s="41"/>
      <c r="D975" s="136"/>
      <c r="E975" s="104"/>
      <c r="F975" s="128"/>
      <c r="G975" s="35"/>
    </row>
    <row r="976" spans="1:7" x14ac:dyDescent="0.2">
      <c r="A976" s="29"/>
      <c r="B976" s="105"/>
      <c r="C976" s="41"/>
      <c r="D976" s="357" t="s">
        <v>483</v>
      </c>
      <c r="E976" s="108"/>
      <c r="F976" s="152"/>
      <c r="G976" s="35"/>
    </row>
    <row r="977" spans="1:7" x14ac:dyDescent="0.2">
      <c r="A977" s="29"/>
      <c r="B977" s="107"/>
      <c r="C977" s="41"/>
      <c r="D977" s="136"/>
      <c r="E977" s="153"/>
      <c r="F977" s="128"/>
      <c r="G977" s="35"/>
    </row>
    <row r="978" spans="1:7" x14ac:dyDescent="0.2">
      <c r="A978" s="29"/>
      <c r="B978" s="107"/>
      <c r="C978" s="41"/>
      <c r="D978" s="136"/>
      <c r="E978" s="153"/>
      <c r="F978" s="128"/>
      <c r="G978" s="35"/>
    </row>
    <row r="979" spans="1:7" x14ac:dyDescent="0.2">
      <c r="A979" s="29"/>
      <c r="B979" s="107"/>
      <c r="C979" s="41"/>
      <c r="D979" s="136"/>
      <c r="E979" s="153"/>
      <c r="F979" s="128"/>
      <c r="G979" s="35"/>
    </row>
    <row r="980" spans="1:7" x14ac:dyDescent="0.2">
      <c r="A980" s="29"/>
      <c r="B980" s="107"/>
      <c r="C980" s="41"/>
      <c r="D980" s="136"/>
      <c r="E980" s="153"/>
      <c r="F980" s="128"/>
      <c r="G980" s="35"/>
    </row>
    <row r="981" spans="1:7" x14ac:dyDescent="0.2">
      <c r="A981" s="29"/>
      <c r="B981" s="101"/>
      <c r="C981" s="41"/>
      <c r="D981" s="144"/>
      <c r="E981" s="108"/>
      <c r="F981" s="128"/>
      <c r="G981" s="35"/>
    </row>
    <row r="982" spans="1:7" x14ac:dyDescent="0.2">
      <c r="A982" s="29"/>
      <c r="B982" s="101"/>
      <c r="C982" s="41"/>
      <c r="D982" s="144"/>
      <c r="E982" s="153"/>
      <c r="F982" s="128"/>
      <c r="G982" s="35"/>
    </row>
    <row r="983" spans="1:7" x14ac:dyDescent="0.2">
      <c r="A983" s="29"/>
      <c r="B983" s="106"/>
      <c r="C983" s="41"/>
      <c r="D983" s="136"/>
      <c r="E983" s="104"/>
      <c r="F983" s="154"/>
      <c r="G983" s="35"/>
    </row>
    <row r="984" spans="1:7" x14ac:dyDescent="0.2">
      <c r="A984" s="29"/>
      <c r="B984" s="105"/>
      <c r="C984" s="41"/>
      <c r="D984" s="130"/>
      <c r="E984" s="104"/>
      <c r="F984" s="154"/>
      <c r="G984" s="35"/>
    </row>
    <row r="985" spans="1:7" x14ac:dyDescent="0.2">
      <c r="A985" s="29"/>
      <c r="B985" s="105"/>
      <c r="C985" s="41"/>
      <c r="D985" s="136"/>
      <c r="E985" s="104"/>
      <c r="F985" s="154"/>
      <c r="G985" s="35"/>
    </row>
    <row r="986" spans="1:7" x14ac:dyDescent="0.2">
      <c r="A986" s="29"/>
      <c r="B986" s="101"/>
      <c r="C986" s="41"/>
      <c r="D986" s="136"/>
      <c r="E986" s="104"/>
      <c r="F986" s="154"/>
      <c r="G986" s="35"/>
    </row>
    <row r="987" spans="1:7" x14ac:dyDescent="0.2">
      <c r="A987" s="29"/>
      <c r="B987" s="101"/>
      <c r="C987" s="41"/>
      <c r="D987" s="136"/>
      <c r="E987" s="104"/>
      <c r="F987" s="154"/>
      <c r="G987" s="35"/>
    </row>
    <row r="988" spans="1:7" x14ac:dyDescent="0.2">
      <c r="A988" s="29"/>
      <c r="B988" s="101"/>
      <c r="C988" s="41"/>
      <c r="D988" s="136"/>
      <c r="E988" s="104"/>
      <c r="F988" s="154"/>
      <c r="G988" s="35"/>
    </row>
    <row r="989" spans="1:7" x14ac:dyDescent="0.2">
      <c r="A989" s="29"/>
      <c r="B989" s="101"/>
      <c r="C989" s="41"/>
      <c r="D989" s="136"/>
      <c r="E989" s="104"/>
      <c r="F989" s="154"/>
      <c r="G989" s="35"/>
    </row>
    <row r="990" spans="1:7" x14ac:dyDescent="0.2">
      <c r="A990" s="29"/>
      <c r="B990" s="101"/>
      <c r="C990" s="41"/>
      <c r="D990" s="144"/>
      <c r="E990" s="104"/>
      <c r="F990" s="154"/>
      <c r="G990" s="35"/>
    </row>
    <row r="991" spans="1:7" x14ac:dyDescent="0.2">
      <c r="A991" s="29"/>
      <c r="B991" s="101"/>
      <c r="C991" s="41"/>
      <c r="D991" s="67"/>
      <c r="E991" s="104"/>
      <c r="F991" s="154"/>
      <c r="G991" s="35"/>
    </row>
    <row r="992" spans="1:7" x14ac:dyDescent="0.2">
      <c r="A992" s="29"/>
      <c r="B992" s="101"/>
      <c r="C992" s="41"/>
      <c r="D992" s="136"/>
      <c r="E992" s="153"/>
      <c r="F992" s="128"/>
      <c r="G992" s="35"/>
    </row>
    <row r="993" spans="1:7" x14ac:dyDescent="0.2">
      <c r="A993" s="29"/>
      <c r="B993" s="101"/>
      <c r="C993" s="41"/>
      <c r="D993" s="136"/>
      <c r="E993" s="153"/>
      <c r="F993" s="128"/>
      <c r="G993" s="35"/>
    </row>
    <row r="994" spans="1:7" x14ac:dyDescent="0.2">
      <c r="A994" s="29"/>
      <c r="B994" s="101"/>
      <c r="C994" s="41"/>
      <c r="D994" s="136"/>
      <c r="E994" s="153"/>
      <c r="F994" s="128"/>
      <c r="G994" s="35"/>
    </row>
    <row r="995" spans="1:7" x14ac:dyDescent="0.2">
      <c r="A995" s="29"/>
      <c r="B995" s="101"/>
      <c r="C995" s="41"/>
      <c r="D995" s="136"/>
      <c r="E995" s="153"/>
      <c r="F995" s="128"/>
      <c r="G995" s="35"/>
    </row>
    <row r="996" spans="1:7" x14ac:dyDescent="0.2">
      <c r="A996" s="29"/>
      <c r="B996" s="101"/>
      <c r="C996" s="41"/>
      <c r="D996" s="136"/>
      <c r="E996" s="153"/>
      <c r="F996" s="128"/>
      <c r="G996" s="35"/>
    </row>
    <row r="997" spans="1:7" x14ac:dyDescent="0.2">
      <c r="A997" s="29"/>
      <c r="B997" s="101"/>
      <c r="C997" s="41"/>
      <c r="D997" s="136"/>
      <c r="E997" s="153"/>
      <c r="F997" s="128"/>
      <c r="G997" s="35"/>
    </row>
    <row r="998" spans="1:7" x14ac:dyDescent="0.2">
      <c r="A998" s="29"/>
      <c r="B998" s="101"/>
      <c r="C998" s="41"/>
      <c r="D998" s="136"/>
      <c r="E998" s="102"/>
      <c r="F998" s="128"/>
      <c r="G998" s="35"/>
    </row>
    <row r="999" spans="1:7" x14ac:dyDescent="0.2">
      <c r="A999" s="29"/>
      <c r="B999" s="101"/>
      <c r="C999" s="41"/>
      <c r="D999" s="144"/>
      <c r="E999" s="108"/>
      <c r="F999" s="149"/>
      <c r="G999" s="35"/>
    </row>
    <row r="1000" spans="1:7" x14ac:dyDescent="0.2">
      <c r="A1000" s="61"/>
      <c r="B1000" s="101"/>
      <c r="C1000" s="41"/>
      <c r="D1000" s="144"/>
      <c r="E1000" s="108"/>
      <c r="F1000" s="149"/>
      <c r="G1000" s="71"/>
    </row>
    <row r="1001" spans="1:7" ht="13.5" thickBot="1" x14ac:dyDescent="0.25">
      <c r="A1001" s="212"/>
      <c r="B1001" s="132"/>
      <c r="C1001" s="115"/>
      <c r="D1001" s="115"/>
      <c r="E1001" s="132"/>
      <c r="F1001" s="49" t="s">
        <v>15</v>
      </c>
      <c r="G1001" s="213">
        <f>SUM(G964:G1000)</f>
        <v>11000</v>
      </c>
    </row>
    <row r="1002" spans="1:7" ht="13.5" thickTop="1" x14ac:dyDescent="0.2">
      <c r="A1002" s="1149" t="s">
        <v>2794</v>
      </c>
      <c r="B1002" s="1150"/>
      <c r="C1002" s="1150"/>
      <c r="D1002" s="1150"/>
      <c r="E1002" s="1150"/>
      <c r="F1002" s="1150"/>
      <c r="G1002" s="1151"/>
    </row>
    <row r="1003" spans="1:7" ht="13.5" thickBot="1" x14ac:dyDescent="0.25">
      <c r="A1003" s="52"/>
      <c r="B1003" s="103"/>
      <c r="C1003" s="1204" t="s">
        <v>8</v>
      </c>
      <c r="D1003" s="1204"/>
      <c r="E1003" s="1204"/>
      <c r="F1003" s="1204"/>
      <c r="G1003" s="1232"/>
    </row>
    <row r="1004" spans="1:7" ht="13.5" thickTop="1" x14ac:dyDescent="0.2">
      <c r="A1004" s="1130"/>
      <c r="B1004" s="1131"/>
      <c r="C1004" s="1131"/>
      <c r="D1004" s="57" t="s">
        <v>11</v>
      </c>
      <c r="E1004" s="1132" t="s">
        <v>12</v>
      </c>
      <c r="F1004" s="1132"/>
      <c r="G1004" s="1133"/>
    </row>
    <row r="1005" spans="1:7" x14ac:dyDescent="0.2">
      <c r="A1005" s="1134" t="s">
        <v>17</v>
      </c>
      <c r="B1005" s="1135"/>
      <c r="C1005" s="1135"/>
      <c r="D1005" s="39"/>
      <c r="E1005" s="1136"/>
      <c r="F1005" s="1137"/>
      <c r="G1005" s="1138"/>
    </row>
    <row r="1006" spans="1:7" x14ac:dyDescent="0.2">
      <c r="A1006" s="1134" t="s">
        <v>38</v>
      </c>
      <c r="B1006" s="1135"/>
      <c r="C1006" s="1135"/>
      <c r="D1006" s="73" t="s">
        <v>147</v>
      </c>
      <c r="E1006" s="1139" t="s">
        <v>142</v>
      </c>
      <c r="F1006" s="1139"/>
      <c r="G1006" s="1140"/>
    </row>
    <row r="1007" spans="1:7" ht="13.5" thickBot="1" x14ac:dyDescent="0.25">
      <c r="A1007" s="1141" t="s">
        <v>39</v>
      </c>
      <c r="B1007" s="1142"/>
      <c r="C1007" s="1142"/>
      <c r="D1007" s="59" t="s">
        <v>148</v>
      </c>
      <c r="E1007" s="1198" t="s">
        <v>0</v>
      </c>
      <c r="F1007" s="1143"/>
      <c r="G1007" s="1144"/>
    </row>
    <row r="1008" spans="1:7" ht="16.5" x14ac:dyDescent="0.25">
      <c r="A1008" s="1152" t="s">
        <v>29</v>
      </c>
      <c r="B1008" s="1153"/>
      <c r="C1008" s="1153"/>
      <c r="D1008" s="1153"/>
      <c r="E1008" s="1153"/>
      <c r="F1008" s="1153"/>
      <c r="G1008" s="1154"/>
    </row>
    <row r="1009" spans="1:7" x14ac:dyDescent="0.2">
      <c r="A1009" s="1155" t="s">
        <v>48</v>
      </c>
      <c r="B1009" s="1156"/>
      <c r="C1009" s="1156"/>
      <c r="D1009" s="1156"/>
      <c r="E1009" s="1156"/>
      <c r="F1009" s="1156"/>
      <c r="G1009" s="1157"/>
    </row>
    <row r="1010" spans="1:7" x14ac:dyDescent="0.2">
      <c r="A1010" s="1158" t="s">
        <v>49</v>
      </c>
      <c r="B1010" s="1159"/>
      <c r="C1010" s="1159"/>
      <c r="D1010" s="1159"/>
      <c r="E1010" s="1159"/>
      <c r="F1010" s="1159"/>
      <c r="G1010" s="1160"/>
    </row>
    <row r="1011" spans="1:7" x14ac:dyDescent="0.2">
      <c r="A1011" s="6"/>
      <c r="B1011" s="99"/>
      <c r="C1011" s="8"/>
      <c r="D1011" s="9"/>
      <c r="E1011" s="99"/>
      <c r="F1011" s="10"/>
      <c r="G1011" s="373" t="s">
        <v>8</v>
      </c>
    </row>
    <row r="1012" spans="1:7" x14ac:dyDescent="0.2">
      <c r="A1012" s="12" t="s">
        <v>1</v>
      </c>
      <c r="B1012" s="13"/>
      <c r="C1012" s="14" t="s">
        <v>7</v>
      </c>
      <c r="D1012" s="13"/>
      <c r="E1012" s="343" t="s">
        <v>2857</v>
      </c>
      <c r="F1012" s="98"/>
      <c r="G1012" s="344" t="s">
        <v>3191</v>
      </c>
    </row>
    <row r="1013" spans="1:7" x14ac:dyDescent="0.2">
      <c r="A1013" s="17" t="s">
        <v>8</v>
      </c>
      <c r="B1013" s="100"/>
      <c r="C1013" s="19"/>
      <c r="D1013" s="4"/>
      <c r="E1013" s="1145"/>
      <c r="F1013" s="1146"/>
      <c r="G1013" s="20"/>
    </row>
    <row r="1014" spans="1:7" x14ac:dyDescent="0.2">
      <c r="A1014" s="21" t="s">
        <v>37</v>
      </c>
      <c r="B1014" s="22"/>
      <c r="C1014" s="22"/>
      <c r="D1014" s="22"/>
      <c r="E1014" s="23" t="s">
        <v>46</v>
      </c>
      <c r="F1014" s="24"/>
      <c r="G1014" s="20" t="s">
        <v>50</v>
      </c>
    </row>
    <row r="1015" spans="1:7" x14ac:dyDescent="0.2">
      <c r="A1015" s="6"/>
      <c r="B1015" s="99"/>
      <c r="C1015" s="8"/>
      <c r="D1015" s="8"/>
      <c r="E1015" s="1147"/>
      <c r="F1015" s="1148"/>
      <c r="G1015" s="25"/>
    </row>
    <row r="1016" spans="1:7" ht="26.25" thickBot="1" x14ac:dyDescent="0.25">
      <c r="A1016" s="210" t="s">
        <v>47</v>
      </c>
      <c r="B1016" s="28" t="s">
        <v>23</v>
      </c>
      <c r="C1016" s="28" t="s">
        <v>34</v>
      </c>
      <c r="D1016" s="110" t="s">
        <v>53</v>
      </c>
      <c r="E1016" s="114" t="s">
        <v>54</v>
      </c>
      <c r="F1016" s="111" t="s">
        <v>55</v>
      </c>
      <c r="G1016" s="112" t="s">
        <v>35</v>
      </c>
    </row>
    <row r="1017" spans="1:7" ht="13.5" thickTop="1" x14ac:dyDescent="0.2">
      <c r="A1017" s="29"/>
      <c r="B1017" s="101"/>
      <c r="C1017" s="352"/>
      <c r="D1017" s="357" t="s">
        <v>433</v>
      </c>
      <c r="E1017" s="158"/>
      <c r="F1017" s="128"/>
      <c r="G1017" s="35"/>
    </row>
    <row r="1018" spans="1:7" x14ac:dyDescent="0.2">
      <c r="A1018" s="29">
        <v>1</v>
      </c>
      <c r="B1018" s="101"/>
      <c r="C1018" s="352" t="s">
        <v>300</v>
      </c>
      <c r="D1018" s="351" t="s">
        <v>2692</v>
      </c>
      <c r="E1018" s="108">
        <v>16</v>
      </c>
      <c r="F1018" s="128">
        <v>200</v>
      </c>
      <c r="G1018" s="35">
        <f>F1018*E1018</f>
        <v>3200</v>
      </c>
    </row>
    <row r="1019" spans="1:7" x14ac:dyDescent="0.2">
      <c r="A1019" s="29">
        <v>2</v>
      </c>
      <c r="B1019" s="101"/>
      <c r="C1019" s="352" t="s">
        <v>300</v>
      </c>
      <c r="D1019" s="351" t="s">
        <v>2782</v>
      </c>
      <c r="E1019" s="108">
        <v>16</v>
      </c>
      <c r="F1019" s="149">
        <v>350</v>
      </c>
      <c r="G1019" s="35">
        <f t="shared" ref="G1019:G1032" si="9">F1019*E1019</f>
        <v>5600</v>
      </c>
    </row>
    <row r="1020" spans="1:7" x14ac:dyDescent="0.2">
      <c r="A1020" s="29">
        <v>3</v>
      </c>
      <c r="B1020" s="101"/>
      <c r="C1020" s="352" t="s">
        <v>300</v>
      </c>
      <c r="D1020" s="357" t="s">
        <v>2502</v>
      </c>
      <c r="E1020" s="108">
        <v>16</v>
      </c>
      <c r="F1020" s="149">
        <v>200</v>
      </c>
      <c r="G1020" s="35">
        <f t="shared" si="9"/>
        <v>3200</v>
      </c>
    </row>
    <row r="1021" spans="1:7" x14ac:dyDescent="0.2">
      <c r="A1021" s="29"/>
      <c r="B1021" s="101"/>
      <c r="C1021" s="352"/>
      <c r="D1021" s="351" t="s">
        <v>435</v>
      </c>
      <c r="E1021" s="108"/>
      <c r="F1021" s="128"/>
      <c r="G1021" s="353" t="s">
        <v>8</v>
      </c>
    </row>
    <row r="1022" spans="1:7" x14ac:dyDescent="0.2">
      <c r="A1022" s="29">
        <v>4</v>
      </c>
      <c r="B1022" s="105"/>
      <c r="C1022" s="352" t="s">
        <v>300</v>
      </c>
      <c r="D1022" s="351" t="s">
        <v>3337</v>
      </c>
      <c r="E1022" s="102">
        <v>16</v>
      </c>
      <c r="F1022" s="128">
        <v>200</v>
      </c>
      <c r="G1022" s="35">
        <f t="shared" si="9"/>
        <v>3200</v>
      </c>
    </row>
    <row r="1023" spans="1:7" x14ac:dyDescent="0.2">
      <c r="A1023" s="29">
        <v>5</v>
      </c>
      <c r="B1023" s="105"/>
      <c r="C1023" s="352" t="s">
        <v>300</v>
      </c>
      <c r="D1023" s="357" t="s">
        <v>2782</v>
      </c>
      <c r="E1023" s="102">
        <v>16</v>
      </c>
      <c r="F1023" s="149">
        <v>350</v>
      </c>
      <c r="G1023" s="35">
        <f t="shared" si="9"/>
        <v>5600</v>
      </c>
    </row>
    <row r="1024" spans="1:7" x14ac:dyDescent="0.2">
      <c r="A1024" s="29">
        <v>6</v>
      </c>
      <c r="B1024" s="105"/>
      <c r="C1024" s="352" t="s">
        <v>300</v>
      </c>
      <c r="D1024" s="351" t="s">
        <v>3338</v>
      </c>
      <c r="E1024" s="102">
        <v>16</v>
      </c>
      <c r="F1024" s="149">
        <v>200</v>
      </c>
      <c r="G1024" s="35">
        <f t="shared" si="9"/>
        <v>3200</v>
      </c>
    </row>
    <row r="1025" spans="1:7" x14ac:dyDescent="0.2">
      <c r="A1025" s="29"/>
      <c r="B1025" s="151"/>
      <c r="C1025" s="119"/>
      <c r="D1025" s="351" t="s">
        <v>436</v>
      </c>
      <c r="E1025" s="108"/>
      <c r="F1025" s="150"/>
      <c r="G1025" s="353" t="s">
        <v>8</v>
      </c>
    </row>
    <row r="1026" spans="1:7" x14ac:dyDescent="0.2">
      <c r="A1026" s="29">
        <v>7</v>
      </c>
      <c r="B1026" s="151"/>
      <c r="C1026" s="352" t="s">
        <v>300</v>
      </c>
      <c r="D1026" s="364" t="s">
        <v>3339</v>
      </c>
      <c r="E1026" s="108">
        <v>16</v>
      </c>
      <c r="F1026" s="128">
        <v>200</v>
      </c>
      <c r="G1026" s="35">
        <f t="shared" si="9"/>
        <v>3200</v>
      </c>
    </row>
    <row r="1027" spans="1:7" x14ac:dyDescent="0.2">
      <c r="A1027" s="29">
        <v>8</v>
      </c>
      <c r="B1027" s="101"/>
      <c r="C1027" s="352" t="s">
        <v>300</v>
      </c>
      <c r="D1027" s="364" t="s">
        <v>2782</v>
      </c>
      <c r="E1027" s="155">
        <v>16</v>
      </c>
      <c r="F1027" s="149">
        <v>350</v>
      </c>
      <c r="G1027" s="35">
        <f t="shared" si="9"/>
        <v>5600</v>
      </c>
    </row>
    <row r="1028" spans="1:7" x14ac:dyDescent="0.2">
      <c r="A1028" s="29">
        <v>9</v>
      </c>
      <c r="B1028" s="106"/>
      <c r="C1028" s="352" t="s">
        <v>300</v>
      </c>
      <c r="D1028" s="357" t="s">
        <v>3340</v>
      </c>
      <c r="E1028" s="104">
        <v>16</v>
      </c>
      <c r="F1028" s="149">
        <v>200</v>
      </c>
      <c r="G1028" s="35">
        <f t="shared" si="9"/>
        <v>3200</v>
      </c>
    </row>
    <row r="1029" spans="1:7" x14ac:dyDescent="0.2">
      <c r="A1029" s="29"/>
      <c r="B1029" s="105"/>
      <c r="C1029" s="41"/>
      <c r="D1029" s="357" t="s">
        <v>860</v>
      </c>
      <c r="E1029" s="108"/>
      <c r="F1029" s="152"/>
      <c r="G1029" s="353" t="s">
        <v>8</v>
      </c>
    </row>
    <row r="1030" spans="1:7" x14ac:dyDescent="0.2">
      <c r="A1030" s="29">
        <v>10</v>
      </c>
      <c r="B1030" s="107"/>
      <c r="C1030" s="352" t="s">
        <v>300</v>
      </c>
      <c r="D1030" s="357" t="s">
        <v>3341</v>
      </c>
      <c r="E1030" s="153">
        <v>16</v>
      </c>
      <c r="F1030" s="128">
        <v>200</v>
      </c>
      <c r="G1030" s="35">
        <f t="shared" si="9"/>
        <v>3200</v>
      </c>
    </row>
    <row r="1031" spans="1:7" x14ac:dyDescent="0.2">
      <c r="A1031" s="29">
        <v>11</v>
      </c>
      <c r="B1031" s="107"/>
      <c r="C1031" s="352" t="s">
        <v>300</v>
      </c>
      <c r="D1031" s="357" t="s">
        <v>2782</v>
      </c>
      <c r="E1031" s="153">
        <v>16</v>
      </c>
      <c r="F1031" s="149">
        <v>350</v>
      </c>
      <c r="G1031" s="35">
        <f t="shared" si="9"/>
        <v>5600</v>
      </c>
    </row>
    <row r="1032" spans="1:7" x14ac:dyDescent="0.2">
      <c r="A1032" s="29">
        <v>12</v>
      </c>
      <c r="B1032" s="107"/>
      <c r="C1032" s="352" t="s">
        <v>300</v>
      </c>
      <c r="D1032" s="357" t="s">
        <v>2502</v>
      </c>
      <c r="E1032" s="153">
        <v>16</v>
      </c>
      <c r="F1032" s="149">
        <v>200</v>
      </c>
      <c r="G1032" s="35">
        <f t="shared" si="9"/>
        <v>3200</v>
      </c>
    </row>
    <row r="1033" spans="1:7" x14ac:dyDescent="0.2">
      <c r="A1033" s="29"/>
      <c r="B1033" s="107"/>
      <c r="C1033" s="41"/>
      <c r="D1033" s="136"/>
      <c r="E1033" s="153"/>
      <c r="F1033" s="128"/>
      <c r="G1033" s="35"/>
    </row>
    <row r="1034" spans="1:7" x14ac:dyDescent="0.2">
      <c r="A1034" s="29"/>
      <c r="B1034" s="101"/>
      <c r="C1034" s="41"/>
      <c r="D1034" s="144"/>
      <c r="E1034" s="108"/>
      <c r="F1034" s="128"/>
      <c r="G1034" s="35"/>
    </row>
    <row r="1035" spans="1:7" x14ac:dyDescent="0.2">
      <c r="A1035" s="29"/>
      <c r="B1035" s="101"/>
      <c r="C1035" s="41"/>
      <c r="D1035" s="144"/>
      <c r="E1035" s="153"/>
      <c r="F1035" s="128"/>
      <c r="G1035" s="35"/>
    </row>
    <row r="1036" spans="1:7" x14ac:dyDescent="0.2">
      <c r="A1036" s="29"/>
      <c r="B1036" s="106"/>
      <c r="C1036" s="41"/>
      <c r="D1036" s="136"/>
      <c r="E1036" s="104"/>
      <c r="F1036" s="154"/>
      <c r="G1036" s="35"/>
    </row>
    <row r="1037" spans="1:7" x14ac:dyDescent="0.2">
      <c r="A1037" s="29"/>
      <c r="B1037" s="105"/>
      <c r="C1037" s="41"/>
      <c r="D1037" s="130"/>
      <c r="E1037" s="104"/>
      <c r="F1037" s="154"/>
      <c r="G1037" s="35"/>
    </row>
    <row r="1038" spans="1:7" x14ac:dyDescent="0.2">
      <c r="A1038" s="29"/>
      <c r="B1038" s="105"/>
      <c r="C1038" s="41"/>
      <c r="D1038" s="136"/>
      <c r="E1038" s="104"/>
      <c r="F1038" s="154"/>
      <c r="G1038" s="35"/>
    </row>
    <row r="1039" spans="1:7" x14ac:dyDescent="0.2">
      <c r="A1039" s="29"/>
      <c r="B1039" s="101"/>
      <c r="C1039" s="41"/>
      <c r="D1039" s="136"/>
      <c r="E1039" s="104"/>
      <c r="F1039" s="154"/>
      <c r="G1039" s="35"/>
    </row>
    <row r="1040" spans="1:7" x14ac:dyDescent="0.2">
      <c r="A1040" s="29"/>
      <c r="B1040" s="101"/>
      <c r="C1040" s="41"/>
      <c r="D1040" s="136"/>
      <c r="E1040" s="104"/>
      <c r="F1040" s="154"/>
      <c r="G1040" s="35"/>
    </row>
    <row r="1041" spans="1:7" x14ac:dyDescent="0.2">
      <c r="A1041" s="29"/>
      <c r="B1041" s="101"/>
      <c r="C1041" s="41"/>
      <c r="D1041" s="136"/>
      <c r="E1041" s="104"/>
      <c r="F1041" s="154"/>
      <c r="G1041" s="35"/>
    </row>
    <row r="1042" spans="1:7" x14ac:dyDescent="0.2">
      <c r="A1042" s="29"/>
      <c r="B1042" s="101"/>
      <c r="C1042" s="41"/>
      <c r="D1042" s="136"/>
      <c r="E1042" s="104"/>
      <c r="F1042" s="154"/>
      <c r="G1042" s="35"/>
    </row>
    <row r="1043" spans="1:7" x14ac:dyDescent="0.2">
      <c r="A1043" s="29"/>
      <c r="B1043" s="101"/>
      <c r="C1043" s="41"/>
      <c r="D1043" s="144"/>
      <c r="E1043" s="104"/>
      <c r="F1043" s="154"/>
      <c r="G1043" s="35"/>
    </row>
    <row r="1044" spans="1:7" x14ac:dyDescent="0.2">
      <c r="A1044" s="29"/>
      <c r="B1044" s="101"/>
      <c r="C1044" s="41"/>
      <c r="D1044" s="67"/>
      <c r="E1044" s="104"/>
      <c r="F1044" s="154"/>
      <c r="G1044" s="35"/>
    </row>
    <row r="1045" spans="1:7" x14ac:dyDescent="0.2">
      <c r="A1045" s="29"/>
      <c r="B1045" s="101"/>
      <c r="C1045" s="41"/>
      <c r="D1045" s="136"/>
      <c r="E1045" s="153"/>
      <c r="F1045" s="128"/>
      <c r="G1045" s="35"/>
    </row>
    <row r="1046" spans="1:7" x14ac:dyDescent="0.2">
      <c r="A1046" s="29"/>
      <c r="B1046" s="101"/>
      <c r="C1046" s="41"/>
      <c r="D1046" s="136"/>
      <c r="E1046" s="153"/>
      <c r="F1046" s="128"/>
      <c r="G1046" s="35"/>
    </row>
    <row r="1047" spans="1:7" x14ac:dyDescent="0.2">
      <c r="A1047" s="29"/>
      <c r="B1047" s="101"/>
      <c r="C1047" s="41"/>
      <c r="D1047" s="136"/>
      <c r="E1047" s="153"/>
      <c r="F1047" s="128"/>
      <c r="G1047" s="35"/>
    </row>
    <row r="1048" spans="1:7" x14ac:dyDescent="0.2">
      <c r="A1048" s="29"/>
      <c r="B1048" s="101"/>
      <c r="C1048" s="41"/>
      <c r="D1048" s="136"/>
      <c r="E1048" s="153"/>
      <c r="F1048" s="128"/>
      <c r="G1048" s="35"/>
    </row>
    <row r="1049" spans="1:7" x14ac:dyDescent="0.2">
      <c r="A1049" s="29"/>
      <c r="B1049" s="101"/>
      <c r="C1049" s="41"/>
      <c r="D1049" s="136"/>
      <c r="E1049" s="153"/>
      <c r="F1049" s="128"/>
      <c r="G1049" s="35"/>
    </row>
    <row r="1050" spans="1:7" x14ac:dyDescent="0.2">
      <c r="A1050" s="29"/>
      <c r="B1050" s="101"/>
      <c r="C1050" s="41"/>
      <c r="D1050" s="136"/>
      <c r="E1050" s="153"/>
      <c r="F1050" s="128"/>
      <c r="G1050" s="35"/>
    </row>
    <row r="1051" spans="1:7" x14ac:dyDescent="0.2">
      <c r="A1051" s="29"/>
      <c r="B1051" s="101"/>
      <c r="C1051" s="41"/>
      <c r="D1051" s="136"/>
      <c r="E1051" s="102"/>
      <c r="F1051" s="128"/>
      <c r="G1051" s="35"/>
    </row>
    <row r="1052" spans="1:7" x14ac:dyDescent="0.2">
      <c r="A1052" s="29"/>
      <c r="B1052" s="101"/>
      <c r="C1052" s="41"/>
      <c r="D1052" s="144"/>
      <c r="E1052" s="108"/>
      <c r="F1052" s="149"/>
      <c r="G1052" s="35"/>
    </row>
    <row r="1053" spans="1:7" x14ac:dyDescent="0.2">
      <c r="A1053" s="61"/>
      <c r="B1053" s="101"/>
      <c r="C1053" s="41"/>
      <c r="D1053" s="144"/>
      <c r="E1053" s="108"/>
      <c r="F1053" s="149"/>
      <c r="G1053" s="71"/>
    </row>
    <row r="1054" spans="1:7" ht="13.5" thickBot="1" x14ac:dyDescent="0.25">
      <c r="A1054" s="212"/>
      <c r="B1054" s="132"/>
      <c r="C1054" s="115"/>
      <c r="D1054" s="115"/>
      <c r="E1054" s="132"/>
      <c r="F1054" s="49" t="s">
        <v>15</v>
      </c>
      <c r="G1054" s="213">
        <f>SUM(G1017:G1053)</f>
        <v>48000</v>
      </c>
    </row>
    <row r="1055" spans="1:7" ht="13.5" thickTop="1" x14ac:dyDescent="0.2">
      <c r="A1055" s="1149" t="s">
        <v>3342</v>
      </c>
      <c r="B1055" s="1150"/>
      <c r="C1055" s="1150"/>
      <c r="D1055" s="1150"/>
      <c r="E1055" s="1150"/>
      <c r="F1055" s="1150"/>
      <c r="G1055" s="1151"/>
    </row>
    <row r="1056" spans="1:7" ht="13.5" thickBot="1" x14ac:dyDescent="0.25">
      <c r="A1056" s="52"/>
      <c r="B1056" s="103"/>
      <c r="C1056" s="1204" t="s">
        <v>8</v>
      </c>
      <c r="D1056" s="1204"/>
      <c r="E1056" s="1204"/>
      <c r="F1056" s="1204"/>
      <c r="G1056" s="1232"/>
    </row>
    <row r="1057" spans="1:7" ht="13.5" thickTop="1" x14ac:dyDescent="0.2">
      <c r="A1057" s="1130"/>
      <c r="B1057" s="1131"/>
      <c r="C1057" s="1131"/>
      <c r="D1057" s="57" t="s">
        <v>11</v>
      </c>
      <c r="E1057" s="1132" t="s">
        <v>12</v>
      </c>
      <c r="F1057" s="1132"/>
      <c r="G1057" s="1133"/>
    </row>
    <row r="1058" spans="1:7" x14ac:dyDescent="0.2">
      <c r="A1058" s="1134" t="s">
        <v>17</v>
      </c>
      <c r="B1058" s="1135"/>
      <c r="C1058" s="1135"/>
      <c r="D1058" s="39"/>
      <c r="E1058" s="1136"/>
      <c r="F1058" s="1137"/>
      <c r="G1058" s="1138"/>
    </row>
    <row r="1059" spans="1:7" x14ac:dyDescent="0.2">
      <c r="A1059" s="1134" t="s">
        <v>38</v>
      </c>
      <c r="B1059" s="1135"/>
      <c r="C1059" s="1135"/>
      <c r="D1059" s="73" t="s">
        <v>147</v>
      </c>
      <c r="E1059" s="1139" t="s">
        <v>142</v>
      </c>
      <c r="F1059" s="1139"/>
      <c r="G1059" s="1140"/>
    </row>
    <row r="1060" spans="1:7" ht="13.5" thickBot="1" x14ac:dyDescent="0.25">
      <c r="A1060" s="1141" t="s">
        <v>39</v>
      </c>
      <c r="B1060" s="1142"/>
      <c r="C1060" s="1142"/>
      <c r="D1060" s="59" t="s">
        <v>148</v>
      </c>
      <c r="E1060" s="1198" t="s">
        <v>0</v>
      </c>
      <c r="F1060" s="1143"/>
      <c r="G1060" s="1144"/>
    </row>
    <row r="1061" spans="1:7" ht="16.5" x14ac:dyDescent="0.25">
      <c r="A1061" s="1152" t="s">
        <v>29</v>
      </c>
      <c r="B1061" s="1153"/>
      <c r="C1061" s="1153"/>
      <c r="D1061" s="1153"/>
      <c r="E1061" s="1153"/>
      <c r="F1061" s="1153"/>
      <c r="G1061" s="1154"/>
    </row>
    <row r="1062" spans="1:7" x14ac:dyDescent="0.2">
      <c r="A1062" s="1155" t="s">
        <v>48</v>
      </c>
      <c r="B1062" s="1156"/>
      <c r="C1062" s="1156"/>
      <c r="D1062" s="1156"/>
      <c r="E1062" s="1156"/>
      <c r="F1062" s="1156"/>
      <c r="G1062" s="1157"/>
    </row>
    <row r="1063" spans="1:7" x14ac:dyDescent="0.2">
      <c r="A1063" s="1158" t="s">
        <v>49</v>
      </c>
      <c r="B1063" s="1159"/>
      <c r="C1063" s="1159"/>
      <c r="D1063" s="1159"/>
      <c r="E1063" s="1159"/>
      <c r="F1063" s="1159"/>
      <c r="G1063" s="1160"/>
    </row>
    <row r="1064" spans="1:7" x14ac:dyDescent="0.2">
      <c r="A1064" s="6"/>
      <c r="B1064" s="99"/>
      <c r="C1064" s="8"/>
      <c r="D1064" s="9"/>
      <c r="E1064" s="99"/>
      <c r="F1064" s="10"/>
      <c r="G1064" s="373" t="s">
        <v>8</v>
      </c>
    </row>
    <row r="1065" spans="1:7" x14ac:dyDescent="0.2">
      <c r="A1065" s="12" t="s">
        <v>1</v>
      </c>
      <c r="B1065" s="13"/>
      <c r="C1065" s="14" t="s">
        <v>7</v>
      </c>
      <c r="D1065" s="13"/>
      <c r="E1065" s="343" t="s">
        <v>3710</v>
      </c>
      <c r="F1065" s="98"/>
      <c r="G1065" s="344" t="s">
        <v>3708</v>
      </c>
    </row>
    <row r="1066" spans="1:7" x14ac:dyDescent="0.2">
      <c r="A1066" s="17" t="s">
        <v>8</v>
      </c>
      <c r="B1066" s="100"/>
      <c r="C1066" s="19"/>
      <c r="D1066" s="4"/>
      <c r="E1066" s="1145"/>
      <c r="F1066" s="1146"/>
      <c r="G1066" s="20"/>
    </row>
    <row r="1067" spans="1:7" x14ac:dyDescent="0.2">
      <c r="A1067" s="21" t="s">
        <v>37</v>
      </c>
      <c r="B1067" s="22"/>
      <c r="C1067" s="22"/>
      <c r="D1067" s="22"/>
      <c r="E1067" s="23" t="s">
        <v>46</v>
      </c>
      <c r="F1067" s="24"/>
      <c r="G1067" s="20" t="s">
        <v>50</v>
      </c>
    </row>
    <row r="1068" spans="1:7" x14ac:dyDescent="0.2">
      <c r="A1068" s="6"/>
      <c r="B1068" s="99"/>
      <c r="C1068" s="8"/>
      <c r="D1068" s="8"/>
      <c r="E1068" s="1147"/>
      <c r="F1068" s="1148"/>
      <c r="G1068" s="25"/>
    </row>
    <row r="1069" spans="1:7" ht="26.25" thickBot="1" x14ac:dyDescent="0.25">
      <c r="A1069" s="210" t="s">
        <v>47</v>
      </c>
      <c r="B1069" s="28" t="s">
        <v>23</v>
      </c>
      <c r="C1069" s="28" t="s">
        <v>34</v>
      </c>
      <c r="D1069" s="110" t="s">
        <v>53</v>
      </c>
      <c r="E1069" s="114" t="s">
        <v>54</v>
      </c>
      <c r="F1069" s="111" t="s">
        <v>55</v>
      </c>
      <c r="G1069" s="112" t="s">
        <v>35</v>
      </c>
    </row>
    <row r="1070" spans="1:7" ht="13.5" thickTop="1" x14ac:dyDescent="0.2">
      <c r="A1070" s="29">
        <v>1</v>
      </c>
      <c r="B1070" s="101"/>
      <c r="C1070" s="352" t="s">
        <v>300</v>
      </c>
      <c r="D1070" s="351" t="s">
        <v>3345</v>
      </c>
      <c r="E1070" s="108">
        <v>40</v>
      </c>
      <c r="F1070" s="128">
        <v>200</v>
      </c>
      <c r="G1070" s="35">
        <f>F1070*E1070</f>
        <v>8000</v>
      </c>
    </row>
    <row r="1071" spans="1:7" x14ac:dyDescent="0.2">
      <c r="A1071" s="29">
        <v>2</v>
      </c>
      <c r="B1071" s="101"/>
      <c r="C1071" s="352" t="s">
        <v>300</v>
      </c>
      <c r="D1071" s="351" t="s">
        <v>2782</v>
      </c>
      <c r="E1071" s="108">
        <v>40</v>
      </c>
      <c r="F1071" s="149">
        <v>350</v>
      </c>
      <c r="G1071" s="35">
        <f t="shared" ref="G1071" si="10">F1071*E1071</f>
        <v>14000</v>
      </c>
    </row>
    <row r="1072" spans="1:7" x14ac:dyDescent="0.2">
      <c r="A1072" s="29"/>
      <c r="B1072" s="101"/>
      <c r="C1072" s="352"/>
      <c r="D1072" s="357"/>
      <c r="E1072" s="108"/>
      <c r="F1072" s="149"/>
      <c r="G1072" s="35"/>
    </row>
    <row r="1073" spans="1:7" x14ac:dyDescent="0.2">
      <c r="A1073" s="29"/>
      <c r="B1073" s="101"/>
      <c r="C1073" s="352"/>
      <c r="D1073" s="351"/>
      <c r="E1073" s="108"/>
      <c r="F1073" s="128"/>
      <c r="G1073" s="353"/>
    </row>
    <row r="1074" spans="1:7" x14ac:dyDescent="0.2">
      <c r="A1074" s="29"/>
      <c r="B1074" s="105"/>
      <c r="C1074" s="352"/>
      <c r="D1074" s="351"/>
      <c r="E1074" s="102"/>
      <c r="F1074" s="128"/>
      <c r="G1074" s="35"/>
    </row>
    <row r="1075" spans="1:7" x14ac:dyDescent="0.2">
      <c r="A1075" s="29"/>
      <c r="B1075" s="105"/>
      <c r="C1075" s="352"/>
      <c r="D1075" s="357"/>
      <c r="E1075" s="102"/>
      <c r="F1075" s="149"/>
      <c r="G1075" s="35"/>
    </row>
    <row r="1076" spans="1:7" x14ac:dyDescent="0.2">
      <c r="A1076" s="29"/>
      <c r="B1076" s="105"/>
      <c r="C1076" s="352"/>
      <c r="D1076" s="351"/>
      <c r="E1076" s="102"/>
      <c r="F1076" s="149"/>
      <c r="G1076" s="35"/>
    </row>
    <row r="1077" spans="1:7" x14ac:dyDescent="0.2">
      <c r="A1077" s="29"/>
      <c r="B1077" s="151"/>
      <c r="C1077" s="119"/>
      <c r="D1077" s="351"/>
      <c r="E1077" s="108"/>
      <c r="F1077" s="150"/>
      <c r="G1077" s="353"/>
    </row>
    <row r="1078" spans="1:7" x14ac:dyDescent="0.2">
      <c r="A1078" s="29"/>
      <c r="B1078" s="151"/>
      <c r="C1078" s="352"/>
      <c r="D1078" s="364"/>
      <c r="E1078" s="108"/>
      <c r="F1078" s="128"/>
      <c r="G1078" s="35"/>
    </row>
    <row r="1079" spans="1:7" x14ac:dyDescent="0.2">
      <c r="A1079" s="29"/>
      <c r="B1079" s="101"/>
      <c r="C1079" s="352"/>
      <c r="D1079" s="364"/>
      <c r="E1079" s="155"/>
      <c r="F1079" s="149"/>
      <c r="G1079" s="35"/>
    </row>
    <row r="1080" spans="1:7" x14ac:dyDescent="0.2">
      <c r="A1080" s="29"/>
      <c r="B1080" s="106"/>
      <c r="C1080" s="352"/>
      <c r="D1080" s="357"/>
      <c r="E1080" s="104"/>
      <c r="F1080" s="149"/>
      <c r="G1080" s="35"/>
    </row>
    <row r="1081" spans="1:7" x14ac:dyDescent="0.2">
      <c r="A1081" s="29"/>
      <c r="B1081" s="105"/>
      <c r="C1081" s="41"/>
      <c r="D1081" s="357"/>
      <c r="E1081" s="108"/>
      <c r="F1081" s="152"/>
      <c r="G1081" s="353"/>
    </row>
    <row r="1082" spans="1:7" x14ac:dyDescent="0.2">
      <c r="A1082" s="29"/>
      <c r="B1082" s="107"/>
      <c r="C1082" s="352"/>
      <c r="D1082" s="357"/>
      <c r="E1082" s="153"/>
      <c r="F1082" s="128"/>
      <c r="G1082" s="35"/>
    </row>
    <row r="1083" spans="1:7" x14ac:dyDescent="0.2">
      <c r="A1083" s="29"/>
      <c r="B1083" s="107"/>
      <c r="C1083" s="352"/>
      <c r="D1083" s="357"/>
      <c r="E1083" s="153"/>
      <c r="F1083" s="149"/>
      <c r="G1083" s="35"/>
    </row>
    <row r="1084" spans="1:7" x14ac:dyDescent="0.2">
      <c r="A1084" s="29"/>
      <c r="B1084" s="107"/>
      <c r="C1084" s="352"/>
      <c r="D1084" s="357"/>
      <c r="E1084" s="153"/>
      <c r="F1084" s="149"/>
      <c r="G1084" s="35"/>
    </row>
    <row r="1085" spans="1:7" x14ac:dyDescent="0.2">
      <c r="A1085" s="29"/>
      <c r="B1085" s="107"/>
      <c r="C1085" s="41"/>
      <c r="D1085" s="136"/>
      <c r="E1085" s="153"/>
      <c r="F1085" s="128"/>
      <c r="G1085" s="35"/>
    </row>
    <row r="1086" spans="1:7" x14ac:dyDescent="0.2">
      <c r="A1086" s="29"/>
      <c r="B1086" s="857"/>
      <c r="C1086" s="647"/>
      <c r="D1086" s="786"/>
      <c r="E1086" s="787"/>
      <c r="F1086" s="659"/>
      <c r="G1086" s="35"/>
    </row>
    <row r="1087" spans="1:7" x14ac:dyDescent="0.2">
      <c r="A1087" s="29"/>
      <c r="B1087" s="101"/>
      <c r="C1087" s="41"/>
      <c r="D1087" s="144"/>
      <c r="E1087" s="108"/>
      <c r="F1087" s="128"/>
      <c r="G1087" s="35"/>
    </row>
    <row r="1088" spans="1:7" x14ac:dyDescent="0.2">
      <c r="A1088" s="29"/>
      <c r="B1088" s="101"/>
      <c r="C1088" s="41"/>
      <c r="D1088" s="144"/>
      <c r="E1088" s="153"/>
      <c r="F1088" s="128"/>
      <c r="G1088" s="35"/>
    </row>
    <row r="1089" spans="1:7" x14ac:dyDescent="0.2">
      <c r="A1089" s="29"/>
      <c r="B1089" s="106"/>
      <c r="C1089" s="41"/>
      <c r="D1089" s="136"/>
      <c r="E1089" s="104"/>
      <c r="F1089" s="154"/>
      <c r="G1089" s="35"/>
    </row>
    <row r="1090" spans="1:7" x14ac:dyDescent="0.2">
      <c r="A1090" s="29"/>
      <c r="B1090" s="105"/>
      <c r="C1090" s="41"/>
      <c r="D1090" s="130"/>
      <c r="E1090" s="104"/>
      <c r="F1090" s="154"/>
      <c r="G1090" s="35"/>
    </row>
    <row r="1091" spans="1:7" x14ac:dyDescent="0.2">
      <c r="A1091" s="29"/>
      <c r="B1091" s="105"/>
      <c r="C1091" s="41"/>
      <c r="D1091" s="136"/>
      <c r="E1091" s="104"/>
      <c r="F1091" s="154"/>
      <c r="G1091" s="35"/>
    </row>
    <row r="1092" spans="1:7" x14ac:dyDescent="0.2">
      <c r="A1092" s="29"/>
      <c r="B1092" s="101"/>
      <c r="C1092" s="41"/>
      <c r="D1092" s="136"/>
      <c r="E1092" s="104"/>
      <c r="F1092" s="154"/>
      <c r="G1092" s="35"/>
    </row>
    <row r="1093" spans="1:7" x14ac:dyDescent="0.2">
      <c r="A1093" s="29"/>
      <c r="B1093" s="101"/>
      <c r="C1093" s="41"/>
      <c r="D1093" s="136"/>
      <c r="E1093" s="104"/>
      <c r="F1093" s="154"/>
      <c r="G1093" s="35"/>
    </row>
    <row r="1094" spans="1:7" x14ac:dyDescent="0.2">
      <c r="A1094" s="29"/>
      <c r="B1094" s="101"/>
      <c r="C1094" s="41"/>
      <c r="D1094" s="136"/>
      <c r="E1094" s="104"/>
      <c r="F1094" s="154"/>
      <c r="G1094" s="35"/>
    </row>
    <row r="1095" spans="1:7" x14ac:dyDescent="0.2">
      <c r="A1095" s="29"/>
      <c r="B1095" s="101"/>
      <c r="C1095" s="41"/>
      <c r="D1095" s="136"/>
      <c r="E1095" s="104"/>
      <c r="F1095" s="154"/>
      <c r="G1095" s="35"/>
    </row>
    <row r="1096" spans="1:7" x14ac:dyDescent="0.2">
      <c r="A1096" s="29"/>
      <c r="B1096" s="101"/>
      <c r="C1096" s="41"/>
      <c r="D1096" s="144"/>
      <c r="E1096" s="104"/>
      <c r="F1096" s="154"/>
      <c r="G1096" s="35"/>
    </row>
    <row r="1097" spans="1:7" x14ac:dyDescent="0.2">
      <c r="A1097" s="29"/>
      <c r="B1097" s="101"/>
      <c r="C1097" s="41"/>
      <c r="D1097" s="67"/>
      <c r="E1097" s="104"/>
      <c r="F1097" s="154"/>
      <c r="G1097" s="35"/>
    </row>
    <row r="1098" spans="1:7" x14ac:dyDescent="0.2">
      <c r="A1098" s="29"/>
      <c r="B1098" s="101"/>
      <c r="C1098" s="41"/>
      <c r="D1098" s="136"/>
      <c r="E1098" s="153"/>
      <c r="F1098" s="128"/>
      <c r="G1098" s="35"/>
    </row>
    <row r="1099" spans="1:7" x14ac:dyDescent="0.2">
      <c r="A1099" s="29"/>
      <c r="B1099" s="101"/>
      <c r="C1099" s="41"/>
      <c r="D1099" s="136"/>
      <c r="E1099" s="153"/>
      <c r="F1099" s="128"/>
      <c r="G1099" s="35"/>
    </row>
    <row r="1100" spans="1:7" x14ac:dyDescent="0.2">
      <c r="A1100" s="29"/>
      <c r="B1100" s="101"/>
      <c r="C1100" s="41"/>
      <c r="D1100" s="136"/>
      <c r="E1100" s="153"/>
      <c r="F1100" s="128"/>
      <c r="G1100" s="35"/>
    </row>
    <row r="1101" spans="1:7" x14ac:dyDescent="0.2">
      <c r="A1101" s="29"/>
      <c r="B1101" s="101"/>
      <c r="C1101" s="41"/>
      <c r="D1101" s="136"/>
      <c r="E1101" s="153"/>
      <c r="F1101" s="128"/>
      <c r="G1101" s="35"/>
    </row>
    <row r="1102" spans="1:7" x14ac:dyDescent="0.2">
      <c r="A1102" s="29"/>
      <c r="B1102" s="101"/>
      <c r="C1102" s="41"/>
      <c r="D1102" s="136"/>
      <c r="E1102" s="153"/>
      <c r="F1102" s="128"/>
      <c r="G1102" s="35"/>
    </row>
    <row r="1103" spans="1:7" x14ac:dyDescent="0.2">
      <c r="A1103" s="29"/>
      <c r="B1103" s="101"/>
      <c r="C1103" s="41"/>
      <c r="D1103" s="136"/>
      <c r="E1103" s="153"/>
      <c r="F1103" s="128"/>
      <c r="G1103" s="35"/>
    </row>
    <row r="1104" spans="1:7" x14ac:dyDescent="0.2">
      <c r="A1104" s="29"/>
      <c r="B1104" s="101"/>
      <c r="C1104" s="41"/>
      <c r="D1104" s="136"/>
      <c r="E1104" s="102"/>
      <c r="F1104" s="128"/>
      <c r="G1104" s="35"/>
    </row>
    <row r="1105" spans="1:7" x14ac:dyDescent="0.2">
      <c r="A1105" s="29"/>
      <c r="B1105" s="101"/>
      <c r="C1105" s="41"/>
      <c r="D1105" s="144"/>
      <c r="E1105" s="108"/>
      <c r="F1105" s="149"/>
      <c r="G1105" s="35"/>
    </row>
    <row r="1106" spans="1:7" x14ac:dyDescent="0.2">
      <c r="A1106" s="61"/>
      <c r="B1106" s="101"/>
      <c r="C1106" s="41"/>
      <c r="D1106" s="144"/>
      <c r="E1106" s="108"/>
      <c r="F1106" s="149"/>
      <c r="G1106" s="71"/>
    </row>
    <row r="1107" spans="1:7" ht="13.5" thickBot="1" x14ac:dyDescent="0.25">
      <c r="A1107" s="212"/>
      <c r="B1107" s="132"/>
      <c r="C1107" s="115"/>
      <c r="D1107" s="115"/>
      <c r="E1107" s="132"/>
      <c r="F1107" s="49" t="s">
        <v>15</v>
      </c>
      <c r="G1107" s="213">
        <f>SUM(G1070:G1106)</f>
        <v>22000</v>
      </c>
    </row>
    <row r="1108" spans="1:7" ht="13.5" thickTop="1" x14ac:dyDescent="0.2">
      <c r="A1108" s="1149" t="s">
        <v>3346</v>
      </c>
      <c r="B1108" s="1150"/>
      <c r="C1108" s="1150"/>
      <c r="D1108" s="1150"/>
      <c r="E1108" s="1150"/>
      <c r="F1108" s="1150"/>
      <c r="G1108" s="1151"/>
    </row>
    <row r="1109" spans="1:7" ht="13.5" thickBot="1" x14ac:dyDescent="0.25">
      <c r="A1109" s="52"/>
      <c r="B1109" s="103"/>
      <c r="C1109" s="1204" t="s">
        <v>8</v>
      </c>
      <c r="D1109" s="1204"/>
      <c r="E1109" s="1204"/>
      <c r="F1109" s="1204"/>
      <c r="G1109" s="1232"/>
    </row>
    <row r="1110" spans="1:7" ht="13.5" thickTop="1" x14ac:dyDescent="0.2">
      <c r="A1110" s="1130"/>
      <c r="B1110" s="1131"/>
      <c r="C1110" s="1131"/>
      <c r="D1110" s="57" t="s">
        <v>11</v>
      </c>
      <c r="E1110" s="1132" t="s">
        <v>12</v>
      </c>
      <c r="F1110" s="1132"/>
      <c r="G1110" s="1133"/>
    </row>
    <row r="1111" spans="1:7" x14ac:dyDescent="0.2">
      <c r="A1111" s="1134" t="s">
        <v>17</v>
      </c>
      <c r="B1111" s="1135"/>
      <c r="C1111" s="1135"/>
      <c r="D1111" s="39"/>
      <c r="E1111" s="1136"/>
      <c r="F1111" s="1137"/>
      <c r="G1111" s="1138"/>
    </row>
    <row r="1112" spans="1:7" x14ac:dyDescent="0.2">
      <c r="A1112" s="1134" t="s">
        <v>38</v>
      </c>
      <c r="B1112" s="1135"/>
      <c r="C1112" s="1135"/>
      <c r="D1112" s="73" t="s">
        <v>147</v>
      </c>
      <c r="E1112" s="1139" t="s">
        <v>142</v>
      </c>
      <c r="F1112" s="1139"/>
      <c r="G1112" s="1140"/>
    </row>
    <row r="1113" spans="1:7" ht="13.5" thickBot="1" x14ac:dyDescent="0.25">
      <c r="A1113" s="1141" t="s">
        <v>39</v>
      </c>
      <c r="B1113" s="1142"/>
      <c r="C1113" s="1142"/>
      <c r="D1113" s="59" t="s">
        <v>148</v>
      </c>
      <c r="E1113" s="1198" t="s">
        <v>0</v>
      </c>
      <c r="F1113" s="1143"/>
      <c r="G1113" s="1144"/>
    </row>
    <row r="1114" spans="1:7" ht="16.5" x14ac:dyDescent="0.25">
      <c r="A1114" s="1152" t="s">
        <v>29</v>
      </c>
      <c r="B1114" s="1153"/>
      <c r="C1114" s="1153"/>
      <c r="D1114" s="1153"/>
      <c r="E1114" s="1153"/>
      <c r="F1114" s="1153"/>
      <c r="G1114" s="1154"/>
    </row>
    <row r="1115" spans="1:7" x14ac:dyDescent="0.2">
      <c r="A1115" s="1155" t="s">
        <v>48</v>
      </c>
      <c r="B1115" s="1156"/>
      <c r="C1115" s="1156"/>
      <c r="D1115" s="1156"/>
      <c r="E1115" s="1156"/>
      <c r="F1115" s="1156"/>
      <c r="G1115" s="1157"/>
    </row>
    <row r="1116" spans="1:7" x14ac:dyDescent="0.2">
      <c r="A1116" s="1158" t="s">
        <v>49</v>
      </c>
      <c r="B1116" s="1159"/>
      <c r="C1116" s="1159"/>
      <c r="D1116" s="1159"/>
      <c r="E1116" s="1159"/>
      <c r="F1116" s="1159"/>
      <c r="G1116" s="1160"/>
    </row>
    <row r="1117" spans="1:7" x14ac:dyDescent="0.2">
      <c r="A1117" s="6"/>
      <c r="B1117" s="99"/>
      <c r="C1117" s="8"/>
      <c r="D1117" s="9"/>
      <c r="E1117" s="99"/>
      <c r="F1117" s="10"/>
      <c r="G1117" s="373" t="s">
        <v>8</v>
      </c>
    </row>
    <row r="1118" spans="1:7" x14ac:dyDescent="0.2">
      <c r="A1118" s="12" t="s">
        <v>1</v>
      </c>
      <c r="B1118" s="13"/>
      <c r="C1118" s="14" t="s">
        <v>7</v>
      </c>
      <c r="D1118" s="13"/>
      <c r="E1118" s="343" t="s">
        <v>3711</v>
      </c>
      <c r="F1118" s="98"/>
      <c r="G1118" s="344" t="s">
        <v>3708</v>
      </c>
    </row>
    <row r="1119" spans="1:7" x14ac:dyDescent="0.2">
      <c r="A1119" s="17" t="s">
        <v>8</v>
      </c>
      <c r="B1119" s="100"/>
      <c r="C1119" s="19"/>
      <c r="D1119" s="4"/>
      <c r="E1119" s="1145"/>
      <c r="F1119" s="1146"/>
      <c r="G1119" s="20"/>
    </row>
    <row r="1120" spans="1:7" x14ac:dyDescent="0.2">
      <c r="A1120" s="21" t="s">
        <v>37</v>
      </c>
      <c r="B1120" s="22"/>
      <c r="C1120" s="22"/>
      <c r="D1120" s="22"/>
      <c r="E1120" s="23" t="s">
        <v>46</v>
      </c>
      <c r="F1120" s="24"/>
      <c r="G1120" s="20" t="s">
        <v>50</v>
      </c>
    </row>
    <row r="1121" spans="1:7" x14ac:dyDescent="0.2">
      <c r="A1121" s="6"/>
      <c r="B1121" s="99"/>
      <c r="C1121" s="8"/>
      <c r="D1121" s="8"/>
      <c r="E1121" s="1147"/>
      <c r="F1121" s="1148"/>
      <c r="G1121" s="25"/>
    </row>
    <row r="1122" spans="1:7" ht="26.25" thickBot="1" x14ac:dyDescent="0.25">
      <c r="A1122" s="210" t="s">
        <v>47</v>
      </c>
      <c r="B1122" s="28" t="s">
        <v>23</v>
      </c>
      <c r="C1122" s="28" t="s">
        <v>34</v>
      </c>
      <c r="D1122" s="110" t="s">
        <v>53</v>
      </c>
      <c r="E1122" s="114" t="s">
        <v>54</v>
      </c>
      <c r="F1122" s="111" t="s">
        <v>55</v>
      </c>
      <c r="G1122" s="112" t="s">
        <v>35</v>
      </c>
    </row>
    <row r="1123" spans="1:7" ht="13.5" thickTop="1" x14ac:dyDescent="0.2">
      <c r="A1123" s="29">
        <v>1</v>
      </c>
      <c r="B1123" s="101"/>
      <c r="C1123" s="352" t="s">
        <v>300</v>
      </c>
      <c r="D1123" s="351" t="s">
        <v>3347</v>
      </c>
      <c r="E1123" s="108">
        <v>30</v>
      </c>
      <c r="F1123" s="128">
        <v>200</v>
      </c>
      <c r="G1123" s="35">
        <f>F1123*E1123</f>
        <v>6000</v>
      </c>
    </row>
    <row r="1124" spans="1:7" x14ac:dyDescent="0.2">
      <c r="A1124" s="29">
        <v>2</v>
      </c>
      <c r="B1124" s="101"/>
      <c r="C1124" s="352" t="s">
        <v>300</v>
      </c>
      <c r="D1124" s="351" t="s">
        <v>2782</v>
      </c>
      <c r="E1124" s="108">
        <v>30</v>
      </c>
      <c r="F1124" s="149">
        <v>350</v>
      </c>
      <c r="G1124" s="35">
        <f t="shared" ref="G1124" si="11">F1124*E1124</f>
        <v>10500</v>
      </c>
    </row>
    <row r="1125" spans="1:7" x14ac:dyDescent="0.2">
      <c r="A1125" s="29"/>
      <c r="B1125" s="101"/>
      <c r="C1125" s="352"/>
      <c r="D1125" s="357"/>
      <c r="E1125" s="108"/>
      <c r="F1125" s="149"/>
      <c r="G1125" s="35"/>
    </row>
    <row r="1126" spans="1:7" x14ac:dyDescent="0.2">
      <c r="A1126" s="29"/>
      <c r="B1126" s="101"/>
      <c r="C1126" s="352"/>
      <c r="D1126" s="351"/>
      <c r="E1126" s="108"/>
      <c r="F1126" s="128"/>
      <c r="G1126" s="353"/>
    </row>
    <row r="1127" spans="1:7" x14ac:dyDescent="0.2">
      <c r="A1127" s="29"/>
      <c r="B1127" s="105"/>
      <c r="C1127" s="352"/>
      <c r="D1127" s="351"/>
      <c r="E1127" s="102"/>
      <c r="F1127" s="128"/>
      <c r="G1127" s="35"/>
    </row>
    <row r="1128" spans="1:7" x14ac:dyDescent="0.2">
      <c r="A1128" s="29"/>
      <c r="B1128" s="105"/>
      <c r="C1128" s="352"/>
      <c r="D1128" s="357"/>
      <c r="E1128" s="102"/>
      <c r="F1128" s="149"/>
      <c r="G1128" s="35"/>
    </row>
    <row r="1129" spans="1:7" x14ac:dyDescent="0.2">
      <c r="A1129" s="29"/>
      <c r="B1129" s="105"/>
      <c r="C1129" s="352"/>
      <c r="D1129" s="351"/>
      <c r="E1129" s="102"/>
      <c r="F1129" s="149"/>
      <c r="G1129" s="35"/>
    </row>
    <row r="1130" spans="1:7" x14ac:dyDescent="0.2">
      <c r="A1130" s="29"/>
      <c r="B1130" s="151"/>
      <c r="C1130" s="119"/>
      <c r="D1130" s="351"/>
      <c r="E1130" s="108"/>
      <c r="F1130" s="150"/>
      <c r="G1130" s="353"/>
    </row>
    <row r="1131" spans="1:7" x14ac:dyDescent="0.2">
      <c r="A1131" s="29"/>
      <c r="B1131" s="151"/>
      <c r="C1131" s="352"/>
      <c r="D1131" s="364"/>
      <c r="E1131" s="108"/>
      <c r="F1131" s="128"/>
      <c r="G1131" s="35"/>
    </row>
    <row r="1132" spans="1:7" x14ac:dyDescent="0.2">
      <c r="A1132" s="29"/>
      <c r="B1132" s="101"/>
      <c r="C1132" s="352"/>
      <c r="D1132" s="364"/>
      <c r="E1132" s="155"/>
      <c r="F1132" s="149"/>
      <c r="G1132" s="35"/>
    </row>
    <row r="1133" spans="1:7" x14ac:dyDescent="0.2">
      <c r="A1133" s="29"/>
      <c r="B1133" s="106"/>
      <c r="C1133" s="352"/>
      <c r="D1133" s="357"/>
      <c r="E1133" s="104"/>
      <c r="F1133" s="149"/>
      <c r="G1133" s="35"/>
    </row>
    <row r="1134" spans="1:7" x14ac:dyDescent="0.2">
      <c r="A1134" s="29"/>
      <c r="B1134" s="105"/>
      <c r="C1134" s="41"/>
      <c r="D1134" s="357"/>
      <c r="E1134" s="108"/>
      <c r="F1134" s="152"/>
      <c r="G1134" s="353"/>
    </row>
    <row r="1135" spans="1:7" x14ac:dyDescent="0.2">
      <c r="A1135" s="29"/>
      <c r="B1135" s="107"/>
      <c r="C1135" s="352"/>
      <c r="D1135" s="357"/>
      <c r="E1135" s="153"/>
      <c r="F1135" s="128"/>
      <c r="G1135" s="35"/>
    </row>
    <row r="1136" spans="1:7" x14ac:dyDescent="0.2">
      <c r="A1136" s="29"/>
      <c r="B1136" s="107"/>
      <c r="C1136" s="352"/>
      <c r="D1136" s="357"/>
      <c r="E1136" s="153"/>
      <c r="F1136" s="149"/>
      <c r="G1136" s="35"/>
    </row>
    <row r="1137" spans="1:7" x14ac:dyDescent="0.2">
      <c r="A1137" s="29"/>
      <c r="B1137" s="107"/>
      <c r="C1137" s="352"/>
      <c r="D1137" s="357"/>
      <c r="E1137" s="153"/>
      <c r="F1137" s="149"/>
      <c r="G1137" s="35"/>
    </row>
    <row r="1138" spans="1:7" x14ac:dyDescent="0.2">
      <c r="A1138" s="29"/>
      <c r="B1138" s="107"/>
      <c r="C1138" s="41"/>
      <c r="D1138" s="136"/>
      <c r="E1138" s="153"/>
      <c r="F1138" s="128"/>
      <c r="G1138" s="35"/>
    </row>
    <row r="1139" spans="1:7" x14ac:dyDescent="0.2">
      <c r="A1139" s="29"/>
      <c r="B1139" s="857"/>
      <c r="C1139" s="647"/>
      <c r="D1139" s="786"/>
      <c r="E1139" s="787"/>
      <c r="F1139" s="659"/>
      <c r="G1139" s="35"/>
    </row>
    <row r="1140" spans="1:7" x14ac:dyDescent="0.2">
      <c r="A1140" s="29"/>
      <c r="B1140" s="101"/>
      <c r="C1140" s="41"/>
      <c r="D1140" s="144"/>
      <c r="E1140" s="108"/>
      <c r="F1140" s="128"/>
      <c r="G1140" s="35"/>
    </row>
    <row r="1141" spans="1:7" x14ac:dyDescent="0.2">
      <c r="A1141" s="29"/>
      <c r="B1141" s="101"/>
      <c r="C1141" s="41"/>
      <c r="D1141" s="144"/>
      <c r="E1141" s="153"/>
      <c r="F1141" s="128"/>
      <c r="G1141" s="35"/>
    </row>
    <row r="1142" spans="1:7" x14ac:dyDescent="0.2">
      <c r="A1142" s="29"/>
      <c r="B1142" s="106"/>
      <c r="C1142" s="41"/>
      <c r="D1142" s="136"/>
      <c r="E1142" s="104"/>
      <c r="F1142" s="154"/>
      <c r="G1142" s="35"/>
    </row>
    <row r="1143" spans="1:7" x14ac:dyDescent="0.2">
      <c r="A1143" s="29"/>
      <c r="B1143" s="105"/>
      <c r="C1143" s="41"/>
      <c r="D1143" s="130"/>
      <c r="E1143" s="104"/>
      <c r="F1143" s="154"/>
      <c r="G1143" s="35"/>
    </row>
    <row r="1144" spans="1:7" x14ac:dyDescent="0.2">
      <c r="A1144" s="29"/>
      <c r="B1144" s="105"/>
      <c r="C1144" s="41"/>
      <c r="D1144" s="136"/>
      <c r="E1144" s="104"/>
      <c r="F1144" s="154"/>
      <c r="G1144" s="35"/>
    </row>
    <row r="1145" spans="1:7" x14ac:dyDescent="0.2">
      <c r="A1145" s="29"/>
      <c r="B1145" s="101"/>
      <c r="C1145" s="41"/>
      <c r="D1145" s="136"/>
      <c r="E1145" s="104"/>
      <c r="F1145" s="154"/>
      <c r="G1145" s="35"/>
    </row>
    <row r="1146" spans="1:7" x14ac:dyDescent="0.2">
      <c r="A1146" s="29"/>
      <c r="B1146" s="101"/>
      <c r="C1146" s="41"/>
      <c r="D1146" s="136"/>
      <c r="E1146" s="104"/>
      <c r="F1146" s="154"/>
      <c r="G1146" s="35"/>
    </row>
    <row r="1147" spans="1:7" x14ac:dyDescent="0.2">
      <c r="A1147" s="29"/>
      <c r="B1147" s="101"/>
      <c r="C1147" s="41"/>
      <c r="D1147" s="136"/>
      <c r="E1147" s="104"/>
      <c r="F1147" s="154"/>
      <c r="G1147" s="35"/>
    </row>
    <row r="1148" spans="1:7" x14ac:dyDescent="0.2">
      <c r="A1148" s="29"/>
      <c r="B1148" s="101"/>
      <c r="C1148" s="41"/>
      <c r="D1148" s="136"/>
      <c r="E1148" s="104"/>
      <c r="F1148" s="154"/>
      <c r="G1148" s="35"/>
    </row>
    <row r="1149" spans="1:7" x14ac:dyDescent="0.2">
      <c r="A1149" s="29"/>
      <c r="B1149" s="101"/>
      <c r="C1149" s="41"/>
      <c r="D1149" s="144"/>
      <c r="E1149" s="104"/>
      <c r="F1149" s="154"/>
      <c r="G1149" s="35"/>
    </row>
    <row r="1150" spans="1:7" x14ac:dyDescent="0.2">
      <c r="A1150" s="29"/>
      <c r="B1150" s="101"/>
      <c r="C1150" s="41"/>
      <c r="D1150" s="67"/>
      <c r="E1150" s="104"/>
      <c r="F1150" s="154"/>
      <c r="G1150" s="35"/>
    </row>
    <row r="1151" spans="1:7" x14ac:dyDescent="0.2">
      <c r="A1151" s="29"/>
      <c r="B1151" s="101"/>
      <c r="C1151" s="41"/>
      <c r="D1151" s="136"/>
      <c r="E1151" s="153"/>
      <c r="F1151" s="128"/>
      <c r="G1151" s="35"/>
    </row>
    <row r="1152" spans="1:7" x14ac:dyDescent="0.2">
      <c r="A1152" s="29"/>
      <c r="B1152" s="101"/>
      <c r="C1152" s="41"/>
      <c r="D1152" s="136"/>
      <c r="E1152" s="153"/>
      <c r="F1152" s="128"/>
      <c r="G1152" s="35"/>
    </row>
    <row r="1153" spans="1:7" x14ac:dyDescent="0.2">
      <c r="A1153" s="29"/>
      <c r="B1153" s="101"/>
      <c r="C1153" s="41"/>
      <c r="D1153" s="136"/>
      <c r="E1153" s="153"/>
      <c r="F1153" s="128"/>
      <c r="G1153" s="35"/>
    </row>
    <row r="1154" spans="1:7" x14ac:dyDescent="0.2">
      <c r="A1154" s="29"/>
      <c r="B1154" s="101"/>
      <c r="C1154" s="41"/>
      <c r="D1154" s="136"/>
      <c r="E1154" s="153"/>
      <c r="F1154" s="128"/>
      <c r="G1154" s="35"/>
    </row>
    <row r="1155" spans="1:7" x14ac:dyDescent="0.2">
      <c r="A1155" s="29"/>
      <c r="B1155" s="101"/>
      <c r="C1155" s="41"/>
      <c r="D1155" s="136"/>
      <c r="E1155" s="153"/>
      <c r="F1155" s="128"/>
      <c r="G1155" s="35"/>
    </row>
    <row r="1156" spans="1:7" x14ac:dyDescent="0.2">
      <c r="A1156" s="29"/>
      <c r="B1156" s="101"/>
      <c r="C1156" s="41"/>
      <c r="D1156" s="136"/>
      <c r="E1156" s="153"/>
      <c r="F1156" s="128"/>
      <c r="G1156" s="35"/>
    </row>
    <row r="1157" spans="1:7" x14ac:dyDescent="0.2">
      <c r="A1157" s="29"/>
      <c r="B1157" s="101"/>
      <c r="C1157" s="41"/>
      <c r="D1157" s="136"/>
      <c r="E1157" s="102"/>
      <c r="F1157" s="128"/>
      <c r="G1157" s="35"/>
    </row>
    <row r="1158" spans="1:7" x14ac:dyDescent="0.2">
      <c r="A1158" s="29"/>
      <c r="B1158" s="101"/>
      <c r="C1158" s="41"/>
      <c r="D1158" s="144"/>
      <c r="E1158" s="108"/>
      <c r="F1158" s="149"/>
      <c r="G1158" s="35"/>
    </row>
    <row r="1159" spans="1:7" x14ac:dyDescent="0.2">
      <c r="A1159" s="61"/>
      <c r="B1159" s="101"/>
      <c r="C1159" s="41"/>
      <c r="D1159" s="144"/>
      <c r="E1159" s="108"/>
      <c r="F1159" s="149"/>
      <c r="G1159" s="71"/>
    </row>
    <row r="1160" spans="1:7" ht="13.5" thickBot="1" x14ac:dyDescent="0.25">
      <c r="A1160" s="212"/>
      <c r="B1160" s="132"/>
      <c r="C1160" s="115"/>
      <c r="D1160" s="115"/>
      <c r="E1160" s="132"/>
      <c r="F1160" s="49" t="s">
        <v>15</v>
      </c>
      <c r="G1160" s="213">
        <f>SUM(G1123:G1159)</f>
        <v>16500</v>
      </c>
    </row>
    <row r="1161" spans="1:7" ht="13.5" thickTop="1" x14ac:dyDescent="0.2">
      <c r="A1161" s="1149" t="s">
        <v>3348</v>
      </c>
      <c r="B1161" s="1150"/>
      <c r="C1161" s="1150"/>
      <c r="D1161" s="1150"/>
      <c r="E1161" s="1150"/>
      <c r="F1161" s="1150"/>
      <c r="G1161" s="1151"/>
    </row>
    <row r="1162" spans="1:7" ht="13.5" thickBot="1" x14ac:dyDescent="0.25">
      <c r="A1162" s="52"/>
      <c r="B1162" s="103"/>
      <c r="C1162" s="1204" t="s">
        <v>8</v>
      </c>
      <c r="D1162" s="1204"/>
      <c r="E1162" s="1204"/>
      <c r="F1162" s="1204"/>
      <c r="G1162" s="1232"/>
    </row>
    <row r="1163" spans="1:7" ht="13.5" thickTop="1" x14ac:dyDescent="0.2">
      <c r="A1163" s="1130"/>
      <c r="B1163" s="1131"/>
      <c r="C1163" s="1131"/>
      <c r="D1163" s="57" t="s">
        <v>11</v>
      </c>
      <c r="E1163" s="1132" t="s">
        <v>12</v>
      </c>
      <c r="F1163" s="1132"/>
      <c r="G1163" s="1133"/>
    </row>
    <row r="1164" spans="1:7" x14ac:dyDescent="0.2">
      <c r="A1164" s="1134" t="s">
        <v>17</v>
      </c>
      <c r="B1164" s="1135"/>
      <c r="C1164" s="1135"/>
      <c r="D1164" s="39"/>
      <c r="E1164" s="1136"/>
      <c r="F1164" s="1137"/>
      <c r="G1164" s="1138"/>
    </row>
    <row r="1165" spans="1:7" x14ac:dyDescent="0.2">
      <c r="A1165" s="1134" t="s">
        <v>38</v>
      </c>
      <c r="B1165" s="1135"/>
      <c r="C1165" s="1135"/>
      <c r="D1165" s="73" t="s">
        <v>147</v>
      </c>
      <c r="E1165" s="1139" t="s">
        <v>142</v>
      </c>
      <c r="F1165" s="1139"/>
      <c r="G1165" s="1140"/>
    </row>
    <row r="1166" spans="1:7" ht="13.5" thickBot="1" x14ac:dyDescent="0.25">
      <c r="A1166" s="1141" t="s">
        <v>39</v>
      </c>
      <c r="B1166" s="1142"/>
      <c r="C1166" s="1142"/>
      <c r="D1166" s="59" t="s">
        <v>148</v>
      </c>
      <c r="E1166" s="1198" t="s">
        <v>0</v>
      </c>
      <c r="F1166" s="1143"/>
      <c r="G1166" s="1144"/>
    </row>
    <row r="1167" spans="1:7" ht="16.5" x14ac:dyDescent="0.25">
      <c r="A1167" s="1152" t="s">
        <v>29</v>
      </c>
      <c r="B1167" s="1153"/>
      <c r="C1167" s="1153"/>
      <c r="D1167" s="1153"/>
      <c r="E1167" s="1153"/>
      <c r="F1167" s="1153"/>
      <c r="G1167" s="1154"/>
    </row>
    <row r="1168" spans="1:7" x14ac:dyDescent="0.2">
      <c r="A1168" s="1155" t="s">
        <v>48</v>
      </c>
      <c r="B1168" s="1156"/>
      <c r="C1168" s="1156"/>
      <c r="D1168" s="1156"/>
      <c r="E1168" s="1156"/>
      <c r="F1168" s="1156"/>
      <c r="G1168" s="1157"/>
    </row>
    <row r="1169" spans="1:9" x14ac:dyDescent="0.2">
      <c r="A1169" s="1158" t="s">
        <v>49</v>
      </c>
      <c r="B1169" s="1159"/>
      <c r="C1169" s="1159"/>
      <c r="D1169" s="1159"/>
      <c r="E1169" s="1159"/>
      <c r="F1169" s="1159"/>
      <c r="G1169" s="1160"/>
    </row>
    <row r="1170" spans="1:9" x14ac:dyDescent="0.2">
      <c r="A1170" s="6"/>
      <c r="B1170" s="99"/>
      <c r="C1170" s="8"/>
      <c r="D1170" s="9"/>
      <c r="E1170" s="99"/>
      <c r="F1170" s="10"/>
      <c r="G1170" s="373" t="s">
        <v>8</v>
      </c>
    </row>
    <row r="1171" spans="1:9" x14ac:dyDescent="0.2">
      <c r="A1171" s="12" t="s">
        <v>1</v>
      </c>
      <c r="B1171" s="13"/>
      <c r="C1171" s="14" t="s">
        <v>7</v>
      </c>
      <c r="D1171" s="13"/>
      <c r="E1171" s="343" t="s">
        <v>3727</v>
      </c>
      <c r="F1171" s="98"/>
      <c r="G1171" s="344" t="s">
        <v>3708</v>
      </c>
    </row>
    <row r="1172" spans="1:9" x14ac:dyDescent="0.2">
      <c r="A1172" s="17" t="s">
        <v>8</v>
      </c>
      <c r="B1172" s="100"/>
      <c r="C1172" s="19"/>
      <c r="D1172" s="4"/>
      <c r="E1172" s="1145"/>
      <c r="F1172" s="1146"/>
      <c r="G1172" s="20"/>
    </row>
    <row r="1173" spans="1:9" x14ac:dyDescent="0.2">
      <c r="A1173" s="21" t="s">
        <v>37</v>
      </c>
      <c r="B1173" s="22"/>
      <c r="C1173" s="22"/>
      <c r="D1173" s="22"/>
      <c r="E1173" s="23" t="s">
        <v>46</v>
      </c>
      <c r="F1173" s="24"/>
      <c r="G1173" s="20" t="s">
        <v>50</v>
      </c>
    </row>
    <row r="1174" spans="1:9" x14ac:dyDescent="0.2">
      <c r="A1174" s="6"/>
      <c r="B1174" s="99"/>
      <c r="C1174" s="8"/>
      <c r="D1174" s="8"/>
      <c r="E1174" s="1147"/>
      <c r="F1174" s="1148"/>
      <c r="G1174" s="25"/>
    </row>
    <row r="1175" spans="1:9" ht="26.25" thickBot="1" x14ac:dyDescent="0.25">
      <c r="A1175" s="210" t="s">
        <v>47</v>
      </c>
      <c r="B1175" s="28" t="s">
        <v>23</v>
      </c>
      <c r="C1175" s="28" t="s">
        <v>34</v>
      </c>
      <c r="D1175" s="110" t="s">
        <v>53</v>
      </c>
      <c r="E1175" s="114" t="s">
        <v>54</v>
      </c>
      <c r="F1175" s="111" t="s">
        <v>55</v>
      </c>
      <c r="G1175" s="112" t="s">
        <v>35</v>
      </c>
    </row>
    <row r="1176" spans="1:9" ht="13.5" thickTop="1" x14ac:dyDescent="0.2">
      <c r="A1176" s="29">
        <v>1</v>
      </c>
      <c r="B1176" s="101"/>
      <c r="C1176" s="352" t="s">
        <v>300</v>
      </c>
      <c r="D1176" s="357" t="s">
        <v>2692</v>
      </c>
      <c r="E1176" s="158">
        <v>20</v>
      </c>
      <c r="F1176" s="128">
        <v>200</v>
      </c>
      <c r="G1176" s="35">
        <f>F1176*E1176</f>
        <v>4000</v>
      </c>
    </row>
    <row r="1177" spans="1:9" x14ac:dyDescent="0.2">
      <c r="A1177" s="29">
        <v>2</v>
      </c>
      <c r="B1177" s="101"/>
      <c r="C1177" s="352" t="s">
        <v>300</v>
      </c>
      <c r="D1177" s="351" t="s">
        <v>3424</v>
      </c>
      <c r="E1177" s="108">
        <v>20</v>
      </c>
      <c r="F1177" s="128">
        <v>350</v>
      </c>
      <c r="G1177" s="35">
        <f>F1177*E1177</f>
        <v>7000</v>
      </c>
    </row>
    <row r="1178" spans="1:9" x14ac:dyDescent="0.2">
      <c r="A1178" s="29"/>
      <c r="B1178" s="101"/>
      <c r="C1178" s="352"/>
      <c r="D1178" s="351" t="s">
        <v>8</v>
      </c>
      <c r="E1178" s="108"/>
      <c r="F1178" s="149"/>
      <c r="G1178" s="353"/>
    </row>
    <row r="1179" spans="1:9" x14ac:dyDescent="0.2">
      <c r="A1179" s="29"/>
      <c r="B1179" s="101"/>
      <c r="C1179" s="352"/>
      <c r="D1179" s="357"/>
      <c r="E1179" s="108"/>
      <c r="F1179" s="149"/>
      <c r="G1179" s="35"/>
    </row>
    <row r="1180" spans="1:9" x14ac:dyDescent="0.2">
      <c r="A1180" s="29"/>
      <c r="B1180" s="101"/>
      <c r="C1180" s="352"/>
      <c r="D1180" s="351"/>
      <c r="E1180" s="108"/>
      <c r="F1180" s="128"/>
      <c r="G1180" s="35"/>
    </row>
    <row r="1181" spans="1:9" x14ac:dyDescent="0.2">
      <c r="A1181" s="29"/>
      <c r="B1181" s="105"/>
      <c r="C1181" s="41"/>
      <c r="D1181" s="351"/>
      <c r="E1181" s="102"/>
      <c r="F1181" s="128"/>
      <c r="G1181" s="35"/>
    </row>
    <row r="1182" spans="1:9" x14ac:dyDescent="0.2">
      <c r="A1182" s="29"/>
      <c r="B1182" s="105"/>
      <c r="C1182" s="41"/>
      <c r="D1182" s="338"/>
      <c r="E1182" s="102"/>
      <c r="F1182" s="128"/>
      <c r="G1182" s="35"/>
      <c r="I1182" s="411" t="s">
        <v>8</v>
      </c>
    </row>
    <row r="1183" spans="1:9" x14ac:dyDescent="0.2">
      <c r="A1183" s="29"/>
      <c r="B1183" s="105"/>
      <c r="C1183" s="352"/>
      <c r="D1183" s="351"/>
      <c r="E1183" s="102"/>
      <c r="F1183" s="128"/>
      <c r="G1183" s="35"/>
    </row>
    <row r="1184" spans="1:9" x14ac:dyDescent="0.2">
      <c r="A1184" s="29"/>
      <c r="B1184" s="151"/>
      <c r="C1184" s="119"/>
      <c r="D1184" s="351"/>
      <c r="E1184" s="108"/>
      <c r="F1184" s="150"/>
      <c r="G1184" s="35"/>
    </row>
    <row r="1185" spans="1:7" x14ac:dyDescent="0.2">
      <c r="A1185" s="29"/>
      <c r="B1185" s="151"/>
      <c r="C1185" s="119"/>
      <c r="D1185" s="144"/>
      <c r="E1185" s="108"/>
      <c r="F1185" s="150"/>
      <c r="G1185" s="35"/>
    </row>
    <row r="1186" spans="1:7" x14ac:dyDescent="0.2">
      <c r="A1186" s="29"/>
      <c r="B1186" s="101"/>
      <c r="C1186" s="41"/>
      <c r="D1186" s="144"/>
      <c r="E1186" s="155"/>
      <c r="F1186" s="128"/>
      <c r="G1186" s="35"/>
    </row>
    <row r="1187" spans="1:7" x14ac:dyDescent="0.2">
      <c r="A1187" s="29"/>
      <c r="B1187" s="106"/>
      <c r="C1187" s="41"/>
      <c r="D1187" s="136"/>
      <c r="E1187" s="104"/>
      <c r="F1187" s="128"/>
      <c r="G1187" s="35"/>
    </row>
    <row r="1188" spans="1:7" x14ac:dyDescent="0.2">
      <c r="A1188" s="29"/>
      <c r="B1188" s="105"/>
      <c r="C1188" s="41"/>
      <c r="D1188" s="357" t="s">
        <v>483</v>
      </c>
      <c r="E1188" s="108"/>
      <c r="F1188" s="152"/>
      <c r="G1188" s="35"/>
    </row>
    <row r="1189" spans="1:7" x14ac:dyDescent="0.2">
      <c r="A1189" s="29"/>
      <c r="B1189" s="107"/>
      <c r="C1189" s="41"/>
      <c r="D1189" s="136"/>
      <c r="E1189" s="153"/>
      <c r="F1189" s="128"/>
      <c r="G1189" s="35"/>
    </row>
    <row r="1190" spans="1:7" x14ac:dyDescent="0.2">
      <c r="A1190" s="29"/>
      <c r="B1190" s="107"/>
      <c r="C1190" s="41"/>
      <c r="D1190" s="136"/>
      <c r="E1190" s="153"/>
      <c r="F1190" s="128"/>
      <c r="G1190" s="35"/>
    </row>
    <row r="1191" spans="1:7" x14ac:dyDescent="0.2">
      <c r="A1191" s="29"/>
      <c r="B1191" s="107"/>
      <c r="C1191" s="41"/>
      <c r="D1191" s="136"/>
      <c r="E1191" s="153"/>
      <c r="F1191" s="128"/>
      <c r="G1191" s="35"/>
    </row>
    <row r="1192" spans="1:7" x14ac:dyDescent="0.2">
      <c r="A1192" s="29"/>
      <c r="B1192" s="107"/>
      <c r="C1192" s="41"/>
      <c r="D1192" s="136"/>
      <c r="E1192" s="153"/>
      <c r="F1192" s="128"/>
      <c r="G1192" s="35"/>
    </row>
    <row r="1193" spans="1:7" x14ac:dyDescent="0.2">
      <c r="A1193" s="29"/>
      <c r="B1193" s="101"/>
      <c r="C1193" s="41"/>
      <c r="D1193" s="144"/>
      <c r="E1193" s="108"/>
      <c r="F1193" s="128"/>
      <c r="G1193" s="35"/>
    </row>
    <row r="1194" spans="1:7" x14ac:dyDescent="0.2">
      <c r="A1194" s="29"/>
      <c r="B1194" s="101"/>
      <c r="C1194" s="41"/>
      <c r="D1194" s="144"/>
      <c r="E1194" s="153"/>
      <c r="F1194" s="128"/>
      <c r="G1194" s="35"/>
    </row>
    <row r="1195" spans="1:7" x14ac:dyDescent="0.2">
      <c r="A1195" s="29"/>
      <c r="B1195" s="106"/>
      <c r="C1195" s="41"/>
      <c r="D1195" s="136"/>
      <c r="E1195" s="104"/>
      <c r="F1195" s="154"/>
      <c r="G1195" s="35"/>
    </row>
    <row r="1196" spans="1:7" x14ac:dyDescent="0.2">
      <c r="A1196" s="29"/>
      <c r="B1196" s="105"/>
      <c r="C1196" s="41"/>
      <c r="D1196" s="130"/>
      <c r="E1196" s="104"/>
      <c r="F1196" s="154"/>
      <c r="G1196" s="35"/>
    </row>
    <row r="1197" spans="1:7" x14ac:dyDescent="0.2">
      <c r="A1197" s="29"/>
      <c r="B1197" s="105"/>
      <c r="C1197" s="41"/>
      <c r="D1197" s="136"/>
      <c r="E1197" s="104"/>
      <c r="F1197" s="154"/>
      <c r="G1197" s="35"/>
    </row>
    <row r="1198" spans="1:7" x14ac:dyDescent="0.2">
      <c r="A1198" s="29"/>
      <c r="B1198" s="101"/>
      <c r="C1198" s="41"/>
      <c r="D1198" s="136"/>
      <c r="E1198" s="104"/>
      <c r="F1198" s="154"/>
      <c r="G1198" s="35"/>
    </row>
    <row r="1199" spans="1:7" x14ac:dyDescent="0.2">
      <c r="A1199" s="29"/>
      <c r="B1199" s="101"/>
      <c r="C1199" s="41"/>
      <c r="D1199" s="136"/>
      <c r="E1199" s="104"/>
      <c r="F1199" s="154"/>
      <c r="G1199" s="35"/>
    </row>
    <row r="1200" spans="1:7" x14ac:dyDescent="0.2">
      <c r="A1200" s="29"/>
      <c r="B1200" s="101"/>
      <c r="C1200" s="41"/>
      <c r="D1200" s="136"/>
      <c r="E1200" s="104"/>
      <c r="F1200" s="154"/>
      <c r="G1200" s="35"/>
    </row>
    <row r="1201" spans="1:7" x14ac:dyDescent="0.2">
      <c r="A1201" s="29"/>
      <c r="B1201" s="101"/>
      <c r="C1201" s="41"/>
      <c r="D1201" s="136"/>
      <c r="E1201" s="104"/>
      <c r="F1201" s="154"/>
      <c r="G1201" s="35"/>
    </row>
    <row r="1202" spans="1:7" x14ac:dyDescent="0.2">
      <c r="A1202" s="29"/>
      <c r="B1202" s="101"/>
      <c r="C1202" s="41"/>
      <c r="D1202" s="144"/>
      <c r="E1202" s="104"/>
      <c r="F1202" s="154"/>
      <c r="G1202" s="35"/>
    </row>
    <row r="1203" spans="1:7" x14ac:dyDescent="0.2">
      <c r="A1203" s="29"/>
      <c r="B1203" s="101"/>
      <c r="C1203" s="41"/>
      <c r="D1203" s="67"/>
      <c r="E1203" s="104"/>
      <c r="F1203" s="154"/>
      <c r="G1203" s="35"/>
    </row>
    <row r="1204" spans="1:7" x14ac:dyDescent="0.2">
      <c r="A1204" s="29"/>
      <c r="B1204" s="101"/>
      <c r="C1204" s="41"/>
      <c r="D1204" s="136"/>
      <c r="E1204" s="153"/>
      <c r="F1204" s="128"/>
      <c r="G1204" s="35"/>
    </row>
    <row r="1205" spans="1:7" x14ac:dyDescent="0.2">
      <c r="A1205" s="29"/>
      <c r="B1205" s="101"/>
      <c r="C1205" s="41"/>
      <c r="D1205" s="136"/>
      <c r="E1205" s="153"/>
      <c r="F1205" s="128"/>
      <c r="G1205" s="35"/>
    </row>
    <row r="1206" spans="1:7" x14ac:dyDescent="0.2">
      <c r="A1206" s="29"/>
      <c r="B1206" s="101"/>
      <c r="C1206" s="41"/>
      <c r="D1206" s="136"/>
      <c r="E1206" s="153"/>
      <c r="F1206" s="128"/>
      <c r="G1206" s="35"/>
    </row>
    <row r="1207" spans="1:7" x14ac:dyDescent="0.2">
      <c r="A1207" s="29"/>
      <c r="B1207" s="101"/>
      <c r="C1207" s="41"/>
      <c r="D1207" s="136"/>
      <c r="E1207" s="153"/>
      <c r="F1207" s="128"/>
      <c r="G1207" s="35"/>
    </row>
    <row r="1208" spans="1:7" x14ac:dyDescent="0.2">
      <c r="A1208" s="29"/>
      <c r="B1208" s="101"/>
      <c r="C1208" s="41"/>
      <c r="D1208" s="136"/>
      <c r="E1208" s="153"/>
      <c r="F1208" s="128"/>
      <c r="G1208" s="35"/>
    </row>
    <row r="1209" spans="1:7" x14ac:dyDescent="0.2">
      <c r="A1209" s="29"/>
      <c r="B1209" s="101"/>
      <c r="C1209" s="41"/>
      <c r="D1209" s="136"/>
      <c r="E1209" s="153"/>
      <c r="F1209" s="128"/>
      <c r="G1209" s="35"/>
    </row>
    <row r="1210" spans="1:7" x14ac:dyDescent="0.2">
      <c r="A1210" s="29"/>
      <c r="B1210" s="101"/>
      <c r="C1210" s="41"/>
      <c r="D1210" s="136"/>
      <c r="E1210" s="102"/>
      <c r="F1210" s="128"/>
      <c r="G1210" s="35"/>
    </row>
    <row r="1211" spans="1:7" x14ac:dyDescent="0.2">
      <c r="A1211" s="29"/>
      <c r="B1211" s="101"/>
      <c r="C1211" s="41"/>
      <c r="D1211" s="144"/>
      <c r="E1211" s="108"/>
      <c r="F1211" s="149"/>
      <c r="G1211" s="35"/>
    </row>
    <row r="1212" spans="1:7" x14ac:dyDescent="0.2">
      <c r="A1212" s="61"/>
      <c r="B1212" s="101"/>
      <c r="C1212" s="41"/>
      <c r="D1212" s="144"/>
      <c r="E1212" s="108"/>
      <c r="F1212" s="149"/>
      <c r="G1212" s="71"/>
    </row>
    <row r="1213" spans="1:7" ht="13.5" thickBot="1" x14ac:dyDescent="0.25">
      <c r="A1213" s="212"/>
      <c r="B1213" s="132"/>
      <c r="C1213" s="115"/>
      <c r="D1213" s="115"/>
      <c r="E1213" s="132"/>
      <c r="F1213" s="49" t="s">
        <v>15</v>
      </c>
      <c r="G1213" s="213">
        <f>SUM(G1176:G1212)</f>
        <v>11000</v>
      </c>
    </row>
    <row r="1214" spans="1:7" ht="13.5" thickTop="1" x14ac:dyDescent="0.2">
      <c r="A1214" s="1149" t="s">
        <v>3425</v>
      </c>
      <c r="B1214" s="1150"/>
      <c r="C1214" s="1150"/>
      <c r="D1214" s="1150"/>
      <c r="E1214" s="1150"/>
      <c r="F1214" s="1150"/>
      <c r="G1214" s="1151"/>
    </row>
    <row r="1215" spans="1:7" ht="13.5" thickBot="1" x14ac:dyDescent="0.25">
      <c r="A1215" s="52"/>
      <c r="B1215" s="103"/>
      <c r="C1215" s="1204" t="s">
        <v>8</v>
      </c>
      <c r="D1215" s="1204"/>
      <c r="E1215" s="1204"/>
      <c r="F1215" s="1204"/>
      <c r="G1215" s="1232"/>
    </row>
    <row r="1216" spans="1:7" ht="13.5" thickTop="1" x14ac:dyDescent="0.2">
      <c r="A1216" s="1130"/>
      <c r="B1216" s="1131"/>
      <c r="C1216" s="1131"/>
      <c r="D1216" s="57" t="s">
        <v>11</v>
      </c>
      <c r="E1216" s="1132" t="s">
        <v>12</v>
      </c>
      <c r="F1216" s="1132"/>
      <c r="G1216" s="1133"/>
    </row>
    <row r="1217" spans="1:7" x14ac:dyDescent="0.2">
      <c r="A1217" s="1134" t="s">
        <v>17</v>
      </c>
      <c r="B1217" s="1135"/>
      <c r="C1217" s="1135"/>
      <c r="D1217" s="39"/>
      <c r="E1217" s="1136"/>
      <c r="F1217" s="1137"/>
      <c r="G1217" s="1138"/>
    </row>
    <row r="1218" spans="1:7" x14ac:dyDescent="0.2">
      <c r="A1218" s="1134" t="s">
        <v>38</v>
      </c>
      <c r="B1218" s="1135"/>
      <c r="C1218" s="1135"/>
      <c r="D1218" s="73" t="s">
        <v>147</v>
      </c>
      <c r="E1218" s="1139" t="s">
        <v>142</v>
      </c>
      <c r="F1218" s="1139"/>
      <c r="G1218" s="1140"/>
    </row>
    <row r="1219" spans="1:7" ht="13.5" thickBot="1" x14ac:dyDescent="0.25">
      <c r="A1219" s="1141" t="s">
        <v>39</v>
      </c>
      <c r="B1219" s="1142"/>
      <c r="C1219" s="1142"/>
      <c r="D1219" s="59" t="s">
        <v>148</v>
      </c>
      <c r="E1219" s="1198" t="s">
        <v>0</v>
      </c>
      <c r="F1219" s="1143"/>
      <c r="G1219" s="1144"/>
    </row>
    <row r="1220" spans="1:7" ht="16.5" x14ac:dyDescent="0.25">
      <c r="A1220" s="1152" t="s">
        <v>29</v>
      </c>
      <c r="B1220" s="1153"/>
      <c r="C1220" s="1153"/>
      <c r="D1220" s="1153"/>
      <c r="E1220" s="1153"/>
      <c r="F1220" s="1153"/>
      <c r="G1220" s="1154"/>
    </row>
    <row r="1221" spans="1:7" x14ac:dyDescent="0.2">
      <c r="A1221" s="1155" t="s">
        <v>48</v>
      </c>
      <c r="B1221" s="1156"/>
      <c r="C1221" s="1156"/>
      <c r="D1221" s="1156"/>
      <c r="E1221" s="1156"/>
      <c r="F1221" s="1156"/>
      <c r="G1221" s="1157"/>
    </row>
    <row r="1222" spans="1:7" x14ac:dyDescent="0.2">
      <c r="A1222" s="1158" t="s">
        <v>49</v>
      </c>
      <c r="B1222" s="1159"/>
      <c r="C1222" s="1159"/>
      <c r="D1222" s="1159"/>
      <c r="E1222" s="1159"/>
      <c r="F1222" s="1159"/>
      <c r="G1222" s="1160"/>
    </row>
    <row r="1223" spans="1:7" x14ac:dyDescent="0.2">
      <c r="A1223" s="6"/>
      <c r="B1223" s="99"/>
      <c r="C1223" s="8"/>
      <c r="D1223" s="9"/>
      <c r="E1223" s="99"/>
      <c r="F1223" s="10"/>
      <c r="G1223" s="373" t="s">
        <v>8</v>
      </c>
    </row>
    <row r="1224" spans="1:7" x14ac:dyDescent="0.2">
      <c r="A1224" s="12" t="s">
        <v>1</v>
      </c>
      <c r="B1224" s="13"/>
      <c r="C1224" s="14" t="s">
        <v>7</v>
      </c>
      <c r="D1224" s="13"/>
      <c r="E1224" s="343" t="s">
        <v>3808</v>
      </c>
      <c r="F1224" s="98"/>
      <c r="G1224" s="344" t="s">
        <v>3803</v>
      </c>
    </row>
    <row r="1225" spans="1:7" x14ac:dyDescent="0.2">
      <c r="A1225" s="17" t="s">
        <v>8</v>
      </c>
      <c r="B1225" s="100"/>
      <c r="C1225" s="19"/>
      <c r="D1225" s="4"/>
      <c r="E1225" s="1145"/>
      <c r="F1225" s="1146"/>
      <c r="G1225" s="20"/>
    </row>
    <row r="1226" spans="1:7" x14ac:dyDescent="0.2">
      <c r="A1226" s="21" t="s">
        <v>37</v>
      </c>
      <c r="B1226" s="22"/>
      <c r="C1226" s="22"/>
      <c r="D1226" s="22"/>
      <c r="E1226" s="23" t="s">
        <v>46</v>
      </c>
      <c r="F1226" s="24"/>
      <c r="G1226" s="20" t="s">
        <v>50</v>
      </c>
    </row>
    <row r="1227" spans="1:7" x14ac:dyDescent="0.2">
      <c r="A1227" s="6"/>
      <c r="B1227" s="99"/>
      <c r="C1227" s="8"/>
      <c r="D1227" s="8"/>
      <c r="E1227" s="1147"/>
      <c r="F1227" s="1148"/>
      <c r="G1227" s="25"/>
    </row>
    <row r="1228" spans="1:7" ht="26.25" thickBot="1" x14ac:dyDescent="0.25">
      <c r="A1228" s="210" t="s">
        <v>47</v>
      </c>
      <c r="B1228" s="28" t="s">
        <v>23</v>
      </c>
      <c r="C1228" s="28" t="s">
        <v>34</v>
      </c>
      <c r="D1228" s="110" t="s">
        <v>53</v>
      </c>
      <c r="E1228" s="114" t="s">
        <v>54</v>
      </c>
      <c r="F1228" s="111" t="s">
        <v>55</v>
      </c>
      <c r="G1228" s="112" t="s">
        <v>35</v>
      </c>
    </row>
    <row r="1229" spans="1:7" ht="13.5" thickTop="1" x14ac:dyDescent="0.2">
      <c r="A1229" s="29">
        <v>1</v>
      </c>
      <c r="B1229" s="101"/>
      <c r="C1229" s="352" t="s">
        <v>300</v>
      </c>
      <c r="D1229" s="357" t="s">
        <v>2692</v>
      </c>
      <c r="E1229" s="158">
        <v>55</v>
      </c>
      <c r="F1229" s="128">
        <v>200</v>
      </c>
      <c r="G1229" s="35">
        <f>F1229*E1229</f>
        <v>11000</v>
      </c>
    </row>
    <row r="1230" spans="1:7" x14ac:dyDescent="0.2">
      <c r="A1230" s="29">
        <v>2</v>
      </c>
      <c r="B1230" s="101"/>
      <c r="C1230" s="352" t="s">
        <v>300</v>
      </c>
      <c r="D1230" s="351" t="s">
        <v>3424</v>
      </c>
      <c r="E1230" s="108">
        <v>55</v>
      </c>
      <c r="F1230" s="128">
        <v>350</v>
      </c>
      <c r="G1230" s="35">
        <f>F1230*E1230</f>
        <v>19250</v>
      </c>
    </row>
    <row r="1231" spans="1:7" x14ac:dyDescent="0.2">
      <c r="A1231" s="29">
        <v>3</v>
      </c>
      <c r="B1231" s="101"/>
      <c r="C1231" s="352" t="s">
        <v>300</v>
      </c>
      <c r="D1231" s="351" t="s">
        <v>3459</v>
      </c>
      <c r="E1231" s="108">
        <v>55</v>
      </c>
      <c r="F1231" s="149">
        <v>200</v>
      </c>
      <c r="G1231" s="35">
        <f>F1231*E1231</f>
        <v>11000</v>
      </c>
    </row>
    <row r="1232" spans="1:7" x14ac:dyDescent="0.2">
      <c r="A1232" s="29"/>
      <c r="B1232" s="101"/>
      <c r="C1232" s="352"/>
      <c r="D1232" s="357"/>
      <c r="E1232" s="108"/>
      <c r="F1232" s="149"/>
      <c r="G1232" s="35"/>
    </row>
    <row r="1233" spans="1:7" x14ac:dyDescent="0.2">
      <c r="A1233" s="29"/>
      <c r="B1233" s="101"/>
      <c r="C1233" s="352"/>
      <c r="D1233" s="351"/>
      <c r="E1233" s="108"/>
      <c r="F1233" s="128"/>
      <c r="G1233" s="35"/>
    </row>
    <row r="1234" spans="1:7" x14ac:dyDescent="0.2">
      <c r="A1234" s="29"/>
      <c r="B1234" s="105"/>
      <c r="C1234" s="41"/>
      <c r="D1234" s="351"/>
      <c r="E1234" s="102"/>
      <c r="F1234" s="128"/>
      <c r="G1234" s="35"/>
    </row>
    <row r="1235" spans="1:7" x14ac:dyDescent="0.2">
      <c r="A1235" s="29"/>
      <c r="B1235" s="105"/>
      <c r="C1235" s="41"/>
      <c r="D1235" s="338"/>
      <c r="E1235" s="102"/>
      <c r="F1235" s="128"/>
      <c r="G1235" s="35"/>
    </row>
    <row r="1236" spans="1:7" x14ac:dyDescent="0.2">
      <c r="A1236" s="29"/>
      <c r="B1236" s="105"/>
      <c r="C1236" s="352"/>
      <c r="D1236" s="351"/>
      <c r="E1236" s="102"/>
      <c r="F1236" s="128"/>
      <c r="G1236" s="35"/>
    </row>
    <row r="1237" spans="1:7" x14ac:dyDescent="0.2">
      <c r="A1237" s="29"/>
      <c r="B1237" s="151"/>
      <c r="C1237" s="119"/>
      <c r="D1237" s="351"/>
      <c r="E1237" s="108"/>
      <c r="F1237" s="150"/>
      <c r="G1237" s="35"/>
    </row>
    <row r="1238" spans="1:7" x14ac:dyDescent="0.2">
      <c r="A1238" s="29"/>
      <c r="B1238" s="151"/>
      <c r="C1238" s="119"/>
      <c r="D1238" s="144"/>
      <c r="E1238" s="108"/>
      <c r="F1238" s="150"/>
      <c r="G1238" s="35"/>
    </row>
    <row r="1239" spans="1:7" x14ac:dyDescent="0.2">
      <c r="A1239" s="29"/>
      <c r="B1239" s="101"/>
      <c r="C1239" s="41"/>
      <c r="D1239" s="144"/>
      <c r="E1239" s="155"/>
      <c r="F1239" s="128"/>
      <c r="G1239" s="35"/>
    </row>
    <row r="1240" spans="1:7" x14ac:dyDescent="0.2">
      <c r="A1240" s="29"/>
      <c r="B1240" s="106"/>
      <c r="C1240" s="41"/>
      <c r="D1240" s="136"/>
      <c r="E1240" s="104"/>
      <c r="F1240" s="128"/>
      <c r="G1240" s="35"/>
    </row>
    <row r="1241" spans="1:7" x14ac:dyDescent="0.2">
      <c r="A1241" s="29"/>
      <c r="B1241" s="105"/>
      <c r="C1241" s="41"/>
      <c r="D1241" s="357" t="s">
        <v>483</v>
      </c>
      <c r="E1241" s="108"/>
      <c r="F1241" s="152"/>
      <c r="G1241" s="35"/>
    </row>
    <row r="1242" spans="1:7" x14ac:dyDescent="0.2">
      <c r="A1242" s="29"/>
      <c r="B1242" s="107"/>
      <c r="C1242" s="41"/>
      <c r="D1242" s="136"/>
      <c r="E1242" s="153"/>
      <c r="F1242" s="128"/>
      <c r="G1242" s="35"/>
    </row>
    <row r="1243" spans="1:7" x14ac:dyDescent="0.2">
      <c r="A1243" s="29"/>
      <c r="B1243" s="107"/>
      <c r="C1243" s="41"/>
      <c r="D1243" s="136"/>
      <c r="E1243" s="153"/>
      <c r="F1243" s="128"/>
      <c r="G1243" s="35"/>
    </row>
    <row r="1244" spans="1:7" x14ac:dyDescent="0.2">
      <c r="A1244" s="29"/>
      <c r="B1244" s="107"/>
      <c r="C1244" s="41"/>
      <c r="D1244" s="136"/>
      <c r="E1244" s="153"/>
      <c r="F1244" s="128"/>
      <c r="G1244" s="35"/>
    </row>
    <row r="1245" spans="1:7" x14ac:dyDescent="0.2">
      <c r="A1245" s="29"/>
      <c r="B1245" s="107"/>
      <c r="C1245" s="41"/>
      <c r="D1245" s="136"/>
      <c r="E1245" s="153"/>
      <c r="F1245" s="128"/>
      <c r="G1245" s="35"/>
    </row>
    <row r="1246" spans="1:7" x14ac:dyDescent="0.2">
      <c r="A1246" s="29"/>
      <c r="B1246" s="101"/>
      <c r="C1246" s="41"/>
      <c r="D1246" s="144"/>
      <c r="E1246" s="108"/>
      <c r="F1246" s="128"/>
      <c r="G1246" s="35"/>
    </row>
    <row r="1247" spans="1:7" x14ac:dyDescent="0.2">
      <c r="A1247" s="29"/>
      <c r="B1247" s="101"/>
      <c r="C1247" s="41"/>
      <c r="D1247" s="144"/>
      <c r="E1247" s="153"/>
      <c r="F1247" s="128"/>
      <c r="G1247" s="35"/>
    </row>
    <row r="1248" spans="1:7" x14ac:dyDescent="0.2">
      <c r="A1248" s="29"/>
      <c r="B1248" s="106"/>
      <c r="C1248" s="41"/>
      <c r="D1248" s="136"/>
      <c r="E1248" s="104"/>
      <c r="F1248" s="154"/>
      <c r="G1248" s="35"/>
    </row>
    <row r="1249" spans="1:7" x14ac:dyDescent="0.2">
      <c r="A1249" s="29"/>
      <c r="B1249" s="105"/>
      <c r="C1249" s="41"/>
      <c r="D1249" s="130"/>
      <c r="E1249" s="104"/>
      <c r="F1249" s="154"/>
      <c r="G1249" s="35"/>
    </row>
    <row r="1250" spans="1:7" x14ac:dyDescent="0.2">
      <c r="A1250" s="29"/>
      <c r="B1250" s="105"/>
      <c r="C1250" s="41"/>
      <c r="D1250" s="136"/>
      <c r="E1250" s="104"/>
      <c r="F1250" s="154"/>
      <c r="G1250" s="35"/>
    </row>
    <row r="1251" spans="1:7" x14ac:dyDescent="0.2">
      <c r="A1251" s="29"/>
      <c r="B1251" s="101"/>
      <c r="C1251" s="41"/>
      <c r="D1251" s="136"/>
      <c r="E1251" s="104"/>
      <c r="F1251" s="154"/>
      <c r="G1251" s="35"/>
    </row>
    <row r="1252" spans="1:7" x14ac:dyDescent="0.2">
      <c r="A1252" s="29"/>
      <c r="B1252" s="101"/>
      <c r="C1252" s="41"/>
      <c r="D1252" s="136"/>
      <c r="E1252" s="104"/>
      <c r="F1252" s="154"/>
      <c r="G1252" s="35"/>
    </row>
    <row r="1253" spans="1:7" x14ac:dyDescent="0.2">
      <c r="A1253" s="29"/>
      <c r="B1253" s="101"/>
      <c r="C1253" s="41"/>
      <c r="D1253" s="136"/>
      <c r="E1253" s="104"/>
      <c r="F1253" s="154"/>
      <c r="G1253" s="35"/>
    </row>
    <row r="1254" spans="1:7" x14ac:dyDescent="0.2">
      <c r="A1254" s="29"/>
      <c r="B1254" s="101"/>
      <c r="C1254" s="41"/>
      <c r="D1254" s="136"/>
      <c r="E1254" s="104"/>
      <c r="F1254" s="154"/>
      <c r="G1254" s="35"/>
    </row>
    <row r="1255" spans="1:7" x14ac:dyDescent="0.2">
      <c r="A1255" s="29"/>
      <c r="B1255" s="101"/>
      <c r="C1255" s="41"/>
      <c r="D1255" s="144"/>
      <c r="E1255" s="104"/>
      <c r="F1255" s="154"/>
      <c r="G1255" s="35"/>
    </row>
    <row r="1256" spans="1:7" x14ac:dyDescent="0.2">
      <c r="A1256" s="29"/>
      <c r="B1256" s="101"/>
      <c r="C1256" s="41"/>
      <c r="D1256" s="67"/>
      <c r="E1256" s="104"/>
      <c r="F1256" s="154"/>
      <c r="G1256" s="35"/>
    </row>
    <row r="1257" spans="1:7" x14ac:dyDescent="0.2">
      <c r="A1257" s="29"/>
      <c r="B1257" s="101"/>
      <c r="C1257" s="41"/>
      <c r="D1257" s="136"/>
      <c r="E1257" s="153"/>
      <c r="F1257" s="128"/>
      <c r="G1257" s="35"/>
    </row>
    <row r="1258" spans="1:7" x14ac:dyDescent="0.2">
      <c r="A1258" s="29"/>
      <c r="B1258" s="101"/>
      <c r="C1258" s="41"/>
      <c r="D1258" s="136"/>
      <c r="E1258" s="153"/>
      <c r="F1258" s="128"/>
      <c r="G1258" s="35"/>
    </row>
    <row r="1259" spans="1:7" x14ac:dyDescent="0.2">
      <c r="A1259" s="29"/>
      <c r="B1259" s="101"/>
      <c r="C1259" s="41"/>
      <c r="D1259" s="136"/>
      <c r="E1259" s="153"/>
      <c r="F1259" s="128"/>
      <c r="G1259" s="35"/>
    </row>
    <row r="1260" spans="1:7" x14ac:dyDescent="0.2">
      <c r="A1260" s="29"/>
      <c r="B1260" s="101"/>
      <c r="C1260" s="41"/>
      <c r="D1260" s="136"/>
      <c r="E1260" s="153"/>
      <c r="F1260" s="128"/>
      <c r="G1260" s="35"/>
    </row>
    <row r="1261" spans="1:7" x14ac:dyDescent="0.2">
      <c r="A1261" s="29"/>
      <c r="B1261" s="101"/>
      <c r="C1261" s="41"/>
      <c r="D1261" s="136"/>
      <c r="E1261" s="153"/>
      <c r="F1261" s="128"/>
      <c r="G1261" s="35"/>
    </row>
    <row r="1262" spans="1:7" x14ac:dyDescent="0.2">
      <c r="A1262" s="29"/>
      <c r="B1262" s="101"/>
      <c r="C1262" s="41"/>
      <c r="D1262" s="136"/>
      <c r="E1262" s="153"/>
      <c r="F1262" s="128"/>
      <c r="G1262" s="35"/>
    </row>
    <row r="1263" spans="1:7" x14ac:dyDescent="0.2">
      <c r="A1263" s="29"/>
      <c r="B1263" s="101"/>
      <c r="C1263" s="41"/>
      <c r="D1263" s="136"/>
      <c r="E1263" s="102"/>
      <c r="F1263" s="128"/>
      <c r="G1263" s="35"/>
    </row>
    <row r="1264" spans="1:7" x14ac:dyDescent="0.2">
      <c r="A1264" s="29"/>
      <c r="B1264" s="101"/>
      <c r="C1264" s="41"/>
      <c r="D1264" s="144"/>
      <c r="E1264" s="108"/>
      <c r="F1264" s="149"/>
      <c r="G1264" s="35"/>
    </row>
    <row r="1265" spans="1:7" x14ac:dyDescent="0.2">
      <c r="A1265" s="61"/>
      <c r="B1265" s="101"/>
      <c r="C1265" s="41"/>
      <c r="D1265" s="144"/>
      <c r="E1265" s="108"/>
      <c r="F1265" s="149"/>
      <c r="G1265" s="71"/>
    </row>
    <row r="1266" spans="1:7" ht="13.5" thickBot="1" x14ac:dyDescent="0.25">
      <c r="A1266" s="212"/>
      <c r="B1266" s="132"/>
      <c r="C1266" s="115"/>
      <c r="D1266" s="115"/>
      <c r="E1266" s="132"/>
      <c r="F1266" s="49" t="s">
        <v>15</v>
      </c>
      <c r="G1266" s="213">
        <f>SUM(G1229:G1265)</f>
        <v>41250</v>
      </c>
    </row>
    <row r="1267" spans="1:7" ht="13.5" thickTop="1" x14ac:dyDescent="0.2">
      <c r="A1267" s="1149" t="s">
        <v>3460</v>
      </c>
      <c r="B1267" s="1150"/>
      <c r="C1267" s="1150"/>
      <c r="D1267" s="1150"/>
      <c r="E1267" s="1150"/>
      <c r="F1267" s="1150"/>
      <c r="G1267" s="1151"/>
    </row>
    <row r="1268" spans="1:7" ht="13.5" thickBot="1" x14ac:dyDescent="0.25">
      <c r="A1268" s="52"/>
      <c r="B1268" s="103"/>
      <c r="C1268" s="1204" t="s">
        <v>3461</v>
      </c>
      <c r="D1268" s="1204"/>
      <c r="E1268" s="1204"/>
      <c r="F1268" s="1204"/>
      <c r="G1268" s="1232"/>
    </row>
    <row r="1269" spans="1:7" ht="13.5" thickTop="1" x14ac:dyDescent="0.2">
      <c r="A1269" s="1130"/>
      <c r="B1269" s="1131"/>
      <c r="C1269" s="1131"/>
      <c r="D1269" s="57" t="s">
        <v>11</v>
      </c>
      <c r="E1269" s="1132" t="s">
        <v>12</v>
      </c>
      <c r="F1269" s="1132"/>
      <c r="G1269" s="1133"/>
    </row>
    <row r="1270" spans="1:7" x14ac:dyDescent="0.2">
      <c r="A1270" s="1134" t="s">
        <v>17</v>
      </c>
      <c r="B1270" s="1135"/>
      <c r="C1270" s="1135"/>
      <c r="D1270" s="39"/>
      <c r="E1270" s="1136"/>
      <c r="F1270" s="1137"/>
      <c r="G1270" s="1138"/>
    </row>
    <row r="1271" spans="1:7" x14ac:dyDescent="0.2">
      <c r="A1271" s="1134" t="s">
        <v>38</v>
      </c>
      <c r="B1271" s="1135"/>
      <c r="C1271" s="1135"/>
      <c r="D1271" s="73" t="s">
        <v>147</v>
      </c>
      <c r="E1271" s="1139" t="s">
        <v>142</v>
      </c>
      <c r="F1271" s="1139"/>
      <c r="G1271" s="1140"/>
    </row>
    <row r="1272" spans="1:7" ht="13.5" thickBot="1" x14ac:dyDescent="0.25">
      <c r="A1272" s="1141" t="s">
        <v>39</v>
      </c>
      <c r="B1272" s="1142"/>
      <c r="C1272" s="1142"/>
      <c r="D1272" s="59" t="s">
        <v>148</v>
      </c>
      <c r="E1272" s="1198" t="s">
        <v>0</v>
      </c>
      <c r="F1272" s="1143"/>
      <c r="G1272" s="1144"/>
    </row>
    <row r="1273" spans="1:7" ht="16.5" x14ac:dyDescent="0.25">
      <c r="A1273" s="1152" t="s">
        <v>29</v>
      </c>
      <c r="B1273" s="1153"/>
      <c r="C1273" s="1153"/>
      <c r="D1273" s="1153"/>
      <c r="E1273" s="1153"/>
      <c r="F1273" s="1153"/>
      <c r="G1273" s="1154"/>
    </row>
    <row r="1274" spans="1:7" x14ac:dyDescent="0.2">
      <c r="A1274" s="1155" t="s">
        <v>48</v>
      </c>
      <c r="B1274" s="1156"/>
      <c r="C1274" s="1156"/>
      <c r="D1274" s="1156"/>
      <c r="E1274" s="1156"/>
      <c r="F1274" s="1156"/>
      <c r="G1274" s="1157"/>
    </row>
    <row r="1275" spans="1:7" x14ac:dyDescent="0.2">
      <c r="A1275" s="1158" t="s">
        <v>49</v>
      </c>
      <c r="B1275" s="1159"/>
      <c r="C1275" s="1159"/>
      <c r="D1275" s="1159"/>
      <c r="E1275" s="1159"/>
      <c r="F1275" s="1159"/>
      <c r="G1275" s="1160"/>
    </row>
    <row r="1276" spans="1:7" x14ac:dyDescent="0.2">
      <c r="A1276" s="6"/>
      <c r="B1276" s="99"/>
      <c r="C1276" s="8"/>
      <c r="D1276" s="9"/>
      <c r="E1276" s="99"/>
      <c r="F1276" s="10"/>
      <c r="G1276" s="373" t="s">
        <v>8</v>
      </c>
    </row>
    <row r="1277" spans="1:7" x14ac:dyDescent="0.2">
      <c r="A1277" s="12" t="s">
        <v>1</v>
      </c>
      <c r="B1277" s="13"/>
      <c r="C1277" s="14" t="s">
        <v>7</v>
      </c>
      <c r="D1277" s="13"/>
      <c r="E1277" s="343" t="s">
        <v>3848</v>
      </c>
      <c r="F1277" s="98"/>
      <c r="G1277" s="344" t="s">
        <v>3803</v>
      </c>
    </row>
    <row r="1278" spans="1:7" x14ac:dyDescent="0.2">
      <c r="A1278" s="17" t="s">
        <v>8</v>
      </c>
      <c r="B1278" s="100"/>
      <c r="C1278" s="19"/>
      <c r="D1278" s="4"/>
      <c r="E1278" s="1145"/>
      <c r="F1278" s="1146"/>
      <c r="G1278" s="20"/>
    </row>
    <row r="1279" spans="1:7" x14ac:dyDescent="0.2">
      <c r="A1279" s="21" t="s">
        <v>37</v>
      </c>
      <c r="B1279" s="22"/>
      <c r="C1279" s="22"/>
      <c r="D1279" s="22"/>
      <c r="E1279" s="23" t="s">
        <v>46</v>
      </c>
      <c r="F1279" s="24"/>
      <c r="G1279" s="20" t="s">
        <v>50</v>
      </c>
    </row>
    <row r="1280" spans="1:7" x14ac:dyDescent="0.2">
      <c r="A1280" s="6"/>
      <c r="B1280" s="99"/>
      <c r="C1280" s="8"/>
      <c r="D1280" s="8"/>
      <c r="E1280" s="1147"/>
      <c r="F1280" s="1148"/>
      <c r="G1280" s="25"/>
    </row>
    <row r="1281" spans="1:7" ht="26.25" thickBot="1" x14ac:dyDescent="0.25">
      <c r="A1281" s="210" t="s">
        <v>47</v>
      </c>
      <c r="B1281" s="28" t="s">
        <v>23</v>
      </c>
      <c r="C1281" s="28" t="s">
        <v>34</v>
      </c>
      <c r="D1281" s="110" t="s">
        <v>53</v>
      </c>
      <c r="E1281" s="114" t="s">
        <v>54</v>
      </c>
      <c r="F1281" s="111" t="s">
        <v>55</v>
      </c>
      <c r="G1281" s="112" t="s">
        <v>35</v>
      </c>
    </row>
    <row r="1282" spans="1:7" ht="13.5" thickTop="1" x14ac:dyDescent="0.2">
      <c r="A1282" s="29">
        <v>1</v>
      </c>
      <c r="B1282" s="101"/>
      <c r="C1282" s="352" t="s">
        <v>300</v>
      </c>
      <c r="D1282" s="357" t="s">
        <v>3462</v>
      </c>
      <c r="E1282" s="158">
        <v>80</v>
      </c>
      <c r="F1282" s="128">
        <v>200</v>
      </c>
      <c r="G1282" s="35">
        <f>F1282*E1282</f>
        <v>16000</v>
      </c>
    </row>
    <row r="1283" spans="1:7" x14ac:dyDescent="0.2">
      <c r="A1283" s="29"/>
      <c r="B1283" s="646"/>
      <c r="C1283" s="656"/>
      <c r="D1283" s="669" t="s">
        <v>3463</v>
      </c>
      <c r="E1283" s="658"/>
      <c r="F1283" s="659"/>
      <c r="G1283" s="35"/>
    </row>
    <row r="1284" spans="1:7" x14ac:dyDescent="0.2">
      <c r="A1284" s="29">
        <v>2</v>
      </c>
      <c r="B1284" s="101"/>
      <c r="C1284" s="352" t="s">
        <v>300</v>
      </c>
      <c r="D1284" s="351" t="s">
        <v>3863</v>
      </c>
      <c r="E1284" s="108">
        <v>80</v>
      </c>
      <c r="F1284" s="128">
        <v>450</v>
      </c>
      <c r="G1284" s="35">
        <f>F1284*E1284</f>
        <v>36000</v>
      </c>
    </row>
    <row r="1285" spans="1:7" x14ac:dyDescent="0.2">
      <c r="A1285" s="345" t="s">
        <v>8</v>
      </c>
      <c r="B1285" s="101"/>
      <c r="C1285" s="352" t="s">
        <v>8</v>
      </c>
      <c r="D1285" s="351" t="s">
        <v>8</v>
      </c>
      <c r="E1285" s="388" t="s">
        <v>8</v>
      </c>
      <c r="F1285" s="387" t="s">
        <v>8</v>
      </c>
      <c r="G1285" s="353" t="s">
        <v>8</v>
      </c>
    </row>
    <row r="1286" spans="1:7" x14ac:dyDescent="0.2">
      <c r="A1286" s="29"/>
      <c r="B1286" s="101"/>
      <c r="C1286" s="352"/>
      <c r="D1286" s="357"/>
      <c r="E1286" s="108"/>
      <c r="F1286" s="149"/>
      <c r="G1286" s="35"/>
    </row>
    <row r="1287" spans="1:7" x14ac:dyDescent="0.2">
      <c r="A1287" s="29"/>
      <c r="B1287" s="101"/>
      <c r="C1287" s="352"/>
      <c r="D1287" s="351"/>
      <c r="E1287" s="108"/>
      <c r="F1287" s="128"/>
      <c r="G1287" s="35"/>
    </row>
    <row r="1288" spans="1:7" x14ac:dyDescent="0.2">
      <c r="A1288" s="29"/>
      <c r="B1288" s="105"/>
      <c r="C1288" s="41"/>
      <c r="D1288" s="351"/>
      <c r="E1288" s="102"/>
      <c r="F1288" s="128"/>
      <c r="G1288" s="35"/>
    </row>
    <row r="1289" spans="1:7" x14ac:dyDescent="0.2">
      <c r="A1289" s="29"/>
      <c r="B1289" s="105"/>
      <c r="C1289" s="41"/>
      <c r="D1289" s="338"/>
      <c r="E1289" s="102"/>
      <c r="F1289" s="128"/>
      <c r="G1289" s="35"/>
    </row>
    <row r="1290" spans="1:7" x14ac:dyDescent="0.2">
      <c r="A1290" s="29"/>
      <c r="B1290" s="105"/>
      <c r="C1290" s="352"/>
      <c r="D1290" s="351"/>
      <c r="E1290" s="102"/>
      <c r="F1290" s="128"/>
      <c r="G1290" s="35"/>
    </row>
    <row r="1291" spans="1:7" x14ac:dyDescent="0.2">
      <c r="A1291" s="29"/>
      <c r="B1291" s="151"/>
      <c r="C1291" s="119"/>
      <c r="D1291" s="351"/>
      <c r="E1291" s="108"/>
      <c r="F1291" s="150"/>
      <c r="G1291" s="35"/>
    </row>
    <row r="1292" spans="1:7" x14ac:dyDescent="0.2">
      <c r="A1292" s="29"/>
      <c r="B1292" s="101"/>
      <c r="C1292" s="41"/>
      <c r="D1292" s="144"/>
      <c r="E1292" s="155"/>
      <c r="F1292" s="128"/>
      <c r="G1292" s="35"/>
    </row>
    <row r="1293" spans="1:7" x14ac:dyDescent="0.2">
      <c r="A1293" s="29"/>
      <c r="B1293" s="106"/>
      <c r="C1293" s="41"/>
      <c r="D1293" s="136"/>
      <c r="E1293" s="104"/>
      <c r="F1293" s="128"/>
      <c r="G1293" s="35"/>
    </row>
    <row r="1294" spans="1:7" x14ac:dyDescent="0.2">
      <c r="A1294" s="29"/>
      <c r="B1294" s="105"/>
      <c r="C1294" s="41"/>
      <c r="D1294" s="357" t="s">
        <v>483</v>
      </c>
      <c r="E1294" s="108"/>
      <c r="F1294" s="152"/>
      <c r="G1294" s="35"/>
    </row>
    <row r="1295" spans="1:7" x14ac:dyDescent="0.2">
      <c r="A1295" s="29"/>
      <c r="B1295" s="107"/>
      <c r="C1295" s="41"/>
      <c r="D1295" s="136"/>
      <c r="E1295" s="153"/>
      <c r="F1295" s="128"/>
      <c r="G1295" s="35"/>
    </row>
    <row r="1296" spans="1:7" x14ac:dyDescent="0.2">
      <c r="A1296" s="29"/>
      <c r="B1296" s="107"/>
      <c r="C1296" s="41"/>
      <c r="D1296" s="136"/>
      <c r="E1296" s="153"/>
      <c r="F1296" s="128"/>
      <c r="G1296" s="35"/>
    </row>
    <row r="1297" spans="1:7" x14ac:dyDescent="0.2">
      <c r="A1297" s="29"/>
      <c r="B1297" s="107"/>
      <c r="C1297" s="41"/>
      <c r="D1297" s="136"/>
      <c r="E1297" s="153"/>
      <c r="F1297" s="128"/>
      <c r="G1297" s="35"/>
    </row>
    <row r="1298" spans="1:7" x14ac:dyDescent="0.2">
      <c r="A1298" s="29"/>
      <c r="B1298" s="107"/>
      <c r="C1298" s="41"/>
      <c r="D1298" s="136"/>
      <c r="E1298" s="153"/>
      <c r="F1298" s="128"/>
      <c r="G1298" s="35"/>
    </row>
    <row r="1299" spans="1:7" x14ac:dyDescent="0.2">
      <c r="A1299" s="29"/>
      <c r="B1299" s="101"/>
      <c r="C1299" s="41"/>
      <c r="D1299" s="144"/>
      <c r="E1299" s="108"/>
      <c r="F1299" s="128"/>
      <c r="G1299" s="35"/>
    </row>
    <row r="1300" spans="1:7" x14ac:dyDescent="0.2">
      <c r="A1300" s="29"/>
      <c r="B1300" s="101"/>
      <c r="C1300" s="41"/>
      <c r="D1300" s="144"/>
      <c r="E1300" s="153"/>
      <c r="F1300" s="128"/>
      <c r="G1300" s="35"/>
    </row>
    <row r="1301" spans="1:7" x14ac:dyDescent="0.2">
      <c r="A1301" s="29"/>
      <c r="B1301" s="106"/>
      <c r="C1301" s="41"/>
      <c r="D1301" s="136"/>
      <c r="E1301" s="104"/>
      <c r="F1301" s="154"/>
      <c r="G1301" s="35"/>
    </row>
    <row r="1302" spans="1:7" x14ac:dyDescent="0.2">
      <c r="A1302" s="29"/>
      <c r="B1302" s="105"/>
      <c r="C1302" s="41"/>
      <c r="D1302" s="130"/>
      <c r="E1302" s="104"/>
      <c r="F1302" s="154"/>
      <c r="G1302" s="35"/>
    </row>
    <row r="1303" spans="1:7" x14ac:dyDescent="0.2">
      <c r="A1303" s="29"/>
      <c r="B1303" s="105"/>
      <c r="C1303" s="41"/>
      <c r="D1303" s="136"/>
      <c r="E1303" s="104"/>
      <c r="F1303" s="154"/>
      <c r="G1303" s="35"/>
    </row>
    <row r="1304" spans="1:7" x14ac:dyDescent="0.2">
      <c r="A1304" s="29"/>
      <c r="B1304" s="101"/>
      <c r="C1304" s="41"/>
      <c r="D1304" s="136"/>
      <c r="E1304" s="104"/>
      <c r="F1304" s="154"/>
      <c r="G1304" s="35"/>
    </row>
    <row r="1305" spans="1:7" x14ac:dyDescent="0.2">
      <c r="A1305" s="29"/>
      <c r="B1305" s="101"/>
      <c r="C1305" s="41"/>
      <c r="D1305" s="136"/>
      <c r="E1305" s="104"/>
      <c r="F1305" s="154"/>
      <c r="G1305" s="35"/>
    </row>
    <row r="1306" spans="1:7" x14ac:dyDescent="0.2">
      <c r="A1306" s="29"/>
      <c r="B1306" s="101"/>
      <c r="C1306" s="41"/>
      <c r="D1306" s="136"/>
      <c r="E1306" s="104"/>
      <c r="F1306" s="154"/>
      <c r="G1306" s="35"/>
    </row>
    <row r="1307" spans="1:7" x14ac:dyDescent="0.2">
      <c r="A1307" s="29"/>
      <c r="B1307" s="101"/>
      <c r="C1307" s="41"/>
      <c r="D1307" s="136"/>
      <c r="E1307" s="104"/>
      <c r="F1307" s="154"/>
      <c r="G1307" s="35"/>
    </row>
    <row r="1308" spans="1:7" x14ac:dyDescent="0.2">
      <c r="A1308" s="29"/>
      <c r="B1308" s="101"/>
      <c r="C1308" s="41"/>
      <c r="D1308" s="144"/>
      <c r="E1308" s="104"/>
      <c r="F1308" s="154"/>
      <c r="G1308" s="35"/>
    </row>
    <row r="1309" spans="1:7" x14ac:dyDescent="0.2">
      <c r="A1309" s="29"/>
      <c r="B1309" s="101"/>
      <c r="C1309" s="41"/>
      <c r="D1309" s="67"/>
      <c r="E1309" s="104"/>
      <c r="F1309" s="154"/>
      <c r="G1309" s="35"/>
    </row>
    <row r="1310" spans="1:7" x14ac:dyDescent="0.2">
      <c r="A1310" s="29"/>
      <c r="B1310" s="101"/>
      <c r="C1310" s="41"/>
      <c r="D1310" s="136"/>
      <c r="E1310" s="153"/>
      <c r="F1310" s="128"/>
      <c r="G1310" s="35"/>
    </row>
    <row r="1311" spans="1:7" x14ac:dyDescent="0.2">
      <c r="A1311" s="29"/>
      <c r="B1311" s="101"/>
      <c r="C1311" s="41"/>
      <c r="D1311" s="136"/>
      <c r="E1311" s="153"/>
      <c r="F1311" s="128"/>
      <c r="G1311" s="35"/>
    </row>
    <row r="1312" spans="1:7" x14ac:dyDescent="0.2">
      <c r="A1312" s="29"/>
      <c r="B1312" s="101"/>
      <c r="C1312" s="41"/>
      <c r="D1312" s="136"/>
      <c r="E1312" s="153"/>
      <c r="F1312" s="128"/>
      <c r="G1312" s="35"/>
    </row>
    <row r="1313" spans="1:7" x14ac:dyDescent="0.2">
      <c r="A1313" s="29"/>
      <c r="B1313" s="101"/>
      <c r="C1313" s="41"/>
      <c r="D1313" s="136"/>
      <c r="E1313" s="153"/>
      <c r="F1313" s="128"/>
      <c r="G1313" s="35"/>
    </row>
    <row r="1314" spans="1:7" x14ac:dyDescent="0.2">
      <c r="A1314" s="29"/>
      <c r="B1314" s="101"/>
      <c r="C1314" s="41"/>
      <c r="D1314" s="136"/>
      <c r="E1314" s="153"/>
      <c r="F1314" s="128"/>
      <c r="G1314" s="35"/>
    </row>
    <row r="1315" spans="1:7" x14ac:dyDescent="0.2">
      <c r="A1315" s="29"/>
      <c r="B1315" s="101"/>
      <c r="C1315" s="41"/>
      <c r="D1315" s="136"/>
      <c r="E1315" s="153"/>
      <c r="F1315" s="128"/>
      <c r="G1315" s="35"/>
    </row>
    <row r="1316" spans="1:7" x14ac:dyDescent="0.2">
      <c r="A1316" s="29"/>
      <c r="B1316" s="101"/>
      <c r="C1316" s="41"/>
      <c r="D1316" s="136"/>
      <c r="E1316" s="102"/>
      <c r="F1316" s="128"/>
      <c r="G1316" s="35"/>
    </row>
    <row r="1317" spans="1:7" x14ac:dyDescent="0.2">
      <c r="A1317" s="29"/>
      <c r="B1317" s="101"/>
      <c r="C1317" s="41"/>
      <c r="D1317" s="144"/>
      <c r="E1317" s="108"/>
      <c r="F1317" s="149"/>
      <c r="G1317" s="35"/>
    </row>
    <row r="1318" spans="1:7" x14ac:dyDescent="0.2">
      <c r="A1318" s="61"/>
      <c r="B1318" s="101"/>
      <c r="C1318" s="41"/>
      <c r="D1318" s="144"/>
      <c r="E1318" s="108"/>
      <c r="F1318" s="149"/>
      <c r="G1318" s="71"/>
    </row>
    <row r="1319" spans="1:7" ht="13.5" thickBot="1" x14ac:dyDescent="0.25">
      <c r="A1319" s="212"/>
      <c r="B1319" s="132"/>
      <c r="C1319" s="115"/>
      <c r="D1319" s="115"/>
      <c r="E1319" s="132"/>
      <c r="F1319" s="49" t="s">
        <v>15</v>
      </c>
      <c r="G1319" s="213">
        <f>SUM(G1282:G1318)</f>
        <v>52000</v>
      </c>
    </row>
    <row r="1320" spans="1:7" x14ac:dyDescent="0.2">
      <c r="A1320" s="1149" t="s">
        <v>3464</v>
      </c>
      <c r="B1320" s="1150"/>
      <c r="C1320" s="1150"/>
      <c r="D1320" s="1150"/>
      <c r="E1320" s="1150"/>
      <c r="F1320" s="1150"/>
      <c r="G1320" s="1151"/>
    </row>
    <row r="1321" spans="1:7" ht="13.5" thickBot="1" x14ac:dyDescent="0.25">
      <c r="A1321" s="52"/>
      <c r="B1321" s="103"/>
      <c r="C1321" s="1204" t="s">
        <v>3465</v>
      </c>
      <c r="D1321" s="1204"/>
      <c r="E1321" s="1204"/>
      <c r="F1321" s="1204"/>
      <c r="G1321" s="1232"/>
    </row>
    <row r="1322" spans="1:7" ht="13.5" thickTop="1" x14ac:dyDescent="0.2">
      <c r="A1322" s="1130"/>
      <c r="B1322" s="1131"/>
      <c r="C1322" s="1131"/>
      <c r="D1322" s="57" t="s">
        <v>11</v>
      </c>
      <c r="E1322" s="1132" t="s">
        <v>12</v>
      </c>
      <c r="F1322" s="1132"/>
      <c r="G1322" s="1133"/>
    </row>
    <row r="1323" spans="1:7" x14ac:dyDescent="0.2">
      <c r="A1323" s="1134" t="s">
        <v>17</v>
      </c>
      <c r="B1323" s="1135"/>
      <c r="C1323" s="1135"/>
      <c r="D1323" s="39"/>
      <c r="E1323" s="1136"/>
      <c r="F1323" s="1137"/>
      <c r="G1323" s="1138"/>
    </row>
    <row r="1324" spans="1:7" x14ac:dyDescent="0.2">
      <c r="A1324" s="1134" t="s">
        <v>38</v>
      </c>
      <c r="B1324" s="1135"/>
      <c r="C1324" s="1135"/>
      <c r="D1324" s="73" t="s">
        <v>147</v>
      </c>
      <c r="E1324" s="1139" t="s">
        <v>142</v>
      </c>
      <c r="F1324" s="1139"/>
      <c r="G1324" s="1140"/>
    </row>
    <row r="1325" spans="1:7" ht="13.5" thickBot="1" x14ac:dyDescent="0.25">
      <c r="A1325" s="1141" t="s">
        <v>39</v>
      </c>
      <c r="B1325" s="1142"/>
      <c r="C1325" s="1142"/>
      <c r="D1325" s="59" t="s">
        <v>148</v>
      </c>
      <c r="E1325" s="1198" t="s">
        <v>0</v>
      </c>
      <c r="F1325" s="1143"/>
      <c r="G1325" s="1144"/>
    </row>
    <row r="1326" spans="1:7" ht="16.5" x14ac:dyDescent="0.25">
      <c r="A1326" s="1152" t="s">
        <v>29</v>
      </c>
      <c r="B1326" s="1153"/>
      <c r="C1326" s="1153"/>
      <c r="D1326" s="1153"/>
      <c r="E1326" s="1153"/>
      <c r="F1326" s="1153"/>
      <c r="G1326" s="1154"/>
    </row>
    <row r="1327" spans="1:7" x14ac:dyDescent="0.2">
      <c r="A1327" s="1155" t="s">
        <v>48</v>
      </c>
      <c r="B1327" s="1156"/>
      <c r="C1327" s="1156"/>
      <c r="D1327" s="1156"/>
      <c r="E1327" s="1156"/>
      <c r="F1327" s="1156"/>
      <c r="G1327" s="1157"/>
    </row>
    <row r="1328" spans="1:7" x14ac:dyDescent="0.2">
      <c r="A1328" s="1183" t="s">
        <v>543</v>
      </c>
      <c r="B1328" s="1159"/>
      <c r="C1328" s="1159"/>
      <c r="D1328" s="1159"/>
      <c r="E1328" s="1159"/>
      <c r="F1328" s="1159"/>
      <c r="G1328" s="1160"/>
    </row>
    <row r="1329" spans="1:10" x14ac:dyDescent="0.2">
      <c r="A1329" s="6"/>
      <c r="B1329" s="99"/>
      <c r="C1329" s="8"/>
      <c r="D1329" s="9"/>
      <c r="E1329" s="99"/>
      <c r="F1329" s="10"/>
      <c r="G1329" s="373" t="s">
        <v>8</v>
      </c>
    </row>
    <row r="1330" spans="1:10" x14ac:dyDescent="0.2">
      <c r="A1330" s="12" t="s">
        <v>1</v>
      </c>
      <c r="B1330" s="13"/>
      <c r="C1330" s="14" t="s">
        <v>7</v>
      </c>
      <c r="D1330" s="13"/>
      <c r="E1330" s="343" t="s">
        <v>3839</v>
      </c>
      <c r="F1330" s="98"/>
      <c r="G1330" s="344" t="s">
        <v>3803</v>
      </c>
    </row>
    <row r="1331" spans="1:10" x14ac:dyDescent="0.2">
      <c r="A1331" s="17" t="s">
        <v>8</v>
      </c>
      <c r="B1331" s="100"/>
      <c r="C1331" s="19"/>
      <c r="D1331" s="4"/>
      <c r="E1331" s="1145"/>
      <c r="F1331" s="1146"/>
      <c r="G1331" s="20"/>
    </row>
    <row r="1332" spans="1:10" x14ac:dyDescent="0.2">
      <c r="A1332" s="21" t="s">
        <v>37</v>
      </c>
      <c r="B1332" s="22"/>
      <c r="C1332" s="22"/>
      <c r="D1332" s="22"/>
      <c r="E1332" s="23" t="s">
        <v>46</v>
      </c>
      <c r="F1332" s="24"/>
      <c r="G1332" s="20" t="s">
        <v>50</v>
      </c>
    </row>
    <row r="1333" spans="1:10" x14ac:dyDescent="0.2">
      <c r="A1333" s="6"/>
      <c r="B1333" s="99"/>
      <c r="C1333" s="8"/>
      <c r="D1333" s="8"/>
      <c r="E1333" s="1147"/>
      <c r="F1333" s="1148"/>
      <c r="G1333" s="25"/>
    </row>
    <row r="1334" spans="1:10" ht="26.25" thickBot="1" x14ac:dyDescent="0.25">
      <c r="A1334" s="210" t="s">
        <v>47</v>
      </c>
      <c r="B1334" s="28" t="s">
        <v>23</v>
      </c>
      <c r="C1334" s="28" t="s">
        <v>34</v>
      </c>
      <c r="D1334" s="110" t="s">
        <v>53</v>
      </c>
      <c r="E1334" s="114" t="s">
        <v>54</v>
      </c>
      <c r="F1334" s="111" t="s">
        <v>55</v>
      </c>
      <c r="G1334" s="112" t="s">
        <v>35</v>
      </c>
    </row>
    <row r="1335" spans="1:10" ht="13.5" thickTop="1" x14ac:dyDescent="0.2">
      <c r="A1335" s="345">
        <v>1</v>
      </c>
      <c r="B1335" s="101"/>
      <c r="C1335" s="352" t="s">
        <v>300</v>
      </c>
      <c r="D1335" s="351" t="s">
        <v>1599</v>
      </c>
      <c r="E1335" s="108">
        <v>10</v>
      </c>
      <c r="F1335" s="128">
        <v>7500</v>
      </c>
      <c r="G1335" s="353">
        <f>F1335*E1335</f>
        <v>75000</v>
      </c>
    </row>
    <row r="1336" spans="1:10" x14ac:dyDescent="0.2">
      <c r="A1336" s="345"/>
      <c r="B1336" s="646"/>
      <c r="C1336" s="656"/>
      <c r="D1336" s="657" t="s">
        <v>3830</v>
      </c>
      <c r="E1336" s="745"/>
      <c r="F1336" s="659"/>
      <c r="G1336" s="353"/>
    </row>
    <row r="1337" spans="1:10" x14ac:dyDescent="0.2">
      <c r="A1337" s="345"/>
      <c r="B1337" s="101"/>
      <c r="C1337" s="352"/>
      <c r="D1337" s="351" t="s">
        <v>3831</v>
      </c>
      <c r="E1337" s="108"/>
      <c r="F1337" s="128"/>
      <c r="G1337" s="353"/>
    </row>
    <row r="1338" spans="1:10" x14ac:dyDescent="0.2">
      <c r="A1338" s="345"/>
      <c r="B1338" s="101"/>
      <c r="C1338" s="352"/>
      <c r="D1338" s="351"/>
      <c r="E1338" s="388"/>
      <c r="F1338" s="387"/>
      <c r="G1338" s="353"/>
    </row>
    <row r="1339" spans="1:10" x14ac:dyDescent="0.2">
      <c r="A1339" s="29"/>
      <c r="B1339" s="101"/>
      <c r="C1339" s="352"/>
      <c r="D1339" s="357"/>
      <c r="E1339" s="108"/>
      <c r="F1339" s="149"/>
      <c r="G1339" s="35"/>
    </row>
    <row r="1340" spans="1:10" x14ac:dyDescent="0.2">
      <c r="A1340" s="29"/>
      <c r="B1340" s="101"/>
      <c r="C1340" s="352"/>
      <c r="D1340" s="351"/>
      <c r="E1340" s="108"/>
      <c r="F1340" s="128"/>
      <c r="G1340" s="35"/>
    </row>
    <row r="1341" spans="1:10" x14ac:dyDescent="0.2">
      <c r="A1341" s="29"/>
      <c r="B1341" s="105"/>
      <c r="C1341" s="41"/>
      <c r="D1341" s="351"/>
      <c r="E1341" s="102"/>
      <c r="F1341" s="128"/>
      <c r="G1341" s="35"/>
    </row>
    <row r="1342" spans="1:10" x14ac:dyDescent="0.2">
      <c r="A1342" s="29"/>
      <c r="B1342" s="105"/>
      <c r="C1342" s="41"/>
      <c r="D1342" s="338"/>
      <c r="E1342" s="102"/>
      <c r="F1342" s="128"/>
      <c r="G1342" s="35"/>
      <c r="J1342" s="411" t="s">
        <v>8</v>
      </c>
    </row>
    <row r="1343" spans="1:10" x14ac:dyDescent="0.2">
      <c r="A1343" s="29"/>
      <c r="B1343" s="105"/>
      <c r="C1343" s="352"/>
      <c r="D1343" s="351"/>
      <c r="E1343" s="102"/>
      <c r="F1343" s="128"/>
      <c r="G1343" s="35"/>
    </row>
    <row r="1344" spans="1:10" x14ac:dyDescent="0.2">
      <c r="A1344" s="29"/>
      <c r="B1344" s="151"/>
      <c r="C1344" s="119"/>
      <c r="D1344" s="351"/>
      <c r="E1344" s="108"/>
      <c r="F1344" s="150"/>
      <c r="G1344" s="35"/>
    </row>
    <row r="1345" spans="1:7" x14ac:dyDescent="0.2">
      <c r="A1345" s="29"/>
      <c r="B1345" s="101"/>
      <c r="C1345" s="41"/>
      <c r="D1345" s="364" t="s">
        <v>3703</v>
      </c>
      <c r="E1345" s="155"/>
      <c r="F1345" s="128"/>
      <c r="G1345" s="35"/>
    </row>
    <row r="1346" spans="1:7" x14ac:dyDescent="0.2">
      <c r="A1346" s="29"/>
      <c r="B1346" s="106"/>
      <c r="C1346" s="41"/>
      <c r="D1346" s="136"/>
      <c r="E1346" s="104"/>
      <c r="F1346" s="128"/>
      <c r="G1346" s="35"/>
    </row>
    <row r="1347" spans="1:7" x14ac:dyDescent="0.2">
      <c r="A1347" s="29"/>
      <c r="B1347" s="105"/>
      <c r="C1347" s="41"/>
      <c r="D1347" s="357" t="s">
        <v>483</v>
      </c>
      <c r="E1347" s="108"/>
      <c r="F1347" s="152"/>
      <c r="G1347" s="35"/>
    </row>
    <row r="1348" spans="1:7" x14ac:dyDescent="0.2">
      <c r="A1348" s="29"/>
      <c r="B1348" s="107"/>
      <c r="C1348" s="41"/>
      <c r="D1348" s="136"/>
      <c r="E1348" s="153"/>
      <c r="F1348" s="128"/>
      <c r="G1348" s="35"/>
    </row>
    <row r="1349" spans="1:7" x14ac:dyDescent="0.2">
      <c r="A1349" s="29"/>
      <c r="B1349" s="107"/>
      <c r="C1349" s="41"/>
      <c r="D1349" s="136"/>
      <c r="E1349" s="153"/>
      <c r="F1349" s="128"/>
      <c r="G1349" s="35"/>
    </row>
    <row r="1350" spans="1:7" x14ac:dyDescent="0.2">
      <c r="A1350" s="29"/>
      <c r="B1350" s="107"/>
      <c r="C1350" s="41"/>
      <c r="D1350" s="136"/>
      <c r="E1350" s="153"/>
      <c r="F1350" s="128"/>
      <c r="G1350" s="35"/>
    </row>
    <row r="1351" spans="1:7" x14ac:dyDescent="0.2">
      <c r="A1351" s="29"/>
      <c r="B1351" s="107"/>
      <c r="C1351" s="41"/>
      <c r="D1351" s="136"/>
      <c r="E1351" s="153"/>
      <c r="F1351" s="128"/>
      <c r="G1351" s="35"/>
    </row>
    <row r="1352" spans="1:7" x14ac:dyDescent="0.2">
      <c r="A1352" s="29"/>
      <c r="B1352" s="101"/>
      <c r="C1352" s="41"/>
      <c r="D1352" s="144"/>
      <c r="E1352" s="108"/>
      <c r="F1352" s="128"/>
      <c r="G1352" s="35"/>
    </row>
    <row r="1353" spans="1:7" x14ac:dyDescent="0.2">
      <c r="A1353" s="29"/>
      <c r="B1353" s="101"/>
      <c r="C1353" s="41"/>
      <c r="D1353" s="144"/>
      <c r="E1353" s="153"/>
      <c r="F1353" s="128"/>
      <c r="G1353" s="35"/>
    </row>
    <row r="1354" spans="1:7" x14ac:dyDescent="0.2">
      <c r="A1354" s="29"/>
      <c r="B1354" s="106"/>
      <c r="C1354" s="41"/>
      <c r="D1354" s="136"/>
      <c r="E1354" s="104"/>
      <c r="F1354" s="154"/>
      <c r="G1354" s="35"/>
    </row>
    <row r="1355" spans="1:7" x14ac:dyDescent="0.2">
      <c r="A1355" s="29"/>
      <c r="B1355" s="105"/>
      <c r="C1355" s="41"/>
      <c r="D1355" s="130"/>
      <c r="E1355" s="104"/>
      <c r="F1355" s="154"/>
      <c r="G1355" s="35"/>
    </row>
    <row r="1356" spans="1:7" x14ac:dyDescent="0.2">
      <c r="A1356" s="29"/>
      <c r="B1356" s="105"/>
      <c r="C1356" s="41"/>
      <c r="D1356" s="136"/>
      <c r="E1356" s="104"/>
      <c r="F1356" s="154"/>
      <c r="G1356" s="35"/>
    </row>
    <row r="1357" spans="1:7" x14ac:dyDescent="0.2">
      <c r="A1357" s="29"/>
      <c r="B1357" s="101"/>
      <c r="C1357" s="41"/>
      <c r="D1357" s="136"/>
      <c r="E1357" s="104"/>
      <c r="F1357" s="154"/>
      <c r="G1357" s="35"/>
    </row>
    <row r="1358" spans="1:7" x14ac:dyDescent="0.2">
      <c r="A1358" s="29"/>
      <c r="B1358" s="101"/>
      <c r="C1358" s="41"/>
      <c r="D1358" s="136"/>
      <c r="E1358" s="104"/>
      <c r="F1358" s="154"/>
      <c r="G1358" s="35"/>
    </row>
    <row r="1359" spans="1:7" x14ac:dyDescent="0.2">
      <c r="A1359" s="29"/>
      <c r="B1359" s="101"/>
      <c r="C1359" s="41"/>
      <c r="D1359" s="136"/>
      <c r="E1359" s="104"/>
      <c r="F1359" s="154"/>
      <c r="G1359" s="35"/>
    </row>
    <row r="1360" spans="1:7" x14ac:dyDescent="0.2">
      <c r="A1360" s="29"/>
      <c r="B1360" s="101"/>
      <c r="C1360" s="41"/>
      <c r="D1360" s="136"/>
      <c r="E1360" s="104"/>
      <c r="F1360" s="154"/>
      <c r="G1360" s="35"/>
    </row>
    <row r="1361" spans="1:7" x14ac:dyDescent="0.2">
      <c r="A1361" s="29"/>
      <c r="B1361" s="101"/>
      <c r="C1361" s="41"/>
      <c r="D1361" s="144"/>
      <c r="E1361" s="104"/>
      <c r="F1361" s="154"/>
      <c r="G1361" s="35"/>
    </row>
    <row r="1362" spans="1:7" x14ac:dyDescent="0.2">
      <c r="A1362" s="29"/>
      <c r="B1362" s="101"/>
      <c r="C1362" s="41"/>
      <c r="D1362" s="67"/>
      <c r="E1362" s="104"/>
      <c r="F1362" s="154"/>
      <c r="G1362" s="35"/>
    </row>
    <row r="1363" spans="1:7" x14ac:dyDescent="0.2">
      <c r="A1363" s="29"/>
      <c r="B1363" s="101"/>
      <c r="C1363" s="41"/>
      <c r="D1363" s="136"/>
      <c r="E1363" s="153"/>
      <c r="F1363" s="128"/>
      <c r="G1363" s="35"/>
    </row>
    <row r="1364" spans="1:7" x14ac:dyDescent="0.2">
      <c r="A1364" s="29"/>
      <c r="B1364" s="101"/>
      <c r="C1364" s="41"/>
      <c r="D1364" s="136"/>
      <c r="E1364" s="153"/>
      <c r="F1364" s="128"/>
      <c r="G1364" s="35"/>
    </row>
    <row r="1365" spans="1:7" x14ac:dyDescent="0.2">
      <c r="A1365" s="29"/>
      <c r="B1365" s="101"/>
      <c r="C1365" s="41"/>
      <c r="D1365" s="136"/>
      <c r="E1365" s="153"/>
      <c r="F1365" s="128"/>
      <c r="G1365" s="35"/>
    </row>
    <row r="1366" spans="1:7" x14ac:dyDescent="0.2">
      <c r="A1366" s="29"/>
      <c r="B1366" s="101"/>
      <c r="C1366" s="41"/>
      <c r="D1366" s="136"/>
      <c r="E1366" s="153"/>
      <c r="F1366" s="128"/>
      <c r="G1366" s="35"/>
    </row>
    <row r="1367" spans="1:7" x14ac:dyDescent="0.2">
      <c r="A1367" s="29"/>
      <c r="B1367" s="101"/>
      <c r="C1367" s="41"/>
      <c r="D1367" s="136"/>
      <c r="E1367" s="153"/>
      <c r="F1367" s="128"/>
      <c r="G1367" s="35"/>
    </row>
    <row r="1368" spans="1:7" x14ac:dyDescent="0.2">
      <c r="A1368" s="29"/>
      <c r="B1368" s="101"/>
      <c r="C1368" s="41"/>
      <c r="D1368" s="136"/>
      <c r="E1368" s="153"/>
      <c r="F1368" s="128"/>
      <c r="G1368" s="35"/>
    </row>
    <row r="1369" spans="1:7" x14ac:dyDescent="0.2">
      <c r="A1369" s="29"/>
      <c r="B1369" s="101"/>
      <c r="C1369" s="41"/>
      <c r="D1369" s="136"/>
      <c r="E1369" s="102"/>
      <c r="F1369" s="128"/>
      <c r="G1369" s="35"/>
    </row>
    <row r="1370" spans="1:7" x14ac:dyDescent="0.2">
      <c r="A1370" s="29"/>
      <c r="B1370" s="101"/>
      <c r="C1370" s="41"/>
      <c r="D1370" s="144"/>
      <c r="E1370" s="108"/>
      <c r="F1370" s="149"/>
      <c r="G1370" s="35"/>
    </row>
    <row r="1371" spans="1:7" x14ac:dyDescent="0.2">
      <c r="A1371" s="61"/>
      <c r="B1371" s="101"/>
      <c r="C1371" s="41"/>
      <c r="D1371" s="144"/>
      <c r="E1371" s="108"/>
      <c r="F1371" s="149"/>
      <c r="G1371" s="71"/>
    </row>
    <row r="1372" spans="1:7" ht="13.5" thickBot="1" x14ac:dyDescent="0.25">
      <c r="A1372" s="212"/>
      <c r="B1372" s="132"/>
      <c r="C1372" s="115"/>
      <c r="D1372" s="115"/>
      <c r="E1372" s="132"/>
      <c r="F1372" s="49" t="s">
        <v>15</v>
      </c>
      <c r="G1372" s="213">
        <f>SUM(G1335:G1371)</f>
        <v>75000</v>
      </c>
    </row>
    <row r="1373" spans="1:7" ht="13.5" thickTop="1" x14ac:dyDescent="0.2">
      <c r="A1373" s="1149" t="s">
        <v>3840</v>
      </c>
      <c r="B1373" s="1150"/>
      <c r="C1373" s="1150"/>
      <c r="D1373" s="1150"/>
      <c r="E1373" s="1150"/>
      <c r="F1373" s="1150"/>
      <c r="G1373" s="1151"/>
    </row>
    <row r="1374" spans="1:7" ht="13.5" thickBot="1" x14ac:dyDescent="0.25">
      <c r="A1374" s="52"/>
      <c r="B1374" s="103"/>
      <c r="C1374" s="1204" t="s">
        <v>3841</v>
      </c>
      <c r="D1374" s="1204"/>
      <c r="E1374" s="1204"/>
      <c r="F1374" s="1204"/>
      <c r="G1374" s="1232"/>
    </row>
    <row r="1375" spans="1:7" ht="13.5" thickTop="1" x14ac:dyDescent="0.2">
      <c r="A1375" s="1130"/>
      <c r="B1375" s="1131"/>
      <c r="C1375" s="1131"/>
      <c r="D1375" s="57" t="s">
        <v>11</v>
      </c>
      <c r="E1375" s="1132" t="s">
        <v>12</v>
      </c>
      <c r="F1375" s="1132"/>
      <c r="G1375" s="1133"/>
    </row>
    <row r="1376" spans="1:7" x14ac:dyDescent="0.2">
      <c r="A1376" s="1134" t="s">
        <v>17</v>
      </c>
      <c r="B1376" s="1135"/>
      <c r="C1376" s="1135"/>
      <c r="D1376" s="39"/>
      <c r="E1376" s="1136"/>
      <c r="F1376" s="1137"/>
      <c r="G1376" s="1138"/>
    </row>
    <row r="1377" spans="1:7" x14ac:dyDescent="0.2">
      <c r="A1377" s="1134" t="s">
        <v>38</v>
      </c>
      <c r="B1377" s="1135"/>
      <c r="C1377" s="1135"/>
      <c r="D1377" s="73" t="s">
        <v>147</v>
      </c>
      <c r="E1377" s="1139" t="s">
        <v>142</v>
      </c>
      <c r="F1377" s="1139"/>
      <c r="G1377" s="1140"/>
    </row>
    <row r="1378" spans="1:7" ht="13.5" thickBot="1" x14ac:dyDescent="0.25">
      <c r="A1378" s="1141" t="s">
        <v>39</v>
      </c>
      <c r="B1378" s="1142"/>
      <c r="C1378" s="1142"/>
      <c r="D1378" s="59" t="s">
        <v>148</v>
      </c>
      <c r="E1378" s="1198" t="s">
        <v>0</v>
      </c>
      <c r="F1378" s="1143"/>
      <c r="G1378" s="1144"/>
    </row>
    <row r="1379" spans="1:7" ht="16.5" x14ac:dyDescent="0.25">
      <c r="A1379" s="1152" t="s">
        <v>29</v>
      </c>
      <c r="B1379" s="1153"/>
      <c r="C1379" s="1153"/>
      <c r="D1379" s="1153"/>
      <c r="E1379" s="1153"/>
      <c r="F1379" s="1153"/>
      <c r="G1379" s="1154"/>
    </row>
    <row r="1380" spans="1:7" x14ac:dyDescent="0.2">
      <c r="A1380" s="1155" t="s">
        <v>48</v>
      </c>
      <c r="B1380" s="1156"/>
      <c r="C1380" s="1156"/>
      <c r="D1380" s="1156"/>
      <c r="E1380" s="1156"/>
      <c r="F1380" s="1156"/>
      <c r="G1380" s="1157"/>
    </row>
    <row r="1381" spans="1:7" x14ac:dyDescent="0.2">
      <c r="A1381" s="1158" t="s">
        <v>49</v>
      </c>
      <c r="B1381" s="1159"/>
      <c r="C1381" s="1159"/>
      <c r="D1381" s="1159"/>
      <c r="E1381" s="1159"/>
      <c r="F1381" s="1159"/>
      <c r="G1381" s="1160"/>
    </row>
    <row r="1382" spans="1:7" x14ac:dyDescent="0.2">
      <c r="A1382" s="6"/>
      <c r="B1382" s="99"/>
      <c r="C1382" s="8"/>
      <c r="D1382" s="9"/>
      <c r="E1382" s="99"/>
      <c r="F1382" s="10"/>
      <c r="G1382" s="373" t="s">
        <v>8</v>
      </c>
    </row>
    <row r="1383" spans="1:7" x14ac:dyDescent="0.2">
      <c r="A1383" s="12" t="s">
        <v>1</v>
      </c>
      <c r="B1383" s="13"/>
      <c r="C1383" s="14" t="s">
        <v>7</v>
      </c>
      <c r="D1383" s="13"/>
      <c r="E1383" s="343" t="s">
        <v>3954</v>
      </c>
      <c r="F1383" s="98"/>
      <c r="G1383" s="344" t="s">
        <v>3906</v>
      </c>
    </row>
    <row r="1384" spans="1:7" x14ac:dyDescent="0.2">
      <c r="A1384" s="17" t="s">
        <v>8</v>
      </c>
      <c r="B1384" s="100"/>
      <c r="C1384" s="19"/>
      <c r="D1384" s="4"/>
      <c r="E1384" s="1145"/>
      <c r="F1384" s="1146"/>
      <c r="G1384" s="20"/>
    </row>
    <row r="1385" spans="1:7" x14ac:dyDescent="0.2">
      <c r="A1385" s="21" t="s">
        <v>37</v>
      </c>
      <c r="B1385" s="22"/>
      <c r="C1385" s="22"/>
      <c r="D1385" s="22"/>
      <c r="E1385" s="23" t="s">
        <v>46</v>
      </c>
      <c r="F1385" s="24"/>
      <c r="G1385" s="20" t="s">
        <v>50</v>
      </c>
    </row>
    <row r="1386" spans="1:7" x14ac:dyDescent="0.2">
      <c r="A1386" s="6"/>
      <c r="B1386" s="99"/>
      <c r="C1386" s="8"/>
      <c r="D1386" s="8"/>
      <c r="E1386" s="1147"/>
      <c r="F1386" s="1148"/>
      <c r="G1386" s="25"/>
    </row>
    <row r="1387" spans="1:7" ht="26.25" thickBot="1" x14ac:dyDescent="0.25">
      <c r="A1387" s="210" t="s">
        <v>47</v>
      </c>
      <c r="B1387" s="28" t="s">
        <v>23</v>
      </c>
      <c r="C1387" s="28" t="s">
        <v>34</v>
      </c>
      <c r="D1387" s="110" t="s">
        <v>53</v>
      </c>
      <c r="E1387" s="114" t="s">
        <v>54</v>
      </c>
      <c r="F1387" s="111" t="s">
        <v>55</v>
      </c>
      <c r="G1387" s="112" t="s">
        <v>35</v>
      </c>
    </row>
    <row r="1388" spans="1:7" ht="13.5" thickTop="1" x14ac:dyDescent="0.2">
      <c r="A1388" s="29">
        <v>1</v>
      </c>
      <c r="B1388" s="101"/>
      <c r="C1388" s="352" t="s">
        <v>300</v>
      </c>
      <c r="D1388" s="357" t="s">
        <v>3907</v>
      </c>
      <c r="E1388" s="158">
        <v>45</v>
      </c>
      <c r="F1388" s="128">
        <v>200</v>
      </c>
      <c r="G1388" s="35">
        <f>F1388*E1388</f>
        <v>9000</v>
      </c>
    </row>
    <row r="1389" spans="1:7" x14ac:dyDescent="0.2">
      <c r="A1389" s="29">
        <v>2</v>
      </c>
      <c r="B1389" s="101"/>
      <c r="C1389" s="352" t="s">
        <v>300</v>
      </c>
      <c r="D1389" s="351" t="s">
        <v>3424</v>
      </c>
      <c r="E1389" s="108">
        <v>45</v>
      </c>
      <c r="F1389" s="128">
        <v>350</v>
      </c>
      <c r="G1389" s="35">
        <f>F1389*E1389</f>
        <v>15750</v>
      </c>
    </row>
    <row r="1390" spans="1:7" x14ac:dyDescent="0.2">
      <c r="A1390" s="29">
        <v>3</v>
      </c>
      <c r="B1390" s="646"/>
      <c r="C1390" s="656" t="s">
        <v>300</v>
      </c>
      <c r="D1390" s="657" t="s">
        <v>2502</v>
      </c>
      <c r="E1390" s="745">
        <v>45</v>
      </c>
      <c r="F1390" s="659">
        <v>200</v>
      </c>
      <c r="G1390" s="35">
        <f>F1390*E1390</f>
        <v>9000</v>
      </c>
    </row>
    <row r="1391" spans="1:7" x14ac:dyDescent="0.2">
      <c r="A1391" s="345" t="s">
        <v>8</v>
      </c>
      <c r="B1391" s="101"/>
      <c r="C1391" s="352" t="s">
        <v>8</v>
      </c>
      <c r="D1391" s="351" t="s">
        <v>8</v>
      </c>
      <c r="E1391" s="388" t="s">
        <v>8</v>
      </c>
      <c r="F1391" s="387" t="s">
        <v>8</v>
      </c>
      <c r="G1391" s="353" t="s">
        <v>8</v>
      </c>
    </row>
    <row r="1392" spans="1:7" x14ac:dyDescent="0.2">
      <c r="A1392" s="29"/>
      <c r="B1392" s="101"/>
      <c r="C1392" s="352"/>
      <c r="D1392" s="357"/>
      <c r="E1392" s="108"/>
      <c r="F1392" s="149"/>
      <c r="G1392" s="35"/>
    </row>
    <row r="1393" spans="1:7" x14ac:dyDescent="0.2">
      <c r="A1393" s="29"/>
      <c r="B1393" s="101"/>
      <c r="C1393" s="352"/>
      <c r="D1393" s="351"/>
      <c r="E1393" s="108"/>
      <c r="F1393" s="128"/>
      <c r="G1393" s="35"/>
    </row>
    <row r="1394" spans="1:7" x14ac:dyDescent="0.2">
      <c r="A1394" s="29"/>
      <c r="B1394" s="105"/>
      <c r="C1394" s="41"/>
      <c r="D1394" s="351"/>
      <c r="E1394" s="102"/>
      <c r="F1394" s="128"/>
      <c r="G1394" s="35"/>
    </row>
    <row r="1395" spans="1:7" x14ac:dyDescent="0.2">
      <c r="A1395" s="29"/>
      <c r="B1395" s="105"/>
      <c r="C1395" s="41"/>
      <c r="D1395" s="338"/>
      <c r="E1395" s="102"/>
      <c r="F1395" s="128"/>
      <c r="G1395" s="35"/>
    </row>
    <row r="1396" spans="1:7" x14ac:dyDescent="0.2">
      <c r="A1396" s="29"/>
      <c r="B1396" s="105"/>
      <c r="C1396" s="352"/>
      <c r="D1396" s="351"/>
      <c r="E1396" s="102"/>
      <c r="F1396" s="128"/>
      <c r="G1396" s="35"/>
    </row>
    <row r="1397" spans="1:7" x14ac:dyDescent="0.2">
      <c r="A1397" s="29"/>
      <c r="B1397" s="151"/>
      <c r="C1397" s="119"/>
      <c r="D1397" s="351"/>
      <c r="E1397" s="108"/>
      <c r="F1397" s="150"/>
      <c r="G1397" s="35"/>
    </row>
    <row r="1398" spans="1:7" x14ac:dyDescent="0.2">
      <c r="A1398" s="29"/>
      <c r="B1398" s="101"/>
      <c r="C1398" s="41"/>
      <c r="D1398" s="144"/>
      <c r="E1398" s="155"/>
      <c r="F1398" s="128"/>
      <c r="G1398" s="35"/>
    </row>
    <row r="1399" spans="1:7" x14ac:dyDescent="0.2">
      <c r="A1399" s="29"/>
      <c r="B1399" s="106"/>
      <c r="C1399" s="41"/>
      <c r="D1399" s="136"/>
      <c r="E1399" s="104"/>
      <c r="F1399" s="128"/>
      <c r="G1399" s="35"/>
    </row>
    <row r="1400" spans="1:7" x14ac:dyDescent="0.2">
      <c r="A1400" s="29"/>
      <c r="B1400" s="105"/>
      <c r="C1400" s="41"/>
      <c r="D1400" s="357" t="s">
        <v>483</v>
      </c>
      <c r="E1400" s="108"/>
      <c r="F1400" s="152"/>
      <c r="G1400" s="35"/>
    </row>
    <row r="1401" spans="1:7" x14ac:dyDescent="0.2">
      <c r="A1401" s="29"/>
      <c r="B1401" s="107"/>
      <c r="C1401" s="41"/>
      <c r="D1401" s="136"/>
      <c r="E1401" s="153"/>
      <c r="F1401" s="128"/>
      <c r="G1401" s="35"/>
    </row>
    <row r="1402" spans="1:7" x14ac:dyDescent="0.2">
      <c r="A1402" s="29"/>
      <c r="B1402" s="107"/>
      <c r="C1402" s="41"/>
      <c r="D1402" s="136"/>
      <c r="E1402" s="153"/>
      <c r="F1402" s="128"/>
      <c r="G1402" s="35"/>
    </row>
    <row r="1403" spans="1:7" x14ac:dyDescent="0.2">
      <c r="A1403" s="29"/>
      <c r="B1403" s="107"/>
      <c r="C1403" s="41"/>
      <c r="D1403" s="136"/>
      <c r="E1403" s="153"/>
      <c r="F1403" s="128"/>
      <c r="G1403" s="35"/>
    </row>
    <row r="1404" spans="1:7" x14ac:dyDescent="0.2">
      <c r="A1404" s="29"/>
      <c r="B1404" s="107"/>
      <c r="C1404" s="41"/>
      <c r="D1404" s="136"/>
      <c r="E1404" s="153"/>
      <c r="F1404" s="128"/>
      <c r="G1404" s="35"/>
    </row>
    <row r="1405" spans="1:7" x14ac:dyDescent="0.2">
      <c r="A1405" s="29"/>
      <c r="B1405" s="101"/>
      <c r="C1405" s="41"/>
      <c r="D1405" s="144"/>
      <c r="E1405" s="108"/>
      <c r="F1405" s="128"/>
      <c r="G1405" s="35"/>
    </row>
    <row r="1406" spans="1:7" x14ac:dyDescent="0.2">
      <c r="A1406" s="29"/>
      <c r="B1406" s="101"/>
      <c r="C1406" s="41"/>
      <c r="D1406" s="144"/>
      <c r="E1406" s="153"/>
      <c r="F1406" s="128"/>
      <c r="G1406" s="35"/>
    </row>
    <row r="1407" spans="1:7" x14ac:dyDescent="0.2">
      <c r="A1407" s="29"/>
      <c r="B1407" s="106"/>
      <c r="C1407" s="41"/>
      <c r="D1407" s="136"/>
      <c r="E1407" s="104"/>
      <c r="F1407" s="154"/>
      <c r="G1407" s="35"/>
    </row>
    <row r="1408" spans="1:7" x14ac:dyDescent="0.2">
      <c r="A1408" s="29"/>
      <c r="B1408" s="105"/>
      <c r="C1408" s="41"/>
      <c r="D1408" s="130"/>
      <c r="E1408" s="104"/>
      <c r="F1408" s="154"/>
      <c r="G1408" s="35"/>
    </row>
    <row r="1409" spans="1:7" x14ac:dyDescent="0.2">
      <c r="A1409" s="29"/>
      <c r="B1409" s="105"/>
      <c r="C1409" s="41"/>
      <c r="D1409" s="136"/>
      <c r="E1409" s="104"/>
      <c r="F1409" s="154"/>
      <c r="G1409" s="35"/>
    </row>
    <row r="1410" spans="1:7" x14ac:dyDescent="0.2">
      <c r="A1410" s="29"/>
      <c r="B1410" s="101"/>
      <c r="C1410" s="41"/>
      <c r="D1410" s="136"/>
      <c r="E1410" s="104"/>
      <c r="F1410" s="154"/>
      <c r="G1410" s="35"/>
    </row>
    <row r="1411" spans="1:7" x14ac:dyDescent="0.2">
      <c r="A1411" s="29"/>
      <c r="B1411" s="101"/>
      <c r="C1411" s="41"/>
      <c r="D1411" s="136"/>
      <c r="E1411" s="104"/>
      <c r="F1411" s="154"/>
      <c r="G1411" s="35"/>
    </row>
    <row r="1412" spans="1:7" x14ac:dyDescent="0.2">
      <c r="A1412" s="29"/>
      <c r="B1412" s="101"/>
      <c r="C1412" s="41"/>
      <c r="D1412" s="136"/>
      <c r="E1412" s="104"/>
      <c r="F1412" s="154"/>
      <c r="G1412" s="35"/>
    </row>
    <row r="1413" spans="1:7" x14ac:dyDescent="0.2">
      <c r="A1413" s="29"/>
      <c r="B1413" s="101"/>
      <c r="C1413" s="41"/>
      <c r="D1413" s="136"/>
      <c r="E1413" s="104"/>
      <c r="F1413" s="154"/>
      <c r="G1413" s="35"/>
    </row>
    <row r="1414" spans="1:7" x14ac:dyDescent="0.2">
      <c r="A1414" s="29"/>
      <c r="B1414" s="101"/>
      <c r="C1414" s="41"/>
      <c r="D1414" s="144"/>
      <c r="E1414" s="104"/>
      <c r="F1414" s="154"/>
      <c r="G1414" s="35"/>
    </row>
    <row r="1415" spans="1:7" x14ac:dyDescent="0.2">
      <c r="A1415" s="29"/>
      <c r="B1415" s="101"/>
      <c r="C1415" s="41"/>
      <c r="D1415" s="67"/>
      <c r="E1415" s="104"/>
      <c r="F1415" s="154"/>
      <c r="G1415" s="35"/>
    </row>
    <row r="1416" spans="1:7" x14ac:dyDescent="0.2">
      <c r="A1416" s="29"/>
      <c r="B1416" s="101"/>
      <c r="C1416" s="41"/>
      <c r="D1416" s="136"/>
      <c r="E1416" s="153"/>
      <c r="F1416" s="128"/>
      <c r="G1416" s="35"/>
    </row>
    <row r="1417" spans="1:7" x14ac:dyDescent="0.2">
      <c r="A1417" s="29"/>
      <c r="B1417" s="101"/>
      <c r="C1417" s="41"/>
      <c r="D1417" s="136"/>
      <c r="E1417" s="153"/>
      <c r="F1417" s="128"/>
      <c r="G1417" s="35"/>
    </row>
    <row r="1418" spans="1:7" x14ac:dyDescent="0.2">
      <c r="A1418" s="29"/>
      <c r="B1418" s="101"/>
      <c r="C1418" s="41"/>
      <c r="D1418" s="136"/>
      <c r="E1418" s="153"/>
      <c r="F1418" s="128"/>
      <c r="G1418" s="35"/>
    </row>
    <row r="1419" spans="1:7" x14ac:dyDescent="0.2">
      <c r="A1419" s="29"/>
      <c r="B1419" s="101"/>
      <c r="C1419" s="41"/>
      <c r="D1419" s="136"/>
      <c r="E1419" s="153"/>
      <c r="F1419" s="128"/>
      <c r="G1419" s="35"/>
    </row>
    <row r="1420" spans="1:7" x14ac:dyDescent="0.2">
      <c r="A1420" s="29"/>
      <c r="B1420" s="101"/>
      <c r="C1420" s="41"/>
      <c r="D1420" s="136"/>
      <c r="E1420" s="153"/>
      <c r="F1420" s="128"/>
      <c r="G1420" s="35"/>
    </row>
    <row r="1421" spans="1:7" x14ac:dyDescent="0.2">
      <c r="A1421" s="29"/>
      <c r="B1421" s="101"/>
      <c r="C1421" s="41"/>
      <c r="D1421" s="136"/>
      <c r="E1421" s="153"/>
      <c r="F1421" s="128"/>
      <c r="G1421" s="35"/>
    </row>
    <row r="1422" spans="1:7" x14ac:dyDescent="0.2">
      <c r="A1422" s="29"/>
      <c r="B1422" s="101"/>
      <c r="C1422" s="41"/>
      <c r="D1422" s="136"/>
      <c r="E1422" s="102"/>
      <c r="F1422" s="128"/>
      <c r="G1422" s="35"/>
    </row>
    <row r="1423" spans="1:7" x14ac:dyDescent="0.2">
      <c r="A1423" s="29"/>
      <c r="B1423" s="101"/>
      <c r="C1423" s="41"/>
      <c r="D1423" s="144"/>
      <c r="E1423" s="108"/>
      <c r="F1423" s="149"/>
      <c r="G1423" s="35"/>
    </row>
    <row r="1424" spans="1:7" x14ac:dyDescent="0.2">
      <c r="A1424" s="61"/>
      <c r="B1424" s="101"/>
      <c r="C1424" s="41"/>
      <c r="D1424" s="144"/>
      <c r="E1424" s="108"/>
      <c r="F1424" s="149"/>
      <c r="G1424" s="71"/>
    </row>
    <row r="1425" spans="1:7" ht="13.5" thickBot="1" x14ac:dyDescent="0.25">
      <c r="A1425" s="212"/>
      <c r="B1425" s="132"/>
      <c r="C1425" s="115"/>
      <c r="D1425" s="115"/>
      <c r="E1425" s="132"/>
      <c r="F1425" s="49" t="s">
        <v>15</v>
      </c>
      <c r="G1425" s="213">
        <f>SUM(G1388:G1424)</f>
        <v>33750</v>
      </c>
    </row>
    <row r="1426" spans="1:7" ht="13.5" thickTop="1" x14ac:dyDescent="0.2">
      <c r="A1426" s="1149" t="s">
        <v>3908</v>
      </c>
      <c r="B1426" s="1150"/>
      <c r="C1426" s="1150"/>
      <c r="D1426" s="1150"/>
      <c r="E1426" s="1150"/>
      <c r="F1426" s="1150"/>
      <c r="G1426" s="1151"/>
    </row>
    <row r="1427" spans="1:7" ht="13.5" thickBot="1" x14ac:dyDescent="0.25">
      <c r="A1427" s="52"/>
      <c r="B1427" s="103"/>
      <c r="C1427" s="1204" t="s">
        <v>3909</v>
      </c>
      <c r="D1427" s="1204"/>
      <c r="E1427" s="1204"/>
      <c r="F1427" s="1204"/>
      <c r="G1427" s="1232"/>
    </row>
    <row r="1428" spans="1:7" ht="13.5" thickTop="1" x14ac:dyDescent="0.2">
      <c r="A1428" s="1130"/>
      <c r="B1428" s="1131"/>
      <c r="C1428" s="1131"/>
      <c r="D1428" s="57" t="s">
        <v>11</v>
      </c>
      <c r="E1428" s="1132" t="s">
        <v>12</v>
      </c>
      <c r="F1428" s="1132"/>
      <c r="G1428" s="1133"/>
    </row>
    <row r="1429" spans="1:7" x14ac:dyDescent="0.2">
      <c r="A1429" s="1134" t="s">
        <v>17</v>
      </c>
      <c r="B1429" s="1135"/>
      <c r="C1429" s="1135"/>
      <c r="D1429" s="39"/>
      <c r="E1429" s="1136"/>
      <c r="F1429" s="1137"/>
      <c r="G1429" s="1138"/>
    </row>
    <row r="1430" spans="1:7" x14ac:dyDescent="0.2">
      <c r="A1430" s="1134" t="s">
        <v>38</v>
      </c>
      <c r="B1430" s="1135"/>
      <c r="C1430" s="1135"/>
      <c r="D1430" s="73" t="s">
        <v>147</v>
      </c>
      <c r="E1430" s="1139" t="s">
        <v>142</v>
      </c>
      <c r="F1430" s="1139"/>
      <c r="G1430" s="1140"/>
    </row>
    <row r="1431" spans="1:7" ht="13.5" thickBot="1" x14ac:dyDescent="0.25">
      <c r="A1431" s="1141" t="s">
        <v>39</v>
      </c>
      <c r="B1431" s="1142"/>
      <c r="C1431" s="1142"/>
      <c r="D1431" s="59" t="s">
        <v>148</v>
      </c>
      <c r="E1431" s="1198" t="s">
        <v>0</v>
      </c>
      <c r="F1431" s="1143"/>
      <c r="G1431" s="1144"/>
    </row>
    <row r="1432" spans="1:7" ht="16.5" x14ac:dyDescent="0.25">
      <c r="A1432" s="1152" t="s">
        <v>29</v>
      </c>
      <c r="B1432" s="1153"/>
      <c r="C1432" s="1153"/>
      <c r="D1432" s="1153"/>
      <c r="E1432" s="1153"/>
      <c r="F1432" s="1153"/>
      <c r="G1432" s="1154"/>
    </row>
    <row r="1433" spans="1:7" x14ac:dyDescent="0.2">
      <c r="A1433" s="1155" t="s">
        <v>48</v>
      </c>
      <c r="B1433" s="1156"/>
      <c r="C1433" s="1156"/>
      <c r="D1433" s="1156"/>
      <c r="E1433" s="1156"/>
      <c r="F1433" s="1156"/>
      <c r="G1433" s="1157"/>
    </row>
    <row r="1434" spans="1:7" x14ac:dyDescent="0.2">
      <c r="A1434" s="1158" t="s">
        <v>49</v>
      </c>
      <c r="B1434" s="1159"/>
      <c r="C1434" s="1159"/>
      <c r="D1434" s="1159"/>
      <c r="E1434" s="1159"/>
      <c r="F1434" s="1159"/>
      <c r="G1434" s="1160"/>
    </row>
    <row r="1435" spans="1:7" x14ac:dyDescent="0.2">
      <c r="A1435" s="6"/>
      <c r="B1435" s="99"/>
      <c r="C1435" s="8"/>
      <c r="D1435" s="9"/>
      <c r="E1435" s="99"/>
      <c r="F1435" s="10"/>
      <c r="G1435" s="373" t="s">
        <v>8</v>
      </c>
    </row>
    <row r="1436" spans="1:7" x14ac:dyDescent="0.2">
      <c r="A1436" s="12" t="s">
        <v>1</v>
      </c>
      <c r="B1436" s="13"/>
      <c r="C1436" s="14" t="s">
        <v>7</v>
      </c>
      <c r="D1436" s="13"/>
      <c r="E1436" s="343" t="s">
        <v>3994</v>
      </c>
      <c r="F1436" s="98"/>
      <c r="G1436" s="344" t="s">
        <v>3890</v>
      </c>
    </row>
    <row r="1437" spans="1:7" x14ac:dyDescent="0.2">
      <c r="A1437" s="17" t="s">
        <v>8</v>
      </c>
      <c r="B1437" s="100"/>
      <c r="C1437" s="19"/>
      <c r="D1437" s="4"/>
      <c r="E1437" s="1145"/>
      <c r="F1437" s="1146"/>
      <c r="G1437" s="20"/>
    </row>
    <row r="1438" spans="1:7" x14ac:dyDescent="0.2">
      <c r="A1438" s="21" t="s">
        <v>37</v>
      </c>
      <c r="B1438" s="22"/>
      <c r="C1438" s="22"/>
      <c r="D1438" s="22"/>
      <c r="E1438" s="23" t="s">
        <v>46</v>
      </c>
      <c r="F1438" s="24"/>
      <c r="G1438" s="20" t="s">
        <v>50</v>
      </c>
    </row>
    <row r="1439" spans="1:7" x14ac:dyDescent="0.2">
      <c r="A1439" s="6"/>
      <c r="B1439" s="99"/>
      <c r="C1439" s="8"/>
      <c r="D1439" s="8"/>
      <c r="E1439" s="1147"/>
      <c r="F1439" s="1148"/>
      <c r="G1439" s="25"/>
    </row>
    <row r="1440" spans="1:7" ht="26.25" thickBot="1" x14ac:dyDescent="0.25">
      <c r="A1440" s="210" t="s">
        <v>47</v>
      </c>
      <c r="B1440" s="28" t="s">
        <v>23</v>
      </c>
      <c r="C1440" s="28" t="s">
        <v>34</v>
      </c>
      <c r="D1440" s="110" t="s">
        <v>53</v>
      </c>
      <c r="E1440" s="114" t="s">
        <v>54</v>
      </c>
      <c r="F1440" s="111" t="s">
        <v>55</v>
      </c>
      <c r="G1440" s="112" t="s">
        <v>35</v>
      </c>
    </row>
    <row r="1441" spans="1:7" ht="13.5" thickTop="1" x14ac:dyDescent="0.2">
      <c r="A1441" s="29">
        <v>1</v>
      </c>
      <c r="B1441" s="101"/>
      <c r="C1441" s="352" t="s">
        <v>300</v>
      </c>
      <c r="D1441" s="357" t="s">
        <v>3341</v>
      </c>
      <c r="E1441" s="158">
        <v>500</v>
      </c>
      <c r="F1441" s="128">
        <v>200</v>
      </c>
      <c r="G1441" s="35">
        <f>F1441*E1441</f>
        <v>100000</v>
      </c>
    </row>
    <row r="1442" spans="1:7" x14ac:dyDescent="0.2">
      <c r="A1442" s="29"/>
      <c r="B1442" s="101"/>
      <c r="C1442" s="352"/>
      <c r="D1442" s="351"/>
      <c r="E1442" s="108"/>
      <c r="F1442" s="128"/>
      <c r="G1442" s="35"/>
    </row>
    <row r="1443" spans="1:7" x14ac:dyDescent="0.2">
      <c r="A1443" s="29"/>
      <c r="B1443" s="646"/>
      <c r="C1443" s="656"/>
      <c r="D1443" s="657"/>
      <c r="E1443" s="745"/>
      <c r="F1443" s="659"/>
      <c r="G1443" s="35"/>
    </row>
    <row r="1444" spans="1:7" x14ac:dyDescent="0.2">
      <c r="A1444" s="345"/>
      <c r="B1444" s="101"/>
      <c r="C1444" s="352"/>
      <c r="D1444" s="351"/>
      <c r="E1444" s="388"/>
      <c r="F1444" s="387"/>
      <c r="G1444" s="353"/>
    </row>
    <row r="1445" spans="1:7" x14ac:dyDescent="0.2">
      <c r="A1445" s="29"/>
      <c r="B1445" s="101"/>
      <c r="C1445" s="352"/>
      <c r="D1445" s="357"/>
      <c r="E1445" s="108"/>
      <c r="F1445" s="149"/>
      <c r="G1445" s="35"/>
    </row>
    <row r="1446" spans="1:7" x14ac:dyDescent="0.2">
      <c r="A1446" s="29"/>
      <c r="B1446" s="101"/>
      <c r="C1446" s="352"/>
      <c r="D1446" s="351"/>
      <c r="E1446" s="108"/>
      <c r="F1446" s="128"/>
      <c r="G1446" s="35"/>
    </row>
    <row r="1447" spans="1:7" x14ac:dyDescent="0.2">
      <c r="A1447" s="29"/>
      <c r="B1447" s="105"/>
      <c r="C1447" s="41"/>
      <c r="D1447" s="351"/>
      <c r="E1447" s="102"/>
      <c r="F1447" s="128"/>
      <c r="G1447" s="35"/>
    </row>
    <row r="1448" spans="1:7" x14ac:dyDescent="0.2">
      <c r="A1448" s="29"/>
      <c r="B1448" s="105"/>
      <c r="C1448" s="41"/>
      <c r="D1448" s="338"/>
      <c r="E1448" s="102"/>
      <c r="F1448" s="128"/>
      <c r="G1448" s="35"/>
    </row>
    <row r="1449" spans="1:7" x14ac:dyDescent="0.2">
      <c r="A1449" s="29"/>
      <c r="B1449" s="105"/>
      <c r="C1449" s="352"/>
      <c r="D1449" s="351"/>
      <c r="E1449" s="102"/>
      <c r="F1449" s="128"/>
      <c r="G1449" s="35"/>
    </row>
    <row r="1450" spans="1:7" x14ac:dyDescent="0.2">
      <c r="A1450" s="29"/>
      <c r="B1450" s="151"/>
      <c r="C1450" s="119"/>
      <c r="D1450" s="351"/>
      <c r="E1450" s="108"/>
      <c r="F1450" s="150"/>
      <c r="G1450" s="35"/>
    </row>
    <row r="1451" spans="1:7" x14ac:dyDescent="0.2">
      <c r="A1451" s="29"/>
      <c r="B1451" s="101"/>
      <c r="C1451" s="41"/>
      <c r="D1451" s="144"/>
      <c r="E1451" s="155"/>
      <c r="F1451" s="128"/>
      <c r="G1451" s="35"/>
    </row>
    <row r="1452" spans="1:7" x14ac:dyDescent="0.2">
      <c r="A1452" s="29"/>
      <c r="B1452" s="106"/>
      <c r="C1452" s="41"/>
      <c r="D1452" s="136"/>
      <c r="E1452" s="104"/>
      <c r="F1452" s="128"/>
      <c r="G1452" s="35"/>
    </row>
    <row r="1453" spans="1:7" x14ac:dyDescent="0.2">
      <c r="A1453" s="29"/>
      <c r="B1453" s="105"/>
      <c r="C1453" s="41"/>
      <c r="D1453" s="357" t="s">
        <v>483</v>
      </c>
      <c r="E1453" s="108"/>
      <c r="F1453" s="152"/>
      <c r="G1453" s="35"/>
    </row>
    <row r="1454" spans="1:7" x14ac:dyDescent="0.2">
      <c r="A1454" s="29"/>
      <c r="B1454" s="107"/>
      <c r="C1454" s="41"/>
      <c r="D1454" s="136"/>
      <c r="E1454" s="153"/>
      <c r="F1454" s="128"/>
      <c r="G1454" s="35"/>
    </row>
    <row r="1455" spans="1:7" x14ac:dyDescent="0.2">
      <c r="A1455" s="29"/>
      <c r="B1455" s="107"/>
      <c r="C1455" s="41"/>
      <c r="D1455" s="136"/>
      <c r="E1455" s="153"/>
      <c r="F1455" s="128"/>
      <c r="G1455" s="35"/>
    </row>
    <row r="1456" spans="1:7" x14ac:dyDescent="0.2">
      <c r="A1456" s="29"/>
      <c r="B1456" s="107"/>
      <c r="C1456" s="41"/>
      <c r="D1456" s="136"/>
      <c r="E1456" s="153"/>
      <c r="F1456" s="128"/>
      <c r="G1456" s="35"/>
    </row>
    <row r="1457" spans="1:7" x14ac:dyDescent="0.2">
      <c r="A1457" s="29"/>
      <c r="B1457" s="107"/>
      <c r="C1457" s="41"/>
      <c r="D1457" s="136"/>
      <c r="E1457" s="153"/>
      <c r="F1457" s="128"/>
      <c r="G1457" s="35"/>
    </row>
    <row r="1458" spans="1:7" x14ac:dyDescent="0.2">
      <c r="A1458" s="29"/>
      <c r="B1458" s="101"/>
      <c r="C1458" s="41"/>
      <c r="D1458" s="144"/>
      <c r="E1458" s="108"/>
      <c r="F1458" s="128"/>
      <c r="G1458" s="35"/>
    </row>
    <row r="1459" spans="1:7" x14ac:dyDescent="0.2">
      <c r="A1459" s="29"/>
      <c r="B1459" s="101"/>
      <c r="C1459" s="41"/>
      <c r="D1459" s="144"/>
      <c r="E1459" s="153"/>
      <c r="F1459" s="128"/>
      <c r="G1459" s="35"/>
    </row>
    <row r="1460" spans="1:7" x14ac:dyDescent="0.2">
      <c r="A1460" s="29"/>
      <c r="B1460" s="106"/>
      <c r="C1460" s="41"/>
      <c r="D1460" s="136"/>
      <c r="E1460" s="104"/>
      <c r="F1460" s="154"/>
      <c r="G1460" s="35"/>
    </row>
    <row r="1461" spans="1:7" x14ac:dyDescent="0.2">
      <c r="A1461" s="29"/>
      <c r="B1461" s="105"/>
      <c r="C1461" s="41"/>
      <c r="D1461" s="130"/>
      <c r="E1461" s="104"/>
      <c r="F1461" s="154"/>
      <c r="G1461" s="35"/>
    </row>
    <row r="1462" spans="1:7" x14ac:dyDescent="0.2">
      <c r="A1462" s="29"/>
      <c r="B1462" s="105"/>
      <c r="C1462" s="41"/>
      <c r="D1462" s="136"/>
      <c r="E1462" s="104"/>
      <c r="F1462" s="154"/>
      <c r="G1462" s="35"/>
    </row>
    <row r="1463" spans="1:7" x14ac:dyDescent="0.2">
      <c r="A1463" s="29"/>
      <c r="B1463" s="101"/>
      <c r="C1463" s="41"/>
      <c r="D1463" s="136"/>
      <c r="E1463" s="104"/>
      <c r="F1463" s="154"/>
      <c r="G1463" s="35"/>
    </row>
    <row r="1464" spans="1:7" x14ac:dyDescent="0.2">
      <c r="A1464" s="29"/>
      <c r="B1464" s="101"/>
      <c r="C1464" s="41"/>
      <c r="D1464" s="357" t="s">
        <v>1990</v>
      </c>
      <c r="E1464" s="104"/>
      <c r="F1464" s="154"/>
      <c r="G1464" s="35"/>
    </row>
    <row r="1465" spans="1:7" x14ac:dyDescent="0.2">
      <c r="A1465" s="29"/>
      <c r="B1465" s="101"/>
      <c r="C1465" s="41"/>
      <c r="D1465" s="136"/>
      <c r="E1465" s="104"/>
      <c r="F1465" s="154"/>
      <c r="G1465" s="35"/>
    </row>
    <row r="1466" spans="1:7" x14ac:dyDescent="0.2">
      <c r="A1466" s="29"/>
      <c r="B1466" s="101"/>
      <c r="C1466" s="41"/>
      <c r="D1466" s="136"/>
      <c r="E1466" s="104"/>
      <c r="F1466" s="154"/>
      <c r="G1466" s="35"/>
    </row>
    <row r="1467" spans="1:7" x14ac:dyDescent="0.2">
      <c r="A1467" s="29"/>
      <c r="B1467" s="101"/>
      <c r="C1467" s="41"/>
      <c r="D1467" s="58" t="s">
        <v>380</v>
      </c>
      <c r="E1467" s="104"/>
      <c r="F1467" s="154"/>
      <c r="G1467" s="35"/>
    </row>
    <row r="1468" spans="1:7" x14ac:dyDescent="0.2">
      <c r="A1468" s="29"/>
      <c r="B1468" s="101"/>
      <c r="C1468" s="41"/>
      <c r="D1468" s="873" t="s">
        <v>3893</v>
      </c>
      <c r="E1468" s="104"/>
      <c r="F1468" s="154"/>
      <c r="G1468" s="35"/>
    </row>
    <row r="1469" spans="1:7" x14ac:dyDescent="0.2">
      <c r="A1469" s="29"/>
      <c r="B1469" s="101"/>
      <c r="C1469" s="41"/>
      <c r="D1469" s="136"/>
      <c r="E1469" s="153"/>
      <c r="F1469" s="128"/>
      <c r="G1469" s="35"/>
    </row>
    <row r="1470" spans="1:7" x14ac:dyDescent="0.2">
      <c r="A1470" s="29"/>
      <c r="B1470" s="101"/>
      <c r="C1470" s="41"/>
      <c r="D1470" s="136"/>
      <c r="E1470" s="153"/>
      <c r="F1470" s="128"/>
      <c r="G1470" s="35"/>
    </row>
    <row r="1471" spans="1:7" x14ac:dyDescent="0.2">
      <c r="A1471" s="29"/>
      <c r="B1471" s="101"/>
      <c r="C1471" s="41"/>
      <c r="D1471" s="136"/>
      <c r="E1471" s="153"/>
      <c r="F1471" s="128"/>
      <c r="G1471" s="35"/>
    </row>
    <row r="1472" spans="1:7" x14ac:dyDescent="0.2">
      <c r="A1472" s="29"/>
      <c r="B1472" s="101"/>
      <c r="C1472" s="41"/>
      <c r="D1472" s="136"/>
      <c r="E1472" s="153"/>
      <c r="F1472" s="128"/>
      <c r="G1472" s="35"/>
    </row>
    <row r="1473" spans="1:7" x14ac:dyDescent="0.2">
      <c r="A1473" s="29"/>
      <c r="B1473" s="101"/>
      <c r="C1473" s="41"/>
      <c r="D1473" s="136"/>
      <c r="E1473" s="153"/>
      <c r="F1473" s="128"/>
      <c r="G1473" s="35"/>
    </row>
    <row r="1474" spans="1:7" x14ac:dyDescent="0.2">
      <c r="A1474" s="29"/>
      <c r="B1474" s="101"/>
      <c r="C1474" s="41"/>
      <c r="D1474" s="136"/>
      <c r="E1474" s="153"/>
      <c r="F1474" s="128"/>
      <c r="G1474" s="35"/>
    </row>
    <row r="1475" spans="1:7" x14ac:dyDescent="0.2">
      <c r="A1475" s="29"/>
      <c r="B1475" s="101"/>
      <c r="C1475" s="41"/>
      <c r="D1475" s="136"/>
      <c r="E1475" s="102"/>
      <c r="F1475" s="128"/>
      <c r="G1475" s="35"/>
    </row>
    <row r="1476" spans="1:7" x14ac:dyDescent="0.2">
      <c r="A1476" s="29"/>
      <c r="B1476" s="101"/>
      <c r="C1476" s="41"/>
      <c r="D1476" s="144"/>
      <c r="E1476" s="108"/>
      <c r="F1476" s="149"/>
      <c r="G1476" s="35"/>
    </row>
    <row r="1477" spans="1:7" x14ac:dyDescent="0.2">
      <c r="A1477" s="61"/>
      <c r="B1477" s="101"/>
      <c r="C1477" s="41"/>
      <c r="D1477" s="144"/>
      <c r="E1477" s="108"/>
      <c r="F1477" s="149"/>
      <c r="G1477" s="71"/>
    </row>
    <row r="1478" spans="1:7" ht="13.5" thickBot="1" x14ac:dyDescent="0.25">
      <c r="A1478" s="212"/>
      <c r="B1478" s="132"/>
      <c r="C1478" s="115"/>
      <c r="D1478" s="115"/>
      <c r="E1478" s="132"/>
      <c r="F1478" s="49" t="s">
        <v>15</v>
      </c>
      <c r="G1478" s="213">
        <f>SUM(G1441:G1477)</f>
        <v>100000</v>
      </c>
    </row>
    <row r="1479" spans="1:7" ht="13.5" thickTop="1" x14ac:dyDescent="0.2">
      <c r="A1479" s="1149" t="s">
        <v>3993</v>
      </c>
      <c r="B1479" s="1186"/>
      <c r="C1479" s="1186"/>
      <c r="D1479" s="1186"/>
      <c r="E1479" s="1186"/>
      <c r="F1479" s="1186"/>
      <c r="G1479" s="1187"/>
    </row>
    <row r="1480" spans="1:7" ht="13.5" thickBot="1" x14ac:dyDescent="0.25">
      <c r="A1480" s="359"/>
      <c r="B1480" s="355"/>
      <c r="C1480" s="355"/>
      <c r="D1480" s="360"/>
      <c r="E1480" s="355"/>
      <c r="F1480" s="361"/>
      <c r="G1480" s="362"/>
    </row>
    <row r="1481" spans="1:7" ht="13.5" thickTop="1" x14ac:dyDescent="0.2">
      <c r="A1481" s="1130"/>
      <c r="B1481" s="1131"/>
      <c r="C1481" s="1131"/>
      <c r="D1481" s="57" t="s">
        <v>11</v>
      </c>
      <c r="E1481" s="1132" t="s">
        <v>12</v>
      </c>
      <c r="F1481" s="1132"/>
      <c r="G1481" s="1133"/>
    </row>
    <row r="1482" spans="1:7" x14ac:dyDescent="0.2">
      <c r="A1482" s="1134" t="s">
        <v>17</v>
      </c>
      <c r="B1482" s="1135"/>
      <c r="C1482" s="1135"/>
      <c r="D1482" s="39"/>
      <c r="E1482" s="1136"/>
      <c r="F1482" s="1137"/>
      <c r="G1482" s="1138"/>
    </row>
    <row r="1483" spans="1:7" x14ac:dyDescent="0.2">
      <c r="A1483" s="1134" t="s">
        <v>38</v>
      </c>
      <c r="B1483" s="1135"/>
      <c r="C1483" s="1135"/>
      <c r="D1483" s="73" t="s">
        <v>147</v>
      </c>
      <c r="E1483" s="1139" t="s">
        <v>142</v>
      </c>
      <c r="F1483" s="1139"/>
      <c r="G1483" s="1140"/>
    </row>
    <row r="1484" spans="1:7" ht="13.5" thickBot="1" x14ac:dyDescent="0.25">
      <c r="A1484" s="1141" t="s">
        <v>39</v>
      </c>
      <c r="B1484" s="1142"/>
      <c r="C1484" s="1142"/>
      <c r="D1484" s="59" t="s">
        <v>148</v>
      </c>
      <c r="E1484" s="1198" t="s">
        <v>0</v>
      </c>
      <c r="F1484" s="1143"/>
      <c r="G1484" s="1144"/>
    </row>
    <row r="1485" spans="1:7" ht="16.5" x14ac:dyDescent="0.25">
      <c r="A1485" s="1152" t="s">
        <v>29</v>
      </c>
      <c r="B1485" s="1153"/>
      <c r="C1485" s="1153"/>
      <c r="D1485" s="1153"/>
      <c r="E1485" s="1153"/>
      <c r="F1485" s="1153"/>
      <c r="G1485" s="1154"/>
    </row>
    <row r="1486" spans="1:7" x14ac:dyDescent="0.2">
      <c r="A1486" s="1155" t="s">
        <v>48</v>
      </c>
      <c r="B1486" s="1156"/>
      <c r="C1486" s="1156"/>
      <c r="D1486" s="1156"/>
      <c r="E1486" s="1156"/>
      <c r="F1486" s="1156"/>
      <c r="G1486" s="1157"/>
    </row>
    <row r="1487" spans="1:7" x14ac:dyDescent="0.2">
      <c r="A1487" s="1158" t="s">
        <v>49</v>
      </c>
      <c r="B1487" s="1159"/>
      <c r="C1487" s="1159"/>
      <c r="D1487" s="1159"/>
      <c r="E1487" s="1159"/>
      <c r="F1487" s="1159"/>
      <c r="G1487" s="1160"/>
    </row>
    <row r="1488" spans="1:7" x14ac:dyDescent="0.2">
      <c r="A1488" s="6"/>
      <c r="B1488" s="99"/>
      <c r="C1488" s="8"/>
      <c r="D1488" s="9"/>
      <c r="E1488" s="99"/>
      <c r="F1488" s="10"/>
      <c r="G1488" s="373" t="s">
        <v>8</v>
      </c>
    </row>
    <row r="1489" spans="1:7" x14ac:dyDescent="0.2">
      <c r="A1489" s="12" t="s">
        <v>1</v>
      </c>
      <c r="B1489" s="13"/>
      <c r="C1489" s="14" t="s">
        <v>7</v>
      </c>
      <c r="D1489" s="13"/>
      <c r="E1489" s="343" t="s">
        <v>4008</v>
      </c>
      <c r="F1489" s="98"/>
      <c r="G1489" s="344" t="s">
        <v>4005</v>
      </c>
    </row>
    <row r="1490" spans="1:7" x14ac:dyDescent="0.2">
      <c r="A1490" s="17" t="s">
        <v>8</v>
      </c>
      <c r="B1490" s="100"/>
      <c r="C1490" s="19"/>
      <c r="D1490" s="4"/>
      <c r="E1490" s="1145"/>
      <c r="F1490" s="1146"/>
      <c r="G1490" s="20"/>
    </row>
    <row r="1491" spans="1:7" x14ac:dyDescent="0.2">
      <c r="A1491" s="21" t="s">
        <v>37</v>
      </c>
      <c r="B1491" s="22"/>
      <c r="C1491" s="22"/>
      <c r="D1491" s="22"/>
      <c r="E1491" s="23" t="s">
        <v>46</v>
      </c>
      <c r="F1491" s="24"/>
      <c r="G1491" s="20" t="s">
        <v>50</v>
      </c>
    </row>
    <row r="1492" spans="1:7" x14ac:dyDescent="0.2">
      <c r="A1492" s="6"/>
      <c r="B1492" s="99"/>
      <c r="C1492" s="8"/>
      <c r="D1492" s="8"/>
      <c r="E1492" s="1147"/>
      <c r="F1492" s="1148"/>
      <c r="G1492" s="25"/>
    </row>
    <row r="1493" spans="1:7" ht="26.25" thickBot="1" x14ac:dyDescent="0.25">
      <c r="A1493" s="210" t="s">
        <v>47</v>
      </c>
      <c r="B1493" s="28" t="s">
        <v>23</v>
      </c>
      <c r="C1493" s="28" t="s">
        <v>34</v>
      </c>
      <c r="D1493" s="110" t="s">
        <v>53</v>
      </c>
      <c r="E1493" s="114" t="s">
        <v>54</v>
      </c>
      <c r="F1493" s="111" t="s">
        <v>55</v>
      </c>
      <c r="G1493" s="112" t="s">
        <v>35</v>
      </c>
    </row>
    <row r="1494" spans="1:7" ht="13.5" thickTop="1" x14ac:dyDescent="0.2">
      <c r="A1494" s="29">
        <v>1</v>
      </c>
      <c r="B1494" s="101"/>
      <c r="C1494" s="352" t="s">
        <v>2311</v>
      </c>
      <c r="D1494" s="357" t="s">
        <v>2310</v>
      </c>
      <c r="E1494" s="158">
        <v>62</v>
      </c>
      <c r="F1494" s="128">
        <v>40</v>
      </c>
      <c r="G1494" s="35">
        <f>F1494*E1494</f>
        <v>2480</v>
      </c>
    </row>
    <row r="1495" spans="1:7" x14ac:dyDescent="0.2">
      <c r="A1495" s="29"/>
      <c r="B1495" s="101"/>
      <c r="C1495" s="352"/>
      <c r="D1495" s="351"/>
      <c r="E1495" s="108"/>
      <c r="F1495" s="128"/>
      <c r="G1495" s="35"/>
    </row>
    <row r="1496" spans="1:7" x14ac:dyDescent="0.2">
      <c r="A1496" s="29"/>
      <c r="B1496" s="646"/>
      <c r="C1496" s="656"/>
      <c r="D1496" s="657"/>
      <c r="E1496" s="745"/>
      <c r="F1496" s="659"/>
      <c r="G1496" s="35"/>
    </row>
    <row r="1497" spans="1:7" x14ac:dyDescent="0.2">
      <c r="A1497" s="345"/>
      <c r="B1497" s="101"/>
      <c r="C1497" s="352"/>
      <c r="D1497" s="351"/>
      <c r="E1497" s="388"/>
      <c r="F1497" s="387"/>
      <c r="G1497" s="353"/>
    </row>
    <row r="1498" spans="1:7" x14ac:dyDescent="0.2">
      <c r="A1498" s="29"/>
      <c r="B1498" s="101"/>
      <c r="C1498" s="352"/>
      <c r="D1498" s="357"/>
      <c r="E1498" s="108"/>
      <c r="F1498" s="149"/>
      <c r="G1498" s="35"/>
    </row>
    <row r="1499" spans="1:7" x14ac:dyDescent="0.2">
      <c r="A1499" s="29"/>
      <c r="B1499" s="101"/>
      <c r="C1499" s="352"/>
      <c r="D1499" s="351"/>
      <c r="E1499" s="108"/>
      <c r="F1499" s="128"/>
      <c r="G1499" s="35"/>
    </row>
    <row r="1500" spans="1:7" x14ac:dyDescent="0.2">
      <c r="A1500" s="29"/>
      <c r="B1500" s="105"/>
      <c r="C1500" s="41"/>
      <c r="D1500" s="351"/>
      <c r="E1500" s="102"/>
      <c r="F1500" s="128"/>
      <c r="G1500" s="35"/>
    </row>
    <row r="1501" spans="1:7" x14ac:dyDescent="0.2">
      <c r="A1501" s="29"/>
      <c r="B1501" s="105"/>
      <c r="C1501" s="41"/>
      <c r="D1501" s="338"/>
      <c r="E1501" s="102"/>
      <c r="F1501" s="128"/>
      <c r="G1501" s="35"/>
    </row>
    <row r="1502" spans="1:7" x14ac:dyDescent="0.2">
      <c r="A1502" s="29"/>
      <c r="B1502" s="105"/>
      <c r="C1502" s="352"/>
      <c r="D1502" s="351"/>
      <c r="E1502" s="102"/>
      <c r="F1502" s="128"/>
      <c r="G1502" s="35"/>
    </row>
    <row r="1503" spans="1:7" x14ac:dyDescent="0.2">
      <c r="A1503" s="29"/>
      <c r="B1503" s="151"/>
      <c r="C1503" s="119"/>
      <c r="D1503" s="351"/>
      <c r="E1503" s="108"/>
      <c r="F1503" s="150"/>
      <c r="G1503" s="35"/>
    </row>
    <row r="1504" spans="1:7" x14ac:dyDescent="0.2">
      <c r="A1504" s="29"/>
      <c r="B1504" s="101"/>
      <c r="C1504" s="41"/>
      <c r="D1504" s="144"/>
      <c r="E1504" s="155"/>
      <c r="F1504" s="128"/>
      <c r="G1504" s="35"/>
    </row>
    <row r="1505" spans="1:7" x14ac:dyDescent="0.2">
      <c r="A1505" s="29"/>
      <c r="B1505" s="106"/>
      <c r="C1505" s="41"/>
      <c r="D1505" s="136"/>
      <c r="E1505" s="104"/>
      <c r="F1505" s="128"/>
      <c r="G1505" s="35"/>
    </row>
    <row r="1506" spans="1:7" x14ac:dyDescent="0.2">
      <c r="A1506" s="29"/>
      <c r="B1506" s="105"/>
      <c r="C1506" s="41"/>
      <c r="D1506" s="357" t="s">
        <v>483</v>
      </c>
      <c r="E1506" s="108"/>
      <c r="F1506" s="152"/>
      <c r="G1506" s="35"/>
    </row>
    <row r="1507" spans="1:7" x14ac:dyDescent="0.2">
      <c r="A1507" s="29"/>
      <c r="B1507" s="107"/>
      <c r="C1507" s="41"/>
      <c r="D1507" s="136"/>
      <c r="E1507" s="153"/>
      <c r="F1507" s="128"/>
      <c r="G1507" s="35"/>
    </row>
    <row r="1508" spans="1:7" x14ac:dyDescent="0.2">
      <c r="A1508" s="29"/>
      <c r="B1508" s="107"/>
      <c r="C1508" s="41"/>
      <c r="D1508" s="136"/>
      <c r="E1508" s="153"/>
      <c r="F1508" s="128"/>
      <c r="G1508" s="35"/>
    </row>
    <row r="1509" spans="1:7" x14ac:dyDescent="0.2">
      <c r="A1509" s="29"/>
      <c r="B1509" s="107"/>
      <c r="C1509" s="41"/>
      <c r="D1509" s="136"/>
      <c r="E1509" s="153"/>
      <c r="F1509" s="128"/>
      <c r="G1509" s="35"/>
    </row>
    <row r="1510" spans="1:7" x14ac:dyDescent="0.2">
      <c r="A1510" s="29"/>
      <c r="B1510" s="107"/>
      <c r="C1510" s="41"/>
      <c r="D1510" s="136"/>
      <c r="E1510" s="153"/>
      <c r="F1510" s="128"/>
      <c r="G1510" s="35"/>
    </row>
    <row r="1511" spans="1:7" x14ac:dyDescent="0.2">
      <c r="A1511" s="29"/>
      <c r="B1511" s="101"/>
      <c r="C1511" s="41"/>
      <c r="D1511" s="144"/>
      <c r="E1511" s="108"/>
      <c r="F1511" s="128"/>
      <c r="G1511" s="35"/>
    </row>
    <row r="1512" spans="1:7" x14ac:dyDescent="0.2">
      <c r="A1512" s="29"/>
      <c r="B1512" s="101"/>
      <c r="C1512" s="41"/>
      <c r="D1512" s="144"/>
      <c r="E1512" s="153"/>
      <c r="F1512" s="128"/>
      <c r="G1512" s="35"/>
    </row>
    <row r="1513" spans="1:7" x14ac:dyDescent="0.2">
      <c r="A1513" s="29"/>
      <c r="B1513" s="106"/>
      <c r="C1513" s="41"/>
      <c r="D1513" s="136"/>
      <c r="E1513" s="104"/>
      <c r="F1513" s="154"/>
      <c r="G1513" s="35"/>
    </row>
    <row r="1514" spans="1:7" x14ac:dyDescent="0.2">
      <c r="A1514" s="29"/>
      <c r="B1514" s="105"/>
      <c r="C1514" s="41"/>
      <c r="D1514" s="130"/>
      <c r="E1514" s="104"/>
      <c r="F1514" s="154"/>
      <c r="G1514" s="35"/>
    </row>
    <row r="1515" spans="1:7" x14ac:dyDescent="0.2">
      <c r="A1515" s="29"/>
      <c r="B1515" s="105"/>
      <c r="C1515" s="41"/>
      <c r="D1515" s="136"/>
      <c r="E1515" s="104"/>
      <c r="F1515" s="154"/>
      <c r="G1515" s="35"/>
    </row>
    <row r="1516" spans="1:7" x14ac:dyDescent="0.2">
      <c r="A1516" s="29"/>
      <c r="B1516" s="101"/>
      <c r="C1516" s="41"/>
      <c r="D1516" s="136"/>
      <c r="E1516" s="104"/>
      <c r="F1516" s="154"/>
      <c r="G1516" s="35"/>
    </row>
    <row r="1517" spans="1:7" x14ac:dyDescent="0.2">
      <c r="A1517" s="29"/>
      <c r="B1517" s="101"/>
      <c r="C1517" s="41"/>
      <c r="D1517" s="357"/>
      <c r="E1517" s="104"/>
      <c r="F1517" s="154"/>
      <c r="G1517" s="35"/>
    </row>
    <row r="1518" spans="1:7" x14ac:dyDescent="0.2">
      <c r="A1518" s="29"/>
      <c r="B1518" s="101"/>
      <c r="C1518" s="41"/>
      <c r="D1518" s="136"/>
      <c r="E1518" s="104"/>
      <c r="F1518" s="154"/>
      <c r="G1518" s="35"/>
    </row>
    <row r="1519" spans="1:7" x14ac:dyDescent="0.2">
      <c r="A1519" s="29"/>
      <c r="B1519" s="101"/>
      <c r="C1519" s="41"/>
      <c r="D1519" s="136"/>
      <c r="E1519" s="104"/>
      <c r="F1519" s="154"/>
      <c r="G1519" s="35"/>
    </row>
    <row r="1520" spans="1:7" x14ac:dyDescent="0.2">
      <c r="A1520" s="29"/>
      <c r="B1520" s="101"/>
      <c r="C1520" s="41"/>
      <c r="D1520" s="58"/>
      <c r="E1520" s="104"/>
      <c r="F1520" s="154"/>
      <c r="G1520" s="35"/>
    </row>
    <row r="1521" spans="1:7" x14ac:dyDescent="0.2">
      <c r="A1521" s="29"/>
      <c r="B1521" s="101"/>
      <c r="C1521" s="41"/>
      <c r="D1521" s="873"/>
      <c r="E1521" s="104"/>
      <c r="F1521" s="154"/>
      <c r="G1521" s="35"/>
    </row>
    <row r="1522" spans="1:7" x14ac:dyDescent="0.2">
      <c r="A1522" s="29"/>
      <c r="B1522" s="101"/>
      <c r="C1522" s="41"/>
      <c r="D1522" s="136"/>
      <c r="E1522" s="153"/>
      <c r="F1522" s="128"/>
      <c r="G1522" s="35"/>
    </row>
    <row r="1523" spans="1:7" x14ac:dyDescent="0.2">
      <c r="A1523" s="29"/>
      <c r="B1523" s="101"/>
      <c r="C1523" s="41"/>
      <c r="D1523" s="136"/>
      <c r="E1523" s="153"/>
      <c r="F1523" s="128"/>
      <c r="G1523" s="35"/>
    </row>
    <row r="1524" spans="1:7" x14ac:dyDescent="0.2">
      <c r="A1524" s="29"/>
      <c r="B1524" s="101"/>
      <c r="C1524" s="41"/>
      <c r="D1524" s="136"/>
      <c r="E1524" s="153"/>
      <c r="F1524" s="128"/>
      <c r="G1524" s="35"/>
    </row>
    <row r="1525" spans="1:7" x14ac:dyDescent="0.2">
      <c r="A1525" s="29"/>
      <c r="B1525" s="101"/>
      <c r="C1525" s="41"/>
      <c r="D1525" s="136"/>
      <c r="E1525" s="153"/>
      <c r="F1525" s="128"/>
      <c r="G1525" s="35"/>
    </row>
    <row r="1526" spans="1:7" x14ac:dyDescent="0.2">
      <c r="A1526" s="29"/>
      <c r="B1526" s="101"/>
      <c r="C1526" s="41"/>
      <c r="D1526" s="136"/>
      <c r="E1526" s="153"/>
      <c r="F1526" s="128"/>
      <c r="G1526" s="35"/>
    </row>
    <row r="1527" spans="1:7" x14ac:dyDescent="0.2">
      <c r="A1527" s="29"/>
      <c r="B1527" s="101"/>
      <c r="C1527" s="41"/>
      <c r="D1527" s="136"/>
      <c r="E1527" s="153"/>
      <c r="F1527" s="128"/>
      <c r="G1527" s="35"/>
    </row>
    <row r="1528" spans="1:7" x14ac:dyDescent="0.2">
      <c r="A1528" s="29"/>
      <c r="B1528" s="101"/>
      <c r="C1528" s="41"/>
      <c r="D1528" s="136"/>
      <c r="E1528" s="102"/>
      <c r="F1528" s="128"/>
      <c r="G1528" s="35"/>
    </row>
    <row r="1529" spans="1:7" x14ac:dyDescent="0.2">
      <c r="A1529" s="29"/>
      <c r="B1529" s="101"/>
      <c r="C1529" s="41"/>
      <c r="D1529" s="144"/>
      <c r="E1529" s="108"/>
      <c r="F1529" s="149"/>
      <c r="G1529" s="35"/>
    </row>
    <row r="1530" spans="1:7" x14ac:dyDescent="0.2">
      <c r="A1530" s="61"/>
      <c r="B1530" s="101"/>
      <c r="C1530" s="41"/>
      <c r="D1530" s="144"/>
      <c r="E1530" s="108"/>
      <c r="F1530" s="149"/>
      <c r="G1530" s="71"/>
    </row>
    <row r="1531" spans="1:7" ht="13.5" thickBot="1" x14ac:dyDescent="0.25">
      <c r="A1531" s="212"/>
      <c r="B1531" s="132"/>
      <c r="C1531" s="115"/>
      <c r="D1531" s="115"/>
      <c r="E1531" s="132"/>
      <c r="F1531" s="49" t="s">
        <v>15</v>
      </c>
      <c r="G1531" s="213">
        <f>SUM(G1494:G1530)</f>
        <v>2480</v>
      </c>
    </row>
    <row r="1532" spans="1:7" ht="13.5" thickTop="1" x14ac:dyDescent="0.2">
      <c r="A1532" s="1149" t="s">
        <v>3644</v>
      </c>
      <c r="B1532" s="1186"/>
      <c r="C1532" s="1186"/>
      <c r="D1532" s="1186"/>
      <c r="E1532" s="1186"/>
      <c r="F1532" s="1186"/>
      <c r="G1532" s="1187"/>
    </row>
    <row r="1533" spans="1:7" ht="13.5" thickBot="1" x14ac:dyDescent="0.25">
      <c r="A1533" s="359"/>
      <c r="B1533" s="355"/>
      <c r="C1533" s="355"/>
      <c r="D1533" s="360"/>
      <c r="E1533" s="355"/>
      <c r="F1533" s="361"/>
      <c r="G1533" s="362"/>
    </row>
    <row r="1534" spans="1:7" ht="13.5" thickTop="1" x14ac:dyDescent="0.2">
      <c r="A1534" s="1130"/>
      <c r="B1534" s="1131"/>
      <c r="C1534" s="1131"/>
      <c r="D1534" s="57" t="s">
        <v>11</v>
      </c>
      <c r="E1534" s="1132" t="s">
        <v>12</v>
      </c>
      <c r="F1534" s="1132"/>
      <c r="G1534" s="1133"/>
    </row>
    <row r="1535" spans="1:7" x14ac:dyDescent="0.2">
      <c r="A1535" s="1134" t="s">
        <v>17</v>
      </c>
      <c r="B1535" s="1135"/>
      <c r="C1535" s="1135"/>
      <c r="D1535" s="39"/>
      <c r="E1535" s="1136"/>
      <c r="F1535" s="1137"/>
      <c r="G1535" s="1138"/>
    </row>
    <row r="1536" spans="1:7" x14ac:dyDescent="0.2">
      <c r="A1536" s="1134" t="s">
        <v>38</v>
      </c>
      <c r="B1536" s="1135"/>
      <c r="C1536" s="1135"/>
      <c r="D1536" s="73" t="s">
        <v>147</v>
      </c>
      <c r="E1536" s="1139" t="s">
        <v>142</v>
      </c>
      <c r="F1536" s="1139"/>
      <c r="G1536" s="1140"/>
    </row>
    <row r="1537" spans="1:7" ht="13.5" thickBot="1" x14ac:dyDescent="0.25">
      <c r="A1537" s="1141" t="s">
        <v>39</v>
      </c>
      <c r="B1537" s="1142"/>
      <c r="C1537" s="1142"/>
      <c r="D1537" s="59" t="s">
        <v>148</v>
      </c>
      <c r="E1537" s="1198" t="s">
        <v>0</v>
      </c>
      <c r="F1537" s="1143"/>
      <c r="G1537" s="1144"/>
    </row>
    <row r="1538" spans="1:7" ht="16.5" x14ac:dyDescent="0.25">
      <c r="A1538" s="1152" t="s">
        <v>29</v>
      </c>
      <c r="B1538" s="1153"/>
      <c r="C1538" s="1153"/>
      <c r="D1538" s="1153"/>
      <c r="E1538" s="1153"/>
      <c r="F1538" s="1153"/>
      <c r="G1538" s="1154"/>
    </row>
    <row r="1539" spans="1:7" x14ac:dyDescent="0.2">
      <c r="A1539" s="1155" t="s">
        <v>48</v>
      </c>
      <c r="B1539" s="1156"/>
      <c r="C1539" s="1156"/>
      <c r="D1539" s="1156"/>
      <c r="E1539" s="1156"/>
      <c r="F1539" s="1156"/>
      <c r="G1539" s="1157"/>
    </row>
    <row r="1540" spans="1:7" x14ac:dyDescent="0.2">
      <c r="A1540" s="1158" t="s">
        <v>49</v>
      </c>
      <c r="B1540" s="1159"/>
      <c r="C1540" s="1159"/>
      <c r="D1540" s="1159"/>
      <c r="E1540" s="1159"/>
      <c r="F1540" s="1159"/>
      <c r="G1540" s="1160"/>
    </row>
    <row r="1541" spans="1:7" x14ac:dyDescent="0.2">
      <c r="A1541" s="6"/>
      <c r="B1541" s="99"/>
      <c r="C1541" s="8"/>
      <c r="D1541" s="9"/>
      <c r="E1541" s="99"/>
      <c r="F1541" s="10"/>
      <c r="G1541" s="373" t="s">
        <v>8</v>
      </c>
    </row>
    <row r="1542" spans="1:7" x14ac:dyDescent="0.2">
      <c r="A1542" s="12" t="s">
        <v>1</v>
      </c>
      <c r="B1542" s="13"/>
      <c r="C1542" s="14" t="s">
        <v>7</v>
      </c>
      <c r="D1542" s="13"/>
      <c r="E1542" s="343" t="s">
        <v>4106</v>
      </c>
      <c r="F1542" s="98"/>
      <c r="G1542" s="344" t="s">
        <v>4092</v>
      </c>
    </row>
    <row r="1543" spans="1:7" x14ac:dyDescent="0.2">
      <c r="A1543" s="17" t="s">
        <v>8</v>
      </c>
      <c r="B1543" s="100"/>
      <c r="C1543" s="19"/>
      <c r="D1543" s="4"/>
      <c r="E1543" s="1145"/>
      <c r="F1543" s="1146"/>
      <c r="G1543" s="20"/>
    </row>
    <row r="1544" spans="1:7" x14ac:dyDescent="0.2">
      <c r="A1544" s="21" t="s">
        <v>37</v>
      </c>
      <c r="B1544" s="22"/>
      <c r="C1544" s="22"/>
      <c r="D1544" s="22"/>
      <c r="E1544" s="23" t="s">
        <v>46</v>
      </c>
      <c r="F1544" s="24"/>
      <c r="G1544" s="20" t="s">
        <v>50</v>
      </c>
    </row>
    <row r="1545" spans="1:7" x14ac:dyDescent="0.2">
      <c r="A1545" s="6"/>
      <c r="B1545" s="99"/>
      <c r="C1545" s="8"/>
      <c r="D1545" s="8"/>
      <c r="E1545" s="1147"/>
      <c r="F1545" s="1148"/>
      <c r="G1545" s="25"/>
    </row>
    <row r="1546" spans="1:7" ht="26.25" thickBot="1" x14ac:dyDescent="0.25">
      <c r="A1546" s="210" t="s">
        <v>47</v>
      </c>
      <c r="B1546" s="28" t="s">
        <v>23</v>
      </c>
      <c r="C1546" s="28" t="s">
        <v>34</v>
      </c>
      <c r="D1546" s="110" t="s">
        <v>53</v>
      </c>
      <c r="E1546" s="114" t="s">
        <v>54</v>
      </c>
      <c r="F1546" s="111" t="s">
        <v>55</v>
      </c>
      <c r="G1546" s="112" t="s">
        <v>35</v>
      </c>
    </row>
    <row r="1547" spans="1:7" ht="13.5" thickTop="1" x14ac:dyDescent="0.2">
      <c r="A1547" s="29"/>
      <c r="B1547" s="101"/>
      <c r="C1547" s="352"/>
      <c r="D1547" s="357" t="s">
        <v>433</v>
      </c>
      <c r="E1547" s="158"/>
      <c r="F1547" s="128"/>
      <c r="G1547" s="35"/>
    </row>
    <row r="1548" spans="1:7" x14ac:dyDescent="0.2">
      <c r="A1548" s="29">
        <v>1</v>
      </c>
      <c r="B1548" s="101"/>
      <c r="C1548" s="352" t="s">
        <v>300</v>
      </c>
      <c r="D1548" s="351" t="s">
        <v>4095</v>
      </c>
      <c r="E1548" s="108">
        <v>10</v>
      </c>
      <c r="F1548" s="128">
        <v>200</v>
      </c>
      <c r="G1548" s="35">
        <f>F1548*E1548</f>
        <v>2000</v>
      </c>
    </row>
    <row r="1549" spans="1:7" x14ac:dyDescent="0.2">
      <c r="A1549" s="29">
        <v>2</v>
      </c>
      <c r="B1549" s="646"/>
      <c r="C1549" s="352" t="s">
        <v>300</v>
      </c>
      <c r="D1549" s="657" t="s">
        <v>2782</v>
      </c>
      <c r="E1549" s="745">
        <v>10</v>
      </c>
      <c r="F1549" s="659">
        <v>350</v>
      </c>
      <c r="G1549" s="35">
        <f t="shared" ref="G1549:G1562" si="12">F1549*E1549</f>
        <v>3500</v>
      </c>
    </row>
    <row r="1550" spans="1:7" x14ac:dyDescent="0.2">
      <c r="A1550" s="345">
        <v>3</v>
      </c>
      <c r="B1550" s="101"/>
      <c r="C1550" s="352" t="s">
        <v>300</v>
      </c>
      <c r="D1550" s="351" t="s">
        <v>4096</v>
      </c>
      <c r="E1550" s="388">
        <v>10</v>
      </c>
      <c r="F1550" s="387">
        <v>200</v>
      </c>
      <c r="G1550" s="35">
        <f t="shared" si="12"/>
        <v>2000</v>
      </c>
    </row>
    <row r="1551" spans="1:7" x14ac:dyDescent="0.2">
      <c r="A1551" s="29"/>
      <c r="B1551" s="101"/>
      <c r="C1551" s="352"/>
      <c r="D1551" s="357" t="s">
        <v>435</v>
      </c>
      <c r="E1551" s="108"/>
      <c r="F1551" s="149"/>
      <c r="G1551" s="353" t="s">
        <v>8</v>
      </c>
    </row>
    <row r="1552" spans="1:7" x14ac:dyDescent="0.2">
      <c r="A1552" s="29">
        <v>4</v>
      </c>
      <c r="B1552" s="101"/>
      <c r="C1552" s="352" t="s">
        <v>300</v>
      </c>
      <c r="D1552" s="351" t="s">
        <v>4102</v>
      </c>
      <c r="E1552" s="108">
        <v>10</v>
      </c>
      <c r="F1552" s="128">
        <v>200</v>
      </c>
      <c r="G1552" s="35">
        <f t="shared" si="12"/>
        <v>2000</v>
      </c>
    </row>
    <row r="1553" spans="1:7" x14ac:dyDescent="0.2">
      <c r="A1553" s="29">
        <v>5</v>
      </c>
      <c r="B1553" s="105"/>
      <c r="C1553" s="352" t="s">
        <v>300</v>
      </c>
      <c r="D1553" s="357" t="s">
        <v>2782</v>
      </c>
      <c r="E1553" s="745">
        <v>10</v>
      </c>
      <c r="F1553" s="659">
        <v>350</v>
      </c>
      <c r="G1553" s="35">
        <f t="shared" si="12"/>
        <v>3500</v>
      </c>
    </row>
    <row r="1554" spans="1:7" x14ac:dyDescent="0.2">
      <c r="A1554" s="29">
        <v>6</v>
      </c>
      <c r="B1554" s="105"/>
      <c r="C1554" s="352" t="s">
        <v>300</v>
      </c>
      <c r="D1554" s="351" t="s">
        <v>4097</v>
      </c>
      <c r="E1554" s="388">
        <v>10</v>
      </c>
      <c r="F1554" s="387">
        <v>200</v>
      </c>
      <c r="G1554" s="35">
        <f t="shared" si="12"/>
        <v>2000</v>
      </c>
    </row>
    <row r="1555" spans="1:7" x14ac:dyDescent="0.2">
      <c r="A1555" s="29"/>
      <c r="B1555" s="151"/>
      <c r="C1555" s="119"/>
      <c r="D1555" s="351" t="s">
        <v>436</v>
      </c>
      <c r="E1555" s="108"/>
      <c r="F1555" s="150"/>
      <c r="G1555" s="353" t="s">
        <v>8</v>
      </c>
    </row>
    <row r="1556" spans="1:7" x14ac:dyDescent="0.2">
      <c r="A1556" s="29">
        <v>7</v>
      </c>
      <c r="B1556" s="101"/>
      <c r="C1556" s="352" t="s">
        <v>300</v>
      </c>
      <c r="D1556" s="364" t="s">
        <v>4098</v>
      </c>
      <c r="E1556" s="108">
        <v>10</v>
      </c>
      <c r="F1556" s="128">
        <v>200</v>
      </c>
      <c r="G1556" s="35">
        <f t="shared" si="12"/>
        <v>2000</v>
      </c>
    </row>
    <row r="1557" spans="1:7" x14ac:dyDescent="0.2">
      <c r="A1557" s="29">
        <v>8</v>
      </c>
      <c r="B1557" s="106"/>
      <c r="C1557" s="352" t="s">
        <v>300</v>
      </c>
      <c r="D1557" s="357" t="s">
        <v>2782</v>
      </c>
      <c r="E1557" s="745">
        <v>10</v>
      </c>
      <c r="F1557" s="659">
        <v>350</v>
      </c>
      <c r="G1557" s="35">
        <f t="shared" si="12"/>
        <v>3500</v>
      </c>
    </row>
    <row r="1558" spans="1:7" x14ac:dyDescent="0.2">
      <c r="A1558" s="29">
        <v>9</v>
      </c>
      <c r="B1558" s="105"/>
      <c r="C1558" s="352" t="s">
        <v>300</v>
      </c>
      <c r="D1558" s="357" t="s">
        <v>4099</v>
      </c>
      <c r="E1558" s="388">
        <v>10</v>
      </c>
      <c r="F1558" s="387">
        <v>200</v>
      </c>
      <c r="G1558" s="35">
        <f t="shared" si="12"/>
        <v>2000</v>
      </c>
    </row>
    <row r="1559" spans="1:7" x14ac:dyDescent="0.2">
      <c r="A1559" s="29"/>
      <c r="B1559" s="107"/>
      <c r="C1559" s="41"/>
      <c r="D1559" s="357" t="s">
        <v>860</v>
      </c>
      <c r="E1559" s="153"/>
      <c r="F1559" s="128"/>
      <c r="G1559" s="353" t="s">
        <v>8</v>
      </c>
    </row>
    <row r="1560" spans="1:7" x14ac:dyDescent="0.2">
      <c r="A1560" s="29">
        <v>10</v>
      </c>
      <c r="B1560" s="107"/>
      <c r="C1560" s="352" t="s">
        <v>300</v>
      </c>
      <c r="D1560" s="357" t="s">
        <v>4100</v>
      </c>
      <c r="E1560" s="108">
        <v>10</v>
      </c>
      <c r="F1560" s="128">
        <v>200</v>
      </c>
      <c r="G1560" s="35">
        <f t="shared" si="12"/>
        <v>2000</v>
      </c>
    </row>
    <row r="1561" spans="1:7" x14ac:dyDescent="0.2">
      <c r="A1561" s="29">
        <v>11</v>
      </c>
      <c r="B1561" s="107"/>
      <c r="C1561" s="352" t="s">
        <v>300</v>
      </c>
      <c r="D1561" s="357" t="s">
        <v>2782</v>
      </c>
      <c r="E1561" s="745">
        <v>10</v>
      </c>
      <c r="F1561" s="659">
        <v>350</v>
      </c>
      <c r="G1561" s="35">
        <f t="shared" si="12"/>
        <v>3500</v>
      </c>
    </row>
    <row r="1562" spans="1:7" x14ac:dyDescent="0.2">
      <c r="A1562" s="29">
        <v>12</v>
      </c>
      <c r="B1562" s="107"/>
      <c r="C1562" s="352" t="s">
        <v>300</v>
      </c>
      <c r="D1562" s="357" t="s">
        <v>4101</v>
      </c>
      <c r="E1562" s="388">
        <v>10</v>
      </c>
      <c r="F1562" s="387">
        <v>200</v>
      </c>
      <c r="G1562" s="35">
        <f t="shared" si="12"/>
        <v>2000</v>
      </c>
    </row>
    <row r="1563" spans="1:7" x14ac:dyDescent="0.2">
      <c r="A1563" s="29"/>
      <c r="B1563" s="101"/>
      <c r="C1563" s="41"/>
      <c r="D1563" s="144"/>
      <c r="E1563" s="108"/>
      <c r="F1563" s="128"/>
      <c r="G1563" s="35"/>
    </row>
    <row r="1564" spans="1:7" x14ac:dyDescent="0.2">
      <c r="A1564" s="29"/>
      <c r="B1564" s="646"/>
      <c r="C1564" s="647"/>
      <c r="D1564" s="790"/>
      <c r="E1564" s="745"/>
      <c r="F1564" s="659"/>
      <c r="G1564" s="35"/>
    </row>
    <row r="1565" spans="1:7" x14ac:dyDescent="0.2">
      <c r="A1565" s="29"/>
      <c r="B1565" s="101"/>
      <c r="C1565" s="41"/>
      <c r="D1565" s="364"/>
      <c r="E1565" s="153"/>
      <c r="F1565" s="128"/>
      <c r="G1565" s="35"/>
    </row>
    <row r="1566" spans="1:7" x14ac:dyDescent="0.2">
      <c r="A1566" s="29"/>
      <c r="B1566" s="106"/>
      <c r="C1566" s="41"/>
      <c r="D1566" s="136"/>
      <c r="E1566" s="104"/>
      <c r="F1566" s="154"/>
      <c r="G1566" s="35"/>
    </row>
    <row r="1567" spans="1:7" x14ac:dyDescent="0.2">
      <c r="A1567" s="29"/>
      <c r="B1567" s="105"/>
      <c r="C1567" s="41"/>
      <c r="D1567" s="130"/>
      <c r="E1567" s="104"/>
      <c r="F1567" s="154"/>
      <c r="G1567" s="35"/>
    </row>
    <row r="1568" spans="1:7" x14ac:dyDescent="0.2">
      <c r="A1568" s="29"/>
      <c r="B1568" s="105"/>
      <c r="C1568" s="41"/>
      <c r="D1568" s="136"/>
      <c r="E1568" s="104"/>
      <c r="F1568" s="154"/>
      <c r="G1568" s="35"/>
    </row>
    <row r="1569" spans="1:7" x14ac:dyDescent="0.2">
      <c r="A1569" s="29"/>
      <c r="B1569" s="101"/>
      <c r="C1569" s="41"/>
      <c r="D1569" s="136"/>
      <c r="E1569" s="104"/>
      <c r="F1569" s="154"/>
      <c r="G1569" s="35"/>
    </row>
    <row r="1570" spans="1:7" x14ac:dyDescent="0.2">
      <c r="A1570" s="29"/>
      <c r="B1570" s="101"/>
      <c r="C1570" s="41"/>
      <c r="D1570" s="357"/>
      <c r="E1570" s="104"/>
      <c r="F1570" s="154"/>
      <c r="G1570" s="35"/>
    </row>
    <row r="1571" spans="1:7" x14ac:dyDescent="0.2">
      <c r="A1571" s="29"/>
      <c r="B1571" s="101"/>
      <c r="C1571" s="41"/>
      <c r="D1571" s="136"/>
      <c r="E1571" s="104"/>
      <c r="F1571" s="154"/>
      <c r="G1571" s="35"/>
    </row>
    <row r="1572" spans="1:7" x14ac:dyDescent="0.2">
      <c r="A1572" s="29"/>
      <c r="B1572" s="101"/>
      <c r="C1572" s="41"/>
      <c r="D1572" s="136"/>
      <c r="E1572" s="104"/>
      <c r="F1572" s="154"/>
      <c r="G1572" s="35"/>
    </row>
    <row r="1573" spans="1:7" x14ac:dyDescent="0.2">
      <c r="A1573" s="29"/>
      <c r="B1573" s="101"/>
      <c r="C1573" s="41"/>
      <c r="D1573" s="58"/>
      <c r="E1573" s="104"/>
      <c r="F1573" s="154"/>
      <c r="G1573" s="35"/>
    </row>
    <row r="1574" spans="1:7" x14ac:dyDescent="0.2">
      <c r="A1574" s="29"/>
      <c r="B1574" s="101"/>
      <c r="C1574" s="41"/>
      <c r="D1574" s="873"/>
      <c r="E1574" s="104"/>
      <c r="F1574" s="154"/>
      <c r="G1574" s="35"/>
    </row>
    <row r="1575" spans="1:7" x14ac:dyDescent="0.2">
      <c r="A1575" s="29"/>
      <c r="B1575" s="101"/>
      <c r="C1575" s="41"/>
      <c r="D1575" s="136"/>
      <c r="E1575" s="153"/>
      <c r="F1575" s="128"/>
      <c r="G1575" s="35"/>
    </row>
    <row r="1576" spans="1:7" x14ac:dyDescent="0.2">
      <c r="A1576" s="29"/>
      <c r="B1576" s="101"/>
      <c r="C1576" s="41"/>
      <c r="D1576" s="136"/>
      <c r="E1576" s="153"/>
      <c r="F1576" s="128"/>
      <c r="G1576" s="35"/>
    </row>
    <row r="1577" spans="1:7" x14ac:dyDescent="0.2">
      <c r="A1577" s="29"/>
      <c r="B1577" s="101"/>
      <c r="C1577" s="41"/>
      <c r="D1577" s="136"/>
      <c r="E1577" s="153"/>
      <c r="F1577" s="128"/>
      <c r="G1577" s="35"/>
    </row>
    <row r="1578" spans="1:7" x14ac:dyDescent="0.2">
      <c r="A1578" s="29"/>
      <c r="B1578" s="101"/>
      <c r="C1578" s="41"/>
      <c r="D1578" s="136"/>
      <c r="E1578" s="153"/>
      <c r="F1578" s="128"/>
      <c r="G1578" s="35"/>
    </row>
    <row r="1579" spans="1:7" x14ac:dyDescent="0.2">
      <c r="A1579" s="29"/>
      <c r="B1579" s="101"/>
      <c r="C1579" s="41"/>
      <c r="D1579" s="136"/>
      <c r="E1579" s="153"/>
      <c r="F1579" s="128"/>
      <c r="G1579" s="35"/>
    </row>
    <row r="1580" spans="1:7" x14ac:dyDescent="0.2">
      <c r="A1580" s="29"/>
      <c r="B1580" s="101"/>
      <c r="C1580" s="41"/>
      <c r="D1580" s="136"/>
      <c r="E1580" s="153"/>
      <c r="F1580" s="128"/>
      <c r="G1580" s="35"/>
    </row>
    <row r="1581" spans="1:7" x14ac:dyDescent="0.2">
      <c r="A1581" s="29"/>
      <c r="B1581" s="101"/>
      <c r="C1581" s="41"/>
      <c r="D1581" s="136"/>
      <c r="E1581" s="102"/>
      <c r="F1581" s="128"/>
      <c r="G1581" s="35"/>
    </row>
    <row r="1582" spans="1:7" x14ac:dyDescent="0.2">
      <c r="A1582" s="29"/>
      <c r="B1582" s="101"/>
      <c r="C1582" s="41"/>
      <c r="D1582" s="144"/>
      <c r="E1582" s="108"/>
      <c r="F1582" s="149"/>
      <c r="G1582" s="35"/>
    </row>
    <row r="1583" spans="1:7" x14ac:dyDescent="0.2">
      <c r="A1583" s="61"/>
      <c r="B1583" s="101"/>
      <c r="C1583" s="41"/>
      <c r="D1583" s="144"/>
      <c r="E1583" s="108"/>
      <c r="F1583" s="149"/>
      <c r="G1583" s="71"/>
    </row>
    <row r="1584" spans="1:7" ht="13.5" thickBot="1" x14ac:dyDescent="0.25">
      <c r="A1584" s="212"/>
      <c r="B1584" s="132"/>
      <c r="C1584" s="115"/>
      <c r="D1584" s="115"/>
      <c r="E1584" s="132"/>
      <c r="F1584" s="49" t="s">
        <v>15</v>
      </c>
      <c r="G1584" s="213">
        <f>SUM(G1547:G1583)</f>
        <v>30000</v>
      </c>
    </row>
    <row r="1585" spans="1:7" ht="13.5" thickTop="1" x14ac:dyDescent="0.2">
      <c r="A1585" s="1149" t="s">
        <v>4103</v>
      </c>
      <c r="B1585" s="1186"/>
      <c r="C1585" s="1186"/>
      <c r="D1585" s="1186"/>
      <c r="E1585" s="1186"/>
      <c r="F1585" s="1186"/>
      <c r="G1585" s="1187"/>
    </row>
    <row r="1586" spans="1:7" ht="13.5" thickBot="1" x14ac:dyDescent="0.25">
      <c r="A1586" s="359"/>
      <c r="B1586" s="355"/>
      <c r="C1586" s="355" t="s">
        <v>4104</v>
      </c>
      <c r="D1586" s="360"/>
      <c r="E1586" s="355"/>
      <c r="F1586" s="361"/>
      <c r="G1586" s="362"/>
    </row>
    <row r="1587" spans="1:7" ht="13.5" thickTop="1" x14ac:dyDescent="0.2">
      <c r="A1587" s="1130"/>
      <c r="B1587" s="1131"/>
      <c r="C1587" s="1131"/>
      <c r="D1587" s="57" t="s">
        <v>11</v>
      </c>
      <c r="E1587" s="1132" t="s">
        <v>12</v>
      </c>
      <c r="F1587" s="1132"/>
      <c r="G1587" s="1133"/>
    </row>
    <row r="1588" spans="1:7" x14ac:dyDescent="0.2">
      <c r="A1588" s="1134" t="s">
        <v>17</v>
      </c>
      <c r="B1588" s="1135"/>
      <c r="C1588" s="1135"/>
      <c r="D1588" s="39"/>
      <c r="E1588" s="1136"/>
      <c r="F1588" s="1137"/>
      <c r="G1588" s="1138"/>
    </row>
    <row r="1589" spans="1:7" x14ac:dyDescent="0.2">
      <c r="A1589" s="1134" t="s">
        <v>38</v>
      </c>
      <c r="B1589" s="1135"/>
      <c r="C1589" s="1135"/>
      <c r="D1589" s="73" t="s">
        <v>147</v>
      </c>
      <c r="E1589" s="1139" t="s">
        <v>142</v>
      </c>
      <c r="F1589" s="1139"/>
      <c r="G1589" s="1140"/>
    </row>
    <row r="1590" spans="1:7" ht="13.5" thickBot="1" x14ac:dyDescent="0.25">
      <c r="A1590" s="1141" t="s">
        <v>39</v>
      </c>
      <c r="B1590" s="1142"/>
      <c r="C1590" s="1142"/>
      <c r="D1590" s="59" t="s">
        <v>148</v>
      </c>
      <c r="E1590" s="1198" t="s">
        <v>0</v>
      </c>
      <c r="F1590" s="1143"/>
      <c r="G1590" s="1144"/>
    </row>
    <row r="1591" spans="1:7" ht="16.5" x14ac:dyDescent="0.25">
      <c r="A1591" s="1152" t="s">
        <v>29</v>
      </c>
      <c r="B1591" s="1153"/>
      <c r="C1591" s="1153"/>
      <c r="D1591" s="1153"/>
      <c r="E1591" s="1153"/>
      <c r="F1591" s="1153"/>
      <c r="G1591" s="1154"/>
    </row>
    <row r="1592" spans="1:7" x14ac:dyDescent="0.2">
      <c r="A1592" s="1155" t="s">
        <v>48</v>
      </c>
      <c r="B1592" s="1156"/>
      <c r="C1592" s="1156"/>
      <c r="D1592" s="1156"/>
      <c r="E1592" s="1156"/>
      <c r="F1592" s="1156"/>
      <c r="G1592" s="1157"/>
    </row>
    <row r="1593" spans="1:7" x14ac:dyDescent="0.2">
      <c r="A1593" s="1158" t="s">
        <v>49</v>
      </c>
      <c r="B1593" s="1159"/>
      <c r="C1593" s="1159"/>
      <c r="D1593" s="1159"/>
      <c r="E1593" s="1159"/>
      <c r="F1593" s="1159"/>
      <c r="G1593" s="1160"/>
    </row>
    <row r="1594" spans="1:7" x14ac:dyDescent="0.2">
      <c r="A1594" s="6"/>
      <c r="B1594" s="99"/>
      <c r="C1594" s="8"/>
      <c r="D1594" s="9"/>
      <c r="E1594" s="99"/>
      <c r="F1594" s="10"/>
      <c r="G1594" s="373" t="s">
        <v>8</v>
      </c>
    </row>
    <row r="1595" spans="1:7" x14ac:dyDescent="0.2">
      <c r="A1595" s="12" t="s">
        <v>1</v>
      </c>
      <c r="B1595" s="13"/>
      <c r="C1595" s="14" t="s">
        <v>7</v>
      </c>
      <c r="D1595" s="13"/>
      <c r="E1595" s="343" t="s">
        <v>4207</v>
      </c>
      <c r="F1595" s="98"/>
      <c r="G1595" s="344" t="s">
        <v>4200</v>
      </c>
    </row>
    <row r="1596" spans="1:7" x14ac:dyDescent="0.2">
      <c r="A1596" s="17" t="s">
        <v>8</v>
      </c>
      <c r="B1596" s="100"/>
      <c r="C1596" s="19"/>
      <c r="D1596" s="4"/>
      <c r="E1596" s="1145"/>
      <c r="F1596" s="1146"/>
      <c r="G1596" s="20"/>
    </row>
    <row r="1597" spans="1:7" x14ac:dyDescent="0.2">
      <c r="A1597" s="21" t="s">
        <v>37</v>
      </c>
      <c r="B1597" s="22"/>
      <c r="C1597" s="22"/>
      <c r="D1597" s="22"/>
      <c r="E1597" s="23" t="s">
        <v>46</v>
      </c>
      <c r="F1597" s="24"/>
      <c r="G1597" s="20" t="s">
        <v>50</v>
      </c>
    </row>
    <row r="1598" spans="1:7" x14ac:dyDescent="0.2">
      <c r="A1598" s="6"/>
      <c r="B1598" s="99"/>
      <c r="C1598" s="8"/>
      <c r="D1598" s="8"/>
      <c r="E1598" s="1147"/>
      <c r="F1598" s="1148"/>
      <c r="G1598" s="25"/>
    </row>
    <row r="1599" spans="1:7" ht="26.25" thickBot="1" x14ac:dyDescent="0.25">
      <c r="A1599" s="210" t="s">
        <v>47</v>
      </c>
      <c r="B1599" s="28" t="s">
        <v>23</v>
      </c>
      <c r="C1599" s="28" t="s">
        <v>34</v>
      </c>
      <c r="D1599" s="110" t="s">
        <v>53</v>
      </c>
      <c r="E1599" s="114" t="s">
        <v>54</v>
      </c>
      <c r="F1599" s="111" t="s">
        <v>55</v>
      </c>
      <c r="G1599" s="112" t="s">
        <v>35</v>
      </c>
    </row>
    <row r="1600" spans="1:7" ht="13.5" thickTop="1" x14ac:dyDescent="0.2">
      <c r="A1600" s="29">
        <v>1</v>
      </c>
      <c r="B1600" s="101"/>
      <c r="C1600" s="352" t="s">
        <v>153</v>
      </c>
      <c r="D1600" s="357" t="s">
        <v>2306</v>
      </c>
      <c r="E1600" s="158">
        <v>1</v>
      </c>
      <c r="F1600" s="128">
        <v>5000</v>
      </c>
      <c r="G1600" s="35">
        <f>F1600*E1600</f>
        <v>5000</v>
      </c>
    </row>
    <row r="1601" spans="1:7" x14ac:dyDescent="0.2">
      <c r="A1601" s="29"/>
      <c r="B1601" s="101"/>
      <c r="C1601" s="352"/>
      <c r="D1601" s="351" t="s">
        <v>4201</v>
      </c>
      <c r="E1601" s="108"/>
      <c r="F1601" s="384" t="s">
        <v>2685</v>
      </c>
      <c r="G1601" s="35"/>
    </row>
    <row r="1602" spans="1:7" x14ac:dyDescent="0.2">
      <c r="A1602" s="29"/>
      <c r="B1602" s="646"/>
      <c r="C1602" s="656"/>
      <c r="D1602" s="657"/>
      <c r="E1602" s="745"/>
      <c r="F1602" s="659"/>
      <c r="G1602" s="35"/>
    </row>
    <row r="1603" spans="1:7" x14ac:dyDescent="0.2">
      <c r="A1603" s="345"/>
      <c r="B1603" s="101"/>
      <c r="C1603" s="352"/>
      <c r="D1603" s="351"/>
      <c r="E1603" s="388"/>
      <c r="F1603" s="387"/>
      <c r="G1603" s="353"/>
    </row>
    <row r="1604" spans="1:7" x14ac:dyDescent="0.2">
      <c r="A1604" s="29"/>
      <c r="B1604" s="101"/>
      <c r="C1604" s="352"/>
      <c r="D1604" s="357"/>
      <c r="E1604" s="108"/>
      <c r="F1604" s="149"/>
      <c r="G1604" s="35"/>
    </row>
    <row r="1605" spans="1:7" x14ac:dyDescent="0.2">
      <c r="A1605" s="29"/>
      <c r="B1605" s="101"/>
      <c r="C1605" s="352"/>
      <c r="D1605" s="351"/>
      <c r="E1605" s="108"/>
      <c r="F1605" s="128"/>
      <c r="G1605" s="35"/>
    </row>
    <row r="1606" spans="1:7" x14ac:dyDescent="0.2">
      <c r="A1606" s="29"/>
      <c r="B1606" s="105"/>
      <c r="C1606" s="41"/>
      <c r="D1606" s="351"/>
      <c r="E1606" s="102"/>
      <c r="F1606" s="128"/>
      <c r="G1606" s="35"/>
    </row>
    <row r="1607" spans="1:7" x14ac:dyDescent="0.2">
      <c r="A1607" s="29"/>
      <c r="B1607" s="105"/>
      <c r="C1607" s="41"/>
      <c r="D1607" s="338"/>
      <c r="E1607" s="102"/>
      <c r="F1607" s="128"/>
      <c r="G1607" s="35"/>
    </row>
    <row r="1608" spans="1:7" x14ac:dyDescent="0.2">
      <c r="A1608" s="29"/>
      <c r="B1608" s="105"/>
      <c r="C1608" s="352"/>
      <c r="D1608" s="351"/>
      <c r="E1608" s="102"/>
      <c r="F1608" s="128"/>
      <c r="G1608" s="35"/>
    </row>
    <row r="1609" spans="1:7" x14ac:dyDescent="0.2">
      <c r="A1609" s="29"/>
      <c r="B1609" s="151"/>
      <c r="C1609" s="119"/>
      <c r="D1609" s="351"/>
      <c r="E1609" s="108"/>
      <c r="F1609" s="150"/>
      <c r="G1609" s="35"/>
    </row>
    <row r="1610" spans="1:7" x14ac:dyDescent="0.2">
      <c r="A1610" s="29"/>
      <c r="B1610" s="101"/>
      <c r="C1610" s="41"/>
      <c r="D1610" s="144"/>
      <c r="E1610" s="155"/>
      <c r="F1610" s="128"/>
      <c r="G1610" s="35"/>
    </row>
    <row r="1611" spans="1:7" x14ac:dyDescent="0.2">
      <c r="A1611" s="29"/>
      <c r="B1611" s="106"/>
      <c r="C1611" s="41"/>
      <c r="D1611" s="136"/>
      <c r="E1611" s="104"/>
      <c r="F1611" s="128"/>
      <c r="G1611" s="35"/>
    </row>
    <row r="1612" spans="1:7" x14ac:dyDescent="0.2">
      <c r="A1612" s="29"/>
      <c r="B1612" s="105"/>
      <c r="C1612" s="41"/>
      <c r="D1612" s="357" t="s">
        <v>483</v>
      </c>
      <c r="E1612" s="108"/>
      <c r="F1612" s="152"/>
      <c r="G1612" s="35"/>
    </row>
    <row r="1613" spans="1:7" x14ac:dyDescent="0.2">
      <c r="A1613" s="29"/>
      <c r="B1613" s="107"/>
      <c r="C1613" s="41"/>
      <c r="D1613" s="136"/>
      <c r="E1613" s="153"/>
      <c r="F1613" s="128"/>
      <c r="G1613" s="35"/>
    </row>
    <row r="1614" spans="1:7" x14ac:dyDescent="0.2">
      <c r="A1614" s="29"/>
      <c r="B1614" s="107"/>
      <c r="C1614" s="41"/>
      <c r="D1614" s="136"/>
      <c r="E1614" s="153"/>
      <c r="F1614" s="128"/>
      <c r="G1614" s="35"/>
    </row>
    <row r="1615" spans="1:7" x14ac:dyDescent="0.2">
      <c r="A1615" s="29"/>
      <c r="B1615" s="107"/>
      <c r="C1615" s="41"/>
      <c r="D1615" s="136"/>
      <c r="E1615" s="153"/>
      <c r="F1615" s="128"/>
      <c r="G1615" s="35"/>
    </row>
    <row r="1616" spans="1:7" x14ac:dyDescent="0.2">
      <c r="A1616" s="29"/>
      <c r="B1616" s="107"/>
      <c r="C1616" s="41"/>
      <c r="D1616" s="136"/>
      <c r="E1616" s="153"/>
      <c r="F1616" s="128"/>
      <c r="G1616" s="35"/>
    </row>
    <row r="1617" spans="1:7" x14ac:dyDescent="0.2">
      <c r="A1617" s="29"/>
      <c r="B1617" s="101"/>
      <c r="C1617" s="41"/>
      <c r="D1617" s="144"/>
      <c r="E1617" s="108"/>
      <c r="F1617" s="128"/>
      <c r="G1617" s="35"/>
    </row>
    <row r="1618" spans="1:7" x14ac:dyDescent="0.2">
      <c r="A1618" s="29"/>
      <c r="B1618" s="101"/>
      <c r="C1618" s="41"/>
      <c r="D1618" s="144"/>
      <c r="E1618" s="153"/>
      <c r="F1618" s="128"/>
      <c r="G1618" s="35"/>
    </row>
    <row r="1619" spans="1:7" x14ac:dyDescent="0.2">
      <c r="A1619" s="29"/>
      <c r="B1619" s="106"/>
      <c r="C1619" s="41"/>
      <c r="D1619" s="136"/>
      <c r="E1619" s="104"/>
      <c r="F1619" s="154"/>
      <c r="G1619" s="35"/>
    </row>
    <row r="1620" spans="1:7" x14ac:dyDescent="0.2">
      <c r="A1620" s="29"/>
      <c r="B1620" s="105"/>
      <c r="C1620" s="41"/>
      <c r="D1620" s="130"/>
      <c r="E1620" s="104"/>
      <c r="F1620" s="154"/>
      <c r="G1620" s="35"/>
    </row>
    <row r="1621" spans="1:7" x14ac:dyDescent="0.2">
      <c r="A1621" s="29"/>
      <c r="B1621" s="105"/>
      <c r="C1621" s="41"/>
      <c r="D1621" s="136"/>
      <c r="E1621" s="104"/>
      <c r="F1621" s="154"/>
      <c r="G1621" s="35"/>
    </row>
    <row r="1622" spans="1:7" x14ac:dyDescent="0.2">
      <c r="A1622" s="29"/>
      <c r="B1622" s="101"/>
      <c r="C1622" s="41"/>
      <c r="D1622" s="136"/>
      <c r="E1622" s="104"/>
      <c r="F1622" s="154"/>
      <c r="G1622" s="35"/>
    </row>
    <row r="1623" spans="1:7" x14ac:dyDescent="0.2">
      <c r="A1623" s="29"/>
      <c r="B1623" s="101"/>
      <c r="C1623" s="41"/>
      <c r="D1623" s="357"/>
      <c r="E1623" s="104"/>
      <c r="F1623" s="154"/>
      <c r="G1623" s="35"/>
    </row>
    <row r="1624" spans="1:7" x14ac:dyDescent="0.2">
      <c r="A1624" s="29"/>
      <c r="B1624" s="101"/>
      <c r="C1624" s="41"/>
      <c r="D1624" s="136"/>
      <c r="E1624" s="104"/>
      <c r="F1624" s="154"/>
      <c r="G1624" s="35"/>
    </row>
    <row r="1625" spans="1:7" x14ac:dyDescent="0.2">
      <c r="A1625" s="29"/>
      <c r="B1625" s="101"/>
      <c r="C1625" s="41"/>
      <c r="D1625" s="136"/>
      <c r="E1625" s="104"/>
      <c r="F1625" s="154"/>
      <c r="G1625" s="35"/>
    </row>
    <row r="1626" spans="1:7" x14ac:dyDescent="0.2">
      <c r="A1626" s="29"/>
      <c r="B1626" s="101"/>
      <c r="C1626" s="41"/>
      <c r="D1626" s="58"/>
      <c r="E1626" s="104"/>
      <c r="F1626" s="154"/>
      <c r="G1626" s="35"/>
    </row>
    <row r="1627" spans="1:7" x14ac:dyDescent="0.2">
      <c r="A1627" s="29"/>
      <c r="B1627" s="101"/>
      <c r="C1627" s="41"/>
      <c r="D1627" s="873"/>
      <c r="E1627" s="104"/>
      <c r="F1627" s="154"/>
      <c r="G1627" s="35"/>
    </row>
    <row r="1628" spans="1:7" x14ac:dyDescent="0.2">
      <c r="A1628" s="29"/>
      <c r="B1628" s="101"/>
      <c r="C1628" s="41"/>
      <c r="D1628" s="136"/>
      <c r="E1628" s="153"/>
      <c r="F1628" s="128"/>
      <c r="G1628" s="35"/>
    </row>
    <row r="1629" spans="1:7" x14ac:dyDescent="0.2">
      <c r="A1629" s="29"/>
      <c r="B1629" s="101"/>
      <c r="C1629" s="41"/>
      <c r="D1629" s="136"/>
      <c r="E1629" s="153"/>
      <c r="F1629" s="128"/>
      <c r="G1629" s="35"/>
    </row>
    <row r="1630" spans="1:7" x14ac:dyDescent="0.2">
      <c r="A1630" s="29"/>
      <c r="B1630" s="101"/>
      <c r="C1630" s="41"/>
      <c r="D1630" s="136"/>
      <c r="E1630" s="153"/>
      <c r="F1630" s="128"/>
      <c r="G1630" s="35"/>
    </row>
    <row r="1631" spans="1:7" x14ac:dyDescent="0.2">
      <c r="A1631" s="29"/>
      <c r="B1631" s="101"/>
      <c r="C1631" s="41"/>
      <c r="D1631" s="136"/>
      <c r="E1631" s="153"/>
      <c r="F1631" s="128"/>
      <c r="G1631" s="35"/>
    </row>
    <row r="1632" spans="1:7" x14ac:dyDescent="0.2">
      <c r="A1632" s="29"/>
      <c r="B1632" s="101"/>
      <c r="C1632" s="41"/>
      <c r="D1632" s="136"/>
      <c r="E1632" s="153"/>
      <c r="F1632" s="128"/>
      <c r="G1632" s="35"/>
    </row>
    <row r="1633" spans="1:7" x14ac:dyDescent="0.2">
      <c r="A1633" s="29"/>
      <c r="B1633" s="101"/>
      <c r="C1633" s="41"/>
      <c r="D1633" s="136"/>
      <c r="E1633" s="153"/>
      <c r="F1633" s="128"/>
      <c r="G1633" s="35"/>
    </row>
    <row r="1634" spans="1:7" x14ac:dyDescent="0.2">
      <c r="A1634" s="29"/>
      <c r="B1634" s="101"/>
      <c r="C1634" s="41"/>
      <c r="D1634" s="136"/>
      <c r="E1634" s="102"/>
      <c r="F1634" s="128"/>
      <c r="G1634" s="35"/>
    </row>
    <row r="1635" spans="1:7" x14ac:dyDescent="0.2">
      <c r="A1635" s="29"/>
      <c r="B1635" s="101"/>
      <c r="C1635" s="41"/>
      <c r="D1635" s="144"/>
      <c r="E1635" s="108"/>
      <c r="F1635" s="149"/>
      <c r="G1635" s="35"/>
    </row>
    <row r="1636" spans="1:7" x14ac:dyDescent="0.2">
      <c r="A1636" s="61"/>
      <c r="B1636" s="101"/>
      <c r="C1636" s="41"/>
      <c r="D1636" s="144"/>
      <c r="E1636" s="108"/>
      <c r="F1636" s="149"/>
      <c r="G1636" s="71"/>
    </row>
    <row r="1637" spans="1:7" ht="13.5" thickBot="1" x14ac:dyDescent="0.25">
      <c r="A1637" s="212"/>
      <c r="B1637" s="132"/>
      <c r="C1637" s="115"/>
      <c r="D1637" s="115"/>
      <c r="E1637" s="132"/>
      <c r="F1637" s="49" t="s">
        <v>15</v>
      </c>
      <c r="G1637" s="213">
        <f>SUM(G1600:G1636)</f>
        <v>5000</v>
      </c>
    </row>
    <row r="1638" spans="1:7" ht="13.5" thickTop="1" x14ac:dyDescent="0.2">
      <c r="A1638" s="1149" t="s">
        <v>4202</v>
      </c>
      <c r="B1638" s="1186"/>
      <c r="C1638" s="1186"/>
      <c r="D1638" s="1186"/>
      <c r="E1638" s="1186"/>
      <c r="F1638" s="1186"/>
      <c r="G1638" s="1187"/>
    </row>
    <row r="1639" spans="1:7" ht="13.5" thickBot="1" x14ac:dyDescent="0.25">
      <c r="A1639" s="359"/>
      <c r="B1639" s="355"/>
      <c r="C1639" s="355" t="s">
        <v>8</v>
      </c>
      <c r="D1639" s="360"/>
      <c r="E1639" s="355"/>
      <c r="F1639" s="361"/>
      <c r="G1639" s="362"/>
    </row>
    <row r="1640" spans="1:7" ht="13.5" thickTop="1" x14ac:dyDescent="0.2">
      <c r="A1640" s="1130"/>
      <c r="B1640" s="1131"/>
      <c r="C1640" s="1131"/>
      <c r="D1640" s="57" t="s">
        <v>11</v>
      </c>
      <c r="E1640" s="1132" t="s">
        <v>12</v>
      </c>
      <c r="F1640" s="1132"/>
      <c r="G1640" s="1133"/>
    </row>
    <row r="1641" spans="1:7" x14ac:dyDescent="0.2">
      <c r="A1641" s="1134" t="s">
        <v>17</v>
      </c>
      <c r="B1641" s="1135"/>
      <c r="C1641" s="1135"/>
      <c r="D1641" s="39"/>
      <c r="E1641" s="1136"/>
      <c r="F1641" s="1137"/>
      <c r="G1641" s="1138"/>
    </row>
    <row r="1642" spans="1:7" x14ac:dyDescent="0.2">
      <c r="A1642" s="1134" t="s">
        <v>38</v>
      </c>
      <c r="B1642" s="1135"/>
      <c r="C1642" s="1135"/>
      <c r="D1642" s="73" t="s">
        <v>147</v>
      </c>
      <c r="E1642" s="1139" t="s">
        <v>142</v>
      </c>
      <c r="F1642" s="1139"/>
      <c r="G1642" s="1140"/>
    </row>
    <row r="1643" spans="1:7" ht="13.5" thickBot="1" x14ac:dyDescent="0.25">
      <c r="A1643" s="1141" t="s">
        <v>39</v>
      </c>
      <c r="B1643" s="1142"/>
      <c r="C1643" s="1142"/>
      <c r="D1643" s="59" t="s">
        <v>148</v>
      </c>
      <c r="E1643" s="1198" t="s">
        <v>0</v>
      </c>
      <c r="F1643" s="1143"/>
      <c r="G1643" s="1144"/>
    </row>
    <row r="1644" spans="1:7" ht="16.5" x14ac:dyDescent="0.25">
      <c r="A1644" s="1152" t="s">
        <v>29</v>
      </c>
      <c r="B1644" s="1153"/>
      <c r="C1644" s="1153"/>
      <c r="D1644" s="1153"/>
      <c r="E1644" s="1153"/>
      <c r="F1644" s="1153"/>
      <c r="G1644" s="1154"/>
    </row>
    <row r="1645" spans="1:7" x14ac:dyDescent="0.2">
      <c r="A1645" s="1155" t="s">
        <v>48</v>
      </c>
      <c r="B1645" s="1156"/>
      <c r="C1645" s="1156"/>
      <c r="D1645" s="1156"/>
      <c r="E1645" s="1156"/>
      <c r="F1645" s="1156"/>
      <c r="G1645" s="1157"/>
    </row>
    <row r="1646" spans="1:7" x14ac:dyDescent="0.2">
      <c r="A1646" s="1158" t="s">
        <v>49</v>
      </c>
      <c r="B1646" s="1159"/>
      <c r="C1646" s="1159"/>
      <c r="D1646" s="1159"/>
      <c r="E1646" s="1159"/>
      <c r="F1646" s="1159"/>
      <c r="G1646" s="1160"/>
    </row>
    <row r="1647" spans="1:7" x14ac:dyDescent="0.2">
      <c r="A1647" s="6"/>
      <c r="B1647" s="99"/>
      <c r="C1647" s="8"/>
      <c r="D1647" s="9"/>
      <c r="E1647" s="99"/>
      <c r="F1647" s="10"/>
      <c r="G1647" s="373" t="s">
        <v>8</v>
      </c>
    </row>
    <row r="1648" spans="1:7" x14ac:dyDescent="0.2">
      <c r="A1648" s="12" t="s">
        <v>1</v>
      </c>
      <c r="B1648" s="13"/>
      <c r="C1648" s="14" t="s">
        <v>7</v>
      </c>
      <c r="D1648" s="13"/>
      <c r="E1648" s="343" t="s">
        <v>4694</v>
      </c>
      <c r="F1648" s="98"/>
      <c r="G1648" s="344" t="s">
        <v>4627</v>
      </c>
    </row>
    <row r="1649" spans="1:7" x14ac:dyDescent="0.2">
      <c r="A1649" s="17" t="s">
        <v>8</v>
      </c>
      <c r="B1649" s="100"/>
      <c r="C1649" s="19"/>
      <c r="D1649" s="4"/>
      <c r="E1649" s="1145"/>
      <c r="F1649" s="1146"/>
      <c r="G1649" s="20"/>
    </row>
    <row r="1650" spans="1:7" x14ac:dyDescent="0.2">
      <c r="A1650" s="21" t="s">
        <v>37</v>
      </c>
      <c r="B1650" s="22"/>
      <c r="C1650" s="22"/>
      <c r="D1650" s="22"/>
      <c r="E1650" s="23" t="s">
        <v>46</v>
      </c>
      <c r="F1650" s="24"/>
      <c r="G1650" s="20" t="s">
        <v>50</v>
      </c>
    </row>
    <row r="1651" spans="1:7" x14ac:dyDescent="0.2">
      <c r="A1651" s="6"/>
      <c r="B1651" s="99"/>
      <c r="C1651" s="8"/>
      <c r="D1651" s="8"/>
      <c r="E1651" s="1147"/>
      <c r="F1651" s="1148"/>
      <c r="G1651" s="25"/>
    </row>
    <row r="1652" spans="1:7" ht="26.25" thickBot="1" x14ac:dyDescent="0.25">
      <c r="A1652" s="210" t="s">
        <v>47</v>
      </c>
      <c r="B1652" s="28" t="s">
        <v>23</v>
      </c>
      <c r="C1652" s="28" t="s">
        <v>34</v>
      </c>
      <c r="D1652" s="110" t="s">
        <v>53</v>
      </c>
      <c r="E1652" s="114" t="s">
        <v>54</v>
      </c>
      <c r="F1652" s="111" t="s">
        <v>55</v>
      </c>
      <c r="G1652" s="112" t="s">
        <v>35</v>
      </c>
    </row>
    <row r="1653" spans="1:7" ht="13.5" thickTop="1" x14ac:dyDescent="0.2">
      <c r="A1653" s="29">
        <v>1</v>
      </c>
      <c r="B1653" s="101"/>
      <c r="C1653" s="352" t="s">
        <v>2311</v>
      </c>
      <c r="D1653" s="357" t="s">
        <v>2310</v>
      </c>
      <c r="E1653" s="158">
        <v>67</v>
      </c>
      <c r="F1653" s="128">
        <v>40</v>
      </c>
      <c r="G1653" s="35">
        <f>F1653*E1653</f>
        <v>2680</v>
      </c>
    </row>
    <row r="1654" spans="1:7" x14ac:dyDescent="0.2">
      <c r="A1654" s="29"/>
      <c r="B1654" s="101"/>
      <c r="C1654" s="352"/>
      <c r="D1654" s="351"/>
      <c r="E1654" s="108"/>
      <c r="F1654" s="128"/>
      <c r="G1654" s="35"/>
    </row>
    <row r="1655" spans="1:7" x14ac:dyDescent="0.2">
      <c r="A1655" s="29"/>
      <c r="B1655" s="646"/>
      <c r="C1655" s="656"/>
      <c r="D1655" s="657"/>
      <c r="E1655" s="745"/>
      <c r="F1655" s="659"/>
      <c r="G1655" s="35"/>
    </row>
    <row r="1656" spans="1:7" x14ac:dyDescent="0.2">
      <c r="A1656" s="345"/>
      <c r="B1656" s="101"/>
      <c r="C1656" s="352"/>
      <c r="D1656" s="351"/>
      <c r="E1656" s="388"/>
      <c r="F1656" s="387"/>
      <c r="G1656" s="353"/>
    </row>
    <row r="1657" spans="1:7" x14ac:dyDescent="0.2">
      <c r="A1657" s="29"/>
      <c r="B1657" s="101"/>
      <c r="C1657" s="352"/>
      <c r="D1657" s="357"/>
      <c r="E1657" s="108"/>
      <c r="F1657" s="149"/>
      <c r="G1657" s="35"/>
    </row>
    <row r="1658" spans="1:7" x14ac:dyDescent="0.2">
      <c r="A1658" s="29"/>
      <c r="B1658" s="101"/>
      <c r="C1658" s="352"/>
      <c r="D1658" s="351"/>
      <c r="E1658" s="108"/>
      <c r="F1658" s="128"/>
      <c r="G1658" s="35"/>
    </row>
    <row r="1659" spans="1:7" x14ac:dyDescent="0.2">
      <c r="A1659" s="29"/>
      <c r="B1659" s="105"/>
      <c r="C1659" s="41"/>
      <c r="D1659" s="351"/>
      <c r="E1659" s="102"/>
      <c r="F1659" s="128"/>
      <c r="G1659" s="35"/>
    </row>
    <row r="1660" spans="1:7" x14ac:dyDescent="0.2">
      <c r="A1660" s="29"/>
      <c r="B1660" s="105"/>
      <c r="C1660" s="41"/>
      <c r="D1660" s="338"/>
      <c r="E1660" s="102"/>
      <c r="F1660" s="128"/>
      <c r="G1660" s="35"/>
    </row>
    <row r="1661" spans="1:7" x14ac:dyDescent="0.2">
      <c r="A1661" s="29"/>
      <c r="B1661" s="105"/>
      <c r="C1661" s="352"/>
      <c r="D1661" s="351"/>
      <c r="E1661" s="102"/>
      <c r="F1661" s="128"/>
      <c r="G1661" s="35"/>
    </row>
    <row r="1662" spans="1:7" x14ac:dyDescent="0.2">
      <c r="A1662" s="29"/>
      <c r="B1662" s="151"/>
      <c r="C1662" s="119"/>
      <c r="D1662" s="351"/>
      <c r="E1662" s="108"/>
      <c r="F1662" s="150"/>
      <c r="G1662" s="35"/>
    </row>
    <row r="1663" spans="1:7" x14ac:dyDescent="0.2">
      <c r="A1663" s="29"/>
      <c r="B1663" s="101"/>
      <c r="C1663" s="41"/>
      <c r="D1663" s="144"/>
      <c r="E1663" s="155"/>
      <c r="F1663" s="128"/>
      <c r="G1663" s="35"/>
    </row>
    <row r="1664" spans="1:7" x14ac:dyDescent="0.2">
      <c r="A1664" s="29"/>
      <c r="B1664" s="106"/>
      <c r="C1664" s="41"/>
      <c r="D1664" s="136"/>
      <c r="E1664" s="104"/>
      <c r="F1664" s="128"/>
      <c r="G1664" s="35"/>
    </row>
    <row r="1665" spans="1:7" x14ac:dyDescent="0.2">
      <c r="A1665" s="29"/>
      <c r="B1665" s="105"/>
      <c r="C1665" s="41"/>
      <c r="D1665" s="357" t="s">
        <v>483</v>
      </c>
      <c r="E1665" s="108"/>
      <c r="F1665" s="152"/>
      <c r="G1665" s="35"/>
    </row>
    <row r="1666" spans="1:7" x14ac:dyDescent="0.2">
      <c r="A1666" s="29"/>
      <c r="B1666" s="107"/>
      <c r="C1666" s="41"/>
      <c r="D1666" s="136"/>
      <c r="E1666" s="153"/>
      <c r="F1666" s="128"/>
      <c r="G1666" s="35"/>
    </row>
    <row r="1667" spans="1:7" x14ac:dyDescent="0.2">
      <c r="A1667" s="29"/>
      <c r="B1667" s="107"/>
      <c r="C1667" s="41"/>
      <c r="D1667" s="136"/>
      <c r="E1667" s="153"/>
      <c r="F1667" s="128"/>
      <c r="G1667" s="35"/>
    </row>
    <row r="1668" spans="1:7" x14ac:dyDescent="0.2">
      <c r="A1668" s="29"/>
      <c r="B1668" s="107"/>
      <c r="C1668" s="41"/>
      <c r="D1668" s="136"/>
      <c r="E1668" s="153"/>
      <c r="F1668" s="128"/>
      <c r="G1668" s="35"/>
    </row>
    <row r="1669" spans="1:7" x14ac:dyDescent="0.2">
      <c r="A1669" s="29"/>
      <c r="B1669" s="107"/>
      <c r="C1669" s="41"/>
      <c r="D1669" s="136"/>
      <c r="E1669" s="153"/>
      <c r="F1669" s="128"/>
      <c r="G1669" s="35"/>
    </row>
    <row r="1670" spans="1:7" x14ac:dyDescent="0.2">
      <c r="A1670" s="29"/>
      <c r="B1670" s="101"/>
      <c r="C1670" s="41"/>
      <c r="D1670" s="144"/>
      <c r="E1670" s="108"/>
      <c r="F1670" s="128"/>
      <c r="G1670" s="35"/>
    </row>
    <row r="1671" spans="1:7" x14ac:dyDescent="0.2">
      <c r="A1671" s="29"/>
      <c r="B1671" s="101"/>
      <c r="C1671" s="41"/>
      <c r="D1671" s="144"/>
      <c r="E1671" s="153"/>
      <c r="F1671" s="128"/>
      <c r="G1671" s="35"/>
    </row>
    <row r="1672" spans="1:7" x14ac:dyDescent="0.2">
      <c r="A1672" s="29"/>
      <c r="B1672" s="106"/>
      <c r="C1672" s="41"/>
      <c r="D1672" s="136"/>
      <c r="E1672" s="104"/>
      <c r="F1672" s="154"/>
      <c r="G1672" s="35"/>
    </row>
    <row r="1673" spans="1:7" x14ac:dyDescent="0.2">
      <c r="A1673" s="29"/>
      <c r="B1673" s="105"/>
      <c r="C1673" s="41"/>
      <c r="D1673" s="130"/>
      <c r="E1673" s="104"/>
      <c r="F1673" s="154"/>
      <c r="G1673" s="35"/>
    </row>
    <row r="1674" spans="1:7" x14ac:dyDescent="0.2">
      <c r="A1674" s="29"/>
      <c r="B1674" s="105"/>
      <c r="C1674" s="41"/>
      <c r="D1674" s="136"/>
      <c r="E1674" s="104"/>
      <c r="F1674" s="154"/>
      <c r="G1674" s="35"/>
    </row>
    <row r="1675" spans="1:7" x14ac:dyDescent="0.2">
      <c r="A1675" s="29"/>
      <c r="B1675" s="101"/>
      <c r="C1675" s="41"/>
      <c r="D1675" s="136"/>
      <c r="E1675" s="104"/>
      <c r="F1675" s="154"/>
      <c r="G1675" s="35"/>
    </row>
    <row r="1676" spans="1:7" x14ac:dyDescent="0.2">
      <c r="A1676" s="29"/>
      <c r="B1676" s="101"/>
      <c r="C1676" s="41"/>
      <c r="D1676" s="357"/>
      <c r="E1676" s="104"/>
      <c r="F1676" s="154"/>
      <c r="G1676" s="35"/>
    </row>
    <row r="1677" spans="1:7" x14ac:dyDescent="0.2">
      <c r="A1677" s="29"/>
      <c r="B1677" s="101"/>
      <c r="C1677" s="41"/>
      <c r="D1677" s="136"/>
      <c r="E1677" s="104"/>
      <c r="F1677" s="154"/>
      <c r="G1677" s="35"/>
    </row>
    <row r="1678" spans="1:7" x14ac:dyDescent="0.2">
      <c r="A1678" s="29"/>
      <c r="B1678" s="101"/>
      <c r="C1678" s="41"/>
      <c r="D1678" s="136"/>
      <c r="E1678" s="104"/>
      <c r="F1678" s="154"/>
      <c r="G1678" s="35"/>
    </row>
    <row r="1679" spans="1:7" x14ac:dyDescent="0.2">
      <c r="A1679" s="29"/>
      <c r="B1679" s="101"/>
      <c r="C1679" s="41"/>
      <c r="D1679" s="58"/>
      <c r="E1679" s="104"/>
      <c r="F1679" s="154"/>
      <c r="G1679" s="35"/>
    </row>
    <row r="1680" spans="1:7" x14ac:dyDescent="0.2">
      <c r="A1680" s="29"/>
      <c r="B1680" s="101"/>
      <c r="C1680" s="41"/>
      <c r="D1680" s="873"/>
      <c r="E1680" s="104"/>
      <c r="F1680" s="154"/>
      <c r="G1680" s="35"/>
    </row>
    <row r="1681" spans="1:7" x14ac:dyDescent="0.2">
      <c r="A1681" s="29"/>
      <c r="B1681" s="101"/>
      <c r="C1681" s="41"/>
      <c r="D1681" s="136"/>
      <c r="E1681" s="153"/>
      <c r="F1681" s="128"/>
      <c r="G1681" s="35"/>
    </row>
    <row r="1682" spans="1:7" x14ac:dyDescent="0.2">
      <c r="A1682" s="29"/>
      <c r="B1682" s="101"/>
      <c r="C1682" s="41"/>
      <c r="D1682" s="136"/>
      <c r="E1682" s="153"/>
      <c r="F1682" s="128"/>
      <c r="G1682" s="35"/>
    </row>
    <row r="1683" spans="1:7" x14ac:dyDescent="0.2">
      <c r="A1683" s="29"/>
      <c r="B1683" s="101"/>
      <c r="C1683" s="41"/>
      <c r="D1683" s="136"/>
      <c r="E1683" s="153"/>
      <c r="F1683" s="128"/>
      <c r="G1683" s="35"/>
    </row>
    <row r="1684" spans="1:7" x14ac:dyDescent="0.2">
      <c r="A1684" s="29"/>
      <c r="B1684" s="101"/>
      <c r="C1684" s="41"/>
      <c r="D1684" s="136"/>
      <c r="E1684" s="153"/>
      <c r="F1684" s="128"/>
      <c r="G1684" s="35"/>
    </row>
    <row r="1685" spans="1:7" x14ac:dyDescent="0.2">
      <c r="A1685" s="29"/>
      <c r="B1685" s="101"/>
      <c r="C1685" s="41"/>
      <c r="D1685" s="136"/>
      <c r="E1685" s="153"/>
      <c r="F1685" s="128"/>
      <c r="G1685" s="35"/>
    </row>
    <row r="1686" spans="1:7" x14ac:dyDescent="0.2">
      <c r="A1686" s="29"/>
      <c r="B1686" s="101"/>
      <c r="C1686" s="41"/>
      <c r="D1686" s="136"/>
      <c r="E1686" s="153"/>
      <c r="F1686" s="128"/>
      <c r="G1686" s="35"/>
    </row>
    <row r="1687" spans="1:7" x14ac:dyDescent="0.2">
      <c r="A1687" s="29"/>
      <c r="B1687" s="101"/>
      <c r="C1687" s="41"/>
      <c r="D1687" s="136"/>
      <c r="E1687" s="102"/>
      <c r="F1687" s="128"/>
      <c r="G1687" s="35"/>
    </row>
    <row r="1688" spans="1:7" x14ac:dyDescent="0.2">
      <c r="A1688" s="29"/>
      <c r="B1688" s="101"/>
      <c r="C1688" s="41"/>
      <c r="D1688" s="144"/>
      <c r="E1688" s="108"/>
      <c r="F1688" s="149"/>
      <c r="G1688" s="35"/>
    </row>
    <row r="1689" spans="1:7" x14ac:dyDescent="0.2">
      <c r="A1689" s="61"/>
      <c r="B1689" s="101"/>
      <c r="C1689" s="41"/>
      <c r="D1689" s="144"/>
      <c r="E1689" s="108"/>
      <c r="F1689" s="149"/>
      <c r="G1689" s="71"/>
    </row>
    <row r="1690" spans="1:7" ht="13.5" thickBot="1" x14ac:dyDescent="0.25">
      <c r="A1690" s="212"/>
      <c r="B1690" s="132"/>
      <c r="C1690" s="115"/>
      <c r="D1690" s="115"/>
      <c r="E1690" s="132"/>
      <c r="F1690" s="49" t="s">
        <v>15</v>
      </c>
      <c r="G1690" s="213">
        <f>SUM(G1653:G1689)</f>
        <v>2680</v>
      </c>
    </row>
    <row r="1691" spans="1:7" ht="13.5" thickTop="1" x14ac:dyDescent="0.2">
      <c r="A1691" s="1149" t="s">
        <v>4131</v>
      </c>
      <c r="B1691" s="1186"/>
      <c r="C1691" s="1186"/>
      <c r="D1691" s="1186"/>
      <c r="E1691" s="1186"/>
      <c r="F1691" s="1186"/>
      <c r="G1691" s="1187"/>
    </row>
    <row r="1692" spans="1:7" ht="13.5" thickBot="1" x14ac:dyDescent="0.25">
      <c r="A1692" s="359"/>
      <c r="B1692" s="355"/>
      <c r="C1692" s="355"/>
      <c r="D1692" s="360"/>
      <c r="E1692" s="355"/>
      <c r="F1692" s="361"/>
      <c r="G1692" s="362"/>
    </row>
    <row r="1693" spans="1:7" ht="13.5" thickTop="1" x14ac:dyDescent="0.2">
      <c r="A1693" s="1130"/>
      <c r="B1693" s="1131"/>
      <c r="C1693" s="1131"/>
      <c r="D1693" s="57" t="s">
        <v>11</v>
      </c>
      <c r="E1693" s="1132" t="s">
        <v>12</v>
      </c>
      <c r="F1693" s="1132"/>
      <c r="G1693" s="1133"/>
    </row>
    <row r="1694" spans="1:7" x14ac:dyDescent="0.2">
      <c r="A1694" s="1134" t="s">
        <v>17</v>
      </c>
      <c r="B1694" s="1135"/>
      <c r="C1694" s="1135"/>
      <c r="D1694" s="39"/>
      <c r="E1694" s="1136"/>
      <c r="F1694" s="1137"/>
      <c r="G1694" s="1138"/>
    </row>
    <row r="1695" spans="1:7" x14ac:dyDescent="0.2">
      <c r="A1695" s="1134" t="s">
        <v>38</v>
      </c>
      <c r="B1695" s="1135"/>
      <c r="C1695" s="1135"/>
      <c r="D1695" s="73" t="s">
        <v>147</v>
      </c>
      <c r="E1695" s="1139" t="s">
        <v>142</v>
      </c>
      <c r="F1695" s="1139"/>
      <c r="G1695" s="1140"/>
    </row>
    <row r="1696" spans="1:7" ht="13.5" thickBot="1" x14ac:dyDescent="0.25">
      <c r="A1696" s="1141" t="s">
        <v>39</v>
      </c>
      <c r="B1696" s="1142"/>
      <c r="C1696" s="1142"/>
      <c r="D1696" s="59" t="s">
        <v>148</v>
      </c>
      <c r="E1696" s="1198" t="s">
        <v>0</v>
      </c>
      <c r="F1696" s="1143"/>
      <c r="G1696" s="1144"/>
    </row>
    <row r="1697" spans="1:7" ht="16.5" x14ac:dyDescent="0.25">
      <c r="A1697" s="1152" t="s">
        <v>29</v>
      </c>
      <c r="B1697" s="1153"/>
      <c r="C1697" s="1153"/>
      <c r="D1697" s="1153"/>
      <c r="E1697" s="1153"/>
      <c r="F1697" s="1153"/>
      <c r="G1697" s="1154"/>
    </row>
    <row r="1698" spans="1:7" x14ac:dyDescent="0.2">
      <c r="A1698" s="1155" t="s">
        <v>48</v>
      </c>
      <c r="B1698" s="1156"/>
      <c r="C1698" s="1156"/>
      <c r="D1698" s="1156"/>
      <c r="E1698" s="1156"/>
      <c r="F1698" s="1156"/>
      <c r="G1698" s="1157"/>
    </row>
    <row r="1699" spans="1:7" x14ac:dyDescent="0.2">
      <c r="A1699" s="1158" t="s">
        <v>49</v>
      </c>
      <c r="B1699" s="1159"/>
      <c r="C1699" s="1159"/>
      <c r="D1699" s="1159"/>
      <c r="E1699" s="1159"/>
      <c r="F1699" s="1159"/>
      <c r="G1699" s="1160"/>
    </row>
    <row r="1700" spans="1:7" x14ac:dyDescent="0.2">
      <c r="A1700" s="6"/>
      <c r="B1700" s="99"/>
      <c r="C1700" s="8"/>
      <c r="D1700" s="9"/>
      <c r="E1700" s="99"/>
      <c r="F1700" s="10"/>
      <c r="G1700" s="373" t="s">
        <v>8</v>
      </c>
    </row>
    <row r="1701" spans="1:7" x14ac:dyDescent="0.2">
      <c r="A1701" s="12" t="s">
        <v>1</v>
      </c>
      <c r="B1701" s="13"/>
      <c r="C1701" s="14" t="s">
        <v>7</v>
      </c>
      <c r="D1701" s="13"/>
      <c r="E1701" s="343" t="s">
        <v>4427</v>
      </c>
      <c r="F1701" s="98"/>
      <c r="G1701" s="344" t="s">
        <v>4361</v>
      </c>
    </row>
    <row r="1702" spans="1:7" x14ac:dyDescent="0.2">
      <c r="A1702" s="17" t="s">
        <v>8</v>
      </c>
      <c r="B1702" s="100"/>
      <c r="C1702" s="19"/>
      <c r="D1702" s="4"/>
      <c r="E1702" s="1145"/>
      <c r="F1702" s="1146"/>
      <c r="G1702" s="20"/>
    </row>
    <row r="1703" spans="1:7" x14ac:dyDescent="0.2">
      <c r="A1703" s="21" t="s">
        <v>37</v>
      </c>
      <c r="B1703" s="22"/>
      <c r="C1703" s="22"/>
      <c r="D1703" s="22"/>
      <c r="E1703" s="23" t="s">
        <v>46</v>
      </c>
      <c r="F1703" s="24"/>
      <c r="G1703" s="20" t="s">
        <v>50</v>
      </c>
    </row>
    <row r="1704" spans="1:7" x14ac:dyDescent="0.2">
      <c r="A1704" s="6"/>
      <c r="B1704" s="99"/>
      <c r="C1704" s="8"/>
      <c r="D1704" s="8"/>
      <c r="E1704" s="1147"/>
      <c r="F1704" s="1148"/>
      <c r="G1704" s="25"/>
    </row>
    <row r="1705" spans="1:7" ht="26.25" thickBot="1" x14ac:dyDescent="0.25">
      <c r="A1705" s="210" t="s">
        <v>47</v>
      </c>
      <c r="B1705" s="28" t="s">
        <v>23</v>
      </c>
      <c r="C1705" s="28" t="s">
        <v>34</v>
      </c>
      <c r="D1705" s="110" t="s">
        <v>53</v>
      </c>
      <c r="E1705" s="114" t="s">
        <v>54</v>
      </c>
      <c r="F1705" s="111" t="s">
        <v>55</v>
      </c>
      <c r="G1705" s="112" t="s">
        <v>35</v>
      </c>
    </row>
    <row r="1706" spans="1:7" ht="13.5" thickTop="1" x14ac:dyDescent="0.2">
      <c r="A1706" s="29">
        <v>1</v>
      </c>
      <c r="B1706" s="101"/>
      <c r="C1706" s="352" t="s">
        <v>300</v>
      </c>
      <c r="D1706" s="357" t="s">
        <v>4400</v>
      </c>
      <c r="E1706" s="158">
        <v>50</v>
      </c>
      <c r="F1706" s="128">
        <v>200</v>
      </c>
      <c r="G1706" s="35">
        <f>F1706*E1706</f>
        <v>10000</v>
      </c>
    </row>
    <row r="1707" spans="1:7" x14ac:dyDescent="0.2">
      <c r="A1707" s="29">
        <v>2</v>
      </c>
      <c r="B1707" s="101"/>
      <c r="C1707" s="352" t="s">
        <v>300</v>
      </c>
      <c r="D1707" s="351" t="s">
        <v>425</v>
      </c>
      <c r="E1707" s="108">
        <v>50</v>
      </c>
      <c r="F1707" s="128">
        <v>350</v>
      </c>
      <c r="G1707" s="35">
        <f t="shared" ref="G1707" si="13">F1707*E1707</f>
        <v>17500</v>
      </c>
    </row>
    <row r="1708" spans="1:7" x14ac:dyDescent="0.2">
      <c r="A1708" s="29"/>
      <c r="B1708" s="101"/>
      <c r="C1708" s="352"/>
      <c r="D1708" s="351" t="s">
        <v>358</v>
      </c>
      <c r="E1708" s="108"/>
      <c r="F1708" s="149"/>
      <c r="G1708" s="353" t="s">
        <v>8</v>
      </c>
    </row>
    <row r="1709" spans="1:7" x14ac:dyDescent="0.2">
      <c r="A1709" s="29">
        <v>3</v>
      </c>
      <c r="B1709" s="101"/>
      <c r="C1709" s="352" t="s">
        <v>300</v>
      </c>
      <c r="D1709" s="357" t="s">
        <v>3549</v>
      </c>
      <c r="E1709" s="108">
        <v>50</v>
      </c>
      <c r="F1709" s="149">
        <v>200</v>
      </c>
      <c r="G1709" s="35">
        <f t="shared" ref="G1709" si="14">F1709*E1709</f>
        <v>10000</v>
      </c>
    </row>
    <row r="1710" spans="1:7" x14ac:dyDescent="0.2">
      <c r="A1710" s="29"/>
      <c r="B1710" s="101"/>
      <c r="C1710" s="352"/>
      <c r="D1710" s="351" t="s">
        <v>469</v>
      </c>
      <c r="E1710" s="108"/>
      <c r="F1710" s="128"/>
      <c r="G1710" s="35"/>
    </row>
    <row r="1711" spans="1:7" x14ac:dyDescent="0.2">
      <c r="A1711" s="29"/>
      <c r="B1711" s="105"/>
      <c r="C1711" s="41"/>
      <c r="D1711" s="351"/>
      <c r="E1711" s="102"/>
      <c r="F1711" s="128"/>
      <c r="G1711" s="35"/>
    </row>
    <row r="1712" spans="1:7" x14ac:dyDescent="0.2">
      <c r="A1712" s="29"/>
      <c r="B1712" s="105"/>
      <c r="C1712" s="41"/>
      <c r="D1712" s="338"/>
      <c r="E1712" s="102"/>
      <c r="F1712" s="128"/>
      <c r="G1712" s="35"/>
    </row>
    <row r="1713" spans="1:7" x14ac:dyDescent="0.2">
      <c r="A1713" s="29"/>
      <c r="B1713" s="105"/>
      <c r="C1713" s="352"/>
      <c r="D1713" s="351"/>
      <c r="E1713" s="102"/>
      <c r="F1713" s="128"/>
      <c r="G1713" s="35"/>
    </row>
    <row r="1714" spans="1:7" x14ac:dyDescent="0.2">
      <c r="A1714" s="29"/>
      <c r="B1714" s="151"/>
      <c r="C1714" s="119"/>
      <c r="D1714" s="351"/>
      <c r="E1714" s="108"/>
      <c r="F1714" s="150"/>
      <c r="G1714" s="35"/>
    </row>
    <row r="1715" spans="1:7" x14ac:dyDescent="0.2">
      <c r="A1715" s="29"/>
      <c r="B1715" s="151"/>
      <c r="C1715" s="119"/>
      <c r="D1715" s="144"/>
      <c r="E1715" s="108"/>
      <c r="F1715" s="150"/>
      <c r="G1715" s="35"/>
    </row>
    <row r="1716" spans="1:7" x14ac:dyDescent="0.2">
      <c r="A1716" s="29"/>
      <c r="B1716" s="101"/>
      <c r="C1716" s="41"/>
      <c r="D1716" s="144"/>
      <c r="E1716" s="155"/>
      <c r="F1716" s="128"/>
      <c r="G1716" s="35"/>
    </row>
    <row r="1717" spans="1:7" x14ac:dyDescent="0.2">
      <c r="A1717" s="29"/>
      <c r="B1717" s="106"/>
      <c r="C1717" s="41"/>
      <c r="D1717" s="136"/>
      <c r="E1717" s="104"/>
      <c r="F1717" s="128"/>
      <c r="G1717" s="35"/>
    </row>
    <row r="1718" spans="1:7" x14ac:dyDescent="0.2">
      <c r="A1718" s="29"/>
      <c r="B1718" s="105"/>
      <c r="C1718" s="41"/>
      <c r="D1718" s="357" t="s">
        <v>483</v>
      </c>
      <c r="E1718" s="108"/>
      <c r="F1718" s="152"/>
      <c r="G1718" s="35"/>
    </row>
    <row r="1719" spans="1:7" x14ac:dyDescent="0.2">
      <c r="A1719" s="29"/>
      <c r="B1719" s="107"/>
      <c r="C1719" s="41"/>
      <c r="D1719" s="136"/>
      <c r="E1719" s="153"/>
      <c r="F1719" s="128"/>
      <c r="G1719" s="35"/>
    </row>
    <row r="1720" spans="1:7" x14ac:dyDescent="0.2">
      <c r="A1720" s="29"/>
      <c r="B1720" s="107"/>
      <c r="C1720" s="41"/>
      <c r="D1720" s="136"/>
      <c r="E1720" s="153"/>
      <c r="F1720" s="128"/>
      <c r="G1720" s="35"/>
    </row>
    <row r="1721" spans="1:7" x14ac:dyDescent="0.2">
      <c r="A1721" s="29"/>
      <c r="B1721" s="107"/>
      <c r="C1721" s="41"/>
      <c r="D1721" s="136"/>
      <c r="E1721" s="153"/>
      <c r="F1721" s="128"/>
      <c r="G1721" s="35"/>
    </row>
    <row r="1722" spans="1:7" x14ac:dyDescent="0.2">
      <c r="A1722" s="29"/>
      <c r="B1722" s="107"/>
      <c r="C1722" s="41"/>
      <c r="D1722" s="136"/>
      <c r="E1722" s="153"/>
      <c r="F1722" s="128"/>
      <c r="G1722" s="35"/>
    </row>
    <row r="1723" spans="1:7" x14ac:dyDescent="0.2">
      <c r="A1723" s="29"/>
      <c r="B1723" s="101"/>
      <c r="C1723" s="41"/>
      <c r="D1723" s="144"/>
      <c r="E1723" s="108"/>
      <c r="F1723" s="128"/>
      <c r="G1723" s="35"/>
    </row>
    <row r="1724" spans="1:7" x14ac:dyDescent="0.2">
      <c r="A1724" s="29"/>
      <c r="B1724" s="101"/>
      <c r="C1724" s="41"/>
      <c r="D1724" s="144"/>
      <c r="E1724" s="153"/>
      <c r="F1724" s="128"/>
      <c r="G1724" s="35"/>
    </row>
    <row r="1725" spans="1:7" x14ac:dyDescent="0.2">
      <c r="A1725" s="29"/>
      <c r="B1725" s="106"/>
      <c r="C1725" s="41"/>
      <c r="D1725" s="136"/>
      <c r="E1725" s="104"/>
      <c r="F1725" s="154"/>
      <c r="G1725" s="35"/>
    </row>
    <row r="1726" spans="1:7" x14ac:dyDescent="0.2">
      <c r="A1726" s="29"/>
      <c r="B1726" s="105"/>
      <c r="C1726" s="41"/>
      <c r="D1726" s="130"/>
      <c r="E1726" s="104"/>
      <c r="F1726" s="154"/>
      <c r="G1726" s="35"/>
    </row>
    <row r="1727" spans="1:7" x14ac:dyDescent="0.2">
      <c r="A1727" s="29"/>
      <c r="B1727" s="105"/>
      <c r="C1727" s="41"/>
      <c r="D1727" s="136"/>
      <c r="E1727" s="104"/>
      <c r="F1727" s="154"/>
      <c r="G1727" s="35"/>
    </row>
    <row r="1728" spans="1:7" x14ac:dyDescent="0.2">
      <c r="A1728" s="29"/>
      <c r="B1728" s="101"/>
      <c r="C1728" s="41"/>
      <c r="D1728" s="136"/>
      <c r="E1728" s="104"/>
      <c r="F1728" s="154"/>
      <c r="G1728" s="35"/>
    </row>
    <row r="1729" spans="1:7" x14ac:dyDescent="0.2">
      <c r="A1729" s="29"/>
      <c r="B1729" s="101"/>
      <c r="C1729" s="41"/>
      <c r="D1729" s="136"/>
      <c r="E1729" s="104"/>
      <c r="F1729" s="154"/>
      <c r="G1729" s="35"/>
    </row>
    <row r="1730" spans="1:7" x14ac:dyDescent="0.2">
      <c r="A1730" s="29"/>
      <c r="B1730" s="101"/>
      <c r="C1730" s="41"/>
      <c r="D1730" s="136"/>
      <c r="E1730" s="104"/>
      <c r="F1730" s="154"/>
      <c r="G1730" s="35"/>
    </row>
    <row r="1731" spans="1:7" x14ac:dyDescent="0.2">
      <c r="A1731" s="29"/>
      <c r="B1731" s="101"/>
      <c r="C1731" s="41"/>
      <c r="D1731" s="136"/>
      <c r="E1731" s="104"/>
      <c r="F1731" s="154"/>
      <c r="G1731" s="35"/>
    </row>
    <row r="1732" spans="1:7" x14ac:dyDescent="0.2">
      <c r="A1732" s="29"/>
      <c r="B1732" s="101"/>
      <c r="C1732" s="41"/>
      <c r="D1732" s="144"/>
      <c r="E1732" s="104"/>
      <c r="F1732" s="154"/>
      <c r="G1732" s="35"/>
    </row>
    <row r="1733" spans="1:7" x14ac:dyDescent="0.2">
      <c r="A1733" s="29"/>
      <c r="B1733" s="101"/>
      <c r="C1733" s="41"/>
      <c r="D1733" s="67"/>
      <c r="E1733" s="104"/>
      <c r="F1733" s="154"/>
      <c r="G1733" s="35"/>
    </row>
    <row r="1734" spans="1:7" x14ac:dyDescent="0.2">
      <c r="A1734" s="29"/>
      <c r="B1734" s="101"/>
      <c r="C1734" s="41"/>
      <c r="D1734" s="136"/>
      <c r="E1734" s="153"/>
      <c r="F1734" s="128"/>
      <c r="G1734" s="35"/>
    </row>
    <row r="1735" spans="1:7" x14ac:dyDescent="0.2">
      <c r="A1735" s="29"/>
      <c r="B1735" s="101"/>
      <c r="C1735" s="41"/>
      <c r="D1735" s="136"/>
      <c r="E1735" s="153"/>
      <c r="F1735" s="128"/>
      <c r="G1735" s="35"/>
    </row>
    <row r="1736" spans="1:7" x14ac:dyDescent="0.2">
      <c r="A1736" s="29"/>
      <c r="B1736" s="101"/>
      <c r="C1736" s="41"/>
      <c r="D1736" s="136"/>
      <c r="E1736" s="153"/>
      <c r="F1736" s="128"/>
      <c r="G1736" s="35"/>
    </row>
    <row r="1737" spans="1:7" x14ac:dyDescent="0.2">
      <c r="A1737" s="29"/>
      <c r="B1737" s="101"/>
      <c r="C1737" s="41"/>
      <c r="D1737" s="136"/>
      <c r="E1737" s="153"/>
      <c r="F1737" s="128"/>
      <c r="G1737" s="35"/>
    </row>
    <row r="1738" spans="1:7" x14ac:dyDescent="0.2">
      <c r="A1738" s="29"/>
      <c r="B1738" s="101"/>
      <c r="C1738" s="41"/>
      <c r="D1738" s="136"/>
      <c r="E1738" s="153"/>
      <c r="F1738" s="128"/>
      <c r="G1738" s="35"/>
    </row>
    <row r="1739" spans="1:7" x14ac:dyDescent="0.2">
      <c r="A1739" s="29"/>
      <c r="B1739" s="101"/>
      <c r="C1739" s="41"/>
      <c r="D1739" s="136"/>
      <c r="E1739" s="153"/>
      <c r="F1739" s="128"/>
      <c r="G1739" s="35"/>
    </row>
    <row r="1740" spans="1:7" x14ac:dyDescent="0.2">
      <c r="A1740" s="29"/>
      <c r="B1740" s="101"/>
      <c r="C1740" s="41"/>
      <c r="D1740" s="136"/>
      <c r="E1740" s="102"/>
      <c r="F1740" s="128"/>
      <c r="G1740" s="35"/>
    </row>
    <row r="1741" spans="1:7" x14ac:dyDescent="0.2">
      <c r="A1741" s="29"/>
      <c r="B1741" s="101"/>
      <c r="C1741" s="41"/>
      <c r="D1741" s="144"/>
      <c r="E1741" s="108"/>
      <c r="F1741" s="149"/>
      <c r="G1741" s="35"/>
    </row>
    <row r="1742" spans="1:7" x14ac:dyDescent="0.2">
      <c r="A1742" s="61"/>
      <c r="B1742" s="101"/>
      <c r="C1742" s="41"/>
      <c r="D1742" s="144"/>
      <c r="E1742" s="108"/>
      <c r="F1742" s="149"/>
      <c r="G1742" s="71"/>
    </row>
    <row r="1743" spans="1:7" ht="13.5" thickBot="1" x14ac:dyDescent="0.25">
      <c r="A1743" s="212"/>
      <c r="B1743" s="132"/>
      <c r="C1743" s="115"/>
      <c r="D1743" s="115"/>
      <c r="E1743" s="132"/>
      <c r="F1743" s="49" t="s">
        <v>15</v>
      </c>
      <c r="G1743" s="213">
        <f>SUM(G1706:G1742)</f>
        <v>37500</v>
      </c>
    </row>
    <row r="1744" spans="1:7" ht="13.5" thickTop="1" x14ac:dyDescent="0.2">
      <c r="A1744" s="1149" t="s">
        <v>2731</v>
      </c>
      <c r="B1744" s="1150"/>
      <c r="C1744" s="1150"/>
      <c r="D1744" s="1150"/>
      <c r="E1744" s="1150"/>
      <c r="F1744" s="1150"/>
      <c r="G1744" s="1151"/>
    </row>
    <row r="1745" spans="1:7" ht="13.5" thickBot="1" x14ac:dyDescent="0.25">
      <c r="A1745" s="52"/>
      <c r="B1745" s="103"/>
      <c r="C1745" s="1204" t="s">
        <v>4401</v>
      </c>
      <c r="D1745" s="1204"/>
      <c r="E1745" s="1204"/>
      <c r="F1745" s="1204"/>
      <c r="G1745" s="1232"/>
    </row>
    <row r="1746" spans="1:7" ht="13.5" thickTop="1" x14ac:dyDescent="0.2">
      <c r="A1746" s="1130"/>
      <c r="B1746" s="1131"/>
      <c r="C1746" s="1131"/>
      <c r="D1746" s="57" t="s">
        <v>11</v>
      </c>
      <c r="E1746" s="1132" t="s">
        <v>12</v>
      </c>
      <c r="F1746" s="1132"/>
      <c r="G1746" s="1133"/>
    </row>
    <row r="1747" spans="1:7" x14ac:dyDescent="0.2">
      <c r="A1747" s="1134" t="s">
        <v>17</v>
      </c>
      <c r="B1747" s="1135"/>
      <c r="C1747" s="1135"/>
      <c r="D1747" s="39"/>
      <c r="E1747" s="1136"/>
      <c r="F1747" s="1137"/>
      <c r="G1747" s="1138"/>
    </row>
    <row r="1748" spans="1:7" x14ac:dyDescent="0.2">
      <c r="A1748" s="1134" t="s">
        <v>38</v>
      </c>
      <c r="B1748" s="1135"/>
      <c r="C1748" s="1135"/>
      <c r="D1748" s="73" t="s">
        <v>147</v>
      </c>
      <c r="E1748" s="1139" t="s">
        <v>142</v>
      </c>
      <c r="F1748" s="1139"/>
      <c r="G1748" s="1140"/>
    </row>
    <row r="1749" spans="1:7" ht="13.5" thickBot="1" x14ac:dyDescent="0.25">
      <c r="A1749" s="1141" t="s">
        <v>39</v>
      </c>
      <c r="B1749" s="1142"/>
      <c r="C1749" s="1142"/>
      <c r="D1749" s="59" t="s">
        <v>148</v>
      </c>
      <c r="E1749" s="1198" t="s">
        <v>0</v>
      </c>
      <c r="F1749" s="1143"/>
      <c r="G1749" s="1144"/>
    </row>
    <row r="1750" spans="1:7" ht="16.5" x14ac:dyDescent="0.25">
      <c r="A1750" s="1152" t="s">
        <v>29</v>
      </c>
      <c r="B1750" s="1153"/>
      <c r="C1750" s="1153"/>
      <c r="D1750" s="1153"/>
      <c r="E1750" s="1153"/>
      <c r="F1750" s="1153"/>
      <c r="G1750" s="1154"/>
    </row>
    <row r="1751" spans="1:7" x14ac:dyDescent="0.2">
      <c r="A1751" s="1155" t="s">
        <v>48</v>
      </c>
      <c r="B1751" s="1156"/>
      <c r="C1751" s="1156"/>
      <c r="D1751" s="1156"/>
      <c r="E1751" s="1156"/>
      <c r="F1751" s="1156"/>
      <c r="G1751" s="1157"/>
    </row>
    <row r="1752" spans="1:7" x14ac:dyDescent="0.2">
      <c r="A1752" s="1158" t="s">
        <v>49</v>
      </c>
      <c r="B1752" s="1159"/>
      <c r="C1752" s="1159"/>
      <c r="D1752" s="1159"/>
      <c r="E1752" s="1159"/>
      <c r="F1752" s="1159"/>
      <c r="G1752" s="1160"/>
    </row>
    <row r="1753" spans="1:7" x14ac:dyDescent="0.2">
      <c r="A1753" s="6"/>
      <c r="B1753" s="99"/>
      <c r="C1753" s="8"/>
      <c r="D1753" s="9"/>
      <c r="E1753" s="99"/>
      <c r="F1753" s="10"/>
      <c r="G1753" s="373" t="s">
        <v>8</v>
      </c>
    </row>
    <row r="1754" spans="1:7" x14ac:dyDescent="0.2">
      <c r="A1754" s="12" t="s">
        <v>1</v>
      </c>
      <c r="B1754" s="13"/>
      <c r="C1754" s="14" t="s">
        <v>7</v>
      </c>
      <c r="D1754" s="13"/>
      <c r="E1754" s="343" t="s">
        <v>4430</v>
      </c>
      <c r="F1754" s="98"/>
      <c r="G1754" s="344" t="s">
        <v>4361</v>
      </c>
    </row>
    <row r="1755" spans="1:7" x14ac:dyDescent="0.2">
      <c r="A1755" s="17" t="s">
        <v>8</v>
      </c>
      <c r="B1755" s="100"/>
      <c r="C1755" s="19"/>
      <c r="D1755" s="4"/>
      <c r="E1755" s="1145"/>
      <c r="F1755" s="1146"/>
      <c r="G1755" s="20"/>
    </row>
    <row r="1756" spans="1:7" x14ac:dyDescent="0.2">
      <c r="A1756" s="21" t="s">
        <v>37</v>
      </c>
      <c r="B1756" s="22"/>
      <c r="C1756" s="22"/>
      <c r="D1756" s="22"/>
      <c r="E1756" s="23" t="s">
        <v>46</v>
      </c>
      <c r="F1756" s="24"/>
      <c r="G1756" s="20" t="s">
        <v>50</v>
      </c>
    </row>
    <row r="1757" spans="1:7" x14ac:dyDescent="0.2">
      <c r="A1757" s="6"/>
      <c r="B1757" s="99"/>
      <c r="C1757" s="8"/>
      <c r="D1757" s="8"/>
      <c r="E1757" s="1147"/>
      <c r="F1757" s="1148"/>
      <c r="G1757" s="25"/>
    </row>
    <row r="1758" spans="1:7" ht="26.25" thickBot="1" x14ac:dyDescent="0.25">
      <c r="A1758" s="210" t="s">
        <v>47</v>
      </c>
      <c r="B1758" s="28" t="s">
        <v>23</v>
      </c>
      <c r="C1758" s="28" t="s">
        <v>34</v>
      </c>
      <c r="D1758" s="110" t="s">
        <v>53</v>
      </c>
      <c r="E1758" s="114" t="s">
        <v>54</v>
      </c>
      <c r="F1758" s="111" t="s">
        <v>55</v>
      </c>
      <c r="G1758" s="112" t="s">
        <v>35</v>
      </c>
    </row>
    <row r="1759" spans="1:7" ht="13.5" thickTop="1" x14ac:dyDescent="0.2">
      <c r="A1759" s="29">
        <v>1</v>
      </c>
      <c r="B1759" s="101"/>
      <c r="C1759" s="352" t="s">
        <v>300</v>
      </c>
      <c r="D1759" s="357" t="s">
        <v>4416</v>
      </c>
      <c r="E1759" s="158">
        <v>20</v>
      </c>
      <c r="F1759" s="128">
        <v>200</v>
      </c>
      <c r="G1759" s="35">
        <f>F1759*E1759</f>
        <v>4000</v>
      </c>
    </row>
    <row r="1760" spans="1:7" x14ac:dyDescent="0.2">
      <c r="A1760" s="29">
        <v>2</v>
      </c>
      <c r="B1760" s="101"/>
      <c r="C1760" s="352" t="s">
        <v>300</v>
      </c>
      <c r="D1760" s="351" t="s">
        <v>2782</v>
      </c>
      <c r="E1760" s="108">
        <v>20</v>
      </c>
      <c r="F1760" s="128">
        <v>350</v>
      </c>
      <c r="G1760" s="35">
        <f t="shared" ref="G1760" si="15">F1760*E1760</f>
        <v>7000</v>
      </c>
    </row>
    <row r="1761" spans="1:7" x14ac:dyDescent="0.2">
      <c r="A1761" s="29"/>
      <c r="B1761" s="101"/>
      <c r="C1761" s="352"/>
      <c r="D1761" s="351" t="s">
        <v>8</v>
      </c>
      <c r="E1761" s="108"/>
      <c r="F1761" s="149"/>
      <c r="G1761" s="353" t="s">
        <v>8</v>
      </c>
    </row>
    <row r="1762" spans="1:7" x14ac:dyDescent="0.2">
      <c r="A1762" s="29"/>
      <c r="B1762" s="101"/>
      <c r="C1762" s="352"/>
      <c r="D1762" s="357"/>
      <c r="E1762" s="108"/>
      <c r="F1762" s="149"/>
      <c r="G1762" s="35"/>
    </row>
    <row r="1763" spans="1:7" x14ac:dyDescent="0.2">
      <c r="A1763" s="29"/>
      <c r="B1763" s="101"/>
      <c r="C1763" s="352"/>
      <c r="D1763" s="351"/>
      <c r="E1763" s="108"/>
      <c r="F1763" s="128"/>
      <c r="G1763" s="35"/>
    </row>
    <row r="1764" spans="1:7" x14ac:dyDescent="0.2">
      <c r="A1764" s="29"/>
      <c r="B1764" s="105"/>
      <c r="C1764" s="41"/>
      <c r="D1764" s="351"/>
      <c r="E1764" s="102"/>
      <c r="F1764" s="128"/>
      <c r="G1764" s="35"/>
    </row>
    <row r="1765" spans="1:7" x14ac:dyDescent="0.2">
      <c r="A1765" s="29"/>
      <c r="B1765" s="105"/>
      <c r="C1765" s="41"/>
      <c r="D1765" s="338"/>
      <c r="E1765" s="102"/>
      <c r="F1765" s="128"/>
      <c r="G1765" s="35"/>
    </row>
    <row r="1766" spans="1:7" x14ac:dyDescent="0.2">
      <c r="A1766" s="29"/>
      <c r="B1766" s="105"/>
      <c r="C1766" s="352"/>
      <c r="D1766" s="351"/>
      <c r="E1766" s="102"/>
      <c r="F1766" s="128"/>
      <c r="G1766" s="35"/>
    </row>
    <row r="1767" spans="1:7" x14ac:dyDescent="0.2">
      <c r="A1767" s="29"/>
      <c r="B1767" s="151"/>
      <c r="C1767" s="119"/>
      <c r="D1767" s="351"/>
      <c r="E1767" s="108"/>
      <c r="F1767" s="150"/>
      <c r="G1767" s="35"/>
    </row>
    <row r="1768" spans="1:7" x14ac:dyDescent="0.2">
      <c r="A1768" s="29"/>
      <c r="B1768" s="151"/>
      <c r="C1768" s="119"/>
      <c r="D1768" s="144"/>
      <c r="E1768" s="108"/>
      <c r="F1768" s="150"/>
      <c r="G1768" s="35"/>
    </row>
    <row r="1769" spans="1:7" x14ac:dyDescent="0.2">
      <c r="A1769" s="29"/>
      <c r="B1769" s="101"/>
      <c r="C1769" s="41"/>
      <c r="D1769" s="144"/>
      <c r="E1769" s="155"/>
      <c r="F1769" s="128"/>
      <c r="G1769" s="35"/>
    </row>
    <row r="1770" spans="1:7" x14ac:dyDescent="0.2">
      <c r="A1770" s="29"/>
      <c r="B1770" s="106"/>
      <c r="C1770" s="41"/>
      <c r="D1770" s="136"/>
      <c r="E1770" s="104"/>
      <c r="F1770" s="128"/>
      <c r="G1770" s="35"/>
    </row>
    <row r="1771" spans="1:7" x14ac:dyDescent="0.2">
      <c r="A1771" s="29"/>
      <c r="B1771" s="105"/>
      <c r="C1771" s="41"/>
      <c r="D1771" s="357" t="s">
        <v>483</v>
      </c>
      <c r="E1771" s="108"/>
      <c r="F1771" s="152"/>
      <c r="G1771" s="35"/>
    </row>
    <row r="1772" spans="1:7" x14ac:dyDescent="0.2">
      <c r="A1772" s="29"/>
      <c r="B1772" s="107"/>
      <c r="C1772" s="41"/>
      <c r="D1772" s="136"/>
      <c r="E1772" s="153"/>
      <c r="F1772" s="128"/>
      <c r="G1772" s="35"/>
    </row>
    <row r="1773" spans="1:7" x14ac:dyDescent="0.2">
      <c r="A1773" s="29"/>
      <c r="B1773" s="107"/>
      <c r="C1773" s="41"/>
      <c r="D1773" s="136"/>
      <c r="E1773" s="153"/>
      <c r="F1773" s="128"/>
      <c r="G1773" s="35"/>
    </row>
    <row r="1774" spans="1:7" x14ac:dyDescent="0.2">
      <c r="A1774" s="29"/>
      <c r="B1774" s="107"/>
      <c r="C1774" s="41"/>
      <c r="D1774" s="136"/>
      <c r="E1774" s="153"/>
      <c r="F1774" s="128"/>
      <c r="G1774" s="35"/>
    </row>
    <row r="1775" spans="1:7" x14ac:dyDescent="0.2">
      <c r="A1775" s="29"/>
      <c r="B1775" s="107"/>
      <c r="C1775" s="41"/>
      <c r="D1775" s="136"/>
      <c r="E1775" s="153"/>
      <c r="F1775" s="128"/>
      <c r="G1775" s="35"/>
    </row>
    <row r="1776" spans="1:7" x14ac:dyDescent="0.2">
      <c r="A1776" s="29"/>
      <c r="B1776" s="101"/>
      <c r="C1776" s="41"/>
      <c r="D1776" s="144"/>
      <c r="E1776" s="108"/>
      <c r="F1776" s="128"/>
      <c r="G1776" s="35"/>
    </row>
    <row r="1777" spans="1:7" x14ac:dyDescent="0.2">
      <c r="A1777" s="29"/>
      <c r="B1777" s="101"/>
      <c r="C1777" s="41"/>
      <c r="D1777" s="144"/>
      <c r="E1777" s="153"/>
      <c r="F1777" s="128"/>
      <c r="G1777" s="35"/>
    </row>
    <row r="1778" spans="1:7" x14ac:dyDescent="0.2">
      <c r="A1778" s="29"/>
      <c r="B1778" s="106"/>
      <c r="C1778" s="41"/>
      <c r="D1778" s="136"/>
      <c r="E1778" s="104"/>
      <c r="F1778" s="154"/>
      <c r="G1778" s="35"/>
    </row>
    <row r="1779" spans="1:7" x14ac:dyDescent="0.2">
      <c r="A1779" s="29"/>
      <c r="B1779" s="105"/>
      <c r="C1779" s="41"/>
      <c r="D1779" s="130"/>
      <c r="E1779" s="104"/>
      <c r="F1779" s="154"/>
      <c r="G1779" s="35"/>
    </row>
    <row r="1780" spans="1:7" x14ac:dyDescent="0.2">
      <c r="A1780" s="29"/>
      <c r="B1780" s="105"/>
      <c r="C1780" s="41"/>
      <c r="D1780" s="136"/>
      <c r="E1780" s="104"/>
      <c r="F1780" s="154"/>
      <c r="G1780" s="35"/>
    </row>
    <row r="1781" spans="1:7" x14ac:dyDescent="0.2">
      <c r="A1781" s="29"/>
      <c r="B1781" s="101"/>
      <c r="C1781" s="41"/>
      <c r="D1781" s="136"/>
      <c r="E1781" s="104"/>
      <c r="F1781" s="154"/>
      <c r="G1781" s="35"/>
    </row>
    <row r="1782" spans="1:7" x14ac:dyDescent="0.2">
      <c r="A1782" s="29"/>
      <c r="B1782" s="101"/>
      <c r="C1782" s="41"/>
      <c r="D1782" s="136"/>
      <c r="E1782" s="104"/>
      <c r="F1782" s="154"/>
      <c r="G1782" s="35"/>
    </row>
    <row r="1783" spans="1:7" x14ac:dyDescent="0.2">
      <c r="A1783" s="29"/>
      <c r="B1783" s="101"/>
      <c r="C1783" s="41"/>
      <c r="D1783" s="136"/>
      <c r="E1783" s="104"/>
      <c r="F1783" s="154"/>
      <c r="G1783" s="35"/>
    </row>
    <row r="1784" spans="1:7" x14ac:dyDescent="0.2">
      <c r="A1784" s="29"/>
      <c r="B1784" s="101"/>
      <c r="C1784" s="41"/>
      <c r="D1784" s="136"/>
      <c r="E1784" s="104"/>
      <c r="F1784" s="154"/>
      <c r="G1784" s="35"/>
    </row>
    <row r="1785" spans="1:7" x14ac:dyDescent="0.2">
      <c r="A1785" s="29"/>
      <c r="B1785" s="101"/>
      <c r="C1785" s="41"/>
      <c r="D1785" s="144"/>
      <c r="E1785" s="104"/>
      <c r="F1785" s="154"/>
      <c r="G1785" s="35"/>
    </row>
    <row r="1786" spans="1:7" x14ac:dyDescent="0.2">
      <c r="A1786" s="29"/>
      <c r="B1786" s="101"/>
      <c r="C1786" s="41"/>
      <c r="D1786" s="67"/>
      <c r="E1786" s="104"/>
      <c r="F1786" s="154"/>
      <c r="G1786" s="35"/>
    </row>
    <row r="1787" spans="1:7" x14ac:dyDescent="0.2">
      <c r="A1787" s="29"/>
      <c r="B1787" s="101"/>
      <c r="C1787" s="41"/>
      <c r="D1787" s="136"/>
      <c r="E1787" s="153"/>
      <c r="F1787" s="128"/>
      <c r="G1787" s="35"/>
    </row>
    <row r="1788" spans="1:7" x14ac:dyDescent="0.2">
      <c r="A1788" s="29"/>
      <c r="B1788" s="101"/>
      <c r="C1788" s="41"/>
      <c r="D1788" s="136"/>
      <c r="E1788" s="153"/>
      <c r="F1788" s="128"/>
      <c r="G1788" s="35"/>
    </row>
    <row r="1789" spans="1:7" x14ac:dyDescent="0.2">
      <c r="A1789" s="29"/>
      <c r="B1789" s="101"/>
      <c r="C1789" s="41"/>
      <c r="D1789" s="136"/>
      <c r="E1789" s="153"/>
      <c r="F1789" s="128"/>
      <c r="G1789" s="35"/>
    </row>
    <row r="1790" spans="1:7" x14ac:dyDescent="0.2">
      <c r="A1790" s="29"/>
      <c r="B1790" s="101"/>
      <c r="C1790" s="41"/>
      <c r="D1790" s="136"/>
      <c r="E1790" s="153"/>
      <c r="F1790" s="128"/>
      <c r="G1790" s="35"/>
    </row>
    <row r="1791" spans="1:7" x14ac:dyDescent="0.2">
      <c r="A1791" s="29"/>
      <c r="B1791" s="101"/>
      <c r="C1791" s="41"/>
      <c r="D1791" s="136"/>
      <c r="E1791" s="153"/>
      <c r="F1791" s="128"/>
      <c r="G1791" s="35"/>
    </row>
    <row r="1792" spans="1:7" x14ac:dyDescent="0.2">
      <c r="A1792" s="29"/>
      <c r="B1792" s="101"/>
      <c r="C1792" s="41"/>
      <c r="D1792" s="136"/>
      <c r="E1792" s="153"/>
      <c r="F1792" s="128"/>
      <c r="G1792" s="35"/>
    </row>
    <row r="1793" spans="1:7" x14ac:dyDescent="0.2">
      <c r="A1793" s="29"/>
      <c r="B1793" s="101"/>
      <c r="C1793" s="41"/>
      <c r="D1793" s="136"/>
      <c r="E1793" s="102"/>
      <c r="F1793" s="128"/>
      <c r="G1793" s="35"/>
    </row>
    <row r="1794" spans="1:7" x14ac:dyDescent="0.2">
      <c r="A1794" s="29"/>
      <c r="B1794" s="101"/>
      <c r="C1794" s="41"/>
      <c r="D1794" s="144"/>
      <c r="E1794" s="108"/>
      <c r="F1794" s="149"/>
      <c r="G1794" s="35"/>
    </row>
    <row r="1795" spans="1:7" x14ac:dyDescent="0.2">
      <c r="A1795" s="61"/>
      <c r="B1795" s="101"/>
      <c r="C1795" s="41"/>
      <c r="D1795" s="144"/>
      <c r="E1795" s="108"/>
      <c r="F1795" s="149"/>
      <c r="G1795" s="71"/>
    </row>
    <row r="1796" spans="1:7" ht="13.5" thickBot="1" x14ac:dyDescent="0.25">
      <c r="A1796" s="212"/>
      <c r="B1796" s="132"/>
      <c r="C1796" s="115"/>
      <c r="D1796" s="115"/>
      <c r="E1796" s="132"/>
      <c r="F1796" s="49" t="s">
        <v>15</v>
      </c>
      <c r="G1796" s="213">
        <f>SUM(G1759:G1795)</f>
        <v>11000</v>
      </c>
    </row>
    <row r="1797" spans="1:7" ht="13.5" thickTop="1" x14ac:dyDescent="0.2">
      <c r="A1797" s="1149" t="s">
        <v>4417</v>
      </c>
      <c r="B1797" s="1150"/>
      <c r="C1797" s="1150"/>
      <c r="D1797" s="1150"/>
      <c r="E1797" s="1150"/>
      <c r="F1797" s="1150"/>
      <c r="G1797" s="1151"/>
    </row>
    <row r="1798" spans="1:7" ht="13.5" thickBot="1" x14ac:dyDescent="0.25">
      <c r="A1798" s="52"/>
      <c r="B1798" s="103"/>
      <c r="C1798" s="1204" t="s">
        <v>4418</v>
      </c>
      <c r="D1798" s="1204"/>
      <c r="E1798" s="1204"/>
      <c r="F1798" s="1204"/>
      <c r="G1798" s="1232"/>
    </row>
    <row r="1799" spans="1:7" ht="13.5" thickTop="1" x14ac:dyDescent="0.2">
      <c r="A1799" s="1130"/>
      <c r="B1799" s="1131"/>
      <c r="C1799" s="1131"/>
      <c r="D1799" s="57" t="s">
        <v>11</v>
      </c>
      <c r="E1799" s="1132" t="s">
        <v>12</v>
      </c>
      <c r="F1799" s="1132"/>
      <c r="G1799" s="1133"/>
    </row>
    <row r="1800" spans="1:7" x14ac:dyDescent="0.2">
      <c r="A1800" s="1134" t="s">
        <v>17</v>
      </c>
      <c r="B1800" s="1135"/>
      <c r="C1800" s="1135"/>
      <c r="D1800" s="39"/>
      <c r="E1800" s="1136"/>
      <c r="F1800" s="1137"/>
      <c r="G1800" s="1138"/>
    </row>
    <row r="1801" spans="1:7" x14ac:dyDescent="0.2">
      <c r="A1801" s="1134" t="s">
        <v>38</v>
      </c>
      <c r="B1801" s="1135"/>
      <c r="C1801" s="1135"/>
      <c r="D1801" s="73" t="s">
        <v>147</v>
      </c>
      <c r="E1801" s="1139" t="s">
        <v>142</v>
      </c>
      <c r="F1801" s="1139"/>
      <c r="G1801" s="1140"/>
    </row>
    <row r="1802" spans="1:7" ht="13.5" thickBot="1" x14ac:dyDescent="0.25">
      <c r="A1802" s="1141" t="s">
        <v>39</v>
      </c>
      <c r="B1802" s="1142"/>
      <c r="C1802" s="1142"/>
      <c r="D1802" s="59" t="s">
        <v>148</v>
      </c>
      <c r="E1802" s="1198" t="s">
        <v>0</v>
      </c>
      <c r="F1802" s="1143"/>
      <c r="G1802" s="1144"/>
    </row>
    <row r="1803" spans="1:7" ht="16.5" x14ac:dyDescent="0.25">
      <c r="A1803" s="1152" t="s">
        <v>29</v>
      </c>
      <c r="B1803" s="1153"/>
      <c r="C1803" s="1153"/>
      <c r="D1803" s="1153"/>
      <c r="E1803" s="1153"/>
      <c r="F1803" s="1153"/>
      <c r="G1803" s="1154"/>
    </row>
    <row r="1804" spans="1:7" x14ac:dyDescent="0.2">
      <c r="A1804" s="1155" t="s">
        <v>48</v>
      </c>
      <c r="B1804" s="1156"/>
      <c r="C1804" s="1156"/>
      <c r="D1804" s="1156"/>
      <c r="E1804" s="1156"/>
      <c r="F1804" s="1156"/>
      <c r="G1804" s="1157"/>
    </row>
    <row r="1805" spans="1:7" x14ac:dyDescent="0.2">
      <c r="A1805" s="1158" t="s">
        <v>49</v>
      </c>
      <c r="B1805" s="1159"/>
      <c r="C1805" s="1159"/>
      <c r="D1805" s="1159"/>
      <c r="E1805" s="1159"/>
      <c r="F1805" s="1159"/>
      <c r="G1805" s="1160"/>
    </row>
    <row r="1806" spans="1:7" x14ac:dyDescent="0.2">
      <c r="A1806" s="6"/>
      <c r="B1806" s="99"/>
      <c r="C1806" s="8"/>
      <c r="D1806" s="9"/>
      <c r="E1806" s="99"/>
      <c r="F1806" s="10"/>
      <c r="G1806" s="373" t="s">
        <v>8</v>
      </c>
    </row>
    <row r="1807" spans="1:7" x14ac:dyDescent="0.2">
      <c r="A1807" s="12" t="s">
        <v>1</v>
      </c>
      <c r="B1807" s="13"/>
      <c r="C1807" s="14" t="s">
        <v>7</v>
      </c>
      <c r="D1807" s="13"/>
      <c r="E1807" s="343" t="s">
        <v>4603</v>
      </c>
      <c r="F1807" s="98"/>
      <c r="G1807" s="344" t="s">
        <v>4497</v>
      </c>
    </row>
    <row r="1808" spans="1:7" x14ac:dyDescent="0.2">
      <c r="A1808" s="17" t="s">
        <v>8</v>
      </c>
      <c r="B1808" s="100"/>
      <c r="C1808" s="19"/>
      <c r="D1808" s="4"/>
      <c r="E1808" s="1145"/>
      <c r="F1808" s="1146"/>
      <c r="G1808" s="20"/>
    </row>
    <row r="1809" spans="1:7" x14ac:dyDescent="0.2">
      <c r="A1809" s="21" t="s">
        <v>37</v>
      </c>
      <c r="B1809" s="22"/>
      <c r="C1809" s="22"/>
      <c r="D1809" s="22"/>
      <c r="E1809" s="23" t="s">
        <v>46</v>
      </c>
      <c r="F1809" s="24"/>
      <c r="G1809" s="20" t="s">
        <v>50</v>
      </c>
    </row>
    <row r="1810" spans="1:7" x14ac:dyDescent="0.2">
      <c r="A1810" s="6"/>
      <c r="B1810" s="99"/>
      <c r="C1810" s="8"/>
      <c r="D1810" s="8"/>
      <c r="E1810" s="1147"/>
      <c r="F1810" s="1148"/>
      <c r="G1810" s="25"/>
    </row>
    <row r="1811" spans="1:7" ht="26.25" thickBot="1" x14ac:dyDescent="0.25">
      <c r="A1811" s="210" t="s">
        <v>47</v>
      </c>
      <c r="B1811" s="28" t="s">
        <v>23</v>
      </c>
      <c r="C1811" s="28" t="s">
        <v>34</v>
      </c>
      <c r="D1811" s="110" t="s">
        <v>53</v>
      </c>
      <c r="E1811" s="114" t="s">
        <v>54</v>
      </c>
      <c r="F1811" s="111" t="s">
        <v>55</v>
      </c>
      <c r="G1811" s="112" t="s">
        <v>35</v>
      </c>
    </row>
    <row r="1812" spans="1:7" ht="13.5" thickTop="1" x14ac:dyDescent="0.2">
      <c r="A1812" s="29">
        <v>1</v>
      </c>
      <c r="B1812" s="101"/>
      <c r="C1812" s="352" t="s">
        <v>300</v>
      </c>
      <c r="D1812" s="357" t="s">
        <v>3462</v>
      </c>
      <c r="E1812" s="158">
        <v>70</v>
      </c>
      <c r="F1812" s="128">
        <v>200</v>
      </c>
      <c r="G1812" s="35">
        <f>F1812*E1812</f>
        <v>14000</v>
      </c>
    </row>
    <row r="1813" spans="1:7" x14ac:dyDescent="0.2">
      <c r="A1813" s="29"/>
      <c r="B1813" s="646"/>
      <c r="C1813" s="656"/>
      <c r="D1813" s="669" t="s">
        <v>3463</v>
      </c>
      <c r="E1813" s="658"/>
      <c r="F1813" s="659"/>
      <c r="G1813" s="35"/>
    </row>
    <row r="1814" spans="1:7" x14ac:dyDescent="0.2">
      <c r="A1814" s="29">
        <v>2</v>
      </c>
      <c r="B1814" s="101"/>
      <c r="C1814" s="352" t="s">
        <v>300</v>
      </c>
      <c r="D1814" s="351" t="s">
        <v>434</v>
      </c>
      <c r="E1814" s="108">
        <v>70</v>
      </c>
      <c r="F1814" s="128">
        <v>450</v>
      </c>
      <c r="G1814" s="35">
        <f t="shared" ref="G1814" si="16">F1814*E1814</f>
        <v>31500</v>
      </c>
    </row>
    <row r="1815" spans="1:7" x14ac:dyDescent="0.2">
      <c r="A1815" s="29"/>
      <c r="B1815" s="101"/>
      <c r="C1815" s="352"/>
      <c r="D1815" s="351" t="s">
        <v>8</v>
      </c>
      <c r="E1815" s="108"/>
      <c r="F1815" s="149"/>
      <c r="G1815" s="353" t="s">
        <v>8</v>
      </c>
    </row>
    <row r="1816" spans="1:7" x14ac:dyDescent="0.2">
      <c r="A1816" s="29"/>
      <c r="B1816" s="101"/>
      <c r="C1816" s="352"/>
      <c r="D1816" s="357"/>
      <c r="E1816" s="108"/>
      <c r="F1816" s="149"/>
      <c r="G1816" s="35"/>
    </row>
    <row r="1817" spans="1:7" x14ac:dyDescent="0.2">
      <c r="A1817" s="29"/>
      <c r="B1817" s="105"/>
      <c r="C1817" s="41"/>
      <c r="D1817" s="351"/>
      <c r="E1817" s="102"/>
      <c r="F1817" s="128"/>
      <c r="G1817" s="35"/>
    </row>
    <row r="1818" spans="1:7" x14ac:dyDescent="0.2">
      <c r="A1818" s="29"/>
      <c r="B1818" s="105"/>
      <c r="C1818" s="41"/>
      <c r="D1818" s="338"/>
      <c r="E1818" s="102"/>
      <c r="F1818" s="128"/>
      <c r="G1818" s="35"/>
    </row>
    <row r="1819" spans="1:7" x14ac:dyDescent="0.2">
      <c r="A1819" s="29"/>
      <c r="B1819" s="105"/>
      <c r="C1819" s="352"/>
      <c r="D1819" s="351"/>
      <c r="E1819" s="102"/>
      <c r="F1819" s="128"/>
      <c r="G1819" s="35"/>
    </row>
    <row r="1820" spans="1:7" x14ac:dyDescent="0.2">
      <c r="A1820" s="29"/>
      <c r="B1820" s="151"/>
      <c r="C1820" s="119"/>
      <c r="D1820" s="351"/>
      <c r="E1820" s="108"/>
      <c r="F1820" s="150"/>
      <c r="G1820" s="35"/>
    </row>
    <row r="1821" spans="1:7" x14ac:dyDescent="0.2">
      <c r="A1821" s="29"/>
      <c r="B1821" s="151"/>
      <c r="C1821" s="119"/>
      <c r="D1821" s="144"/>
      <c r="E1821" s="108"/>
      <c r="F1821" s="150"/>
      <c r="G1821" s="35"/>
    </row>
    <row r="1822" spans="1:7" x14ac:dyDescent="0.2">
      <c r="A1822" s="29"/>
      <c r="B1822" s="101"/>
      <c r="C1822" s="41"/>
      <c r="D1822" s="144"/>
      <c r="E1822" s="155"/>
      <c r="F1822" s="128"/>
      <c r="G1822" s="35"/>
    </row>
    <row r="1823" spans="1:7" x14ac:dyDescent="0.2">
      <c r="A1823" s="29"/>
      <c r="B1823" s="106"/>
      <c r="C1823" s="41"/>
      <c r="D1823" s="136"/>
      <c r="E1823" s="104"/>
      <c r="F1823" s="128"/>
      <c r="G1823" s="35"/>
    </row>
    <row r="1824" spans="1:7" x14ac:dyDescent="0.2">
      <c r="A1824" s="29"/>
      <c r="B1824" s="105"/>
      <c r="C1824" s="41"/>
      <c r="D1824" s="357" t="s">
        <v>483</v>
      </c>
      <c r="E1824" s="108"/>
      <c r="F1824" s="152"/>
      <c r="G1824" s="35"/>
    </row>
    <row r="1825" spans="1:7" x14ac:dyDescent="0.2">
      <c r="A1825" s="29"/>
      <c r="B1825" s="107"/>
      <c r="C1825" s="41"/>
      <c r="D1825" s="136"/>
      <c r="E1825" s="153"/>
      <c r="F1825" s="128"/>
      <c r="G1825" s="35"/>
    </row>
    <row r="1826" spans="1:7" x14ac:dyDescent="0.2">
      <c r="A1826" s="29"/>
      <c r="B1826" s="107"/>
      <c r="C1826" s="41"/>
      <c r="D1826" s="136"/>
      <c r="E1826" s="153"/>
      <c r="F1826" s="128"/>
      <c r="G1826" s="35"/>
    </row>
    <row r="1827" spans="1:7" x14ac:dyDescent="0.2">
      <c r="A1827" s="29"/>
      <c r="B1827" s="107"/>
      <c r="C1827" s="41"/>
      <c r="D1827" s="136"/>
      <c r="E1827" s="153"/>
      <c r="F1827" s="128"/>
      <c r="G1827" s="35"/>
    </row>
    <row r="1828" spans="1:7" x14ac:dyDescent="0.2">
      <c r="A1828" s="29"/>
      <c r="B1828" s="107"/>
      <c r="C1828" s="41"/>
      <c r="D1828" s="136"/>
      <c r="E1828" s="153"/>
      <c r="F1828" s="128"/>
      <c r="G1828" s="35"/>
    </row>
    <row r="1829" spans="1:7" x14ac:dyDescent="0.2">
      <c r="A1829" s="29"/>
      <c r="B1829" s="101"/>
      <c r="C1829" s="41"/>
      <c r="D1829" s="144"/>
      <c r="E1829" s="108"/>
      <c r="F1829" s="128"/>
      <c r="G1829" s="35"/>
    </row>
    <row r="1830" spans="1:7" x14ac:dyDescent="0.2">
      <c r="A1830" s="29"/>
      <c r="B1830" s="101"/>
      <c r="C1830" s="41"/>
      <c r="D1830" s="144"/>
      <c r="E1830" s="153"/>
      <c r="F1830" s="128"/>
      <c r="G1830" s="35"/>
    </row>
    <row r="1831" spans="1:7" x14ac:dyDescent="0.2">
      <c r="A1831" s="29"/>
      <c r="B1831" s="106"/>
      <c r="C1831" s="41"/>
      <c r="D1831" s="136"/>
      <c r="E1831" s="104"/>
      <c r="F1831" s="154"/>
      <c r="G1831" s="35"/>
    </row>
    <row r="1832" spans="1:7" x14ac:dyDescent="0.2">
      <c r="A1832" s="29"/>
      <c r="B1832" s="105"/>
      <c r="C1832" s="41"/>
      <c r="D1832" s="130"/>
      <c r="E1832" s="104"/>
      <c r="F1832" s="154"/>
      <c r="G1832" s="35"/>
    </row>
    <row r="1833" spans="1:7" x14ac:dyDescent="0.2">
      <c r="A1833" s="29"/>
      <c r="B1833" s="105"/>
      <c r="C1833" s="41"/>
      <c r="D1833" s="136"/>
      <c r="E1833" s="104"/>
      <c r="F1833" s="154"/>
      <c r="G1833" s="35"/>
    </row>
    <row r="1834" spans="1:7" x14ac:dyDescent="0.2">
      <c r="A1834" s="29"/>
      <c r="B1834" s="101"/>
      <c r="C1834" s="41"/>
      <c r="D1834" s="136"/>
      <c r="E1834" s="104"/>
      <c r="F1834" s="154"/>
      <c r="G1834" s="35"/>
    </row>
    <row r="1835" spans="1:7" x14ac:dyDescent="0.2">
      <c r="A1835" s="29"/>
      <c r="B1835" s="101"/>
      <c r="C1835" s="41"/>
      <c r="D1835" s="136"/>
      <c r="E1835" s="104"/>
      <c r="F1835" s="154"/>
      <c r="G1835" s="35"/>
    </row>
    <row r="1836" spans="1:7" x14ac:dyDescent="0.2">
      <c r="A1836" s="29"/>
      <c r="B1836" s="101"/>
      <c r="C1836" s="41"/>
      <c r="D1836" s="136"/>
      <c r="E1836" s="104"/>
      <c r="F1836" s="154"/>
      <c r="G1836" s="35"/>
    </row>
    <row r="1837" spans="1:7" x14ac:dyDescent="0.2">
      <c r="A1837" s="29"/>
      <c r="B1837" s="101"/>
      <c r="C1837" s="41"/>
      <c r="D1837" s="136"/>
      <c r="E1837" s="104"/>
      <c r="F1837" s="154"/>
      <c r="G1837" s="35"/>
    </row>
    <row r="1838" spans="1:7" x14ac:dyDescent="0.2">
      <c r="A1838" s="29"/>
      <c r="B1838" s="101"/>
      <c r="C1838" s="41"/>
      <c r="D1838" s="144"/>
      <c r="E1838" s="104"/>
      <c r="F1838" s="154"/>
      <c r="G1838" s="35"/>
    </row>
    <row r="1839" spans="1:7" x14ac:dyDescent="0.2">
      <c r="A1839" s="29"/>
      <c r="B1839" s="101"/>
      <c r="C1839" s="41"/>
      <c r="D1839" s="67"/>
      <c r="E1839" s="104"/>
      <c r="F1839" s="154"/>
      <c r="G1839" s="35"/>
    </row>
    <row r="1840" spans="1:7" x14ac:dyDescent="0.2">
      <c r="A1840" s="29"/>
      <c r="B1840" s="101"/>
      <c r="C1840" s="41"/>
      <c r="D1840" s="136"/>
      <c r="E1840" s="153"/>
      <c r="F1840" s="128"/>
      <c r="G1840" s="35"/>
    </row>
    <row r="1841" spans="1:7" x14ac:dyDescent="0.2">
      <c r="A1841" s="29"/>
      <c r="B1841" s="101"/>
      <c r="C1841" s="41"/>
      <c r="D1841" s="136"/>
      <c r="E1841" s="153"/>
      <c r="F1841" s="128"/>
      <c r="G1841" s="35"/>
    </row>
    <row r="1842" spans="1:7" x14ac:dyDescent="0.2">
      <c r="A1842" s="29"/>
      <c r="B1842" s="101"/>
      <c r="C1842" s="41"/>
      <c r="D1842" s="136"/>
      <c r="E1842" s="153"/>
      <c r="F1842" s="128"/>
      <c r="G1842" s="35"/>
    </row>
    <row r="1843" spans="1:7" x14ac:dyDescent="0.2">
      <c r="A1843" s="29"/>
      <c r="B1843" s="101"/>
      <c r="C1843" s="41"/>
      <c r="D1843" s="136"/>
      <c r="E1843" s="153"/>
      <c r="F1843" s="128"/>
      <c r="G1843" s="35"/>
    </row>
    <row r="1844" spans="1:7" x14ac:dyDescent="0.2">
      <c r="A1844" s="29"/>
      <c r="B1844" s="101"/>
      <c r="C1844" s="41"/>
      <c r="D1844" s="136"/>
      <c r="E1844" s="153"/>
      <c r="F1844" s="128"/>
      <c r="G1844" s="35"/>
    </row>
    <row r="1845" spans="1:7" x14ac:dyDescent="0.2">
      <c r="A1845" s="29"/>
      <c r="B1845" s="101"/>
      <c r="C1845" s="41"/>
      <c r="D1845" s="136"/>
      <c r="E1845" s="153"/>
      <c r="F1845" s="128"/>
      <c r="G1845" s="35"/>
    </row>
    <row r="1846" spans="1:7" x14ac:dyDescent="0.2">
      <c r="A1846" s="29"/>
      <c r="B1846" s="101"/>
      <c r="C1846" s="41"/>
      <c r="D1846" s="136"/>
      <c r="E1846" s="102"/>
      <c r="F1846" s="128"/>
      <c r="G1846" s="35"/>
    </row>
    <row r="1847" spans="1:7" x14ac:dyDescent="0.2">
      <c r="A1847" s="29"/>
      <c r="B1847" s="101"/>
      <c r="C1847" s="41"/>
      <c r="D1847" s="144"/>
      <c r="E1847" s="108"/>
      <c r="F1847" s="149"/>
      <c r="G1847" s="35"/>
    </row>
    <row r="1848" spans="1:7" x14ac:dyDescent="0.2">
      <c r="A1848" s="61"/>
      <c r="B1848" s="101"/>
      <c r="C1848" s="41"/>
      <c r="D1848" s="144"/>
      <c r="E1848" s="108"/>
      <c r="F1848" s="149"/>
      <c r="G1848" s="71"/>
    </row>
    <row r="1849" spans="1:7" ht="13.5" thickBot="1" x14ac:dyDescent="0.25">
      <c r="A1849" s="212"/>
      <c r="B1849" s="132"/>
      <c r="C1849" s="115"/>
      <c r="D1849" s="115"/>
      <c r="E1849" s="132"/>
      <c r="F1849" s="49" t="s">
        <v>15</v>
      </c>
      <c r="G1849" s="213">
        <f>SUM(G1812:G1848)</f>
        <v>45500</v>
      </c>
    </row>
    <row r="1850" spans="1:7" ht="13.5" thickTop="1" x14ac:dyDescent="0.2">
      <c r="A1850" s="1149" t="s">
        <v>4601</v>
      </c>
      <c r="B1850" s="1150"/>
      <c r="C1850" s="1150"/>
      <c r="D1850" s="1150"/>
      <c r="E1850" s="1150"/>
      <c r="F1850" s="1150"/>
      <c r="G1850" s="1151"/>
    </row>
    <row r="1851" spans="1:7" ht="13.5" thickBot="1" x14ac:dyDescent="0.25">
      <c r="A1851" s="52"/>
      <c r="B1851" s="103"/>
      <c r="C1851" s="1204" t="s">
        <v>4602</v>
      </c>
      <c r="D1851" s="1204"/>
      <c r="E1851" s="1204"/>
      <c r="F1851" s="1204"/>
      <c r="G1851" s="1232"/>
    </row>
    <row r="1852" spans="1:7" ht="13.5" thickTop="1" x14ac:dyDescent="0.2">
      <c r="A1852" s="1130"/>
      <c r="B1852" s="1131"/>
      <c r="C1852" s="1131"/>
      <c r="D1852" s="57" t="s">
        <v>11</v>
      </c>
      <c r="E1852" s="1132" t="s">
        <v>12</v>
      </c>
      <c r="F1852" s="1132"/>
      <c r="G1852" s="1133"/>
    </row>
    <row r="1853" spans="1:7" x14ac:dyDescent="0.2">
      <c r="A1853" s="1134" t="s">
        <v>17</v>
      </c>
      <c r="B1853" s="1135"/>
      <c r="C1853" s="1135"/>
      <c r="D1853" s="39"/>
      <c r="E1853" s="1136"/>
      <c r="F1853" s="1137"/>
      <c r="G1853" s="1138"/>
    </row>
    <row r="1854" spans="1:7" x14ac:dyDescent="0.2">
      <c r="A1854" s="1134" t="s">
        <v>38</v>
      </c>
      <c r="B1854" s="1135"/>
      <c r="C1854" s="1135"/>
      <c r="D1854" s="73" t="s">
        <v>147</v>
      </c>
      <c r="E1854" s="1139" t="s">
        <v>142</v>
      </c>
      <c r="F1854" s="1139"/>
      <c r="G1854" s="1140"/>
    </row>
    <row r="1855" spans="1:7" ht="13.5" thickBot="1" x14ac:dyDescent="0.25">
      <c r="A1855" s="1141" t="s">
        <v>39</v>
      </c>
      <c r="B1855" s="1142"/>
      <c r="C1855" s="1142"/>
      <c r="D1855" s="59" t="s">
        <v>148</v>
      </c>
      <c r="E1855" s="1198" t="s">
        <v>0</v>
      </c>
      <c r="F1855" s="1143"/>
      <c r="G1855" s="1144"/>
    </row>
    <row r="1856" spans="1:7" ht="16.5" x14ac:dyDescent="0.25">
      <c r="A1856" s="1152" t="s">
        <v>29</v>
      </c>
      <c r="B1856" s="1153"/>
      <c r="C1856" s="1153"/>
      <c r="D1856" s="1153"/>
      <c r="E1856" s="1153"/>
      <c r="F1856" s="1153"/>
      <c r="G1856" s="1154"/>
    </row>
    <row r="1857" spans="1:7" x14ac:dyDescent="0.2">
      <c r="A1857" s="1155" t="s">
        <v>48</v>
      </c>
      <c r="B1857" s="1156"/>
      <c r="C1857" s="1156"/>
      <c r="D1857" s="1156"/>
      <c r="E1857" s="1156"/>
      <c r="F1857" s="1156"/>
      <c r="G1857" s="1157"/>
    </row>
    <row r="1858" spans="1:7" x14ac:dyDescent="0.2">
      <c r="A1858" s="1158" t="s">
        <v>49</v>
      </c>
      <c r="B1858" s="1159"/>
      <c r="C1858" s="1159"/>
      <c r="D1858" s="1159"/>
      <c r="E1858" s="1159"/>
      <c r="F1858" s="1159"/>
      <c r="G1858" s="1160"/>
    </row>
    <row r="1859" spans="1:7" x14ac:dyDescent="0.2">
      <c r="A1859" s="6"/>
      <c r="B1859" s="99"/>
      <c r="C1859" s="8"/>
      <c r="D1859" s="9"/>
      <c r="E1859" s="99"/>
      <c r="F1859" s="10"/>
      <c r="G1859" s="373" t="s">
        <v>8</v>
      </c>
    </row>
    <row r="1860" spans="1:7" x14ac:dyDescent="0.2">
      <c r="A1860" s="12" t="s">
        <v>1</v>
      </c>
      <c r="B1860" s="13"/>
      <c r="C1860" s="14" t="s">
        <v>7</v>
      </c>
      <c r="D1860" s="13"/>
      <c r="E1860" s="343" t="s">
        <v>4618</v>
      </c>
      <c r="F1860" s="98"/>
      <c r="G1860" s="344" t="s">
        <v>4497</v>
      </c>
    </row>
    <row r="1861" spans="1:7" x14ac:dyDescent="0.2">
      <c r="A1861" s="17" t="s">
        <v>8</v>
      </c>
      <c r="B1861" s="100"/>
      <c r="C1861" s="19"/>
      <c r="D1861" s="4"/>
      <c r="E1861" s="1145"/>
      <c r="F1861" s="1146"/>
      <c r="G1861" s="20"/>
    </row>
    <row r="1862" spans="1:7" x14ac:dyDescent="0.2">
      <c r="A1862" s="21" t="s">
        <v>37</v>
      </c>
      <c r="B1862" s="22"/>
      <c r="C1862" s="22"/>
      <c r="D1862" s="22"/>
      <c r="E1862" s="23" t="s">
        <v>46</v>
      </c>
      <c r="F1862" s="24"/>
      <c r="G1862" s="20" t="s">
        <v>50</v>
      </c>
    </row>
    <row r="1863" spans="1:7" x14ac:dyDescent="0.2">
      <c r="A1863" s="6"/>
      <c r="B1863" s="99"/>
      <c r="C1863" s="8"/>
      <c r="D1863" s="8"/>
      <c r="E1863" s="1147"/>
      <c r="F1863" s="1148"/>
      <c r="G1863" s="25"/>
    </row>
    <row r="1864" spans="1:7" ht="26.25" thickBot="1" x14ac:dyDescent="0.25">
      <c r="A1864" s="210" t="s">
        <v>47</v>
      </c>
      <c r="B1864" s="28" t="s">
        <v>23</v>
      </c>
      <c r="C1864" s="28" t="s">
        <v>34</v>
      </c>
      <c r="D1864" s="110" t="s">
        <v>53</v>
      </c>
      <c r="E1864" s="114" t="s">
        <v>54</v>
      </c>
      <c r="F1864" s="111" t="s">
        <v>55</v>
      </c>
      <c r="G1864" s="112" t="s">
        <v>35</v>
      </c>
    </row>
    <row r="1865" spans="1:7" ht="13.5" thickTop="1" x14ac:dyDescent="0.2">
      <c r="A1865" s="29">
        <v>1</v>
      </c>
      <c r="B1865" s="101"/>
      <c r="C1865" s="352" t="s">
        <v>300</v>
      </c>
      <c r="D1865" s="357" t="s">
        <v>4612</v>
      </c>
      <c r="E1865" s="158">
        <v>30</v>
      </c>
      <c r="F1865" s="128">
        <v>200</v>
      </c>
      <c r="G1865" s="35">
        <f>F1865*E1865</f>
        <v>6000</v>
      </c>
    </row>
    <row r="1866" spans="1:7" x14ac:dyDescent="0.2">
      <c r="A1866" s="29">
        <v>2</v>
      </c>
      <c r="B1866" s="101"/>
      <c r="C1866" s="352" t="s">
        <v>300</v>
      </c>
      <c r="D1866" s="351" t="s">
        <v>2782</v>
      </c>
      <c r="E1866" s="108">
        <v>30</v>
      </c>
      <c r="F1866" s="128">
        <v>350</v>
      </c>
      <c r="G1866" s="35">
        <f t="shared" ref="G1866" si="17">F1866*E1866</f>
        <v>10500</v>
      </c>
    </row>
    <row r="1867" spans="1:7" x14ac:dyDescent="0.2">
      <c r="A1867" s="29"/>
      <c r="B1867" s="101"/>
      <c r="C1867" s="352"/>
      <c r="D1867" s="351" t="s">
        <v>8</v>
      </c>
      <c r="E1867" s="108"/>
      <c r="F1867" s="149"/>
      <c r="G1867" s="353" t="s">
        <v>8</v>
      </c>
    </row>
    <row r="1868" spans="1:7" x14ac:dyDescent="0.2">
      <c r="A1868" s="29"/>
      <c r="B1868" s="646"/>
      <c r="C1868" s="656"/>
      <c r="D1868" s="657"/>
      <c r="E1868" s="745"/>
      <c r="F1868" s="746"/>
      <c r="G1868" s="353"/>
    </row>
    <row r="1869" spans="1:7" x14ac:dyDescent="0.2">
      <c r="A1869" s="29"/>
      <c r="B1869" s="101"/>
      <c r="C1869" s="352"/>
      <c r="D1869" s="357"/>
      <c r="E1869" s="108"/>
      <c r="F1869" s="149"/>
      <c r="G1869" s="35"/>
    </row>
    <row r="1870" spans="1:7" x14ac:dyDescent="0.2">
      <c r="A1870" s="29"/>
      <c r="B1870" s="105"/>
      <c r="C1870" s="41"/>
      <c r="D1870" s="351"/>
      <c r="E1870" s="102"/>
      <c r="F1870" s="128"/>
      <c r="G1870" s="35"/>
    </row>
    <row r="1871" spans="1:7" x14ac:dyDescent="0.2">
      <c r="A1871" s="29"/>
      <c r="B1871" s="105"/>
      <c r="C1871" s="41"/>
      <c r="D1871" s="338"/>
      <c r="E1871" s="102"/>
      <c r="F1871" s="128"/>
      <c r="G1871" s="35"/>
    </row>
    <row r="1872" spans="1:7" x14ac:dyDescent="0.2">
      <c r="A1872" s="29"/>
      <c r="B1872" s="105"/>
      <c r="C1872" s="352"/>
      <c r="D1872" s="351"/>
      <c r="E1872" s="102"/>
      <c r="F1872" s="128"/>
      <c r="G1872" s="35"/>
    </row>
    <row r="1873" spans="1:7" x14ac:dyDescent="0.2">
      <c r="A1873" s="29"/>
      <c r="B1873" s="151"/>
      <c r="C1873" s="119"/>
      <c r="D1873" s="351"/>
      <c r="E1873" s="108"/>
      <c r="F1873" s="150"/>
      <c r="G1873" s="35"/>
    </row>
    <row r="1874" spans="1:7" x14ac:dyDescent="0.2">
      <c r="A1874" s="29"/>
      <c r="B1874" s="151"/>
      <c r="C1874" s="119"/>
      <c r="D1874" s="144"/>
      <c r="E1874" s="108"/>
      <c r="F1874" s="150"/>
      <c r="G1874" s="35"/>
    </row>
    <row r="1875" spans="1:7" x14ac:dyDescent="0.2">
      <c r="A1875" s="29"/>
      <c r="B1875" s="101"/>
      <c r="C1875" s="41"/>
      <c r="D1875" s="144"/>
      <c r="E1875" s="155"/>
      <c r="F1875" s="128"/>
      <c r="G1875" s="35"/>
    </row>
    <row r="1876" spans="1:7" x14ac:dyDescent="0.2">
      <c r="A1876" s="29"/>
      <c r="B1876" s="106"/>
      <c r="C1876" s="41"/>
      <c r="D1876" s="136"/>
      <c r="E1876" s="104"/>
      <c r="F1876" s="128"/>
      <c r="G1876" s="35"/>
    </row>
    <row r="1877" spans="1:7" x14ac:dyDescent="0.2">
      <c r="A1877" s="29"/>
      <c r="B1877" s="105"/>
      <c r="C1877" s="41"/>
      <c r="D1877" s="357" t="s">
        <v>483</v>
      </c>
      <c r="E1877" s="108"/>
      <c r="F1877" s="152"/>
      <c r="G1877" s="35"/>
    </row>
    <row r="1878" spans="1:7" x14ac:dyDescent="0.2">
      <c r="A1878" s="29"/>
      <c r="B1878" s="107"/>
      <c r="C1878" s="41"/>
      <c r="D1878" s="136"/>
      <c r="E1878" s="153"/>
      <c r="F1878" s="128"/>
      <c r="G1878" s="35"/>
    </row>
    <row r="1879" spans="1:7" x14ac:dyDescent="0.2">
      <c r="A1879" s="29"/>
      <c r="B1879" s="107"/>
      <c r="C1879" s="41"/>
      <c r="D1879" s="136"/>
      <c r="E1879" s="153"/>
      <c r="F1879" s="128"/>
      <c r="G1879" s="35"/>
    </row>
    <row r="1880" spans="1:7" x14ac:dyDescent="0.2">
      <c r="A1880" s="29"/>
      <c r="B1880" s="107"/>
      <c r="C1880" s="41"/>
      <c r="D1880" s="136"/>
      <c r="E1880" s="153"/>
      <c r="F1880" s="128"/>
      <c r="G1880" s="35"/>
    </row>
    <row r="1881" spans="1:7" x14ac:dyDescent="0.2">
      <c r="A1881" s="29"/>
      <c r="B1881" s="107"/>
      <c r="C1881" s="41"/>
      <c r="D1881" s="136"/>
      <c r="E1881" s="153"/>
      <c r="F1881" s="128"/>
      <c r="G1881" s="35"/>
    </row>
    <row r="1882" spans="1:7" x14ac:dyDescent="0.2">
      <c r="A1882" s="29"/>
      <c r="B1882" s="101"/>
      <c r="C1882" s="41"/>
      <c r="D1882" s="144"/>
      <c r="E1882" s="108"/>
      <c r="F1882" s="128"/>
      <c r="G1882" s="35"/>
    </row>
    <row r="1883" spans="1:7" x14ac:dyDescent="0.2">
      <c r="A1883" s="29"/>
      <c r="B1883" s="101"/>
      <c r="C1883" s="41"/>
      <c r="D1883" s="144"/>
      <c r="E1883" s="153"/>
      <c r="F1883" s="128"/>
      <c r="G1883" s="35"/>
    </row>
    <row r="1884" spans="1:7" x14ac:dyDescent="0.2">
      <c r="A1884" s="29"/>
      <c r="B1884" s="106"/>
      <c r="C1884" s="41"/>
      <c r="D1884" s="136"/>
      <c r="E1884" s="104"/>
      <c r="F1884" s="154"/>
      <c r="G1884" s="35"/>
    </row>
    <row r="1885" spans="1:7" x14ac:dyDescent="0.2">
      <c r="A1885" s="29"/>
      <c r="B1885" s="105"/>
      <c r="C1885" s="41"/>
      <c r="D1885" s="130"/>
      <c r="E1885" s="104"/>
      <c r="F1885" s="154"/>
      <c r="G1885" s="35"/>
    </row>
    <row r="1886" spans="1:7" x14ac:dyDescent="0.2">
      <c r="A1886" s="29"/>
      <c r="B1886" s="105"/>
      <c r="C1886" s="41"/>
      <c r="D1886" s="136"/>
      <c r="E1886" s="104"/>
      <c r="F1886" s="154"/>
      <c r="G1886" s="35"/>
    </row>
    <row r="1887" spans="1:7" x14ac:dyDescent="0.2">
      <c r="A1887" s="29"/>
      <c r="B1887" s="101"/>
      <c r="C1887" s="41"/>
      <c r="D1887" s="136"/>
      <c r="E1887" s="104"/>
      <c r="F1887" s="154"/>
      <c r="G1887" s="35"/>
    </row>
    <row r="1888" spans="1:7" x14ac:dyDescent="0.2">
      <c r="A1888" s="29"/>
      <c r="B1888" s="101"/>
      <c r="C1888" s="41"/>
      <c r="D1888" s="136"/>
      <c r="E1888" s="104"/>
      <c r="F1888" s="154"/>
      <c r="G1888" s="35"/>
    </row>
    <row r="1889" spans="1:7" x14ac:dyDescent="0.2">
      <c r="A1889" s="29"/>
      <c r="B1889" s="101"/>
      <c r="C1889" s="41"/>
      <c r="D1889" s="136"/>
      <c r="E1889" s="104"/>
      <c r="F1889" s="154"/>
      <c r="G1889" s="35"/>
    </row>
    <row r="1890" spans="1:7" x14ac:dyDescent="0.2">
      <c r="A1890" s="29"/>
      <c r="B1890" s="101"/>
      <c r="C1890" s="41"/>
      <c r="D1890" s="136"/>
      <c r="E1890" s="104"/>
      <c r="F1890" s="154"/>
      <c r="G1890" s="35"/>
    </row>
    <row r="1891" spans="1:7" x14ac:dyDescent="0.2">
      <c r="A1891" s="29"/>
      <c r="B1891" s="101"/>
      <c r="C1891" s="41"/>
      <c r="D1891" s="144"/>
      <c r="E1891" s="104"/>
      <c r="F1891" s="154"/>
      <c r="G1891" s="35"/>
    </row>
    <row r="1892" spans="1:7" x14ac:dyDescent="0.2">
      <c r="A1892" s="29"/>
      <c r="B1892" s="101"/>
      <c r="C1892" s="41"/>
      <c r="D1892" s="67"/>
      <c r="E1892" s="104"/>
      <c r="F1892" s="154"/>
      <c r="G1892" s="35"/>
    </row>
    <row r="1893" spans="1:7" x14ac:dyDescent="0.2">
      <c r="A1893" s="29"/>
      <c r="B1893" s="101"/>
      <c r="C1893" s="41"/>
      <c r="D1893" s="136"/>
      <c r="E1893" s="153"/>
      <c r="F1893" s="128"/>
      <c r="G1893" s="35"/>
    </row>
    <row r="1894" spans="1:7" x14ac:dyDescent="0.2">
      <c r="A1894" s="29"/>
      <c r="B1894" s="101"/>
      <c r="C1894" s="41"/>
      <c r="D1894" s="136"/>
      <c r="E1894" s="153"/>
      <c r="F1894" s="128"/>
      <c r="G1894" s="35"/>
    </row>
    <row r="1895" spans="1:7" x14ac:dyDescent="0.2">
      <c r="A1895" s="29"/>
      <c r="B1895" s="101"/>
      <c r="C1895" s="41"/>
      <c r="D1895" s="136"/>
      <c r="E1895" s="153"/>
      <c r="F1895" s="128"/>
      <c r="G1895" s="35"/>
    </row>
    <row r="1896" spans="1:7" x14ac:dyDescent="0.2">
      <c r="A1896" s="29"/>
      <c r="B1896" s="101"/>
      <c r="C1896" s="41"/>
      <c r="D1896" s="136"/>
      <c r="E1896" s="153"/>
      <c r="F1896" s="128"/>
      <c r="G1896" s="35"/>
    </row>
    <row r="1897" spans="1:7" x14ac:dyDescent="0.2">
      <c r="A1897" s="29"/>
      <c r="B1897" s="101"/>
      <c r="C1897" s="41"/>
      <c r="D1897" s="136"/>
      <c r="E1897" s="153"/>
      <c r="F1897" s="128"/>
      <c r="G1897" s="35"/>
    </row>
    <row r="1898" spans="1:7" x14ac:dyDescent="0.2">
      <c r="A1898" s="29"/>
      <c r="B1898" s="101"/>
      <c r="C1898" s="41"/>
      <c r="D1898" s="136"/>
      <c r="E1898" s="153"/>
      <c r="F1898" s="128"/>
      <c r="G1898" s="35"/>
    </row>
    <row r="1899" spans="1:7" x14ac:dyDescent="0.2">
      <c r="A1899" s="29"/>
      <c r="B1899" s="101"/>
      <c r="C1899" s="41"/>
      <c r="D1899" s="136"/>
      <c r="E1899" s="102"/>
      <c r="F1899" s="128"/>
      <c r="G1899" s="35"/>
    </row>
    <row r="1900" spans="1:7" x14ac:dyDescent="0.2">
      <c r="A1900" s="29"/>
      <c r="B1900" s="101"/>
      <c r="C1900" s="41"/>
      <c r="D1900" s="144"/>
      <c r="E1900" s="108"/>
      <c r="F1900" s="149"/>
      <c r="G1900" s="35"/>
    </row>
    <row r="1901" spans="1:7" x14ac:dyDescent="0.2">
      <c r="A1901" s="61"/>
      <c r="B1901" s="101"/>
      <c r="C1901" s="41"/>
      <c r="D1901" s="144"/>
      <c r="E1901" s="108"/>
      <c r="F1901" s="149"/>
      <c r="G1901" s="71"/>
    </row>
    <row r="1902" spans="1:7" ht="13.5" thickBot="1" x14ac:dyDescent="0.25">
      <c r="A1902" s="212"/>
      <c r="B1902" s="132"/>
      <c r="C1902" s="115"/>
      <c r="D1902" s="115"/>
      <c r="E1902" s="132"/>
      <c r="F1902" s="49" t="s">
        <v>15</v>
      </c>
      <c r="G1902" s="213">
        <f>SUM(G1865:G1901)</f>
        <v>16500</v>
      </c>
    </row>
    <row r="1903" spans="1:7" ht="13.5" thickTop="1" x14ac:dyDescent="0.2">
      <c r="A1903" s="1149" t="s">
        <v>4617</v>
      </c>
      <c r="B1903" s="1150"/>
      <c r="C1903" s="1150"/>
      <c r="D1903" s="1150"/>
      <c r="E1903" s="1150"/>
      <c r="F1903" s="1150"/>
      <c r="G1903" s="1151"/>
    </row>
    <row r="1904" spans="1:7" ht="13.5" thickBot="1" x14ac:dyDescent="0.25">
      <c r="A1904" s="52"/>
      <c r="B1904" s="103"/>
      <c r="C1904" s="1204" t="s">
        <v>8</v>
      </c>
      <c r="D1904" s="1204"/>
      <c r="E1904" s="1204"/>
      <c r="F1904" s="1204"/>
      <c r="G1904" s="1232"/>
    </row>
    <row r="1905" spans="1:7" ht="13.5" thickTop="1" x14ac:dyDescent="0.2">
      <c r="A1905" s="1130"/>
      <c r="B1905" s="1131"/>
      <c r="C1905" s="1131"/>
      <c r="D1905" s="57" t="s">
        <v>11</v>
      </c>
      <c r="E1905" s="1132" t="s">
        <v>12</v>
      </c>
      <c r="F1905" s="1132"/>
      <c r="G1905" s="1133"/>
    </row>
    <row r="1906" spans="1:7" x14ac:dyDescent="0.2">
      <c r="A1906" s="1134" t="s">
        <v>17</v>
      </c>
      <c r="B1906" s="1135"/>
      <c r="C1906" s="1135"/>
      <c r="D1906" s="39"/>
      <c r="E1906" s="1136"/>
      <c r="F1906" s="1137"/>
      <c r="G1906" s="1138"/>
    </row>
    <row r="1907" spans="1:7" x14ac:dyDescent="0.2">
      <c r="A1907" s="1134" t="s">
        <v>38</v>
      </c>
      <c r="B1907" s="1135"/>
      <c r="C1907" s="1135"/>
      <c r="D1907" s="73" t="s">
        <v>147</v>
      </c>
      <c r="E1907" s="1139" t="s">
        <v>142</v>
      </c>
      <c r="F1907" s="1139"/>
      <c r="G1907" s="1140"/>
    </row>
    <row r="1908" spans="1:7" ht="13.5" thickBot="1" x14ac:dyDescent="0.25">
      <c r="A1908" s="1141" t="s">
        <v>39</v>
      </c>
      <c r="B1908" s="1142"/>
      <c r="C1908" s="1142"/>
      <c r="D1908" s="59" t="s">
        <v>148</v>
      </c>
      <c r="E1908" s="1198" t="s">
        <v>0</v>
      </c>
      <c r="F1908" s="1143"/>
      <c r="G1908" s="1144"/>
    </row>
    <row r="1909" spans="1:7" ht="16.5" x14ac:dyDescent="0.25">
      <c r="A1909" s="1152" t="s">
        <v>29</v>
      </c>
      <c r="B1909" s="1153"/>
      <c r="C1909" s="1153"/>
      <c r="D1909" s="1153"/>
      <c r="E1909" s="1153"/>
      <c r="F1909" s="1153"/>
      <c r="G1909" s="1154"/>
    </row>
    <row r="1910" spans="1:7" x14ac:dyDescent="0.2">
      <c r="A1910" s="1155" t="s">
        <v>48</v>
      </c>
      <c r="B1910" s="1156"/>
      <c r="C1910" s="1156"/>
      <c r="D1910" s="1156"/>
      <c r="E1910" s="1156"/>
      <c r="F1910" s="1156"/>
      <c r="G1910" s="1157"/>
    </row>
    <row r="1911" spans="1:7" x14ac:dyDescent="0.2">
      <c r="A1911" s="1158" t="s">
        <v>49</v>
      </c>
      <c r="B1911" s="1159"/>
      <c r="C1911" s="1159"/>
      <c r="D1911" s="1159"/>
      <c r="E1911" s="1159"/>
      <c r="F1911" s="1159"/>
      <c r="G1911" s="1160"/>
    </row>
    <row r="1912" spans="1:7" x14ac:dyDescent="0.2">
      <c r="A1912" s="6"/>
      <c r="B1912" s="99"/>
      <c r="C1912" s="8"/>
      <c r="D1912" s="9"/>
      <c r="E1912" s="99"/>
      <c r="F1912" s="10"/>
      <c r="G1912" s="373" t="s">
        <v>8</v>
      </c>
    </row>
    <row r="1913" spans="1:7" x14ac:dyDescent="0.2">
      <c r="A1913" s="12" t="s">
        <v>1</v>
      </c>
      <c r="B1913" s="13"/>
      <c r="C1913" s="14" t="s">
        <v>7</v>
      </c>
      <c r="D1913" s="13"/>
      <c r="E1913" s="343" t="s">
        <v>4619</v>
      </c>
      <c r="F1913" s="98"/>
      <c r="G1913" s="344" t="s">
        <v>4497</v>
      </c>
    </row>
    <row r="1914" spans="1:7" x14ac:dyDescent="0.2">
      <c r="A1914" s="17" t="s">
        <v>8</v>
      </c>
      <c r="B1914" s="100"/>
      <c r="C1914" s="19"/>
      <c r="D1914" s="4"/>
      <c r="E1914" s="1145"/>
      <c r="F1914" s="1146"/>
      <c r="G1914" s="20"/>
    </row>
    <row r="1915" spans="1:7" x14ac:dyDescent="0.2">
      <c r="A1915" s="21" t="s">
        <v>37</v>
      </c>
      <c r="B1915" s="22"/>
      <c r="C1915" s="22"/>
      <c r="D1915" s="22"/>
      <c r="E1915" s="23" t="s">
        <v>46</v>
      </c>
      <c r="F1915" s="24"/>
      <c r="G1915" s="20" t="s">
        <v>50</v>
      </c>
    </row>
    <row r="1916" spans="1:7" x14ac:dyDescent="0.2">
      <c r="A1916" s="6"/>
      <c r="B1916" s="99"/>
      <c r="C1916" s="8"/>
      <c r="D1916" s="8"/>
      <c r="E1916" s="1147"/>
      <c r="F1916" s="1148"/>
      <c r="G1916" s="25"/>
    </row>
    <row r="1917" spans="1:7" ht="26.25" thickBot="1" x14ac:dyDescent="0.25">
      <c r="A1917" s="210" t="s">
        <v>47</v>
      </c>
      <c r="B1917" s="28" t="s">
        <v>23</v>
      </c>
      <c r="C1917" s="28" t="s">
        <v>34</v>
      </c>
      <c r="D1917" s="110" t="s">
        <v>53</v>
      </c>
      <c r="E1917" s="114" t="s">
        <v>54</v>
      </c>
      <c r="F1917" s="111" t="s">
        <v>55</v>
      </c>
      <c r="G1917" s="112" t="s">
        <v>35</v>
      </c>
    </row>
    <row r="1918" spans="1:7" ht="13.5" thickTop="1" x14ac:dyDescent="0.2">
      <c r="A1918" s="29">
        <v>1</v>
      </c>
      <c r="B1918" s="101"/>
      <c r="C1918" s="352" t="s">
        <v>300</v>
      </c>
      <c r="D1918" s="357" t="s">
        <v>3345</v>
      </c>
      <c r="E1918" s="158">
        <v>70</v>
      </c>
      <c r="F1918" s="128">
        <v>200</v>
      </c>
      <c r="G1918" s="35">
        <f>F1918*E1918</f>
        <v>14000</v>
      </c>
    </row>
    <row r="1919" spans="1:7" x14ac:dyDescent="0.2">
      <c r="A1919" s="29">
        <v>2</v>
      </c>
      <c r="B1919" s="101"/>
      <c r="C1919" s="352" t="s">
        <v>300</v>
      </c>
      <c r="D1919" s="351" t="s">
        <v>2782</v>
      </c>
      <c r="E1919" s="108">
        <v>70</v>
      </c>
      <c r="F1919" s="128">
        <v>350</v>
      </c>
      <c r="G1919" s="35">
        <f t="shared" ref="G1919" si="18">F1919*E1919</f>
        <v>24500</v>
      </c>
    </row>
    <row r="1920" spans="1:7" x14ac:dyDescent="0.2">
      <c r="A1920" s="29"/>
      <c r="B1920" s="101"/>
      <c r="C1920" s="352"/>
      <c r="D1920" s="351" t="s">
        <v>8</v>
      </c>
      <c r="E1920" s="108"/>
      <c r="F1920" s="149"/>
      <c r="G1920" s="353" t="s">
        <v>8</v>
      </c>
    </row>
    <row r="1921" spans="1:7" x14ac:dyDescent="0.2">
      <c r="A1921" s="29"/>
      <c r="B1921" s="646"/>
      <c r="C1921" s="656"/>
      <c r="D1921" s="657"/>
      <c r="E1921" s="745"/>
      <c r="F1921" s="746"/>
      <c r="G1921" s="353"/>
    </row>
    <row r="1922" spans="1:7" x14ac:dyDescent="0.2">
      <c r="A1922" s="29"/>
      <c r="B1922" s="101"/>
      <c r="C1922" s="352"/>
      <c r="D1922" s="357"/>
      <c r="E1922" s="108"/>
      <c r="F1922" s="149"/>
      <c r="G1922" s="35"/>
    </row>
    <row r="1923" spans="1:7" x14ac:dyDescent="0.2">
      <c r="A1923" s="29"/>
      <c r="B1923" s="105"/>
      <c r="C1923" s="41"/>
      <c r="D1923" s="351"/>
      <c r="E1923" s="102"/>
      <c r="F1923" s="128"/>
      <c r="G1923" s="35"/>
    </row>
    <row r="1924" spans="1:7" x14ac:dyDescent="0.2">
      <c r="A1924" s="29"/>
      <c r="B1924" s="105"/>
      <c r="C1924" s="41"/>
      <c r="D1924" s="338"/>
      <c r="E1924" s="102"/>
      <c r="F1924" s="128"/>
      <c r="G1924" s="35"/>
    </row>
    <row r="1925" spans="1:7" x14ac:dyDescent="0.2">
      <c r="A1925" s="29"/>
      <c r="B1925" s="105"/>
      <c r="C1925" s="352"/>
      <c r="D1925" s="351"/>
      <c r="E1925" s="102"/>
      <c r="F1925" s="128"/>
      <c r="G1925" s="35"/>
    </row>
    <row r="1926" spans="1:7" x14ac:dyDescent="0.2">
      <c r="A1926" s="29"/>
      <c r="B1926" s="151"/>
      <c r="C1926" s="119"/>
      <c r="D1926" s="351"/>
      <c r="E1926" s="108"/>
      <c r="F1926" s="150"/>
      <c r="G1926" s="35"/>
    </row>
    <row r="1927" spans="1:7" x14ac:dyDescent="0.2">
      <c r="A1927" s="29"/>
      <c r="B1927" s="151"/>
      <c r="C1927" s="119"/>
      <c r="D1927" s="144"/>
      <c r="E1927" s="108"/>
      <c r="F1927" s="150"/>
      <c r="G1927" s="35"/>
    </row>
    <row r="1928" spans="1:7" x14ac:dyDescent="0.2">
      <c r="A1928" s="29"/>
      <c r="B1928" s="101"/>
      <c r="C1928" s="41"/>
      <c r="D1928" s="144"/>
      <c r="E1928" s="155"/>
      <c r="F1928" s="128"/>
      <c r="G1928" s="35"/>
    </row>
    <row r="1929" spans="1:7" x14ac:dyDescent="0.2">
      <c r="A1929" s="29"/>
      <c r="B1929" s="106"/>
      <c r="C1929" s="41"/>
      <c r="D1929" s="136"/>
      <c r="E1929" s="104"/>
      <c r="F1929" s="128"/>
      <c r="G1929" s="35"/>
    </row>
    <row r="1930" spans="1:7" x14ac:dyDescent="0.2">
      <c r="A1930" s="29"/>
      <c r="B1930" s="105"/>
      <c r="C1930" s="41"/>
      <c r="D1930" s="357" t="s">
        <v>483</v>
      </c>
      <c r="E1930" s="108"/>
      <c r="F1930" s="152"/>
      <c r="G1930" s="35"/>
    </row>
    <row r="1931" spans="1:7" x14ac:dyDescent="0.2">
      <c r="A1931" s="29"/>
      <c r="B1931" s="107"/>
      <c r="C1931" s="41"/>
      <c r="D1931" s="136"/>
      <c r="E1931" s="153"/>
      <c r="F1931" s="128"/>
      <c r="G1931" s="35"/>
    </row>
    <row r="1932" spans="1:7" x14ac:dyDescent="0.2">
      <c r="A1932" s="29"/>
      <c r="B1932" s="107"/>
      <c r="C1932" s="41"/>
      <c r="D1932" s="136"/>
      <c r="E1932" s="153"/>
      <c r="F1932" s="128"/>
      <c r="G1932" s="35"/>
    </row>
    <row r="1933" spans="1:7" x14ac:dyDescent="0.2">
      <c r="A1933" s="29"/>
      <c r="B1933" s="107"/>
      <c r="C1933" s="41"/>
      <c r="D1933" s="136"/>
      <c r="E1933" s="153"/>
      <c r="F1933" s="128"/>
      <c r="G1933" s="35"/>
    </row>
    <row r="1934" spans="1:7" x14ac:dyDescent="0.2">
      <c r="A1934" s="29"/>
      <c r="B1934" s="107"/>
      <c r="C1934" s="41"/>
      <c r="D1934" s="136"/>
      <c r="E1934" s="153"/>
      <c r="F1934" s="128"/>
      <c r="G1934" s="35"/>
    </row>
    <row r="1935" spans="1:7" x14ac:dyDescent="0.2">
      <c r="A1935" s="29"/>
      <c r="B1935" s="101"/>
      <c r="C1935" s="41"/>
      <c r="D1935" s="144"/>
      <c r="E1935" s="108"/>
      <c r="F1935" s="128"/>
      <c r="G1935" s="35"/>
    </row>
    <row r="1936" spans="1:7" x14ac:dyDescent="0.2">
      <c r="A1936" s="29"/>
      <c r="B1936" s="101"/>
      <c r="C1936" s="41"/>
      <c r="D1936" s="144"/>
      <c r="E1936" s="153"/>
      <c r="F1936" s="128"/>
      <c r="G1936" s="35"/>
    </row>
    <row r="1937" spans="1:7" x14ac:dyDescent="0.2">
      <c r="A1937" s="29"/>
      <c r="B1937" s="106"/>
      <c r="C1937" s="41"/>
      <c r="D1937" s="136"/>
      <c r="E1937" s="104"/>
      <c r="F1937" s="154"/>
      <c r="G1937" s="35"/>
    </row>
    <row r="1938" spans="1:7" x14ac:dyDescent="0.2">
      <c r="A1938" s="29"/>
      <c r="B1938" s="105"/>
      <c r="C1938" s="41"/>
      <c r="D1938" s="130"/>
      <c r="E1938" s="104"/>
      <c r="F1938" s="154"/>
      <c r="G1938" s="35"/>
    </row>
    <row r="1939" spans="1:7" x14ac:dyDescent="0.2">
      <c r="A1939" s="29"/>
      <c r="B1939" s="105"/>
      <c r="C1939" s="41"/>
      <c r="D1939" s="136"/>
      <c r="E1939" s="104"/>
      <c r="F1939" s="154"/>
      <c r="G1939" s="35"/>
    </row>
    <row r="1940" spans="1:7" x14ac:dyDescent="0.2">
      <c r="A1940" s="29"/>
      <c r="B1940" s="101"/>
      <c r="C1940" s="41"/>
      <c r="D1940" s="136"/>
      <c r="E1940" s="104"/>
      <c r="F1940" s="154"/>
      <c r="G1940" s="35"/>
    </row>
    <row r="1941" spans="1:7" x14ac:dyDescent="0.2">
      <c r="A1941" s="29"/>
      <c r="B1941" s="101"/>
      <c r="C1941" s="41"/>
      <c r="D1941" s="136"/>
      <c r="E1941" s="104"/>
      <c r="F1941" s="154"/>
      <c r="G1941" s="35"/>
    </row>
    <row r="1942" spans="1:7" x14ac:dyDescent="0.2">
      <c r="A1942" s="29"/>
      <c r="B1942" s="101"/>
      <c r="C1942" s="41"/>
      <c r="D1942" s="136"/>
      <c r="E1942" s="104"/>
      <c r="F1942" s="154"/>
      <c r="G1942" s="35"/>
    </row>
    <row r="1943" spans="1:7" x14ac:dyDescent="0.2">
      <c r="A1943" s="29"/>
      <c r="B1943" s="101"/>
      <c r="C1943" s="41"/>
      <c r="D1943" s="136"/>
      <c r="E1943" s="104"/>
      <c r="F1943" s="154"/>
      <c r="G1943" s="35"/>
    </row>
    <row r="1944" spans="1:7" x14ac:dyDescent="0.2">
      <c r="A1944" s="29"/>
      <c r="B1944" s="101"/>
      <c r="C1944" s="41"/>
      <c r="D1944" s="144"/>
      <c r="E1944" s="104"/>
      <c r="F1944" s="154"/>
      <c r="G1944" s="35"/>
    </row>
    <row r="1945" spans="1:7" x14ac:dyDescent="0.2">
      <c r="A1945" s="29"/>
      <c r="B1945" s="101"/>
      <c r="C1945" s="41"/>
      <c r="D1945" s="67"/>
      <c r="E1945" s="104"/>
      <c r="F1945" s="154"/>
      <c r="G1945" s="35"/>
    </row>
    <row r="1946" spans="1:7" x14ac:dyDescent="0.2">
      <c r="A1946" s="29"/>
      <c r="B1946" s="101"/>
      <c r="C1946" s="41"/>
      <c r="D1946" s="136"/>
      <c r="E1946" s="153"/>
      <c r="F1946" s="128"/>
      <c r="G1946" s="35"/>
    </row>
    <row r="1947" spans="1:7" x14ac:dyDescent="0.2">
      <c r="A1947" s="29"/>
      <c r="B1947" s="101"/>
      <c r="C1947" s="41"/>
      <c r="D1947" s="136"/>
      <c r="E1947" s="153"/>
      <c r="F1947" s="128"/>
      <c r="G1947" s="35"/>
    </row>
    <row r="1948" spans="1:7" x14ac:dyDescent="0.2">
      <c r="A1948" s="29"/>
      <c r="B1948" s="101"/>
      <c r="C1948" s="41"/>
      <c r="D1948" s="136"/>
      <c r="E1948" s="153"/>
      <c r="F1948" s="128"/>
      <c r="G1948" s="35"/>
    </row>
    <row r="1949" spans="1:7" x14ac:dyDescent="0.2">
      <c r="A1949" s="29"/>
      <c r="B1949" s="101"/>
      <c r="C1949" s="41"/>
      <c r="D1949" s="136"/>
      <c r="E1949" s="153"/>
      <c r="F1949" s="128"/>
      <c r="G1949" s="35"/>
    </row>
    <row r="1950" spans="1:7" x14ac:dyDescent="0.2">
      <c r="A1950" s="29"/>
      <c r="B1950" s="101"/>
      <c r="C1950" s="41"/>
      <c r="D1950" s="136"/>
      <c r="E1950" s="153"/>
      <c r="F1950" s="128"/>
      <c r="G1950" s="35"/>
    </row>
    <row r="1951" spans="1:7" x14ac:dyDescent="0.2">
      <c r="A1951" s="29"/>
      <c r="B1951" s="101"/>
      <c r="C1951" s="41"/>
      <c r="D1951" s="136"/>
      <c r="E1951" s="153"/>
      <c r="F1951" s="128"/>
      <c r="G1951" s="35"/>
    </row>
    <row r="1952" spans="1:7" x14ac:dyDescent="0.2">
      <c r="A1952" s="29"/>
      <c r="B1952" s="101"/>
      <c r="C1952" s="41"/>
      <c r="D1952" s="136"/>
      <c r="E1952" s="102"/>
      <c r="F1952" s="128"/>
      <c r="G1952" s="35"/>
    </row>
    <row r="1953" spans="1:7" x14ac:dyDescent="0.2">
      <c r="A1953" s="29"/>
      <c r="B1953" s="101"/>
      <c r="C1953" s="41"/>
      <c r="D1953" s="144"/>
      <c r="E1953" s="108"/>
      <c r="F1953" s="149"/>
      <c r="G1953" s="35"/>
    </row>
    <row r="1954" spans="1:7" x14ac:dyDescent="0.2">
      <c r="A1954" s="61"/>
      <c r="B1954" s="101"/>
      <c r="C1954" s="41"/>
      <c r="D1954" s="144"/>
      <c r="E1954" s="108"/>
      <c r="F1954" s="149"/>
      <c r="G1954" s="71"/>
    </row>
    <row r="1955" spans="1:7" ht="13.5" thickBot="1" x14ac:dyDescent="0.25">
      <c r="A1955" s="212"/>
      <c r="B1955" s="132"/>
      <c r="C1955" s="115"/>
      <c r="D1955" s="115"/>
      <c r="E1955" s="132"/>
      <c r="F1955" s="49" t="s">
        <v>15</v>
      </c>
      <c r="G1955" s="213">
        <f>SUM(G1918:G1954)</f>
        <v>38500</v>
      </c>
    </row>
    <row r="1956" spans="1:7" ht="13.5" thickTop="1" x14ac:dyDescent="0.2">
      <c r="A1956" s="1149" t="s">
        <v>4613</v>
      </c>
      <c r="B1956" s="1150"/>
      <c r="C1956" s="1150"/>
      <c r="D1956" s="1150"/>
      <c r="E1956" s="1150"/>
      <c r="F1956" s="1150"/>
      <c r="G1956" s="1151"/>
    </row>
    <row r="1957" spans="1:7" ht="13.5" thickBot="1" x14ac:dyDescent="0.25">
      <c r="A1957" s="52"/>
      <c r="B1957" s="103"/>
      <c r="C1957" s="1204" t="s">
        <v>4785</v>
      </c>
      <c r="D1957" s="1204"/>
      <c r="E1957" s="1204"/>
      <c r="F1957" s="1204"/>
      <c r="G1957" s="1232"/>
    </row>
    <row r="1958" spans="1:7" ht="13.5" thickTop="1" x14ac:dyDescent="0.2">
      <c r="A1958" s="1130"/>
      <c r="B1958" s="1131"/>
      <c r="C1958" s="1131"/>
      <c r="D1958" s="57" t="s">
        <v>11</v>
      </c>
      <c r="E1958" s="1132" t="s">
        <v>12</v>
      </c>
      <c r="F1958" s="1132"/>
      <c r="G1958" s="1133"/>
    </row>
    <row r="1959" spans="1:7" x14ac:dyDescent="0.2">
      <c r="A1959" s="1134" t="s">
        <v>17</v>
      </c>
      <c r="B1959" s="1135"/>
      <c r="C1959" s="1135"/>
      <c r="D1959" s="39"/>
      <c r="E1959" s="1136"/>
      <c r="F1959" s="1137"/>
      <c r="G1959" s="1138"/>
    </row>
    <row r="1960" spans="1:7" x14ac:dyDescent="0.2">
      <c r="A1960" s="1134" t="s">
        <v>38</v>
      </c>
      <c r="B1960" s="1135"/>
      <c r="C1960" s="1135"/>
      <c r="D1960" s="73" t="s">
        <v>147</v>
      </c>
      <c r="E1960" s="1139" t="s">
        <v>142</v>
      </c>
      <c r="F1960" s="1139"/>
      <c r="G1960" s="1140"/>
    </row>
    <row r="1961" spans="1:7" ht="13.5" thickBot="1" x14ac:dyDescent="0.25">
      <c r="A1961" s="1141" t="s">
        <v>39</v>
      </c>
      <c r="B1961" s="1142"/>
      <c r="C1961" s="1142"/>
      <c r="D1961" s="59" t="s">
        <v>148</v>
      </c>
      <c r="E1961" s="1198" t="s">
        <v>0</v>
      </c>
      <c r="F1961" s="1143"/>
      <c r="G1961" s="1144"/>
    </row>
    <row r="1962" spans="1:7" ht="16.5" x14ac:dyDescent="0.25">
      <c r="A1962" s="1152" t="s">
        <v>29</v>
      </c>
      <c r="B1962" s="1153"/>
      <c r="C1962" s="1153"/>
      <c r="D1962" s="1153"/>
      <c r="E1962" s="1153"/>
      <c r="F1962" s="1153"/>
      <c r="G1962" s="1154"/>
    </row>
    <row r="1963" spans="1:7" x14ac:dyDescent="0.2">
      <c r="A1963" s="1155" t="s">
        <v>48</v>
      </c>
      <c r="B1963" s="1156"/>
      <c r="C1963" s="1156"/>
      <c r="D1963" s="1156"/>
      <c r="E1963" s="1156"/>
      <c r="F1963" s="1156"/>
      <c r="G1963" s="1157"/>
    </row>
    <row r="1964" spans="1:7" x14ac:dyDescent="0.2">
      <c r="A1964" s="1158" t="s">
        <v>49</v>
      </c>
      <c r="B1964" s="1159"/>
      <c r="C1964" s="1159"/>
      <c r="D1964" s="1159"/>
      <c r="E1964" s="1159"/>
      <c r="F1964" s="1159"/>
      <c r="G1964" s="1160"/>
    </row>
    <row r="1965" spans="1:7" x14ac:dyDescent="0.2">
      <c r="A1965" s="6"/>
      <c r="B1965" s="99"/>
      <c r="C1965" s="8"/>
      <c r="D1965" s="9"/>
      <c r="E1965" s="99"/>
      <c r="F1965" s="10"/>
      <c r="G1965" s="373" t="s">
        <v>8</v>
      </c>
    </row>
    <row r="1966" spans="1:7" x14ac:dyDescent="0.2">
      <c r="A1966" s="12" t="s">
        <v>1</v>
      </c>
      <c r="B1966" s="13"/>
      <c r="C1966" s="14" t="s">
        <v>7</v>
      </c>
      <c r="D1966" s="13"/>
      <c r="E1966" s="343" t="s">
        <v>4690</v>
      </c>
      <c r="F1966" s="98"/>
      <c r="G1966" s="344" t="s">
        <v>4627</v>
      </c>
    </row>
    <row r="1967" spans="1:7" x14ac:dyDescent="0.2">
      <c r="A1967" s="17" t="s">
        <v>8</v>
      </c>
      <c r="B1967" s="100"/>
      <c r="C1967" s="19"/>
      <c r="D1967" s="4"/>
      <c r="E1967" s="1145"/>
      <c r="F1967" s="1146"/>
      <c r="G1967" s="20"/>
    </row>
    <row r="1968" spans="1:7" x14ac:dyDescent="0.2">
      <c r="A1968" s="21" t="s">
        <v>37</v>
      </c>
      <c r="B1968" s="22"/>
      <c r="C1968" s="22"/>
      <c r="D1968" s="22"/>
      <c r="E1968" s="23" t="s">
        <v>46</v>
      </c>
      <c r="F1968" s="24"/>
      <c r="G1968" s="20" t="s">
        <v>50</v>
      </c>
    </row>
    <row r="1969" spans="1:7" x14ac:dyDescent="0.2">
      <c r="A1969" s="6"/>
      <c r="B1969" s="99"/>
      <c r="C1969" s="8"/>
      <c r="D1969" s="8"/>
      <c r="E1969" s="1147"/>
      <c r="F1969" s="1148"/>
      <c r="G1969" s="25"/>
    </row>
    <row r="1970" spans="1:7" ht="26.25" thickBot="1" x14ac:dyDescent="0.25">
      <c r="A1970" s="210" t="s">
        <v>47</v>
      </c>
      <c r="B1970" s="28" t="s">
        <v>23</v>
      </c>
      <c r="C1970" s="28" t="s">
        <v>34</v>
      </c>
      <c r="D1970" s="110" t="s">
        <v>53</v>
      </c>
      <c r="E1970" s="114" t="s">
        <v>54</v>
      </c>
      <c r="F1970" s="111" t="s">
        <v>55</v>
      </c>
      <c r="G1970" s="112" t="s">
        <v>35</v>
      </c>
    </row>
    <row r="1971" spans="1:7" ht="13.5" thickTop="1" x14ac:dyDescent="0.2">
      <c r="A1971" s="29">
        <v>1</v>
      </c>
      <c r="B1971" s="101"/>
      <c r="C1971" s="352" t="s">
        <v>153</v>
      </c>
      <c r="D1971" s="357" t="s">
        <v>2306</v>
      </c>
      <c r="E1971" s="158">
        <v>1</v>
      </c>
      <c r="F1971" s="128">
        <v>3500</v>
      </c>
      <c r="G1971" s="35">
        <f>F1971*E1971</f>
        <v>3500</v>
      </c>
    </row>
    <row r="1972" spans="1:7" x14ac:dyDescent="0.2">
      <c r="A1972" s="29"/>
      <c r="B1972" s="101"/>
      <c r="C1972" s="352"/>
      <c r="D1972" s="351" t="s">
        <v>4201</v>
      </c>
      <c r="E1972" s="108"/>
      <c r="F1972" s="384" t="s">
        <v>2685</v>
      </c>
      <c r="G1972" s="35"/>
    </row>
    <row r="1973" spans="1:7" x14ac:dyDescent="0.2">
      <c r="A1973" s="29"/>
      <c r="B1973" s="646"/>
      <c r="C1973" s="656"/>
      <c r="D1973" s="657"/>
      <c r="E1973" s="745"/>
      <c r="F1973" s="659"/>
      <c r="G1973" s="35"/>
    </row>
    <row r="1974" spans="1:7" x14ac:dyDescent="0.2">
      <c r="A1974" s="345"/>
      <c r="B1974" s="101"/>
      <c r="C1974" s="352"/>
      <c r="D1974" s="351"/>
      <c r="E1974" s="388"/>
      <c r="F1974" s="387"/>
      <c r="G1974" s="353"/>
    </row>
    <row r="1975" spans="1:7" x14ac:dyDescent="0.2">
      <c r="A1975" s="29"/>
      <c r="B1975" s="101"/>
      <c r="C1975" s="352"/>
      <c r="D1975" s="357"/>
      <c r="E1975" s="108"/>
      <c r="F1975" s="149"/>
      <c r="G1975" s="35"/>
    </row>
    <row r="1976" spans="1:7" x14ac:dyDescent="0.2">
      <c r="A1976" s="29"/>
      <c r="B1976" s="101"/>
      <c r="C1976" s="352"/>
      <c r="D1976" s="351"/>
      <c r="E1976" s="108"/>
      <c r="F1976" s="128"/>
      <c r="G1976" s="35"/>
    </row>
    <row r="1977" spans="1:7" x14ac:dyDescent="0.2">
      <c r="A1977" s="29"/>
      <c r="B1977" s="105"/>
      <c r="C1977" s="41"/>
      <c r="D1977" s="351"/>
      <c r="E1977" s="102"/>
      <c r="F1977" s="128"/>
      <c r="G1977" s="35"/>
    </row>
    <row r="1978" spans="1:7" x14ac:dyDescent="0.2">
      <c r="A1978" s="29"/>
      <c r="B1978" s="105"/>
      <c r="C1978" s="41"/>
      <c r="D1978" s="338"/>
      <c r="E1978" s="102"/>
      <c r="F1978" s="128"/>
      <c r="G1978" s="35"/>
    </row>
    <row r="1979" spans="1:7" x14ac:dyDescent="0.2">
      <c r="A1979" s="29"/>
      <c r="B1979" s="105"/>
      <c r="C1979" s="352"/>
      <c r="D1979" s="351"/>
      <c r="E1979" s="102"/>
      <c r="F1979" s="128"/>
      <c r="G1979" s="35"/>
    </row>
    <row r="1980" spans="1:7" x14ac:dyDescent="0.2">
      <c r="A1980" s="29"/>
      <c r="B1980" s="151"/>
      <c r="C1980" s="119"/>
      <c r="D1980" s="351"/>
      <c r="E1980" s="108"/>
      <c r="F1980" s="150"/>
      <c r="G1980" s="35"/>
    </row>
    <row r="1981" spans="1:7" x14ac:dyDescent="0.2">
      <c r="A1981" s="29"/>
      <c r="B1981" s="101"/>
      <c r="C1981" s="41"/>
      <c r="D1981" s="144"/>
      <c r="E1981" s="155"/>
      <c r="F1981" s="128"/>
      <c r="G1981" s="35"/>
    </row>
    <row r="1982" spans="1:7" x14ac:dyDescent="0.2">
      <c r="A1982" s="29"/>
      <c r="B1982" s="106"/>
      <c r="C1982" s="41"/>
      <c r="D1982" s="136"/>
      <c r="E1982" s="104"/>
      <c r="F1982" s="128"/>
      <c r="G1982" s="35"/>
    </row>
    <row r="1983" spans="1:7" x14ac:dyDescent="0.2">
      <c r="A1983" s="29"/>
      <c r="B1983" s="105"/>
      <c r="C1983" s="41"/>
      <c r="D1983" s="357" t="s">
        <v>483</v>
      </c>
      <c r="E1983" s="108"/>
      <c r="F1983" s="152"/>
      <c r="G1983" s="35"/>
    </row>
    <row r="1984" spans="1:7" x14ac:dyDescent="0.2">
      <c r="A1984" s="29"/>
      <c r="B1984" s="107"/>
      <c r="C1984" s="41"/>
      <c r="D1984" s="136"/>
      <c r="E1984" s="153"/>
      <c r="F1984" s="128"/>
      <c r="G1984" s="35"/>
    </row>
    <row r="1985" spans="1:7" x14ac:dyDescent="0.2">
      <c r="A1985" s="29"/>
      <c r="B1985" s="107"/>
      <c r="C1985" s="41"/>
      <c r="D1985" s="136"/>
      <c r="E1985" s="153"/>
      <c r="F1985" s="128"/>
      <c r="G1985" s="35"/>
    </row>
    <row r="1986" spans="1:7" x14ac:dyDescent="0.2">
      <c r="A1986" s="29"/>
      <c r="B1986" s="107"/>
      <c r="C1986" s="41"/>
      <c r="D1986" s="136"/>
      <c r="E1986" s="153"/>
      <c r="F1986" s="128"/>
      <c r="G1986" s="35"/>
    </row>
    <row r="1987" spans="1:7" x14ac:dyDescent="0.2">
      <c r="A1987" s="29"/>
      <c r="B1987" s="107"/>
      <c r="C1987" s="41"/>
      <c r="D1987" s="136"/>
      <c r="E1987" s="153"/>
      <c r="F1987" s="128"/>
      <c r="G1987" s="35"/>
    </row>
    <row r="1988" spans="1:7" x14ac:dyDescent="0.2">
      <c r="A1988" s="29"/>
      <c r="B1988" s="101"/>
      <c r="C1988" s="41"/>
      <c r="D1988" s="144"/>
      <c r="E1988" s="108"/>
      <c r="F1988" s="128"/>
      <c r="G1988" s="35"/>
    </row>
    <row r="1989" spans="1:7" x14ac:dyDescent="0.2">
      <c r="A1989" s="29"/>
      <c r="B1989" s="101"/>
      <c r="C1989" s="41"/>
      <c r="D1989" s="144"/>
      <c r="E1989" s="153"/>
      <c r="F1989" s="128"/>
      <c r="G1989" s="35"/>
    </row>
    <row r="1990" spans="1:7" x14ac:dyDescent="0.2">
      <c r="A1990" s="29"/>
      <c r="B1990" s="106"/>
      <c r="C1990" s="41"/>
      <c r="D1990" s="136"/>
      <c r="E1990" s="104"/>
      <c r="F1990" s="154"/>
      <c r="G1990" s="35"/>
    </row>
    <row r="1991" spans="1:7" x14ac:dyDescent="0.2">
      <c r="A1991" s="29"/>
      <c r="B1991" s="105"/>
      <c r="C1991" s="41"/>
      <c r="D1991" s="130"/>
      <c r="E1991" s="104"/>
      <c r="F1991" s="154"/>
      <c r="G1991" s="35"/>
    </row>
    <row r="1992" spans="1:7" x14ac:dyDescent="0.2">
      <c r="A1992" s="29"/>
      <c r="B1992" s="105"/>
      <c r="C1992" s="41"/>
      <c r="D1992" s="136"/>
      <c r="E1992" s="104"/>
      <c r="F1992" s="154"/>
      <c r="G1992" s="35"/>
    </row>
    <row r="1993" spans="1:7" x14ac:dyDescent="0.2">
      <c r="A1993" s="29"/>
      <c r="B1993" s="101"/>
      <c r="C1993" s="41"/>
      <c r="D1993" s="136"/>
      <c r="E1993" s="104"/>
      <c r="F1993" s="154"/>
      <c r="G1993" s="35"/>
    </row>
    <row r="1994" spans="1:7" x14ac:dyDescent="0.2">
      <c r="A1994" s="29"/>
      <c r="B1994" s="101"/>
      <c r="C1994" s="41"/>
      <c r="D1994" s="357"/>
      <c r="E1994" s="104"/>
      <c r="F1994" s="154"/>
      <c r="G1994" s="35"/>
    </row>
    <row r="1995" spans="1:7" x14ac:dyDescent="0.2">
      <c r="A1995" s="29"/>
      <c r="B1995" s="101"/>
      <c r="C1995" s="41"/>
      <c r="D1995" s="136"/>
      <c r="E1995" s="104"/>
      <c r="F1995" s="154"/>
      <c r="G1995" s="35"/>
    </row>
    <row r="1996" spans="1:7" x14ac:dyDescent="0.2">
      <c r="A1996" s="29"/>
      <c r="B1996" s="101"/>
      <c r="C1996" s="41"/>
      <c r="D1996" s="136"/>
      <c r="E1996" s="104"/>
      <c r="F1996" s="154"/>
      <c r="G1996" s="35"/>
    </row>
    <row r="1997" spans="1:7" x14ac:dyDescent="0.2">
      <c r="A1997" s="29"/>
      <c r="B1997" s="101"/>
      <c r="C1997" s="41"/>
      <c r="D1997" s="58"/>
      <c r="E1997" s="104"/>
      <c r="F1997" s="154"/>
      <c r="G1997" s="35"/>
    </row>
    <row r="1998" spans="1:7" x14ac:dyDescent="0.2">
      <c r="A1998" s="29"/>
      <c r="B1998" s="101"/>
      <c r="C1998" s="41"/>
      <c r="D1998" s="873"/>
      <c r="E1998" s="104"/>
      <c r="F1998" s="154"/>
      <c r="G1998" s="35"/>
    </row>
    <row r="1999" spans="1:7" x14ac:dyDescent="0.2">
      <c r="A1999" s="29"/>
      <c r="B1999" s="101"/>
      <c r="C1999" s="41"/>
      <c r="D1999" s="136"/>
      <c r="E1999" s="153"/>
      <c r="F1999" s="128"/>
      <c r="G1999" s="35"/>
    </row>
    <row r="2000" spans="1:7" x14ac:dyDescent="0.2">
      <c r="A2000" s="29"/>
      <c r="B2000" s="101"/>
      <c r="C2000" s="41"/>
      <c r="D2000" s="136"/>
      <c r="E2000" s="153"/>
      <c r="F2000" s="128"/>
      <c r="G2000" s="35"/>
    </row>
    <row r="2001" spans="1:7" x14ac:dyDescent="0.2">
      <c r="A2001" s="29"/>
      <c r="B2001" s="101"/>
      <c r="C2001" s="41"/>
      <c r="D2001" s="136"/>
      <c r="E2001" s="153"/>
      <c r="F2001" s="128"/>
      <c r="G2001" s="35"/>
    </row>
    <row r="2002" spans="1:7" x14ac:dyDescent="0.2">
      <c r="A2002" s="29"/>
      <c r="B2002" s="101"/>
      <c r="C2002" s="41"/>
      <c r="D2002" s="136"/>
      <c r="E2002" s="153"/>
      <c r="F2002" s="128"/>
      <c r="G2002" s="35"/>
    </row>
    <row r="2003" spans="1:7" x14ac:dyDescent="0.2">
      <c r="A2003" s="29"/>
      <c r="B2003" s="101"/>
      <c r="C2003" s="41"/>
      <c r="D2003" s="136"/>
      <c r="E2003" s="153"/>
      <c r="F2003" s="128"/>
      <c r="G2003" s="35"/>
    </row>
    <row r="2004" spans="1:7" x14ac:dyDescent="0.2">
      <c r="A2004" s="29"/>
      <c r="B2004" s="101"/>
      <c r="C2004" s="41"/>
      <c r="D2004" s="136"/>
      <c r="E2004" s="153"/>
      <c r="F2004" s="128"/>
      <c r="G2004" s="35"/>
    </row>
    <row r="2005" spans="1:7" x14ac:dyDescent="0.2">
      <c r="A2005" s="29"/>
      <c r="B2005" s="101"/>
      <c r="C2005" s="41"/>
      <c r="D2005" s="136"/>
      <c r="E2005" s="102"/>
      <c r="F2005" s="128"/>
      <c r="G2005" s="35"/>
    </row>
    <row r="2006" spans="1:7" x14ac:dyDescent="0.2">
      <c r="A2006" s="29"/>
      <c r="B2006" s="101"/>
      <c r="C2006" s="41"/>
      <c r="D2006" s="144"/>
      <c r="E2006" s="108"/>
      <c r="F2006" s="149"/>
      <c r="G2006" s="35"/>
    </row>
    <row r="2007" spans="1:7" x14ac:dyDescent="0.2">
      <c r="A2007" s="61"/>
      <c r="B2007" s="101"/>
      <c r="C2007" s="41"/>
      <c r="D2007" s="144"/>
      <c r="E2007" s="108"/>
      <c r="F2007" s="149"/>
      <c r="G2007" s="71"/>
    </row>
    <row r="2008" spans="1:7" ht="13.5" thickBot="1" x14ac:dyDescent="0.25">
      <c r="A2008" s="212"/>
      <c r="B2008" s="132"/>
      <c r="C2008" s="115"/>
      <c r="D2008" s="115"/>
      <c r="E2008" s="132"/>
      <c r="F2008" s="49" t="s">
        <v>15</v>
      </c>
      <c r="G2008" s="213">
        <f>SUM(G1971:G2007)</f>
        <v>3500</v>
      </c>
    </row>
    <row r="2009" spans="1:7" ht="13.5" thickTop="1" x14ac:dyDescent="0.2">
      <c r="A2009" s="1149" t="s">
        <v>4633</v>
      </c>
      <c r="B2009" s="1186"/>
      <c r="C2009" s="1186"/>
      <c r="D2009" s="1186"/>
      <c r="E2009" s="1186"/>
      <c r="F2009" s="1186"/>
      <c r="G2009" s="1187"/>
    </row>
    <row r="2010" spans="1:7" ht="13.5" thickBot="1" x14ac:dyDescent="0.25">
      <c r="A2010" s="359"/>
      <c r="B2010" s="355"/>
      <c r="C2010" s="355" t="s">
        <v>8</v>
      </c>
      <c r="D2010" s="360"/>
      <c r="E2010" s="355"/>
      <c r="F2010" s="361"/>
      <c r="G2010" s="362"/>
    </row>
    <row r="2011" spans="1:7" ht="13.5" thickTop="1" x14ac:dyDescent="0.2">
      <c r="A2011" s="1130"/>
      <c r="B2011" s="1131"/>
      <c r="C2011" s="1131"/>
      <c r="D2011" s="57" t="s">
        <v>11</v>
      </c>
      <c r="E2011" s="1132" t="s">
        <v>12</v>
      </c>
      <c r="F2011" s="1132"/>
      <c r="G2011" s="1133"/>
    </row>
    <row r="2012" spans="1:7" x14ac:dyDescent="0.2">
      <c r="A2012" s="1134" t="s">
        <v>17</v>
      </c>
      <c r="B2012" s="1135"/>
      <c r="C2012" s="1135"/>
      <c r="D2012" s="39"/>
      <c r="E2012" s="1136"/>
      <c r="F2012" s="1137"/>
      <c r="G2012" s="1138"/>
    </row>
    <row r="2013" spans="1:7" x14ac:dyDescent="0.2">
      <c r="A2013" s="1134" t="s">
        <v>38</v>
      </c>
      <c r="B2013" s="1135"/>
      <c r="C2013" s="1135"/>
      <c r="D2013" s="73" t="s">
        <v>147</v>
      </c>
      <c r="E2013" s="1139" t="s">
        <v>142</v>
      </c>
      <c r="F2013" s="1139"/>
      <c r="G2013" s="1140"/>
    </row>
    <row r="2014" spans="1:7" ht="13.5" thickBot="1" x14ac:dyDescent="0.25">
      <c r="A2014" s="1141" t="s">
        <v>39</v>
      </c>
      <c r="B2014" s="1142"/>
      <c r="C2014" s="1142"/>
      <c r="D2014" s="59" t="s">
        <v>148</v>
      </c>
      <c r="E2014" s="1198" t="s">
        <v>0</v>
      </c>
      <c r="F2014" s="1143"/>
      <c r="G2014" s="1144"/>
    </row>
    <row r="2015" spans="1:7" ht="16.5" x14ac:dyDescent="0.25">
      <c r="A2015" s="1152" t="s">
        <v>29</v>
      </c>
      <c r="B2015" s="1153"/>
      <c r="C2015" s="1153"/>
      <c r="D2015" s="1153"/>
      <c r="E2015" s="1153"/>
      <c r="F2015" s="1153"/>
      <c r="G2015" s="1154"/>
    </row>
    <row r="2016" spans="1:7" x14ac:dyDescent="0.2">
      <c r="A2016" s="1155" t="s">
        <v>48</v>
      </c>
      <c r="B2016" s="1156"/>
      <c r="C2016" s="1156"/>
      <c r="D2016" s="1156"/>
      <c r="E2016" s="1156"/>
      <c r="F2016" s="1156"/>
      <c r="G2016" s="1157"/>
    </row>
    <row r="2017" spans="1:7" x14ac:dyDescent="0.2">
      <c r="A2017" s="1158" t="s">
        <v>49</v>
      </c>
      <c r="B2017" s="1159"/>
      <c r="C2017" s="1159"/>
      <c r="D2017" s="1159"/>
      <c r="E2017" s="1159"/>
      <c r="F2017" s="1159"/>
      <c r="G2017" s="1160"/>
    </row>
    <row r="2018" spans="1:7" x14ac:dyDescent="0.2">
      <c r="A2018" s="6"/>
      <c r="B2018" s="99"/>
      <c r="C2018" s="8"/>
      <c r="D2018" s="9"/>
      <c r="E2018" s="99"/>
      <c r="F2018" s="10"/>
      <c r="G2018" s="373" t="s">
        <v>8</v>
      </c>
    </row>
    <row r="2019" spans="1:7" x14ac:dyDescent="0.2">
      <c r="A2019" s="12" t="s">
        <v>1</v>
      </c>
      <c r="B2019" s="13"/>
      <c r="C2019" s="14" t="s">
        <v>7</v>
      </c>
      <c r="D2019" s="13"/>
      <c r="E2019" s="343" t="s">
        <v>4691</v>
      </c>
      <c r="F2019" s="98"/>
      <c r="G2019" s="344" t="s">
        <v>4627</v>
      </c>
    </row>
    <row r="2020" spans="1:7" x14ac:dyDescent="0.2">
      <c r="A2020" s="17" t="s">
        <v>8</v>
      </c>
      <c r="B2020" s="100"/>
      <c r="C2020" s="19"/>
      <c r="D2020" s="4"/>
      <c r="E2020" s="1145"/>
      <c r="F2020" s="1146"/>
      <c r="G2020" s="20"/>
    </row>
    <row r="2021" spans="1:7" x14ac:dyDescent="0.2">
      <c r="A2021" s="21" t="s">
        <v>37</v>
      </c>
      <c r="B2021" s="22"/>
      <c r="C2021" s="22"/>
      <c r="D2021" s="22"/>
      <c r="E2021" s="23" t="s">
        <v>46</v>
      </c>
      <c r="F2021" s="24"/>
      <c r="G2021" s="20" t="s">
        <v>50</v>
      </c>
    </row>
    <row r="2022" spans="1:7" x14ac:dyDescent="0.2">
      <c r="A2022" s="6"/>
      <c r="B2022" s="99"/>
      <c r="C2022" s="8"/>
      <c r="D2022" s="8"/>
      <c r="E2022" s="1147"/>
      <c r="F2022" s="1148"/>
      <c r="G2022" s="25"/>
    </row>
    <row r="2023" spans="1:7" ht="26.25" thickBot="1" x14ac:dyDescent="0.25">
      <c r="A2023" s="210" t="s">
        <v>47</v>
      </c>
      <c r="B2023" s="28" t="s">
        <v>23</v>
      </c>
      <c r="C2023" s="28" t="s">
        <v>34</v>
      </c>
      <c r="D2023" s="110" t="s">
        <v>53</v>
      </c>
      <c r="E2023" s="114" t="s">
        <v>54</v>
      </c>
      <c r="F2023" s="111" t="s">
        <v>55</v>
      </c>
      <c r="G2023" s="112" t="s">
        <v>35</v>
      </c>
    </row>
    <row r="2024" spans="1:7" ht="13.5" thickTop="1" x14ac:dyDescent="0.2">
      <c r="A2024" s="29">
        <v>1</v>
      </c>
      <c r="B2024" s="101"/>
      <c r="C2024" s="352" t="s">
        <v>153</v>
      </c>
      <c r="D2024" s="357" t="s">
        <v>2306</v>
      </c>
      <c r="E2024" s="158">
        <v>1</v>
      </c>
      <c r="F2024" s="128">
        <v>3500</v>
      </c>
      <c r="G2024" s="35">
        <f>F2024*E2024</f>
        <v>3500</v>
      </c>
    </row>
    <row r="2025" spans="1:7" x14ac:dyDescent="0.2">
      <c r="A2025" s="29"/>
      <c r="B2025" s="101"/>
      <c r="C2025" s="352"/>
      <c r="D2025" s="351" t="s">
        <v>4201</v>
      </c>
      <c r="E2025" s="108"/>
      <c r="F2025" s="384" t="s">
        <v>2685</v>
      </c>
      <c r="G2025" s="35"/>
    </row>
    <row r="2026" spans="1:7" x14ac:dyDescent="0.2">
      <c r="A2026" s="29"/>
      <c r="B2026" s="646"/>
      <c r="C2026" s="656"/>
      <c r="D2026" s="657"/>
      <c r="E2026" s="745"/>
      <c r="F2026" s="659"/>
      <c r="G2026" s="35"/>
    </row>
    <row r="2027" spans="1:7" x14ac:dyDescent="0.2">
      <c r="A2027" s="345"/>
      <c r="B2027" s="101"/>
      <c r="C2027" s="352"/>
      <c r="D2027" s="351"/>
      <c r="E2027" s="388"/>
      <c r="F2027" s="387"/>
      <c r="G2027" s="353"/>
    </row>
    <row r="2028" spans="1:7" x14ac:dyDescent="0.2">
      <c r="A2028" s="29"/>
      <c r="B2028" s="101"/>
      <c r="C2028" s="352"/>
      <c r="D2028" s="357"/>
      <c r="E2028" s="108"/>
      <c r="F2028" s="149"/>
      <c r="G2028" s="35"/>
    </row>
    <row r="2029" spans="1:7" x14ac:dyDescent="0.2">
      <c r="A2029" s="29"/>
      <c r="B2029" s="101"/>
      <c r="C2029" s="352"/>
      <c r="D2029" s="351"/>
      <c r="E2029" s="108"/>
      <c r="F2029" s="128"/>
      <c r="G2029" s="35"/>
    </row>
    <row r="2030" spans="1:7" x14ac:dyDescent="0.2">
      <c r="A2030" s="29"/>
      <c r="B2030" s="105"/>
      <c r="C2030" s="41"/>
      <c r="D2030" s="351"/>
      <c r="E2030" s="102"/>
      <c r="F2030" s="128"/>
      <c r="G2030" s="35"/>
    </row>
    <row r="2031" spans="1:7" x14ac:dyDescent="0.2">
      <c r="A2031" s="29"/>
      <c r="B2031" s="105"/>
      <c r="C2031" s="41"/>
      <c r="D2031" s="338"/>
      <c r="E2031" s="102"/>
      <c r="F2031" s="128"/>
      <c r="G2031" s="35"/>
    </row>
    <row r="2032" spans="1:7" x14ac:dyDescent="0.2">
      <c r="A2032" s="29"/>
      <c r="B2032" s="105"/>
      <c r="C2032" s="352"/>
      <c r="D2032" s="351"/>
      <c r="E2032" s="102"/>
      <c r="F2032" s="128"/>
      <c r="G2032" s="35"/>
    </row>
    <row r="2033" spans="1:7" x14ac:dyDescent="0.2">
      <c r="A2033" s="29"/>
      <c r="B2033" s="151"/>
      <c r="C2033" s="119"/>
      <c r="D2033" s="351"/>
      <c r="E2033" s="108"/>
      <c r="F2033" s="150"/>
      <c r="G2033" s="35"/>
    </row>
    <row r="2034" spans="1:7" x14ac:dyDescent="0.2">
      <c r="A2034" s="29"/>
      <c r="B2034" s="101"/>
      <c r="C2034" s="41"/>
      <c r="D2034" s="144"/>
      <c r="E2034" s="155"/>
      <c r="F2034" s="128"/>
      <c r="G2034" s="35"/>
    </row>
    <row r="2035" spans="1:7" x14ac:dyDescent="0.2">
      <c r="A2035" s="29"/>
      <c r="B2035" s="106"/>
      <c r="C2035" s="41"/>
      <c r="D2035" s="136"/>
      <c r="E2035" s="104"/>
      <c r="F2035" s="128"/>
      <c r="G2035" s="35"/>
    </row>
    <row r="2036" spans="1:7" x14ac:dyDescent="0.2">
      <c r="A2036" s="29"/>
      <c r="B2036" s="105"/>
      <c r="C2036" s="41"/>
      <c r="D2036" s="357" t="s">
        <v>483</v>
      </c>
      <c r="E2036" s="108"/>
      <c r="F2036" s="152"/>
      <c r="G2036" s="35"/>
    </row>
    <row r="2037" spans="1:7" x14ac:dyDescent="0.2">
      <c r="A2037" s="29"/>
      <c r="B2037" s="107"/>
      <c r="C2037" s="41"/>
      <c r="D2037" s="136"/>
      <c r="E2037" s="153"/>
      <c r="F2037" s="128"/>
      <c r="G2037" s="35"/>
    </row>
    <row r="2038" spans="1:7" x14ac:dyDescent="0.2">
      <c r="A2038" s="29"/>
      <c r="B2038" s="107"/>
      <c r="C2038" s="41"/>
      <c r="D2038" s="136"/>
      <c r="E2038" s="153"/>
      <c r="F2038" s="128"/>
      <c r="G2038" s="35"/>
    </row>
    <row r="2039" spans="1:7" x14ac:dyDescent="0.2">
      <c r="A2039" s="29"/>
      <c r="B2039" s="107"/>
      <c r="C2039" s="41"/>
      <c r="D2039" s="136"/>
      <c r="E2039" s="153"/>
      <c r="F2039" s="128"/>
      <c r="G2039" s="35"/>
    </row>
    <row r="2040" spans="1:7" x14ac:dyDescent="0.2">
      <c r="A2040" s="29"/>
      <c r="B2040" s="107"/>
      <c r="C2040" s="41"/>
      <c r="D2040" s="136"/>
      <c r="E2040" s="153"/>
      <c r="F2040" s="128"/>
      <c r="G2040" s="35"/>
    </row>
    <row r="2041" spans="1:7" x14ac:dyDescent="0.2">
      <c r="A2041" s="29"/>
      <c r="B2041" s="101"/>
      <c r="C2041" s="41"/>
      <c r="D2041" s="144"/>
      <c r="E2041" s="108"/>
      <c r="F2041" s="128"/>
      <c r="G2041" s="35"/>
    </row>
    <row r="2042" spans="1:7" x14ac:dyDescent="0.2">
      <c r="A2042" s="29"/>
      <c r="B2042" s="101"/>
      <c r="C2042" s="41"/>
      <c r="D2042" s="144"/>
      <c r="E2042" s="153"/>
      <c r="F2042" s="128"/>
      <c r="G2042" s="35"/>
    </row>
    <row r="2043" spans="1:7" x14ac:dyDescent="0.2">
      <c r="A2043" s="29"/>
      <c r="B2043" s="106"/>
      <c r="C2043" s="41"/>
      <c r="D2043" s="136"/>
      <c r="E2043" s="104"/>
      <c r="F2043" s="154"/>
      <c r="G2043" s="35"/>
    </row>
    <row r="2044" spans="1:7" x14ac:dyDescent="0.2">
      <c r="A2044" s="29"/>
      <c r="B2044" s="105"/>
      <c r="C2044" s="41"/>
      <c r="D2044" s="130"/>
      <c r="E2044" s="104"/>
      <c r="F2044" s="154"/>
      <c r="G2044" s="35"/>
    </row>
    <row r="2045" spans="1:7" x14ac:dyDescent="0.2">
      <c r="A2045" s="29"/>
      <c r="B2045" s="105"/>
      <c r="C2045" s="41"/>
      <c r="D2045" s="136"/>
      <c r="E2045" s="104"/>
      <c r="F2045" s="154"/>
      <c r="G2045" s="35"/>
    </row>
    <row r="2046" spans="1:7" x14ac:dyDescent="0.2">
      <c r="A2046" s="29"/>
      <c r="B2046" s="101"/>
      <c r="C2046" s="41"/>
      <c r="D2046" s="136"/>
      <c r="E2046" s="104"/>
      <c r="F2046" s="154"/>
      <c r="G2046" s="35"/>
    </row>
    <row r="2047" spans="1:7" x14ac:dyDescent="0.2">
      <c r="A2047" s="29"/>
      <c r="B2047" s="101"/>
      <c r="C2047" s="41"/>
      <c r="D2047" s="357"/>
      <c r="E2047" s="104"/>
      <c r="F2047" s="154"/>
      <c r="G2047" s="35"/>
    </row>
    <row r="2048" spans="1:7" x14ac:dyDescent="0.2">
      <c r="A2048" s="29"/>
      <c r="B2048" s="101"/>
      <c r="C2048" s="41"/>
      <c r="D2048" s="136"/>
      <c r="E2048" s="104"/>
      <c r="F2048" s="154"/>
      <c r="G2048" s="35"/>
    </row>
    <row r="2049" spans="1:7" x14ac:dyDescent="0.2">
      <c r="A2049" s="29"/>
      <c r="B2049" s="101"/>
      <c r="C2049" s="41"/>
      <c r="D2049" s="136"/>
      <c r="E2049" s="104"/>
      <c r="F2049" s="154"/>
      <c r="G2049" s="35"/>
    </row>
    <row r="2050" spans="1:7" x14ac:dyDescent="0.2">
      <c r="A2050" s="29"/>
      <c r="B2050" s="101"/>
      <c r="C2050" s="41"/>
      <c r="D2050" s="58"/>
      <c r="E2050" s="104"/>
      <c r="F2050" s="154"/>
      <c r="G2050" s="35"/>
    </row>
    <row r="2051" spans="1:7" x14ac:dyDescent="0.2">
      <c r="A2051" s="29"/>
      <c r="B2051" s="101"/>
      <c r="C2051" s="41"/>
      <c r="D2051" s="873"/>
      <c r="E2051" s="104"/>
      <c r="F2051" s="154"/>
      <c r="G2051" s="35"/>
    </row>
    <row r="2052" spans="1:7" x14ac:dyDescent="0.2">
      <c r="A2052" s="29"/>
      <c r="B2052" s="101"/>
      <c r="C2052" s="41"/>
      <c r="D2052" s="136"/>
      <c r="E2052" s="153"/>
      <c r="F2052" s="128"/>
      <c r="G2052" s="35"/>
    </row>
    <row r="2053" spans="1:7" x14ac:dyDescent="0.2">
      <c r="A2053" s="29"/>
      <c r="B2053" s="101"/>
      <c r="C2053" s="41"/>
      <c r="D2053" s="136"/>
      <c r="E2053" s="153"/>
      <c r="F2053" s="128"/>
      <c r="G2053" s="35"/>
    </row>
    <row r="2054" spans="1:7" x14ac:dyDescent="0.2">
      <c r="A2054" s="29"/>
      <c r="B2054" s="101"/>
      <c r="C2054" s="41"/>
      <c r="D2054" s="136"/>
      <c r="E2054" s="153"/>
      <c r="F2054" s="128"/>
      <c r="G2054" s="35"/>
    </row>
    <row r="2055" spans="1:7" x14ac:dyDescent="0.2">
      <c r="A2055" s="29"/>
      <c r="B2055" s="101"/>
      <c r="C2055" s="41"/>
      <c r="D2055" s="136"/>
      <c r="E2055" s="153"/>
      <c r="F2055" s="128"/>
      <c r="G2055" s="35"/>
    </row>
    <row r="2056" spans="1:7" x14ac:dyDescent="0.2">
      <c r="A2056" s="29"/>
      <c r="B2056" s="101"/>
      <c r="C2056" s="41"/>
      <c r="D2056" s="136"/>
      <c r="E2056" s="153"/>
      <c r="F2056" s="128"/>
      <c r="G2056" s="35"/>
    </row>
    <row r="2057" spans="1:7" x14ac:dyDescent="0.2">
      <c r="A2057" s="29"/>
      <c r="B2057" s="101"/>
      <c r="C2057" s="41"/>
      <c r="D2057" s="136"/>
      <c r="E2057" s="153"/>
      <c r="F2057" s="128"/>
      <c r="G2057" s="35"/>
    </row>
    <row r="2058" spans="1:7" x14ac:dyDescent="0.2">
      <c r="A2058" s="29"/>
      <c r="B2058" s="101"/>
      <c r="C2058" s="41"/>
      <c r="D2058" s="136"/>
      <c r="E2058" s="102"/>
      <c r="F2058" s="128"/>
      <c r="G2058" s="35"/>
    </row>
    <row r="2059" spans="1:7" x14ac:dyDescent="0.2">
      <c r="A2059" s="29"/>
      <c r="B2059" s="101"/>
      <c r="C2059" s="41"/>
      <c r="D2059" s="144"/>
      <c r="E2059" s="108"/>
      <c r="F2059" s="149"/>
      <c r="G2059" s="35"/>
    </row>
    <row r="2060" spans="1:7" x14ac:dyDescent="0.2">
      <c r="A2060" s="61"/>
      <c r="B2060" s="101"/>
      <c r="C2060" s="41"/>
      <c r="D2060" s="144"/>
      <c r="E2060" s="108"/>
      <c r="F2060" s="149"/>
      <c r="G2060" s="71"/>
    </row>
    <row r="2061" spans="1:7" ht="13.5" thickBot="1" x14ac:dyDescent="0.25">
      <c r="A2061" s="212"/>
      <c r="B2061" s="132"/>
      <c r="C2061" s="115"/>
      <c r="D2061" s="115"/>
      <c r="E2061" s="132"/>
      <c r="F2061" s="49" t="s">
        <v>15</v>
      </c>
      <c r="G2061" s="213">
        <f>SUM(G2024:G2060)</f>
        <v>3500</v>
      </c>
    </row>
    <row r="2062" spans="1:7" ht="13.5" thickTop="1" x14ac:dyDescent="0.2">
      <c r="A2062" s="1149" t="s">
        <v>4634</v>
      </c>
      <c r="B2062" s="1186"/>
      <c r="C2062" s="1186"/>
      <c r="D2062" s="1186"/>
      <c r="E2062" s="1186"/>
      <c r="F2062" s="1186"/>
      <c r="G2062" s="1187"/>
    </row>
    <row r="2063" spans="1:7" ht="13.5" thickBot="1" x14ac:dyDescent="0.25">
      <c r="A2063" s="359"/>
      <c r="B2063" s="355"/>
      <c r="C2063" s="355" t="s">
        <v>8</v>
      </c>
      <c r="D2063" s="360"/>
      <c r="E2063" s="355"/>
      <c r="F2063" s="361"/>
      <c r="G2063" s="362"/>
    </row>
    <row r="2064" spans="1:7" ht="13.5" thickTop="1" x14ac:dyDescent="0.2">
      <c r="A2064" s="1130"/>
      <c r="B2064" s="1131"/>
      <c r="C2064" s="1131"/>
      <c r="D2064" s="57" t="s">
        <v>11</v>
      </c>
      <c r="E2064" s="1132" t="s">
        <v>12</v>
      </c>
      <c r="F2064" s="1132"/>
      <c r="G2064" s="1133"/>
    </row>
    <row r="2065" spans="1:7" x14ac:dyDescent="0.2">
      <c r="A2065" s="1134" t="s">
        <v>17</v>
      </c>
      <c r="B2065" s="1135"/>
      <c r="C2065" s="1135"/>
      <c r="D2065" s="39"/>
      <c r="E2065" s="1136"/>
      <c r="F2065" s="1137"/>
      <c r="G2065" s="1138"/>
    </row>
    <row r="2066" spans="1:7" x14ac:dyDescent="0.2">
      <c r="A2066" s="1134" t="s">
        <v>38</v>
      </c>
      <c r="B2066" s="1135"/>
      <c r="C2066" s="1135"/>
      <c r="D2066" s="73" t="s">
        <v>147</v>
      </c>
      <c r="E2066" s="1139" t="s">
        <v>142</v>
      </c>
      <c r="F2066" s="1139"/>
      <c r="G2066" s="1140"/>
    </row>
    <row r="2067" spans="1:7" ht="13.5" thickBot="1" x14ac:dyDescent="0.25">
      <c r="A2067" s="1141" t="s">
        <v>39</v>
      </c>
      <c r="B2067" s="1142"/>
      <c r="C2067" s="1142"/>
      <c r="D2067" s="59" t="s">
        <v>148</v>
      </c>
      <c r="E2067" s="1198" t="s">
        <v>0</v>
      </c>
      <c r="F2067" s="1143"/>
      <c r="G2067" s="1144"/>
    </row>
    <row r="2068" spans="1:7" ht="16.5" x14ac:dyDescent="0.25">
      <c r="A2068" s="1152" t="s">
        <v>29</v>
      </c>
      <c r="B2068" s="1153"/>
      <c r="C2068" s="1153"/>
      <c r="D2068" s="1153"/>
      <c r="E2068" s="1153"/>
      <c r="F2068" s="1153"/>
      <c r="G2068" s="1154"/>
    </row>
    <row r="2069" spans="1:7" x14ac:dyDescent="0.2">
      <c r="A2069" s="1155" t="s">
        <v>48</v>
      </c>
      <c r="B2069" s="1156"/>
      <c r="C2069" s="1156"/>
      <c r="D2069" s="1156"/>
      <c r="E2069" s="1156"/>
      <c r="F2069" s="1156"/>
      <c r="G2069" s="1157"/>
    </row>
    <row r="2070" spans="1:7" x14ac:dyDescent="0.2">
      <c r="A2070" s="1158" t="s">
        <v>49</v>
      </c>
      <c r="B2070" s="1159"/>
      <c r="C2070" s="1159"/>
      <c r="D2070" s="1159"/>
      <c r="E2070" s="1159"/>
      <c r="F2070" s="1159"/>
      <c r="G2070" s="1160"/>
    </row>
    <row r="2071" spans="1:7" x14ac:dyDescent="0.2">
      <c r="A2071" s="6"/>
      <c r="B2071" s="99"/>
      <c r="C2071" s="8"/>
      <c r="D2071" s="9"/>
      <c r="E2071" s="99"/>
      <c r="F2071" s="10"/>
      <c r="G2071" s="373" t="s">
        <v>8</v>
      </c>
    </row>
    <row r="2072" spans="1:7" x14ac:dyDescent="0.2">
      <c r="A2072" s="12" t="s">
        <v>1</v>
      </c>
      <c r="B2072" s="13"/>
      <c r="C2072" s="14" t="s">
        <v>7</v>
      </c>
      <c r="D2072" s="13"/>
      <c r="E2072" s="343" t="s">
        <v>4713</v>
      </c>
      <c r="F2072" s="98"/>
      <c r="G2072" s="344" t="s">
        <v>4702</v>
      </c>
    </row>
    <row r="2073" spans="1:7" x14ac:dyDescent="0.2">
      <c r="A2073" s="17" t="s">
        <v>8</v>
      </c>
      <c r="B2073" s="100"/>
      <c r="C2073" s="19"/>
      <c r="D2073" s="4"/>
      <c r="E2073" s="1145"/>
      <c r="F2073" s="1146"/>
      <c r="G2073" s="20"/>
    </row>
    <row r="2074" spans="1:7" x14ac:dyDescent="0.2">
      <c r="A2074" s="21" t="s">
        <v>37</v>
      </c>
      <c r="B2074" s="22"/>
      <c r="C2074" s="22"/>
      <c r="D2074" s="22"/>
      <c r="E2074" s="23" t="s">
        <v>46</v>
      </c>
      <c r="F2074" s="24"/>
      <c r="G2074" s="20" t="s">
        <v>50</v>
      </c>
    </row>
    <row r="2075" spans="1:7" x14ac:dyDescent="0.2">
      <c r="A2075" s="6"/>
      <c r="B2075" s="99"/>
      <c r="C2075" s="8"/>
      <c r="D2075" s="8"/>
      <c r="E2075" s="1147"/>
      <c r="F2075" s="1148"/>
      <c r="G2075" s="25"/>
    </row>
    <row r="2076" spans="1:7" ht="26.25" thickBot="1" x14ac:dyDescent="0.25">
      <c r="A2076" s="210" t="s">
        <v>47</v>
      </c>
      <c r="B2076" s="28" t="s">
        <v>23</v>
      </c>
      <c r="C2076" s="28" t="s">
        <v>34</v>
      </c>
      <c r="D2076" s="110" t="s">
        <v>53</v>
      </c>
      <c r="E2076" s="114" t="s">
        <v>54</v>
      </c>
      <c r="F2076" s="111" t="s">
        <v>55</v>
      </c>
      <c r="G2076" s="112" t="s">
        <v>35</v>
      </c>
    </row>
    <row r="2077" spans="1:7" ht="13.5" thickTop="1" x14ac:dyDescent="0.2">
      <c r="A2077" s="29">
        <v>1</v>
      </c>
      <c r="B2077" s="101"/>
      <c r="C2077" s="352" t="s">
        <v>300</v>
      </c>
      <c r="D2077" s="357" t="s">
        <v>4416</v>
      </c>
      <c r="E2077" s="158">
        <v>60</v>
      </c>
      <c r="F2077" s="128">
        <v>200</v>
      </c>
      <c r="G2077" s="35">
        <f>F2077*E2077</f>
        <v>12000</v>
      </c>
    </row>
    <row r="2078" spans="1:7" x14ac:dyDescent="0.2">
      <c r="A2078" s="29">
        <v>2</v>
      </c>
      <c r="B2078" s="101"/>
      <c r="C2078" s="352" t="s">
        <v>300</v>
      </c>
      <c r="D2078" s="351" t="s">
        <v>2782</v>
      </c>
      <c r="E2078" s="108">
        <v>60</v>
      </c>
      <c r="F2078" s="384">
        <v>350</v>
      </c>
      <c r="G2078" s="35">
        <f>F2078*E2078</f>
        <v>21000</v>
      </c>
    </row>
    <row r="2079" spans="1:7" x14ac:dyDescent="0.2">
      <c r="A2079" s="29"/>
      <c r="B2079" s="646"/>
      <c r="C2079" s="656"/>
      <c r="D2079" s="657"/>
      <c r="E2079" s="745"/>
      <c r="F2079" s="659"/>
      <c r="G2079" s="35"/>
    </row>
    <row r="2080" spans="1:7" x14ac:dyDescent="0.2">
      <c r="A2080" s="345"/>
      <c r="B2080" s="101"/>
      <c r="C2080" s="352"/>
      <c r="D2080" s="351"/>
      <c r="E2080" s="388"/>
      <c r="F2080" s="387"/>
      <c r="G2080" s="353"/>
    </row>
    <row r="2081" spans="1:7" x14ac:dyDescent="0.2">
      <c r="A2081" s="29"/>
      <c r="B2081" s="101"/>
      <c r="C2081" s="352"/>
      <c r="D2081" s="357"/>
      <c r="E2081" s="108"/>
      <c r="F2081" s="149"/>
      <c r="G2081" s="35"/>
    </row>
    <row r="2082" spans="1:7" x14ac:dyDescent="0.2">
      <c r="A2082" s="29"/>
      <c r="B2082" s="101"/>
      <c r="C2082" s="352"/>
      <c r="D2082" s="351"/>
      <c r="E2082" s="108"/>
      <c r="F2082" s="128"/>
      <c r="G2082" s="35"/>
    </row>
    <row r="2083" spans="1:7" x14ac:dyDescent="0.2">
      <c r="A2083" s="29"/>
      <c r="B2083" s="105"/>
      <c r="C2083" s="41"/>
      <c r="D2083" s="351"/>
      <c r="E2083" s="102"/>
      <c r="F2083" s="128"/>
      <c r="G2083" s="35"/>
    </row>
    <row r="2084" spans="1:7" x14ac:dyDescent="0.2">
      <c r="A2084" s="29"/>
      <c r="B2084" s="105"/>
      <c r="C2084" s="41"/>
      <c r="D2084" s="338"/>
      <c r="E2084" s="102"/>
      <c r="F2084" s="128"/>
      <c r="G2084" s="35"/>
    </row>
    <row r="2085" spans="1:7" x14ac:dyDescent="0.2">
      <c r="A2085" s="29"/>
      <c r="B2085" s="105"/>
      <c r="C2085" s="352"/>
      <c r="D2085" s="351"/>
      <c r="E2085" s="102"/>
      <c r="F2085" s="128"/>
      <c r="G2085" s="35"/>
    </row>
    <row r="2086" spans="1:7" x14ac:dyDescent="0.2">
      <c r="A2086" s="29"/>
      <c r="B2086" s="151"/>
      <c r="C2086" s="119"/>
      <c r="D2086" s="351"/>
      <c r="E2086" s="108"/>
      <c r="F2086" s="150"/>
      <c r="G2086" s="35"/>
    </row>
    <row r="2087" spans="1:7" x14ac:dyDescent="0.2">
      <c r="A2087" s="29"/>
      <c r="B2087" s="101"/>
      <c r="C2087" s="41"/>
      <c r="D2087" s="144"/>
      <c r="E2087" s="155"/>
      <c r="F2087" s="128"/>
      <c r="G2087" s="35"/>
    </row>
    <row r="2088" spans="1:7" x14ac:dyDescent="0.2">
      <c r="A2088" s="29"/>
      <c r="B2088" s="106"/>
      <c r="C2088" s="41"/>
      <c r="D2088" s="136"/>
      <c r="E2088" s="104"/>
      <c r="F2088" s="128"/>
      <c r="G2088" s="35"/>
    </row>
    <row r="2089" spans="1:7" x14ac:dyDescent="0.2">
      <c r="A2089" s="29"/>
      <c r="B2089" s="105"/>
      <c r="C2089" s="41"/>
      <c r="D2089" s="357" t="s">
        <v>483</v>
      </c>
      <c r="E2089" s="108"/>
      <c r="F2089" s="152"/>
      <c r="G2089" s="35"/>
    </row>
    <row r="2090" spans="1:7" x14ac:dyDescent="0.2">
      <c r="A2090" s="29"/>
      <c r="B2090" s="107"/>
      <c r="C2090" s="41"/>
      <c r="D2090" s="136"/>
      <c r="E2090" s="153"/>
      <c r="F2090" s="128"/>
      <c r="G2090" s="35"/>
    </row>
    <row r="2091" spans="1:7" x14ac:dyDescent="0.2">
      <c r="A2091" s="29"/>
      <c r="B2091" s="107"/>
      <c r="C2091" s="41"/>
      <c r="D2091" s="136"/>
      <c r="E2091" s="153"/>
      <c r="F2091" s="128"/>
      <c r="G2091" s="35"/>
    </row>
    <row r="2092" spans="1:7" x14ac:dyDescent="0.2">
      <c r="A2092" s="29"/>
      <c r="B2092" s="107"/>
      <c r="C2092" s="41"/>
      <c r="D2092" s="136"/>
      <c r="E2092" s="153"/>
      <c r="F2092" s="128"/>
      <c r="G2092" s="35"/>
    </row>
    <row r="2093" spans="1:7" x14ac:dyDescent="0.2">
      <c r="A2093" s="29"/>
      <c r="B2093" s="107"/>
      <c r="C2093" s="41"/>
      <c r="D2093" s="136"/>
      <c r="E2093" s="153"/>
      <c r="F2093" s="128"/>
      <c r="G2093" s="35"/>
    </row>
    <row r="2094" spans="1:7" x14ac:dyDescent="0.2">
      <c r="A2094" s="29"/>
      <c r="B2094" s="101"/>
      <c r="C2094" s="41"/>
      <c r="D2094" s="144"/>
      <c r="E2094" s="108"/>
      <c r="F2094" s="128"/>
      <c r="G2094" s="35"/>
    </row>
    <row r="2095" spans="1:7" x14ac:dyDescent="0.2">
      <c r="A2095" s="29"/>
      <c r="B2095" s="101"/>
      <c r="C2095" s="41"/>
      <c r="D2095" s="144"/>
      <c r="E2095" s="153"/>
      <c r="F2095" s="128"/>
      <c r="G2095" s="35"/>
    </row>
    <row r="2096" spans="1:7" x14ac:dyDescent="0.2">
      <c r="A2096" s="29"/>
      <c r="B2096" s="106"/>
      <c r="C2096" s="41"/>
      <c r="D2096" s="136"/>
      <c r="E2096" s="104"/>
      <c r="F2096" s="154"/>
      <c r="G2096" s="35"/>
    </row>
    <row r="2097" spans="1:7" x14ac:dyDescent="0.2">
      <c r="A2097" s="29"/>
      <c r="B2097" s="105"/>
      <c r="C2097" s="41"/>
      <c r="D2097" s="130"/>
      <c r="E2097" s="104"/>
      <c r="F2097" s="154"/>
      <c r="G2097" s="35"/>
    </row>
    <row r="2098" spans="1:7" x14ac:dyDescent="0.2">
      <c r="A2098" s="29"/>
      <c r="B2098" s="105"/>
      <c r="C2098" s="41"/>
      <c r="D2098" s="136"/>
      <c r="E2098" s="104"/>
      <c r="F2098" s="154"/>
      <c r="G2098" s="35"/>
    </row>
    <row r="2099" spans="1:7" x14ac:dyDescent="0.2">
      <c r="A2099" s="29"/>
      <c r="B2099" s="101"/>
      <c r="C2099" s="41"/>
      <c r="D2099" s="136"/>
      <c r="E2099" s="104"/>
      <c r="F2099" s="154"/>
      <c r="G2099" s="35"/>
    </row>
    <row r="2100" spans="1:7" x14ac:dyDescent="0.2">
      <c r="A2100" s="29"/>
      <c r="B2100" s="101"/>
      <c r="C2100" s="41"/>
      <c r="D2100" s="357"/>
      <c r="E2100" s="104"/>
      <c r="F2100" s="154"/>
      <c r="G2100" s="35"/>
    </row>
    <row r="2101" spans="1:7" x14ac:dyDescent="0.2">
      <c r="A2101" s="29"/>
      <c r="B2101" s="101"/>
      <c r="C2101" s="41"/>
      <c r="D2101" s="136"/>
      <c r="E2101" s="104"/>
      <c r="F2101" s="154"/>
      <c r="G2101" s="35"/>
    </row>
    <row r="2102" spans="1:7" x14ac:dyDescent="0.2">
      <c r="A2102" s="29"/>
      <c r="B2102" s="101"/>
      <c r="C2102" s="41"/>
      <c r="D2102" s="136"/>
      <c r="E2102" s="104"/>
      <c r="F2102" s="154"/>
      <c r="G2102" s="35"/>
    </row>
    <row r="2103" spans="1:7" x14ac:dyDescent="0.2">
      <c r="A2103" s="29"/>
      <c r="B2103" s="101"/>
      <c r="C2103" s="41"/>
      <c r="D2103" s="58"/>
      <c r="E2103" s="104"/>
      <c r="F2103" s="154"/>
      <c r="G2103" s="35"/>
    </row>
    <row r="2104" spans="1:7" x14ac:dyDescent="0.2">
      <c r="A2104" s="29"/>
      <c r="B2104" s="101"/>
      <c r="C2104" s="41"/>
      <c r="D2104" s="873"/>
      <c r="E2104" s="104"/>
      <c r="F2104" s="154"/>
      <c r="G2104" s="35"/>
    </row>
    <row r="2105" spans="1:7" x14ac:dyDescent="0.2">
      <c r="A2105" s="29"/>
      <c r="B2105" s="101"/>
      <c r="C2105" s="41"/>
      <c r="D2105" s="136"/>
      <c r="E2105" s="153"/>
      <c r="F2105" s="128"/>
      <c r="G2105" s="35"/>
    </row>
    <row r="2106" spans="1:7" x14ac:dyDescent="0.2">
      <c r="A2106" s="29"/>
      <c r="B2106" s="101"/>
      <c r="C2106" s="41"/>
      <c r="D2106" s="136"/>
      <c r="E2106" s="153"/>
      <c r="F2106" s="128"/>
      <c r="G2106" s="35"/>
    </row>
    <row r="2107" spans="1:7" x14ac:dyDescent="0.2">
      <c r="A2107" s="29"/>
      <c r="B2107" s="101"/>
      <c r="C2107" s="41"/>
      <c r="D2107" s="136"/>
      <c r="E2107" s="153"/>
      <c r="F2107" s="128"/>
      <c r="G2107" s="35"/>
    </row>
    <row r="2108" spans="1:7" x14ac:dyDescent="0.2">
      <c r="A2108" s="29"/>
      <c r="B2108" s="101"/>
      <c r="C2108" s="41"/>
      <c r="D2108" s="136"/>
      <c r="E2108" s="153"/>
      <c r="F2108" s="128"/>
      <c r="G2108" s="35"/>
    </row>
    <row r="2109" spans="1:7" x14ac:dyDescent="0.2">
      <c r="A2109" s="29"/>
      <c r="B2109" s="101"/>
      <c r="C2109" s="41"/>
      <c r="D2109" s="136"/>
      <c r="E2109" s="153"/>
      <c r="F2109" s="128"/>
      <c r="G2109" s="35"/>
    </row>
    <row r="2110" spans="1:7" x14ac:dyDescent="0.2">
      <c r="A2110" s="29"/>
      <c r="B2110" s="101"/>
      <c r="C2110" s="41"/>
      <c r="D2110" s="136"/>
      <c r="E2110" s="153"/>
      <c r="F2110" s="128"/>
      <c r="G2110" s="35"/>
    </row>
    <row r="2111" spans="1:7" x14ac:dyDescent="0.2">
      <c r="A2111" s="29"/>
      <c r="B2111" s="101"/>
      <c r="C2111" s="41"/>
      <c r="D2111" s="136"/>
      <c r="E2111" s="102"/>
      <c r="F2111" s="128"/>
      <c r="G2111" s="35"/>
    </row>
    <row r="2112" spans="1:7" x14ac:dyDescent="0.2">
      <c r="A2112" s="29"/>
      <c r="B2112" s="101"/>
      <c r="C2112" s="41"/>
      <c r="D2112" s="144"/>
      <c r="E2112" s="108"/>
      <c r="F2112" s="149"/>
      <c r="G2112" s="35"/>
    </row>
    <row r="2113" spans="1:7" x14ac:dyDescent="0.2">
      <c r="A2113" s="61"/>
      <c r="B2113" s="101"/>
      <c r="C2113" s="41"/>
      <c r="D2113" s="144"/>
      <c r="E2113" s="108"/>
      <c r="F2113" s="149"/>
      <c r="G2113" s="71"/>
    </row>
    <row r="2114" spans="1:7" ht="13.5" thickBot="1" x14ac:dyDescent="0.25">
      <c r="A2114" s="212"/>
      <c r="B2114" s="132"/>
      <c r="C2114" s="115"/>
      <c r="D2114" s="115"/>
      <c r="E2114" s="132"/>
      <c r="F2114" s="49" t="s">
        <v>15</v>
      </c>
      <c r="G2114" s="213">
        <f>SUM(G2077:G2113)</f>
        <v>33000</v>
      </c>
    </row>
    <row r="2115" spans="1:7" ht="13.5" thickTop="1" x14ac:dyDescent="0.2">
      <c r="A2115" s="1149" t="s">
        <v>4651</v>
      </c>
      <c r="B2115" s="1186"/>
      <c r="C2115" s="1186"/>
      <c r="D2115" s="1186"/>
      <c r="E2115" s="1186"/>
      <c r="F2115" s="1186"/>
      <c r="G2115" s="1187"/>
    </row>
    <row r="2116" spans="1:7" ht="13.5" thickBot="1" x14ac:dyDescent="0.25">
      <c r="A2116" s="359"/>
      <c r="B2116" s="355"/>
      <c r="C2116" s="355" t="s">
        <v>4652</v>
      </c>
      <c r="D2116" s="360"/>
      <c r="E2116" s="355"/>
      <c r="F2116" s="361"/>
      <c r="G2116" s="362"/>
    </row>
    <row r="2117" spans="1:7" ht="13.5" thickTop="1" x14ac:dyDescent="0.2">
      <c r="A2117" s="1130"/>
      <c r="B2117" s="1131"/>
      <c r="C2117" s="1131"/>
      <c r="D2117" s="57" t="s">
        <v>11</v>
      </c>
      <c r="E2117" s="1132" t="s">
        <v>12</v>
      </c>
      <c r="F2117" s="1132"/>
      <c r="G2117" s="1133"/>
    </row>
    <row r="2118" spans="1:7" x14ac:dyDescent="0.2">
      <c r="A2118" s="1134" t="s">
        <v>17</v>
      </c>
      <c r="B2118" s="1135"/>
      <c r="C2118" s="1135"/>
      <c r="D2118" s="39"/>
      <c r="E2118" s="1136"/>
      <c r="F2118" s="1137"/>
      <c r="G2118" s="1138"/>
    </row>
    <row r="2119" spans="1:7" x14ac:dyDescent="0.2">
      <c r="A2119" s="1134" t="s">
        <v>38</v>
      </c>
      <c r="B2119" s="1135"/>
      <c r="C2119" s="1135"/>
      <c r="D2119" s="73" t="s">
        <v>147</v>
      </c>
      <c r="E2119" s="1139" t="s">
        <v>142</v>
      </c>
      <c r="F2119" s="1139"/>
      <c r="G2119" s="1140"/>
    </row>
    <row r="2120" spans="1:7" ht="13.5" thickBot="1" x14ac:dyDescent="0.25">
      <c r="A2120" s="1141" t="s">
        <v>39</v>
      </c>
      <c r="B2120" s="1142"/>
      <c r="C2120" s="1142"/>
      <c r="D2120" s="59" t="s">
        <v>148</v>
      </c>
      <c r="E2120" s="1198" t="s">
        <v>0</v>
      </c>
      <c r="F2120" s="1143"/>
      <c r="G2120" s="1144"/>
    </row>
    <row r="2121" spans="1:7" ht="16.5" x14ac:dyDescent="0.25">
      <c r="A2121" s="1152" t="s">
        <v>29</v>
      </c>
      <c r="B2121" s="1153"/>
      <c r="C2121" s="1153"/>
      <c r="D2121" s="1153"/>
      <c r="E2121" s="1153"/>
      <c r="F2121" s="1153"/>
      <c r="G2121" s="1154"/>
    </row>
    <row r="2122" spans="1:7" x14ac:dyDescent="0.2">
      <c r="A2122" s="1155" t="s">
        <v>48</v>
      </c>
      <c r="B2122" s="1156"/>
      <c r="C2122" s="1156"/>
      <c r="D2122" s="1156"/>
      <c r="E2122" s="1156"/>
      <c r="F2122" s="1156"/>
      <c r="G2122" s="1157"/>
    </row>
    <row r="2123" spans="1:7" x14ac:dyDescent="0.2">
      <c r="A2123" s="1158" t="s">
        <v>49</v>
      </c>
      <c r="B2123" s="1159"/>
      <c r="C2123" s="1159"/>
      <c r="D2123" s="1159"/>
      <c r="E2123" s="1159"/>
      <c r="F2123" s="1159"/>
      <c r="G2123" s="1160"/>
    </row>
    <row r="2124" spans="1:7" x14ac:dyDescent="0.2">
      <c r="A2124" s="6"/>
      <c r="B2124" s="99"/>
      <c r="C2124" s="8"/>
      <c r="D2124" s="9"/>
      <c r="E2124" s="99"/>
      <c r="F2124" s="10"/>
      <c r="G2124" s="373" t="s">
        <v>8</v>
      </c>
    </row>
    <row r="2125" spans="1:7" x14ac:dyDescent="0.2">
      <c r="A2125" s="12" t="s">
        <v>1</v>
      </c>
      <c r="B2125" s="13"/>
      <c r="C2125" s="14" t="s">
        <v>7</v>
      </c>
      <c r="D2125" s="13"/>
      <c r="E2125" s="343" t="s">
        <v>4716</v>
      </c>
      <c r="F2125" s="98"/>
      <c r="G2125" s="344" t="s">
        <v>4702</v>
      </c>
    </row>
    <row r="2126" spans="1:7" x14ac:dyDescent="0.2">
      <c r="A2126" s="17" t="s">
        <v>8</v>
      </c>
      <c r="B2126" s="100"/>
      <c r="C2126" s="19"/>
      <c r="D2126" s="4"/>
      <c r="E2126" s="1145"/>
      <c r="F2126" s="1146"/>
      <c r="G2126" s="20"/>
    </row>
    <row r="2127" spans="1:7" x14ac:dyDescent="0.2">
      <c r="A2127" s="21" t="s">
        <v>37</v>
      </c>
      <c r="B2127" s="22"/>
      <c r="C2127" s="22"/>
      <c r="D2127" s="22"/>
      <c r="E2127" s="23" t="s">
        <v>46</v>
      </c>
      <c r="F2127" s="24"/>
      <c r="G2127" s="20" t="s">
        <v>50</v>
      </c>
    </row>
    <row r="2128" spans="1:7" x14ac:dyDescent="0.2">
      <c r="A2128" s="6"/>
      <c r="B2128" s="99"/>
      <c r="C2128" s="8"/>
      <c r="D2128" s="8"/>
      <c r="E2128" s="1147"/>
      <c r="F2128" s="1148"/>
      <c r="G2128" s="25"/>
    </row>
    <row r="2129" spans="1:7" ht="26.25" thickBot="1" x14ac:dyDescent="0.25">
      <c r="A2129" s="210" t="s">
        <v>47</v>
      </c>
      <c r="B2129" s="28" t="s">
        <v>23</v>
      </c>
      <c r="C2129" s="28" t="s">
        <v>34</v>
      </c>
      <c r="D2129" s="110" t="s">
        <v>53</v>
      </c>
      <c r="E2129" s="114" t="s">
        <v>54</v>
      </c>
      <c r="F2129" s="111" t="s">
        <v>55</v>
      </c>
      <c r="G2129" s="112" t="s">
        <v>35</v>
      </c>
    </row>
    <row r="2130" spans="1:7" ht="13.5" thickTop="1" x14ac:dyDescent="0.2">
      <c r="A2130" s="29"/>
      <c r="B2130" s="101"/>
      <c r="C2130" s="352"/>
      <c r="D2130" s="357" t="s">
        <v>433</v>
      </c>
      <c r="E2130" s="158"/>
      <c r="F2130" s="128"/>
      <c r="G2130" s="353" t="s">
        <v>8</v>
      </c>
    </row>
    <row r="2131" spans="1:7" x14ac:dyDescent="0.2">
      <c r="A2131" s="29">
        <v>1</v>
      </c>
      <c r="B2131" s="101"/>
      <c r="C2131" s="352" t="s">
        <v>300</v>
      </c>
      <c r="D2131" s="351" t="s">
        <v>2692</v>
      </c>
      <c r="E2131" s="108">
        <v>20</v>
      </c>
      <c r="F2131" s="384">
        <v>200</v>
      </c>
      <c r="G2131" s="35">
        <f>F2131*E2131</f>
        <v>4000</v>
      </c>
    </row>
    <row r="2132" spans="1:7" x14ac:dyDescent="0.2">
      <c r="A2132" s="29">
        <v>2</v>
      </c>
      <c r="B2132" s="646"/>
      <c r="C2132" s="352" t="s">
        <v>300</v>
      </c>
      <c r="D2132" s="657" t="s">
        <v>2782</v>
      </c>
      <c r="E2132" s="745">
        <v>20</v>
      </c>
      <c r="F2132" s="659">
        <v>350</v>
      </c>
      <c r="G2132" s="35">
        <f t="shared" ref="G2132:G2146" si="19">F2132*E2132</f>
        <v>7000</v>
      </c>
    </row>
    <row r="2133" spans="1:7" x14ac:dyDescent="0.2">
      <c r="A2133" s="345">
        <v>3</v>
      </c>
      <c r="B2133" s="101"/>
      <c r="C2133" s="352" t="s">
        <v>300</v>
      </c>
      <c r="D2133" s="351" t="s">
        <v>2502</v>
      </c>
      <c r="E2133" s="388">
        <v>20</v>
      </c>
      <c r="F2133" s="387">
        <v>200</v>
      </c>
      <c r="G2133" s="35">
        <f t="shared" si="19"/>
        <v>4000</v>
      </c>
    </row>
    <row r="2134" spans="1:7" x14ac:dyDescent="0.2">
      <c r="A2134" s="29"/>
      <c r="B2134" s="101"/>
      <c r="C2134" s="352"/>
      <c r="D2134" s="357" t="s">
        <v>435</v>
      </c>
      <c r="E2134" s="108"/>
      <c r="F2134" s="149"/>
      <c r="G2134" s="353" t="s">
        <v>8</v>
      </c>
    </row>
    <row r="2135" spans="1:7" x14ac:dyDescent="0.2">
      <c r="A2135" s="29">
        <v>4</v>
      </c>
      <c r="B2135" s="101"/>
      <c r="C2135" s="352" t="s">
        <v>300</v>
      </c>
      <c r="D2135" s="351" t="s">
        <v>3337</v>
      </c>
      <c r="E2135" s="108">
        <v>20</v>
      </c>
      <c r="F2135" s="128">
        <v>200</v>
      </c>
      <c r="G2135" s="35">
        <f t="shared" si="19"/>
        <v>4000</v>
      </c>
    </row>
    <row r="2136" spans="1:7" x14ac:dyDescent="0.2">
      <c r="A2136" s="29">
        <v>5</v>
      </c>
      <c r="B2136" s="105"/>
      <c r="C2136" s="352" t="s">
        <v>300</v>
      </c>
      <c r="D2136" s="351" t="s">
        <v>2782</v>
      </c>
      <c r="E2136" s="102">
        <v>20</v>
      </c>
      <c r="F2136" s="128">
        <v>350</v>
      </c>
      <c r="G2136" s="35">
        <f t="shared" si="19"/>
        <v>7000</v>
      </c>
    </row>
    <row r="2137" spans="1:7" x14ac:dyDescent="0.2">
      <c r="A2137" s="29">
        <v>6</v>
      </c>
      <c r="B2137" s="105"/>
      <c r="C2137" s="352" t="s">
        <v>300</v>
      </c>
      <c r="D2137" s="357" t="s">
        <v>3338</v>
      </c>
      <c r="E2137" s="102">
        <v>20</v>
      </c>
      <c r="F2137" s="128">
        <v>200</v>
      </c>
      <c r="G2137" s="35">
        <f t="shared" si="19"/>
        <v>4000</v>
      </c>
    </row>
    <row r="2138" spans="1:7" x14ac:dyDescent="0.2">
      <c r="A2138" s="29"/>
      <c r="B2138" s="105"/>
      <c r="C2138" s="352"/>
      <c r="D2138" s="351" t="s">
        <v>436</v>
      </c>
      <c r="E2138" s="102"/>
      <c r="F2138" s="128"/>
      <c r="G2138" s="353" t="s">
        <v>8</v>
      </c>
    </row>
    <row r="2139" spans="1:7" x14ac:dyDescent="0.2">
      <c r="A2139" s="29">
        <v>7</v>
      </c>
      <c r="B2139" s="151"/>
      <c r="C2139" s="352" t="s">
        <v>300</v>
      </c>
      <c r="D2139" s="351" t="s">
        <v>3339</v>
      </c>
      <c r="E2139" s="108">
        <v>20</v>
      </c>
      <c r="F2139" s="150">
        <v>200</v>
      </c>
      <c r="G2139" s="35">
        <f t="shared" si="19"/>
        <v>4000</v>
      </c>
    </row>
    <row r="2140" spans="1:7" x14ac:dyDescent="0.2">
      <c r="A2140" s="29">
        <v>8</v>
      </c>
      <c r="B2140" s="101"/>
      <c r="C2140" s="352" t="s">
        <v>300</v>
      </c>
      <c r="D2140" s="364" t="s">
        <v>2782</v>
      </c>
      <c r="E2140" s="155">
        <v>20</v>
      </c>
      <c r="F2140" s="128">
        <v>350</v>
      </c>
      <c r="G2140" s="35">
        <f t="shared" si="19"/>
        <v>7000</v>
      </c>
    </row>
    <row r="2141" spans="1:7" x14ac:dyDescent="0.2">
      <c r="A2141" s="29">
        <v>9</v>
      </c>
      <c r="B2141" s="106"/>
      <c r="C2141" s="352" t="s">
        <v>300</v>
      </c>
      <c r="D2141" s="357" t="s">
        <v>3340</v>
      </c>
      <c r="E2141" s="104">
        <v>20</v>
      </c>
      <c r="F2141" s="128">
        <v>200</v>
      </c>
      <c r="G2141" s="35">
        <f t="shared" si="19"/>
        <v>4000</v>
      </c>
    </row>
    <row r="2142" spans="1:7" x14ac:dyDescent="0.2">
      <c r="A2142" s="29"/>
      <c r="B2142" s="105"/>
      <c r="C2142" s="41"/>
      <c r="D2142" s="357" t="s">
        <v>860</v>
      </c>
      <c r="E2142" s="108"/>
      <c r="F2142" s="152"/>
      <c r="G2142" s="353" t="s">
        <v>8</v>
      </c>
    </row>
    <row r="2143" spans="1:7" x14ac:dyDescent="0.2">
      <c r="A2143" s="29">
        <v>10</v>
      </c>
      <c r="B2143" s="107"/>
      <c r="C2143" s="352" t="s">
        <v>300</v>
      </c>
      <c r="D2143" s="357" t="s">
        <v>4656</v>
      </c>
      <c r="E2143" s="153">
        <v>20</v>
      </c>
      <c r="F2143" s="128">
        <v>200</v>
      </c>
      <c r="G2143" s="35">
        <f t="shared" si="19"/>
        <v>4000</v>
      </c>
    </row>
    <row r="2144" spans="1:7" x14ac:dyDescent="0.2">
      <c r="A2144" s="29"/>
      <c r="B2144" s="107"/>
      <c r="C2144" s="41"/>
      <c r="D2144" s="357" t="s">
        <v>4242</v>
      </c>
      <c r="E2144" s="153"/>
      <c r="F2144" s="128"/>
      <c r="G2144" s="353" t="s">
        <v>8</v>
      </c>
    </row>
    <row r="2145" spans="1:7" x14ac:dyDescent="0.2">
      <c r="A2145" s="29">
        <v>11</v>
      </c>
      <c r="B2145" s="107"/>
      <c r="C2145" s="352" t="s">
        <v>300</v>
      </c>
      <c r="D2145" s="357" t="s">
        <v>2782</v>
      </c>
      <c r="E2145" s="153">
        <v>20</v>
      </c>
      <c r="F2145" s="128">
        <v>350</v>
      </c>
      <c r="G2145" s="35">
        <f t="shared" si="19"/>
        <v>7000</v>
      </c>
    </row>
    <row r="2146" spans="1:7" x14ac:dyDescent="0.2">
      <c r="A2146" s="29">
        <v>12</v>
      </c>
      <c r="B2146" s="107"/>
      <c r="C2146" s="352" t="s">
        <v>300</v>
      </c>
      <c r="D2146" s="357" t="s">
        <v>2502</v>
      </c>
      <c r="E2146" s="153">
        <v>20</v>
      </c>
      <c r="F2146" s="128">
        <v>200</v>
      </c>
      <c r="G2146" s="35">
        <f t="shared" si="19"/>
        <v>4000</v>
      </c>
    </row>
    <row r="2147" spans="1:7" x14ac:dyDescent="0.2">
      <c r="A2147" s="29"/>
      <c r="B2147" s="101"/>
      <c r="C2147" s="41"/>
      <c r="D2147" s="364"/>
      <c r="E2147" s="108"/>
      <c r="F2147" s="128"/>
      <c r="G2147" s="35"/>
    </row>
    <row r="2148" spans="1:7" x14ac:dyDescent="0.2">
      <c r="A2148" s="29"/>
      <c r="B2148" s="101"/>
      <c r="C2148" s="41"/>
      <c r="D2148" s="364"/>
      <c r="E2148" s="153"/>
      <c r="F2148" s="128"/>
      <c r="G2148" s="35"/>
    </row>
    <row r="2149" spans="1:7" x14ac:dyDescent="0.2">
      <c r="A2149" s="29"/>
      <c r="B2149" s="106"/>
      <c r="C2149" s="41"/>
      <c r="D2149" s="357"/>
      <c r="E2149" s="104"/>
      <c r="F2149" s="154"/>
      <c r="G2149" s="35"/>
    </row>
    <row r="2150" spans="1:7" x14ac:dyDescent="0.2">
      <c r="A2150" s="29"/>
      <c r="B2150" s="105"/>
      <c r="C2150" s="41"/>
      <c r="D2150" s="400"/>
      <c r="E2150" s="104"/>
      <c r="F2150" s="154"/>
      <c r="G2150" s="35"/>
    </row>
    <row r="2151" spans="1:7" x14ac:dyDescent="0.2">
      <c r="A2151" s="29"/>
      <c r="B2151" s="105"/>
      <c r="C2151" s="41"/>
      <c r="D2151" s="357"/>
      <c r="E2151" s="104"/>
      <c r="F2151" s="154"/>
      <c r="G2151" s="35"/>
    </row>
    <row r="2152" spans="1:7" x14ac:dyDescent="0.2">
      <c r="A2152" s="29"/>
      <c r="B2152" s="101"/>
      <c r="C2152" s="41"/>
      <c r="D2152" s="357"/>
      <c r="E2152" s="104"/>
      <c r="F2152" s="154"/>
      <c r="G2152" s="35"/>
    </row>
    <row r="2153" spans="1:7" x14ac:dyDescent="0.2">
      <c r="A2153" s="29"/>
      <c r="B2153" s="101"/>
      <c r="C2153" s="41"/>
      <c r="D2153" s="357"/>
      <c r="E2153" s="104"/>
      <c r="F2153" s="154"/>
      <c r="G2153" s="35"/>
    </row>
    <row r="2154" spans="1:7" x14ac:dyDescent="0.2">
      <c r="A2154" s="29"/>
      <c r="B2154" s="101"/>
      <c r="C2154" s="41"/>
      <c r="D2154" s="357"/>
      <c r="E2154" s="104"/>
      <c r="F2154" s="154"/>
      <c r="G2154" s="35"/>
    </row>
    <row r="2155" spans="1:7" x14ac:dyDescent="0.2">
      <c r="A2155" s="29"/>
      <c r="B2155" s="101"/>
      <c r="C2155" s="41"/>
      <c r="D2155" s="357"/>
      <c r="E2155" s="104"/>
      <c r="F2155" s="154"/>
      <c r="G2155" s="35"/>
    </row>
    <row r="2156" spans="1:7" x14ac:dyDescent="0.2">
      <c r="A2156" s="29"/>
      <c r="B2156" s="101"/>
      <c r="C2156" s="41"/>
      <c r="D2156" s="403"/>
      <c r="E2156" s="104"/>
      <c r="F2156" s="154"/>
      <c r="G2156" s="35"/>
    </row>
    <row r="2157" spans="1:7" x14ac:dyDescent="0.2">
      <c r="A2157" s="29"/>
      <c r="B2157" s="101"/>
      <c r="C2157" s="41"/>
      <c r="D2157" s="873"/>
      <c r="E2157" s="104"/>
      <c r="F2157" s="154"/>
      <c r="G2157" s="35"/>
    </row>
    <row r="2158" spans="1:7" x14ac:dyDescent="0.2">
      <c r="A2158" s="29"/>
      <c r="B2158" s="101"/>
      <c r="C2158" s="41"/>
      <c r="D2158" s="357"/>
      <c r="E2158" s="153"/>
      <c r="F2158" s="128"/>
      <c r="G2158" s="35"/>
    </row>
    <row r="2159" spans="1:7" x14ac:dyDescent="0.2">
      <c r="A2159" s="29"/>
      <c r="B2159" s="101"/>
      <c r="C2159" s="41"/>
      <c r="D2159" s="357"/>
      <c r="E2159" s="153"/>
      <c r="F2159" s="128"/>
      <c r="G2159" s="35"/>
    </row>
    <row r="2160" spans="1:7" x14ac:dyDescent="0.2">
      <c r="A2160" s="29"/>
      <c r="B2160" s="101"/>
      <c r="C2160" s="41"/>
      <c r="D2160" s="357"/>
      <c r="E2160" s="153"/>
      <c r="F2160" s="128"/>
      <c r="G2160" s="35"/>
    </row>
    <row r="2161" spans="1:9" x14ac:dyDescent="0.2">
      <c r="A2161" s="29"/>
      <c r="B2161" s="101"/>
      <c r="C2161" s="41"/>
      <c r="D2161" s="357"/>
      <c r="E2161" s="153"/>
      <c r="F2161" s="128"/>
      <c r="G2161" s="35"/>
    </row>
    <row r="2162" spans="1:9" x14ac:dyDescent="0.2">
      <c r="A2162" s="29"/>
      <c r="B2162" s="101"/>
      <c r="C2162" s="41"/>
      <c r="D2162" s="357"/>
      <c r="E2162" s="153"/>
      <c r="F2162" s="128"/>
      <c r="G2162" s="35"/>
    </row>
    <row r="2163" spans="1:9" x14ac:dyDescent="0.2">
      <c r="A2163" s="29"/>
      <c r="B2163" s="101"/>
      <c r="C2163" s="41"/>
      <c r="D2163" s="357"/>
      <c r="E2163" s="153"/>
      <c r="F2163" s="128"/>
      <c r="G2163" s="35"/>
    </row>
    <row r="2164" spans="1:9" x14ac:dyDescent="0.2">
      <c r="A2164" s="29"/>
      <c r="B2164" s="101"/>
      <c r="C2164" s="41"/>
      <c r="D2164" s="357"/>
      <c r="E2164" s="102"/>
      <c r="F2164" s="128"/>
      <c r="G2164" s="35"/>
    </row>
    <row r="2165" spans="1:9" x14ac:dyDescent="0.2">
      <c r="A2165" s="29"/>
      <c r="B2165" s="101"/>
      <c r="C2165" s="41"/>
      <c r="D2165" s="364"/>
      <c r="E2165" s="108"/>
      <c r="F2165" s="149"/>
      <c r="G2165" s="35"/>
    </row>
    <row r="2166" spans="1:9" x14ac:dyDescent="0.2">
      <c r="A2166" s="61"/>
      <c r="B2166" s="101"/>
      <c r="C2166" s="41"/>
      <c r="D2166" s="364"/>
      <c r="E2166" s="108"/>
      <c r="F2166" s="149"/>
      <c r="G2166" s="71"/>
    </row>
    <row r="2167" spans="1:9" ht="13.5" thickBot="1" x14ac:dyDescent="0.25">
      <c r="A2167" s="212"/>
      <c r="B2167" s="132"/>
      <c r="C2167" s="115"/>
      <c r="D2167" s="115"/>
      <c r="E2167" s="132"/>
      <c r="F2167" s="49" t="s">
        <v>15</v>
      </c>
      <c r="G2167" s="213">
        <f>SUM(G2131:G2166)</f>
        <v>60000</v>
      </c>
    </row>
    <row r="2168" spans="1:9" ht="13.5" thickTop="1" x14ac:dyDescent="0.2">
      <c r="A2168" s="1149" t="s">
        <v>4657</v>
      </c>
      <c r="B2168" s="1186"/>
      <c r="C2168" s="1186"/>
      <c r="D2168" s="1186"/>
      <c r="E2168" s="1186"/>
      <c r="F2168" s="1186"/>
      <c r="G2168" s="1187"/>
    </row>
    <row r="2169" spans="1:9" ht="13.5" thickBot="1" x14ac:dyDescent="0.25">
      <c r="A2169" s="1235" t="s">
        <v>4658</v>
      </c>
      <c r="B2169" s="1204"/>
      <c r="C2169" s="1204"/>
      <c r="D2169" s="1204"/>
      <c r="E2169" s="1204"/>
      <c r="F2169" s="1204"/>
      <c r="G2169" s="1232"/>
      <c r="I2169" s="311" t="s">
        <v>8</v>
      </c>
    </row>
    <row r="2170" spans="1:9" ht="13.5" thickTop="1" x14ac:dyDescent="0.2">
      <c r="A2170" s="1130"/>
      <c r="B2170" s="1131"/>
      <c r="C2170" s="1131"/>
      <c r="D2170" s="57" t="s">
        <v>11</v>
      </c>
      <c r="E2170" s="1132" t="s">
        <v>12</v>
      </c>
      <c r="F2170" s="1132"/>
      <c r="G2170" s="1133"/>
    </row>
    <row r="2171" spans="1:9" x14ac:dyDescent="0.2">
      <c r="A2171" s="1134" t="s">
        <v>17</v>
      </c>
      <c r="B2171" s="1135"/>
      <c r="C2171" s="1135"/>
      <c r="D2171" s="39"/>
      <c r="E2171" s="1136"/>
      <c r="F2171" s="1137"/>
      <c r="G2171" s="1138"/>
    </row>
    <row r="2172" spans="1:9" x14ac:dyDescent="0.2">
      <c r="A2172" s="1134" t="s">
        <v>38</v>
      </c>
      <c r="B2172" s="1135"/>
      <c r="C2172" s="1135"/>
      <c r="D2172" s="73" t="s">
        <v>147</v>
      </c>
      <c r="E2172" s="1139" t="s">
        <v>142</v>
      </c>
      <c r="F2172" s="1139"/>
      <c r="G2172" s="1140"/>
    </row>
    <row r="2173" spans="1:9" ht="13.5" thickBot="1" x14ac:dyDescent="0.25">
      <c r="A2173" s="1141" t="s">
        <v>39</v>
      </c>
      <c r="B2173" s="1142"/>
      <c r="C2173" s="1142"/>
      <c r="D2173" s="59" t="s">
        <v>148</v>
      </c>
      <c r="E2173" s="1198" t="s">
        <v>0</v>
      </c>
      <c r="F2173" s="1143"/>
      <c r="G2173" s="1144"/>
    </row>
    <row r="2174" spans="1:9" ht="16.5" x14ac:dyDescent="0.25">
      <c r="A2174" s="1152" t="s">
        <v>29</v>
      </c>
      <c r="B2174" s="1153"/>
      <c r="C2174" s="1153"/>
      <c r="D2174" s="1153"/>
      <c r="E2174" s="1153"/>
      <c r="F2174" s="1153"/>
      <c r="G2174" s="1154"/>
    </row>
    <row r="2175" spans="1:9" x14ac:dyDescent="0.2">
      <c r="A2175" s="1155" t="s">
        <v>48</v>
      </c>
      <c r="B2175" s="1156"/>
      <c r="C2175" s="1156"/>
      <c r="D2175" s="1156"/>
      <c r="E2175" s="1156"/>
      <c r="F2175" s="1156"/>
      <c r="G2175" s="1157"/>
    </row>
    <row r="2176" spans="1:9" x14ac:dyDescent="0.2">
      <c r="A2176" s="1158" t="s">
        <v>49</v>
      </c>
      <c r="B2176" s="1159"/>
      <c r="C2176" s="1159"/>
      <c r="D2176" s="1159"/>
      <c r="E2176" s="1159"/>
      <c r="F2176" s="1159"/>
      <c r="G2176" s="1160"/>
    </row>
    <row r="2177" spans="1:13" x14ac:dyDescent="0.2">
      <c r="A2177" s="6"/>
      <c r="B2177" s="99"/>
      <c r="C2177" s="8"/>
      <c r="D2177" s="9"/>
      <c r="E2177" s="99"/>
      <c r="F2177" s="10"/>
      <c r="G2177" s="373" t="s">
        <v>8</v>
      </c>
    </row>
    <row r="2178" spans="1:13" x14ac:dyDescent="0.2">
      <c r="A2178" s="12" t="s">
        <v>1</v>
      </c>
      <c r="B2178" s="13"/>
      <c r="C2178" s="14" t="s">
        <v>7</v>
      </c>
      <c r="D2178" s="13"/>
      <c r="E2178" s="343" t="s">
        <v>4630</v>
      </c>
      <c r="F2178" s="98"/>
      <c r="G2178" s="344" t="s">
        <v>4632</v>
      </c>
    </row>
    <row r="2179" spans="1:13" x14ac:dyDescent="0.2">
      <c r="A2179" s="17" t="s">
        <v>8</v>
      </c>
      <c r="B2179" s="100"/>
      <c r="C2179" s="19"/>
      <c r="D2179" s="4"/>
      <c r="E2179" s="1145"/>
      <c r="F2179" s="1146"/>
      <c r="G2179" s="20"/>
    </row>
    <row r="2180" spans="1:13" x14ac:dyDescent="0.2">
      <c r="A2180" s="21" t="s">
        <v>37</v>
      </c>
      <c r="B2180" s="22"/>
      <c r="C2180" s="22"/>
      <c r="D2180" s="22"/>
      <c r="E2180" s="23" t="s">
        <v>46</v>
      </c>
      <c r="F2180" s="24"/>
      <c r="G2180" s="20" t="s">
        <v>50</v>
      </c>
    </row>
    <row r="2181" spans="1:13" x14ac:dyDescent="0.2">
      <c r="A2181" s="6"/>
      <c r="B2181" s="99"/>
      <c r="C2181" s="8"/>
      <c r="D2181" s="8"/>
      <c r="E2181" s="1147"/>
      <c r="F2181" s="1148"/>
      <c r="G2181" s="25"/>
    </row>
    <row r="2182" spans="1:13" ht="26.25" thickBot="1" x14ac:dyDescent="0.25">
      <c r="A2182" s="210" t="s">
        <v>47</v>
      </c>
      <c r="B2182" s="28" t="s">
        <v>23</v>
      </c>
      <c r="C2182" s="28" t="s">
        <v>34</v>
      </c>
      <c r="D2182" s="110" t="s">
        <v>53</v>
      </c>
      <c r="E2182" s="114" t="s">
        <v>54</v>
      </c>
      <c r="F2182" s="111" t="s">
        <v>55</v>
      </c>
      <c r="G2182" s="112" t="s">
        <v>35</v>
      </c>
    </row>
    <row r="2183" spans="1:13" ht="13.5" thickTop="1" x14ac:dyDescent="0.2">
      <c r="A2183" s="29">
        <v>1</v>
      </c>
      <c r="B2183" s="101"/>
      <c r="C2183" s="352" t="s">
        <v>300</v>
      </c>
      <c r="D2183" s="351" t="s">
        <v>362</v>
      </c>
      <c r="E2183" s="108">
        <v>150</v>
      </c>
      <c r="F2183" s="384">
        <v>450</v>
      </c>
      <c r="G2183" s="35">
        <f>F2183*E2183</f>
        <v>67500</v>
      </c>
    </row>
    <row r="2184" spans="1:13" x14ac:dyDescent="0.2">
      <c r="A2184" s="29"/>
      <c r="B2184" s="646"/>
      <c r="C2184" s="656"/>
      <c r="D2184" s="657" t="s">
        <v>358</v>
      </c>
      <c r="E2184" s="745"/>
      <c r="F2184" s="671"/>
      <c r="G2184" s="35"/>
    </row>
    <row r="2185" spans="1:13" x14ac:dyDescent="0.2">
      <c r="A2185" s="29"/>
      <c r="B2185" s="646"/>
      <c r="C2185" s="656"/>
      <c r="D2185" s="657"/>
      <c r="E2185" s="745"/>
      <c r="F2185" s="659"/>
      <c r="G2185" s="35"/>
    </row>
    <row r="2186" spans="1:13" x14ac:dyDescent="0.2">
      <c r="A2186" s="345"/>
      <c r="B2186" s="101"/>
      <c r="C2186" s="352"/>
      <c r="D2186" s="351"/>
      <c r="E2186" s="388"/>
      <c r="F2186" s="387"/>
      <c r="G2186" s="353"/>
    </row>
    <row r="2187" spans="1:13" x14ac:dyDescent="0.2">
      <c r="A2187" s="29"/>
      <c r="B2187" s="101"/>
      <c r="C2187" s="352"/>
      <c r="D2187" s="357"/>
      <c r="E2187" s="108"/>
      <c r="F2187" s="149"/>
      <c r="G2187" s="35"/>
    </row>
    <row r="2188" spans="1:13" x14ac:dyDescent="0.2">
      <c r="A2188" s="29"/>
      <c r="B2188" s="101"/>
      <c r="C2188" s="352"/>
      <c r="D2188" s="351"/>
      <c r="E2188" s="108"/>
      <c r="F2188" s="128"/>
      <c r="G2188" s="35"/>
      <c r="K2188" s="2">
        <v>50</v>
      </c>
      <c r="L2188" s="2">
        <v>200</v>
      </c>
      <c r="M2188" s="2">
        <f>L2188*K2188</f>
        <v>10000</v>
      </c>
    </row>
    <row r="2189" spans="1:13" x14ac:dyDescent="0.2">
      <c r="A2189" s="29"/>
      <c r="B2189" s="105"/>
      <c r="C2189" s="41"/>
      <c r="D2189" s="351"/>
      <c r="E2189" s="102"/>
      <c r="F2189" s="128"/>
      <c r="G2189" s="35"/>
      <c r="K2189" s="2">
        <v>30</v>
      </c>
      <c r="L2189" s="2">
        <v>350</v>
      </c>
      <c r="M2189" s="2">
        <f t="shared" ref="M2189:M2190" si="20">L2189*K2189</f>
        <v>10500</v>
      </c>
    </row>
    <row r="2190" spans="1:13" x14ac:dyDescent="0.2">
      <c r="A2190" s="29"/>
      <c r="B2190" s="105"/>
      <c r="C2190" s="41"/>
      <c r="D2190" s="338"/>
      <c r="E2190" s="102"/>
      <c r="F2190" s="128"/>
      <c r="G2190" s="35"/>
      <c r="K2190" s="2">
        <v>50</v>
      </c>
      <c r="L2190" s="2">
        <v>200</v>
      </c>
      <c r="M2190" s="2">
        <f t="shared" si="20"/>
        <v>10000</v>
      </c>
    </row>
    <row r="2191" spans="1:13" x14ac:dyDescent="0.2">
      <c r="A2191" s="29"/>
      <c r="B2191" s="105"/>
      <c r="C2191" s="352"/>
      <c r="D2191" s="351"/>
      <c r="E2191" s="102"/>
      <c r="F2191" s="128"/>
      <c r="G2191" s="35"/>
    </row>
    <row r="2192" spans="1:13" x14ac:dyDescent="0.2">
      <c r="A2192" s="29"/>
      <c r="B2192" s="151"/>
      <c r="C2192" s="119"/>
      <c r="D2192" s="351"/>
      <c r="E2192" s="108"/>
      <c r="F2192" s="150"/>
      <c r="G2192" s="35"/>
      <c r="M2192" s="2">
        <f>SUM(M2188:M2191)</f>
        <v>30500</v>
      </c>
    </row>
    <row r="2193" spans="1:7" x14ac:dyDescent="0.2">
      <c r="A2193" s="29"/>
      <c r="B2193" s="101"/>
      <c r="C2193" s="41"/>
      <c r="D2193" s="144"/>
      <c r="E2193" s="155"/>
      <c r="F2193" s="128"/>
      <c r="G2193" s="35"/>
    </row>
    <row r="2194" spans="1:7" x14ac:dyDescent="0.2">
      <c r="A2194" s="29"/>
      <c r="B2194" s="106"/>
      <c r="C2194" s="41"/>
      <c r="D2194" s="136"/>
      <c r="E2194" s="104"/>
      <c r="F2194" s="128"/>
      <c r="G2194" s="35"/>
    </row>
    <row r="2195" spans="1:7" x14ac:dyDescent="0.2">
      <c r="A2195" s="29"/>
      <c r="B2195" s="105"/>
      <c r="C2195" s="41"/>
      <c r="D2195" s="357" t="s">
        <v>483</v>
      </c>
      <c r="E2195" s="108"/>
      <c r="F2195" s="152"/>
      <c r="G2195" s="35"/>
    </row>
    <row r="2196" spans="1:7" x14ac:dyDescent="0.2">
      <c r="A2196" s="29"/>
      <c r="B2196" s="107"/>
      <c r="C2196" s="41"/>
      <c r="D2196" s="136"/>
      <c r="E2196" s="153"/>
      <c r="F2196" s="128"/>
      <c r="G2196" s="35"/>
    </row>
    <row r="2197" spans="1:7" x14ac:dyDescent="0.2">
      <c r="A2197" s="29"/>
      <c r="B2197" s="107"/>
      <c r="C2197" s="41"/>
      <c r="D2197" s="136"/>
      <c r="E2197" s="153"/>
      <c r="F2197" s="128"/>
      <c r="G2197" s="35"/>
    </row>
    <row r="2198" spans="1:7" x14ac:dyDescent="0.2">
      <c r="A2198" s="29"/>
      <c r="B2198" s="107"/>
      <c r="C2198" s="41"/>
      <c r="D2198" s="136"/>
      <c r="E2198" s="153"/>
      <c r="F2198" s="128"/>
      <c r="G2198" s="35"/>
    </row>
    <row r="2199" spans="1:7" x14ac:dyDescent="0.2">
      <c r="A2199" s="29"/>
      <c r="B2199" s="107"/>
      <c r="C2199" s="41"/>
      <c r="D2199" s="136"/>
      <c r="E2199" s="153"/>
      <c r="F2199" s="128"/>
      <c r="G2199" s="35"/>
    </row>
    <row r="2200" spans="1:7" x14ac:dyDescent="0.2">
      <c r="A2200" s="29"/>
      <c r="B2200" s="101"/>
      <c r="C2200" s="41"/>
      <c r="D2200" s="144"/>
      <c r="E2200" s="108"/>
      <c r="F2200" s="128"/>
      <c r="G2200" s="35"/>
    </row>
    <row r="2201" spans="1:7" x14ac:dyDescent="0.2">
      <c r="A2201" s="29"/>
      <c r="B2201" s="101"/>
      <c r="C2201" s="41"/>
      <c r="D2201" s="144"/>
      <c r="E2201" s="153"/>
      <c r="F2201" s="128"/>
      <c r="G2201" s="35"/>
    </row>
    <row r="2202" spans="1:7" x14ac:dyDescent="0.2">
      <c r="A2202" s="29"/>
      <c r="B2202" s="106"/>
      <c r="C2202" s="41"/>
      <c r="D2202" s="136"/>
      <c r="E2202" s="104"/>
      <c r="F2202" s="154"/>
      <c r="G2202" s="35"/>
    </row>
    <row r="2203" spans="1:7" x14ac:dyDescent="0.2">
      <c r="A2203" s="29"/>
      <c r="B2203" s="105"/>
      <c r="C2203" s="41"/>
      <c r="D2203" s="130"/>
      <c r="E2203" s="104"/>
      <c r="F2203" s="154"/>
      <c r="G2203" s="35"/>
    </row>
    <row r="2204" spans="1:7" x14ac:dyDescent="0.2">
      <c r="A2204" s="29"/>
      <c r="B2204" s="105"/>
      <c r="C2204" s="41"/>
      <c r="D2204" s="136"/>
      <c r="E2204" s="104"/>
      <c r="F2204" s="154"/>
      <c r="G2204" s="35"/>
    </row>
    <row r="2205" spans="1:7" x14ac:dyDescent="0.2">
      <c r="A2205" s="29"/>
      <c r="B2205" s="101"/>
      <c r="C2205" s="41"/>
      <c r="D2205" s="136"/>
      <c r="E2205" s="104"/>
      <c r="F2205" s="154"/>
      <c r="G2205" s="35"/>
    </row>
    <row r="2206" spans="1:7" x14ac:dyDescent="0.2">
      <c r="A2206" s="29"/>
      <c r="B2206" s="101"/>
      <c r="C2206" s="41"/>
      <c r="D2206" s="357"/>
      <c r="E2206" s="104"/>
      <c r="F2206" s="154"/>
      <c r="G2206" s="35"/>
    </row>
    <row r="2207" spans="1:7" x14ac:dyDescent="0.2">
      <c r="A2207" s="29"/>
      <c r="B2207" s="101"/>
      <c r="C2207" s="41"/>
      <c r="D2207" s="136"/>
      <c r="E2207" s="104"/>
      <c r="F2207" s="154"/>
      <c r="G2207" s="35"/>
    </row>
    <row r="2208" spans="1:7" x14ac:dyDescent="0.2">
      <c r="A2208" s="29"/>
      <c r="B2208" s="101"/>
      <c r="C2208" s="41"/>
      <c r="D2208" s="136"/>
      <c r="E2208" s="104"/>
      <c r="F2208" s="154"/>
      <c r="G2208" s="35"/>
    </row>
    <row r="2209" spans="1:7" x14ac:dyDescent="0.2">
      <c r="A2209" s="29"/>
      <c r="B2209" s="101"/>
      <c r="C2209" s="41"/>
      <c r="D2209" s="58"/>
      <c r="E2209" s="104"/>
      <c r="F2209" s="154"/>
      <c r="G2209" s="35"/>
    </row>
    <row r="2210" spans="1:7" x14ac:dyDescent="0.2">
      <c r="A2210" s="29"/>
      <c r="B2210" s="101"/>
      <c r="C2210" s="41"/>
      <c r="D2210" s="873"/>
      <c r="E2210" s="104"/>
      <c r="F2210" s="154"/>
      <c r="G2210" s="35"/>
    </row>
    <row r="2211" spans="1:7" x14ac:dyDescent="0.2">
      <c r="A2211" s="29"/>
      <c r="B2211" s="101"/>
      <c r="C2211" s="41"/>
      <c r="D2211" s="136"/>
      <c r="E2211" s="153"/>
      <c r="F2211" s="128"/>
      <c r="G2211" s="35"/>
    </row>
    <row r="2212" spans="1:7" x14ac:dyDescent="0.2">
      <c r="A2212" s="29"/>
      <c r="B2212" s="101"/>
      <c r="C2212" s="41"/>
      <c r="D2212" s="136"/>
      <c r="E2212" s="153"/>
      <c r="F2212" s="128"/>
      <c r="G2212" s="35"/>
    </row>
    <row r="2213" spans="1:7" x14ac:dyDescent="0.2">
      <c r="A2213" s="29"/>
      <c r="B2213" s="101"/>
      <c r="C2213" s="41"/>
      <c r="D2213" s="136"/>
      <c r="E2213" s="153"/>
      <c r="F2213" s="128"/>
      <c r="G2213" s="35"/>
    </row>
    <row r="2214" spans="1:7" x14ac:dyDescent="0.2">
      <c r="A2214" s="29"/>
      <c r="B2214" s="101"/>
      <c r="C2214" s="41"/>
      <c r="D2214" s="136"/>
      <c r="E2214" s="153"/>
      <c r="F2214" s="128"/>
      <c r="G2214" s="35"/>
    </row>
    <row r="2215" spans="1:7" x14ac:dyDescent="0.2">
      <c r="A2215" s="29"/>
      <c r="B2215" s="101"/>
      <c r="C2215" s="41"/>
      <c r="D2215" s="136"/>
      <c r="E2215" s="153"/>
      <c r="F2215" s="128"/>
      <c r="G2215" s="35"/>
    </row>
    <row r="2216" spans="1:7" x14ac:dyDescent="0.2">
      <c r="A2216" s="29"/>
      <c r="B2216" s="101"/>
      <c r="C2216" s="41"/>
      <c r="D2216" s="136"/>
      <c r="E2216" s="153"/>
      <c r="F2216" s="128"/>
      <c r="G2216" s="35"/>
    </row>
    <row r="2217" spans="1:7" x14ac:dyDescent="0.2">
      <c r="A2217" s="29"/>
      <c r="B2217" s="101"/>
      <c r="C2217" s="41"/>
      <c r="D2217" s="136"/>
      <c r="E2217" s="102"/>
      <c r="F2217" s="128"/>
      <c r="G2217" s="35"/>
    </row>
    <row r="2218" spans="1:7" x14ac:dyDescent="0.2">
      <c r="A2218" s="29"/>
      <c r="B2218" s="101"/>
      <c r="C2218" s="41"/>
      <c r="D2218" s="144"/>
      <c r="E2218" s="108"/>
      <c r="F2218" s="149"/>
      <c r="G2218" s="35"/>
    </row>
    <row r="2219" spans="1:7" x14ac:dyDescent="0.2">
      <c r="A2219" s="61"/>
      <c r="B2219" s="101"/>
      <c r="C2219" s="41"/>
      <c r="D2219" s="144"/>
      <c r="E2219" s="108"/>
      <c r="F2219" s="149"/>
      <c r="G2219" s="71"/>
    </row>
    <row r="2220" spans="1:7" ht="13.5" thickBot="1" x14ac:dyDescent="0.25">
      <c r="A2220" s="212"/>
      <c r="B2220" s="132"/>
      <c r="C2220" s="115"/>
      <c r="D2220" s="115"/>
      <c r="E2220" s="132"/>
      <c r="F2220" s="49" t="s">
        <v>15</v>
      </c>
      <c r="G2220" s="213">
        <f>SUM(G2183:G2219)</f>
        <v>67500</v>
      </c>
    </row>
    <row r="2221" spans="1:7" ht="13.5" thickTop="1" x14ac:dyDescent="0.2">
      <c r="A2221" s="1149" t="s">
        <v>4676</v>
      </c>
      <c r="B2221" s="1186"/>
      <c r="C2221" s="1186"/>
      <c r="D2221" s="1186"/>
      <c r="E2221" s="1186"/>
      <c r="F2221" s="1186"/>
      <c r="G2221" s="1187"/>
    </row>
    <row r="2222" spans="1:7" ht="13.5" thickBot="1" x14ac:dyDescent="0.25">
      <c r="A2222" s="359"/>
      <c r="B2222" s="355"/>
      <c r="C2222" s="355" t="s">
        <v>8</v>
      </c>
      <c r="D2222" s="360"/>
      <c r="E2222" s="355"/>
      <c r="F2222" s="361"/>
      <c r="G2222" s="362"/>
    </row>
    <row r="2223" spans="1:7" ht="13.5" thickTop="1" x14ac:dyDescent="0.2">
      <c r="A2223" s="1130"/>
      <c r="B2223" s="1131"/>
      <c r="C2223" s="1131"/>
      <c r="D2223" s="57" t="s">
        <v>11</v>
      </c>
      <c r="E2223" s="1132" t="s">
        <v>12</v>
      </c>
      <c r="F2223" s="1132"/>
      <c r="G2223" s="1133"/>
    </row>
    <row r="2224" spans="1:7" x14ac:dyDescent="0.2">
      <c r="A2224" s="1134" t="s">
        <v>17</v>
      </c>
      <c r="B2224" s="1135"/>
      <c r="C2224" s="1135"/>
      <c r="D2224" s="39"/>
      <c r="E2224" s="1136"/>
      <c r="F2224" s="1137"/>
      <c r="G2224" s="1138"/>
    </row>
    <row r="2225" spans="1:7" x14ac:dyDescent="0.2">
      <c r="A2225" s="1134" t="s">
        <v>38</v>
      </c>
      <c r="B2225" s="1135"/>
      <c r="C2225" s="1135"/>
      <c r="D2225" s="73" t="s">
        <v>147</v>
      </c>
      <c r="E2225" s="1139" t="s">
        <v>142</v>
      </c>
      <c r="F2225" s="1139"/>
      <c r="G2225" s="1140"/>
    </row>
    <row r="2226" spans="1:7" ht="13.5" thickBot="1" x14ac:dyDescent="0.25">
      <c r="A2226" s="1141" t="s">
        <v>39</v>
      </c>
      <c r="B2226" s="1142"/>
      <c r="C2226" s="1142"/>
      <c r="D2226" s="59" t="s">
        <v>148</v>
      </c>
      <c r="E2226" s="1198" t="s">
        <v>0</v>
      </c>
      <c r="F2226" s="1143"/>
      <c r="G2226" s="1144"/>
    </row>
    <row r="2227" spans="1:7" ht="16.5" x14ac:dyDescent="0.25">
      <c r="A2227" s="1152" t="s">
        <v>29</v>
      </c>
      <c r="B2227" s="1153"/>
      <c r="C2227" s="1153"/>
      <c r="D2227" s="1153"/>
      <c r="E2227" s="1153"/>
      <c r="F2227" s="1153"/>
      <c r="G2227" s="1154"/>
    </row>
    <row r="2228" spans="1:7" x14ac:dyDescent="0.2">
      <c r="A2228" s="1155" t="s">
        <v>48</v>
      </c>
      <c r="B2228" s="1156"/>
      <c r="C2228" s="1156"/>
      <c r="D2228" s="1156"/>
      <c r="E2228" s="1156"/>
      <c r="F2228" s="1156"/>
      <c r="G2228" s="1157"/>
    </row>
    <row r="2229" spans="1:7" x14ac:dyDescent="0.2">
      <c r="A2229" s="1158" t="s">
        <v>49</v>
      </c>
      <c r="B2229" s="1159"/>
      <c r="C2229" s="1159"/>
      <c r="D2229" s="1159"/>
      <c r="E2229" s="1159"/>
      <c r="F2229" s="1159"/>
      <c r="G2229" s="1160"/>
    </row>
    <row r="2230" spans="1:7" x14ac:dyDescent="0.2">
      <c r="A2230" s="6"/>
      <c r="B2230" s="99"/>
      <c r="C2230" s="8"/>
      <c r="D2230" s="9"/>
      <c r="E2230" s="99"/>
      <c r="F2230" s="10"/>
      <c r="G2230" s="373" t="s">
        <v>8</v>
      </c>
    </row>
    <row r="2231" spans="1:7" x14ac:dyDescent="0.2">
      <c r="A2231" s="12" t="s">
        <v>1</v>
      </c>
      <c r="B2231" s="13"/>
      <c r="C2231" s="14" t="s">
        <v>7</v>
      </c>
      <c r="D2231" s="13"/>
      <c r="E2231" s="343" t="s">
        <v>4630</v>
      </c>
      <c r="F2231" s="98"/>
      <c r="G2231" s="344" t="s">
        <v>4632</v>
      </c>
    </row>
    <row r="2232" spans="1:7" x14ac:dyDescent="0.2">
      <c r="A2232" s="17" t="s">
        <v>8</v>
      </c>
      <c r="B2232" s="100"/>
      <c r="C2232" s="19"/>
      <c r="D2232" s="4"/>
      <c r="E2232" s="1145"/>
      <c r="F2232" s="1146"/>
      <c r="G2232" s="20"/>
    </row>
    <row r="2233" spans="1:7" x14ac:dyDescent="0.2">
      <c r="A2233" s="21" t="s">
        <v>37</v>
      </c>
      <c r="B2233" s="22"/>
      <c r="C2233" s="22"/>
      <c r="D2233" s="22"/>
      <c r="E2233" s="23" t="s">
        <v>46</v>
      </c>
      <c r="F2233" s="24"/>
      <c r="G2233" s="20" t="s">
        <v>50</v>
      </c>
    </row>
    <row r="2234" spans="1:7" x14ac:dyDescent="0.2">
      <c r="A2234" s="6"/>
      <c r="B2234" s="99"/>
      <c r="C2234" s="8"/>
      <c r="D2234" s="8"/>
      <c r="E2234" s="1147"/>
      <c r="F2234" s="1148"/>
      <c r="G2234" s="25"/>
    </row>
    <row r="2235" spans="1:7" ht="26.25" thickBot="1" x14ac:dyDescent="0.25">
      <c r="A2235" s="210" t="s">
        <v>47</v>
      </c>
      <c r="B2235" s="28" t="s">
        <v>23</v>
      </c>
      <c r="C2235" s="28" t="s">
        <v>34</v>
      </c>
      <c r="D2235" s="110" t="s">
        <v>53</v>
      </c>
      <c r="E2235" s="114" t="s">
        <v>54</v>
      </c>
      <c r="F2235" s="111" t="s">
        <v>55</v>
      </c>
      <c r="G2235" s="112" t="s">
        <v>35</v>
      </c>
    </row>
    <row r="2236" spans="1:7" ht="13.5" thickTop="1" x14ac:dyDescent="0.2">
      <c r="A2236" s="29">
        <v>1</v>
      </c>
      <c r="B2236" s="101"/>
      <c r="C2236" s="352" t="s">
        <v>300</v>
      </c>
      <c r="D2236" s="351" t="s">
        <v>4677</v>
      </c>
      <c r="E2236" s="108">
        <v>54</v>
      </c>
      <c r="F2236" s="384">
        <v>200</v>
      </c>
      <c r="G2236" s="35">
        <f>F2236*E2236</f>
        <v>10800</v>
      </c>
    </row>
    <row r="2237" spans="1:7" x14ac:dyDescent="0.2">
      <c r="A2237" s="29"/>
      <c r="B2237" s="646"/>
      <c r="C2237" s="656"/>
      <c r="D2237" s="657" t="s">
        <v>4678</v>
      </c>
      <c r="E2237" s="745"/>
      <c r="F2237" s="671"/>
      <c r="G2237" s="35"/>
    </row>
    <row r="2238" spans="1:7" x14ac:dyDescent="0.2">
      <c r="A2238" s="29">
        <v>2</v>
      </c>
      <c r="B2238" s="101"/>
      <c r="C2238" s="352" t="s">
        <v>300</v>
      </c>
      <c r="D2238" s="351" t="s">
        <v>416</v>
      </c>
      <c r="E2238" s="108">
        <v>54</v>
      </c>
      <c r="F2238" s="384">
        <v>350</v>
      </c>
      <c r="G2238" s="35">
        <f>F2238*E2238</f>
        <v>18900</v>
      </c>
    </row>
    <row r="2239" spans="1:7" x14ac:dyDescent="0.2">
      <c r="A2239" s="29"/>
      <c r="B2239" s="646"/>
      <c r="C2239" s="656"/>
      <c r="D2239" s="657" t="s">
        <v>358</v>
      </c>
      <c r="E2239" s="745"/>
      <c r="F2239" s="671"/>
      <c r="G2239" s="35"/>
    </row>
    <row r="2240" spans="1:7" x14ac:dyDescent="0.2">
      <c r="A2240" s="29"/>
      <c r="B2240" s="101"/>
      <c r="C2240" s="352"/>
      <c r="D2240" s="357"/>
      <c r="E2240" s="108"/>
      <c r="F2240" s="149"/>
      <c r="G2240" s="35"/>
    </row>
    <row r="2241" spans="1:7" x14ac:dyDescent="0.2">
      <c r="A2241" s="29"/>
      <c r="B2241" s="101"/>
      <c r="C2241" s="352"/>
      <c r="D2241" s="351"/>
      <c r="E2241" s="108"/>
      <c r="F2241" s="128"/>
      <c r="G2241" s="35"/>
    </row>
    <row r="2242" spans="1:7" x14ac:dyDescent="0.2">
      <c r="A2242" s="29"/>
      <c r="B2242" s="105"/>
      <c r="C2242" s="41"/>
      <c r="D2242" s="351"/>
      <c r="E2242" s="102"/>
      <c r="F2242" s="128"/>
      <c r="G2242" s="35"/>
    </row>
    <row r="2243" spans="1:7" x14ac:dyDescent="0.2">
      <c r="A2243" s="29"/>
      <c r="B2243" s="105"/>
      <c r="C2243" s="41"/>
      <c r="D2243" s="338"/>
      <c r="E2243" s="102"/>
      <c r="F2243" s="128"/>
      <c r="G2243" s="35"/>
    </row>
    <row r="2244" spans="1:7" x14ac:dyDescent="0.2">
      <c r="A2244" s="29"/>
      <c r="B2244" s="105"/>
      <c r="C2244" s="352"/>
      <c r="D2244" s="351"/>
      <c r="E2244" s="102"/>
      <c r="F2244" s="128"/>
      <c r="G2244" s="35"/>
    </row>
    <row r="2245" spans="1:7" x14ac:dyDescent="0.2">
      <c r="A2245" s="29"/>
      <c r="B2245" s="151"/>
      <c r="C2245" s="119"/>
      <c r="D2245" s="351"/>
      <c r="E2245" s="108"/>
      <c r="F2245" s="150"/>
      <c r="G2245" s="35"/>
    </row>
    <row r="2246" spans="1:7" x14ac:dyDescent="0.2">
      <c r="A2246" s="29"/>
      <c r="B2246" s="101"/>
      <c r="C2246" s="41"/>
      <c r="D2246" s="144"/>
      <c r="E2246" s="155"/>
      <c r="F2246" s="128"/>
      <c r="G2246" s="35"/>
    </row>
    <row r="2247" spans="1:7" x14ac:dyDescent="0.2">
      <c r="A2247" s="29"/>
      <c r="B2247" s="106"/>
      <c r="C2247" s="41"/>
      <c r="D2247" s="136"/>
      <c r="E2247" s="104"/>
      <c r="F2247" s="128"/>
      <c r="G2247" s="35"/>
    </row>
    <row r="2248" spans="1:7" x14ac:dyDescent="0.2">
      <c r="A2248" s="29"/>
      <c r="B2248" s="105"/>
      <c r="C2248" s="41"/>
      <c r="D2248" s="357" t="s">
        <v>483</v>
      </c>
      <c r="E2248" s="108"/>
      <c r="F2248" s="152"/>
      <c r="G2248" s="35"/>
    </row>
    <row r="2249" spans="1:7" x14ac:dyDescent="0.2">
      <c r="A2249" s="29"/>
      <c r="B2249" s="107"/>
      <c r="C2249" s="41"/>
      <c r="D2249" s="136"/>
      <c r="E2249" s="153"/>
      <c r="F2249" s="128"/>
      <c r="G2249" s="35"/>
    </row>
    <row r="2250" spans="1:7" x14ac:dyDescent="0.2">
      <c r="A2250" s="29"/>
      <c r="B2250" s="107"/>
      <c r="C2250" s="41"/>
      <c r="D2250" s="136"/>
      <c r="E2250" s="153"/>
      <c r="F2250" s="128"/>
      <c r="G2250" s="35"/>
    </row>
    <row r="2251" spans="1:7" x14ac:dyDescent="0.2">
      <c r="A2251" s="29"/>
      <c r="B2251" s="107"/>
      <c r="C2251" s="41"/>
      <c r="D2251" s="136"/>
      <c r="E2251" s="153"/>
      <c r="F2251" s="128"/>
      <c r="G2251" s="35"/>
    </row>
    <row r="2252" spans="1:7" x14ac:dyDescent="0.2">
      <c r="A2252" s="29"/>
      <c r="B2252" s="107"/>
      <c r="C2252" s="41"/>
      <c r="D2252" s="136"/>
      <c r="E2252" s="153"/>
      <c r="F2252" s="128"/>
      <c r="G2252" s="35"/>
    </row>
    <row r="2253" spans="1:7" x14ac:dyDescent="0.2">
      <c r="A2253" s="29"/>
      <c r="B2253" s="101"/>
      <c r="C2253" s="41"/>
      <c r="D2253" s="144"/>
      <c r="E2253" s="108"/>
      <c r="F2253" s="128"/>
      <c r="G2253" s="35"/>
    </row>
    <row r="2254" spans="1:7" x14ac:dyDescent="0.2">
      <c r="A2254" s="29"/>
      <c r="B2254" s="101"/>
      <c r="C2254" s="41"/>
      <c r="D2254" s="144"/>
      <c r="E2254" s="153"/>
      <c r="F2254" s="128"/>
      <c r="G2254" s="35"/>
    </row>
    <row r="2255" spans="1:7" x14ac:dyDescent="0.2">
      <c r="A2255" s="29"/>
      <c r="B2255" s="106"/>
      <c r="C2255" s="41"/>
      <c r="D2255" s="136"/>
      <c r="E2255" s="104"/>
      <c r="F2255" s="154"/>
      <c r="G2255" s="35"/>
    </row>
    <row r="2256" spans="1:7" x14ac:dyDescent="0.2">
      <c r="A2256" s="29"/>
      <c r="B2256" s="105"/>
      <c r="C2256" s="41"/>
      <c r="D2256" s="130"/>
      <c r="E2256" s="104"/>
      <c r="F2256" s="154"/>
      <c r="G2256" s="35"/>
    </row>
    <row r="2257" spans="1:7" x14ac:dyDescent="0.2">
      <c r="A2257" s="29"/>
      <c r="B2257" s="105"/>
      <c r="C2257" s="41"/>
      <c r="D2257" s="136"/>
      <c r="E2257" s="104"/>
      <c r="F2257" s="154"/>
      <c r="G2257" s="35"/>
    </row>
    <row r="2258" spans="1:7" x14ac:dyDescent="0.2">
      <c r="A2258" s="29"/>
      <c r="B2258" s="101"/>
      <c r="C2258" s="41"/>
      <c r="D2258" s="136"/>
      <c r="E2258" s="104"/>
      <c r="F2258" s="154"/>
      <c r="G2258" s="35"/>
    </row>
    <row r="2259" spans="1:7" x14ac:dyDescent="0.2">
      <c r="A2259" s="29"/>
      <c r="B2259" s="101"/>
      <c r="C2259" s="41"/>
      <c r="D2259" s="357"/>
      <c r="E2259" s="104"/>
      <c r="F2259" s="154"/>
      <c r="G2259" s="35"/>
    </row>
    <row r="2260" spans="1:7" x14ac:dyDescent="0.2">
      <c r="A2260" s="29"/>
      <c r="B2260" s="101"/>
      <c r="C2260" s="41"/>
      <c r="D2260" s="136"/>
      <c r="E2260" s="104"/>
      <c r="F2260" s="154"/>
      <c r="G2260" s="35"/>
    </row>
    <row r="2261" spans="1:7" x14ac:dyDescent="0.2">
      <c r="A2261" s="29"/>
      <c r="B2261" s="101"/>
      <c r="C2261" s="41"/>
      <c r="D2261" s="136"/>
      <c r="E2261" s="104"/>
      <c r="F2261" s="154"/>
      <c r="G2261" s="35"/>
    </row>
    <row r="2262" spans="1:7" x14ac:dyDescent="0.2">
      <c r="A2262" s="29"/>
      <c r="B2262" s="101"/>
      <c r="C2262" s="41"/>
      <c r="D2262" s="58"/>
      <c r="E2262" s="104"/>
      <c r="F2262" s="154"/>
      <c r="G2262" s="35"/>
    </row>
    <row r="2263" spans="1:7" x14ac:dyDescent="0.2">
      <c r="A2263" s="29"/>
      <c r="B2263" s="101"/>
      <c r="C2263" s="41"/>
      <c r="D2263" s="873"/>
      <c r="E2263" s="104"/>
      <c r="F2263" s="154"/>
      <c r="G2263" s="35"/>
    </row>
    <row r="2264" spans="1:7" x14ac:dyDescent="0.2">
      <c r="A2264" s="29"/>
      <c r="B2264" s="101"/>
      <c r="C2264" s="41"/>
      <c r="D2264" s="136"/>
      <c r="E2264" s="153"/>
      <c r="F2264" s="128"/>
      <c r="G2264" s="35"/>
    </row>
    <row r="2265" spans="1:7" x14ac:dyDescent="0.2">
      <c r="A2265" s="29"/>
      <c r="B2265" s="101"/>
      <c r="C2265" s="41"/>
      <c r="D2265" s="136"/>
      <c r="E2265" s="153"/>
      <c r="F2265" s="128"/>
      <c r="G2265" s="35"/>
    </row>
    <row r="2266" spans="1:7" x14ac:dyDescent="0.2">
      <c r="A2266" s="29"/>
      <c r="B2266" s="101"/>
      <c r="C2266" s="41"/>
      <c r="D2266" s="136"/>
      <c r="E2266" s="153"/>
      <c r="F2266" s="128"/>
      <c r="G2266" s="35"/>
    </row>
    <row r="2267" spans="1:7" x14ac:dyDescent="0.2">
      <c r="A2267" s="29"/>
      <c r="B2267" s="101"/>
      <c r="C2267" s="41"/>
      <c r="D2267" s="136"/>
      <c r="E2267" s="153"/>
      <c r="F2267" s="128"/>
      <c r="G2267" s="35"/>
    </row>
    <row r="2268" spans="1:7" x14ac:dyDescent="0.2">
      <c r="A2268" s="29"/>
      <c r="B2268" s="101"/>
      <c r="C2268" s="41"/>
      <c r="D2268" s="136"/>
      <c r="E2268" s="153"/>
      <c r="F2268" s="128"/>
      <c r="G2268" s="35"/>
    </row>
    <row r="2269" spans="1:7" x14ac:dyDescent="0.2">
      <c r="A2269" s="29"/>
      <c r="B2269" s="101"/>
      <c r="C2269" s="41"/>
      <c r="D2269" s="136"/>
      <c r="E2269" s="153"/>
      <c r="F2269" s="128"/>
      <c r="G2269" s="35"/>
    </row>
    <row r="2270" spans="1:7" x14ac:dyDescent="0.2">
      <c r="A2270" s="29"/>
      <c r="B2270" s="101"/>
      <c r="C2270" s="41"/>
      <c r="D2270" s="136"/>
      <c r="E2270" s="102"/>
      <c r="F2270" s="128"/>
      <c r="G2270" s="35"/>
    </row>
    <row r="2271" spans="1:7" x14ac:dyDescent="0.2">
      <c r="A2271" s="29"/>
      <c r="B2271" s="101"/>
      <c r="C2271" s="41"/>
      <c r="D2271" s="144"/>
      <c r="E2271" s="108"/>
      <c r="F2271" s="149"/>
      <c r="G2271" s="35"/>
    </row>
    <row r="2272" spans="1:7" x14ac:dyDescent="0.2">
      <c r="A2272" s="61"/>
      <c r="B2272" s="101"/>
      <c r="C2272" s="41"/>
      <c r="D2272" s="144"/>
      <c r="E2272" s="108"/>
      <c r="F2272" s="149"/>
      <c r="G2272" s="71"/>
    </row>
    <row r="2273" spans="1:7" ht="13.5" thickBot="1" x14ac:dyDescent="0.25">
      <c r="A2273" s="212"/>
      <c r="B2273" s="132"/>
      <c r="C2273" s="115"/>
      <c r="D2273" s="115"/>
      <c r="E2273" s="132"/>
      <c r="F2273" s="49" t="s">
        <v>15</v>
      </c>
      <c r="G2273" s="213">
        <f>SUM(G2236:G2272)</f>
        <v>29700</v>
      </c>
    </row>
    <row r="2274" spans="1:7" x14ac:dyDescent="0.2">
      <c r="A2274" s="1149" t="s">
        <v>4679</v>
      </c>
      <c r="B2274" s="1186"/>
      <c r="C2274" s="1186"/>
      <c r="D2274" s="1186"/>
      <c r="E2274" s="1186"/>
      <c r="F2274" s="1186"/>
      <c r="G2274" s="1187"/>
    </row>
    <row r="2275" spans="1:7" ht="13.5" thickBot="1" x14ac:dyDescent="0.25">
      <c r="A2275" s="359"/>
      <c r="B2275" s="355"/>
      <c r="C2275" s="355" t="s">
        <v>8</v>
      </c>
      <c r="D2275" s="360"/>
      <c r="E2275" s="355"/>
      <c r="F2275" s="361"/>
      <c r="G2275" s="362"/>
    </row>
    <row r="2276" spans="1:7" ht="13.5" thickTop="1" x14ac:dyDescent="0.2">
      <c r="A2276" s="1130"/>
      <c r="B2276" s="1131"/>
      <c r="C2276" s="1131"/>
      <c r="D2276" s="57" t="s">
        <v>11</v>
      </c>
      <c r="E2276" s="1132" t="s">
        <v>12</v>
      </c>
      <c r="F2276" s="1132"/>
      <c r="G2276" s="1133"/>
    </row>
    <row r="2277" spans="1:7" x14ac:dyDescent="0.2">
      <c r="A2277" s="1134" t="s">
        <v>17</v>
      </c>
      <c r="B2277" s="1135"/>
      <c r="C2277" s="1135"/>
      <c r="D2277" s="39"/>
      <c r="E2277" s="1136"/>
      <c r="F2277" s="1137"/>
      <c r="G2277" s="1138"/>
    </row>
    <row r="2278" spans="1:7" x14ac:dyDescent="0.2">
      <c r="A2278" s="1134" t="s">
        <v>38</v>
      </c>
      <c r="B2278" s="1135"/>
      <c r="C2278" s="1135"/>
      <c r="D2278" s="73" t="s">
        <v>147</v>
      </c>
      <c r="E2278" s="1139" t="s">
        <v>142</v>
      </c>
      <c r="F2278" s="1139"/>
      <c r="G2278" s="1140"/>
    </row>
    <row r="2279" spans="1:7" ht="13.5" thickBot="1" x14ac:dyDescent="0.25">
      <c r="A2279" s="1141" t="s">
        <v>39</v>
      </c>
      <c r="B2279" s="1142"/>
      <c r="C2279" s="1142"/>
      <c r="D2279" s="59" t="s">
        <v>148</v>
      </c>
      <c r="E2279" s="1198" t="s">
        <v>0</v>
      </c>
      <c r="F2279" s="1143"/>
      <c r="G2279" s="1144"/>
    </row>
    <row r="2280" spans="1:7" ht="16.5" x14ac:dyDescent="0.25">
      <c r="A2280" s="1152" t="s">
        <v>29</v>
      </c>
      <c r="B2280" s="1153"/>
      <c r="C2280" s="1153"/>
      <c r="D2280" s="1153"/>
      <c r="E2280" s="1153"/>
      <c r="F2280" s="1153"/>
      <c r="G2280" s="1154"/>
    </row>
    <row r="2281" spans="1:7" x14ac:dyDescent="0.2">
      <c r="A2281" s="1155" t="s">
        <v>48</v>
      </c>
      <c r="B2281" s="1156"/>
      <c r="C2281" s="1156"/>
      <c r="D2281" s="1156"/>
      <c r="E2281" s="1156"/>
      <c r="F2281" s="1156"/>
      <c r="G2281" s="1157"/>
    </row>
    <row r="2282" spans="1:7" x14ac:dyDescent="0.2">
      <c r="A2282" s="1158" t="s">
        <v>49</v>
      </c>
      <c r="B2282" s="1159"/>
      <c r="C2282" s="1159"/>
      <c r="D2282" s="1159"/>
      <c r="E2282" s="1159"/>
      <c r="F2282" s="1159"/>
      <c r="G2282" s="1160"/>
    </row>
    <row r="2283" spans="1:7" x14ac:dyDescent="0.2">
      <c r="A2283" s="6"/>
      <c r="B2283" s="99"/>
      <c r="C2283" s="8"/>
      <c r="D2283" s="9"/>
      <c r="E2283" s="99"/>
      <c r="F2283" s="10"/>
      <c r="G2283" s="373" t="s">
        <v>8</v>
      </c>
    </row>
    <row r="2284" spans="1:7" x14ac:dyDescent="0.2">
      <c r="A2284" s="12" t="s">
        <v>1</v>
      </c>
      <c r="B2284" s="13"/>
      <c r="C2284" s="14" t="s">
        <v>7</v>
      </c>
      <c r="D2284" s="13"/>
      <c r="E2284" s="343" t="s">
        <v>4630</v>
      </c>
      <c r="F2284" s="98"/>
      <c r="G2284" s="344" t="s">
        <v>4632</v>
      </c>
    </row>
    <row r="2285" spans="1:7" x14ac:dyDescent="0.2">
      <c r="A2285" s="17" t="s">
        <v>8</v>
      </c>
      <c r="B2285" s="100"/>
      <c r="C2285" s="19"/>
      <c r="D2285" s="4"/>
      <c r="E2285" s="1145"/>
      <c r="F2285" s="1146"/>
      <c r="G2285" s="20"/>
    </row>
    <row r="2286" spans="1:7" x14ac:dyDescent="0.2">
      <c r="A2286" s="21" t="s">
        <v>37</v>
      </c>
      <c r="B2286" s="22"/>
      <c r="C2286" s="22"/>
      <c r="D2286" s="22"/>
      <c r="E2286" s="23" t="s">
        <v>46</v>
      </c>
      <c r="F2286" s="24"/>
      <c r="G2286" s="20" t="s">
        <v>50</v>
      </c>
    </row>
    <row r="2287" spans="1:7" x14ac:dyDescent="0.2">
      <c r="A2287" s="6"/>
      <c r="B2287" s="99"/>
      <c r="C2287" s="8"/>
      <c r="D2287" s="8"/>
      <c r="E2287" s="1147"/>
      <c r="F2287" s="1148"/>
      <c r="G2287" s="25"/>
    </row>
    <row r="2288" spans="1:7" ht="26.25" thickBot="1" x14ac:dyDescent="0.25">
      <c r="A2288" s="210" t="s">
        <v>47</v>
      </c>
      <c r="B2288" s="28" t="s">
        <v>23</v>
      </c>
      <c r="C2288" s="28" t="s">
        <v>34</v>
      </c>
      <c r="D2288" s="110" t="s">
        <v>53</v>
      </c>
      <c r="E2288" s="114" t="s">
        <v>54</v>
      </c>
      <c r="F2288" s="111" t="s">
        <v>55</v>
      </c>
      <c r="G2288" s="112" t="s">
        <v>35</v>
      </c>
    </row>
    <row r="2289" spans="1:7" ht="13.5" thickTop="1" x14ac:dyDescent="0.2">
      <c r="A2289" s="29">
        <v>1</v>
      </c>
      <c r="B2289" s="101"/>
      <c r="C2289" s="352" t="s">
        <v>300</v>
      </c>
      <c r="D2289" s="351" t="s">
        <v>2680</v>
      </c>
      <c r="E2289" s="108">
        <v>30</v>
      </c>
      <c r="F2289" s="384">
        <v>200</v>
      </c>
      <c r="G2289" s="35">
        <f>F2289*E2289</f>
        <v>6000</v>
      </c>
    </row>
    <row r="2290" spans="1:7" x14ac:dyDescent="0.2">
      <c r="A2290" s="29">
        <v>2</v>
      </c>
      <c r="B2290" s="101"/>
      <c r="C2290" s="352" t="s">
        <v>300</v>
      </c>
      <c r="D2290" s="351" t="s">
        <v>416</v>
      </c>
      <c r="E2290" s="108">
        <v>30</v>
      </c>
      <c r="F2290" s="384">
        <v>350</v>
      </c>
      <c r="G2290" s="35">
        <f>F2290*E2290</f>
        <v>10500</v>
      </c>
    </row>
    <row r="2291" spans="1:7" x14ac:dyDescent="0.2">
      <c r="A2291" s="29"/>
      <c r="B2291" s="646"/>
      <c r="C2291" s="656"/>
      <c r="D2291" s="657" t="s">
        <v>358</v>
      </c>
      <c r="E2291" s="745"/>
      <c r="F2291" s="671"/>
      <c r="G2291" s="35"/>
    </row>
    <row r="2292" spans="1:7" x14ac:dyDescent="0.2">
      <c r="A2292" s="29"/>
      <c r="B2292" s="101"/>
      <c r="C2292" s="352"/>
      <c r="D2292" s="357"/>
      <c r="E2292" s="108"/>
      <c r="F2292" s="149"/>
      <c r="G2292" s="35"/>
    </row>
    <row r="2293" spans="1:7" x14ac:dyDescent="0.2">
      <c r="A2293" s="29"/>
      <c r="B2293" s="101"/>
      <c r="C2293" s="352"/>
      <c r="D2293" s="351"/>
      <c r="E2293" s="108"/>
      <c r="F2293" s="128"/>
      <c r="G2293" s="35"/>
    </row>
    <row r="2294" spans="1:7" x14ac:dyDescent="0.2">
      <c r="A2294" s="29"/>
      <c r="B2294" s="105"/>
      <c r="C2294" s="41"/>
      <c r="D2294" s="351"/>
      <c r="E2294" s="102"/>
      <c r="F2294" s="128"/>
      <c r="G2294" s="35"/>
    </row>
    <row r="2295" spans="1:7" x14ac:dyDescent="0.2">
      <c r="A2295" s="29"/>
      <c r="B2295" s="105"/>
      <c r="C2295" s="41"/>
      <c r="D2295" s="338"/>
      <c r="E2295" s="102"/>
      <c r="F2295" s="128"/>
      <c r="G2295" s="35"/>
    </row>
    <row r="2296" spans="1:7" x14ac:dyDescent="0.2">
      <c r="A2296" s="29"/>
      <c r="B2296" s="105"/>
      <c r="C2296" s="352"/>
      <c r="D2296" s="351"/>
      <c r="E2296" s="102"/>
      <c r="F2296" s="128"/>
      <c r="G2296" s="35"/>
    </row>
    <row r="2297" spans="1:7" x14ac:dyDescent="0.2">
      <c r="A2297" s="29"/>
      <c r="B2297" s="151"/>
      <c r="C2297" s="119"/>
      <c r="D2297" s="351"/>
      <c r="E2297" s="108"/>
      <c r="F2297" s="150"/>
      <c r="G2297" s="35"/>
    </row>
    <row r="2298" spans="1:7" x14ac:dyDescent="0.2">
      <c r="A2298" s="29"/>
      <c r="B2298" s="101"/>
      <c r="C2298" s="41"/>
      <c r="D2298" s="144"/>
      <c r="E2298" s="155"/>
      <c r="F2298" s="128"/>
      <c r="G2298" s="35"/>
    </row>
    <row r="2299" spans="1:7" x14ac:dyDescent="0.2">
      <c r="A2299" s="29"/>
      <c r="B2299" s="106"/>
      <c r="C2299" s="41"/>
      <c r="D2299" s="136"/>
      <c r="E2299" s="104"/>
      <c r="F2299" s="128"/>
      <c r="G2299" s="35"/>
    </row>
    <row r="2300" spans="1:7" x14ac:dyDescent="0.2">
      <c r="A2300" s="29"/>
      <c r="B2300" s="105"/>
      <c r="C2300" s="41"/>
      <c r="D2300" s="357" t="s">
        <v>483</v>
      </c>
      <c r="E2300" s="108"/>
      <c r="F2300" s="152"/>
      <c r="G2300" s="35"/>
    </row>
    <row r="2301" spans="1:7" x14ac:dyDescent="0.2">
      <c r="A2301" s="29"/>
      <c r="B2301" s="107"/>
      <c r="C2301" s="41"/>
      <c r="D2301" s="136"/>
      <c r="E2301" s="153"/>
      <c r="F2301" s="128"/>
      <c r="G2301" s="35"/>
    </row>
    <row r="2302" spans="1:7" x14ac:dyDescent="0.2">
      <c r="A2302" s="29"/>
      <c r="B2302" s="107"/>
      <c r="C2302" s="41"/>
      <c r="D2302" s="136"/>
      <c r="E2302" s="153"/>
      <c r="F2302" s="128"/>
      <c r="G2302" s="35"/>
    </row>
    <row r="2303" spans="1:7" x14ac:dyDescent="0.2">
      <c r="A2303" s="29"/>
      <c r="B2303" s="107"/>
      <c r="C2303" s="41"/>
      <c r="D2303" s="136"/>
      <c r="E2303" s="153"/>
      <c r="F2303" s="128"/>
      <c r="G2303" s="35"/>
    </row>
    <row r="2304" spans="1:7" x14ac:dyDescent="0.2">
      <c r="A2304" s="29"/>
      <c r="B2304" s="107"/>
      <c r="C2304" s="41"/>
      <c r="D2304" s="136"/>
      <c r="E2304" s="153"/>
      <c r="F2304" s="128"/>
      <c r="G2304" s="35"/>
    </row>
    <row r="2305" spans="1:7" x14ac:dyDescent="0.2">
      <c r="A2305" s="29"/>
      <c r="B2305" s="101"/>
      <c r="C2305" s="41"/>
      <c r="D2305" s="144"/>
      <c r="E2305" s="108"/>
      <c r="F2305" s="128"/>
      <c r="G2305" s="35"/>
    </row>
    <row r="2306" spans="1:7" x14ac:dyDescent="0.2">
      <c r="A2306" s="29"/>
      <c r="B2306" s="101"/>
      <c r="C2306" s="41"/>
      <c r="D2306" s="144"/>
      <c r="E2306" s="153"/>
      <c r="F2306" s="128"/>
      <c r="G2306" s="35"/>
    </row>
    <row r="2307" spans="1:7" x14ac:dyDescent="0.2">
      <c r="A2307" s="29"/>
      <c r="B2307" s="106"/>
      <c r="C2307" s="41"/>
      <c r="D2307" s="136"/>
      <c r="E2307" s="104"/>
      <c r="F2307" s="154"/>
      <c r="G2307" s="35"/>
    </row>
    <row r="2308" spans="1:7" x14ac:dyDescent="0.2">
      <c r="A2308" s="29"/>
      <c r="B2308" s="105"/>
      <c r="C2308" s="41"/>
      <c r="D2308" s="130"/>
      <c r="E2308" s="104"/>
      <c r="F2308" s="154"/>
      <c r="G2308" s="35"/>
    </row>
    <row r="2309" spans="1:7" x14ac:dyDescent="0.2">
      <c r="A2309" s="29"/>
      <c r="B2309" s="105"/>
      <c r="C2309" s="41"/>
      <c r="D2309" s="136"/>
      <c r="E2309" s="104"/>
      <c r="F2309" s="154"/>
      <c r="G2309" s="35"/>
    </row>
    <row r="2310" spans="1:7" x14ac:dyDescent="0.2">
      <c r="A2310" s="29"/>
      <c r="B2310" s="101"/>
      <c r="C2310" s="41"/>
      <c r="D2310" s="136"/>
      <c r="E2310" s="104"/>
      <c r="F2310" s="154"/>
      <c r="G2310" s="35"/>
    </row>
    <row r="2311" spans="1:7" x14ac:dyDescent="0.2">
      <c r="A2311" s="29"/>
      <c r="B2311" s="101"/>
      <c r="C2311" s="41"/>
      <c r="D2311" s="357"/>
      <c r="E2311" s="104"/>
      <c r="F2311" s="154"/>
      <c r="G2311" s="35"/>
    </row>
    <row r="2312" spans="1:7" x14ac:dyDescent="0.2">
      <c r="A2312" s="29"/>
      <c r="B2312" s="101"/>
      <c r="C2312" s="41"/>
      <c r="D2312" s="136"/>
      <c r="E2312" s="104"/>
      <c r="F2312" s="154"/>
      <c r="G2312" s="35"/>
    </row>
    <row r="2313" spans="1:7" x14ac:dyDescent="0.2">
      <c r="A2313" s="29"/>
      <c r="B2313" s="101"/>
      <c r="C2313" s="41"/>
      <c r="D2313" s="136"/>
      <c r="E2313" s="104"/>
      <c r="F2313" s="154"/>
      <c r="G2313" s="35"/>
    </row>
    <row r="2314" spans="1:7" x14ac:dyDescent="0.2">
      <c r="A2314" s="29"/>
      <c r="B2314" s="101"/>
      <c r="C2314" s="41"/>
      <c r="D2314" s="58"/>
      <c r="E2314" s="104"/>
      <c r="F2314" s="154"/>
      <c r="G2314" s="35"/>
    </row>
    <row r="2315" spans="1:7" x14ac:dyDescent="0.2">
      <c r="A2315" s="29"/>
      <c r="B2315" s="646"/>
      <c r="C2315" s="647"/>
      <c r="D2315" s="638"/>
      <c r="E2315" s="649"/>
      <c r="F2315" s="650"/>
      <c r="G2315" s="35"/>
    </row>
    <row r="2316" spans="1:7" x14ac:dyDescent="0.2">
      <c r="A2316" s="29"/>
      <c r="B2316" s="101"/>
      <c r="C2316" s="41"/>
      <c r="D2316" s="873"/>
      <c r="E2316" s="104"/>
      <c r="F2316" s="154"/>
      <c r="G2316" s="35"/>
    </row>
    <row r="2317" spans="1:7" x14ac:dyDescent="0.2">
      <c r="A2317" s="29"/>
      <c r="B2317" s="101"/>
      <c r="C2317" s="41"/>
      <c r="D2317" s="136"/>
      <c r="E2317" s="153"/>
      <c r="F2317" s="128"/>
      <c r="G2317" s="35"/>
    </row>
    <row r="2318" spans="1:7" x14ac:dyDescent="0.2">
      <c r="A2318" s="29"/>
      <c r="B2318" s="101"/>
      <c r="C2318" s="41"/>
      <c r="D2318" s="136"/>
      <c r="E2318" s="153"/>
      <c r="F2318" s="128"/>
      <c r="G2318" s="35"/>
    </row>
    <row r="2319" spans="1:7" x14ac:dyDescent="0.2">
      <c r="A2319" s="29"/>
      <c r="B2319" s="101"/>
      <c r="C2319" s="41"/>
      <c r="D2319" s="136"/>
      <c r="E2319" s="153"/>
      <c r="F2319" s="128"/>
      <c r="G2319" s="35"/>
    </row>
    <row r="2320" spans="1:7" x14ac:dyDescent="0.2">
      <c r="A2320" s="29"/>
      <c r="B2320" s="101"/>
      <c r="C2320" s="41"/>
      <c r="D2320" s="136"/>
      <c r="E2320" s="153"/>
      <c r="F2320" s="128"/>
      <c r="G2320" s="35"/>
    </row>
    <row r="2321" spans="1:7" x14ac:dyDescent="0.2">
      <c r="A2321" s="29"/>
      <c r="B2321" s="101"/>
      <c r="C2321" s="41"/>
      <c r="D2321" s="136"/>
      <c r="E2321" s="153"/>
      <c r="F2321" s="128"/>
      <c r="G2321" s="35"/>
    </row>
    <row r="2322" spans="1:7" x14ac:dyDescent="0.2">
      <c r="A2322" s="29"/>
      <c r="B2322" s="101"/>
      <c r="C2322" s="41"/>
      <c r="D2322" s="136"/>
      <c r="E2322" s="153"/>
      <c r="F2322" s="128"/>
      <c r="G2322" s="35"/>
    </row>
    <row r="2323" spans="1:7" x14ac:dyDescent="0.2">
      <c r="A2323" s="29"/>
      <c r="B2323" s="101"/>
      <c r="C2323" s="41"/>
      <c r="D2323" s="136"/>
      <c r="E2323" s="102"/>
      <c r="F2323" s="128"/>
      <c r="G2323" s="35"/>
    </row>
    <row r="2324" spans="1:7" x14ac:dyDescent="0.2">
      <c r="A2324" s="29"/>
      <c r="B2324" s="101"/>
      <c r="C2324" s="41"/>
      <c r="D2324" s="144"/>
      <c r="E2324" s="108"/>
      <c r="F2324" s="149"/>
      <c r="G2324" s="35"/>
    </row>
    <row r="2325" spans="1:7" x14ac:dyDescent="0.2">
      <c r="A2325" s="61"/>
      <c r="B2325" s="101"/>
      <c r="C2325" s="41"/>
      <c r="D2325" s="144"/>
      <c r="E2325" s="108"/>
      <c r="F2325" s="149"/>
      <c r="G2325" s="71"/>
    </row>
    <row r="2326" spans="1:7" ht="13.5" thickBot="1" x14ac:dyDescent="0.25">
      <c r="A2326" s="212"/>
      <c r="B2326" s="132"/>
      <c r="C2326" s="115"/>
      <c r="D2326" s="115"/>
      <c r="E2326" s="132"/>
      <c r="F2326" s="49" t="s">
        <v>15</v>
      </c>
      <c r="G2326" s="213">
        <f>SUM(G2289:G2325)</f>
        <v>16500</v>
      </c>
    </row>
    <row r="2327" spans="1:7" ht="13.5" thickTop="1" x14ac:dyDescent="0.2">
      <c r="A2327" s="1149" t="s">
        <v>4757</v>
      </c>
      <c r="B2327" s="1186"/>
      <c r="C2327" s="1186"/>
      <c r="D2327" s="1186"/>
      <c r="E2327" s="1186"/>
      <c r="F2327" s="1186"/>
      <c r="G2327" s="1187"/>
    </row>
    <row r="2328" spans="1:7" ht="13.5" thickBot="1" x14ac:dyDescent="0.25">
      <c r="A2328" s="359"/>
      <c r="B2328" s="355"/>
      <c r="C2328" s="355" t="s">
        <v>8</v>
      </c>
      <c r="D2328" s="360"/>
      <c r="E2328" s="355"/>
      <c r="F2328" s="361"/>
      <c r="G2328" s="362"/>
    </row>
    <row r="2329" spans="1:7" ht="13.5" thickTop="1" x14ac:dyDescent="0.2">
      <c r="A2329" s="1130"/>
      <c r="B2329" s="1131"/>
      <c r="C2329" s="1131"/>
      <c r="D2329" s="57" t="s">
        <v>11</v>
      </c>
      <c r="E2329" s="1132" t="s">
        <v>12</v>
      </c>
      <c r="F2329" s="1132"/>
      <c r="G2329" s="1133"/>
    </row>
    <row r="2330" spans="1:7" x14ac:dyDescent="0.2">
      <c r="A2330" s="1134" t="s">
        <v>17</v>
      </c>
      <c r="B2330" s="1135"/>
      <c r="C2330" s="1135"/>
      <c r="D2330" s="39"/>
      <c r="E2330" s="1136"/>
      <c r="F2330" s="1137"/>
      <c r="G2330" s="1138"/>
    </row>
    <row r="2331" spans="1:7" x14ac:dyDescent="0.2">
      <c r="A2331" s="1134" t="s">
        <v>38</v>
      </c>
      <c r="B2331" s="1135"/>
      <c r="C2331" s="1135"/>
      <c r="D2331" s="73" t="s">
        <v>147</v>
      </c>
      <c r="E2331" s="1139" t="s">
        <v>142</v>
      </c>
      <c r="F2331" s="1139"/>
      <c r="G2331" s="1140"/>
    </row>
    <row r="2332" spans="1:7" ht="13.5" thickBot="1" x14ac:dyDescent="0.25">
      <c r="A2332" s="1141" t="s">
        <v>39</v>
      </c>
      <c r="B2332" s="1142"/>
      <c r="C2332" s="1142"/>
      <c r="D2332" s="59" t="s">
        <v>148</v>
      </c>
      <c r="E2332" s="1198" t="s">
        <v>0</v>
      </c>
      <c r="F2332" s="1143"/>
      <c r="G2332" s="1144"/>
    </row>
    <row r="2333" spans="1:7" ht="16.5" x14ac:dyDescent="0.25">
      <c r="A2333" s="1152" t="s">
        <v>29</v>
      </c>
      <c r="B2333" s="1153"/>
      <c r="C2333" s="1153"/>
      <c r="D2333" s="1153"/>
      <c r="E2333" s="1153"/>
      <c r="F2333" s="1153"/>
      <c r="G2333" s="1154"/>
    </row>
    <row r="2334" spans="1:7" x14ac:dyDescent="0.2">
      <c r="A2334" s="1155" t="s">
        <v>48</v>
      </c>
      <c r="B2334" s="1156"/>
      <c r="C2334" s="1156"/>
      <c r="D2334" s="1156"/>
      <c r="E2334" s="1156"/>
      <c r="F2334" s="1156"/>
      <c r="G2334" s="1157"/>
    </row>
    <row r="2335" spans="1:7" x14ac:dyDescent="0.2">
      <c r="A2335" s="1158" t="s">
        <v>49</v>
      </c>
      <c r="B2335" s="1159"/>
      <c r="C2335" s="1159"/>
      <c r="D2335" s="1159"/>
      <c r="E2335" s="1159"/>
      <c r="F2335" s="1159"/>
      <c r="G2335" s="1160"/>
    </row>
    <row r="2336" spans="1:7" x14ac:dyDescent="0.2">
      <c r="A2336" s="6"/>
      <c r="B2336" s="99"/>
      <c r="C2336" s="8"/>
      <c r="D2336" s="9"/>
      <c r="E2336" s="99"/>
      <c r="F2336" s="10"/>
      <c r="G2336" s="373" t="s">
        <v>8</v>
      </c>
    </row>
    <row r="2337" spans="1:7" x14ac:dyDescent="0.2">
      <c r="A2337" s="12" t="s">
        <v>1</v>
      </c>
      <c r="B2337" s="13"/>
      <c r="C2337" s="14" t="s">
        <v>7</v>
      </c>
      <c r="D2337" s="13"/>
      <c r="E2337" s="343" t="s">
        <v>4630</v>
      </c>
      <c r="F2337" s="98"/>
      <c r="G2337" s="344" t="s">
        <v>4632</v>
      </c>
    </row>
    <row r="2338" spans="1:7" x14ac:dyDescent="0.2">
      <c r="A2338" s="17" t="s">
        <v>8</v>
      </c>
      <c r="B2338" s="100"/>
      <c r="C2338" s="19"/>
      <c r="D2338" s="4"/>
      <c r="E2338" s="1145"/>
      <c r="F2338" s="1146"/>
      <c r="G2338" s="20"/>
    </row>
    <row r="2339" spans="1:7" x14ac:dyDescent="0.2">
      <c r="A2339" s="21" t="s">
        <v>37</v>
      </c>
      <c r="B2339" s="22"/>
      <c r="C2339" s="22"/>
      <c r="D2339" s="22"/>
      <c r="E2339" s="23" t="s">
        <v>46</v>
      </c>
      <c r="F2339" s="24"/>
      <c r="G2339" s="20" t="s">
        <v>50</v>
      </c>
    </row>
    <row r="2340" spans="1:7" x14ac:dyDescent="0.2">
      <c r="A2340" s="6"/>
      <c r="B2340" s="99"/>
      <c r="C2340" s="8"/>
      <c r="D2340" s="8"/>
      <c r="E2340" s="1147"/>
      <c r="F2340" s="1148"/>
      <c r="G2340" s="25"/>
    </row>
    <row r="2341" spans="1:7" ht="26.25" thickBot="1" x14ac:dyDescent="0.25">
      <c r="A2341" s="210" t="s">
        <v>47</v>
      </c>
      <c r="B2341" s="28" t="s">
        <v>23</v>
      </c>
      <c r="C2341" s="28" t="s">
        <v>34</v>
      </c>
      <c r="D2341" s="110" t="s">
        <v>53</v>
      </c>
      <c r="E2341" s="114" t="s">
        <v>54</v>
      </c>
      <c r="F2341" s="111" t="s">
        <v>55</v>
      </c>
      <c r="G2341" s="112" t="s">
        <v>35</v>
      </c>
    </row>
    <row r="2342" spans="1:7" ht="13.5" thickTop="1" x14ac:dyDescent="0.2">
      <c r="A2342" s="29">
        <v>1</v>
      </c>
      <c r="B2342" s="101"/>
      <c r="C2342" s="352" t="s">
        <v>300</v>
      </c>
      <c r="D2342" s="351" t="s">
        <v>4778</v>
      </c>
      <c r="E2342" s="108">
        <v>200</v>
      </c>
      <c r="F2342" s="384">
        <v>200</v>
      </c>
      <c r="G2342" s="35">
        <f>F2342*E2342</f>
        <v>40000</v>
      </c>
    </row>
    <row r="2343" spans="1:7" x14ac:dyDescent="0.2">
      <c r="A2343" s="29">
        <v>2</v>
      </c>
      <c r="B2343" s="101"/>
      <c r="C2343" s="352" t="s">
        <v>300</v>
      </c>
      <c r="D2343" s="351" t="s">
        <v>416</v>
      </c>
      <c r="E2343" s="108">
        <v>200</v>
      </c>
      <c r="F2343" s="384">
        <v>350</v>
      </c>
      <c r="G2343" s="35">
        <f>F2343*E2343</f>
        <v>70000</v>
      </c>
    </row>
    <row r="2344" spans="1:7" x14ac:dyDescent="0.2">
      <c r="A2344" s="29"/>
      <c r="B2344" s="646"/>
      <c r="C2344" s="656"/>
      <c r="D2344" s="657" t="s">
        <v>358</v>
      </c>
      <c r="E2344" s="745"/>
      <c r="F2344" s="671"/>
      <c r="G2344" s="35"/>
    </row>
    <row r="2345" spans="1:7" x14ac:dyDescent="0.2">
      <c r="A2345" s="29"/>
      <c r="B2345" s="101"/>
      <c r="C2345" s="352"/>
      <c r="D2345" s="357"/>
      <c r="E2345" s="108"/>
      <c r="F2345" s="149"/>
      <c r="G2345" s="35"/>
    </row>
    <row r="2346" spans="1:7" x14ac:dyDescent="0.2">
      <c r="A2346" s="29"/>
      <c r="B2346" s="101"/>
      <c r="C2346" s="352"/>
      <c r="D2346" s="351"/>
      <c r="E2346" s="108"/>
      <c r="F2346" s="128"/>
      <c r="G2346" s="35"/>
    </row>
    <row r="2347" spans="1:7" x14ac:dyDescent="0.2">
      <c r="A2347" s="29"/>
      <c r="B2347" s="105"/>
      <c r="C2347" s="41"/>
      <c r="D2347" s="351"/>
      <c r="E2347" s="102"/>
      <c r="F2347" s="128"/>
      <c r="G2347" s="35"/>
    </row>
    <row r="2348" spans="1:7" x14ac:dyDescent="0.2">
      <c r="A2348" s="29"/>
      <c r="B2348" s="105"/>
      <c r="C2348" s="41"/>
      <c r="D2348" s="338"/>
      <c r="E2348" s="102"/>
      <c r="F2348" s="128"/>
      <c r="G2348" s="35"/>
    </row>
    <row r="2349" spans="1:7" x14ac:dyDescent="0.2">
      <c r="A2349" s="29"/>
      <c r="B2349" s="105"/>
      <c r="C2349" s="352"/>
      <c r="D2349" s="351"/>
      <c r="E2349" s="102"/>
      <c r="F2349" s="128"/>
      <c r="G2349" s="35"/>
    </row>
    <row r="2350" spans="1:7" x14ac:dyDescent="0.2">
      <c r="A2350" s="29"/>
      <c r="B2350" s="151"/>
      <c r="C2350" s="119"/>
      <c r="D2350" s="351"/>
      <c r="E2350" s="108"/>
      <c r="F2350" s="150"/>
      <c r="G2350" s="35"/>
    </row>
    <row r="2351" spans="1:7" x14ac:dyDescent="0.2">
      <c r="A2351" s="29"/>
      <c r="B2351" s="101"/>
      <c r="C2351" s="41"/>
      <c r="D2351" s="144"/>
      <c r="E2351" s="155"/>
      <c r="F2351" s="128"/>
      <c r="G2351" s="35"/>
    </row>
    <row r="2352" spans="1:7" x14ac:dyDescent="0.2">
      <c r="A2352" s="29"/>
      <c r="B2352" s="106"/>
      <c r="C2352" s="41"/>
      <c r="D2352" s="136"/>
      <c r="E2352" s="104"/>
      <c r="F2352" s="128"/>
      <c r="G2352" s="35"/>
    </row>
    <row r="2353" spans="1:7" x14ac:dyDescent="0.2">
      <c r="A2353" s="29"/>
      <c r="B2353" s="105"/>
      <c r="C2353" s="41"/>
      <c r="D2353" s="357" t="s">
        <v>483</v>
      </c>
      <c r="E2353" s="108"/>
      <c r="F2353" s="152"/>
      <c r="G2353" s="35"/>
    </row>
    <row r="2354" spans="1:7" x14ac:dyDescent="0.2">
      <c r="A2354" s="29"/>
      <c r="B2354" s="107"/>
      <c r="C2354" s="41"/>
      <c r="D2354" s="136"/>
      <c r="E2354" s="153"/>
      <c r="F2354" s="128"/>
      <c r="G2354" s="35"/>
    </row>
    <row r="2355" spans="1:7" x14ac:dyDescent="0.2">
      <c r="A2355" s="29"/>
      <c r="B2355" s="107"/>
      <c r="C2355" s="41"/>
      <c r="D2355" s="136"/>
      <c r="E2355" s="153"/>
      <c r="F2355" s="128"/>
      <c r="G2355" s="35"/>
    </row>
    <row r="2356" spans="1:7" x14ac:dyDescent="0.2">
      <c r="A2356" s="29"/>
      <c r="B2356" s="107"/>
      <c r="C2356" s="41"/>
      <c r="D2356" s="136"/>
      <c r="E2356" s="153"/>
      <c r="F2356" s="128"/>
      <c r="G2356" s="35"/>
    </row>
    <row r="2357" spans="1:7" x14ac:dyDescent="0.2">
      <c r="A2357" s="29"/>
      <c r="B2357" s="107"/>
      <c r="C2357" s="41"/>
      <c r="D2357" s="136"/>
      <c r="E2357" s="153"/>
      <c r="F2357" s="128"/>
      <c r="G2357" s="35"/>
    </row>
    <row r="2358" spans="1:7" x14ac:dyDescent="0.2">
      <c r="A2358" s="29"/>
      <c r="B2358" s="101"/>
      <c r="C2358" s="41"/>
      <c r="D2358" s="144"/>
      <c r="E2358" s="108"/>
      <c r="F2358" s="128"/>
      <c r="G2358" s="35"/>
    </row>
    <row r="2359" spans="1:7" x14ac:dyDescent="0.2">
      <c r="A2359" s="29"/>
      <c r="B2359" s="101"/>
      <c r="C2359" s="41"/>
      <c r="D2359" s="144"/>
      <c r="E2359" s="153"/>
      <c r="F2359" s="128"/>
      <c r="G2359" s="35"/>
    </row>
    <row r="2360" spans="1:7" x14ac:dyDescent="0.2">
      <c r="A2360" s="29"/>
      <c r="B2360" s="106"/>
      <c r="C2360" s="41"/>
      <c r="D2360" s="136"/>
      <c r="E2360" s="104"/>
      <c r="F2360" s="154"/>
      <c r="G2360" s="35"/>
    </row>
    <row r="2361" spans="1:7" x14ac:dyDescent="0.2">
      <c r="A2361" s="29"/>
      <c r="B2361" s="105"/>
      <c r="C2361" s="41"/>
      <c r="D2361" s="130"/>
      <c r="E2361" s="104"/>
      <c r="F2361" s="154"/>
      <c r="G2361" s="35"/>
    </row>
    <row r="2362" spans="1:7" x14ac:dyDescent="0.2">
      <c r="A2362" s="29"/>
      <c r="B2362" s="105"/>
      <c r="C2362" s="41"/>
      <c r="D2362" s="136"/>
      <c r="E2362" s="104"/>
      <c r="F2362" s="154"/>
      <c r="G2362" s="35"/>
    </row>
    <row r="2363" spans="1:7" x14ac:dyDescent="0.2">
      <c r="A2363" s="29"/>
      <c r="B2363" s="101"/>
      <c r="C2363" s="41"/>
      <c r="D2363" s="136"/>
      <c r="E2363" s="104"/>
      <c r="F2363" s="154"/>
      <c r="G2363" s="35"/>
    </row>
    <row r="2364" spans="1:7" x14ac:dyDescent="0.2">
      <c r="A2364" s="29"/>
      <c r="B2364" s="101"/>
      <c r="C2364" s="41"/>
      <c r="D2364" s="357"/>
      <c r="E2364" s="104"/>
      <c r="F2364" s="154"/>
      <c r="G2364" s="35"/>
    </row>
    <row r="2365" spans="1:7" x14ac:dyDescent="0.2">
      <c r="A2365" s="29"/>
      <c r="B2365" s="101"/>
      <c r="C2365" s="41"/>
      <c r="D2365" s="136"/>
      <c r="E2365" s="104"/>
      <c r="F2365" s="154"/>
      <c r="G2365" s="35"/>
    </row>
    <row r="2366" spans="1:7" x14ac:dyDescent="0.2">
      <c r="A2366" s="29"/>
      <c r="B2366" s="101"/>
      <c r="C2366" s="41"/>
      <c r="D2366" s="136"/>
      <c r="E2366" s="104"/>
      <c r="F2366" s="154"/>
      <c r="G2366" s="35"/>
    </row>
    <row r="2367" spans="1:7" x14ac:dyDescent="0.2">
      <c r="A2367" s="29"/>
      <c r="B2367" s="101"/>
      <c r="C2367" s="41"/>
      <c r="D2367" s="58"/>
      <c r="E2367" s="104"/>
      <c r="F2367" s="154"/>
      <c r="G2367" s="35"/>
    </row>
    <row r="2368" spans="1:7" x14ac:dyDescent="0.2">
      <c r="A2368" s="29"/>
      <c r="B2368" s="101"/>
      <c r="C2368" s="41"/>
      <c r="D2368" s="873"/>
      <c r="E2368" s="104"/>
      <c r="F2368" s="154"/>
      <c r="G2368" s="35"/>
    </row>
    <row r="2369" spans="1:7" x14ac:dyDescent="0.2">
      <c r="A2369" s="29"/>
      <c r="B2369" s="101"/>
      <c r="C2369" s="41"/>
      <c r="D2369" s="136"/>
      <c r="E2369" s="153"/>
      <c r="F2369" s="128"/>
      <c r="G2369" s="35"/>
    </row>
    <row r="2370" spans="1:7" x14ac:dyDescent="0.2">
      <c r="A2370" s="29"/>
      <c r="B2370" s="101"/>
      <c r="C2370" s="41"/>
      <c r="D2370" s="136"/>
      <c r="E2370" s="153"/>
      <c r="F2370" s="128"/>
      <c r="G2370" s="35"/>
    </row>
    <row r="2371" spans="1:7" x14ac:dyDescent="0.2">
      <c r="A2371" s="29"/>
      <c r="B2371" s="101"/>
      <c r="C2371" s="41"/>
      <c r="D2371" s="136"/>
      <c r="E2371" s="153"/>
      <c r="F2371" s="128"/>
      <c r="G2371" s="35"/>
    </row>
    <row r="2372" spans="1:7" x14ac:dyDescent="0.2">
      <c r="A2372" s="29"/>
      <c r="B2372" s="646"/>
      <c r="C2372" s="647"/>
      <c r="D2372" s="786"/>
      <c r="E2372" s="787"/>
      <c r="F2372" s="659"/>
      <c r="G2372" s="35"/>
    </row>
    <row r="2373" spans="1:7" x14ac:dyDescent="0.2">
      <c r="A2373" s="29"/>
      <c r="B2373" s="101"/>
      <c r="C2373" s="41"/>
      <c r="D2373" s="136"/>
      <c r="E2373" s="153"/>
      <c r="F2373" s="128"/>
      <c r="G2373" s="35"/>
    </row>
    <row r="2374" spans="1:7" x14ac:dyDescent="0.2">
      <c r="A2374" s="29"/>
      <c r="B2374" s="101"/>
      <c r="C2374" s="41"/>
      <c r="D2374" s="136"/>
      <c r="E2374" s="153"/>
      <c r="F2374" s="128"/>
      <c r="G2374" s="35"/>
    </row>
    <row r="2375" spans="1:7" x14ac:dyDescent="0.2">
      <c r="A2375" s="29"/>
      <c r="B2375" s="101"/>
      <c r="C2375" s="41"/>
      <c r="D2375" s="136"/>
      <c r="E2375" s="153"/>
      <c r="F2375" s="128"/>
      <c r="G2375" s="35"/>
    </row>
    <row r="2376" spans="1:7" x14ac:dyDescent="0.2">
      <c r="A2376" s="29"/>
      <c r="B2376" s="101"/>
      <c r="C2376" s="41"/>
      <c r="D2376" s="136"/>
      <c r="E2376" s="102"/>
      <c r="F2376" s="128"/>
      <c r="G2376" s="35"/>
    </row>
    <row r="2377" spans="1:7" x14ac:dyDescent="0.2">
      <c r="A2377" s="29"/>
      <c r="B2377" s="101"/>
      <c r="C2377" s="41"/>
      <c r="D2377" s="144"/>
      <c r="E2377" s="108"/>
      <c r="F2377" s="149"/>
      <c r="G2377" s="35"/>
    </row>
    <row r="2378" spans="1:7" x14ac:dyDescent="0.2">
      <c r="A2378" s="61"/>
      <c r="B2378" s="101"/>
      <c r="C2378" s="41"/>
      <c r="D2378" s="144"/>
      <c r="E2378" s="108"/>
      <c r="F2378" s="149"/>
      <c r="G2378" s="71"/>
    </row>
    <row r="2379" spans="1:7" ht="13.5" thickBot="1" x14ac:dyDescent="0.25">
      <c r="A2379" s="212"/>
      <c r="B2379" s="132"/>
      <c r="C2379" s="115"/>
      <c r="D2379" s="115"/>
      <c r="E2379" s="132"/>
      <c r="F2379" s="49" t="s">
        <v>15</v>
      </c>
      <c r="G2379" s="213">
        <f>SUM(G2342:G2378)</f>
        <v>110000</v>
      </c>
    </row>
    <row r="2380" spans="1:7" ht="13.5" thickTop="1" x14ac:dyDescent="0.2">
      <c r="A2380" s="1149" t="s">
        <v>4779</v>
      </c>
      <c r="B2380" s="1186"/>
      <c r="C2380" s="1186"/>
      <c r="D2380" s="1186"/>
      <c r="E2380" s="1186"/>
      <c r="F2380" s="1186"/>
      <c r="G2380" s="1187"/>
    </row>
    <row r="2381" spans="1:7" ht="13.5" thickBot="1" x14ac:dyDescent="0.25">
      <c r="A2381" s="359"/>
      <c r="B2381" s="355"/>
      <c r="C2381" s="355" t="s">
        <v>8</v>
      </c>
      <c r="D2381" s="360"/>
      <c r="E2381" s="355"/>
      <c r="F2381" s="361"/>
      <c r="G2381" s="362"/>
    </row>
    <row r="2382" spans="1:7" ht="13.5" thickTop="1" x14ac:dyDescent="0.2">
      <c r="A2382" s="1130"/>
      <c r="B2382" s="1131"/>
      <c r="C2382" s="1131"/>
      <c r="D2382" s="57" t="s">
        <v>11</v>
      </c>
      <c r="E2382" s="1132" t="s">
        <v>12</v>
      </c>
      <c r="F2382" s="1132"/>
      <c r="G2382" s="1133"/>
    </row>
    <row r="2383" spans="1:7" x14ac:dyDescent="0.2">
      <c r="A2383" s="1134" t="s">
        <v>17</v>
      </c>
      <c r="B2383" s="1135"/>
      <c r="C2383" s="1135"/>
      <c r="D2383" s="39"/>
      <c r="E2383" s="1136"/>
      <c r="F2383" s="1137"/>
      <c r="G2383" s="1138"/>
    </row>
    <row r="2384" spans="1:7" x14ac:dyDescent="0.2">
      <c r="A2384" s="1134" t="s">
        <v>38</v>
      </c>
      <c r="B2384" s="1135"/>
      <c r="C2384" s="1135"/>
      <c r="D2384" s="73" t="s">
        <v>147</v>
      </c>
      <c r="E2384" s="1139" t="s">
        <v>142</v>
      </c>
      <c r="F2384" s="1139"/>
      <c r="G2384" s="1140"/>
    </row>
    <row r="2385" spans="1:7" ht="13.5" thickBot="1" x14ac:dyDescent="0.25">
      <c r="A2385" s="1141" t="s">
        <v>39</v>
      </c>
      <c r="B2385" s="1142"/>
      <c r="C2385" s="1142"/>
      <c r="D2385" s="59" t="s">
        <v>148</v>
      </c>
      <c r="E2385" s="1198" t="s">
        <v>0</v>
      </c>
      <c r="F2385" s="1143"/>
      <c r="G2385" s="1144"/>
    </row>
    <row r="2386" spans="1:7" ht="16.5" x14ac:dyDescent="0.25">
      <c r="A2386" s="1152" t="s">
        <v>29</v>
      </c>
      <c r="B2386" s="1153"/>
      <c r="C2386" s="1153"/>
      <c r="D2386" s="1153"/>
      <c r="E2386" s="1153"/>
      <c r="F2386" s="1153"/>
      <c r="G2386" s="1154"/>
    </row>
    <row r="2387" spans="1:7" x14ac:dyDescent="0.2">
      <c r="A2387" s="1155" t="s">
        <v>48</v>
      </c>
      <c r="B2387" s="1156"/>
      <c r="C2387" s="1156"/>
      <c r="D2387" s="1156"/>
      <c r="E2387" s="1156"/>
      <c r="F2387" s="1156"/>
      <c r="G2387" s="1157"/>
    </row>
    <row r="2388" spans="1:7" x14ac:dyDescent="0.2">
      <c r="A2388" s="1158" t="s">
        <v>49</v>
      </c>
      <c r="B2388" s="1159"/>
      <c r="C2388" s="1159"/>
      <c r="D2388" s="1159"/>
      <c r="E2388" s="1159"/>
      <c r="F2388" s="1159"/>
      <c r="G2388" s="1160"/>
    </row>
    <row r="2389" spans="1:7" x14ac:dyDescent="0.2">
      <c r="A2389" s="6"/>
      <c r="B2389" s="99"/>
      <c r="C2389" s="8"/>
      <c r="D2389" s="9"/>
      <c r="E2389" s="99"/>
      <c r="F2389" s="10"/>
      <c r="G2389" s="373" t="s">
        <v>8</v>
      </c>
    </row>
    <row r="2390" spans="1:7" x14ac:dyDescent="0.2">
      <c r="A2390" s="12" t="s">
        <v>1</v>
      </c>
      <c r="B2390" s="13"/>
      <c r="C2390" s="14" t="s">
        <v>7</v>
      </c>
      <c r="D2390" s="13"/>
      <c r="E2390" s="343" t="s">
        <v>4630</v>
      </c>
      <c r="F2390" s="98"/>
      <c r="G2390" s="344" t="s">
        <v>4632</v>
      </c>
    </row>
    <row r="2391" spans="1:7" x14ac:dyDescent="0.2">
      <c r="A2391" s="17" t="s">
        <v>8</v>
      </c>
      <c r="B2391" s="100"/>
      <c r="C2391" s="19"/>
      <c r="D2391" s="4"/>
      <c r="E2391" s="1145"/>
      <c r="F2391" s="1146"/>
      <c r="G2391" s="20"/>
    </row>
    <row r="2392" spans="1:7" x14ac:dyDescent="0.2">
      <c r="A2392" s="21" t="s">
        <v>37</v>
      </c>
      <c r="B2392" s="22"/>
      <c r="C2392" s="22"/>
      <c r="D2392" s="22"/>
      <c r="E2392" s="23" t="s">
        <v>46</v>
      </c>
      <c r="F2392" s="24"/>
      <c r="G2392" s="20" t="s">
        <v>50</v>
      </c>
    </row>
    <row r="2393" spans="1:7" x14ac:dyDescent="0.2">
      <c r="A2393" s="6"/>
      <c r="B2393" s="99"/>
      <c r="C2393" s="8"/>
      <c r="D2393" s="8"/>
      <c r="E2393" s="1147"/>
      <c r="F2393" s="1148"/>
      <c r="G2393" s="25"/>
    </row>
    <row r="2394" spans="1:7" ht="26.25" thickBot="1" x14ac:dyDescent="0.25">
      <c r="A2394" s="210" t="s">
        <v>47</v>
      </c>
      <c r="B2394" s="28" t="s">
        <v>23</v>
      </c>
      <c r="C2394" s="28" t="s">
        <v>34</v>
      </c>
      <c r="D2394" s="110" t="s">
        <v>53</v>
      </c>
      <c r="E2394" s="114" t="s">
        <v>54</v>
      </c>
      <c r="F2394" s="111" t="s">
        <v>55</v>
      </c>
      <c r="G2394" s="112" t="s">
        <v>35</v>
      </c>
    </row>
    <row r="2395" spans="1:7" ht="13.5" thickTop="1" x14ac:dyDescent="0.2">
      <c r="A2395" s="29">
        <v>1</v>
      </c>
      <c r="B2395" s="101"/>
      <c r="C2395" s="352" t="s">
        <v>300</v>
      </c>
      <c r="D2395" s="351" t="s">
        <v>4780</v>
      </c>
      <c r="E2395" s="108">
        <v>35</v>
      </c>
      <c r="F2395" s="384">
        <v>200</v>
      </c>
      <c r="G2395" s="35">
        <f>F2395*E2395</f>
        <v>7000</v>
      </c>
    </row>
    <row r="2396" spans="1:7" x14ac:dyDescent="0.2">
      <c r="A2396" s="29">
        <v>2</v>
      </c>
      <c r="B2396" s="101"/>
      <c r="C2396" s="352" t="s">
        <v>300</v>
      </c>
      <c r="D2396" s="351" t="s">
        <v>416</v>
      </c>
      <c r="E2396" s="108">
        <v>35</v>
      </c>
      <c r="F2396" s="384">
        <v>350</v>
      </c>
      <c r="G2396" s="35">
        <f>F2396*E2396</f>
        <v>12250</v>
      </c>
    </row>
    <row r="2397" spans="1:7" x14ac:dyDescent="0.2">
      <c r="A2397" s="29"/>
      <c r="B2397" s="646"/>
      <c r="C2397" s="656"/>
      <c r="D2397" s="657" t="s">
        <v>358</v>
      </c>
      <c r="E2397" s="745"/>
      <c r="F2397" s="671"/>
      <c r="G2397" s="353" t="s">
        <v>8</v>
      </c>
    </row>
    <row r="2398" spans="1:7" x14ac:dyDescent="0.2">
      <c r="A2398" s="29">
        <v>3</v>
      </c>
      <c r="B2398" s="101"/>
      <c r="C2398" s="352" t="s">
        <v>300</v>
      </c>
      <c r="D2398" s="357" t="s">
        <v>4101</v>
      </c>
      <c r="E2398" s="108">
        <v>35</v>
      </c>
      <c r="F2398" s="149">
        <v>200</v>
      </c>
      <c r="G2398" s="35">
        <f t="shared" ref="G2398" si="21">F2398*E2398</f>
        <v>7000</v>
      </c>
    </row>
    <row r="2399" spans="1:7" x14ac:dyDescent="0.2">
      <c r="A2399" s="29"/>
      <c r="B2399" s="101"/>
      <c r="C2399" s="352"/>
      <c r="D2399" s="351"/>
      <c r="E2399" s="108"/>
      <c r="F2399" s="128"/>
      <c r="G2399" s="35"/>
    </row>
    <row r="2400" spans="1:7" x14ac:dyDescent="0.2">
      <c r="A2400" s="29"/>
      <c r="B2400" s="105"/>
      <c r="C2400" s="41"/>
      <c r="D2400" s="351"/>
      <c r="E2400" s="102"/>
      <c r="F2400" s="128"/>
      <c r="G2400" s="35"/>
    </row>
    <row r="2401" spans="1:7" x14ac:dyDescent="0.2">
      <c r="A2401" s="29"/>
      <c r="B2401" s="105"/>
      <c r="C2401" s="41"/>
      <c r="D2401" s="338"/>
      <c r="E2401" s="102"/>
      <c r="F2401" s="128"/>
      <c r="G2401" s="35"/>
    </row>
    <row r="2402" spans="1:7" x14ac:dyDescent="0.2">
      <c r="A2402" s="29"/>
      <c r="B2402" s="105"/>
      <c r="C2402" s="352"/>
      <c r="D2402" s="351"/>
      <c r="E2402" s="102"/>
      <c r="F2402" s="128"/>
      <c r="G2402" s="35"/>
    </row>
    <row r="2403" spans="1:7" x14ac:dyDescent="0.2">
      <c r="A2403" s="29"/>
      <c r="B2403" s="151"/>
      <c r="C2403" s="119"/>
      <c r="D2403" s="351"/>
      <c r="E2403" s="108"/>
      <c r="F2403" s="150"/>
      <c r="G2403" s="35"/>
    </row>
    <row r="2404" spans="1:7" x14ac:dyDescent="0.2">
      <c r="A2404" s="29"/>
      <c r="B2404" s="101"/>
      <c r="C2404" s="41"/>
      <c r="D2404" s="144"/>
      <c r="E2404" s="155"/>
      <c r="F2404" s="128"/>
      <c r="G2404" s="35"/>
    </row>
    <row r="2405" spans="1:7" x14ac:dyDescent="0.2">
      <c r="A2405" s="29"/>
      <c r="B2405" s="106"/>
      <c r="C2405" s="41"/>
      <c r="D2405" s="136"/>
      <c r="E2405" s="104"/>
      <c r="F2405" s="128"/>
      <c r="G2405" s="35"/>
    </row>
    <row r="2406" spans="1:7" x14ac:dyDescent="0.2">
      <c r="A2406" s="29"/>
      <c r="B2406" s="105"/>
      <c r="C2406" s="41"/>
      <c r="D2406" s="357" t="s">
        <v>483</v>
      </c>
      <c r="E2406" s="108"/>
      <c r="F2406" s="152"/>
      <c r="G2406" s="35"/>
    </row>
    <row r="2407" spans="1:7" x14ac:dyDescent="0.2">
      <c r="A2407" s="29"/>
      <c r="B2407" s="107"/>
      <c r="C2407" s="41"/>
      <c r="D2407" s="136"/>
      <c r="E2407" s="153"/>
      <c r="F2407" s="128"/>
      <c r="G2407" s="35"/>
    </row>
    <row r="2408" spans="1:7" x14ac:dyDescent="0.2">
      <c r="A2408" s="29"/>
      <c r="B2408" s="107"/>
      <c r="C2408" s="41"/>
      <c r="D2408" s="136"/>
      <c r="E2408" s="153"/>
      <c r="F2408" s="128"/>
      <c r="G2408" s="35"/>
    </row>
    <row r="2409" spans="1:7" x14ac:dyDescent="0.2">
      <c r="A2409" s="29"/>
      <c r="B2409" s="107"/>
      <c r="C2409" s="41"/>
      <c r="D2409" s="136"/>
      <c r="E2409" s="153"/>
      <c r="F2409" s="128"/>
      <c r="G2409" s="35"/>
    </row>
    <row r="2410" spans="1:7" x14ac:dyDescent="0.2">
      <c r="A2410" s="29"/>
      <c r="B2410" s="107"/>
      <c r="C2410" s="41"/>
      <c r="D2410" s="136"/>
      <c r="E2410" s="153"/>
      <c r="F2410" s="128"/>
      <c r="G2410" s="35"/>
    </row>
    <row r="2411" spans="1:7" x14ac:dyDescent="0.2">
      <c r="A2411" s="29"/>
      <c r="B2411" s="101"/>
      <c r="C2411" s="41"/>
      <c r="D2411" s="144"/>
      <c r="E2411" s="108"/>
      <c r="F2411" s="128"/>
      <c r="G2411" s="35"/>
    </row>
    <row r="2412" spans="1:7" x14ac:dyDescent="0.2">
      <c r="A2412" s="29"/>
      <c r="B2412" s="101"/>
      <c r="C2412" s="41"/>
      <c r="D2412" s="144"/>
      <c r="E2412" s="153"/>
      <c r="F2412" s="128"/>
      <c r="G2412" s="35"/>
    </row>
    <row r="2413" spans="1:7" x14ac:dyDescent="0.2">
      <c r="A2413" s="29"/>
      <c r="B2413" s="106"/>
      <c r="C2413" s="41"/>
      <c r="D2413" s="136"/>
      <c r="E2413" s="104"/>
      <c r="F2413" s="154"/>
      <c r="G2413" s="35"/>
    </row>
    <row r="2414" spans="1:7" x14ac:dyDescent="0.2">
      <c r="A2414" s="29"/>
      <c r="B2414" s="105"/>
      <c r="C2414" s="41"/>
      <c r="D2414" s="130"/>
      <c r="E2414" s="104"/>
      <c r="F2414" s="154"/>
      <c r="G2414" s="35"/>
    </row>
    <row r="2415" spans="1:7" x14ac:dyDescent="0.2">
      <c r="A2415" s="29"/>
      <c r="B2415" s="105"/>
      <c r="C2415" s="41"/>
      <c r="D2415" s="136"/>
      <c r="E2415" s="104"/>
      <c r="F2415" s="154"/>
      <c r="G2415" s="35"/>
    </row>
    <row r="2416" spans="1:7" x14ac:dyDescent="0.2">
      <c r="A2416" s="29"/>
      <c r="B2416" s="101"/>
      <c r="C2416" s="41"/>
      <c r="D2416" s="136"/>
      <c r="E2416" s="104"/>
      <c r="F2416" s="154"/>
      <c r="G2416" s="35"/>
    </row>
    <row r="2417" spans="1:7" x14ac:dyDescent="0.2">
      <c r="A2417" s="29"/>
      <c r="B2417" s="101"/>
      <c r="C2417" s="41"/>
      <c r="D2417" s="357"/>
      <c r="E2417" s="104"/>
      <c r="F2417" s="154"/>
      <c r="G2417" s="35"/>
    </row>
    <row r="2418" spans="1:7" x14ac:dyDescent="0.2">
      <c r="A2418" s="29"/>
      <c r="B2418" s="101"/>
      <c r="C2418" s="41"/>
      <c r="D2418" s="136"/>
      <c r="E2418" s="104"/>
      <c r="F2418" s="154"/>
      <c r="G2418" s="35"/>
    </row>
    <row r="2419" spans="1:7" x14ac:dyDescent="0.2">
      <c r="A2419" s="29"/>
      <c r="B2419" s="101"/>
      <c r="C2419" s="41"/>
      <c r="D2419" s="136"/>
      <c r="E2419" s="104"/>
      <c r="F2419" s="154"/>
      <c r="G2419" s="35"/>
    </row>
    <row r="2420" spans="1:7" x14ac:dyDescent="0.2">
      <c r="A2420" s="29"/>
      <c r="B2420" s="101"/>
      <c r="C2420" s="41"/>
      <c r="D2420" s="58"/>
      <c r="E2420" s="104"/>
      <c r="F2420" s="154"/>
      <c r="G2420" s="35"/>
    </row>
    <row r="2421" spans="1:7" x14ac:dyDescent="0.2">
      <c r="A2421" s="29"/>
      <c r="B2421" s="101"/>
      <c r="C2421" s="41"/>
      <c r="D2421" s="873"/>
      <c r="E2421" s="104"/>
      <c r="F2421" s="154"/>
      <c r="G2421" s="35"/>
    </row>
    <row r="2422" spans="1:7" x14ac:dyDescent="0.2">
      <c r="A2422" s="29"/>
      <c r="B2422" s="101"/>
      <c r="C2422" s="41"/>
      <c r="D2422" s="136"/>
      <c r="E2422" s="153"/>
      <c r="F2422" s="128"/>
      <c r="G2422" s="35"/>
    </row>
    <row r="2423" spans="1:7" x14ac:dyDescent="0.2">
      <c r="A2423" s="29"/>
      <c r="B2423" s="101"/>
      <c r="C2423" s="41"/>
      <c r="D2423" s="136"/>
      <c r="E2423" s="153"/>
      <c r="F2423" s="128"/>
      <c r="G2423" s="35"/>
    </row>
    <row r="2424" spans="1:7" x14ac:dyDescent="0.2">
      <c r="A2424" s="29"/>
      <c r="B2424" s="101"/>
      <c r="C2424" s="41"/>
      <c r="D2424" s="136"/>
      <c r="E2424" s="153"/>
      <c r="F2424" s="128"/>
      <c r="G2424" s="35"/>
    </row>
    <row r="2425" spans="1:7" x14ac:dyDescent="0.2">
      <c r="A2425" s="29"/>
      <c r="B2425" s="101"/>
      <c r="C2425" s="41"/>
      <c r="D2425" s="136"/>
      <c r="E2425" s="153"/>
      <c r="F2425" s="128"/>
      <c r="G2425" s="35"/>
    </row>
    <row r="2426" spans="1:7" x14ac:dyDescent="0.2">
      <c r="A2426" s="29"/>
      <c r="B2426" s="646"/>
      <c r="C2426" s="647"/>
      <c r="D2426" s="786"/>
      <c r="E2426" s="787"/>
      <c r="F2426" s="659"/>
      <c r="G2426" s="35"/>
    </row>
    <row r="2427" spans="1:7" x14ac:dyDescent="0.2">
      <c r="A2427" s="29"/>
      <c r="B2427" s="101"/>
      <c r="C2427" s="41"/>
      <c r="D2427" s="136"/>
      <c r="E2427" s="153"/>
      <c r="F2427" s="128"/>
      <c r="G2427" s="35"/>
    </row>
    <row r="2428" spans="1:7" x14ac:dyDescent="0.2">
      <c r="A2428" s="29"/>
      <c r="B2428" s="101"/>
      <c r="C2428" s="41"/>
      <c r="D2428" s="136"/>
      <c r="E2428" s="153"/>
      <c r="F2428" s="128"/>
      <c r="G2428" s="35"/>
    </row>
    <row r="2429" spans="1:7" x14ac:dyDescent="0.2">
      <c r="A2429" s="29"/>
      <c r="B2429" s="101"/>
      <c r="C2429" s="41"/>
      <c r="D2429" s="136"/>
      <c r="E2429" s="102"/>
      <c r="F2429" s="128"/>
      <c r="G2429" s="35"/>
    </row>
    <row r="2430" spans="1:7" x14ac:dyDescent="0.2">
      <c r="A2430" s="29"/>
      <c r="B2430" s="101"/>
      <c r="C2430" s="41"/>
      <c r="D2430" s="144"/>
      <c r="E2430" s="108"/>
      <c r="F2430" s="149"/>
      <c r="G2430" s="35"/>
    </row>
    <row r="2431" spans="1:7" x14ac:dyDescent="0.2">
      <c r="A2431" s="61"/>
      <c r="B2431" s="101"/>
      <c r="C2431" s="41"/>
      <c r="D2431" s="144"/>
      <c r="E2431" s="108"/>
      <c r="F2431" s="149"/>
      <c r="G2431" s="71"/>
    </row>
    <row r="2432" spans="1:7" ht="13.5" thickBot="1" x14ac:dyDescent="0.25">
      <c r="A2432" s="212"/>
      <c r="B2432" s="132"/>
      <c r="C2432" s="115"/>
      <c r="D2432" s="115"/>
      <c r="E2432" s="132"/>
      <c r="F2432" s="49" t="s">
        <v>15</v>
      </c>
      <c r="G2432" s="213">
        <f>SUM(G2395:G2431)</f>
        <v>26250</v>
      </c>
    </row>
    <row r="2433" spans="1:7" ht="13.5" thickTop="1" x14ac:dyDescent="0.2">
      <c r="A2433" s="1149" t="s">
        <v>4781</v>
      </c>
      <c r="B2433" s="1186"/>
      <c r="C2433" s="1186"/>
      <c r="D2433" s="1186"/>
      <c r="E2433" s="1186"/>
      <c r="F2433" s="1186"/>
      <c r="G2433" s="1187"/>
    </row>
    <row r="2434" spans="1:7" ht="13.5" thickBot="1" x14ac:dyDescent="0.25">
      <c r="A2434" s="359"/>
      <c r="B2434" s="355"/>
      <c r="C2434" s="355" t="s">
        <v>4782</v>
      </c>
      <c r="D2434" s="360"/>
      <c r="E2434" s="355"/>
      <c r="F2434" s="361"/>
      <c r="G2434" s="362"/>
    </row>
    <row r="2435" spans="1:7" ht="13.5" thickTop="1" x14ac:dyDescent="0.2">
      <c r="A2435" s="1130"/>
      <c r="B2435" s="1131"/>
      <c r="C2435" s="1131"/>
      <c r="D2435" s="57" t="s">
        <v>11</v>
      </c>
      <c r="E2435" s="1132" t="s">
        <v>12</v>
      </c>
      <c r="F2435" s="1132"/>
      <c r="G2435" s="1133"/>
    </row>
    <row r="2436" spans="1:7" x14ac:dyDescent="0.2">
      <c r="A2436" s="1134" t="s">
        <v>17</v>
      </c>
      <c r="B2436" s="1135"/>
      <c r="C2436" s="1135"/>
      <c r="D2436" s="39"/>
      <c r="E2436" s="1136"/>
      <c r="F2436" s="1137"/>
      <c r="G2436" s="1138"/>
    </row>
    <row r="2437" spans="1:7" x14ac:dyDescent="0.2">
      <c r="A2437" s="1134" t="s">
        <v>38</v>
      </c>
      <c r="B2437" s="1135"/>
      <c r="C2437" s="1135"/>
      <c r="D2437" s="73" t="s">
        <v>147</v>
      </c>
      <c r="E2437" s="1139" t="s">
        <v>142</v>
      </c>
      <c r="F2437" s="1139"/>
      <c r="G2437" s="1140"/>
    </row>
    <row r="2438" spans="1:7" ht="13.5" thickBot="1" x14ac:dyDescent="0.25">
      <c r="A2438" s="1141" t="s">
        <v>39</v>
      </c>
      <c r="B2438" s="1142"/>
      <c r="C2438" s="1142"/>
      <c r="D2438" s="59" t="s">
        <v>148</v>
      </c>
      <c r="E2438" s="1198" t="s">
        <v>0</v>
      </c>
      <c r="F2438" s="1143"/>
      <c r="G2438" s="1144"/>
    </row>
    <row r="2439" spans="1:7" ht="16.5" x14ac:dyDescent="0.25">
      <c r="A2439" s="1152" t="s">
        <v>29</v>
      </c>
      <c r="B2439" s="1153"/>
      <c r="C2439" s="1153"/>
      <c r="D2439" s="1153"/>
      <c r="E2439" s="1153"/>
      <c r="F2439" s="1153"/>
      <c r="G2439" s="1154"/>
    </row>
    <row r="2440" spans="1:7" x14ac:dyDescent="0.2">
      <c r="A2440" s="1155" t="s">
        <v>48</v>
      </c>
      <c r="B2440" s="1156"/>
      <c r="C2440" s="1156"/>
      <c r="D2440" s="1156"/>
      <c r="E2440" s="1156"/>
      <c r="F2440" s="1156"/>
      <c r="G2440" s="1157"/>
    </row>
    <row r="2441" spans="1:7" x14ac:dyDescent="0.2">
      <c r="A2441" s="1158" t="s">
        <v>49</v>
      </c>
      <c r="B2441" s="1159"/>
      <c r="C2441" s="1159"/>
      <c r="D2441" s="1159"/>
      <c r="E2441" s="1159"/>
      <c r="F2441" s="1159"/>
      <c r="G2441" s="1160"/>
    </row>
    <row r="2442" spans="1:7" x14ac:dyDescent="0.2">
      <c r="A2442" s="6"/>
      <c r="B2442" s="99"/>
      <c r="C2442" s="8"/>
      <c r="D2442" s="9"/>
      <c r="E2442" s="99"/>
      <c r="F2442" s="10"/>
      <c r="G2442" s="373" t="s">
        <v>8</v>
      </c>
    </row>
    <row r="2443" spans="1:7" x14ac:dyDescent="0.2">
      <c r="A2443" s="12" t="s">
        <v>1</v>
      </c>
      <c r="B2443" s="13"/>
      <c r="C2443" s="14" t="s">
        <v>7</v>
      </c>
      <c r="D2443" s="13"/>
      <c r="E2443" s="343" t="s">
        <v>4630</v>
      </c>
      <c r="F2443" s="98"/>
      <c r="G2443" s="344" t="s">
        <v>4632</v>
      </c>
    </row>
    <row r="2444" spans="1:7" x14ac:dyDescent="0.2">
      <c r="A2444" s="17" t="s">
        <v>8</v>
      </c>
      <c r="B2444" s="100"/>
      <c r="C2444" s="19"/>
      <c r="D2444" s="4"/>
      <c r="E2444" s="1145"/>
      <c r="F2444" s="1146"/>
      <c r="G2444" s="20"/>
    </row>
    <row r="2445" spans="1:7" x14ac:dyDescent="0.2">
      <c r="A2445" s="21" t="s">
        <v>37</v>
      </c>
      <c r="B2445" s="22"/>
      <c r="C2445" s="22"/>
      <c r="D2445" s="22"/>
      <c r="E2445" s="23" t="s">
        <v>46</v>
      </c>
      <c r="F2445" s="24"/>
      <c r="G2445" s="20" t="s">
        <v>50</v>
      </c>
    </row>
    <row r="2446" spans="1:7" x14ac:dyDescent="0.2">
      <c r="A2446" s="6"/>
      <c r="B2446" s="99"/>
      <c r="C2446" s="8"/>
      <c r="D2446" s="8"/>
      <c r="E2446" s="1147"/>
      <c r="F2446" s="1148"/>
      <c r="G2446" s="25"/>
    </row>
    <row r="2447" spans="1:7" ht="26.25" thickBot="1" x14ac:dyDescent="0.25">
      <c r="A2447" s="210" t="s">
        <v>47</v>
      </c>
      <c r="B2447" s="28" t="s">
        <v>23</v>
      </c>
      <c r="C2447" s="28" t="s">
        <v>34</v>
      </c>
      <c r="D2447" s="110" t="s">
        <v>53</v>
      </c>
      <c r="E2447" s="114" t="s">
        <v>54</v>
      </c>
      <c r="F2447" s="111" t="s">
        <v>55</v>
      </c>
      <c r="G2447" s="112" t="s">
        <v>35</v>
      </c>
    </row>
    <row r="2448" spans="1:7" ht="13.5" thickTop="1" x14ac:dyDescent="0.2">
      <c r="A2448" s="29">
        <v>1</v>
      </c>
      <c r="B2448" s="101"/>
      <c r="C2448" s="352" t="s">
        <v>300</v>
      </c>
      <c r="D2448" s="351" t="s">
        <v>4804</v>
      </c>
      <c r="E2448" s="108">
        <v>150</v>
      </c>
      <c r="F2448" s="384">
        <v>200</v>
      </c>
      <c r="G2448" s="35">
        <f>F2448*E2448</f>
        <v>30000</v>
      </c>
    </row>
    <row r="2449" spans="1:7" x14ac:dyDescent="0.2">
      <c r="A2449" s="29">
        <v>2</v>
      </c>
      <c r="B2449" s="101"/>
      <c r="C2449" s="352" t="s">
        <v>300</v>
      </c>
      <c r="D2449" s="351" t="s">
        <v>2782</v>
      </c>
      <c r="E2449" s="108">
        <v>150</v>
      </c>
      <c r="F2449" s="384">
        <v>350</v>
      </c>
      <c r="G2449" s="35">
        <f>F2449*E2449</f>
        <v>52500</v>
      </c>
    </row>
    <row r="2450" spans="1:7" x14ac:dyDescent="0.2">
      <c r="A2450" s="29"/>
      <c r="B2450" s="646"/>
      <c r="C2450" s="656"/>
      <c r="D2450" s="657" t="s">
        <v>8</v>
      </c>
      <c r="E2450" s="745"/>
      <c r="F2450" s="671"/>
      <c r="G2450" s="353" t="s">
        <v>8</v>
      </c>
    </row>
    <row r="2451" spans="1:7" x14ac:dyDescent="0.2">
      <c r="A2451" s="345" t="s">
        <v>8</v>
      </c>
      <c r="B2451" s="382" t="s">
        <v>8</v>
      </c>
      <c r="C2451" s="352" t="s">
        <v>8</v>
      </c>
      <c r="D2451" s="357" t="s">
        <v>152</v>
      </c>
      <c r="E2451" s="388" t="s">
        <v>8</v>
      </c>
      <c r="F2451" s="387" t="s">
        <v>152</v>
      </c>
      <c r="G2451" s="353" t="s">
        <v>8</v>
      </c>
    </row>
    <row r="2452" spans="1:7" x14ac:dyDescent="0.2">
      <c r="A2452" s="29"/>
      <c r="B2452" s="101"/>
      <c r="C2452" s="352"/>
      <c r="D2452" s="351"/>
      <c r="E2452" s="108"/>
      <c r="F2452" s="128"/>
      <c r="G2452" s="35"/>
    </row>
    <row r="2453" spans="1:7" x14ac:dyDescent="0.2">
      <c r="A2453" s="29"/>
      <c r="B2453" s="105"/>
      <c r="C2453" s="41"/>
      <c r="D2453" s="351"/>
      <c r="E2453" s="102"/>
      <c r="F2453" s="128"/>
      <c r="G2453" s="35"/>
    </row>
    <row r="2454" spans="1:7" x14ac:dyDescent="0.2">
      <c r="A2454" s="29"/>
      <c r="B2454" s="105"/>
      <c r="C2454" s="41"/>
      <c r="D2454" s="338"/>
      <c r="E2454" s="102"/>
      <c r="F2454" s="128"/>
      <c r="G2454" s="35"/>
    </row>
    <row r="2455" spans="1:7" x14ac:dyDescent="0.2">
      <c r="A2455" s="29"/>
      <c r="B2455" s="105"/>
      <c r="C2455" s="352"/>
      <c r="D2455" s="351"/>
      <c r="E2455" s="102"/>
      <c r="F2455" s="128"/>
      <c r="G2455" s="35"/>
    </row>
    <row r="2456" spans="1:7" x14ac:dyDescent="0.2">
      <c r="A2456" s="29"/>
      <c r="B2456" s="151"/>
      <c r="C2456" s="119"/>
      <c r="D2456" s="351"/>
      <c r="E2456" s="108"/>
      <c r="F2456" s="150"/>
      <c r="G2456" s="35"/>
    </row>
    <row r="2457" spans="1:7" x14ac:dyDescent="0.2">
      <c r="A2457" s="29"/>
      <c r="B2457" s="101"/>
      <c r="C2457" s="41"/>
      <c r="D2457" s="144"/>
      <c r="E2457" s="155"/>
      <c r="F2457" s="128"/>
      <c r="G2457" s="35"/>
    </row>
    <row r="2458" spans="1:7" x14ac:dyDescent="0.2">
      <c r="A2458" s="29"/>
      <c r="B2458" s="106"/>
      <c r="C2458" s="41"/>
      <c r="D2458" s="136"/>
      <c r="E2458" s="104"/>
      <c r="F2458" s="128"/>
      <c r="G2458" s="35"/>
    </row>
    <row r="2459" spans="1:7" x14ac:dyDescent="0.2">
      <c r="A2459" s="29"/>
      <c r="B2459" s="105"/>
      <c r="C2459" s="41"/>
      <c r="D2459" s="357" t="s">
        <v>483</v>
      </c>
      <c r="E2459" s="108"/>
      <c r="F2459" s="152"/>
      <c r="G2459" s="35"/>
    </row>
    <row r="2460" spans="1:7" x14ac:dyDescent="0.2">
      <c r="A2460" s="29"/>
      <c r="B2460" s="107"/>
      <c r="C2460" s="41"/>
      <c r="D2460" s="136"/>
      <c r="E2460" s="153"/>
      <c r="F2460" s="128"/>
      <c r="G2460" s="35"/>
    </row>
    <row r="2461" spans="1:7" x14ac:dyDescent="0.2">
      <c r="A2461" s="29"/>
      <c r="B2461" s="107"/>
      <c r="C2461" s="41"/>
      <c r="D2461" s="136"/>
      <c r="E2461" s="153"/>
      <c r="F2461" s="128"/>
      <c r="G2461" s="35"/>
    </row>
    <row r="2462" spans="1:7" x14ac:dyDescent="0.2">
      <c r="A2462" s="29"/>
      <c r="B2462" s="107"/>
      <c r="C2462" s="41"/>
      <c r="D2462" s="136"/>
      <c r="E2462" s="153"/>
      <c r="F2462" s="128"/>
      <c r="G2462" s="35"/>
    </row>
    <row r="2463" spans="1:7" x14ac:dyDescent="0.2">
      <c r="A2463" s="29"/>
      <c r="B2463" s="107"/>
      <c r="C2463" s="41"/>
      <c r="D2463" s="136"/>
      <c r="E2463" s="153"/>
      <c r="F2463" s="128"/>
      <c r="G2463" s="35"/>
    </row>
    <row r="2464" spans="1:7" x14ac:dyDescent="0.2">
      <c r="A2464" s="29"/>
      <c r="B2464" s="101"/>
      <c r="C2464" s="41"/>
      <c r="D2464" s="144"/>
      <c r="E2464" s="108"/>
      <c r="F2464" s="128"/>
      <c r="G2464" s="35"/>
    </row>
    <row r="2465" spans="1:7" x14ac:dyDescent="0.2">
      <c r="A2465" s="29"/>
      <c r="B2465" s="101"/>
      <c r="C2465" s="41"/>
      <c r="D2465" s="144"/>
      <c r="E2465" s="153"/>
      <c r="F2465" s="128"/>
      <c r="G2465" s="35"/>
    </row>
    <row r="2466" spans="1:7" x14ac:dyDescent="0.2">
      <c r="A2466" s="29"/>
      <c r="B2466" s="106"/>
      <c r="C2466" s="41"/>
      <c r="D2466" s="136"/>
      <c r="E2466" s="104"/>
      <c r="F2466" s="154"/>
      <c r="G2466" s="35"/>
    </row>
    <row r="2467" spans="1:7" x14ac:dyDescent="0.2">
      <c r="A2467" s="29"/>
      <c r="B2467" s="105"/>
      <c r="C2467" s="41"/>
      <c r="D2467" s="130"/>
      <c r="E2467" s="104"/>
      <c r="F2467" s="154"/>
      <c r="G2467" s="35"/>
    </row>
    <row r="2468" spans="1:7" x14ac:dyDescent="0.2">
      <c r="A2468" s="29"/>
      <c r="B2468" s="105"/>
      <c r="C2468" s="41"/>
      <c r="D2468" s="136"/>
      <c r="E2468" s="104"/>
      <c r="F2468" s="154"/>
      <c r="G2468" s="35"/>
    </row>
    <row r="2469" spans="1:7" x14ac:dyDescent="0.2">
      <c r="A2469" s="29"/>
      <c r="B2469" s="101"/>
      <c r="C2469" s="41"/>
      <c r="D2469" s="136"/>
      <c r="E2469" s="104"/>
      <c r="F2469" s="154"/>
      <c r="G2469" s="35"/>
    </row>
    <row r="2470" spans="1:7" x14ac:dyDescent="0.2">
      <c r="A2470" s="29"/>
      <c r="B2470" s="101"/>
      <c r="C2470" s="41"/>
      <c r="D2470" s="357"/>
      <c r="E2470" s="104"/>
      <c r="F2470" s="154"/>
      <c r="G2470" s="35"/>
    </row>
    <row r="2471" spans="1:7" x14ac:dyDescent="0.2">
      <c r="A2471" s="29"/>
      <c r="B2471" s="101"/>
      <c r="C2471" s="41"/>
      <c r="D2471" s="136"/>
      <c r="E2471" s="104"/>
      <c r="F2471" s="154"/>
      <c r="G2471" s="35"/>
    </row>
    <row r="2472" spans="1:7" x14ac:dyDescent="0.2">
      <c r="A2472" s="29"/>
      <c r="B2472" s="101"/>
      <c r="C2472" s="41"/>
      <c r="D2472" s="136"/>
      <c r="E2472" s="104"/>
      <c r="F2472" s="154"/>
      <c r="G2472" s="35"/>
    </row>
    <row r="2473" spans="1:7" x14ac:dyDescent="0.2">
      <c r="A2473" s="29"/>
      <c r="B2473" s="101"/>
      <c r="C2473" s="41"/>
      <c r="D2473" s="58"/>
      <c r="E2473" s="104"/>
      <c r="F2473" s="154"/>
      <c r="G2473" s="35"/>
    </row>
    <row r="2474" spans="1:7" x14ac:dyDescent="0.2">
      <c r="A2474" s="29"/>
      <c r="B2474" s="101"/>
      <c r="C2474" s="41"/>
      <c r="D2474" s="873"/>
      <c r="E2474" s="104"/>
      <c r="F2474" s="154"/>
      <c r="G2474" s="35"/>
    </row>
    <row r="2475" spans="1:7" x14ac:dyDescent="0.2">
      <c r="A2475" s="29"/>
      <c r="B2475" s="101"/>
      <c r="C2475" s="41"/>
      <c r="D2475" s="136"/>
      <c r="E2475" s="153"/>
      <c r="F2475" s="128"/>
      <c r="G2475" s="35"/>
    </row>
    <row r="2476" spans="1:7" x14ac:dyDescent="0.2">
      <c r="A2476" s="29"/>
      <c r="B2476" s="101"/>
      <c r="C2476" s="41"/>
      <c r="D2476" s="136"/>
      <c r="E2476" s="153"/>
      <c r="F2476" s="128"/>
      <c r="G2476" s="35"/>
    </row>
    <row r="2477" spans="1:7" x14ac:dyDescent="0.2">
      <c r="A2477" s="29"/>
      <c r="B2477" s="101"/>
      <c r="C2477" s="41"/>
      <c r="D2477" s="136"/>
      <c r="E2477" s="153"/>
      <c r="F2477" s="128"/>
      <c r="G2477" s="35"/>
    </row>
    <row r="2478" spans="1:7" x14ac:dyDescent="0.2">
      <c r="A2478" s="29"/>
      <c r="B2478" s="101"/>
      <c r="C2478" s="41"/>
      <c r="D2478" s="136"/>
      <c r="E2478" s="153"/>
      <c r="F2478" s="128"/>
      <c r="G2478" s="35"/>
    </row>
    <row r="2479" spans="1:7" x14ac:dyDescent="0.2">
      <c r="A2479" s="29"/>
      <c r="B2479" s="646"/>
      <c r="C2479" s="647"/>
      <c r="D2479" s="786"/>
      <c r="E2479" s="787"/>
      <c r="F2479" s="659"/>
      <c r="G2479" s="35"/>
    </row>
    <row r="2480" spans="1:7" x14ac:dyDescent="0.2">
      <c r="A2480" s="29"/>
      <c r="B2480" s="101"/>
      <c r="C2480" s="41"/>
      <c r="D2480" s="136"/>
      <c r="E2480" s="153"/>
      <c r="F2480" s="128"/>
      <c r="G2480" s="35"/>
    </row>
    <row r="2481" spans="1:7" x14ac:dyDescent="0.2">
      <c r="A2481" s="29"/>
      <c r="B2481" s="101"/>
      <c r="C2481" s="41"/>
      <c r="D2481" s="136"/>
      <c r="E2481" s="153"/>
      <c r="F2481" s="128"/>
      <c r="G2481" s="35"/>
    </row>
    <row r="2482" spans="1:7" x14ac:dyDescent="0.2">
      <c r="A2482" s="29"/>
      <c r="B2482" s="101"/>
      <c r="C2482" s="41"/>
      <c r="D2482" s="136"/>
      <c r="E2482" s="102"/>
      <c r="F2482" s="128"/>
      <c r="G2482" s="35"/>
    </row>
    <row r="2483" spans="1:7" x14ac:dyDescent="0.2">
      <c r="A2483" s="29"/>
      <c r="B2483" s="101"/>
      <c r="C2483" s="41"/>
      <c r="D2483" s="144"/>
      <c r="E2483" s="108"/>
      <c r="F2483" s="149"/>
      <c r="G2483" s="35"/>
    </row>
    <row r="2484" spans="1:7" x14ac:dyDescent="0.2">
      <c r="A2484" s="61"/>
      <c r="B2484" s="101"/>
      <c r="C2484" s="41"/>
      <c r="D2484" s="144"/>
      <c r="E2484" s="108"/>
      <c r="F2484" s="149"/>
      <c r="G2484" s="71"/>
    </row>
    <row r="2485" spans="1:7" ht="13.5" thickBot="1" x14ac:dyDescent="0.25">
      <c r="A2485" s="212"/>
      <c r="B2485" s="132"/>
      <c r="C2485" s="115"/>
      <c r="D2485" s="115"/>
      <c r="E2485" s="132"/>
      <c r="F2485" s="49" t="s">
        <v>15</v>
      </c>
      <c r="G2485" s="213">
        <f>SUM(G2448:G2484)</f>
        <v>82500</v>
      </c>
    </row>
    <row r="2486" spans="1:7" ht="13.5" thickTop="1" x14ac:dyDescent="0.2">
      <c r="A2486" s="1149" t="s">
        <v>4805</v>
      </c>
      <c r="B2486" s="1186"/>
      <c r="C2486" s="1186"/>
      <c r="D2486" s="1186"/>
      <c r="E2486" s="1186"/>
      <c r="F2486" s="1186"/>
      <c r="G2486" s="1187"/>
    </row>
    <row r="2487" spans="1:7" ht="13.5" thickBot="1" x14ac:dyDescent="0.25">
      <c r="A2487" s="359"/>
      <c r="B2487" s="355"/>
      <c r="C2487" s="355" t="s">
        <v>8</v>
      </c>
      <c r="D2487" s="360"/>
      <c r="E2487" s="355"/>
      <c r="F2487" s="361"/>
      <c r="G2487" s="362"/>
    </row>
    <row r="2488" spans="1:7" ht="13.5" thickTop="1" x14ac:dyDescent="0.2">
      <c r="A2488" s="1130"/>
      <c r="B2488" s="1131"/>
      <c r="C2488" s="1131"/>
      <c r="D2488" s="57" t="s">
        <v>11</v>
      </c>
      <c r="E2488" s="1132" t="s">
        <v>12</v>
      </c>
      <c r="F2488" s="1132"/>
      <c r="G2488" s="1133"/>
    </row>
    <row r="2489" spans="1:7" x14ac:dyDescent="0.2">
      <c r="A2489" s="1134" t="s">
        <v>17</v>
      </c>
      <c r="B2489" s="1135"/>
      <c r="C2489" s="1135"/>
      <c r="D2489" s="39"/>
      <c r="E2489" s="1136"/>
      <c r="F2489" s="1137"/>
      <c r="G2489" s="1138"/>
    </row>
    <row r="2490" spans="1:7" x14ac:dyDescent="0.2">
      <c r="A2490" s="1134" t="s">
        <v>38</v>
      </c>
      <c r="B2490" s="1135"/>
      <c r="C2490" s="1135"/>
      <c r="D2490" s="73" t="s">
        <v>147</v>
      </c>
      <c r="E2490" s="1139" t="s">
        <v>142</v>
      </c>
      <c r="F2490" s="1139"/>
      <c r="G2490" s="1140"/>
    </row>
    <row r="2491" spans="1:7" ht="13.5" thickBot="1" x14ac:dyDescent="0.25">
      <c r="A2491" s="1141" t="s">
        <v>39</v>
      </c>
      <c r="B2491" s="1142"/>
      <c r="C2491" s="1142"/>
      <c r="D2491" s="59" t="s">
        <v>148</v>
      </c>
      <c r="E2491" s="1198" t="s">
        <v>0</v>
      </c>
      <c r="F2491" s="1143"/>
      <c r="G2491" s="1144"/>
    </row>
  </sheetData>
  <mergeCells count="684">
    <mergeCell ref="A2486:G2486"/>
    <mergeCell ref="A2488:C2488"/>
    <mergeCell ref="E2488:G2488"/>
    <mergeCell ref="A2489:C2489"/>
    <mergeCell ref="E2489:G2489"/>
    <mergeCell ref="A2490:C2490"/>
    <mergeCell ref="E2490:G2490"/>
    <mergeCell ref="A2491:C2491"/>
    <mergeCell ref="E2491:G2491"/>
    <mergeCell ref="A2437:C2437"/>
    <mergeCell ref="E2437:G2437"/>
    <mergeCell ref="A2438:C2438"/>
    <mergeCell ref="E2438:G2438"/>
    <mergeCell ref="A2439:G2439"/>
    <mergeCell ref="A2440:G2440"/>
    <mergeCell ref="A2441:G2441"/>
    <mergeCell ref="E2444:F2444"/>
    <mergeCell ref="E2446:F2446"/>
    <mergeCell ref="A2386:G2386"/>
    <mergeCell ref="A2387:G2387"/>
    <mergeCell ref="A2388:G2388"/>
    <mergeCell ref="E2391:F2391"/>
    <mergeCell ref="E2393:F2393"/>
    <mergeCell ref="A2433:G2433"/>
    <mergeCell ref="A2435:C2435"/>
    <mergeCell ref="E2435:G2435"/>
    <mergeCell ref="A2436:C2436"/>
    <mergeCell ref="E2436:G2436"/>
    <mergeCell ref="A2380:G2380"/>
    <mergeCell ref="A2382:C2382"/>
    <mergeCell ref="E2382:G2382"/>
    <mergeCell ref="A2383:C2383"/>
    <mergeCell ref="E2383:G2383"/>
    <mergeCell ref="A2384:C2384"/>
    <mergeCell ref="E2384:G2384"/>
    <mergeCell ref="A2385:C2385"/>
    <mergeCell ref="E2385:G2385"/>
    <mergeCell ref="A2331:C2331"/>
    <mergeCell ref="E2331:G2331"/>
    <mergeCell ref="A2332:C2332"/>
    <mergeCell ref="E2332:G2332"/>
    <mergeCell ref="A2333:G2333"/>
    <mergeCell ref="A2334:G2334"/>
    <mergeCell ref="A2335:G2335"/>
    <mergeCell ref="E2338:F2338"/>
    <mergeCell ref="E2340:F2340"/>
    <mergeCell ref="A2280:G2280"/>
    <mergeCell ref="A2281:G2281"/>
    <mergeCell ref="A2282:G2282"/>
    <mergeCell ref="E2285:F2285"/>
    <mergeCell ref="E2287:F2287"/>
    <mergeCell ref="A2327:G2327"/>
    <mergeCell ref="A2329:C2329"/>
    <mergeCell ref="E2329:G2329"/>
    <mergeCell ref="A2330:C2330"/>
    <mergeCell ref="E2330:G2330"/>
    <mergeCell ref="A1958:C1958"/>
    <mergeCell ref="E1958:G1958"/>
    <mergeCell ref="A1959:C1959"/>
    <mergeCell ref="E1959:G1959"/>
    <mergeCell ref="A1960:C1960"/>
    <mergeCell ref="E1960:G1960"/>
    <mergeCell ref="A1961:C1961"/>
    <mergeCell ref="E1961:G1961"/>
    <mergeCell ref="A1908:C1908"/>
    <mergeCell ref="E1908:G1908"/>
    <mergeCell ref="A1909:G1909"/>
    <mergeCell ref="A1910:G1910"/>
    <mergeCell ref="A1911:G1911"/>
    <mergeCell ref="E1914:F1914"/>
    <mergeCell ref="E1916:F1916"/>
    <mergeCell ref="A1956:G1956"/>
    <mergeCell ref="C1957:G1957"/>
    <mergeCell ref="E1861:F1861"/>
    <mergeCell ref="E1863:F1863"/>
    <mergeCell ref="A1903:G1903"/>
    <mergeCell ref="C1904:G1904"/>
    <mergeCell ref="A1905:C1905"/>
    <mergeCell ref="E1905:G1905"/>
    <mergeCell ref="A1906:C1906"/>
    <mergeCell ref="E1906:G1906"/>
    <mergeCell ref="A1907:C1907"/>
    <mergeCell ref="E1907:G1907"/>
    <mergeCell ref="A1853:C1853"/>
    <mergeCell ref="E1853:G1853"/>
    <mergeCell ref="A1854:C1854"/>
    <mergeCell ref="E1854:G1854"/>
    <mergeCell ref="A1855:C1855"/>
    <mergeCell ref="E1855:G1855"/>
    <mergeCell ref="A1856:G1856"/>
    <mergeCell ref="A1857:G1857"/>
    <mergeCell ref="A1858:G1858"/>
    <mergeCell ref="A1803:G1803"/>
    <mergeCell ref="A1804:G1804"/>
    <mergeCell ref="A1805:G1805"/>
    <mergeCell ref="E1808:F1808"/>
    <mergeCell ref="E1810:F1810"/>
    <mergeCell ref="A1850:G1850"/>
    <mergeCell ref="C1851:G1851"/>
    <mergeCell ref="A1852:C1852"/>
    <mergeCell ref="E1852:G1852"/>
    <mergeCell ref="A1642:C1642"/>
    <mergeCell ref="E1642:G1642"/>
    <mergeCell ref="A1643:C1643"/>
    <mergeCell ref="E1643:G1643"/>
    <mergeCell ref="A1591:G1591"/>
    <mergeCell ref="A1592:G1592"/>
    <mergeCell ref="A1593:G1593"/>
    <mergeCell ref="E1596:F1596"/>
    <mergeCell ref="E1598:F1598"/>
    <mergeCell ref="A1638:G1638"/>
    <mergeCell ref="A1640:C1640"/>
    <mergeCell ref="E1640:G1640"/>
    <mergeCell ref="A1641:C1641"/>
    <mergeCell ref="E1641:G1641"/>
    <mergeCell ref="A1322:C1322"/>
    <mergeCell ref="E1322:G1322"/>
    <mergeCell ref="A1323:C1323"/>
    <mergeCell ref="E1323:G1323"/>
    <mergeCell ref="A1324:C1324"/>
    <mergeCell ref="E1324:G1324"/>
    <mergeCell ref="A1325:C1325"/>
    <mergeCell ref="E1325:G1325"/>
    <mergeCell ref="A1272:C1272"/>
    <mergeCell ref="E1272:G1272"/>
    <mergeCell ref="A1273:G1273"/>
    <mergeCell ref="A1274:G1274"/>
    <mergeCell ref="A1275:G1275"/>
    <mergeCell ref="E1278:F1278"/>
    <mergeCell ref="E1280:F1280"/>
    <mergeCell ref="A1320:G1320"/>
    <mergeCell ref="C1321:G1321"/>
    <mergeCell ref="E1225:F1225"/>
    <mergeCell ref="E1227:F1227"/>
    <mergeCell ref="A1267:G1267"/>
    <mergeCell ref="C1268:G1268"/>
    <mergeCell ref="A1269:C1269"/>
    <mergeCell ref="E1269:G1269"/>
    <mergeCell ref="A1270:C1270"/>
    <mergeCell ref="E1270:G1270"/>
    <mergeCell ref="A1271:C1271"/>
    <mergeCell ref="E1271:G1271"/>
    <mergeCell ref="A1217:C1217"/>
    <mergeCell ref="E1217:G1217"/>
    <mergeCell ref="A1218:C1218"/>
    <mergeCell ref="E1218:G1218"/>
    <mergeCell ref="A1219:C1219"/>
    <mergeCell ref="E1219:G1219"/>
    <mergeCell ref="A1220:G1220"/>
    <mergeCell ref="A1221:G1221"/>
    <mergeCell ref="A1222:G1222"/>
    <mergeCell ref="A1167:G1167"/>
    <mergeCell ref="A1168:G1168"/>
    <mergeCell ref="A1169:G1169"/>
    <mergeCell ref="E1172:F1172"/>
    <mergeCell ref="E1174:F1174"/>
    <mergeCell ref="A1214:G1214"/>
    <mergeCell ref="C1215:G1215"/>
    <mergeCell ref="A1216:C1216"/>
    <mergeCell ref="E1216:G1216"/>
    <mergeCell ref="A1163:C1163"/>
    <mergeCell ref="E1163:G1163"/>
    <mergeCell ref="A1164:C1164"/>
    <mergeCell ref="E1164:G1164"/>
    <mergeCell ref="A1165:C1165"/>
    <mergeCell ref="E1165:G1165"/>
    <mergeCell ref="A1166:C1166"/>
    <mergeCell ref="E1166:G1166"/>
    <mergeCell ref="A1113:C1113"/>
    <mergeCell ref="E1113:G1113"/>
    <mergeCell ref="A1114:G1114"/>
    <mergeCell ref="A1115:G1115"/>
    <mergeCell ref="A1116:G1116"/>
    <mergeCell ref="E1119:F1119"/>
    <mergeCell ref="E1121:F1121"/>
    <mergeCell ref="A1161:G1161"/>
    <mergeCell ref="C1162:G1162"/>
    <mergeCell ref="E1066:F1066"/>
    <mergeCell ref="E1068:F1068"/>
    <mergeCell ref="A1108:G1108"/>
    <mergeCell ref="C1109:G1109"/>
    <mergeCell ref="A1110:C1110"/>
    <mergeCell ref="E1110:G1110"/>
    <mergeCell ref="A1111:C1111"/>
    <mergeCell ref="E1111:G1111"/>
    <mergeCell ref="A1112:C1112"/>
    <mergeCell ref="E1112:G1112"/>
    <mergeCell ref="A1058:C1058"/>
    <mergeCell ref="E1058:G1058"/>
    <mergeCell ref="A1059:C1059"/>
    <mergeCell ref="E1059:G1059"/>
    <mergeCell ref="A1060:C1060"/>
    <mergeCell ref="E1060:G1060"/>
    <mergeCell ref="A1061:G1061"/>
    <mergeCell ref="A1062:G1062"/>
    <mergeCell ref="A1063:G1063"/>
    <mergeCell ref="A1008:G1008"/>
    <mergeCell ref="A1009:G1009"/>
    <mergeCell ref="A1010:G1010"/>
    <mergeCell ref="E1013:F1013"/>
    <mergeCell ref="E1015:F1015"/>
    <mergeCell ref="A1055:G1055"/>
    <mergeCell ref="C1056:G1056"/>
    <mergeCell ref="A1057:C1057"/>
    <mergeCell ref="E1057:G1057"/>
    <mergeCell ref="A531:G531"/>
    <mergeCell ref="A532:G532"/>
    <mergeCell ref="A533:G533"/>
    <mergeCell ref="A583:C583"/>
    <mergeCell ref="E583:G583"/>
    <mergeCell ref="E536:F536"/>
    <mergeCell ref="E538:F538"/>
    <mergeCell ref="A578:G578"/>
    <mergeCell ref="C579:G579"/>
    <mergeCell ref="A580:C580"/>
    <mergeCell ref="E580:G580"/>
    <mergeCell ref="A581:C581"/>
    <mergeCell ref="E581:G581"/>
    <mergeCell ref="A582:C582"/>
    <mergeCell ref="E582:G582"/>
    <mergeCell ref="A528:C528"/>
    <mergeCell ref="E528:G528"/>
    <mergeCell ref="A529:C529"/>
    <mergeCell ref="E529:G529"/>
    <mergeCell ref="A530:C530"/>
    <mergeCell ref="E530:G530"/>
    <mergeCell ref="A478:G478"/>
    <mergeCell ref="A479:G479"/>
    <mergeCell ref="A480:G480"/>
    <mergeCell ref="E483:F483"/>
    <mergeCell ref="E485:F485"/>
    <mergeCell ref="A525:G525"/>
    <mergeCell ref="C526:G526"/>
    <mergeCell ref="A527:C527"/>
    <mergeCell ref="E527:G527"/>
    <mergeCell ref="A475:C475"/>
    <mergeCell ref="E475:G475"/>
    <mergeCell ref="A476:C476"/>
    <mergeCell ref="E476:G476"/>
    <mergeCell ref="A477:C477"/>
    <mergeCell ref="E477:G477"/>
    <mergeCell ref="A425:G425"/>
    <mergeCell ref="A426:G426"/>
    <mergeCell ref="A427:G427"/>
    <mergeCell ref="E430:F430"/>
    <mergeCell ref="E432:F432"/>
    <mergeCell ref="A472:G472"/>
    <mergeCell ref="C473:G473"/>
    <mergeCell ref="A474:C474"/>
    <mergeCell ref="E474:G474"/>
    <mergeCell ref="A424:C424"/>
    <mergeCell ref="E424:G424"/>
    <mergeCell ref="C420:G420"/>
    <mergeCell ref="A421:C421"/>
    <mergeCell ref="E421:G421"/>
    <mergeCell ref="A422:C422"/>
    <mergeCell ref="E422:G422"/>
    <mergeCell ref="A423:C423"/>
    <mergeCell ref="E423:G423"/>
    <mergeCell ref="A373:G373"/>
    <mergeCell ref="A374:G374"/>
    <mergeCell ref="E377:F377"/>
    <mergeCell ref="E379:F379"/>
    <mergeCell ref="A419:G419"/>
    <mergeCell ref="A370:C370"/>
    <mergeCell ref="E370:G370"/>
    <mergeCell ref="A371:C371"/>
    <mergeCell ref="E371:G371"/>
    <mergeCell ref="A372:G372"/>
    <mergeCell ref="A366:G366"/>
    <mergeCell ref="A368:C368"/>
    <mergeCell ref="E368:G368"/>
    <mergeCell ref="A369:C369"/>
    <mergeCell ref="E369:G369"/>
    <mergeCell ref="A319:G319"/>
    <mergeCell ref="A320:G320"/>
    <mergeCell ref="A321:G321"/>
    <mergeCell ref="E324:F324"/>
    <mergeCell ref="E326:F326"/>
    <mergeCell ref="A317:C317"/>
    <mergeCell ref="E317:G317"/>
    <mergeCell ref="A318:C318"/>
    <mergeCell ref="E318:G318"/>
    <mergeCell ref="A313:G313"/>
    <mergeCell ref="A315:C315"/>
    <mergeCell ref="E315:G315"/>
    <mergeCell ref="A316:C316"/>
    <mergeCell ref="E316:G316"/>
    <mergeCell ref="A266:G266"/>
    <mergeCell ref="A267:G267"/>
    <mergeCell ref="A268:G268"/>
    <mergeCell ref="E271:F271"/>
    <mergeCell ref="E273:F273"/>
    <mergeCell ref="A211:C211"/>
    <mergeCell ref="E211:G211"/>
    <mergeCell ref="A212:C212"/>
    <mergeCell ref="E212:G212"/>
    <mergeCell ref="A213:G213"/>
    <mergeCell ref="A214:G214"/>
    <mergeCell ref="A215:G215"/>
    <mergeCell ref="E218:F218"/>
    <mergeCell ref="E220:F220"/>
    <mergeCell ref="A264:C264"/>
    <mergeCell ref="E264:G264"/>
    <mergeCell ref="A265:C265"/>
    <mergeCell ref="E265:G265"/>
    <mergeCell ref="A260:G260"/>
    <mergeCell ref="A262:C262"/>
    <mergeCell ref="E262:G262"/>
    <mergeCell ref="A263:C263"/>
    <mergeCell ref="E263:G263"/>
    <mergeCell ref="A207:G207"/>
    <mergeCell ref="A209:C209"/>
    <mergeCell ref="E209:G209"/>
    <mergeCell ref="A210:C210"/>
    <mergeCell ref="E210:G210"/>
    <mergeCell ref="A160:G160"/>
    <mergeCell ref="A161:G161"/>
    <mergeCell ref="A162:G162"/>
    <mergeCell ref="E165:F165"/>
    <mergeCell ref="E167:F167"/>
    <mergeCell ref="A158:C158"/>
    <mergeCell ref="E158:G158"/>
    <mergeCell ref="A159:C159"/>
    <mergeCell ref="E159:G159"/>
    <mergeCell ref="A154:G154"/>
    <mergeCell ref="A156:C156"/>
    <mergeCell ref="E156:G156"/>
    <mergeCell ref="A157:C157"/>
    <mergeCell ref="E157:G157"/>
    <mergeCell ref="A107:G107"/>
    <mergeCell ref="A108:G108"/>
    <mergeCell ref="A109:G109"/>
    <mergeCell ref="E112:F112"/>
    <mergeCell ref="E114:F114"/>
    <mergeCell ref="A1:G1"/>
    <mergeCell ref="A2:G2"/>
    <mergeCell ref="A3:G3"/>
    <mergeCell ref="E6:F6"/>
    <mergeCell ref="E8:F8"/>
    <mergeCell ref="A48:G48"/>
    <mergeCell ref="A54:G54"/>
    <mergeCell ref="A55:G55"/>
    <mergeCell ref="A56:G56"/>
    <mergeCell ref="E59:F59"/>
    <mergeCell ref="A53:C53"/>
    <mergeCell ref="E53:G53"/>
    <mergeCell ref="A50:C50"/>
    <mergeCell ref="E50:G50"/>
    <mergeCell ref="A51:C51"/>
    <mergeCell ref="E51:G51"/>
    <mergeCell ref="A52:C52"/>
    <mergeCell ref="E52:G52"/>
    <mergeCell ref="E61:F61"/>
    <mergeCell ref="A101:G101"/>
    <mergeCell ref="A106:C106"/>
    <mergeCell ref="E106:G106"/>
    <mergeCell ref="A103:C103"/>
    <mergeCell ref="E103:G103"/>
    <mergeCell ref="A104:C104"/>
    <mergeCell ref="E104:G104"/>
    <mergeCell ref="A105:C105"/>
    <mergeCell ref="E105:G105"/>
    <mergeCell ref="A634:C634"/>
    <mergeCell ref="E634:G634"/>
    <mergeCell ref="A635:C635"/>
    <mergeCell ref="E635:G635"/>
    <mergeCell ref="A636:C636"/>
    <mergeCell ref="E636:G636"/>
    <mergeCell ref="A584:G584"/>
    <mergeCell ref="A585:G585"/>
    <mergeCell ref="A586:G586"/>
    <mergeCell ref="E589:F589"/>
    <mergeCell ref="E591:F591"/>
    <mergeCell ref="A631:G631"/>
    <mergeCell ref="C632:G632"/>
    <mergeCell ref="A633:C633"/>
    <mergeCell ref="E633:G633"/>
    <mergeCell ref="A637:G637"/>
    <mergeCell ref="A638:G638"/>
    <mergeCell ref="A639:G639"/>
    <mergeCell ref="E642:F642"/>
    <mergeCell ref="E644:F644"/>
    <mergeCell ref="A684:G684"/>
    <mergeCell ref="C685:G685"/>
    <mergeCell ref="A686:C686"/>
    <mergeCell ref="E686:G686"/>
    <mergeCell ref="A687:C687"/>
    <mergeCell ref="E687:G687"/>
    <mergeCell ref="A688:C688"/>
    <mergeCell ref="E688:G688"/>
    <mergeCell ref="A739:C739"/>
    <mergeCell ref="E739:G739"/>
    <mergeCell ref="A740:C740"/>
    <mergeCell ref="E740:G740"/>
    <mergeCell ref="A741:C741"/>
    <mergeCell ref="E741:G741"/>
    <mergeCell ref="A742:C742"/>
    <mergeCell ref="E742:G742"/>
    <mergeCell ref="A689:C689"/>
    <mergeCell ref="E689:G689"/>
    <mergeCell ref="A690:G690"/>
    <mergeCell ref="A691:G691"/>
    <mergeCell ref="A692:G692"/>
    <mergeCell ref="E695:F695"/>
    <mergeCell ref="E697:F697"/>
    <mergeCell ref="A737:G737"/>
    <mergeCell ref="C738:G738"/>
    <mergeCell ref="A793:C793"/>
    <mergeCell ref="E793:G793"/>
    <mergeCell ref="A794:C794"/>
    <mergeCell ref="E794:G794"/>
    <mergeCell ref="A795:C795"/>
    <mergeCell ref="E795:G795"/>
    <mergeCell ref="A743:G743"/>
    <mergeCell ref="A744:G744"/>
    <mergeCell ref="A745:G745"/>
    <mergeCell ref="E748:F748"/>
    <mergeCell ref="E750:F750"/>
    <mergeCell ref="A790:G790"/>
    <mergeCell ref="C791:G791"/>
    <mergeCell ref="A792:C792"/>
    <mergeCell ref="E792:G792"/>
    <mergeCell ref="A846:C846"/>
    <mergeCell ref="E846:G846"/>
    <mergeCell ref="A847:C847"/>
    <mergeCell ref="E847:G847"/>
    <mergeCell ref="A848:C848"/>
    <mergeCell ref="E848:G848"/>
    <mergeCell ref="A796:G796"/>
    <mergeCell ref="A797:G797"/>
    <mergeCell ref="A798:G798"/>
    <mergeCell ref="E801:F801"/>
    <mergeCell ref="E803:F803"/>
    <mergeCell ref="A843:G843"/>
    <mergeCell ref="C844:G844"/>
    <mergeCell ref="A845:C845"/>
    <mergeCell ref="E845:G845"/>
    <mergeCell ref="A899:C899"/>
    <mergeCell ref="E899:G899"/>
    <mergeCell ref="A900:C900"/>
    <mergeCell ref="E900:G900"/>
    <mergeCell ref="A901:C901"/>
    <mergeCell ref="E901:G901"/>
    <mergeCell ref="A849:G849"/>
    <mergeCell ref="A850:G850"/>
    <mergeCell ref="A851:G851"/>
    <mergeCell ref="E854:F854"/>
    <mergeCell ref="E856:F856"/>
    <mergeCell ref="A896:G896"/>
    <mergeCell ref="C897:G897"/>
    <mergeCell ref="A898:C898"/>
    <mergeCell ref="E898:G898"/>
    <mergeCell ref="A952:C952"/>
    <mergeCell ref="E952:G952"/>
    <mergeCell ref="A953:C953"/>
    <mergeCell ref="E953:G953"/>
    <mergeCell ref="A954:C954"/>
    <mergeCell ref="E954:G954"/>
    <mergeCell ref="A902:G902"/>
    <mergeCell ref="A903:G903"/>
    <mergeCell ref="A904:G904"/>
    <mergeCell ref="E907:F907"/>
    <mergeCell ref="E909:F909"/>
    <mergeCell ref="A949:G949"/>
    <mergeCell ref="C950:G950"/>
    <mergeCell ref="A951:C951"/>
    <mergeCell ref="E951:G951"/>
    <mergeCell ref="A1005:C1005"/>
    <mergeCell ref="E1005:G1005"/>
    <mergeCell ref="A1006:C1006"/>
    <mergeCell ref="E1006:G1006"/>
    <mergeCell ref="A1007:C1007"/>
    <mergeCell ref="E1007:G1007"/>
    <mergeCell ref="A955:G955"/>
    <mergeCell ref="A956:G956"/>
    <mergeCell ref="A957:G957"/>
    <mergeCell ref="E960:F960"/>
    <mergeCell ref="E962:F962"/>
    <mergeCell ref="A1002:G1002"/>
    <mergeCell ref="C1003:G1003"/>
    <mergeCell ref="A1004:C1004"/>
    <mergeCell ref="E1004:G1004"/>
    <mergeCell ref="A1376:C1376"/>
    <mergeCell ref="E1376:G1376"/>
    <mergeCell ref="A1377:C1377"/>
    <mergeCell ref="E1377:G1377"/>
    <mergeCell ref="A1378:C1378"/>
    <mergeCell ref="E1378:G1378"/>
    <mergeCell ref="A1326:G1326"/>
    <mergeCell ref="A1327:G1327"/>
    <mergeCell ref="A1328:G1328"/>
    <mergeCell ref="E1331:F1331"/>
    <mergeCell ref="E1333:F1333"/>
    <mergeCell ref="A1373:G1373"/>
    <mergeCell ref="C1374:G1374"/>
    <mergeCell ref="A1375:C1375"/>
    <mergeCell ref="E1375:G1375"/>
    <mergeCell ref="A1429:C1429"/>
    <mergeCell ref="E1429:G1429"/>
    <mergeCell ref="A1430:C1430"/>
    <mergeCell ref="E1430:G1430"/>
    <mergeCell ref="A1431:C1431"/>
    <mergeCell ref="E1431:G1431"/>
    <mergeCell ref="A1379:G1379"/>
    <mergeCell ref="A1380:G1380"/>
    <mergeCell ref="A1381:G1381"/>
    <mergeCell ref="E1384:F1384"/>
    <mergeCell ref="E1386:F1386"/>
    <mergeCell ref="A1426:G1426"/>
    <mergeCell ref="C1427:G1427"/>
    <mergeCell ref="A1428:C1428"/>
    <mergeCell ref="E1428:G1428"/>
    <mergeCell ref="A1482:C1482"/>
    <mergeCell ref="E1482:G1482"/>
    <mergeCell ref="A1483:C1483"/>
    <mergeCell ref="E1483:G1483"/>
    <mergeCell ref="A1484:C1484"/>
    <mergeCell ref="E1484:G1484"/>
    <mergeCell ref="A1432:G1432"/>
    <mergeCell ref="A1433:G1433"/>
    <mergeCell ref="A1434:G1434"/>
    <mergeCell ref="E1437:F1437"/>
    <mergeCell ref="E1439:F1439"/>
    <mergeCell ref="A1479:G1479"/>
    <mergeCell ref="A1481:C1481"/>
    <mergeCell ref="E1481:G1481"/>
    <mergeCell ref="A1536:C1536"/>
    <mergeCell ref="E1536:G1536"/>
    <mergeCell ref="A1537:C1537"/>
    <mergeCell ref="E1537:G1537"/>
    <mergeCell ref="A1485:G1485"/>
    <mergeCell ref="A1486:G1486"/>
    <mergeCell ref="A1487:G1487"/>
    <mergeCell ref="E1490:F1490"/>
    <mergeCell ref="E1492:F1492"/>
    <mergeCell ref="A1532:G1532"/>
    <mergeCell ref="A1534:C1534"/>
    <mergeCell ref="E1534:G1534"/>
    <mergeCell ref="A1535:C1535"/>
    <mergeCell ref="E1535:G1535"/>
    <mergeCell ref="A1589:C1589"/>
    <mergeCell ref="E1589:G1589"/>
    <mergeCell ref="A1590:C1590"/>
    <mergeCell ref="E1590:G1590"/>
    <mergeCell ref="A1538:G1538"/>
    <mergeCell ref="A1539:G1539"/>
    <mergeCell ref="A1540:G1540"/>
    <mergeCell ref="E1543:F1543"/>
    <mergeCell ref="E1545:F1545"/>
    <mergeCell ref="A1585:G1585"/>
    <mergeCell ref="A1587:C1587"/>
    <mergeCell ref="E1587:G1587"/>
    <mergeCell ref="A1588:C1588"/>
    <mergeCell ref="E1588:G1588"/>
    <mergeCell ref="A1644:G1644"/>
    <mergeCell ref="A1645:G1645"/>
    <mergeCell ref="A1646:G1646"/>
    <mergeCell ref="E1649:F1649"/>
    <mergeCell ref="E1651:F1651"/>
    <mergeCell ref="A1691:G1691"/>
    <mergeCell ref="A1693:C1693"/>
    <mergeCell ref="E1693:G1693"/>
    <mergeCell ref="A1694:C1694"/>
    <mergeCell ref="E1694:G1694"/>
    <mergeCell ref="A1695:C1695"/>
    <mergeCell ref="E1695:G1695"/>
    <mergeCell ref="A1696:C1696"/>
    <mergeCell ref="E1696:G1696"/>
    <mergeCell ref="A1697:G1697"/>
    <mergeCell ref="A1698:G1698"/>
    <mergeCell ref="A1699:G1699"/>
    <mergeCell ref="E1702:F1702"/>
    <mergeCell ref="E1704:F1704"/>
    <mergeCell ref="A1744:G1744"/>
    <mergeCell ref="C1745:G1745"/>
    <mergeCell ref="A1746:C1746"/>
    <mergeCell ref="E1746:G1746"/>
    <mergeCell ref="A1747:C1747"/>
    <mergeCell ref="E1747:G1747"/>
    <mergeCell ref="A1748:C1748"/>
    <mergeCell ref="E1748:G1748"/>
    <mergeCell ref="A1749:C1749"/>
    <mergeCell ref="E1749:G1749"/>
    <mergeCell ref="A1800:C1800"/>
    <mergeCell ref="E1800:G1800"/>
    <mergeCell ref="A1801:C1801"/>
    <mergeCell ref="E1801:G1801"/>
    <mergeCell ref="A1802:C1802"/>
    <mergeCell ref="E1802:G1802"/>
    <mergeCell ref="A1750:G1750"/>
    <mergeCell ref="A1751:G1751"/>
    <mergeCell ref="A1752:G1752"/>
    <mergeCell ref="E1755:F1755"/>
    <mergeCell ref="E1757:F1757"/>
    <mergeCell ref="A1797:G1797"/>
    <mergeCell ref="C1798:G1798"/>
    <mergeCell ref="A1799:C1799"/>
    <mergeCell ref="E1799:G1799"/>
    <mergeCell ref="A1962:G1962"/>
    <mergeCell ref="A1963:G1963"/>
    <mergeCell ref="A1964:G1964"/>
    <mergeCell ref="E1967:F1967"/>
    <mergeCell ref="E1969:F1969"/>
    <mergeCell ref="A2009:G2009"/>
    <mergeCell ref="A2011:C2011"/>
    <mergeCell ref="E2011:G2011"/>
    <mergeCell ref="A2012:C2012"/>
    <mergeCell ref="E2012:G2012"/>
    <mergeCell ref="A2013:C2013"/>
    <mergeCell ref="E2013:G2013"/>
    <mergeCell ref="A2014:C2014"/>
    <mergeCell ref="E2014:G2014"/>
    <mergeCell ref="A2015:G2015"/>
    <mergeCell ref="A2016:G2016"/>
    <mergeCell ref="A2017:G2017"/>
    <mergeCell ref="E2020:F2020"/>
    <mergeCell ref="E2022:F2022"/>
    <mergeCell ref="A2062:G2062"/>
    <mergeCell ref="A2064:C2064"/>
    <mergeCell ref="E2064:G2064"/>
    <mergeCell ref="A2065:C2065"/>
    <mergeCell ref="E2065:G2065"/>
    <mergeCell ref="A2066:C2066"/>
    <mergeCell ref="E2066:G2066"/>
    <mergeCell ref="A2067:C2067"/>
    <mergeCell ref="E2067:G2067"/>
    <mergeCell ref="A2068:G2068"/>
    <mergeCell ref="A2069:G2069"/>
    <mergeCell ref="A2070:G2070"/>
    <mergeCell ref="E2073:F2073"/>
    <mergeCell ref="E2075:F2075"/>
    <mergeCell ref="A2115:G2115"/>
    <mergeCell ref="A2117:C2117"/>
    <mergeCell ref="E2117:G2117"/>
    <mergeCell ref="A2118:C2118"/>
    <mergeCell ref="E2118:G2118"/>
    <mergeCell ref="A2119:C2119"/>
    <mergeCell ref="E2119:G2119"/>
    <mergeCell ref="A2120:C2120"/>
    <mergeCell ref="E2120:G2120"/>
    <mergeCell ref="A2121:G2121"/>
    <mergeCell ref="A2122:G2122"/>
    <mergeCell ref="A2123:G2123"/>
    <mergeCell ref="E2126:F2126"/>
    <mergeCell ref="E2128:F2128"/>
    <mergeCell ref="A2168:G2168"/>
    <mergeCell ref="A2170:C2170"/>
    <mergeCell ref="E2170:G2170"/>
    <mergeCell ref="A2171:C2171"/>
    <mergeCell ref="E2171:G2171"/>
    <mergeCell ref="A2172:C2172"/>
    <mergeCell ref="E2172:G2172"/>
    <mergeCell ref="A2173:C2173"/>
    <mergeCell ref="E2173:G2173"/>
    <mergeCell ref="A2169:G2169"/>
    <mergeCell ref="A2174:G2174"/>
    <mergeCell ref="A2175:G2175"/>
    <mergeCell ref="A2176:G2176"/>
    <mergeCell ref="E2179:F2179"/>
    <mergeCell ref="E2181:F2181"/>
    <mergeCell ref="A2221:G2221"/>
    <mergeCell ref="A2223:C2223"/>
    <mergeCell ref="E2223:G2223"/>
    <mergeCell ref="A2224:C2224"/>
    <mergeCell ref="E2224:G2224"/>
    <mergeCell ref="A2225:C2225"/>
    <mergeCell ref="E2225:G2225"/>
    <mergeCell ref="A2226:C2226"/>
    <mergeCell ref="E2226:G2226"/>
    <mergeCell ref="A2227:G2227"/>
    <mergeCell ref="A2228:G2228"/>
    <mergeCell ref="A2229:G2229"/>
    <mergeCell ref="E2232:F2232"/>
    <mergeCell ref="E2234:F2234"/>
    <mergeCell ref="A2274:G2274"/>
    <mergeCell ref="A2276:C2276"/>
    <mergeCell ref="E2276:G2276"/>
    <mergeCell ref="A2277:C2277"/>
    <mergeCell ref="E2277:G2277"/>
    <mergeCell ref="A2278:C2278"/>
    <mergeCell ref="E2278:G2278"/>
    <mergeCell ref="A2279:C2279"/>
    <mergeCell ref="E2279:G2279"/>
  </mergeCells>
  <pageMargins left="0.39370078740157483" right="0.39370078740157483" top="0.59055118110236227" bottom="0.74803149606299213" header="0.51181102362204722" footer="0.51181102362204722"/>
  <pageSetup fitToWidth="0" orientation="portrait" verticalDpi="3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99"/>
  <sheetViews>
    <sheetView zoomScale="110" zoomScaleNormal="110" workbookViewId="0">
      <selection activeCell="M24" sqref="M2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5703125" style="2" customWidth="1"/>
    <col min="8" max="8" width="11.28515625" style="1" bestFit="1" customWidth="1"/>
    <col min="9" max="9" width="30.7109375" style="2" customWidth="1"/>
    <col min="10" max="10" width="12.85546875" style="2" bestFit="1" customWidth="1"/>
    <col min="11" max="11" width="14.85546875" style="2" customWidth="1"/>
    <col min="12" max="12" width="13.7109375" style="2" customWidth="1"/>
    <col min="13" max="13" width="19.85546875" style="2" customWidth="1"/>
    <col min="14" max="14" width="10.28515625" style="2" bestFit="1" customWidth="1"/>
    <col min="15" max="15" width="10.42578125" style="2" bestFit="1" customWidth="1"/>
    <col min="16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4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4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4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4" x14ac:dyDescent="0.2">
      <c r="A4" s="6"/>
      <c r="B4" s="99"/>
      <c r="C4" s="8"/>
      <c r="D4" s="9"/>
      <c r="E4" s="99"/>
      <c r="F4" s="10"/>
      <c r="G4" s="11" t="s">
        <v>8</v>
      </c>
    </row>
    <row r="5" spans="1:14" x14ac:dyDescent="0.2">
      <c r="A5" s="12" t="s">
        <v>1</v>
      </c>
      <c r="B5" s="13"/>
      <c r="C5" s="14" t="s">
        <v>7</v>
      </c>
      <c r="D5" s="13"/>
      <c r="E5" s="286" t="s">
        <v>1454</v>
      </c>
      <c r="F5" s="287"/>
      <c r="G5" s="288" t="s">
        <v>1455</v>
      </c>
    </row>
    <row r="6" spans="1:14" x14ac:dyDescent="0.2">
      <c r="A6" s="17" t="s">
        <v>8</v>
      </c>
      <c r="B6" s="100"/>
      <c r="C6" s="19"/>
      <c r="D6" s="4"/>
      <c r="E6" s="1145"/>
      <c r="F6" s="1146"/>
      <c r="G6" s="20"/>
    </row>
    <row r="7" spans="1:14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248</v>
      </c>
    </row>
    <row r="8" spans="1:14" x14ac:dyDescent="0.2">
      <c r="A8" s="6"/>
      <c r="B8" s="99"/>
      <c r="C8" s="8"/>
      <c r="D8" s="8"/>
      <c r="E8" s="1147"/>
      <c r="F8" s="1148"/>
      <c r="G8" s="25"/>
    </row>
    <row r="9" spans="1:14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4" ht="13.5" thickTop="1" x14ac:dyDescent="0.2">
      <c r="A10" s="345">
        <v>1</v>
      </c>
      <c r="B10" s="382"/>
      <c r="C10" s="249" t="s">
        <v>178</v>
      </c>
      <c r="D10" s="265" t="s">
        <v>450</v>
      </c>
      <c r="E10" s="383">
        <v>15</v>
      </c>
      <c r="F10" s="163">
        <v>18750</v>
      </c>
      <c r="G10" s="261">
        <f>F10*E10</f>
        <v>281250</v>
      </c>
      <c r="K10" s="163"/>
      <c r="L10" s="164"/>
      <c r="M10" s="164"/>
      <c r="N10" s="164"/>
    </row>
    <row r="11" spans="1:14" x14ac:dyDescent="0.2">
      <c r="A11" s="345">
        <f>A10+1</f>
        <v>2</v>
      </c>
      <c r="B11" s="382"/>
      <c r="C11" s="249" t="s">
        <v>246</v>
      </c>
      <c r="D11" s="265" t="s">
        <v>451</v>
      </c>
      <c r="E11" s="383">
        <v>15</v>
      </c>
      <c r="F11" s="128">
        <v>66000</v>
      </c>
      <c r="G11" s="261">
        <f t="shared" ref="G11:G14" si="0">F11*E11</f>
        <v>990000</v>
      </c>
      <c r="K11" s="128"/>
      <c r="L11" s="164"/>
      <c r="M11" s="164"/>
      <c r="N11" s="164"/>
    </row>
    <row r="12" spans="1:14" x14ac:dyDescent="0.2">
      <c r="A12" s="345">
        <f>A11+1</f>
        <v>3</v>
      </c>
      <c r="B12" s="382"/>
      <c r="C12" s="266" t="s">
        <v>246</v>
      </c>
      <c r="D12" s="265" t="s">
        <v>452</v>
      </c>
      <c r="E12" s="522">
        <v>15</v>
      </c>
      <c r="F12" s="128">
        <v>90000</v>
      </c>
      <c r="G12" s="261">
        <f t="shared" si="0"/>
        <v>1350000</v>
      </c>
      <c r="K12" s="128"/>
      <c r="L12" s="164"/>
      <c r="M12" s="164"/>
      <c r="N12" s="164"/>
    </row>
    <row r="13" spans="1:14" x14ac:dyDescent="0.2">
      <c r="A13" s="345">
        <f>A12+1</f>
        <v>4</v>
      </c>
      <c r="B13" s="382"/>
      <c r="C13" s="249" t="s">
        <v>337</v>
      </c>
      <c r="D13" s="265" t="s">
        <v>439</v>
      </c>
      <c r="E13" s="388">
        <v>6</v>
      </c>
      <c r="F13" s="128">
        <v>56250</v>
      </c>
      <c r="G13" s="261">
        <f t="shared" si="0"/>
        <v>337500</v>
      </c>
      <c r="J13" s="411"/>
      <c r="K13" s="128"/>
      <c r="L13" s="164"/>
      <c r="M13" s="164"/>
      <c r="N13" s="164"/>
    </row>
    <row r="14" spans="1:14" x14ac:dyDescent="0.2">
      <c r="A14" s="345">
        <f>A13+1</f>
        <v>5</v>
      </c>
      <c r="B14" s="389"/>
      <c r="C14" s="249" t="s">
        <v>430</v>
      </c>
      <c r="D14" s="265" t="s">
        <v>440</v>
      </c>
      <c r="E14" s="390">
        <v>3</v>
      </c>
      <c r="F14" s="128">
        <v>52500</v>
      </c>
      <c r="G14" s="261">
        <f t="shared" si="0"/>
        <v>157500</v>
      </c>
      <c r="J14" s="411"/>
      <c r="K14" s="128"/>
      <c r="L14" s="164"/>
      <c r="M14" s="164"/>
      <c r="N14" s="164"/>
    </row>
    <row r="15" spans="1:14" x14ac:dyDescent="0.2">
      <c r="A15" s="29"/>
      <c r="B15" s="151"/>
      <c r="C15" s="119"/>
      <c r="D15" s="144"/>
      <c r="E15" s="108"/>
      <c r="F15" s="150"/>
      <c r="G15" s="261"/>
      <c r="J15" s="411"/>
    </row>
    <row r="16" spans="1:14" x14ac:dyDescent="0.2">
      <c r="A16" s="29"/>
      <c r="B16" s="151"/>
      <c r="C16" s="119"/>
      <c r="D16" s="144"/>
      <c r="E16" s="108"/>
      <c r="F16" s="150"/>
      <c r="G16" s="261"/>
    </row>
    <row r="17" spans="1:7" x14ac:dyDescent="0.2">
      <c r="A17" s="29"/>
      <c r="B17" s="101"/>
      <c r="C17" s="119"/>
      <c r="D17" s="144"/>
      <c r="E17" s="104"/>
      <c r="F17" s="128"/>
      <c r="G17" s="261"/>
    </row>
    <row r="18" spans="1:7" x14ac:dyDescent="0.2">
      <c r="A18" s="29"/>
      <c r="B18" s="106"/>
      <c r="C18" s="41"/>
      <c r="D18" s="144"/>
      <c r="E18" s="104"/>
      <c r="F18" s="128"/>
      <c r="G18" s="261"/>
    </row>
    <row r="19" spans="1:7" x14ac:dyDescent="0.2">
      <c r="A19" s="29"/>
      <c r="B19" s="105"/>
      <c r="C19" s="41"/>
      <c r="D19" s="144"/>
      <c r="E19" s="267"/>
      <c r="F19" s="152"/>
      <c r="G19" s="261"/>
    </row>
    <row r="20" spans="1:7" x14ac:dyDescent="0.2">
      <c r="A20" s="29"/>
      <c r="B20" s="107"/>
      <c r="C20" s="41"/>
      <c r="D20" s="144"/>
      <c r="E20" s="153"/>
      <c r="F20" s="128"/>
      <c r="G20" s="261"/>
    </row>
    <row r="21" spans="1:7" x14ac:dyDescent="0.2">
      <c r="A21" s="29"/>
      <c r="B21" s="107"/>
      <c r="C21" s="41"/>
      <c r="D21" s="144"/>
      <c r="E21" s="208"/>
      <c r="F21" s="128"/>
      <c r="G21" s="261"/>
    </row>
    <row r="22" spans="1:7" x14ac:dyDescent="0.2">
      <c r="A22" s="29"/>
      <c r="B22" s="101"/>
      <c r="C22" s="41"/>
      <c r="D22" s="67"/>
      <c r="E22" s="153"/>
      <c r="F22" s="128"/>
      <c r="G22" s="261"/>
    </row>
    <row r="23" spans="1:7" x14ac:dyDescent="0.2">
      <c r="A23" s="29"/>
      <c r="B23" s="106"/>
      <c r="C23" s="41"/>
      <c r="D23" s="67"/>
      <c r="E23" s="104"/>
      <c r="F23" s="154"/>
      <c r="G23" s="261"/>
    </row>
    <row r="24" spans="1:7" x14ac:dyDescent="0.2">
      <c r="A24" s="29"/>
      <c r="B24" s="105"/>
      <c r="C24" s="41"/>
      <c r="D24" s="130"/>
      <c r="E24" s="104"/>
      <c r="F24" s="154"/>
      <c r="G24" s="261"/>
    </row>
    <row r="25" spans="1:7" x14ac:dyDescent="0.2">
      <c r="A25" s="29"/>
      <c r="B25" s="105"/>
      <c r="C25" s="41"/>
      <c r="D25" s="67"/>
      <c r="E25" s="104"/>
      <c r="F25" s="154"/>
      <c r="G25" s="261"/>
    </row>
    <row r="26" spans="1:7" x14ac:dyDescent="0.2">
      <c r="A26" s="29"/>
      <c r="B26" s="101"/>
      <c r="C26" s="41"/>
      <c r="D26" s="144"/>
      <c r="E26" s="104"/>
      <c r="F26" s="154"/>
      <c r="G26" s="261"/>
    </row>
    <row r="27" spans="1:7" x14ac:dyDescent="0.2">
      <c r="A27" s="29"/>
      <c r="B27" s="101"/>
      <c r="C27" s="41"/>
      <c r="D27" s="144"/>
      <c r="E27" s="104"/>
      <c r="F27" s="154"/>
      <c r="G27" s="261"/>
    </row>
    <row r="28" spans="1:7" x14ac:dyDescent="0.2">
      <c r="A28" s="29"/>
      <c r="B28" s="101"/>
      <c r="C28" s="41"/>
      <c r="D28" s="136"/>
      <c r="E28" s="104"/>
      <c r="F28" s="154"/>
      <c r="G28" s="261"/>
    </row>
    <row r="29" spans="1:7" x14ac:dyDescent="0.2">
      <c r="A29" s="29"/>
      <c r="B29" s="101"/>
      <c r="C29" s="41"/>
      <c r="D29" s="136"/>
      <c r="E29" s="104"/>
      <c r="F29" s="154" t="s">
        <v>152</v>
      </c>
      <c r="G29" s="261"/>
    </row>
    <row r="30" spans="1:7" x14ac:dyDescent="0.2">
      <c r="A30" s="29"/>
      <c r="B30" s="101"/>
      <c r="C30" s="41"/>
      <c r="D30" s="136"/>
      <c r="E30" s="104"/>
      <c r="F30" s="154"/>
      <c r="G30" s="261"/>
    </row>
    <row r="31" spans="1:7" x14ac:dyDescent="0.2">
      <c r="A31" s="29"/>
      <c r="B31" s="101"/>
      <c r="C31" s="41"/>
      <c r="D31" s="136"/>
      <c r="E31" s="104"/>
      <c r="F31" s="154"/>
      <c r="G31" s="261"/>
    </row>
    <row r="32" spans="1:7" x14ac:dyDescent="0.2">
      <c r="A32" s="29"/>
      <c r="B32" s="101"/>
      <c r="C32" s="41"/>
      <c r="D32" s="62"/>
      <c r="E32" s="104"/>
      <c r="F32" s="154"/>
      <c r="G32" s="261"/>
    </row>
    <row r="33" spans="1:7" x14ac:dyDescent="0.2">
      <c r="A33" s="29"/>
      <c r="B33" s="101"/>
      <c r="C33" s="41"/>
      <c r="D33" s="67"/>
      <c r="E33" s="104"/>
      <c r="F33" s="154"/>
      <c r="G33" s="261"/>
    </row>
    <row r="34" spans="1:7" x14ac:dyDescent="0.2">
      <c r="A34" s="29"/>
      <c r="B34" s="101"/>
      <c r="C34" s="41"/>
      <c r="D34" s="144"/>
      <c r="E34" s="104"/>
      <c r="F34" s="154"/>
      <c r="G34" s="261"/>
    </row>
    <row r="35" spans="1:7" x14ac:dyDescent="0.2">
      <c r="A35" s="29"/>
      <c r="B35" s="101"/>
      <c r="C35" s="41"/>
      <c r="D35" s="144"/>
      <c r="E35" s="108"/>
      <c r="F35" s="128"/>
      <c r="G35" s="261"/>
    </row>
    <row r="36" spans="1:7" x14ac:dyDescent="0.2">
      <c r="A36" s="29"/>
      <c r="B36" s="101"/>
      <c r="C36" s="41"/>
      <c r="D36" s="136"/>
      <c r="E36" s="153"/>
      <c r="F36" s="128"/>
      <c r="G36" s="261"/>
    </row>
    <row r="37" spans="1:7" x14ac:dyDescent="0.2">
      <c r="A37" s="29"/>
      <c r="B37" s="101"/>
      <c r="C37" s="41"/>
      <c r="D37" s="136"/>
      <c r="E37" s="153"/>
      <c r="F37" s="128"/>
      <c r="G37" s="261"/>
    </row>
    <row r="38" spans="1:7" x14ac:dyDescent="0.2">
      <c r="A38" s="29"/>
      <c r="B38" s="101"/>
      <c r="C38" s="41"/>
      <c r="D38" s="136"/>
      <c r="E38" s="102"/>
      <c r="F38" s="128"/>
      <c r="G38" s="261"/>
    </row>
    <row r="39" spans="1:7" x14ac:dyDescent="0.2">
      <c r="A39" s="29"/>
      <c r="B39" s="101"/>
      <c r="C39" s="31"/>
      <c r="D39" s="67"/>
      <c r="E39" s="131"/>
      <c r="F39" s="117"/>
      <c r="G39" s="261"/>
    </row>
    <row r="40" spans="1:7" x14ac:dyDescent="0.2">
      <c r="A40" s="29"/>
      <c r="B40" s="101"/>
      <c r="C40" s="41"/>
      <c r="D40" s="144"/>
      <c r="E40" s="108"/>
      <c r="F40" s="149"/>
      <c r="G40" s="261"/>
    </row>
    <row r="41" spans="1:7" x14ac:dyDescent="0.2">
      <c r="A41" s="29"/>
      <c r="B41" s="101"/>
      <c r="C41" s="41"/>
      <c r="D41" s="129"/>
      <c r="E41" s="108"/>
      <c r="F41" s="128"/>
      <c r="G41" s="261"/>
    </row>
    <row r="42" spans="1:7" x14ac:dyDescent="0.2">
      <c r="A42" s="29"/>
      <c r="B42" s="101"/>
      <c r="C42" s="41"/>
      <c r="D42" s="129"/>
      <c r="E42" s="108"/>
      <c r="F42" s="149"/>
      <c r="G42" s="261"/>
    </row>
    <row r="43" spans="1:7" ht="13.5" thickBot="1" x14ac:dyDescent="0.25">
      <c r="A43" s="212"/>
      <c r="B43" s="132"/>
      <c r="C43" s="115"/>
      <c r="D43" s="115"/>
      <c r="E43" s="132"/>
      <c r="F43" s="49" t="s">
        <v>15</v>
      </c>
      <c r="G43" s="50">
        <f>SUM(G10:G42)</f>
        <v>3116250</v>
      </c>
    </row>
    <row r="44" spans="1:7" ht="13.5" thickTop="1" x14ac:dyDescent="0.2">
      <c r="A44" s="1149" t="s">
        <v>359</v>
      </c>
      <c r="B44" s="1150"/>
      <c r="C44" s="1150"/>
      <c r="D44" s="1150"/>
      <c r="E44" s="1150"/>
      <c r="F44" s="1150"/>
      <c r="G44" s="1151"/>
    </row>
    <row r="45" spans="1:7" ht="13.5" thickBot="1" x14ac:dyDescent="0.25">
      <c r="A45" s="52"/>
      <c r="B45" s="103"/>
      <c r="C45" s="103"/>
      <c r="D45" s="54"/>
      <c r="E45" s="103"/>
      <c r="F45" s="55"/>
      <c r="G45" s="56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73" t="s">
        <v>147</v>
      </c>
      <c r="E48" s="1139" t="s">
        <v>142</v>
      </c>
      <c r="F48" s="1139"/>
      <c r="G48" s="1140"/>
    </row>
    <row r="49" spans="1:11" ht="13.5" thickBot="1" x14ac:dyDescent="0.25">
      <c r="A49" s="1141" t="s">
        <v>39</v>
      </c>
      <c r="B49" s="1142"/>
      <c r="C49" s="1142"/>
      <c r="D49" s="59" t="s">
        <v>148</v>
      </c>
      <c r="E49" s="1198" t="s">
        <v>0</v>
      </c>
      <c r="F49" s="1143"/>
      <c r="G49" s="1144"/>
    </row>
    <row r="50" spans="1:11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11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11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11" x14ac:dyDescent="0.2">
      <c r="A53" s="6"/>
      <c r="B53" s="99"/>
      <c r="C53" s="8"/>
      <c r="D53" s="9"/>
      <c r="E53" s="99"/>
      <c r="F53" s="10"/>
      <c r="G53" s="11" t="s">
        <v>8</v>
      </c>
    </row>
    <row r="54" spans="1:11" x14ac:dyDescent="0.2">
      <c r="A54" s="12" t="s">
        <v>1</v>
      </c>
      <c r="B54" s="13"/>
      <c r="C54" s="14" t="s">
        <v>7</v>
      </c>
      <c r="D54" s="13"/>
      <c r="E54" s="244" t="s">
        <v>2716</v>
      </c>
      <c r="F54" s="312"/>
      <c r="G54" s="245" t="s">
        <v>2711</v>
      </c>
    </row>
    <row r="55" spans="1:11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11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248</v>
      </c>
    </row>
    <row r="57" spans="1:11" x14ac:dyDescent="0.2">
      <c r="A57" s="6"/>
      <c r="B57" s="99"/>
      <c r="C57" s="8"/>
      <c r="D57" s="8"/>
      <c r="E57" s="1147"/>
      <c r="F57" s="1148"/>
      <c r="G57" s="25"/>
      <c r="J57" s="214"/>
      <c r="K57" s="164"/>
    </row>
    <row r="58" spans="1:11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  <c r="J58" s="214"/>
      <c r="K58" s="164"/>
    </row>
    <row r="59" spans="1:11" ht="13.5" thickTop="1" x14ac:dyDescent="0.2">
      <c r="A59" s="345">
        <v>1</v>
      </c>
      <c r="B59" s="382"/>
      <c r="C59" s="249" t="s">
        <v>153</v>
      </c>
      <c r="D59" s="265" t="s">
        <v>2306</v>
      </c>
      <c r="E59" s="383">
        <v>1</v>
      </c>
      <c r="F59" s="163">
        <v>5000</v>
      </c>
      <c r="G59" s="261">
        <f>F59*E59</f>
        <v>5000</v>
      </c>
      <c r="J59" s="214"/>
      <c r="K59" s="164"/>
    </row>
    <row r="60" spans="1:11" x14ac:dyDescent="0.2">
      <c r="A60" s="345"/>
      <c r="B60" s="382"/>
      <c r="C60" s="249"/>
      <c r="D60" s="351" t="s">
        <v>2712</v>
      </c>
      <c r="E60" s="383"/>
      <c r="F60" s="128"/>
      <c r="G60" s="261"/>
      <c r="I60" s="351" t="s">
        <v>2505</v>
      </c>
      <c r="J60" s="214"/>
      <c r="K60" s="164"/>
    </row>
    <row r="61" spans="1:11" x14ac:dyDescent="0.2">
      <c r="A61" s="345"/>
      <c r="B61" s="382"/>
      <c r="C61" s="266"/>
      <c r="D61" s="265"/>
      <c r="E61" s="522"/>
      <c r="F61" s="128"/>
      <c r="G61" s="261"/>
      <c r="I61" s="351" t="s">
        <v>2506</v>
      </c>
      <c r="J61" s="214"/>
      <c r="K61" s="164"/>
    </row>
    <row r="62" spans="1:11" x14ac:dyDescent="0.2">
      <c r="A62" s="345"/>
      <c r="B62" s="382"/>
      <c r="C62" s="249"/>
      <c r="D62" s="265"/>
      <c r="E62" s="388"/>
      <c r="F62" s="128"/>
      <c r="G62" s="261"/>
      <c r="I62" s="411"/>
      <c r="J62" s="214"/>
      <c r="K62" s="164"/>
    </row>
    <row r="63" spans="1:11" x14ac:dyDescent="0.2">
      <c r="A63" s="345"/>
      <c r="B63" s="389"/>
      <c r="C63" s="249"/>
      <c r="D63" s="265"/>
      <c r="E63" s="390"/>
      <c r="F63" s="128"/>
      <c r="G63" s="261"/>
      <c r="I63" s="411"/>
      <c r="J63" s="214"/>
      <c r="K63" s="164"/>
    </row>
    <row r="64" spans="1:11" x14ac:dyDescent="0.2">
      <c r="A64" s="29"/>
      <c r="B64" s="151"/>
      <c r="C64" s="119"/>
      <c r="D64" s="144"/>
      <c r="E64" s="108"/>
      <c r="F64" s="150"/>
      <c r="G64" s="261"/>
      <c r="I64" s="411"/>
      <c r="J64" s="214"/>
      <c r="K64" s="164"/>
    </row>
    <row r="65" spans="1:11" x14ac:dyDescent="0.2">
      <c r="A65" s="29"/>
      <c r="B65" s="151"/>
      <c r="C65" s="119"/>
      <c r="D65" s="144"/>
      <c r="E65" s="108"/>
      <c r="F65" s="150"/>
      <c r="G65" s="261"/>
      <c r="I65" s="411"/>
      <c r="J65" s="214"/>
      <c r="K65" s="164"/>
    </row>
    <row r="66" spans="1:11" x14ac:dyDescent="0.2">
      <c r="A66" s="29"/>
      <c r="B66" s="101"/>
      <c r="C66" s="119"/>
      <c r="D66" s="144"/>
      <c r="E66" s="104"/>
      <c r="F66" s="128"/>
      <c r="G66" s="261"/>
      <c r="I66" s="411"/>
      <c r="J66" s="214"/>
      <c r="K66" s="164"/>
    </row>
    <row r="67" spans="1:11" x14ac:dyDescent="0.2">
      <c r="A67" s="29"/>
      <c r="B67" s="106"/>
      <c r="C67" s="41"/>
      <c r="D67" s="144"/>
      <c r="E67" s="104"/>
      <c r="F67" s="128"/>
      <c r="G67" s="261"/>
      <c r="I67" s="411"/>
      <c r="J67" s="214"/>
      <c r="K67" s="164"/>
    </row>
    <row r="68" spans="1:11" x14ac:dyDescent="0.2">
      <c r="A68" s="29"/>
      <c r="B68" s="105"/>
      <c r="C68" s="41"/>
      <c r="D68" s="144"/>
      <c r="E68" s="267"/>
      <c r="F68" s="152"/>
      <c r="G68" s="261"/>
      <c r="I68" s="411"/>
      <c r="J68" s="214"/>
      <c r="K68" s="164"/>
    </row>
    <row r="69" spans="1:11" x14ac:dyDescent="0.2">
      <c r="A69" s="29"/>
      <c r="B69" s="107"/>
      <c r="C69" s="41"/>
      <c r="D69" s="144"/>
      <c r="E69" s="153"/>
      <c r="F69" s="128"/>
      <c r="G69" s="261"/>
      <c r="I69" s="411"/>
      <c r="J69" s="214"/>
      <c r="K69" s="164"/>
    </row>
    <row r="70" spans="1:11" x14ac:dyDescent="0.2">
      <c r="A70" s="29"/>
      <c r="B70" s="107"/>
      <c r="C70" s="41"/>
      <c r="D70" s="144"/>
      <c r="E70" s="208"/>
      <c r="F70" s="128"/>
      <c r="G70" s="261"/>
      <c r="I70" s="411"/>
      <c r="J70" s="214"/>
      <c r="K70" s="164"/>
    </row>
    <row r="71" spans="1:11" x14ac:dyDescent="0.2">
      <c r="A71" s="29"/>
      <c r="B71" s="101"/>
      <c r="C71" s="41"/>
      <c r="D71" s="67"/>
      <c r="E71" s="153"/>
      <c r="F71" s="128"/>
      <c r="G71" s="261"/>
      <c r="I71" s="411"/>
      <c r="J71" s="214"/>
      <c r="K71" s="164"/>
    </row>
    <row r="72" spans="1:11" x14ac:dyDescent="0.2">
      <c r="A72" s="29"/>
      <c r="B72" s="106"/>
      <c r="C72" s="41"/>
      <c r="D72" s="67"/>
      <c r="E72" s="104"/>
      <c r="F72" s="154"/>
      <c r="G72" s="261"/>
      <c r="I72" s="411"/>
      <c r="J72" s="214"/>
      <c r="K72" s="164"/>
    </row>
    <row r="73" spans="1:11" x14ac:dyDescent="0.2">
      <c r="A73" s="29"/>
      <c r="B73" s="105"/>
      <c r="C73" s="41"/>
      <c r="D73" s="130"/>
      <c r="E73" s="104"/>
      <c r="F73" s="154"/>
      <c r="G73" s="261"/>
      <c r="I73" s="411"/>
      <c r="J73" s="214"/>
      <c r="K73" s="164"/>
    </row>
    <row r="74" spans="1:11" x14ac:dyDescent="0.2">
      <c r="A74" s="29"/>
      <c r="B74" s="105"/>
      <c r="C74" s="41"/>
      <c r="D74" s="67"/>
      <c r="E74" s="104"/>
      <c r="F74" s="154"/>
      <c r="G74" s="261"/>
      <c r="I74" s="411"/>
      <c r="J74" s="214"/>
      <c r="K74" s="164"/>
    </row>
    <row r="75" spans="1:11" x14ac:dyDescent="0.2">
      <c r="A75" s="29"/>
      <c r="B75" s="101"/>
      <c r="C75" s="41"/>
      <c r="D75" s="144"/>
      <c r="E75" s="104"/>
      <c r="F75" s="154"/>
      <c r="G75" s="261"/>
      <c r="K75" s="164"/>
    </row>
    <row r="76" spans="1:11" x14ac:dyDescent="0.2">
      <c r="A76" s="29"/>
      <c r="B76" s="646"/>
      <c r="C76" s="647"/>
      <c r="D76" s="790"/>
      <c r="E76" s="649"/>
      <c r="F76" s="650"/>
      <c r="G76" s="261"/>
      <c r="K76" s="164"/>
    </row>
    <row r="77" spans="1:11" x14ac:dyDescent="0.2">
      <c r="A77" s="29"/>
      <c r="B77" s="101"/>
      <c r="C77" s="41"/>
      <c r="D77" s="144"/>
      <c r="E77" s="104"/>
      <c r="F77" s="154"/>
      <c r="G77" s="261"/>
    </row>
    <row r="78" spans="1:11" x14ac:dyDescent="0.2">
      <c r="A78" s="29"/>
      <c r="B78" s="101"/>
      <c r="C78" s="41"/>
      <c r="D78" s="136"/>
      <c r="E78" s="104"/>
      <c r="F78" s="154"/>
      <c r="G78" s="261"/>
    </row>
    <row r="79" spans="1:11" x14ac:dyDescent="0.2">
      <c r="A79" s="29"/>
      <c r="B79" s="101"/>
      <c r="C79" s="41"/>
      <c r="D79" s="136"/>
      <c r="E79" s="104"/>
      <c r="F79" s="154" t="s">
        <v>152</v>
      </c>
      <c r="G79" s="261"/>
    </row>
    <row r="80" spans="1:11" x14ac:dyDescent="0.2">
      <c r="A80" s="29"/>
      <c r="B80" s="101"/>
      <c r="C80" s="41"/>
      <c r="D80" s="136"/>
      <c r="E80" s="104"/>
      <c r="F80" s="154"/>
      <c r="G80" s="261"/>
    </row>
    <row r="81" spans="1:7" x14ac:dyDescent="0.2">
      <c r="A81" s="29"/>
      <c r="B81" s="101"/>
      <c r="C81" s="41"/>
      <c r="D81" s="136"/>
      <c r="E81" s="104"/>
      <c r="F81" s="154"/>
      <c r="G81" s="261"/>
    </row>
    <row r="82" spans="1:7" x14ac:dyDescent="0.2">
      <c r="A82" s="29"/>
      <c r="B82" s="101"/>
      <c r="C82" s="41"/>
      <c r="D82" s="62"/>
      <c r="E82" s="104"/>
      <c r="F82" s="154"/>
      <c r="G82" s="261"/>
    </row>
    <row r="83" spans="1:7" x14ac:dyDescent="0.2">
      <c r="A83" s="29"/>
      <c r="B83" s="101"/>
      <c r="C83" s="41"/>
      <c r="D83" s="67"/>
      <c r="E83" s="104"/>
      <c r="F83" s="154"/>
      <c r="G83" s="261"/>
    </row>
    <row r="84" spans="1:7" x14ac:dyDescent="0.2">
      <c r="A84" s="29"/>
      <c r="B84" s="101"/>
      <c r="C84" s="41"/>
      <c r="D84" s="144"/>
      <c r="E84" s="104"/>
      <c r="F84" s="154"/>
      <c r="G84" s="261"/>
    </row>
    <row r="85" spans="1:7" x14ac:dyDescent="0.2">
      <c r="A85" s="29"/>
      <c r="B85" s="101"/>
      <c r="C85" s="41"/>
      <c r="D85" s="144"/>
      <c r="E85" s="108"/>
      <c r="F85" s="128"/>
      <c r="G85" s="261"/>
    </row>
    <row r="86" spans="1:7" x14ac:dyDescent="0.2">
      <c r="A86" s="29"/>
      <c r="B86" s="101"/>
      <c r="C86" s="41"/>
      <c r="D86" s="136"/>
      <c r="E86" s="153"/>
      <c r="F86" s="128"/>
      <c r="G86" s="261"/>
    </row>
    <row r="87" spans="1:7" x14ac:dyDescent="0.2">
      <c r="A87" s="29"/>
      <c r="B87" s="101"/>
      <c r="C87" s="41"/>
      <c r="D87" s="136"/>
      <c r="E87" s="153"/>
      <c r="F87" s="128"/>
      <c r="G87" s="261"/>
    </row>
    <row r="88" spans="1:7" x14ac:dyDescent="0.2">
      <c r="A88" s="29"/>
      <c r="B88" s="101"/>
      <c r="C88" s="41"/>
      <c r="D88" s="136"/>
      <c r="E88" s="102"/>
      <c r="F88" s="128"/>
      <c r="G88" s="261"/>
    </row>
    <row r="89" spans="1:7" x14ac:dyDescent="0.2">
      <c r="A89" s="29"/>
      <c r="B89" s="101"/>
      <c r="C89" s="31"/>
      <c r="D89" s="67"/>
      <c r="E89" s="131"/>
      <c r="F89" s="117"/>
      <c r="G89" s="261"/>
    </row>
    <row r="90" spans="1:7" x14ac:dyDescent="0.2">
      <c r="A90" s="29"/>
      <c r="B90" s="101"/>
      <c r="C90" s="41"/>
      <c r="D90" s="144"/>
      <c r="E90" s="108"/>
      <c r="F90" s="149"/>
      <c r="G90" s="261"/>
    </row>
    <row r="91" spans="1:7" x14ac:dyDescent="0.2">
      <c r="A91" s="29"/>
      <c r="B91" s="101"/>
      <c r="C91" s="41"/>
      <c r="D91" s="129"/>
      <c r="E91" s="108"/>
      <c r="F91" s="128"/>
      <c r="G91" s="261"/>
    </row>
    <row r="92" spans="1:7" x14ac:dyDescent="0.2">
      <c r="A92" s="29"/>
      <c r="B92" s="101"/>
      <c r="C92" s="41"/>
      <c r="D92" s="129"/>
      <c r="E92" s="108"/>
      <c r="F92" s="149"/>
      <c r="G92" s="261"/>
    </row>
    <row r="93" spans="1:7" ht="13.5" thickBot="1" x14ac:dyDescent="0.25">
      <c r="A93" s="212"/>
      <c r="B93" s="132"/>
      <c r="C93" s="115"/>
      <c r="D93" s="115"/>
      <c r="E93" s="132"/>
      <c r="F93" s="49" t="s">
        <v>15</v>
      </c>
      <c r="G93" s="50">
        <f>SUM(G59:G92)</f>
        <v>5000</v>
      </c>
    </row>
    <row r="94" spans="1:7" ht="13.5" thickTop="1" x14ac:dyDescent="0.2">
      <c r="A94" s="1149" t="s">
        <v>2713</v>
      </c>
      <c r="B94" s="1186"/>
      <c r="C94" s="1186"/>
      <c r="D94" s="1186"/>
      <c r="E94" s="1186"/>
      <c r="F94" s="1186"/>
      <c r="G94" s="1187"/>
    </row>
    <row r="95" spans="1:7" ht="13.5" thickBot="1" x14ac:dyDescent="0.25">
      <c r="A95" s="359"/>
      <c r="B95" s="355"/>
      <c r="C95" s="355" t="s">
        <v>8</v>
      </c>
      <c r="D95" s="360"/>
      <c r="E95" s="355"/>
      <c r="F95" s="361"/>
      <c r="G95" s="362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73" t="s">
        <v>147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148</v>
      </c>
      <c r="E99" s="1198" t="s">
        <v>0</v>
      </c>
      <c r="F99" s="1143"/>
      <c r="G99" s="1144"/>
    </row>
  </sheetData>
  <mergeCells count="28"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8:C98"/>
    <mergeCell ref="E98:G98"/>
    <mergeCell ref="A99:C99"/>
    <mergeCell ref="E99:G99"/>
    <mergeCell ref="A94:G94"/>
    <mergeCell ref="A96:C96"/>
    <mergeCell ref="E96:G96"/>
    <mergeCell ref="A97:C97"/>
    <mergeCell ref="E97:G97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00"/>
  <sheetViews>
    <sheetView zoomScale="110" zoomScaleNormal="110" workbookViewId="0">
      <selection activeCell="E5" sqref="E5:G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570312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9.85546875" style="2" customWidth="1"/>
    <col min="14" max="14" width="10.28515625" style="2" bestFit="1" customWidth="1"/>
    <col min="15" max="15" width="10.42578125" style="2" bestFit="1" customWidth="1"/>
    <col min="16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6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6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6" x14ac:dyDescent="0.2">
      <c r="A3" s="1183" t="s">
        <v>49</v>
      </c>
      <c r="B3" s="1184"/>
      <c r="C3" s="1184"/>
      <c r="D3" s="1184"/>
      <c r="E3" s="1184"/>
      <c r="F3" s="1184"/>
      <c r="G3" s="1185"/>
    </row>
    <row r="4" spans="1:16" x14ac:dyDescent="0.2">
      <c r="A4" s="368"/>
      <c r="B4" s="369"/>
      <c r="C4" s="370"/>
      <c r="D4" s="371"/>
      <c r="E4" s="369"/>
      <c r="F4" s="372"/>
      <c r="G4" s="373" t="s">
        <v>8</v>
      </c>
    </row>
    <row r="5" spans="1:16" x14ac:dyDescent="0.2">
      <c r="A5" s="374" t="s">
        <v>1</v>
      </c>
      <c r="B5" s="375"/>
      <c r="C5" s="14" t="s">
        <v>7</v>
      </c>
      <c r="D5" s="375"/>
      <c r="E5" s="286" t="s">
        <v>1457</v>
      </c>
      <c r="F5" s="287"/>
      <c r="G5" s="288" t="s">
        <v>1455</v>
      </c>
    </row>
    <row r="6" spans="1:16" x14ac:dyDescent="0.2">
      <c r="A6" s="342" t="s">
        <v>8</v>
      </c>
      <c r="B6" s="377"/>
      <c r="C6" s="19"/>
      <c r="D6" s="367"/>
      <c r="E6" s="1167"/>
      <c r="F6" s="1168"/>
      <c r="G6" s="378"/>
    </row>
    <row r="7" spans="1:16" x14ac:dyDescent="0.2">
      <c r="A7" s="354" t="s">
        <v>37</v>
      </c>
      <c r="B7" s="358"/>
      <c r="C7" s="358"/>
      <c r="D7" s="358"/>
      <c r="E7" s="379" t="s">
        <v>46</v>
      </c>
      <c r="F7" s="380"/>
      <c r="G7" s="378" t="s">
        <v>50</v>
      </c>
    </row>
    <row r="8" spans="1:16" x14ac:dyDescent="0.2">
      <c r="A8" s="368"/>
      <c r="B8" s="369"/>
      <c r="C8" s="370"/>
      <c r="D8" s="370"/>
      <c r="E8" s="1169"/>
      <c r="F8" s="1170"/>
      <c r="G8" s="381"/>
    </row>
    <row r="9" spans="1:16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6" ht="15" customHeight="1" thickTop="1" x14ac:dyDescent="0.2">
      <c r="A10" s="345">
        <v>1</v>
      </c>
      <c r="B10" s="520"/>
      <c r="C10" s="352" t="s">
        <v>178</v>
      </c>
      <c r="D10" s="357" t="s">
        <v>454</v>
      </c>
      <c r="E10" s="383">
        <v>1</v>
      </c>
      <c r="F10" s="384">
        <v>14280</v>
      </c>
      <c r="G10" s="353">
        <f>F10*E10</f>
        <v>14280</v>
      </c>
      <c r="I10" s="164"/>
    </row>
    <row r="11" spans="1:16" x14ac:dyDescent="0.2">
      <c r="A11" s="345"/>
      <c r="B11" s="520"/>
      <c r="C11" s="352"/>
      <c r="D11" s="357" t="s">
        <v>453</v>
      </c>
      <c r="E11" s="383"/>
      <c r="F11" s="384"/>
      <c r="G11" s="353"/>
      <c r="I11" s="164"/>
      <c r="N11" s="264"/>
      <c r="O11" s="264"/>
      <c r="P11" s="264"/>
    </row>
    <row r="12" spans="1:16" x14ac:dyDescent="0.2">
      <c r="A12" s="345">
        <f>A10+1</f>
        <v>2</v>
      </c>
      <c r="B12" s="382"/>
      <c r="C12" s="352" t="s">
        <v>178</v>
      </c>
      <c r="D12" s="351" t="s">
        <v>455</v>
      </c>
      <c r="E12" s="383">
        <v>1</v>
      </c>
      <c r="F12" s="384">
        <v>14280</v>
      </c>
      <c r="G12" s="353">
        <f t="shared" ref="G12:G31" si="0">F12*E12</f>
        <v>14280</v>
      </c>
      <c r="I12" s="164"/>
      <c r="J12" s="263"/>
      <c r="L12" s="1326"/>
      <c r="M12" s="1327"/>
      <c r="N12" s="214"/>
      <c r="O12" s="214"/>
      <c r="P12" s="214"/>
    </row>
    <row r="13" spans="1:16" x14ac:dyDescent="0.2">
      <c r="A13" s="345"/>
      <c r="B13" s="382"/>
      <c r="C13" s="352"/>
      <c r="D13" s="351" t="s">
        <v>453</v>
      </c>
      <c r="E13" s="383"/>
      <c r="F13" s="384"/>
      <c r="G13" s="353"/>
      <c r="I13" s="164"/>
      <c r="L13" s="1328"/>
      <c r="M13" s="1329"/>
      <c r="N13" s="214"/>
      <c r="O13" s="214"/>
      <c r="P13" s="214"/>
    </row>
    <row r="14" spans="1:16" x14ac:dyDescent="0.2">
      <c r="A14" s="345">
        <f>A12+1</f>
        <v>3</v>
      </c>
      <c r="B14" s="382"/>
      <c r="C14" s="352" t="s">
        <v>178</v>
      </c>
      <c r="D14" s="351" t="s">
        <v>457</v>
      </c>
      <c r="E14" s="383">
        <v>1</v>
      </c>
      <c r="F14" s="387">
        <v>19500</v>
      </c>
      <c r="G14" s="353">
        <f t="shared" si="0"/>
        <v>19500</v>
      </c>
      <c r="I14" s="164"/>
    </row>
    <row r="15" spans="1:16" x14ac:dyDescent="0.2">
      <c r="A15" s="345"/>
      <c r="B15" s="382"/>
      <c r="C15" s="352"/>
      <c r="D15" s="351" t="s">
        <v>456</v>
      </c>
      <c r="E15" s="383"/>
      <c r="F15" s="387"/>
      <c r="G15" s="353"/>
      <c r="I15" s="164"/>
    </row>
    <row r="16" spans="1:16" x14ac:dyDescent="0.2">
      <c r="A16" s="345">
        <f>A14+1</f>
        <v>4</v>
      </c>
      <c r="B16" s="382"/>
      <c r="C16" s="352" t="s">
        <v>149</v>
      </c>
      <c r="D16" s="351" t="s">
        <v>445</v>
      </c>
      <c r="E16" s="383">
        <v>1</v>
      </c>
      <c r="F16" s="387">
        <v>60000</v>
      </c>
      <c r="G16" s="353">
        <f t="shared" si="0"/>
        <v>60000</v>
      </c>
      <c r="I16" s="164"/>
    </row>
    <row r="17" spans="1:10" x14ac:dyDescent="0.2">
      <c r="A17" s="345">
        <f>A16+1</f>
        <v>5</v>
      </c>
      <c r="B17" s="389"/>
      <c r="C17" s="352" t="s">
        <v>178</v>
      </c>
      <c r="D17" s="351" t="s">
        <v>459</v>
      </c>
      <c r="E17" s="388">
        <v>1</v>
      </c>
      <c r="F17" s="384">
        <v>18705</v>
      </c>
      <c r="G17" s="353">
        <f t="shared" si="0"/>
        <v>18705</v>
      </c>
      <c r="I17" s="164"/>
    </row>
    <row r="18" spans="1:10" x14ac:dyDescent="0.2">
      <c r="A18" s="345"/>
      <c r="B18" s="389"/>
      <c r="C18" s="352"/>
      <c r="D18" s="351" t="s">
        <v>458</v>
      </c>
      <c r="E18" s="388"/>
      <c r="F18" s="384"/>
      <c r="G18" s="353"/>
      <c r="I18" s="164"/>
    </row>
    <row r="19" spans="1:10" x14ac:dyDescent="0.2">
      <c r="A19" s="345">
        <f>A17+1</f>
        <v>6</v>
      </c>
      <c r="B19" s="389"/>
      <c r="C19" s="352" t="s">
        <v>178</v>
      </c>
      <c r="D19" s="357" t="s">
        <v>461</v>
      </c>
      <c r="E19" s="390">
        <v>1</v>
      </c>
      <c r="F19" s="384">
        <v>18750</v>
      </c>
      <c r="G19" s="353">
        <f t="shared" si="0"/>
        <v>18750</v>
      </c>
      <c r="I19" s="164"/>
    </row>
    <row r="20" spans="1:10" x14ac:dyDescent="0.2">
      <c r="A20" s="345"/>
      <c r="B20" s="389"/>
      <c r="C20" s="352"/>
      <c r="D20" s="357" t="s">
        <v>460</v>
      </c>
      <c r="E20" s="390"/>
      <c r="F20" s="384"/>
      <c r="G20" s="353"/>
      <c r="I20" s="164"/>
    </row>
    <row r="21" spans="1:10" x14ac:dyDescent="0.2">
      <c r="A21" s="345">
        <f>A19+1</f>
        <v>7</v>
      </c>
      <c r="B21" s="391"/>
      <c r="C21" s="352" t="s">
        <v>178</v>
      </c>
      <c r="D21" s="357" t="s">
        <v>462</v>
      </c>
      <c r="E21" s="390">
        <v>1</v>
      </c>
      <c r="F21" s="384">
        <v>20700</v>
      </c>
      <c r="G21" s="353">
        <f t="shared" si="0"/>
        <v>20700</v>
      </c>
      <c r="I21" s="164"/>
    </row>
    <row r="22" spans="1:10" x14ac:dyDescent="0.2">
      <c r="A22" s="345"/>
      <c r="B22" s="391"/>
      <c r="C22" s="352"/>
      <c r="D22" s="357" t="s">
        <v>456</v>
      </c>
      <c r="E22" s="390"/>
      <c r="F22" s="384"/>
      <c r="G22" s="353"/>
      <c r="I22" s="164"/>
    </row>
    <row r="23" spans="1:10" x14ac:dyDescent="0.2">
      <c r="A23" s="345">
        <f>A21+1</f>
        <v>8</v>
      </c>
      <c r="B23" s="382"/>
      <c r="C23" s="352" t="s">
        <v>178</v>
      </c>
      <c r="D23" s="357" t="s">
        <v>463</v>
      </c>
      <c r="E23" s="388">
        <v>1</v>
      </c>
      <c r="F23" s="392">
        <v>19500</v>
      </c>
      <c r="G23" s="353">
        <f t="shared" si="0"/>
        <v>19500</v>
      </c>
      <c r="I23" s="164"/>
      <c r="J23" s="262"/>
    </row>
    <row r="24" spans="1:10" x14ac:dyDescent="0.2">
      <c r="A24" s="345"/>
      <c r="B24" s="382"/>
      <c r="C24" s="352"/>
      <c r="D24" s="357" t="s">
        <v>453</v>
      </c>
      <c r="E24" s="388"/>
      <c r="F24" s="392"/>
      <c r="G24" s="353"/>
      <c r="I24" s="164"/>
    </row>
    <row r="25" spans="1:10" x14ac:dyDescent="0.2">
      <c r="A25" s="345">
        <f>A23+1</f>
        <v>9</v>
      </c>
      <c r="B25" s="394"/>
      <c r="C25" s="352" t="s">
        <v>178</v>
      </c>
      <c r="D25" s="364" t="s">
        <v>465</v>
      </c>
      <c r="E25" s="393">
        <v>1</v>
      </c>
      <c r="F25" s="384">
        <v>30000</v>
      </c>
      <c r="G25" s="353">
        <f t="shared" si="0"/>
        <v>30000</v>
      </c>
      <c r="I25" s="164"/>
    </row>
    <row r="26" spans="1:10" x14ac:dyDescent="0.2">
      <c r="A26" s="345"/>
      <c r="B26" s="394"/>
      <c r="C26" s="352"/>
      <c r="D26" s="364" t="s">
        <v>464</v>
      </c>
      <c r="E26" s="393"/>
      <c r="F26" s="384"/>
      <c r="G26" s="353"/>
      <c r="I26" s="164"/>
    </row>
    <row r="27" spans="1:10" x14ac:dyDescent="0.2">
      <c r="A27" s="345">
        <f>A25+1</f>
        <v>10</v>
      </c>
      <c r="B27" s="394"/>
      <c r="C27" s="352" t="s">
        <v>178</v>
      </c>
      <c r="D27" s="357" t="s">
        <v>441</v>
      </c>
      <c r="E27" s="395">
        <v>1</v>
      </c>
      <c r="F27" s="384">
        <v>29580</v>
      </c>
      <c r="G27" s="353">
        <f t="shared" si="0"/>
        <v>29580</v>
      </c>
      <c r="I27" s="164"/>
    </row>
    <row r="28" spans="1:10" x14ac:dyDescent="0.2">
      <c r="A28" s="345">
        <f>A27+1</f>
        <v>11</v>
      </c>
      <c r="B28" s="389"/>
      <c r="C28" s="352" t="s">
        <v>178</v>
      </c>
      <c r="D28" s="357" t="s">
        <v>442</v>
      </c>
      <c r="E28" s="395">
        <v>1</v>
      </c>
      <c r="F28" s="384">
        <v>29580</v>
      </c>
      <c r="G28" s="353">
        <f t="shared" si="0"/>
        <v>29580</v>
      </c>
      <c r="I28" s="164"/>
    </row>
    <row r="29" spans="1:10" x14ac:dyDescent="0.2">
      <c r="A29" s="345">
        <f>A28+1</f>
        <v>12</v>
      </c>
      <c r="B29" s="397"/>
      <c r="C29" s="352" t="s">
        <v>178</v>
      </c>
      <c r="D29" s="357" t="s">
        <v>443</v>
      </c>
      <c r="E29" s="388">
        <v>1</v>
      </c>
      <c r="F29" s="396">
        <v>27090</v>
      </c>
      <c r="G29" s="353">
        <f t="shared" si="0"/>
        <v>27090</v>
      </c>
      <c r="I29" s="164"/>
    </row>
    <row r="30" spans="1:10" x14ac:dyDescent="0.2">
      <c r="A30" s="345">
        <f>A29+1</f>
        <v>13</v>
      </c>
      <c r="B30" s="397"/>
      <c r="C30" s="352" t="s">
        <v>149</v>
      </c>
      <c r="D30" s="357" t="s">
        <v>446</v>
      </c>
      <c r="E30" s="388">
        <v>1</v>
      </c>
      <c r="F30" s="396">
        <v>60000</v>
      </c>
      <c r="G30" s="353">
        <f t="shared" si="0"/>
        <v>60000</v>
      </c>
      <c r="I30" s="164"/>
    </row>
    <row r="31" spans="1:10" x14ac:dyDescent="0.2">
      <c r="A31" s="345">
        <f>A30+1</f>
        <v>14</v>
      </c>
      <c r="B31" s="382"/>
      <c r="C31" s="352" t="s">
        <v>178</v>
      </c>
      <c r="D31" s="357" t="s">
        <v>444</v>
      </c>
      <c r="E31" s="398">
        <v>1</v>
      </c>
      <c r="F31" s="384">
        <v>15630</v>
      </c>
      <c r="G31" s="353">
        <f t="shared" si="0"/>
        <v>15630</v>
      </c>
      <c r="I31" s="164"/>
    </row>
    <row r="32" spans="1:10" x14ac:dyDescent="0.2">
      <c r="A32" s="345"/>
      <c r="B32" s="382"/>
      <c r="C32" s="352"/>
      <c r="D32" s="365"/>
      <c r="E32" s="398"/>
      <c r="F32" s="384"/>
      <c r="G32" s="353"/>
      <c r="I32" s="164"/>
    </row>
    <row r="33" spans="1:9" x14ac:dyDescent="0.2">
      <c r="A33" s="345"/>
      <c r="B33" s="394"/>
      <c r="C33" s="352"/>
      <c r="D33" s="365"/>
      <c r="E33" s="395"/>
      <c r="F33" s="399"/>
      <c r="G33" s="353"/>
      <c r="I33" s="164"/>
    </row>
    <row r="34" spans="1:9" x14ac:dyDescent="0.2">
      <c r="A34" s="345"/>
      <c r="B34" s="389"/>
      <c r="C34" s="352"/>
      <c r="D34" s="400"/>
      <c r="E34" s="395"/>
      <c r="F34" s="399"/>
      <c r="G34" s="353"/>
      <c r="I34" s="164"/>
    </row>
    <row r="35" spans="1:9" x14ac:dyDescent="0.2">
      <c r="A35" s="345"/>
      <c r="B35" s="389"/>
      <c r="C35" s="352"/>
      <c r="D35" s="365"/>
      <c r="E35" s="395"/>
      <c r="F35" s="399"/>
      <c r="G35" s="353"/>
      <c r="I35" s="164"/>
    </row>
    <row r="36" spans="1:9" x14ac:dyDescent="0.2">
      <c r="A36" s="345"/>
      <c r="B36" s="382"/>
      <c r="C36" s="352"/>
      <c r="D36" s="365"/>
      <c r="E36" s="395"/>
      <c r="F36" s="399"/>
      <c r="G36" s="353"/>
      <c r="I36" s="164"/>
    </row>
    <row r="37" spans="1:9" x14ac:dyDescent="0.2">
      <c r="A37" s="345"/>
      <c r="B37" s="382"/>
      <c r="C37" s="352"/>
      <c r="D37" s="402"/>
      <c r="E37" s="395"/>
      <c r="F37" s="399"/>
      <c r="G37" s="353"/>
      <c r="I37" s="164"/>
    </row>
    <row r="38" spans="1:9" x14ac:dyDescent="0.2">
      <c r="A38" s="345"/>
      <c r="B38" s="382"/>
      <c r="C38" s="352"/>
      <c r="D38" s="402"/>
      <c r="E38" s="395"/>
      <c r="F38" s="399"/>
      <c r="G38" s="353"/>
      <c r="I38" s="164"/>
    </row>
    <row r="39" spans="1:9" x14ac:dyDescent="0.2">
      <c r="A39" s="345"/>
      <c r="B39" s="382"/>
      <c r="C39" s="352"/>
      <c r="D39" s="402"/>
      <c r="E39" s="395"/>
      <c r="F39" s="399"/>
      <c r="G39" s="353"/>
      <c r="I39" s="164"/>
    </row>
    <row r="40" spans="1:9" x14ac:dyDescent="0.2">
      <c r="A40" s="345"/>
      <c r="B40" s="382"/>
      <c r="C40" s="352"/>
      <c r="D40" s="521"/>
      <c r="E40" s="388"/>
      <c r="F40" s="384"/>
      <c r="G40" s="353"/>
    </row>
    <row r="41" spans="1:9" x14ac:dyDescent="0.2">
      <c r="A41" s="345"/>
      <c r="B41" s="382"/>
      <c r="C41" s="352"/>
      <c r="D41" s="357"/>
      <c r="E41" s="390"/>
      <c r="F41" s="384"/>
      <c r="G41" s="353"/>
      <c r="I41" s="164"/>
    </row>
    <row r="42" spans="1:9" x14ac:dyDescent="0.2">
      <c r="A42" s="345"/>
      <c r="B42" s="382"/>
      <c r="C42" s="403"/>
      <c r="D42" s="357"/>
      <c r="E42" s="404"/>
      <c r="F42" s="405"/>
      <c r="G42" s="353"/>
      <c r="I42" s="164"/>
    </row>
    <row r="43" spans="1:9" x14ac:dyDescent="0.2">
      <c r="A43" s="345"/>
      <c r="B43" s="382"/>
      <c r="C43" s="352"/>
      <c r="D43" s="364"/>
      <c r="E43" s="388"/>
      <c r="F43" s="387"/>
      <c r="G43" s="353"/>
      <c r="I43" s="164"/>
    </row>
    <row r="44" spans="1:9" ht="13.5" thickBot="1" x14ac:dyDescent="0.25">
      <c r="A44" s="407"/>
      <c r="B44" s="408"/>
      <c r="C44" s="409"/>
      <c r="D44" s="409"/>
      <c r="E44" s="408"/>
      <c r="F44" s="49" t="s">
        <v>15</v>
      </c>
      <c r="G44" s="50">
        <f>SUM(G10:G43)</f>
        <v>377595</v>
      </c>
    </row>
    <row r="45" spans="1:9" ht="13.5" thickTop="1" x14ac:dyDescent="0.2">
      <c r="A45" s="1149" t="s">
        <v>1387</v>
      </c>
      <c r="B45" s="1186"/>
      <c r="C45" s="1186"/>
      <c r="D45" s="1186"/>
      <c r="E45" s="1186"/>
      <c r="F45" s="1186"/>
      <c r="G45" s="1187"/>
    </row>
    <row r="46" spans="1:9" ht="13.5" thickBot="1" x14ac:dyDescent="0.25">
      <c r="A46" s="359"/>
      <c r="B46" s="355"/>
      <c r="C46" s="355"/>
      <c r="D46" s="360"/>
      <c r="E46" s="355"/>
      <c r="F46" s="361"/>
      <c r="G46" s="362"/>
    </row>
    <row r="47" spans="1:9" ht="13.5" thickTop="1" x14ac:dyDescent="0.2">
      <c r="A47" s="1176"/>
      <c r="B47" s="1177"/>
      <c r="C47" s="1177"/>
      <c r="D47" s="414" t="s">
        <v>11</v>
      </c>
      <c r="E47" s="1178" t="s">
        <v>12</v>
      </c>
      <c r="F47" s="1178"/>
      <c r="G47" s="1179"/>
    </row>
    <row r="48" spans="1:9" x14ac:dyDescent="0.2">
      <c r="A48" s="1161" t="s">
        <v>17</v>
      </c>
      <c r="B48" s="1162"/>
      <c r="C48" s="1162"/>
      <c r="D48" s="415"/>
      <c r="E48" s="1180"/>
      <c r="F48" s="1181"/>
      <c r="G48" s="1182"/>
    </row>
    <row r="49" spans="1:16" x14ac:dyDescent="0.2">
      <c r="A49" s="1161" t="s">
        <v>38</v>
      </c>
      <c r="B49" s="1162"/>
      <c r="C49" s="1162"/>
      <c r="D49" s="73" t="s">
        <v>147</v>
      </c>
      <c r="E49" s="1139" t="s">
        <v>142</v>
      </c>
      <c r="F49" s="1139"/>
      <c r="G49" s="1140"/>
    </row>
    <row r="50" spans="1:16" ht="13.5" thickBot="1" x14ac:dyDescent="0.25">
      <c r="A50" s="1163" t="s">
        <v>39</v>
      </c>
      <c r="B50" s="1164"/>
      <c r="C50" s="1164"/>
      <c r="D50" s="356" t="s">
        <v>148</v>
      </c>
      <c r="E50" s="1236" t="s">
        <v>0</v>
      </c>
      <c r="F50" s="1165"/>
      <c r="G50" s="1166"/>
    </row>
    <row r="51" spans="1:16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16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16" x14ac:dyDescent="0.2">
      <c r="A53" s="1183" t="s">
        <v>49</v>
      </c>
      <c r="B53" s="1184"/>
      <c r="C53" s="1184"/>
      <c r="D53" s="1184"/>
      <c r="E53" s="1184"/>
      <c r="F53" s="1184"/>
      <c r="G53" s="1185"/>
    </row>
    <row r="54" spans="1:16" x14ac:dyDescent="0.2">
      <c r="A54" s="368"/>
      <c r="B54" s="369"/>
      <c r="C54" s="370"/>
      <c r="D54" s="371"/>
      <c r="E54" s="369"/>
      <c r="F54" s="372"/>
      <c r="G54" s="373" t="s">
        <v>8</v>
      </c>
    </row>
    <row r="55" spans="1:16" x14ac:dyDescent="0.2">
      <c r="A55" s="374" t="s">
        <v>1</v>
      </c>
      <c r="B55" s="375"/>
      <c r="C55" s="14" t="s">
        <v>7</v>
      </c>
      <c r="D55" s="375"/>
      <c r="E55" s="286" t="s">
        <v>1456</v>
      </c>
      <c r="F55" s="287"/>
      <c r="G55" s="288" t="s">
        <v>1455</v>
      </c>
    </row>
    <row r="56" spans="1:16" x14ac:dyDescent="0.2">
      <c r="A56" s="342" t="s">
        <v>8</v>
      </c>
      <c r="B56" s="377"/>
      <c r="C56" s="19"/>
      <c r="D56" s="367"/>
      <c r="E56" s="1167"/>
      <c r="F56" s="1168"/>
      <c r="G56" s="378"/>
    </row>
    <row r="57" spans="1:16" x14ac:dyDescent="0.2">
      <c r="A57" s="354" t="s">
        <v>37</v>
      </c>
      <c r="B57" s="358"/>
      <c r="C57" s="358"/>
      <c r="D57" s="358"/>
      <c r="E57" s="379" t="s">
        <v>46</v>
      </c>
      <c r="F57" s="380"/>
      <c r="G57" s="378" t="s">
        <v>50</v>
      </c>
    </row>
    <row r="58" spans="1:16" x14ac:dyDescent="0.2">
      <c r="A58" s="368"/>
      <c r="B58" s="369"/>
      <c r="C58" s="370"/>
      <c r="D58" s="370"/>
      <c r="E58" s="1169"/>
      <c r="F58" s="1170"/>
      <c r="G58" s="381"/>
    </row>
    <row r="59" spans="1:16" ht="26.25" customHeight="1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16" ht="15" customHeight="1" thickTop="1" x14ac:dyDescent="0.2">
      <c r="A60" s="345">
        <v>1</v>
      </c>
      <c r="B60" s="382"/>
      <c r="C60" s="249" t="s">
        <v>178</v>
      </c>
      <c r="D60" s="265" t="s">
        <v>450</v>
      </c>
      <c r="E60" s="383">
        <v>1</v>
      </c>
      <c r="F60" s="384">
        <v>18750</v>
      </c>
      <c r="G60" s="353">
        <f>F60*E60</f>
        <v>18750</v>
      </c>
      <c r="I60" s="164"/>
    </row>
    <row r="61" spans="1:16" x14ac:dyDescent="0.2">
      <c r="A61" s="345">
        <f>A60+1</f>
        <v>2</v>
      </c>
      <c r="B61" s="382"/>
      <c r="C61" s="249" t="s">
        <v>246</v>
      </c>
      <c r="D61" s="265" t="s">
        <v>451</v>
      </c>
      <c r="E61" s="383">
        <v>1</v>
      </c>
      <c r="F61" s="384">
        <v>66000</v>
      </c>
      <c r="G61" s="353">
        <f t="shared" ref="G61:G64" si="1">F61*E61</f>
        <v>66000</v>
      </c>
      <c r="I61" s="164"/>
      <c r="N61" s="264"/>
      <c r="O61" s="264"/>
      <c r="P61" s="264"/>
    </row>
    <row r="62" spans="1:16" x14ac:dyDescent="0.2">
      <c r="A62" s="345">
        <f>A61+1</f>
        <v>3</v>
      </c>
      <c r="B62" s="382"/>
      <c r="C62" s="266" t="s">
        <v>246</v>
      </c>
      <c r="D62" s="265" t="s">
        <v>452</v>
      </c>
      <c r="E62" s="522">
        <v>1</v>
      </c>
      <c r="F62" s="384">
        <v>90000</v>
      </c>
      <c r="G62" s="353">
        <f t="shared" si="1"/>
        <v>90000</v>
      </c>
      <c r="I62" s="164"/>
      <c r="J62" s="263"/>
      <c r="L62" s="1326"/>
      <c r="M62" s="1327"/>
      <c r="N62" s="214"/>
      <c r="O62" s="214"/>
      <c r="P62" s="214"/>
    </row>
    <row r="63" spans="1:16" x14ac:dyDescent="0.2">
      <c r="A63" s="345">
        <f>A62+1</f>
        <v>4</v>
      </c>
      <c r="B63" s="382"/>
      <c r="C63" s="249" t="s">
        <v>337</v>
      </c>
      <c r="D63" s="265" t="s">
        <v>439</v>
      </c>
      <c r="E63" s="388">
        <v>1</v>
      </c>
      <c r="F63" s="384">
        <v>56250</v>
      </c>
      <c r="G63" s="353">
        <f t="shared" si="1"/>
        <v>56250</v>
      </c>
      <c r="I63" s="164"/>
      <c r="L63" s="1328"/>
      <c r="M63" s="1329"/>
      <c r="N63" s="214"/>
      <c r="O63" s="214"/>
      <c r="P63" s="214"/>
    </row>
    <row r="64" spans="1:16" x14ac:dyDescent="0.2">
      <c r="A64" s="345">
        <f>A63+1</f>
        <v>5</v>
      </c>
      <c r="B64" s="389"/>
      <c r="C64" s="249" t="s">
        <v>430</v>
      </c>
      <c r="D64" s="265" t="s">
        <v>440</v>
      </c>
      <c r="E64" s="390">
        <v>1</v>
      </c>
      <c r="F64" s="387">
        <v>52500</v>
      </c>
      <c r="G64" s="353">
        <f t="shared" si="1"/>
        <v>52500</v>
      </c>
      <c r="I64" s="164"/>
    </row>
    <row r="65" spans="1:10" x14ac:dyDescent="0.2">
      <c r="A65" s="345"/>
      <c r="B65" s="382"/>
      <c r="C65" s="352"/>
      <c r="D65" s="351"/>
      <c r="E65" s="383"/>
      <c r="F65" s="387"/>
      <c r="G65" s="353"/>
      <c r="I65" s="164"/>
    </row>
    <row r="66" spans="1:10" x14ac:dyDescent="0.2">
      <c r="A66" s="345"/>
      <c r="B66" s="382"/>
      <c r="C66" s="352"/>
      <c r="D66" s="351"/>
      <c r="E66" s="383"/>
      <c r="F66" s="387"/>
      <c r="G66" s="353"/>
      <c r="I66" s="164"/>
    </row>
    <row r="67" spans="1:10" x14ac:dyDescent="0.2">
      <c r="A67" s="345"/>
      <c r="B67" s="389"/>
      <c r="C67" s="352"/>
      <c r="D67" s="351"/>
      <c r="E67" s="388"/>
      <c r="F67" s="384"/>
      <c r="G67" s="353"/>
      <c r="I67" s="164"/>
    </row>
    <row r="68" spans="1:10" x14ac:dyDescent="0.2">
      <c r="A68" s="345"/>
      <c r="B68" s="389"/>
      <c r="C68" s="352"/>
      <c r="D68" s="351"/>
      <c r="E68" s="388"/>
      <c r="F68" s="384"/>
      <c r="G68" s="353"/>
      <c r="I68" s="164"/>
    </row>
    <row r="69" spans="1:10" x14ac:dyDescent="0.2">
      <c r="A69" s="345"/>
      <c r="B69" s="389"/>
      <c r="C69" s="352"/>
      <c r="D69" s="357"/>
      <c r="E69" s="390"/>
      <c r="F69" s="384"/>
      <c r="G69" s="353"/>
      <c r="I69" s="164"/>
    </row>
    <row r="70" spans="1:10" x14ac:dyDescent="0.2">
      <c r="A70" s="345"/>
      <c r="B70" s="389"/>
      <c r="C70" s="352"/>
      <c r="D70" s="357"/>
      <c r="E70" s="390"/>
      <c r="F70" s="384"/>
      <c r="G70" s="353"/>
      <c r="I70" s="164"/>
    </row>
    <row r="71" spans="1:10" x14ac:dyDescent="0.2">
      <c r="A71" s="345"/>
      <c r="B71" s="391"/>
      <c r="C71" s="352"/>
      <c r="D71" s="357"/>
      <c r="E71" s="390"/>
      <c r="F71" s="384"/>
      <c r="G71" s="353"/>
      <c r="I71" s="164"/>
    </row>
    <row r="72" spans="1:10" x14ac:dyDescent="0.2">
      <c r="A72" s="345"/>
      <c r="B72" s="391"/>
      <c r="C72" s="352"/>
      <c r="D72" s="357"/>
      <c r="E72" s="390"/>
      <c r="F72" s="384"/>
      <c r="G72" s="353"/>
      <c r="I72" s="164"/>
    </row>
    <row r="73" spans="1:10" x14ac:dyDescent="0.2">
      <c r="A73" s="345"/>
      <c r="B73" s="382"/>
      <c r="C73" s="352"/>
      <c r="D73" s="357"/>
      <c r="E73" s="388"/>
      <c r="F73" s="392"/>
      <c r="G73" s="353"/>
      <c r="I73" s="164"/>
      <c r="J73" s="262"/>
    </row>
    <row r="74" spans="1:10" x14ac:dyDescent="0.2">
      <c r="A74" s="345"/>
      <c r="B74" s="382"/>
      <c r="C74" s="352"/>
      <c r="D74" s="357"/>
      <c r="E74" s="388"/>
      <c r="F74" s="392"/>
      <c r="G74" s="353"/>
      <c r="I74" s="164"/>
    </row>
    <row r="75" spans="1:10" x14ac:dyDescent="0.2">
      <c r="A75" s="345"/>
      <c r="B75" s="394"/>
      <c r="C75" s="352"/>
      <c r="D75" s="364"/>
      <c r="E75" s="393"/>
      <c r="F75" s="384"/>
      <c r="G75" s="353"/>
      <c r="I75" s="164"/>
    </row>
    <row r="76" spans="1:10" x14ac:dyDescent="0.2">
      <c r="A76" s="345"/>
      <c r="B76" s="394"/>
      <c r="C76" s="352"/>
      <c r="D76" s="364"/>
      <c r="E76" s="393"/>
      <c r="F76" s="384"/>
      <c r="G76" s="353"/>
      <c r="I76" s="164"/>
    </row>
    <row r="77" spans="1:10" x14ac:dyDescent="0.2">
      <c r="A77" s="345"/>
      <c r="B77" s="394"/>
      <c r="C77" s="352"/>
      <c r="D77" s="357"/>
      <c r="E77" s="395"/>
      <c r="F77" s="384"/>
      <c r="G77" s="353"/>
      <c r="I77" s="164"/>
    </row>
    <row r="78" spans="1:10" x14ac:dyDescent="0.2">
      <c r="A78" s="345"/>
      <c r="B78" s="389"/>
      <c r="C78" s="352"/>
      <c r="D78" s="357"/>
      <c r="E78" s="395"/>
      <c r="F78" s="384"/>
      <c r="G78" s="353"/>
      <c r="I78" s="164"/>
    </row>
    <row r="79" spans="1:10" x14ac:dyDescent="0.2">
      <c r="A79" s="345"/>
      <c r="B79" s="397"/>
      <c r="C79" s="352"/>
      <c r="D79" s="357"/>
      <c r="E79" s="388"/>
      <c r="F79" s="396"/>
      <c r="G79" s="353"/>
      <c r="I79" s="164"/>
    </row>
    <row r="80" spans="1:10" x14ac:dyDescent="0.2">
      <c r="A80" s="345"/>
      <c r="B80" s="397"/>
      <c r="C80" s="352"/>
      <c r="D80" s="357"/>
      <c r="E80" s="388"/>
      <c r="F80" s="396"/>
      <c r="G80" s="353"/>
      <c r="I80" s="164"/>
    </row>
    <row r="81" spans="1:9" x14ac:dyDescent="0.2">
      <c r="A81" s="345"/>
      <c r="B81" s="382"/>
      <c r="C81" s="352"/>
      <c r="D81" s="357"/>
      <c r="E81" s="398"/>
      <c r="F81" s="384"/>
      <c r="G81" s="353"/>
      <c r="I81" s="164"/>
    </row>
    <row r="82" spans="1:9" x14ac:dyDescent="0.2">
      <c r="A82" s="345"/>
      <c r="B82" s="382"/>
      <c r="C82" s="352"/>
      <c r="D82" s="365"/>
      <c r="E82" s="398"/>
      <c r="F82" s="384"/>
      <c r="G82" s="353"/>
      <c r="I82" s="164"/>
    </row>
    <row r="83" spans="1:9" x14ac:dyDescent="0.2">
      <c r="A83" s="345"/>
      <c r="B83" s="394"/>
      <c r="C83" s="352"/>
      <c r="D83" s="365"/>
      <c r="E83" s="395"/>
      <c r="F83" s="399"/>
      <c r="G83" s="353"/>
      <c r="I83" s="164"/>
    </row>
    <row r="84" spans="1:9" x14ac:dyDescent="0.2">
      <c r="A84" s="345"/>
      <c r="B84" s="389"/>
      <c r="C84" s="352"/>
      <c r="D84" s="400"/>
      <c r="E84" s="395"/>
      <c r="F84" s="399"/>
      <c r="G84" s="353"/>
      <c r="I84" s="164"/>
    </row>
    <row r="85" spans="1:9" x14ac:dyDescent="0.2">
      <c r="A85" s="345"/>
      <c r="B85" s="389"/>
      <c r="C85" s="352"/>
      <c r="D85" s="400"/>
      <c r="E85" s="395"/>
      <c r="F85" s="399"/>
      <c r="G85" s="353"/>
      <c r="I85" s="164"/>
    </row>
    <row r="86" spans="1:9" x14ac:dyDescent="0.2">
      <c r="A86" s="345"/>
      <c r="B86" s="389"/>
      <c r="C86" s="352"/>
      <c r="D86" s="400"/>
      <c r="E86" s="395"/>
      <c r="F86" s="399"/>
      <c r="G86" s="353"/>
      <c r="I86" s="164"/>
    </row>
    <row r="87" spans="1:9" x14ac:dyDescent="0.2">
      <c r="A87" s="345"/>
      <c r="B87" s="389"/>
      <c r="C87" s="352"/>
      <c r="D87" s="365"/>
      <c r="E87" s="395"/>
      <c r="F87" s="399"/>
      <c r="G87" s="353"/>
      <c r="I87" s="164"/>
    </row>
    <row r="88" spans="1:9" x14ac:dyDescent="0.2">
      <c r="A88" s="345"/>
      <c r="B88" s="382"/>
      <c r="C88" s="352"/>
      <c r="D88" s="365"/>
      <c r="E88" s="395"/>
      <c r="F88" s="399"/>
      <c r="G88" s="353"/>
      <c r="I88" s="164"/>
    </row>
    <row r="89" spans="1:9" x14ac:dyDescent="0.2">
      <c r="A89" s="345"/>
      <c r="B89" s="382"/>
      <c r="C89" s="352"/>
      <c r="D89" s="402"/>
      <c r="E89" s="395"/>
      <c r="F89" s="399"/>
      <c r="G89" s="353"/>
      <c r="I89" s="164"/>
    </row>
    <row r="90" spans="1:9" x14ac:dyDescent="0.2">
      <c r="A90" s="345"/>
      <c r="B90" s="382"/>
      <c r="C90" s="352"/>
      <c r="D90" s="521"/>
      <c r="E90" s="388"/>
      <c r="F90" s="384"/>
      <c r="G90" s="353"/>
    </row>
    <row r="91" spans="1:9" x14ac:dyDescent="0.2">
      <c r="A91" s="345"/>
      <c r="B91" s="382"/>
      <c r="C91" s="352"/>
      <c r="D91" s="357"/>
      <c r="E91" s="390"/>
      <c r="F91" s="384"/>
      <c r="G91" s="353"/>
      <c r="I91" s="164"/>
    </row>
    <row r="92" spans="1:9" x14ac:dyDescent="0.2">
      <c r="A92" s="345"/>
      <c r="B92" s="382"/>
      <c r="C92" s="403"/>
      <c r="D92" s="357"/>
      <c r="E92" s="404"/>
      <c r="F92" s="405"/>
      <c r="G92" s="353"/>
      <c r="I92" s="164"/>
    </row>
    <row r="93" spans="1:9" x14ac:dyDescent="0.2">
      <c r="A93" s="345"/>
      <c r="B93" s="382"/>
      <c r="C93" s="352"/>
      <c r="D93" s="364"/>
      <c r="E93" s="388"/>
      <c r="F93" s="387"/>
      <c r="G93" s="353"/>
      <c r="I93" s="164"/>
    </row>
    <row r="94" spans="1:9" ht="13.5" thickBot="1" x14ac:dyDescent="0.25">
      <c r="A94" s="407"/>
      <c r="B94" s="408"/>
      <c r="C94" s="409"/>
      <c r="D94" s="409"/>
      <c r="E94" s="408"/>
      <c r="F94" s="49" t="s">
        <v>15</v>
      </c>
      <c r="G94" s="50">
        <f>SUM(G60:G93)</f>
        <v>283500</v>
      </c>
    </row>
    <row r="95" spans="1:9" ht="13.5" thickTop="1" x14ac:dyDescent="0.2">
      <c r="A95" s="1149" t="s">
        <v>1387</v>
      </c>
      <c r="B95" s="1186"/>
      <c r="C95" s="1186"/>
      <c r="D95" s="1186"/>
      <c r="E95" s="1186"/>
      <c r="F95" s="1186"/>
      <c r="G95" s="1187"/>
    </row>
    <row r="96" spans="1:9" ht="13.5" thickBot="1" x14ac:dyDescent="0.25">
      <c r="A96" s="359"/>
      <c r="B96" s="355"/>
      <c r="C96" s="355"/>
      <c r="D96" s="360"/>
      <c r="E96" s="355"/>
      <c r="F96" s="361"/>
      <c r="G96" s="362"/>
    </row>
    <row r="97" spans="1:7" ht="13.5" thickTop="1" x14ac:dyDescent="0.2">
      <c r="A97" s="1176"/>
      <c r="B97" s="1177"/>
      <c r="C97" s="1177"/>
      <c r="D97" s="414" t="s">
        <v>11</v>
      </c>
      <c r="E97" s="1178" t="s">
        <v>12</v>
      </c>
      <c r="F97" s="1178"/>
      <c r="G97" s="1179"/>
    </row>
    <row r="98" spans="1:7" x14ac:dyDescent="0.2">
      <c r="A98" s="1161" t="s">
        <v>17</v>
      </c>
      <c r="B98" s="1162"/>
      <c r="C98" s="1162"/>
      <c r="D98" s="415"/>
      <c r="E98" s="1180"/>
      <c r="F98" s="1181"/>
      <c r="G98" s="1182"/>
    </row>
    <row r="99" spans="1:7" x14ac:dyDescent="0.2">
      <c r="A99" s="1161" t="s">
        <v>38</v>
      </c>
      <c r="B99" s="1162"/>
      <c r="C99" s="1162"/>
      <c r="D99" s="73" t="s">
        <v>147</v>
      </c>
      <c r="E99" s="1139" t="s">
        <v>142</v>
      </c>
      <c r="F99" s="1139"/>
      <c r="G99" s="1140"/>
    </row>
    <row r="100" spans="1:7" ht="13.5" thickBot="1" x14ac:dyDescent="0.25">
      <c r="A100" s="1163" t="s">
        <v>39</v>
      </c>
      <c r="B100" s="1164"/>
      <c r="C100" s="1164"/>
      <c r="D100" s="356" t="s">
        <v>148</v>
      </c>
      <c r="E100" s="1236" t="s">
        <v>0</v>
      </c>
      <c r="F100" s="1165"/>
      <c r="G100" s="1166"/>
    </row>
  </sheetData>
  <mergeCells count="32">
    <mergeCell ref="A1:G1"/>
    <mergeCell ref="A2:G2"/>
    <mergeCell ref="A3:G3"/>
    <mergeCell ref="E6:F6"/>
    <mergeCell ref="E8:F8"/>
    <mergeCell ref="L12:M12"/>
    <mergeCell ref="A49:C49"/>
    <mergeCell ref="E49:G49"/>
    <mergeCell ref="A50:C50"/>
    <mergeCell ref="E50:G50"/>
    <mergeCell ref="L13:M13"/>
    <mergeCell ref="A45:G45"/>
    <mergeCell ref="A47:C47"/>
    <mergeCell ref="E47:G47"/>
    <mergeCell ref="A48:C48"/>
    <mergeCell ref="E48:G48"/>
    <mergeCell ref="A51:G51"/>
    <mergeCell ref="A52:G52"/>
    <mergeCell ref="A53:G53"/>
    <mergeCell ref="E56:F56"/>
    <mergeCell ref="E58:F58"/>
    <mergeCell ref="L62:M62"/>
    <mergeCell ref="L63:M63"/>
    <mergeCell ref="A95:G95"/>
    <mergeCell ref="A97:C97"/>
    <mergeCell ref="E97:G97"/>
    <mergeCell ref="A98:C98"/>
    <mergeCell ref="E98:G98"/>
    <mergeCell ref="A99:C99"/>
    <mergeCell ref="E99:G99"/>
    <mergeCell ref="A100:C100"/>
    <mergeCell ref="E100:G100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50"/>
  <sheetViews>
    <sheetView topLeftCell="A114" zoomScale="110" zoomScaleNormal="110" workbookViewId="0">
      <selection activeCell="A101" sqref="A101:G15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9.28515625" style="2" bestFit="1" customWidth="1"/>
    <col min="10" max="10" width="10.42578125" style="2" bestFit="1" customWidth="1"/>
    <col min="11" max="11" width="9.28515625" style="2" bestFit="1" customWidth="1"/>
    <col min="12" max="12" width="10.28515625" style="2" bestFit="1" customWidth="1"/>
    <col min="13" max="14" width="9.140625" style="2"/>
    <col min="15" max="16" width="9.28515625" style="2" bestFit="1" customWidth="1"/>
    <col min="17" max="17" width="11.28515625" style="2" customWidth="1"/>
    <col min="18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7</v>
      </c>
      <c r="D5" s="13"/>
      <c r="E5" s="343" t="s">
        <v>3683</v>
      </c>
      <c r="F5" s="376"/>
      <c r="G5" s="344" t="s">
        <v>3635</v>
      </c>
    </row>
    <row r="6" spans="1:7" x14ac:dyDescent="0.2">
      <c r="A6" s="21" t="s">
        <v>37</v>
      </c>
      <c r="B6" s="22"/>
      <c r="C6" s="22"/>
      <c r="D6" s="22"/>
      <c r="E6" s="23" t="s">
        <v>46</v>
      </c>
      <c r="F6" s="24"/>
      <c r="G6" s="20" t="s">
        <v>50</v>
      </c>
    </row>
    <row r="7" spans="1:7" x14ac:dyDescent="0.2">
      <c r="A7" s="6"/>
      <c r="B7" s="99"/>
      <c r="C7" s="8"/>
      <c r="D7" s="8"/>
      <c r="E7" s="1147"/>
      <c r="F7" s="1148"/>
      <c r="G7" s="25"/>
    </row>
    <row r="8" spans="1:7" ht="26.25" thickBot="1" x14ac:dyDescent="0.25">
      <c r="A8" s="210" t="s">
        <v>47</v>
      </c>
      <c r="B8" s="28" t="s">
        <v>23</v>
      </c>
      <c r="C8" s="28" t="s">
        <v>34</v>
      </c>
      <c r="D8" s="110" t="s">
        <v>53</v>
      </c>
      <c r="E8" s="114" t="s">
        <v>54</v>
      </c>
      <c r="F8" s="111" t="s">
        <v>55</v>
      </c>
      <c r="G8" s="112" t="s">
        <v>35</v>
      </c>
    </row>
    <row r="9" spans="1:7" ht="13.5" thickTop="1" x14ac:dyDescent="0.2">
      <c r="A9" s="345">
        <v>1</v>
      </c>
      <c r="B9" s="382"/>
      <c r="C9" s="249" t="s">
        <v>2311</v>
      </c>
      <c r="D9" s="265" t="s">
        <v>2310</v>
      </c>
      <c r="E9" s="383">
        <v>90</v>
      </c>
      <c r="F9" s="297">
        <v>40</v>
      </c>
      <c r="G9" s="35">
        <f>F9*E9</f>
        <v>3600</v>
      </c>
    </row>
    <row r="10" spans="1:7" x14ac:dyDescent="0.2">
      <c r="A10" s="345"/>
      <c r="B10" s="382"/>
      <c r="C10" s="249"/>
      <c r="D10" s="265"/>
      <c r="E10" s="383"/>
      <c r="F10" s="297"/>
      <c r="G10" s="35"/>
    </row>
    <row r="11" spans="1:7" x14ac:dyDescent="0.2">
      <c r="A11" s="345"/>
      <c r="B11" s="382"/>
      <c r="C11" s="266"/>
      <c r="D11" s="265"/>
      <c r="E11" s="522"/>
      <c r="F11" s="297"/>
      <c r="G11" s="35"/>
    </row>
    <row r="12" spans="1:7" x14ac:dyDescent="0.2">
      <c r="A12" s="345"/>
      <c r="B12" s="382"/>
      <c r="C12" s="249"/>
      <c r="D12" s="265"/>
      <c r="E12" s="388"/>
      <c r="F12" s="297"/>
      <c r="G12" s="35"/>
    </row>
    <row r="13" spans="1:7" x14ac:dyDescent="0.2">
      <c r="A13" s="345"/>
      <c r="B13" s="389"/>
      <c r="C13" s="249"/>
      <c r="D13" s="265"/>
      <c r="E13" s="390"/>
      <c r="F13" s="297"/>
      <c r="G13" s="35"/>
    </row>
    <row r="14" spans="1:7" x14ac:dyDescent="0.2">
      <c r="A14" s="29"/>
      <c r="B14" s="105"/>
      <c r="C14" s="294"/>
      <c r="D14" s="291"/>
      <c r="E14" s="295"/>
      <c r="F14" s="297"/>
      <c r="G14" s="35"/>
    </row>
    <row r="15" spans="1:7" x14ac:dyDescent="0.2">
      <c r="A15" s="29"/>
      <c r="B15" s="151"/>
      <c r="C15" s="294"/>
      <c r="D15" s="291"/>
      <c r="E15" s="293"/>
      <c r="F15" s="297"/>
      <c r="G15" s="35"/>
    </row>
    <row r="16" spans="1:7" x14ac:dyDescent="0.2">
      <c r="A16" s="29"/>
      <c r="B16" s="151"/>
      <c r="C16" s="294"/>
      <c r="D16" s="291"/>
      <c r="E16" s="295"/>
      <c r="F16" s="298"/>
      <c r="G16" s="35"/>
    </row>
    <row r="17" spans="1:13" x14ac:dyDescent="0.2">
      <c r="A17" s="29"/>
      <c r="B17" s="101"/>
      <c r="C17" s="294"/>
      <c r="D17" s="291"/>
      <c r="E17" s="295"/>
      <c r="F17" s="297"/>
      <c r="G17" s="35"/>
    </row>
    <row r="18" spans="1:13" x14ac:dyDescent="0.2">
      <c r="A18" s="29"/>
      <c r="B18" s="106"/>
      <c r="C18" s="294"/>
      <c r="D18" s="291"/>
      <c r="E18" s="295"/>
      <c r="F18" s="297"/>
      <c r="G18" s="35"/>
    </row>
    <row r="19" spans="1:13" x14ac:dyDescent="0.2">
      <c r="A19" s="29"/>
      <c r="B19" s="105"/>
      <c r="C19" s="294"/>
      <c r="D19" s="291"/>
      <c r="E19" s="295"/>
      <c r="F19" s="297"/>
      <c r="G19" s="35"/>
      <c r="M19" s="411" t="s">
        <v>8</v>
      </c>
    </row>
    <row r="20" spans="1:13" x14ac:dyDescent="0.2">
      <c r="A20" s="29"/>
      <c r="B20" s="107"/>
      <c r="C20" s="294"/>
      <c r="D20" s="291"/>
      <c r="E20" s="295"/>
      <c r="F20" s="297"/>
      <c r="G20" s="35"/>
    </row>
    <row r="21" spans="1:13" x14ac:dyDescent="0.2">
      <c r="A21" s="29"/>
      <c r="B21" s="107"/>
      <c r="C21" s="294"/>
      <c r="D21" s="291"/>
      <c r="E21" s="295"/>
      <c r="F21" s="297"/>
      <c r="G21" s="35"/>
    </row>
    <row r="22" spans="1:13" x14ac:dyDescent="0.2">
      <c r="A22" s="29"/>
      <c r="B22" s="107"/>
      <c r="C22" s="294"/>
      <c r="D22" s="291"/>
      <c r="E22" s="295"/>
      <c r="F22" s="297"/>
      <c r="G22" s="35"/>
    </row>
    <row r="23" spans="1:13" x14ac:dyDescent="0.2">
      <c r="A23" s="29"/>
      <c r="B23" s="101"/>
      <c r="C23" s="294"/>
      <c r="D23" s="291"/>
      <c r="E23" s="295"/>
      <c r="F23" s="297"/>
      <c r="G23" s="35"/>
    </row>
    <row r="24" spans="1:13" x14ac:dyDescent="0.2">
      <c r="A24" s="29"/>
      <c r="B24" s="101"/>
      <c r="C24" s="294"/>
      <c r="D24" s="291"/>
      <c r="E24" s="295"/>
      <c r="F24" s="297"/>
      <c r="G24" s="35"/>
    </row>
    <row r="25" spans="1:13" x14ac:dyDescent="0.2">
      <c r="A25" s="29"/>
      <c r="B25" s="106"/>
      <c r="C25" s="294"/>
      <c r="D25" s="291"/>
      <c r="E25" s="295"/>
      <c r="F25" s="299"/>
      <c r="G25" s="35"/>
    </row>
    <row r="26" spans="1:13" x14ac:dyDescent="0.2">
      <c r="A26" s="29"/>
      <c r="B26" s="105"/>
      <c r="C26" s="294"/>
      <c r="D26" s="291"/>
      <c r="E26" s="295"/>
      <c r="F26" s="299"/>
      <c r="G26" s="35"/>
    </row>
    <row r="27" spans="1:13" x14ac:dyDescent="0.2">
      <c r="A27" s="29"/>
      <c r="B27" s="105"/>
      <c r="C27" s="300"/>
      <c r="D27" s="291"/>
      <c r="E27" s="295"/>
      <c r="F27" s="299"/>
      <c r="G27" s="35"/>
    </row>
    <row r="28" spans="1:13" x14ac:dyDescent="0.2">
      <c r="A28" s="29"/>
      <c r="B28" s="105"/>
      <c r="C28" s="300"/>
      <c r="D28" s="291" t="s">
        <v>152</v>
      </c>
      <c r="E28" s="295"/>
      <c r="F28" s="299"/>
      <c r="G28" s="35"/>
    </row>
    <row r="29" spans="1:13" x14ac:dyDescent="0.2">
      <c r="A29" s="29"/>
      <c r="B29" s="105"/>
      <c r="C29" s="300"/>
      <c r="D29" s="291"/>
      <c r="E29" s="301"/>
      <c r="F29" s="299"/>
      <c r="G29" s="35"/>
    </row>
    <row r="30" spans="1:13" x14ac:dyDescent="0.2">
      <c r="A30" s="29"/>
      <c r="B30" s="105"/>
      <c r="C30" s="300"/>
      <c r="D30" s="291"/>
      <c r="E30" s="301"/>
      <c r="F30" s="299"/>
      <c r="G30" s="35"/>
    </row>
    <row r="31" spans="1:13" x14ac:dyDescent="0.2">
      <c r="A31" s="29"/>
      <c r="B31" s="101"/>
      <c r="C31" s="300"/>
      <c r="D31" s="291"/>
      <c r="E31" s="301"/>
      <c r="F31" s="299"/>
      <c r="G31" s="35"/>
    </row>
    <row r="32" spans="1:13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44"/>
      <c r="E36" s="104"/>
      <c r="F36" s="154"/>
      <c r="G36" s="35"/>
    </row>
    <row r="37" spans="1:7" x14ac:dyDescent="0.2">
      <c r="A37" s="29"/>
      <c r="B37" s="101"/>
      <c r="C37" s="41"/>
      <c r="D37" s="144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31"/>
      <c r="D40" s="67"/>
      <c r="E40" s="131"/>
      <c r="F40" s="117"/>
      <c r="G40" s="35"/>
    </row>
    <row r="41" spans="1:7" x14ac:dyDescent="0.2">
      <c r="A41" s="29"/>
      <c r="B41" s="101"/>
      <c r="C41" s="41"/>
      <c r="D41" s="144"/>
      <c r="E41" s="108"/>
      <c r="F41" s="149"/>
      <c r="G41" s="35"/>
    </row>
    <row r="42" spans="1:7" x14ac:dyDescent="0.2">
      <c r="A42" s="29"/>
      <c r="B42" s="101"/>
      <c r="C42" s="41"/>
      <c r="D42" s="144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SUM(G9:G43)</f>
        <v>3600</v>
      </c>
    </row>
    <row r="45" spans="1:7" ht="13.5" thickTop="1" x14ac:dyDescent="0.2">
      <c r="A45" s="1149" t="s">
        <v>3682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73" t="s">
        <v>147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148</v>
      </c>
      <c r="E50" s="1198" t="s">
        <v>0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7</v>
      </c>
      <c r="D55" s="13"/>
      <c r="E55" s="343" t="s">
        <v>3998</v>
      </c>
      <c r="F55" s="376"/>
      <c r="G55" s="344" t="s">
        <v>3992</v>
      </c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345">
        <v>1</v>
      </c>
      <c r="B59" s="382"/>
      <c r="C59" s="249" t="s">
        <v>2311</v>
      </c>
      <c r="D59" s="265" t="s">
        <v>2310</v>
      </c>
      <c r="E59" s="383">
        <v>95</v>
      </c>
      <c r="F59" s="297">
        <v>40</v>
      </c>
      <c r="G59" s="35">
        <f>F59*E59</f>
        <v>3800</v>
      </c>
    </row>
    <row r="60" spans="1:7" x14ac:dyDescent="0.2">
      <c r="A60" s="345"/>
      <c r="B60" s="382"/>
      <c r="C60" s="249"/>
      <c r="D60" s="265"/>
      <c r="E60" s="383"/>
      <c r="F60" s="297"/>
      <c r="G60" s="35"/>
    </row>
    <row r="61" spans="1:7" x14ac:dyDescent="0.2">
      <c r="A61" s="345"/>
      <c r="B61" s="382"/>
      <c r="C61" s="266"/>
      <c r="D61" s="265"/>
      <c r="E61" s="522"/>
      <c r="F61" s="297"/>
      <c r="G61" s="35"/>
    </row>
    <row r="62" spans="1:7" x14ac:dyDescent="0.2">
      <c r="A62" s="345"/>
      <c r="B62" s="382"/>
      <c r="C62" s="249"/>
      <c r="D62" s="265"/>
      <c r="E62" s="388"/>
      <c r="F62" s="297"/>
      <c r="G62" s="35"/>
    </row>
    <row r="63" spans="1:7" x14ac:dyDescent="0.2">
      <c r="A63" s="345"/>
      <c r="B63" s="389"/>
      <c r="C63" s="249"/>
      <c r="D63" s="265"/>
      <c r="E63" s="390"/>
      <c r="F63" s="297"/>
      <c r="G63" s="35"/>
    </row>
    <row r="64" spans="1:7" x14ac:dyDescent="0.2">
      <c r="A64" s="29"/>
      <c r="B64" s="105"/>
      <c r="C64" s="294"/>
      <c r="D64" s="291"/>
      <c r="E64" s="295"/>
      <c r="F64" s="297"/>
      <c r="G64" s="35"/>
    </row>
    <row r="65" spans="1:7" x14ac:dyDescent="0.2">
      <c r="A65" s="29"/>
      <c r="B65" s="151"/>
      <c r="C65" s="294"/>
      <c r="D65" s="291"/>
      <c r="E65" s="293"/>
      <c r="F65" s="297"/>
      <c r="G65" s="35"/>
    </row>
    <row r="66" spans="1:7" x14ac:dyDescent="0.2">
      <c r="A66" s="29"/>
      <c r="B66" s="151"/>
      <c r="C66" s="294"/>
      <c r="D66" s="291"/>
      <c r="E66" s="295"/>
      <c r="F66" s="298"/>
      <c r="G66" s="35"/>
    </row>
    <row r="67" spans="1:7" x14ac:dyDescent="0.2">
      <c r="A67" s="29"/>
      <c r="B67" s="101"/>
      <c r="C67" s="294"/>
      <c r="D67" s="291"/>
      <c r="E67" s="295"/>
      <c r="F67" s="297"/>
      <c r="G67" s="35"/>
    </row>
    <row r="68" spans="1:7" x14ac:dyDescent="0.2">
      <c r="A68" s="29"/>
      <c r="B68" s="106"/>
      <c r="C68" s="294"/>
      <c r="D68" s="291"/>
      <c r="E68" s="295"/>
      <c r="F68" s="297"/>
      <c r="G68" s="35"/>
    </row>
    <row r="69" spans="1:7" x14ac:dyDescent="0.2">
      <c r="A69" s="29"/>
      <c r="B69" s="105"/>
      <c r="C69" s="294"/>
      <c r="D69" s="291"/>
      <c r="E69" s="295"/>
      <c r="F69" s="297"/>
      <c r="G69" s="35"/>
    </row>
    <row r="70" spans="1:7" x14ac:dyDescent="0.2">
      <c r="A70" s="29"/>
      <c r="B70" s="107"/>
      <c r="C70" s="294"/>
      <c r="D70" s="291"/>
      <c r="E70" s="295"/>
      <c r="F70" s="297"/>
      <c r="G70" s="35"/>
    </row>
    <row r="71" spans="1:7" x14ac:dyDescent="0.2">
      <c r="A71" s="29"/>
      <c r="B71" s="107"/>
      <c r="C71" s="294"/>
      <c r="D71" s="291"/>
      <c r="E71" s="295"/>
      <c r="F71" s="297"/>
      <c r="G71" s="35"/>
    </row>
    <row r="72" spans="1:7" x14ac:dyDescent="0.2">
      <c r="A72" s="29"/>
      <c r="B72" s="107"/>
      <c r="C72" s="294"/>
      <c r="D72" s="291"/>
      <c r="E72" s="295"/>
      <c r="F72" s="297"/>
      <c r="G72" s="35"/>
    </row>
    <row r="73" spans="1:7" x14ac:dyDescent="0.2">
      <c r="A73" s="29"/>
      <c r="B73" s="101"/>
      <c r="C73" s="294"/>
      <c r="D73" s="291"/>
      <c r="E73" s="295"/>
      <c r="F73" s="297"/>
      <c r="G73" s="35"/>
    </row>
    <row r="74" spans="1:7" x14ac:dyDescent="0.2">
      <c r="A74" s="29"/>
      <c r="B74" s="101"/>
      <c r="C74" s="294"/>
      <c r="D74" s="291"/>
      <c r="E74" s="295"/>
      <c r="F74" s="297"/>
      <c r="G74" s="35"/>
    </row>
    <row r="75" spans="1:7" x14ac:dyDescent="0.2">
      <c r="A75" s="29"/>
      <c r="B75" s="106"/>
      <c r="C75" s="294"/>
      <c r="D75" s="291"/>
      <c r="E75" s="295"/>
      <c r="F75" s="299"/>
      <c r="G75" s="35"/>
    </row>
    <row r="76" spans="1:7" x14ac:dyDescent="0.2">
      <c r="A76" s="29"/>
      <c r="B76" s="105"/>
      <c r="C76" s="294"/>
      <c r="D76" s="291"/>
      <c r="E76" s="295"/>
      <c r="F76" s="299"/>
      <c r="G76" s="35"/>
    </row>
    <row r="77" spans="1:7" x14ac:dyDescent="0.2">
      <c r="A77" s="29"/>
      <c r="B77" s="105"/>
      <c r="C77" s="300"/>
      <c r="D77" s="291"/>
      <c r="E77" s="295"/>
      <c r="F77" s="299"/>
      <c r="G77" s="35"/>
    </row>
    <row r="78" spans="1:7" x14ac:dyDescent="0.2">
      <c r="A78" s="29"/>
      <c r="B78" s="105"/>
      <c r="C78" s="300"/>
      <c r="D78" s="291" t="s">
        <v>152</v>
      </c>
      <c r="E78" s="295"/>
      <c r="F78" s="299"/>
      <c r="G78" s="35"/>
    </row>
    <row r="79" spans="1:7" x14ac:dyDescent="0.2">
      <c r="A79" s="29"/>
      <c r="B79" s="105"/>
      <c r="C79" s="300"/>
      <c r="D79" s="291"/>
      <c r="E79" s="301"/>
      <c r="F79" s="299"/>
      <c r="G79" s="35"/>
    </row>
    <row r="80" spans="1:7" x14ac:dyDescent="0.2">
      <c r="A80" s="29"/>
      <c r="B80" s="105"/>
      <c r="C80" s="300"/>
      <c r="D80" s="291"/>
      <c r="E80" s="301"/>
      <c r="F80" s="299"/>
      <c r="G80" s="35"/>
    </row>
    <row r="81" spans="1:7" x14ac:dyDescent="0.2">
      <c r="A81" s="29"/>
      <c r="B81" s="101"/>
      <c r="C81" s="300"/>
      <c r="D81" s="291"/>
      <c r="E81" s="301"/>
      <c r="F81" s="299"/>
      <c r="G81" s="35"/>
    </row>
    <row r="82" spans="1:7" x14ac:dyDescent="0.2">
      <c r="A82" s="29"/>
      <c r="B82" s="101"/>
      <c r="C82" s="41"/>
      <c r="D82" s="136"/>
      <c r="E82" s="104"/>
      <c r="F82" s="154"/>
      <c r="G82" s="35"/>
    </row>
    <row r="83" spans="1:7" x14ac:dyDescent="0.2">
      <c r="A83" s="29"/>
      <c r="B83" s="101"/>
      <c r="C83" s="41"/>
      <c r="D83" s="136"/>
      <c r="E83" s="104"/>
      <c r="F83" s="154"/>
      <c r="G83" s="35"/>
    </row>
    <row r="84" spans="1:7" x14ac:dyDescent="0.2">
      <c r="A84" s="29"/>
      <c r="B84" s="101"/>
      <c r="C84" s="41"/>
      <c r="D84" s="62"/>
      <c r="E84" s="104"/>
      <c r="F84" s="154"/>
      <c r="G84" s="35"/>
    </row>
    <row r="85" spans="1:7" x14ac:dyDescent="0.2">
      <c r="A85" s="29"/>
      <c r="B85" s="101"/>
      <c r="C85" s="41"/>
      <c r="D85" s="67"/>
      <c r="E85" s="104"/>
      <c r="F85" s="154"/>
      <c r="G85" s="35"/>
    </row>
    <row r="86" spans="1:7" x14ac:dyDescent="0.2">
      <c r="A86" s="29"/>
      <c r="B86" s="101"/>
      <c r="C86" s="41"/>
      <c r="D86" s="144"/>
      <c r="E86" s="104"/>
      <c r="F86" s="154"/>
      <c r="G86" s="35"/>
    </row>
    <row r="87" spans="1:7" x14ac:dyDescent="0.2">
      <c r="A87" s="29"/>
      <c r="B87" s="101"/>
      <c r="C87" s="41"/>
      <c r="D87" s="144"/>
      <c r="E87" s="108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02"/>
      <c r="F89" s="128"/>
      <c r="G89" s="35"/>
    </row>
    <row r="90" spans="1:7" x14ac:dyDescent="0.2">
      <c r="A90" s="29"/>
      <c r="B90" s="101"/>
      <c r="C90" s="31"/>
      <c r="D90" s="67"/>
      <c r="E90" s="131"/>
      <c r="F90" s="117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x14ac:dyDescent="0.2">
      <c r="A92" s="29"/>
      <c r="B92" s="101"/>
      <c r="C92" s="41"/>
      <c r="D92" s="144"/>
      <c r="E92" s="108"/>
      <c r="F92" s="149"/>
      <c r="G92" s="35"/>
    </row>
    <row r="93" spans="1:7" x14ac:dyDescent="0.2">
      <c r="A93" s="29"/>
      <c r="B93" s="101"/>
      <c r="C93" s="41"/>
      <c r="D93" s="144"/>
      <c r="E93" s="108"/>
      <c r="F93" s="149"/>
      <c r="G93" s="35"/>
    </row>
    <row r="94" spans="1:7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SUM(G59:G93)</f>
        <v>3800</v>
      </c>
    </row>
    <row r="95" spans="1:7" ht="13.5" thickTop="1" x14ac:dyDescent="0.2">
      <c r="A95" s="1149" t="s">
        <v>3999</v>
      </c>
      <c r="B95" s="1150"/>
      <c r="C95" s="1150"/>
      <c r="D95" s="1150"/>
      <c r="E95" s="1150"/>
      <c r="F95" s="1150"/>
      <c r="G95" s="1151"/>
    </row>
    <row r="96" spans="1:7" ht="13.5" thickBot="1" x14ac:dyDescent="0.25">
      <c r="A96" s="52"/>
      <c r="B96" s="103"/>
      <c r="C96" s="103"/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73" t="s">
        <v>147</v>
      </c>
      <c r="E99" s="1139" t="s">
        <v>142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59" t="s">
        <v>148</v>
      </c>
      <c r="E100" s="1198" t="s">
        <v>0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7</v>
      </c>
      <c r="D105" s="13"/>
      <c r="E105" s="343" t="s">
        <v>4379</v>
      </c>
      <c r="F105" s="376"/>
      <c r="G105" s="344" t="s">
        <v>4361</v>
      </c>
    </row>
    <row r="106" spans="1:7" x14ac:dyDescent="0.2">
      <c r="A106" s="21"/>
      <c r="B106" s="22"/>
      <c r="C106" s="14"/>
      <c r="D106" s="22"/>
      <c r="E106" s="379"/>
      <c r="F106" s="1114"/>
      <c r="G106" s="378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20" t="s">
        <v>50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345">
        <v>1</v>
      </c>
      <c r="B110" s="382"/>
      <c r="C110" s="249" t="s">
        <v>2311</v>
      </c>
      <c r="D110" s="265" t="s">
        <v>2310</v>
      </c>
      <c r="E110" s="383">
        <v>90</v>
      </c>
      <c r="F110" s="297">
        <v>40</v>
      </c>
      <c r="G110" s="35">
        <f>F110*E110</f>
        <v>3600</v>
      </c>
    </row>
    <row r="111" spans="1:7" x14ac:dyDescent="0.2">
      <c r="A111" s="345"/>
      <c r="B111" s="382"/>
      <c r="C111" s="249"/>
      <c r="D111" s="265"/>
      <c r="E111" s="383"/>
      <c r="F111" s="297"/>
      <c r="G111" s="35"/>
    </row>
    <row r="112" spans="1:7" x14ac:dyDescent="0.2">
      <c r="A112" s="345"/>
      <c r="B112" s="382"/>
      <c r="C112" s="266"/>
      <c r="D112" s="265"/>
      <c r="E112" s="522"/>
      <c r="F112" s="297"/>
      <c r="G112" s="35"/>
    </row>
    <row r="113" spans="1:7" x14ac:dyDescent="0.2">
      <c r="A113" s="345"/>
      <c r="B113" s="382"/>
      <c r="C113" s="249"/>
      <c r="D113" s="265"/>
      <c r="E113" s="388"/>
      <c r="F113" s="297"/>
      <c r="G113" s="35"/>
    </row>
    <row r="114" spans="1:7" x14ac:dyDescent="0.2">
      <c r="A114" s="345"/>
      <c r="B114" s="389"/>
      <c r="C114" s="249"/>
      <c r="D114" s="265"/>
      <c r="E114" s="390"/>
      <c r="F114" s="297"/>
      <c r="G114" s="35"/>
    </row>
    <row r="115" spans="1:7" x14ac:dyDescent="0.2">
      <c r="A115" s="29"/>
      <c r="B115" s="105"/>
      <c r="C115" s="294"/>
      <c r="D115" s="291"/>
      <c r="E115" s="295"/>
      <c r="F115" s="297"/>
      <c r="G115" s="35"/>
    </row>
    <row r="116" spans="1:7" x14ac:dyDescent="0.2">
      <c r="A116" s="29"/>
      <c r="B116" s="151"/>
      <c r="C116" s="294"/>
      <c r="D116" s="291"/>
      <c r="E116" s="293"/>
      <c r="F116" s="297"/>
      <c r="G116" s="35"/>
    </row>
    <row r="117" spans="1:7" x14ac:dyDescent="0.2">
      <c r="A117" s="29"/>
      <c r="B117" s="151"/>
      <c r="C117" s="294"/>
      <c r="D117" s="291"/>
      <c r="E117" s="295"/>
      <c r="F117" s="298"/>
      <c r="G117" s="35"/>
    </row>
    <row r="118" spans="1:7" x14ac:dyDescent="0.2">
      <c r="A118" s="29"/>
      <c r="B118" s="101"/>
      <c r="C118" s="294"/>
      <c r="D118" s="291"/>
      <c r="E118" s="295"/>
      <c r="F118" s="297"/>
      <c r="G118" s="35"/>
    </row>
    <row r="119" spans="1:7" x14ac:dyDescent="0.2">
      <c r="A119" s="29"/>
      <c r="B119" s="106"/>
      <c r="C119" s="294"/>
      <c r="D119" s="291"/>
      <c r="E119" s="295"/>
      <c r="F119" s="297"/>
      <c r="G119" s="35"/>
    </row>
    <row r="120" spans="1:7" x14ac:dyDescent="0.2">
      <c r="A120" s="29"/>
      <c r="B120" s="105"/>
      <c r="C120" s="294"/>
      <c r="D120" s="291"/>
      <c r="E120" s="295"/>
      <c r="F120" s="297"/>
      <c r="G120" s="35"/>
    </row>
    <row r="121" spans="1:7" x14ac:dyDescent="0.2">
      <c r="A121" s="29"/>
      <c r="B121" s="107"/>
      <c r="C121" s="294"/>
      <c r="D121" s="291"/>
      <c r="E121" s="295"/>
      <c r="F121" s="297"/>
      <c r="G121" s="35"/>
    </row>
    <row r="122" spans="1:7" x14ac:dyDescent="0.2">
      <c r="A122" s="29"/>
      <c r="B122" s="107"/>
      <c r="C122" s="294"/>
      <c r="D122" s="291"/>
      <c r="E122" s="295"/>
      <c r="F122" s="297"/>
      <c r="G122" s="35"/>
    </row>
    <row r="123" spans="1:7" x14ac:dyDescent="0.2">
      <c r="A123" s="29"/>
      <c r="B123" s="107"/>
      <c r="C123" s="294"/>
      <c r="D123" s="291"/>
      <c r="E123" s="295"/>
      <c r="F123" s="297"/>
      <c r="G123" s="35"/>
    </row>
    <row r="124" spans="1:7" x14ac:dyDescent="0.2">
      <c r="A124" s="29"/>
      <c r="B124" s="101"/>
      <c r="C124" s="294"/>
      <c r="D124" s="291"/>
      <c r="E124" s="295"/>
      <c r="F124" s="297"/>
      <c r="G124" s="35"/>
    </row>
    <row r="125" spans="1:7" x14ac:dyDescent="0.2">
      <c r="A125" s="29"/>
      <c r="B125" s="106"/>
      <c r="C125" s="294"/>
      <c r="D125" s="291"/>
      <c r="E125" s="295"/>
      <c r="F125" s="299"/>
      <c r="G125" s="35"/>
    </row>
    <row r="126" spans="1:7" x14ac:dyDescent="0.2">
      <c r="A126" s="29"/>
      <c r="B126" s="105"/>
      <c r="C126" s="294"/>
      <c r="D126" s="291"/>
      <c r="E126" s="295"/>
      <c r="F126" s="299"/>
      <c r="G126" s="35"/>
    </row>
    <row r="127" spans="1:7" x14ac:dyDescent="0.2">
      <c r="A127" s="29"/>
      <c r="B127" s="105"/>
      <c r="C127" s="300"/>
      <c r="D127" s="291"/>
      <c r="E127" s="295"/>
      <c r="F127" s="299"/>
      <c r="G127" s="35"/>
    </row>
    <row r="128" spans="1:7" x14ac:dyDescent="0.2">
      <c r="A128" s="29"/>
      <c r="B128" s="105"/>
      <c r="C128" s="300"/>
      <c r="D128" s="291" t="s">
        <v>152</v>
      </c>
      <c r="E128" s="295"/>
      <c r="F128" s="299"/>
      <c r="G128" s="35"/>
    </row>
    <row r="129" spans="1:7" x14ac:dyDescent="0.2">
      <c r="A129" s="29"/>
      <c r="B129" s="105"/>
      <c r="C129" s="300"/>
      <c r="D129" s="291"/>
      <c r="E129" s="301"/>
      <c r="F129" s="299"/>
      <c r="G129" s="35"/>
    </row>
    <row r="130" spans="1:7" x14ac:dyDescent="0.2">
      <c r="A130" s="29"/>
      <c r="B130" s="105"/>
      <c r="C130" s="300"/>
      <c r="D130" s="291"/>
      <c r="E130" s="301"/>
      <c r="F130" s="299"/>
      <c r="G130" s="35"/>
    </row>
    <row r="131" spans="1:7" x14ac:dyDescent="0.2">
      <c r="A131" s="29"/>
      <c r="B131" s="101"/>
      <c r="C131" s="300"/>
      <c r="D131" s="291"/>
      <c r="E131" s="301"/>
      <c r="F131" s="299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136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144"/>
      <c r="E136" s="104"/>
      <c r="F136" s="154"/>
      <c r="G136" s="35"/>
    </row>
    <row r="137" spans="1:7" x14ac:dyDescent="0.2">
      <c r="A137" s="29"/>
      <c r="B137" s="101"/>
      <c r="C137" s="41"/>
      <c r="D137" s="144"/>
      <c r="E137" s="108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3600</v>
      </c>
    </row>
    <row r="145" spans="1:7" ht="13.5" thickTop="1" x14ac:dyDescent="0.2">
      <c r="A145" s="1149" t="s">
        <v>4364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103"/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73" t="s">
        <v>147</v>
      </c>
      <c r="E149" s="1139" t="s">
        <v>142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59" t="s">
        <v>148</v>
      </c>
      <c r="E150" s="1198" t="s">
        <v>0</v>
      </c>
      <c r="F150" s="1143"/>
      <c r="G150" s="1144"/>
    </row>
  </sheetData>
  <mergeCells count="39">
    <mergeCell ref="A1:G1"/>
    <mergeCell ref="A2:G2"/>
    <mergeCell ref="A3:G3"/>
    <mergeCell ref="A49:C49"/>
    <mergeCell ref="E49:G49"/>
    <mergeCell ref="A50:C50"/>
    <mergeCell ref="E50:G50"/>
    <mergeCell ref="E7:F7"/>
    <mergeCell ref="A45:G45"/>
    <mergeCell ref="A47:C47"/>
    <mergeCell ref="E47:G47"/>
    <mergeCell ref="A48:C48"/>
    <mergeCell ref="E48:G48"/>
    <mergeCell ref="A51:G51"/>
    <mergeCell ref="A52:G52"/>
    <mergeCell ref="A53:G53"/>
    <mergeCell ref="E57:F57"/>
    <mergeCell ref="A95:G95"/>
    <mergeCell ref="A100:C100"/>
    <mergeCell ref="E100:G100"/>
    <mergeCell ref="A97:C97"/>
    <mergeCell ref="E97:G97"/>
    <mergeCell ref="A98:C98"/>
    <mergeCell ref="E98:G98"/>
    <mergeCell ref="A99:C99"/>
    <mergeCell ref="E99:G99"/>
    <mergeCell ref="A101:G101"/>
    <mergeCell ref="A102:G102"/>
    <mergeCell ref="A103:G103"/>
    <mergeCell ref="E108:F108"/>
    <mergeCell ref="A145:G145"/>
    <mergeCell ref="A150:C150"/>
    <mergeCell ref="E150:G150"/>
    <mergeCell ref="A147:C147"/>
    <mergeCell ref="E147:G147"/>
    <mergeCell ref="A148:C148"/>
    <mergeCell ref="E148:G148"/>
    <mergeCell ref="A149:C149"/>
    <mergeCell ref="E149:G149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L49"/>
  <sheetViews>
    <sheetView topLeftCell="A12" zoomScale="110" zoomScaleNormal="110" workbookViewId="0">
      <selection activeCell="F26" sqref="F2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83" t="s">
        <v>49</v>
      </c>
      <c r="B3" s="1184"/>
      <c r="C3" s="1184"/>
      <c r="D3" s="1184"/>
      <c r="E3" s="1184"/>
      <c r="F3" s="1184"/>
      <c r="G3" s="1185"/>
    </row>
    <row r="4" spans="1:7" x14ac:dyDescent="0.2">
      <c r="A4" s="368"/>
      <c r="B4" s="369"/>
      <c r="C4" s="370"/>
      <c r="D4" s="371"/>
      <c r="E4" s="369"/>
      <c r="F4" s="372"/>
      <c r="G4" s="373" t="s">
        <v>20</v>
      </c>
    </row>
    <row r="5" spans="1:7" x14ac:dyDescent="0.2">
      <c r="A5" s="374" t="s">
        <v>1</v>
      </c>
      <c r="B5" s="375"/>
      <c r="C5" s="14" t="s">
        <v>7</v>
      </c>
      <c r="D5" s="375"/>
      <c r="E5" s="286" t="s">
        <v>1458</v>
      </c>
      <c r="F5" s="287"/>
      <c r="G5" s="344" t="s">
        <v>1393</v>
      </c>
    </row>
    <row r="6" spans="1:7" x14ac:dyDescent="0.2">
      <c r="A6" s="342" t="s">
        <v>8</v>
      </c>
      <c r="B6" s="377"/>
      <c r="C6" s="19"/>
      <c r="D6" s="367"/>
      <c r="E6" s="1167"/>
      <c r="F6" s="1168"/>
      <c r="G6" s="378"/>
    </row>
    <row r="7" spans="1:7" x14ac:dyDescent="0.2">
      <c r="A7" s="354" t="s">
        <v>37</v>
      </c>
      <c r="B7" s="358"/>
      <c r="C7" s="358"/>
      <c r="D7" s="358"/>
      <c r="E7" s="379" t="s">
        <v>46</v>
      </c>
      <c r="F7" s="380"/>
      <c r="G7" s="378" t="s">
        <v>50</v>
      </c>
    </row>
    <row r="8" spans="1:7" ht="26.25" customHeight="1" x14ac:dyDescent="0.2">
      <c r="A8" s="368"/>
      <c r="B8" s="369"/>
      <c r="C8" s="370"/>
      <c r="D8" s="370"/>
      <c r="E8" s="1169"/>
      <c r="F8" s="1170"/>
      <c r="G8" s="381"/>
    </row>
    <row r="9" spans="1:7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345">
        <v>1</v>
      </c>
      <c r="B10" s="382"/>
      <c r="C10" s="249" t="s">
        <v>178</v>
      </c>
      <c r="D10" s="265" t="s">
        <v>450</v>
      </c>
      <c r="E10" s="383">
        <v>6</v>
      </c>
      <c r="F10" s="384">
        <v>18750</v>
      </c>
      <c r="G10" s="353">
        <f>F10*E10</f>
        <v>112500</v>
      </c>
    </row>
    <row r="11" spans="1:7" x14ac:dyDescent="0.2">
      <c r="A11" s="345">
        <f>A10+1</f>
        <v>2</v>
      </c>
      <c r="B11" s="382"/>
      <c r="C11" s="249" t="s">
        <v>246</v>
      </c>
      <c r="D11" s="265" t="s">
        <v>451</v>
      </c>
      <c r="E11" s="383">
        <v>6</v>
      </c>
      <c r="F11" s="384">
        <v>66000</v>
      </c>
      <c r="G11" s="353">
        <f>F11*E11</f>
        <v>396000</v>
      </c>
    </row>
    <row r="12" spans="1:7" x14ac:dyDescent="0.2">
      <c r="A12" s="345">
        <f>A11+1</f>
        <v>3</v>
      </c>
      <c r="B12" s="382"/>
      <c r="C12" s="266" t="s">
        <v>246</v>
      </c>
      <c r="D12" s="265" t="s">
        <v>452</v>
      </c>
      <c r="E12" s="522">
        <v>12</v>
      </c>
      <c r="F12" s="387">
        <v>90000</v>
      </c>
      <c r="G12" s="353">
        <f>F12*E12</f>
        <v>1080000</v>
      </c>
    </row>
    <row r="13" spans="1:7" x14ac:dyDescent="0.2">
      <c r="A13" s="345">
        <f>A12+1</f>
        <v>4</v>
      </c>
      <c r="B13" s="382"/>
      <c r="C13" s="249" t="s">
        <v>337</v>
      </c>
      <c r="D13" s="265" t="s">
        <v>439</v>
      </c>
      <c r="E13" s="388">
        <v>3</v>
      </c>
      <c r="F13" s="384">
        <v>56250</v>
      </c>
      <c r="G13" s="353">
        <f>F13*E13</f>
        <v>168750</v>
      </c>
    </row>
    <row r="14" spans="1:7" x14ac:dyDescent="0.2">
      <c r="A14" s="345">
        <f>A13+1</f>
        <v>5</v>
      </c>
      <c r="B14" s="389"/>
      <c r="C14" s="249" t="s">
        <v>430</v>
      </c>
      <c r="D14" s="265" t="s">
        <v>440</v>
      </c>
      <c r="E14" s="390">
        <v>1</v>
      </c>
      <c r="F14" s="384">
        <v>52500</v>
      </c>
      <c r="G14" s="353">
        <f>F14*E14</f>
        <v>52500</v>
      </c>
    </row>
    <row r="15" spans="1:7" x14ac:dyDescent="0.2">
      <c r="A15" s="345"/>
      <c r="B15" s="389"/>
      <c r="C15" s="249"/>
      <c r="D15" s="265"/>
      <c r="E15" s="523"/>
      <c r="F15" s="384"/>
      <c r="G15" s="353"/>
    </row>
    <row r="16" spans="1:7" x14ac:dyDescent="0.2">
      <c r="A16" s="345"/>
      <c r="B16" s="391"/>
      <c r="C16" s="249"/>
      <c r="D16" s="265"/>
      <c r="E16" s="524"/>
      <c r="F16" s="392"/>
      <c r="G16" s="353"/>
    </row>
    <row r="17" spans="1:12" x14ac:dyDescent="0.2">
      <c r="A17" s="345"/>
      <c r="B17" s="391"/>
      <c r="C17" s="249"/>
      <c r="D17" s="256"/>
      <c r="E17" s="524"/>
      <c r="F17" s="392"/>
      <c r="G17" s="353"/>
    </row>
    <row r="18" spans="1:12" x14ac:dyDescent="0.2">
      <c r="A18" s="345"/>
      <c r="B18" s="382"/>
      <c r="C18" s="135"/>
      <c r="D18" s="256"/>
      <c r="E18" s="525"/>
      <c r="F18" s="384"/>
      <c r="G18" s="353"/>
    </row>
    <row r="19" spans="1:12" x14ac:dyDescent="0.2">
      <c r="A19" s="345"/>
      <c r="B19" s="394"/>
      <c r="C19" s="249"/>
      <c r="D19" s="265"/>
      <c r="E19" s="526"/>
      <c r="F19" s="384"/>
      <c r="G19" s="353"/>
    </row>
    <row r="20" spans="1:12" x14ac:dyDescent="0.2">
      <c r="A20" s="345"/>
      <c r="B20" s="389"/>
      <c r="C20" s="249"/>
      <c r="D20" s="265"/>
      <c r="E20" s="527"/>
      <c r="F20" s="396"/>
      <c r="G20" s="353"/>
    </row>
    <row r="21" spans="1:12" x14ac:dyDescent="0.2">
      <c r="A21" s="345"/>
      <c r="B21" s="397"/>
      <c r="C21" s="249"/>
      <c r="D21" s="265"/>
      <c r="E21" s="528"/>
      <c r="F21" s="384"/>
      <c r="G21" s="353"/>
    </row>
    <row r="22" spans="1:12" x14ac:dyDescent="0.2">
      <c r="A22" s="345"/>
      <c r="B22" s="397"/>
      <c r="C22" s="249"/>
      <c r="D22" s="248"/>
      <c r="E22" s="528"/>
      <c r="F22" s="384"/>
      <c r="G22" s="353"/>
    </row>
    <row r="23" spans="1:12" x14ac:dyDescent="0.2">
      <c r="A23" s="345"/>
      <c r="B23" s="382"/>
      <c r="C23" s="249"/>
      <c r="D23" s="248"/>
      <c r="E23" s="308"/>
      <c r="F23" s="384"/>
      <c r="G23" s="353"/>
      <c r="L23" s="214"/>
    </row>
    <row r="24" spans="1:12" x14ac:dyDescent="0.2">
      <c r="A24" s="345"/>
      <c r="B24" s="382"/>
      <c r="C24" s="249"/>
      <c r="D24" s="248"/>
      <c r="E24" s="529"/>
      <c r="F24" s="384"/>
      <c r="G24" s="353"/>
      <c r="L24" s="214"/>
    </row>
    <row r="25" spans="1:12" x14ac:dyDescent="0.2">
      <c r="A25" s="345"/>
      <c r="B25" s="394"/>
      <c r="C25" s="249"/>
      <c r="D25" s="248"/>
      <c r="E25" s="530"/>
      <c r="F25" s="399"/>
      <c r="G25" s="353"/>
      <c r="L25" s="214"/>
    </row>
    <row r="26" spans="1:12" x14ac:dyDescent="0.2">
      <c r="A26" s="345"/>
      <c r="B26" s="389"/>
      <c r="C26" s="352"/>
      <c r="D26" s="400"/>
      <c r="E26" s="531"/>
      <c r="F26" s="399"/>
      <c r="G26" s="353"/>
      <c r="L26" s="214"/>
    </row>
    <row r="27" spans="1:12" x14ac:dyDescent="0.2">
      <c r="A27" s="345"/>
      <c r="B27" s="389"/>
      <c r="C27" s="352"/>
      <c r="D27" s="365"/>
      <c r="E27" s="395"/>
      <c r="F27" s="399"/>
      <c r="G27" s="353"/>
    </row>
    <row r="28" spans="1:12" x14ac:dyDescent="0.2">
      <c r="A28" s="345"/>
      <c r="B28" s="389"/>
      <c r="C28" s="352"/>
      <c r="D28" s="365"/>
      <c r="E28" s="395"/>
      <c r="F28" s="399"/>
      <c r="G28" s="353"/>
      <c r="L28" s="215"/>
    </row>
    <row r="29" spans="1:12" x14ac:dyDescent="0.2">
      <c r="A29" s="345"/>
      <c r="B29" s="389"/>
      <c r="C29" s="352"/>
      <c r="D29" s="365" t="s">
        <v>8</v>
      </c>
      <c r="E29" s="395"/>
      <c r="F29" s="399"/>
      <c r="G29" s="353"/>
    </row>
    <row r="30" spans="1:12" x14ac:dyDescent="0.2">
      <c r="A30" s="345"/>
      <c r="B30" s="389"/>
      <c r="C30" s="352"/>
      <c r="D30" s="365" t="s">
        <v>8</v>
      </c>
      <c r="E30" s="395"/>
      <c r="F30" s="399"/>
      <c r="G30" s="353"/>
    </row>
    <row r="31" spans="1:12" x14ac:dyDescent="0.2">
      <c r="A31" s="345"/>
      <c r="B31" s="382"/>
      <c r="C31" s="352"/>
      <c r="D31" s="365"/>
      <c r="E31" s="395"/>
      <c r="F31" s="399"/>
      <c r="G31" s="353"/>
    </row>
    <row r="32" spans="1:12" x14ac:dyDescent="0.2">
      <c r="A32" s="345"/>
      <c r="B32" s="382"/>
      <c r="C32" s="352"/>
      <c r="D32" s="357"/>
      <c r="E32" s="395"/>
      <c r="F32" s="399"/>
      <c r="G32" s="353"/>
    </row>
    <row r="33" spans="1:7" x14ac:dyDescent="0.2">
      <c r="A33" s="345"/>
      <c r="B33" s="382"/>
      <c r="C33" s="352"/>
      <c r="D33" s="357"/>
      <c r="E33" s="395"/>
      <c r="F33" s="399"/>
      <c r="G33" s="353"/>
    </row>
    <row r="34" spans="1:7" x14ac:dyDescent="0.2">
      <c r="A34" s="345"/>
      <c r="B34" s="382"/>
      <c r="C34" s="352"/>
      <c r="D34" s="401"/>
      <c r="E34" s="395"/>
      <c r="F34" s="399"/>
      <c r="G34" s="353"/>
    </row>
    <row r="35" spans="1:7" x14ac:dyDescent="0.2">
      <c r="A35" s="345"/>
      <c r="B35" s="382"/>
      <c r="C35" s="352"/>
      <c r="D35" s="365"/>
      <c r="E35" s="395"/>
      <c r="F35" s="399"/>
      <c r="G35" s="353"/>
    </row>
    <row r="36" spans="1:7" x14ac:dyDescent="0.2">
      <c r="A36" s="345"/>
      <c r="B36" s="382"/>
      <c r="C36" s="352"/>
      <c r="D36" s="364"/>
      <c r="E36" s="395"/>
      <c r="F36" s="399"/>
      <c r="G36" s="353"/>
    </row>
    <row r="37" spans="1:7" x14ac:dyDescent="0.2">
      <c r="A37" s="345"/>
      <c r="B37" s="382"/>
      <c r="C37" s="352"/>
      <c r="D37" s="364"/>
      <c r="E37" s="388"/>
      <c r="F37" s="384"/>
      <c r="G37" s="353"/>
    </row>
    <row r="38" spans="1:7" x14ac:dyDescent="0.2">
      <c r="A38" s="345"/>
      <c r="B38" s="382"/>
      <c r="C38" s="352"/>
      <c r="D38" s="357"/>
      <c r="E38" s="398"/>
      <c r="F38" s="384"/>
      <c r="G38" s="353"/>
    </row>
    <row r="39" spans="1:7" x14ac:dyDescent="0.2">
      <c r="A39" s="345"/>
      <c r="B39" s="382"/>
      <c r="C39" s="352"/>
      <c r="D39" s="357"/>
      <c r="E39" s="390"/>
      <c r="F39" s="384"/>
      <c r="G39" s="353"/>
    </row>
    <row r="40" spans="1:7" x14ac:dyDescent="0.2">
      <c r="A40" s="345"/>
      <c r="B40" s="382"/>
      <c r="C40" s="403"/>
      <c r="D40" s="365"/>
      <c r="E40" s="404"/>
      <c r="F40" s="405"/>
      <c r="G40" s="353"/>
    </row>
    <row r="41" spans="1:7" x14ac:dyDescent="0.2">
      <c r="A41" s="345"/>
      <c r="B41" s="382"/>
      <c r="C41" s="352"/>
      <c r="D41" s="406"/>
      <c r="E41" s="388"/>
      <c r="F41" s="387"/>
      <c r="G41" s="353"/>
    </row>
    <row r="42" spans="1:7" x14ac:dyDescent="0.2">
      <c r="A42" s="345"/>
      <c r="B42" s="382"/>
      <c r="C42" s="352"/>
      <c r="D42" s="364"/>
      <c r="E42" s="388"/>
      <c r="F42" s="387"/>
      <c r="G42" s="353"/>
    </row>
    <row r="43" spans="1:7" ht="13.5" thickBot="1" x14ac:dyDescent="0.25">
      <c r="A43" s="407"/>
      <c r="B43" s="408"/>
      <c r="C43" s="409"/>
      <c r="D43" s="409"/>
      <c r="E43" s="408"/>
      <c r="F43" s="49" t="s">
        <v>15</v>
      </c>
      <c r="G43" s="50">
        <f>SUM(G10:G42)</f>
        <v>1809750</v>
      </c>
    </row>
    <row r="44" spans="1:7" ht="13.5" thickTop="1" x14ac:dyDescent="0.2">
      <c r="A44" s="1149" t="s">
        <v>302</v>
      </c>
      <c r="B44" s="1186"/>
      <c r="C44" s="1186"/>
      <c r="D44" s="1186"/>
      <c r="E44" s="1186"/>
      <c r="F44" s="1186"/>
      <c r="G44" s="1187"/>
    </row>
    <row r="45" spans="1:7" ht="13.5" thickBot="1" x14ac:dyDescent="0.25">
      <c r="A45" s="359"/>
      <c r="B45" s="355"/>
      <c r="C45" s="355"/>
      <c r="D45" s="360"/>
      <c r="E45" s="355"/>
      <c r="F45" s="361"/>
      <c r="G45" s="362"/>
    </row>
    <row r="46" spans="1:7" ht="13.5" thickTop="1" x14ac:dyDescent="0.2">
      <c r="A46" s="1176"/>
      <c r="B46" s="1177"/>
      <c r="C46" s="1177"/>
      <c r="D46" s="414" t="s">
        <v>11</v>
      </c>
      <c r="E46" s="1178" t="s">
        <v>12</v>
      </c>
      <c r="F46" s="1178"/>
      <c r="G46" s="1179"/>
    </row>
    <row r="47" spans="1:7" x14ac:dyDescent="0.2">
      <c r="A47" s="1161" t="s">
        <v>17</v>
      </c>
      <c r="B47" s="1162"/>
      <c r="C47" s="1162"/>
      <c r="D47" s="415"/>
      <c r="E47" s="1180"/>
      <c r="F47" s="1181"/>
      <c r="G47" s="1182"/>
    </row>
    <row r="48" spans="1:7" x14ac:dyDescent="0.2">
      <c r="A48" s="1161" t="s">
        <v>38</v>
      </c>
      <c r="B48" s="1162"/>
      <c r="C48" s="1162"/>
      <c r="D48" s="73" t="s">
        <v>147</v>
      </c>
      <c r="E48" s="1139" t="s">
        <v>142</v>
      </c>
      <c r="F48" s="1139"/>
      <c r="G48" s="1140"/>
    </row>
    <row r="49" spans="1:7" ht="13.5" thickBot="1" x14ac:dyDescent="0.25">
      <c r="A49" s="1163" t="s">
        <v>39</v>
      </c>
      <c r="B49" s="1164"/>
      <c r="C49" s="1164"/>
      <c r="D49" s="356" t="s">
        <v>148</v>
      </c>
      <c r="E49" s="1236" t="s">
        <v>0</v>
      </c>
      <c r="F49" s="1165"/>
      <c r="G49" s="1166"/>
    </row>
  </sheetData>
  <mergeCells count="14"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E6:F6"/>
    <mergeCell ref="E8:F8"/>
    <mergeCell ref="A1:G1"/>
    <mergeCell ref="A2:G2"/>
    <mergeCell ref="A3:G3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61"/>
  <sheetViews>
    <sheetView topLeftCell="A124" zoomScale="110" zoomScaleNormal="110" workbookViewId="0">
      <selection activeCell="A108" sqref="A108:G161"/>
    </sheetView>
  </sheetViews>
  <sheetFormatPr defaultRowHeight="12.75" x14ac:dyDescent="0.2"/>
  <cols>
    <col min="1" max="1" width="6.42578125" style="2" customWidth="1"/>
    <col min="2" max="2" width="6.5703125" style="3" customWidth="1"/>
    <col min="3" max="3" width="10.42578125" style="4" customWidth="1"/>
    <col min="4" max="4" width="36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0.7109375" style="2" customWidth="1"/>
    <col min="10" max="10" width="9.28515625" style="2" bestFit="1" customWidth="1"/>
    <col min="11" max="11" width="10.42578125" style="2" bestFit="1" customWidth="1"/>
    <col min="12" max="12" width="9.28515625" style="2" bestFit="1" customWidth="1"/>
    <col min="13" max="13" width="10.28515625" style="2" bestFit="1" customWidth="1"/>
    <col min="14" max="15" width="9.140625" style="2"/>
    <col min="16" max="17" width="9.28515625" style="2" bestFit="1" customWidth="1"/>
    <col min="18" max="18" width="11.28515625" style="2" customWidth="1"/>
    <col min="19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7</v>
      </c>
      <c r="D5" s="13"/>
      <c r="E5" s="343" t="s">
        <v>2891</v>
      </c>
      <c r="F5" s="98"/>
      <c r="G5" s="344" t="s">
        <v>2870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2311</v>
      </c>
      <c r="D10" s="357" t="s">
        <v>2310</v>
      </c>
      <c r="E10" s="158">
        <v>125</v>
      </c>
      <c r="F10" s="128">
        <v>40</v>
      </c>
      <c r="G10" s="35">
        <f>F10*E10</f>
        <v>5000</v>
      </c>
    </row>
    <row r="11" spans="1:7" x14ac:dyDescent="0.2">
      <c r="A11" s="29"/>
      <c r="B11" s="101"/>
      <c r="C11" s="41"/>
      <c r="D11" s="129"/>
      <c r="E11" s="158"/>
      <c r="F11" s="128"/>
      <c r="G11" s="35"/>
    </row>
    <row r="12" spans="1:7" x14ac:dyDescent="0.2">
      <c r="A12" s="29"/>
      <c r="B12" s="101"/>
      <c r="C12" s="205"/>
      <c r="D12" s="206"/>
      <c r="E12" s="204"/>
      <c r="F12" s="149"/>
      <c r="G12" s="35"/>
    </row>
    <row r="13" spans="1:7" x14ac:dyDescent="0.2">
      <c r="A13" s="29"/>
      <c r="B13" s="101"/>
      <c r="C13" s="41"/>
      <c r="D13" s="203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41"/>
      <c r="D16" s="136"/>
      <c r="E16" s="108"/>
      <c r="F16" s="150"/>
      <c r="G16" s="35"/>
    </row>
    <row r="17" spans="1:7" x14ac:dyDescent="0.2">
      <c r="A17" s="29"/>
      <c r="B17" s="151"/>
      <c r="C17" s="41"/>
      <c r="D17" s="144"/>
      <c r="E17" s="108"/>
      <c r="F17" s="150"/>
      <c r="G17" s="35"/>
    </row>
    <row r="18" spans="1:7" x14ac:dyDescent="0.2">
      <c r="A18" s="29"/>
      <c r="B18" s="101"/>
      <c r="C18" s="119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207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249"/>
      <c r="D23" s="248"/>
      <c r="E23" s="247"/>
      <c r="F23" s="128"/>
      <c r="G23" s="35"/>
    </row>
    <row r="24" spans="1:7" x14ac:dyDescent="0.2">
      <c r="A24" s="29"/>
      <c r="B24" s="101"/>
      <c r="C24" s="41"/>
      <c r="D24" s="67"/>
      <c r="E24" s="208"/>
      <c r="F24" s="128"/>
      <c r="G24" s="35"/>
    </row>
    <row r="25" spans="1:7" x14ac:dyDescent="0.2">
      <c r="A25" s="29"/>
      <c r="B25" s="106"/>
      <c r="C25" s="41"/>
      <c r="D25" s="67"/>
      <c r="E25" s="209"/>
      <c r="F25" s="154"/>
      <c r="G25" s="35"/>
    </row>
    <row r="26" spans="1:7" x14ac:dyDescent="0.2">
      <c r="A26" s="29"/>
      <c r="B26" s="105"/>
      <c r="C26" s="41"/>
      <c r="D26" s="130"/>
      <c r="E26" s="209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5"/>
      <c r="C28" s="41"/>
      <c r="D28" s="67"/>
      <c r="E28" s="104"/>
      <c r="F28" s="154"/>
      <c r="G28" s="35"/>
    </row>
    <row r="29" spans="1:7" x14ac:dyDescent="0.2">
      <c r="A29" s="29"/>
      <c r="B29" s="105"/>
      <c r="C29" s="41"/>
      <c r="D29" s="67"/>
      <c r="E29" s="104"/>
      <c r="F29" s="154"/>
      <c r="G29" s="35"/>
    </row>
    <row r="30" spans="1:7" x14ac:dyDescent="0.2">
      <c r="A30" s="29"/>
      <c r="B30" s="105"/>
      <c r="C30" s="41"/>
      <c r="D30" s="67"/>
      <c r="E30" s="104"/>
      <c r="F30" s="154"/>
      <c r="G30" s="35"/>
    </row>
    <row r="31" spans="1:7" x14ac:dyDescent="0.2">
      <c r="A31" s="29"/>
      <c r="B31" s="101"/>
      <c r="C31" s="41"/>
      <c r="D31" s="67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44"/>
      <c r="E36" s="104"/>
      <c r="F36" s="154"/>
      <c r="G36" s="35"/>
    </row>
    <row r="37" spans="1:7" x14ac:dyDescent="0.2">
      <c r="A37" s="29"/>
      <c r="B37" s="101"/>
      <c r="C37" s="41"/>
      <c r="D37" s="144"/>
      <c r="E37" s="108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02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646"/>
      <c r="C41" s="647"/>
      <c r="D41" s="786"/>
      <c r="E41" s="962"/>
      <c r="F41" s="659"/>
      <c r="G41" s="35"/>
    </row>
    <row r="42" spans="1:7" x14ac:dyDescent="0.2">
      <c r="A42" s="29"/>
      <c r="B42" s="101"/>
      <c r="C42" s="41"/>
      <c r="D42" s="136"/>
      <c r="E42" s="102"/>
      <c r="F42" s="128"/>
      <c r="G42" s="35"/>
    </row>
    <row r="43" spans="1:7" x14ac:dyDescent="0.2">
      <c r="A43" s="29"/>
      <c r="B43" s="101"/>
      <c r="C43" s="41"/>
      <c r="D43" s="136"/>
      <c r="E43" s="102"/>
      <c r="F43" s="128"/>
      <c r="G43" s="35"/>
    </row>
    <row r="44" spans="1:7" x14ac:dyDescent="0.2">
      <c r="A44" s="29"/>
      <c r="B44" s="101"/>
      <c r="C44" s="31"/>
      <c r="D44" s="67"/>
      <c r="E44" s="131"/>
      <c r="F44" s="117"/>
      <c r="G44" s="35"/>
    </row>
    <row r="45" spans="1:7" x14ac:dyDescent="0.2">
      <c r="A45" s="29"/>
      <c r="B45" s="101"/>
      <c r="C45" s="41"/>
      <c r="D45" s="118"/>
      <c r="E45" s="108"/>
      <c r="F45" s="149"/>
      <c r="G45" s="35"/>
    </row>
    <row r="46" spans="1:7" x14ac:dyDescent="0.2">
      <c r="A46" s="29"/>
      <c r="B46" s="101"/>
      <c r="C46" s="41"/>
      <c r="D46" s="144"/>
      <c r="E46" s="108"/>
      <c r="F46" s="149"/>
      <c r="G46" s="35"/>
    </row>
    <row r="47" spans="1:7" ht="13.5" thickBot="1" x14ac:dyDescent="0.25">
      <c r="A47" s="45"/>
      <c r="B47" s="132"/>
      <c r="C47" s="115"/>
      <c r="D47" s="115"/>
      <c r="E47" s="132"/>
      <c r="F47" s="49" t="s">
        <v>15</v>
      </c>
      <c r="G47" s="50">
        <f>SUM(G10:G46)</f>
        <v>5000</v>
      </c>
    </row>
    <row r="48" spans="1:7" ht="13.5" thickTop="1" x14ac:dyDescent="0.2">
      <c r="A48" s="1149" t="s">
        <v>2874</v>
      </c>
      <c r="B48" s="1150"/>
      <c r="C48" s="1150"/>
      <c r="D48" s="1150"/>
      <c r="E48" s="1150"/>
      <c r="F48" s="1150"/>
      <c r="G48" s="1151"/>
    </row>
    <row r="49" spans="1:7" ht="13.5" thickBot="1" x14ac:dyDescent="0.25">
      <c r="A49" s="52"/>
      <c r="B49" s="103"/>
      <c r="C49" s="103"/>
      <c r="D49" s="54"/>
      <c r="E49" s="103"/>
      <c r="F49" s="55"/>
      <c r="G49" s="56"/>
    </row>
    <row r="50" spans="1:7" ht="13.5" thickTop="1" x14ac:dyDescent="0.2">
      <c r="A50" s="1130"/>
      <c r="B50" s="1131"/>
      <c r="C50" s="1131"/>
      <c r="D50" s="57" t="s">
        <v>11</v>
      </c>
      <c r="E50" s="1132" t="s">
        <v>12</v>
      </c>
      <c r="F50" s="1132"/>
      <c r="G50" s="1133"/>
    </row>
    <row r="51" spans="1:7" x14ac:dyDescent="0.2">
      <c r="A51" s="1134" t="s">
        <v>17</v>
      </c>
      <c r="B51" s="1135"/>
      <c r="C51" s="1135"/>
      <c r="D51" s="39"/>
      <c r="E51" s="1136"/>
      <c r="F51" s="1137"/>
      <c r="G51" s="1138"/>
    </row>
    <row r="52" spans="1:7" x14ac:dyDescent="0.2">
      <c r="A52" s="1134" t="s">
        <v>38</v>
      </c>
      <c r="B52" s="1135"/>
      <c r="C52" s="1135"/>
      <c r="D52" s="73" t="s">
        <v>147</v>
      </c>
      <c r="E52" s="1139" t="s">
        <v>142</v>
      </c>
      <c r="F52" s="1139"/>
      <c r="G52" s="1140"/>
    </row>
    <row r="53" spans="1:7" ht="13.5" thickBot="1" x14ac:dyDescent="0.25">
      <c r="A53" s="1141" t="s">
        <v>39</v>
      </c>
      <c r="B53" s="1142"/>
      <c r="C53" s="1142"/>
      <c r="D53" s="59" t="s">
        <v>148</v>
      </c>
      <c r="E53" s="1198" t="s">
        <v>0</v>
      </c>
      <c r="F53" s="1143"/>
      <c r="G53" s="1144"/>
    </row>
    <row r="54" spans="1:7" ht="16.5" x14ac:dyDescent="0.25">
      <c r="A54" s="1152" t="s">
        <v>29</v>
      </c>
      <c r="B54" s="1153"/>
      <c r="C54" s="1153"/>
      <c r="D54" s="1153"/>
      <c r="E54" s="1153"/>
      <c r="F54" s="1153"/>
      <c r="G54" s="1154"/>
    </row>
    <row r="55" spans="1:7" x14ac:dyDescent="0.2">
      <c r="A55" s="1155" t="s">
        <v>48</v>
      </c>
      <c r="B55" s="1156"/>
      <c r="C55" s="1156"/>
      <c r="D55" s="1156"/>
      <c r="E55" s="1156"/>
      <c r="F55" s="1156"/>
      <c r="G55" s="1157"/>
    </row>
    <row r="56" spans="1:7" x14ac:dyDescent="0.2">
      <c r="A56" s="1158" t="s">
        <v>49</v>
      </c>
      <c r="B56" s="1159"/>
      <c r="C56" s="1159"/>
      <c r="D56" s="1159"/>
      <c r="E56" s="1159"/>
      <c r="F56" s="1159"/>
      <c r="G56" s="1160"/>
    </row>
    <row r="57" spans="1:7" x14ac:dyDescent="0.2">
      <c r="A57" s="6"/>
      <c r="B57" s="99"/>
      <c r="C57" s="8"/>
      <c r="D57" s="9"/>
      <c r="E57" s="99"/>
      <c r="F57" s="10"/>
      <c r="G57" s="11" t="s">
        <v>20</v>
      </c>
    </row>
    <row r="58" spans="1:7" x14ac:dyDescent="0.2">
      <c r="A58" s="12" t="s">
        <v>1</v>
      </c>
      <c r="B58" s="13"/>
      <c r="C58" s="14" t="s">
        <v>7</v>
      </c>
      <c r="D58" s="13"/>
      <c r="E58" s="343" t="s">
        <v>3983</v>
      </c>
      <c r="F58" s="98"/>
      <c r="G58" s="344" t="s">
        <v>3973</v>
      </c>
    </row>
    <row r="59" spans="1:7" x14ac:dyDescent="0.2">
      <c r="A59" s="17" t="s">
        <v>8</v>
      </c>
      <c r="B59" s="100"/>
      <c r="C59" s="19"/>
      <c r="D59" s="4"/>
      <c r="E59" s="1145"/>
      <c r="F59" s="1146"/>
      <c r="G59" s="20"/>
    </row>
    <row r="60" spans="1:7" x14ac:dyDescent="0.2">
      <c r="A60" s="21" t="s">
        <v>37</v>
      </c>
      <c r="B60" s="22"/>
      <c r="C60" s="22"/>
      <c r="D60" s="22"/>
      <c r="E60" s="23" t="s">
        <v>46</v>
      </c>
      <c r="F60" s="24"/>
      <c r="G60" s="20" t="s">
        <v>50</v>
      </c>
    </row>
    <row r="61" spans="1:7" x14ac:dyDescent="0.2">
      <c r="A61" s="6"/>
      <c r="B61" s="99"/>
      <c r="C61" s="8"/>
      <c r="D61" s="8"/>
      <c r="E61" s="1147"/>
      <c r="F61" s="1148"/>
      <c r="G61" s="25"/>
    </row>
    <row r="62" spans="1:7" ht="26.25" thickBot="1" x14ac:dyDescent="0.25">
      <c r="A62" s="210" t="s">
        <v>47</v>
      </c>
      <c r="B62" s="28" t="s">
        <v>23</v>
      </c>
      <c r="C62" s="28" t="s">
        <v>34</v>
      </c>
      <c r="D62" s="110" t="s">
        <v>53</v>
      </c>
      <c r="E62" s="114" t="s">
        <v>54</v>
      </c>
      <c r="F62" s="111" t="s">
        <v>55</v>
      </c>
      <c r="G62" s="112" t="s">
        <v>35</v>
      </c>
    </row>
    <row r="63" spans="1:7" ht="13.5" thickTop="1" x14ac:dyDescent="0.2">
      <c r="A63" s="29">
        <v>1</v>
      </c>
      <c r="B63" s="101"/>
      <c r="C63" s="352" t="s">
        <v>2311</v>
      </c>
      <c r="D63" s="357" t="s">
        <v>2310</v>
      </c>
      <c r="E63" s="158">
        <v>125</v>
      </c>
      <c r="F63" s="128">
        <v>40</v>
      </c>
      <c r="G63" s="35">
        <f>F63*E63</f>
        <v>5000</v>
      </c>
    </row>
    <row r="64" spans="1:7" x14ac:dyDescent="0.2">
      <c r="A64" s="29"/>
      <c r="B64" s="101"/>
      <c r="C64" s="41"/>
      <c r="D64" s="129"/>
      <c r="E64" s="158"/>
      <c r="F64" s="128"/>
      <c r="G64" s="35"/>
    </row>
    <row r="65" spans="1:7" x14ac:dyDescent="0.2">
      <c r="A65" s="29"/>
      <c r="B65" s="101"/>
      <c r="C65" s="205"/>
      <c r="D65" s="206"/>
      <c r="E65" s="204"/>
      <c r="F65" s="149"/>
      <c r="G65" s="35"/>
    </row>
    <row r="66" spans="1:7" x14ac:dyDescent="0.2">
      <c r="A66" s="29"/>
      <c r="B66" s="101"/>
      <c r="C66" s="41"/>
      <c r="D66" s="203"/>
      <c r="E66" s="108"/>
      <c r="F66" s="128"/>
      <c r="G66" s="35"/>
    </row>
    <row r="67" spans="1:7" x14ac:dyDescent="0.2">
      <c r="A67" s="29"/>
      <c r="B67" s="105"/>
      <c r="C67" s="41"/>
      <c r="D67" s="136"/>
      <c r="E67" s="102"/>
      <c r="F67" s="128"/>
      <c r="G67" s="35"/>
    </row>
    <row r="68" spans="1:7" x14ac:dyDescent="0.2">
      <c r="A68" s="29"/>
      <c r="B68" s="105"/>
      <c r="C68" s="41"/>
      <c r="D68" s="136"/>
      <c r="E68" s="102"/>
      <c r="F68" s="128"/>
      <c r="G68" s="35"/>
    </row>
    <row r="69" spans="1:7" x14ac:dyDescent="0.2">
      <c r="A69" s="29"/>
      <c r="B69" s="151"/>
      <c r="C69" s="41"/>
      <c r="D69" s="136"/>
      <c r="E69" s="108"/>
      <c r="F69" s="150"/>
      <c r="G69" s="35"/>
    </row>
    <row r="70" spans="1:7" x14ac:dyDescent="0.2">
      <c r="A70" s="29"/>
      <c r="B70" s="151"/>
      <c r="C70" s="41"/>
      <c r="D70" s="144"/>
      <c r="E70" s="108"/>
      <c r="F70" s="150"/>
      <c r="G70" s="35"/>
    </row>
    <row r="71" spans="1:7" x14ac:dyDescent="0.2">
      <c r="A71" s="29"/>
      <c r="B71" s="101"/>
      <c r="C71" s="119"/>
      <c r="D71" s="144"/>
      <c r="E71" s="155"/>
      <c r="F71" s="128"/>
      <c r="G71" s="35"/>
    </row>
    <row r="72" spans="1:7" x14ac:dyDescent="0.2">
      <c r="A72" s="29"/>
      <c r="B72" s="106"/>
      <c r="C72" s="41"/>
      <c r="D72" s="136"/>
      <c r="E72" s="104"/>
      <c r="F72" s="128"/>
      <c r="G72" s="35"/>
    </row>
    <row r="73" spans="1:7" x14ac:dyDescent="0.2">
      <c r="A73" s="29"/>
      <c r="B73" s="105"/>
      <c r="C73" s="41"/>
      <c r="D73" s="136"/>
      <c r="E73" s="207"/>
      <c r="F73" s="152"/>
      <c r="G73" s="35"/>
    </row>
    <row r="74" spans="1:7" x14ac:dyDescent="0.2">
      <c r="A74" s="29"/>
      <c r="B74" s="107"/>
      <c r="C74" s="41"/>
      <c r="D74" s="136"/>
      <c r="E74" s="153"/>
      <c r="F74" s="128"/>
      <c r="G74" s="35"/>
    </row>
    <row r="75" spans="1:7" x14ac:dyDescent="0.2">
      <c r="A75" s="29"/>
      <c r="B75" s="107"/>
      <c r="C75" s="41"/>
      <c r="D75" s="67"/>
      <c r="E75" s="153"/>
      <c r="F75" s="128"/>
      <c r="G75" s="35"/>
    </row>
    <row r="76" spans="1:7" x14ac:dyDescent="0.2">
      <c r="A76" s="29"/>
      <c r="B76" s="101"/>
      <c r="C76" s="249"/>
      <c r="D76" s="248"/>
      <c r="E76" s="247"/>
      <c r="F76" s="128"/>
      <c r="G76" s="35"/>
    </row>
    <row r="77" spans="1:7" x14ac:dyDescent="0.2">
      <c r="A77" s="29"/>
      <c r="B77" s="101"/>
      <c r="C77" s="41"/>
      <c r="D77" s="67"/>
      <c r="E77" s="208"/>
      <c r="F77" s="128"/>
      <c r="G77" s="35"/>
    </row>
    <row r="78" spans="1:7" x14ac:dyDescent="0.2">
      <c r="A78" s="29"/>
      <c r="B78" s="106"/>
      <c r="C78" s="41"/>
      <c r="D78" s="67"/>
      <c r="E78" s="209"/>
      <c r="F78" s="154"/>
      <c r="G78" s="35"/>
    </row>
    <row r="79" spans="1:7" x14ac:dyDescent="0.2">
      <c r="A79" s="29"/>
      <c r="B79" s="105"/>
      <c r="C79" s="41"/>
      <c r="D79" s="130"/>
      <c r="E79" s="209"/>
      <c r="F79" s="154"/>
      <c r="G79" s="35"/>
    </row>
    <row r="80" spans="1:7" x14ac:dyDescent="0.2">
      <c r="A80" s="29"/>
      <c r="B80" s="105"/>
      <c r="C80" s="41"/>
      <c r="D80" s="67"/>
      <c r="E80" s="104"/>
      <c r="F80" s="154"/>
      <c r="G80" s="35"/>
    </row>
    <row r="81" spans="1:7" x14ac:dyDescent="0.2">
      <c r="A81" s="29"/>
      <c r="B81" s="105"/>
      <c r="C81" s="41"/>
      <c r="D81" s="67"/>
      <c r="E81" s="104"/>
      <c r="F81" s="154"/>
      <c r="G81" s="35"/>
    </row>
    <row r="82" spans="1:7" x14ac:dyDescent="0.2">
      <c r="A82" s="29"/>
      <c r="B82" s="105"/>
      <c r="C82" s="41"/>
      <c r="D82" s="67"/>
      <c r="E82" s="104"/>
      <c r="F82" s="154"/>
      <c r="G82" s="35"/>
    </row>
    <row r="83" spans="1:7" x14ac:dyDescent="0.2">
      <c r="A83" s="29"/>
      <c r="B83" s="105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67"/>
      <c r="E84" s="104"/>
      <c r="F84" s="154"/>
      <c r="G84" s="35"/>
    </row>
    <row r="85" spans="1:7" x14ac:dyDescent="0.2">
      <c r="A85" s="29"/>
      <c r="B85" s="101"/>
      <c r="C85" s="41"/>
      <c r="D85" s="136"/>
      <c r="E85" s="104"/>
      <c r="F85" s="154"/>
      <c r="G85" s="35"/>
    </row>
    <row r="86" spans="1:7" x14ac:dyDescent="0.2">
      <c r="A86" s="29"/>
      <c r="B86" s="101"/>
      <c r="C86" s="41"/>
      <c r="D86" s="136"/>
      <c r="E86" s="104"/>
      <c r="F86" s="154"/>
      <c r="G86" s="35"/>
    </row>
    <row r="87" spans="1:7" x14ac:dyDescent="0.2">
      <c r="A87" s="29"/>
      <c r="B87" s="101"/>
      <c r="C87" s="41"/>
      <c r="D87" s="62"/>
      <c r="E87" s="104"/>
      <c r="F87" s="154"/>
      <c r="G87" s="35"/>
    </row>
    <row r="88" spans="1:7" x14ac:dyDescent="0.2">
      <c r="A88" s="29"/>
      <c r="B88" s="101"/>
      <c r="C88" s="41"/>
      <c r="D88" s="67"/>
      <c r="E88" s="104"/>
      <c r="F88" s="154"/>
      <c r="G88" s="35"/>
    </row>
    <row r="89" spans="1:7" x14ac:dyDescent="0.2">
      <c r="A89" s="29"/>
      <c r="B89" s="101"/>
      <c r="C89" s="41"/>
      <c r="D89" s="144"/>
      <c r="E89" s="104"/>
      <c r="F89" s="154"/>
      <c r="G89" s="35"/>
    </row>
    <row r="90" spans="1:7" x14ac:dyDescent="0.2">
      <c r="A90" s="29"/>
      <c r="B90" s="646"/>
      <c r="C90" s="647"/>
      <c r="D90" s="790"/>
      <c r="E90" s="649"/>
      <c r="F90" s="650"/>
      <c r="G90" s="35"/>
    </row>
    <row r="91" spans="1:7" x14ac:dyDescent="0.2">
      <c r="A91" s="29"/>
      <c r="B91" s="646"/>
      <c r="C91" s="647"/>
      <c r="D91" s="790"/>
      <c r="E91" s="649"/>
      <c r="F91" s="650"/>
      <c r="G91" s="35"/>
    </row>
    <row r="92" spans="1:7" x14ac:dyDescent="0.2">
      <c r="A92" s="29"/>
      <c r="B92" s="101"/>
      <c r="C92" s="41"/>
      <c r="D92" s="144"/>
      <c r="E92" s="108"/>
      <c r="F92" s="128"/>
      <c r="G92" s="35"/>
    </row>
    <row r="93" spans="1:7" x14ac:dyDescent="0.2">
      <c r="A93" s="29"/>
      <c r="B93" s="101"/>
      <c r="C93" s="41"/>
      <c r="D93" s="136"/>
      <c r="E93" s="153"/>
      <c r="F93" s="128"/>
      <c r="G93" s="35"/>
    </row>
    <row r="94" spans="1:7" x14ac:dyDescent="0.2">
      <c r="A94" s="29"/>
      <c r="B94" s="101"/>
      <c r="C94" s="41"/>
      <c r="D94" s="136"/>
      <c r="E94" s="102"/>
      <c r="F94" s="128"/>
      <c r="G94" s="35"/>
    </row>
    <row r="95" spans="1:7" x14ac:dyDescent="0.2">
      <c r="A95" s="29"/>
      <c r="B95" s="101"/>
      <c r="C95" s="41"/>
      <c r="D95" s="136"/>
      <c r="E95" s="102"/>
      <c r="F95" s="128"/>
      <c r="G95" s="35"/>
    </row>
    <row r="96" spans="1:7" x14ac:dyDescent="0.2">
      <c r="A96" s="29"/>
      <c r="B96" s="101"/>
      <c r="C96" s="41"/>
      <c r="D96" s="136"/>
      <c r="E96" s="102"/>
      <c r="F96" s="128"/>
      <c r="G96" s="35"/>
    </row>
    <row r="97" spans="1:7" x14ac:dyDescent="0.2">
      <c r="A97" s="29"/>
      <c r="B97" s="101"/>
      <c r="C97" s="41"/>
      <c r="D97" s="136"/>
      <c r="E97" s="102"/>
      <c r="F97" s="128"/>
      <c r="G97" s="35"/>
    </row>
    <row r="98" spans="1:7" x14ac:dyDescent="0.2">
      <c r="A98" s="29"/>
      <c r="B98" s="101"/>
      <c r="C98" s="31"/>
      <c r="D98" s="67"/>
      <c r="E98" s="131"/>
      <c r="F98" s="117"/>
      <c r="G98" s="35"/>
    </row>
    <row r="99" spans="1:7" x14ac:dyDescent="0.2">
      <c r="A99" s="29"/>
      <c r="B99" s="101"/>
      <c r="C99" s="41"/>
      <c r="D99" s="118"/>
      <c r="E99" s="108"/>
      <c r="F99" s="149"/>
      <c r="G99" s="35"/>
    </row>
    <row r="100" spans="1:7" x14ac:dyDescent="0.2">
      <c r="A100" s="29"/>
      <c r="B100" s="101"/>
      <c r="C100" s="41"/>
      <c r="D100" s="144"/>
      <c r="E100" s="108"/>
      <c r="F100" s="149"/>
      <c r="G100" s="35"/>
    </row>
    <row r="101" spans="1:7" ht="13.5" thickBot="1" x14ac:dyDescent="0.25">
      <c r="A101" s="45"/>
      <c r="B101" s="132"/>
      <c r="C101" s="115"/>
      <c r="D101" s="115"/>
      <c r="E101" s="132"/>
      <c r="F101" s="49" t="s">
        <v>15</v>
      </c>
      <c r="G101" s="50">
        <f>SUM(G63:G100)</f>
        <v>5000</v>
      </c>
    </row>
    <row r="102" spans="1:7" ht="13.5" thickTop="1" x14ac:dyDescent="0.2">
      <c r="A102" s="1149" t="s">
        <v>3974</v>
      </c>
      <c r="B102" s="1150"/>
      <c r="C102" s="1150"/>
      <c r="D102" s="1150"/>
      <c r="E102" s="1150"/>
      <c r="F102" s="1150"/>
      <c r="G102" s="1151"/>
    </row>
    <row r="103" spans="1:7" ht="13.5" thickBot="1" x14ac:dyDescent="0.25">
      <c r="A103" s="52"/>
      <c r="B103" s="103"/>
      <c r="C103" s="103"/>
      <c r="D103" s="54"/>
      <c r="E103" s="103"/>
      <c r="F103" s="55"/>
      <c r="G103" s="56"/>
    </row>
    <row r="104" spans="1:7" ht="13.5" thickTop="1" x14ac:dyDescent="0.2">
      <c r="A104" s="1130"/>
      <c r="B104" s="1131"/>
      <c r="C104" s="1131"/>
      <c r="D104" s="57" t="s">
        <v>11</v>
      </c>
      <c r="E104" s="1132" t="s">
        <v>12</v>
      </c>
      <c r="F104" s="1132"/>
      <c r="G104" s="1133"/>
    </row>
    <row r="105" spans="1:7" x14ac:dyDescent="0.2">
      <c r="A105" s="1134" t="s">
        <v>17</v>
      </c>
      <c r="B105" s="1135"/>
      <c r="C105" s="1135"/>
      <c r="D105" s="39"/>
      <c r="E105" s="1136"/>
      <c r="F105" s="1137"/>
      <c r="G105" s="1138"/>
    </row>
    <row r="106" spans="1:7" x14ac:dyDescent="0.2">
      <c r="A106" s="1134" t="s">
        <v>38</v>
      </c>
      <c r="B106" s="1135"/>
      <c r="C106" s="1135"/>
      <c r="D106" s="73" t="s">
        <v>147</v>
      </c>
      <c r="E106" s="1139" t="s">
        <v>142</v>
      </c>
      <c r="F106" s="1139"/>
      <c r="G106" s="1140"/>
    </row>
    <row r="107" spans="1:7" ht="13.5" thickBot="1" x14ac:dyDescent="0.25">
      <c r="A107" s="1141" t="s">
        <v>39</v>
      </c>
      <c r="B107" s="1142"/>
      <c r="C107" s="1142"/>
      <c r="D107" s="59" t="s">
        <v>148</v>
      </c>
      <c r="E107" s="1198" t="s">
        <v>0</v>
      </c>
      <c r="F107" s="1143"/>
      <c r="G107" s="1144"/>
    </row>
    <row r="108" spans="1:7" ht="16.5" x14ac:dyDescent="0.25">
      <c r="A108" s="1152" t="s">
        <v>29</v>
      </c>
      <c r="B108" s="1153"/>
      <c r="C108" s="1153"/>
      <c r="D108" s="1153"/>
      <c r="E108" s="1153"/>
      <c r="F108" s="1153"/>
      <c r="G108" s="1154"/>
    </row>
    <row r="109" spans="1:7" x14ac:dyDescent="0.2">
      <c r="A109" s="1155" t="s">
        <v>48</v>
      </c>
      <c r="B109" s="1156"/>
      <c r="C109" s="1156"/>
      <c r="D109" s="1156"/>
      <c r="E109" s="1156"/>
      <c r="F109" s="1156"/>
      <c r="G109" s="1157"/>
    </row>
    <row r="110" spans="1:7" x14ac:dyDescent="0.2">
      <c r="A110" s="1158" t="s">
        <v>49</v>
      </c>
      <c r="B110" s="1159"/>
      <c r="C110" s="1159"/>
      <c r="D110" s="1159"/>
      <c r="E110" s="1159"/>
      <c r="F110" s="1159"/>
      <c r="G110" s="1160"/>
    </row>
    <row r="111" spans="1:7" x14ac:dyDescent="0.2">
      <c r="A111" s="6"/>
      <c r="B111" s="99"/>
      <c r="C111" s="8"/>
      <c r="D111" s="9"/>
      <c r="E111" s="99"/>
      <c r="F111" s="10"/>
      <c r="G111" s="11" t="s">
        <v>20</v>
      </c>
    </row>
    <row r="112" spans="1:7" x14ac:dyDescent="0.2">
      <c r="A112" s="12" t="s">
        <v>1</v>
      </c>
      <c r="B112" s="13"/>
      <c r="C112" s="14" t="s">
        <v>7</v>
      </c>
      <c r="D112" s="13"/>
      <c r="E112" s="343" t="s">
        <v>4378</v>
      </c>
      <c r="F112" s="98"/>
      <c r="G112" s="344" t="s">
        <v>4353</v>
      </c>
    </row>
    <row r="113" spans="1:7" x14ac:dyDescent="0.2">
      <c r="A113" s="17" t="s">
        <v>8</v>
      </c>
      <c r="B113" s="100"/>
      <c r="C113" s="19"/>
      <c r="D113" s="4"/>
      <c r="E113" s="1145"/>
      <c r="F113" s="1146"/>
      <c r="G113" s="20"/>
    </row>
    <row r="114" spans="1:7" x14ac:dyDescent="0.2">
      <c r="A114" s="21" t="s">
        <v>37</v>
      </c>
      <c r="B114" s="22"/>
      <c r="C114" s="22"/>
      <c r="D114" s="22"/>
      <c r="E114" s="23" t="s">
        <v>46</v>
      </c>
      <c r="F114" s="24"/>
      <c r="G114" s="20" t="s">
        <v>50</v>
      </c>
    </row>
    <row r="115" spans="1:7" x14ac:dyDescent="0.2">
      <c r="A115" s="6"/>
      <c r="B115" s="99"/>
      <c r="C115" s="8"/>
      <c r="D115" s="8"/>
      <c r="E115" s="1147"/>
      <c r="F115" s="1148"/>
      <c r="G115" s="25"/>
    </row>
    <row r="116" spans="1:7" ht="26.25" thickBot="1" x14ac:dyDescent="0.25">
      <c r="A116" s="210" t="s">
        <v>47</v>
      </c>
      <c r="B116" s="28" t="s">
        <v>23</v>
      </c>
      <c r="C116" s="28" t="s">
        <v>34</v>
      </c>
      <c r="D116" s="110" t="s">
        <v>53</v>
      </c>
      <c r="E116" s="114" t="s">
        <v>54</v>
      </c>
      <c r="F116" s="111" t="s">
        <v>55</v>
      </c>
      <c r="G116" s="112" t="s">
        <v>35</v>
      </c>
    </row>
    <row r="117" spans="1:7" ht="13.5" thickTop="1" x14ac:dyDescent="0.2">
      <c r="A117" s="29">
        <v>1</v>
      </c>
      <c r="B117" s="101"/>
      <c r="C117" s="352" t="s">
        <v>2311</v>
      </c>
      <c r="D117" s="357" t="s">
        <v>2310</v>
      </c>
      <c r="E117" s="158">
        <v>125</v>
      </c>
      <c r="F117" s="128">
        <v>40</v>
      </c>
      <c r="G117" s="35">
        <f>F117*E117</f>
        <v>5000</v>
      </c>
    </row>
    <row r="118" spans="1:7" x14ac:dyDescent="0.2">
      <c r="A118" s="29"/>
      <c r="B118" s="101"/>
      <c r="C118" s="41"/>
      <c r="D118" s="129"/>
      <c r="E118" s="158"/>
      <c r="F118" s="128"/>
      <c r="G118" s="35"/>
    </row>
    <row r="119" spans="1:7" x14ac:dyDescent="0.2">
      <c r="A119" s="29"/>
      <c r="B119" s="101"/>
      <c r="C119" s="205"/>
      <c r="D119" s="206"/>
      <c r="E119" s="204"/>
      <c r="F119" s="149"/>
      <c r="G119" s="35"/>
    </row>
    <row r="120" spans="1:7" x14ac:dyDescent="0.2">
      <c r="A120" s="29"/>
      <c r="B120" s="101"/>
      <c r="C120" s="41"/>
      <c r="D120" s="203"/>
      <c r="E120" s="108"/>
      <c r="F120" s="128"/>
      <c r="G120" s="35"/>
    </row>
    <row r="121" spans="1:7" x14ac:dyDescent="0.2">
      <c r="A121" s="29"/>
      <c r="B121" s="105"/>
      <c r="C121" s="41"/>
      <c r="D121" s="136"/>
      <c r="E121" s="102"/>
      <c r="F121" s="128"/>
      <c r="G121" s="35"/>
    </row>
    <row r="122" spans="1:7" x14ac:dyDescent="0.2">
      <c r="A122" s="29"/>
      <c r="B122" s="105"/>
      <c r="C122" s="41"/>
      <c r="D122" s="136"/>
      <c r="E122" s="102"/>
      <c r="F122" s="128"/>
      <c r="G122" s="35"/>
    </row>
    <row r="123" spans="1:7" x14ac:dyDescent="0.2">
      <c r="A123" s="29"/>
      <c r="B123" s="151"/>
      <c r="C123" s="41"/>
      <c r="D123" s="136"/>
      <c r="E123" s="108"/>
      <c r="F123" s="150"/>
      <c r="G123" s="35"/>
    </row>
    <row r="124" spans="1:7" x14ac:dyDescent="0.2">
      <c r="A124" s="29"/>
      <c r="B124" s="151"/>
      <c r="C124" s="41"/>
      <c r="D124" s="144"/>
      <c r="E124" s="108"/>
      <c r="F124" s="150"/>
      <c r="G124" s="35"/>
    </row>
    <row r="125" spans="1:7" x14ac:dyDescent="0.2">
      <c r="A125" s="29"/>
      <c r="B125" s="101"/>
      <c r="C125" s="119"/>
      <c r="D125" s="144"/>
      <c r="E125" s="155"/>
      <c r="F125" s="128"/>
      <c r="G125" s="35"/>
    </row>
    <row r="126" spans="1:7" x14ac:dyDescent="0.2">
      <c r="A126" s="29"/>
      <c r="B126" s="106"/>
      <c r="C126" s="41"/>
      <c r="D126" s="136"/>
      <c r="E126" s="104"/>
      <c r="F126" s="128"/>
      <c r="G126" s="35"/>
    </row>
    <row r="127" spans="1:7" x14ac:dyDescent="0.2">
      <c r="A127" s="29"/>
      <c r="B127" s="105"/>
      <c r="C127" s="41"/>
      <c r="D127" s="136"/>
      <c r="E127" s="207"/>
      <c r="F127" s="152"/>
      <c r="G127" s="35"/>
    </row>
    <row r="128" spans="1:7" x14ac:dyDescent="0.2">
      <c r="A128" s="29"/>
      <c r="B128" s="107"/>
      <c r="C128" s="41"/>
      <c r="D128" s="136"/>
      <c r="E128" s="153"/>
      <c r="F128" s="128"/>
      <c r="G128" s="35"/>
    </row>
    <row r="129" spans="1:7" x14ac:dyDescent="0.2">
      <c r="A129" s="29"/>
      <c r="B129" s="107"/>
      <c r="C129" s="41"/>
      <c r="D129" s="67"/>
      <c r="E129" s="153"/>
      <c r="F129" s="128"/>
      <c r="G129" s="35"/>
    </row>
    <row r="130" spans="1:7" x14ac:dyDescent="0.2">
      <c r="A130" s="29"/>
      <c r="B130" s="101"/>
      <c r="C130" s="249"/>
      <c r="D130" s="248"/>
      <c r="E130" s="247"/>
      <c r="F130" s="128"/>
      <c r="G130" s="35"/>
    </row>
    <row r="131" spans="1:7" x14ac:dyDescent="0.2">
      <c r="A131" s="29"/>
      <c r="B131" s="101"/>
      <c r="C131" s="41"/>
      <c r="D131" s="67"/>
      <c r="E131" s="208"/>
      <c r="F131" s="128"/>
      <c r="G131" s="35"/>
    </row>
    <row r="132" spans="1:7" x14ac:dyDescent="0.2">
      <c r="A132" s="29"/>
      <c r="B132" s="106"/>
      <c r="C132" s="41"/>
      <c r="D132" s="67"/>
      <c r="E132" s="209"/>
      <c r="F132" s="154"/>
      <c r="G132" s="35"/>
    </row>
    <row r="133" spans="1:7" x14ac:dyDescent="0.2">
      <c r="A133" s="29"/>
      <c r="B133" s="105"/>
      <c r="C133" s="41"/>
      <c r="D133" s="130"/>
      <c r="E133" s="209"/>
      <c r="F133" s="154"/>
      <c r="G133" s="35"/>
    </row>
    <row r="134" spans="1:7" x14ac:dyDescent="0.2">
      <c r="A134" s="29"/>
      <c r="B134" s="105"/>
      <c r="C134" s="41"/>
      <c r="D134" s="67"/>
      <c r="E134" s="104"/>
      <c r="F134" s="154"/>
      <c r="G134" s="35"/>
    </row>
    <row r="135" spans="1:7" x14ac:dyDescent="0.2">
      <c r="A135" s="29"/>
      <c r="B135" s="105"/>
      <c r="C135" s="41"/>
      <c r="D135" s="67"/>
      <c r="E135" s="104"/>
      <c r="F135" s="154"/>
      <c r="G135" s="35"/>
    </row>
    <row r="136" spans="1:7" x14ac:dyDescent="0.2">
      <c r="A136" s="29"/>
      <c r="B136" s="105"/>
      <c r="C136" s="41"/>
      <c r="D136" s="67"/>
      <c r="E136" s="104"/>
      <c r="F136" s="154"/>
      <c r="G136" s="35"/>
    </row>
    <row r="137" spans="1:7" x14ac:dyDescent="0.2">
      <c r="A137" s="29"/>
      <c r="B137" s="105"/>
      <c r="C137" s="41"/>
      <c r="D137" s="67"/>
      <c r="E137" s="104"/>
      <c r="F137" s="154"/>
      <c r="G137" s="35"/>
    </row>
    <row r="138" spans="1:7" x14ac:dyDescent="0.2">
      <c r="A138" s="29"/>
      <c r="B138" s="101"/>
      <c r="C138" s="41"/>
      <c r="D138" s="67"/>
      <c r="E138" s="104"/>
      <c r="F138" s="154"/>
      <c r="G138" s="35"/>
    </row>
    <row r="139" spans="1:7" x14ac:dyDescent="0.2">
      <c r="A139" s="29"/>
      <c r="B139" s="101"/>
      <c r="C139" s="41"/>
      <c r="D139" s="136"/>
      <c r="E139" s="104"/>
      <c r="F139" s="154"/>
      <c r="G139" s="35"/>
    </row>
    <row r="140" spans="1:7" x14ac:dyDescent="0.2">
      <c r="A140" s="29"/>
      <c r="B140" s="101"/>
      <c r="C140" s="41"/>
      <c r="D140" s="136"/>
      <c r="E140" s="104"/>
      <c r="F140" s="154"/>
      <c r="G140" s="35"/>
    </row>
    <row r="141" spans="1:7" x14ac:dyDescent="0.2">
      <c r="A141" s="29"/>
      <c r="B141" s="101"/>
      <c r="C141" s="41"/>
      <c r="D141" s="62"/>
      <c r="E141" s="104"/>
      <c r="F141" s="154"/>
      <c r="G141" s="35"/>
    </row>
    <row r="142" spans="1:7" x14ac:dyDescent="0.2">
      <c r="A142" s="29"/>
      <c r="B142" s="101"/>
      <c r="C142" s="41"/>
      <c r="D142" s="67"/>
      <c r="E142" s="104"/>
      <c r="F142" s="154"/>
      <c r="G142" s="35"/>
    </row>
    <row r="143" spans="1:7" x14ac:dyDescent="0.2">
      <c r="A143" s="29"/>
      <c r="B143" s="101"/>
      <c r="C143" s="41"/>
      <c r="D143" s="144"/>
      <c r="E143" s="104"/>
      <c r="F143" s="154"/>
      <c r="G143" s="35"/>
    </row>
    <row r="144" spans="1:7" x14ac:dyDescent="0.2">
      <c r="A144" s="29"/>
      <c r="B144" s="646"/>
      <c r="C144" s="647"/>
      <c r="D144" s="790"/>
      <c r="E144" s="649"/>
      <c r="F144" s="650"/>
      <c r="G144" s="35"/>
    </row>
    <row r="145" spans="1:7" x14ac:dyDescent="0.2">
      <c r="A145" s="29"/>
      <c r="B145" s="646"/>
      <c r="C145" s="647"/>
      <c r="D145" s="790"/>
      <c r="E145" s="649"/>
      <c r="F145" s="650"/>
      <c r="G145" s="35"/>
    </row>
    <row r="146" spans="1:7" x14ac:dyDescent="0.2">
      <c r="A146" s="29"/>
      <c r="B146" s="101"/>
      <c r="C146" s="41"/>
      <c r="D146" s="144"/>
      <c r="E146" s="108"/>
      <c r="F146" s="128"/>
      <c r="G146" s="35"/>
    </row>
    <row r="147" spans="1:7" x14ac:dyDescent="0.2">
      <c r="A147" s="29"/>
      <c r="B147" s="101"/>
      <c r="C147" s="41"/>
      <c r="D147" s="136"/>
      <c r="E147" s="153"/>
      <c r="F147" s="128"/>
      <c r="G147" s="35"/>
    </row>
    <row r="148" spans="1:7" x14ac:dyDescent="0.2">
      <c r="A148" s="29"/>
      <c r="B148" s="101"/>
      <c r="C148" s="41"/>
      <c r="D148" s="136"/>
      <c r="E148" s="102"/>
      <c r="F148" s="128"/>
      <c r="G148" s="35"/>
    </row>
    <row r="149" spans="1:7" x14ac:dyDescent="0.2">
      <c r="A149" s="29"/>
      <c r="B149" s="101"/>
      <c r="C149" s="41"/>
      <c r="D149" s="136"/>
      <c r="E149" s="102"/>
      <c r="F149" s="128"/>
      <c r="G149" s="35"/>
    </row>
    <row r="150" spans="1:7" x14ac:dyDescent="0.2">
      <c r="A150" s="29"/>
      <c r="B150" s="101"/>
      <c r="C150" s="41"/>
      <c r="D150" s="136"/>
      <c r="E150" s="102"/>
      <c r="F150" s="128"/>
      <c r="G150" s="35"/>
    </row>
    <row r="151" spans="1:7" x14ac:dyDescent="0.2">
      <c r="A151" s="29"/>
      <c r="B151" s="101"/>
      <c r="C151" s="41"/>
      <c r="D151" s="136"/>
      <c r="E151" s="102"/>
      <c r="F151" s="128"/>
      <c r="G151" s="35"/>
    </row>
    <row r="152" spans="1:7" x14ac:dyDescent="0.2">
      <c r="A152" s="29"/>
      <c r="B152" s="101"/>
      <c r="C152" s="31"/>
      <c r="D152" s="67"/>
      <c r="E152" s="131"/>
      <c r="F152" s="117"/>
      <c r="G152" s="35"/>
    </row>
    <row r="153" spans="1:7" x14ac:dyDescent="0.2">
      <c r="A153" s="29"/>
      <c r="B153" s="101"/>
      <c r="C153" s="41"/>
      <c r="D153" s="118"/>
      <c r="E153" s="108"/>
      <c r="F153" s="149"/>
      <c r="G153" s="35"/>
    </row>
    <row r="154" spans="1:7" x14ac:dyDescent="0.2">
      <c r="A154" s="29"/>
      <c r="B154" s="101"/>
      <c r="C154" s="41"/>
      <c r="D154" s="144"/>
      <c r="E154" s="108"/>
      <c r="F154" s="149"/>
      <c r="G154" s="35"/>
    </row>
    <row r="155" spans="1:7" ht="13.5" thickBot="1" x14ac:dyDescent="0.25">
      <c r="A155" s="45"/>
      <c r="B155" s="132"/>
      <c r="C155" s="115"/>
      <c r="D155" s="115"/>
      <c r="E155" s="132"/>
      <c r="F155" s="49" t="s">
        <v>15</v>
      </c>
      <c r="G155" s="50">
        <f>SUM(G117:G154)</f>
        <v>5000</v>
      </c>
    </row>
    <row r="156" spans="1:7" ht="13.5" thickTop="1" x14ac:dyDescent="0.2">
      <c r="A156" s="1149" t="s">
        <v>4365</v>
      </c>
      <c r="B156" s="1150"/>
      <c r="C156" s="1150"/>
      <c r="D156" s="1150"/>
      <c r="E156" s="1150"/>
      <c r="F156" s="1150"/>
      <c r="G156" s="1151"/>
    </row>
    <row r="157" spans="1:7" ht="13.5" thickBot="1" x14ac:dyDescent="0.25">
      <c r="A157" s="52"/>
      <c r="B157" s="103"/>
      <c r="C157" s="103"/>
      <c r="D157" s="54"/>
      <c r="E157" s="103"/>
      <c r="F157" s="55"/>
      <c r="G157" s="56"/>
    </row>
    <row r="158" spans="1:7" ht="13.5" thickTop="1" x14ac:dyDescent="0.2">
      <c r="A158" s="1130"/>
      <c r="B158" s="1131"/>
      <c r="C158" s="1131"/>
      <c r="D158" s="57" t="s">
        <v>11</v>
      </c>
      <c r="E158" s="1132" t="s">
        <v>12</v>
      </c>
      <c r="F158" s="1132"/>
      <c r="G158" s="1133"/>
    </row>
    <row r="159" spans="1:7" x14ac:dyDescent="0.2">
      <c r="A159" s="1134" t="s">
        <v>17</v>
      </c>
      <c r="B159" s="1135"/>
      <c r="C159" s="1135"/>
      <c r="D159" s="39"/>
      <c r="E159" s="1136"/>
      <c r="F159" s="1137"/>
      <c r="G159" s="1138"/>
    </row>
    <row r="160" spans="1:7" x14ac:dyDescent="0.2">
      <c r="A160" s="1134" t="s">
        <v>38</v>
      </c>
      <c r="B160" s="1135"/>
      <c r="C160" s="1135"/>
      <c r="D160" s="73" t="s">
        <v>147</v>
      </c>
      <c r="E160" s="1139" t="s">
        <v>142</v>
      </c>
      <c r="F160" s="1139"/>
      <c r="G160" s="1140"/>
    </row>
    <row r="161" spans="1:7" ht="13.5" thickBot="1" x14ac:dyDescent="0.25">
      <c r="A161" s="1141" t="s">
        <v>39</v>
      </c>
      <c r="B161" s="1142"/>
      <c r="C161" s="1142"/>
      <c r="D161" s="59" t="s">
        <v>148</v>
      </c>
      <c r="E161" s="1198" t="s">
        <v>0</v>
      </c>
      <c r="F161" s="1143"/>
      <c r="G161" s="1144"/>
    </row>
  </sheetData>
  <mergeCells count="42">
    <mergeCell ref="A106:C106"/>
    <mergeCell ref="E106:G106"/>
    <mergeCell ref="A107:C107"/>
    <mergeCell ref="E107:G107"/>
    <mergeCell ref="A102:G102"/>
    <mergeCell ref="A104:C104"/>
    <mergeCell ref="E104:G104"/>
    <mergeCell ref="A105:C105"/>
    <mergeCell ref="E105:G105"/>
    <mergeCell ref="A54:G54"/>
    <mergeCell ref="A55:G55"/>
    <mergeCell ref="A56:G56"/>
    <mergeCell ref="E59:F59"/>
    <mergeCell ref="E61:F61"/>
    <mergeCell ref="A1:G1"/>
    <mergeCell ref="A2:G2"/>
    <mergeCell ref="A3:G3"/>
    <mergeCell ref="E6:F6"/>
    <mergeCell ref="E8:F8"/>
    <mergeCell ref="A48:G48"/>
    <mergeCell ref="A53:C53"/>
    <mergeCell ref="E53:G53"/>
    <mergeCell ref="A50:C50"/>
    <mergeCell ref="E50:G50"/>
    <mergeCell ref="A51:C51"/>
    <mergeCell ref="E51:G51"/>
    <mergeCell ref="A52:C52"/>
    <mergeCell ref="E52:G52"/>
    <mergeCell ref="A108:G108"/>
    <mergeCell ref="A109:G109"/>
    <mergeCell ref="A110:G110"/>
    <mergeCell ref="E113:F113"/>
    <mergeCell ref="E115:F115"/>
    <mergeCell ref="A160:C160"/>
    <mergeCell ref="E160:G160"/>
    <mergeCell ref="A161:C161"/>
    <mergeCell ref="E161:G161"/>
    <mergeCell ref="A156:G156"/>
    <mergeCell ref="A158:C158"/>
    <mergeCell ref="E158:G158"/>
    <mergeCell ref="A159:C159"/>
    <mergeCell ref="E159:G159"/>
  </mergeCells>
  <pageMargins left="0.51181102362204722" right="0.51181102362204722" top="0.98425196850393704" bottom="0.31496062992125984" header="0.31496062992125984" footer="0.31496062992125984"/>
  <pageSetup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Q50"/>
  <sheetViews>
    <sheetView topLeftCell="A13" zoomScale="110" zoomScaleNormal="110" workbookViewId="0">
      <selection activeCell="K24" sqref="K23:K24"/>
    </sheetView>
  </sheetViews>
  <sheetFormatPr defaultRowHeight="12.75" x14ac:dyDescent="0.2"/>
  <cols>
    <col min="1" max="1" width="6.42578125" style="2" customWidth="1"/>
    <col min="2" max="2" width="6.5703125" style="3" customWidth="1"/>
    <col min="3" max="3" width="10.42578125" style="4" customWidth="1"/>
    <col min="4" max="4" width="36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10" width="11.28515625" style="1" customWidth="1"/>
    <col min="11" max="11" width="13.42578125" style="1" customWidth="1"/>
    <col min="12" max="13" width="11.28515625" style="1" customWidth="1"/>
    <col min="14" max="14" width="30.5703125" style="2" customWidth="1"/>
    <col min="15" max="15" width="10.28515625" style="2" bestFit="1" customWidth="1"/>
    <col min="16" max="16" width="11.28515625" style="2" customWidth="1"/>
    <col min="17" max="17" width="11.7109375" style="2" customWidth="1"/>
    <col min="18" max="19" width="9.28515625" style="2" bestFit="1" customWidth="1"/>
    <col min="20" max="20" width="11.28515625" style="2" customWidth="1"/>
    <col min="21" max="16384" width="9.140625" style="2"/>
  </cols>
  <sheetData>
    <row r="1" spans="1:1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7" x14ac:dyDescent="0.2">
      <c r="A4" s="6"/>
      <c r="B4" s="99"/>
      <c r="C4" s="8"/>
      <c r="D4" s="9"/>
      <c r="E4" s="99"/>
      <c r="F4" s="10"/>
      <c r="G4" s="11" t="s">
        <v>20</v>
      </c>
    </row>
    <row r="5" spans="1:17" x14ac:dyDescent="0.2">
      <c r="A5" s="12" t="s">
        <v>1</v>
      </c>
      <c r="B5" s="13"/>
      <c r="C5" s="14" t="s">
        <v>7</v>
      </c>
      <c r="D5" s="13"/>
      <c r="E5" s="286" t="s">
        <v>1459</v>
      </c>
      <c r="F5" s="287"/>
      <c r="G5" s="288" t="s">
        <v>1455</v>
      </c>
    </row>
    <row r="6" spans="1:17" x14ac:dyDescent="0.2">
      <c r="A6" s="17" t="s">
        <v>8</v>
      </c>
      <c r="B6" s="100"/>
      <c r="C6" s="19"/>
      <c r="D6" s="4"/>
      <c r="E6" s="1145"/>
      <c r="F6" s="1146"/>
      <c r="G6" s="20"/>
    </row>
    <row r="7" spans="1:1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7" x14ac:dyDescent="0.2">
      <c r="A8" s="6"/>
      <c r="B8" s="99"/>
      <c r="C8" s="8"/>
      <c r="D8" s="8"/>
      <c r="E8" s="1147"/>
      <c r="F8" s="1148"/>
      <c r="G8" s="25"/>
    </row>
    <row r="9" spans="1:1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L9" s="532"/>
      <c r="M9" s="532"/>
      <c r="N9" s="323"/>
      <c r="O9" s="323"/>
      <c r="P9" s="323"/>
      <c r="Q9" s="323"/>
    </row>
    <row r="10" spans="1:17" ht="13.5" thickTop="1" x14ac:dyDescent="0.2">
      <c r="A10" s="29">
        <v>1</v>
      </c>
      <c r="B10" s="101"/>
      <c r="C10" s="249" t="s">
        <v>178</v>
      </c>
      <c r="D10" s="265" t="s">
        <v>450</v>
      </c>
      <c r="E10" s="383">
        <v>7</v>
      </c>
      <c r="F10" s="128">
        <v>18750</v>
      </c>
      <c r="G10" s="35">
        <f>F10*E10</f>
        <v>131250</v>
      </c>
      <c r="I10" s="1">
        <v>12</v>
      </c>
      <c r="J10" s="128">
        <v>18750</v>
      </c>
      <c r="K10" s="201">
        <f>J10*I10</f>
        <v>225000</v>
      </c>
      <c r="L10" s="533">
        <v>6</v>
      </c>
      <c r="M10" s="534" t="s">
        <v>245</v>
      </c>
      <c r="N10" s="535" t="s">
        <v>363</v>
      </c>
      <c r="O10" s="536">
        <v>6</v>
      </c>
      <c r="P10" s="318">
        <v>34321</v>
      </c>
      <c r="Q10" s="323"/>
    </row>
    <row r="11" spans="1:17" x14ac:dyDescent="0.2">
      <c r="A11" s="29">
        <f>A10+1</f>
        <v>2</v>
      </c>
      <c r="B11" s="101"/>
      <c r="C11" s="249" t="s">
        <v>246</v>
      </c>
      <c r="D11" s="265" t="s">
        <v>451</v>
      </c>
      <c r="E11" s="383">
        <v>12</v>
      </c>
      <c r="F11" s="128">
        <v>66000</v>
      </c>
      <c r="G11" s="35">
        <f t="shared" ref="G11:G14" si="0">F11*E11</f>
        <v>792000</v>
      </c>
      <c r="I11" s="1">
        <v>24</v>
      </c>
      <c r="J11" s="128">
        <v>66000</v>
      </c>
      <c r="K11" s="201">
        <f t="shared" ref="K11:K14" si="1">J11*I11</f>
        <v>1584000</v>
      </c>
      <c r="L11" s="533">
        <v>6</v>
      </c>
      <c r="M11" s="534" t="s">
        <v>245</v>
      </c>
      <c r="N11" s="537" t="s">
        <v>364</v>
      </c>
      <c r="O11" s="536">
        <v>6</v>
      </c>
      <c r="P11" s="318">
        <v>33483</v>
      </c>
      <c r="Q11" s="323"/>
    </row>
    <row r="12" spans="1:17" x14ac:dyDescent="0.2">
      <c r="A12" s="29">
        <f t="shared" ref="A12:A14" si="2">A11+1</f>
        <v>3</v>
      </c>
      <c r="B12" s="101"/>
      <c r="C12" s="266" t="s">
        <v>246</v>
      </c>
      <c r="D12" s="265" t="s">
        <v>452</v>
      </c>
      <c r="E12" s="522">
        <v>6</v>
      </c>
      <c r="F12" s="149">
        <v>90000</v>
      </c>
      <c r="G12" s="35">
        <f t="shared" si="0"/>
        <v>540000</v>
      </c>
      <c r="I12" s="1">
        <v>12</v>
      </c>
      <c r="J12" s="149">
        <v>90000</v>
      </c>
      <c r="K12" s="201">
        <f t="shared" si="1"/>
        <v>1080000</v>
      </c>
      <c r="L12" s="533">
        <v>6</v>
      </c>
      <c r="M12" s="538" t="s">
        <v>245</v>
      </c>
      <c r="N12" s="539" t="s">
        <v>365</v>
      </c>
      <c r="O12" s="540">
        <v>6</v>
      </c>
      <c r="P12" s="319">
        <v>29542</v>
      </c>
      <c r="Q12" s="323"/>
    </row>
    <row r="13" spans="1:17" x14ac:dyDescent="0.2">
      <c r="A13" s="29">
        <f t="shared" si="2"/>
        <v>4</v>
      </c>
      <c r="B13" s="101"/>
      <c r="C13" s="249" t="s">
        <v>337</v>
      </c>
      <c r="D13" s="265" t="s">
        <v>439</v>
      </c>
      <c r="E13" s="388">
        <v>6</v>
      </c>
      <c r="F13" s="128">
        <v>56250</v>
      </c>
      <c r="G13" s="35">
        <f t="shared" si="0"/>
        <v>337500</v>
      </c>
      <c r="I13" s="1">
        <v>11</v>
      </c>
      <c r="J13" s="128">
        <v>56250</v>
      </c>
      <c r="K13" s="201">
        <f t="shared" si="1"/>
        <v>618750</v>
      </c>
      <c r="L13" s="533">
        <v>6</v>
      </c>
      <c r="M13" s="534" t="s">
        <v>245</v>
      </c>
      <c r="N13" s="541" t="s">
        <v>366</v>
      </c>
      <c r="O13" s="542">
        <v>6</v>
      </c>
      <c r="P13" s="318">
        <v>38078</v>
      </c>
      <c r="Q13" s="323"/>
    </row>
    <row r="14" spans="1:17" x14ac:dyDescent="0.2">
      <c r="A14" s="29">
        <f t="shared" si="2"/>
        <v>5</v>
      </c>
      <c r="B14" s="105"/>
      <c r="C14" s="249" t="s">
        <v>430</v>
      </c>
      <c r="D14" s="265" t="s">
        <v>440</v>
      </c>
      <c r="E14" s="390">
        <v>1</v>
      </c>
      <c r="F14" s="128">
        <v>52500</v>
      </c>
      <c r="G14" s="35">
        <f t="shared" si="0"/>
        <v>52500</v>
      </c>
      <c r="I14" s="1">
        <v>1</v>
      </c>
      <c r="J14" s="128">
        <v>52500</v>
      </c>
      <c r="K14" s="201">
        <f t="shared" si="1"/>
        <v>52500</v>
      </c>
      <c r="L14" s="533">
        <v>6</v>
      </c>
      <c r="M14" s="534" t="s">
        <v>245</v>
      </c>
      <c r="N14" s="535" t="s">
        <v>367</v>
      </c>
      <c r="O14" s="543">
        <v>6</v>
      </c>
      <c r="P14" s="318">
        <v>33483</v>
      </c>
      <c r="Q14" s="323"/>
    </row>
    <row r="15" spans="1:17" x14ac:dyDescent="0.2">
      <c r="A15" s="29"/>
      <c r="B15" s="105"/>
      <c r="C15" s="249"/>
      <c r="D15" s="265"/>
      <c r="E15" s="304"/>
      <c r="F15" s="128"/>
      <c r="G15" s="35"/>
      <c r="L15" s="533">
        <v>6</v>
      </c>
      <c r="M15" s="534" t="s">
        <v>245</v>
      </c>
      <c r="N15" s="535" t="s">
        <v>368</v>
      </c>
      <c r="O15" s="543">
        <v>6</v>
      </c>
      <c r="P15" s="318">
        <v>46069</v>
      </c>
      <c r="Q15" s="323"/>
    </row>
    <row r="16" spans="1:17" x14ac:dyDescent="0.2">
      <c r="A16" s="29"/>
      <c r="B16" s="151"/>
      <c r="C16" s="249"/>
      <c r="D16" s="265"/>
      <c r="E16" s="260"/>
      <c r="F16" s="150"/>
      <c r="G16" s="35"/>
      <c r="L16" s="533">
        <v>6</v>
      </c>
      <c r="M16" s="534" t="s">
        <v>245</v>
      </c>
      <c r="N16" s="535" t="s">
        <v>369</v>
      </c>
      <c r="O16" s="542">
        <v>6</v>
      </c>
      <c r="P16" s="320">
        <v>25734</v>
      </c>
      <c r="Q16" s="323"/>
    </row>
    <row r="17" spans="1:17" x14ac:dyDescent="0.2">
      <c r="A17" s="29"/>
      <c r="B17" s="151"/>
      <c r="C17" s="249"/>
      <c r="D17" s="256"/>
      <c r="E17" s="260"/>
      <c r="F17" s="150"/>
      <c r="G17" s="35"/>
      <c r="L17" s="533">
        <v>6</v>
      </c>
      <c r="M17" s="534" t="s">
        <v>245</v>
      </c>
      <c r="N17" s="544" t="s">
        <v>370</v>
      </c>
      <c r="O17" s="542">
        <v>6</v>
      </c>
      <c r="P17" s="320">
        <v>24619</v>
      </c>
      <c r="Q17" s="323"/>
    </row>
    <row r="18" spans="1:17" x14ac:dyDescent="0.2">
      <c r="A18" s="29"/>
      <c r="B18" s="101"/>
      <c r="C18" s="135"/>
      <c r="D18" s="256"/>
      <c r="E18" s="305"/>
      <c r="F18" s="128"/>
      <c r="G18" s="35"/>
      <c r="L18" s="533">
        <v>6</v>
      </c>
      <c r="M18" s="545" t="s">
        <v>245</v>
      </c>
      <c r="N18" s="544" t="s">
        <v>371</v>
      </c>
      <c r="O18" s="546">
        <v>6</v>
      </c>
      <c r="P18" s="318">
        <v>78909</v>
      </c>
      <c r="Q18" s="323"/>
    </row>
    <row r="19" spans="1:17" x14ac:dyDescent="0.2">
      <c r="A19" s="29"/>
      <c r="B19" s="106"/>
      <c r="C19" s="249"/>
      <c r="D19" s="265"/>
      <c r="E19" s="259"/>
      <c r="F19" s="128"/>
      <c r="G19" s="35"/>
      <c r="L19" s="533">
        <v>6</v>
      </c>
      <c r="M19" s="534" t="s">
        <v>149</v>
      </c>
      <c r="N19" s="535" t="s">
        <v>372</v>
      </c>
      <c r="O19" s="547">
        <v>6</v>
      </c>
      <c r="P19" s="318">
        <v>198500</v>
      </c>
      <c r="Q19" s="323"/>
    </row>
    <row r="20" spans="1:17" x14ac:dyDescent="0.2">
      <c r="A20" s="29"/>
      <c r="B20" s="105"/>
      <c r="C20" s="249"/>
      <c r="D20" s="265"/>
      <c r="E20" s="306"/>
      <c r="F20" s="152"/>
      <c r="G20" s="35"/>
      <c r="L20" s="533">
        <v>6</v>
      </c>
      <c r="M20" s="534" t="s">
        <v>245</v>
      </c>
      <c r="N20" s="535" t="s">
        <v>373</v>
      </c>
      <c r="O20" s="548">
        <v>2</v>
      </c>
      <c r="P20" s="321">
        <v>63250</v>
      </c>
      <c r="Q20" s="323"/>
    </row>
    <row r="21" spans="1:17" x14ac:dyDescent="0.2">
      <c r="A21" s="29"/>
      <c r="B21" s="107"/>
      <c r="C21" s="249"/>
      <c r="D21" s="265"/>
      <c r="E21" s="307"/>
      <c r="F21" s="128"/>
      <c r="G21" s="35"/>
      <c r="L21" s="533">
        <v>6</v>
      </c>
      <c r="M21" s="534" t="s">
        <v>245</v>
      </c>
      <c r="N21" s="535" t="s">
        <v>374</v>
      </c>
      <c r="O21" s="549">
        <v>2</v>
      </c>
      <c r="P21" s="318">
        <v>71300</v>
      </c>
      <c r="Q21" s="323"/>
    </row>
    <row r="22" spans="1:17" x14ac:dyDescent="0.2">
      <c r="A22" s="29"/>
      <c r="B22" s="107"/>
      <c r="C22" s="249"/>
      <c r="D22" s="248"/>
      <c r="E22" s="307"/>
      <c r="F22" s="128"/>
      <c r="G22" s="35"/>
      <c r="L22" s="533">
        <v>6</v>
      </c>
      <c r="M22" s="534" t="s">
        <v>245</v>
      </c>
      <c r="N22" s="550" t="s">
        <v>375</v>
      </c>
      <c r="O22" s="549">
        <v>2</v>
      </c>
      <c r="P22" s="318">
        <v>86250</v>
      </c>
      <c r="Q22" s="323"/>
    </row>
    <row r="23" spans="1:17" x14ac:dyDescent="0.2">
      <c r="A23" s="29"/>
      <c r="B23" s="101"/>
      <c r="C23" s="249"/>
      <c r="D23" s="248"/>
      <c r="E23" s="308"/>
      <c r="F23" s="128"/>
      <c r="G23" s="35"/>
      <c r="L23" s="533">
        <v>6</v>
      </c>
      <c r="M23" s="534" t="s">
        <v>246</v>
      </c>
      <c r="N23" s="550" t="s">
        <v>432</v>
      </c>
      <c r="O23" s="548">
        <v>2</v>
      </c>
      <c r="P23" s="318">
        <v>34500</v>
      </c>
      <c r="Q23" s="323"/>
    </row>
    <row r="24" spans="1:17" x14ac:dyDescent="0.2">
      <c r="A24" s="29"/>
      <c r="B24" s="101"/>
      <c r="C24" s="249"/>
      <c r="D24" s="248"/>
      <c r="E24" s="309"/>
      <c r="F24" s="128"/>
      <c r="G24" s="35"/>
      <c r="L24" s="533">
        <v>6</v>
      </c>
      <c r="M24" s="534" t="s">
        <v>246</v>
      </c>
      <c r="N24" s="550" t="s">
        <v>376</v>
      </c>
      <c r="O24" s="551">
        <v>2</v>
      </c>
      <c r="P24" s="318">
        <v>34500</v>
      </c>
      <c r="Q24" s="323"/>
    </row>
    <row r="25" spans="1:17" x14ac:dyDescent="0.2">
      <c r="A25" s="29"/>
      <c r="B25" s="106"/>
      <c r="C25" s="249"/>
      <c r="D25" s="248"/>
      <c r="E25" s="310"/>
      <c r="F25" s="154"/>
      <c r="G25" s="35"/>
      <c r="L25" s="533">
        <v>6</v>
      </c>
      <c r="M25" s="534" t="s">
        <v>245</v>
      </c>
      <c r="N25" s="550" t="s">
        <v>377</v>
      </c>
      <c r="O25" s="552">
        <v>4</v>
      </c>
      <c r="P25" s="322">
        <v>22853</v>
      </c>
      <c r="Q25" s="323"/>
    </row>
    <row r="26" spans="1:17" x14ac:dyDescent="0.2">
      <c r="A26" s="29"/>
      <c r="B26" s="105"/>
      <c r="C26" s="41"/>
      <c r="D26" s="130"/>
      <c r="E26" s="209"/>
      <c r="F26" s="154"/>
      <c r="G26" s="35"/>
      <c r="L26" s="532"/>
      <c r="M26" s="532"/>
      <c r="N26" s="323"/>
      <c r="O26" s="323"/>
      <c r="P26" s="323"/>
      <c r="Q26" s="323"/>
    </row>
    <row r="27" spans="1:17" x14ac:dyDescent="0.2">
      <c r="A27" s="29"/>
      <c r="B27" s="105"/>
      <c r="C27" s="41"/>
      <c r="D27" s="67"/>
      <c r="E27" s="104"/>
      <c r="F27" s="154"/>
      <c r="G27" s="35"/>
      <c r="L27" s="532"/>
      <c r="M27" s="532"/>
      <c r="N27" s="323"/>
      <c r="O27" s="323"/>
      <c r="P27" s="553">
        <f>SUM(P10:P26)</f>
        <v>855391</v>
      </c>
      <c r="Q27" s="323"/>
    </row>
    <row r="28" spans="1:17" x14ac:dyDescent="0.2">
      <c r="A28" s="29"/>
      <c r="B28" s="105"/>
      <c r="C28" s="41"/>
      <c r="D28" s="67"/>
      <c r="E28" s="104"/>
      <c r="F28" s="154"/>
      <c r="G28" s="35"/>
    </row>
    <row r="29" spans="1:17" x14ac:dyDescent="0.2">
      <c r="A29" s="29"/>
      <c r="B29" s="105"/>
      <c r="C29" s="41"/>
      <c r="D29" s="67" t="s">
        <v>8</v>
      </c>
      <c r="E29" s="104"/>
      <c r="F29" s="154"/>
      <c r="G29" s="35"/>
    </row>
    <row r="30" spans="1:17" x14ac:dyDescent="0.2">
      <c r="A30" s="29"/>
      <c r="B30" s="105"/>
      <c r="C30" s="41"/>
      <c r="D30" s="67" t="s">
        <v>8</v>
      </c>
      <c r="E30" s="104"/>
      <c r="F30" s="154"/>
      <c r="G30" s="35"/>
    </row>
    <row r="31" spans="1:17" x14ac:dyDescent="0.2">
      <c r="A31" s="29"/>
      <c r="B31" s="101"/>
      <c r="C31" s="41"/>
      <c r="D31" s="67"/>
      <c r="E31" s="104"/>
      <c r="F31" s="154"/>
      <c r="G31" s="35"/>
    </row>
    <row r="32" spans="1:1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62"/>
      <c r="E34" s="104"/>
      <c r="F34" s="154"/>
      <c r="G34" s="35"/>
    </row>
    <row r="35" spans="1:7" x14ac:dyDescent="0.2">
      <c r="A35" s="29"/>
      <c r="B35" s="101"/>
      <c r="C35" s="41"/>
      <c r="D35" s="67"/>
      <c r="E35" s="104"/>
      <c r="F35" s="154"/>
      <c r="G35" s="35"/>
    </row>
    <row r="36" spans="1:7" x14ac:dyDescent="0.2">
      <c r="A36" s="29"/>
      <c r="B36" s="101"/>
      <c r="C36" s="41"/>
      <c r="D36" s="144"/>
      <c r="E36" s="104"/>
      <c r="F36" s="154"/>
      <c r="G36" s="35"/>
    </row>
    <row r="37" spans="1:7" x14ac:dyDescent="0.2">
      <c r="A37" s="29"/>
      <c r="B37" s="101"/>
      <c r="C37" s="41"/>
      <c r="D37" s="144"/>
      <c r="E37" s="104"/>
      <c r="F37" s="154"/>
      <c r="G37" s="35"/>
    </row>
    <row r="38" spans="1:7" x14ac:dyDescent="0.2">
      <c r="A38" s="29"/>
      <c r="B38" s="101"/>
      <c r="C38" s="41"/>
      <c r="D38" s="144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1853250</v>
      </c>
    </row>
    <row r="45" spans="1:7" ht="13.5" thickTop="1" x14ac:dyDescent="0.2">
      <c r="A45" s="1237" t="s">
        <v>244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73" t="s">
        <v>147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148</v>
      </c>
      <c r="E50" s="1198" t="s">
        <v>0</v>
      </c>
      <c r="F50" s="1143"/>
      <c r="G50" s="1144"/>
    </row>
  </sheetData>
  <mergeCells count="14"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  <mergeCell ref="A1:G1"/>
    <mergeCell ref="A2:G2"/>
    <mergeCell ref="A3:G3"/>
    <mergeCell ref="E6:F6"/>
    <mergeCell ref="E8:F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45"/>
  <sheetViews>
    <sheetView zoomScale="120" zoomScaleNormal="120" workbookViewId="0">
      <selection activeCell="J24" sqref="J24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7109375" style="2" customWidth="1"/>
    <col min="5" max="5" width="9.28515625" style="3" customWidth="1"/>
    <col min="6" max="6" width="12.140625" style="5" customWidth="1"/>
    <col min="7" max="7" width="13.570312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23.1406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240</v>
      </c>
    </row>
    <row r="5" spans="1:9" x14ac:dyDescent="0.2">
      <c r="A5" s="12" t="s">
        <v>1</v>
      </c>
      <c r="B5" s="13"/>
      <c r="C5" s="14" t="s">
        <v>7</v>
      </c>
      <c r="D5" s="13"/>
      <c r="E5" s="15" t="s">
        <v>477</v>
      </c>
      <c r="F5" s="98"/>
      <c r="G5" s="16" t="s">
        <v>476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248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" t="s">
        <v>475</v>
      </c>
    </row>
    <row r="10" spans="1:9" ht="13.5" thickTop="1" x14ac:dyDescent="0.2">
      <c r="A10" s="29">
        <v>1</v>
      </c>
      <c r="B10" s="101"/>
      <c r="C10" s="41" t="s">
        <v>153</v>
      </c>
      <c r="D10" s="265" t="s">
        <v>176</v>
      </c>
      <c r="E10" s="158">
        <v>40</v>
      </c>
      <c r="F10" s="275">
        <v>35</v>
      </c>
      <c r="G10" s="35">
        <f>F10*E10</f>
        <v>1400</v>
      </c>
    </row>
    <row r="11" spans="1:9" x14ac:dyDescent="0.2">
      <c r="A11" s="29">
        <f>A10+1</f>
        <v>2</v>
      </c>
      <c r="B11" s="101"/>
      <c r="C11" s="41" t="s">
        <v>153</v>
      </c>
      <c r="D11" s="203" t="s">
        <v>179</v>
      </c>
      <c r="E11" s="108">
        <v>10</v>
      </c>
      <c r="F11" s="69">
        <v>176</v>
      </c>
      <c r="G11" s="35">
        <f t="shared" ref="G11:G39" si="0">F11*E11</f>
        <v>1760</v>
      </c>
      <c r="I11" s="268"/>
    </row>
    <row r="12" spans="1:9" x14ac:dyDescent="0.2">
      <c r="A12" s="29">
        <f t="shared" ref="A12:A39" si="1">A11+1</f>
        <v>3</v>
      </c>
      <c r="B12" s="105"/>
      <c r="C12" s="41" t="s">
        <v>153</v>
      </c>
      <c r="D12" s="136" t="s">
        <v>180</v>
      </c>
      <c r="E12" s="102">
        <v>5</v>
      </c>
      <c r="F12" s="69">
        <v>176</v>
      </c>
      <c r="G12" s="35">
        <f t="shared" si="0"/>
        <v>880</v>
      </c>
      <c r="I12" s="268"/>
    </row>
    <row r="13" spans="1:9" x14ac:dyDescent="0.2">
      <c r="A13" s="29">
        <f t="shared" si="1"/>
        <v>4</v>
      </c>
      <c r="B13" s="105"/>
      <c r="C13" s="41" t="s">
        <v>153</v>
      </c>
      <c r="D13" s="136" t="s">
        <v>181</v>
      </c>
      <c r="E13" s="102">
        <v>4</v>
      </c>
      <c r="F13" s="69">
        <v>176</v>
      </c>
      <c r="G13" s="35">
        <f t="shared" si="0"/>
        <v>704</v>
      </c>
      <c r="I13" s="268"/>
    </row>
    <row r="14" spans="1:9" x14ac:dyDescent="0.2">
      <c r="A14" s="29">
        <f t="shared" si="1"/>
        <v>5</v>
      </c>
      <c r="B14" s="151"/>
      <c r="C14" s="135" t="s">
        <v>153</v>
      </c>
      <c r="D14" s="265" t="s">
        <v>182</v>
      </c>
      <c r="E14" s="108">
        <v>10</v>
      </c>
      <c r="F14" s="277">
        <v>57</v>
      </c>
      <c r="G14" s="35">
        <f t="shared" si="0"/>
        <v>570</v>
      </c>
      <c r="I14" s="269"/>
    </row>
    <row r="15" spans="1:9" x14ac:dyDescent="0.2">
      <c r="A15" s="29">
        <f t="shared" si="1"/>
        <v>6</v>
      </c>
      <c r="B15" s="151"/>
      <c r="C15" s="119" t="s">
        <v>184</v>
      </c>
      <c r="D15" s="144" t="s">
        <v>183</v>
      </c>
      <c r="E15" s="108">
        <v>3</v>
      </c>
      <c r="F15" s="277">
        <v>329</v>
      </c>
      <c r="G15" s="35">
        <f t="shared" si="0"/>
        <v>987</v>
      </c>
      <c r="I15" s="269"/>
    </row>
    <row r="16" spans="1:9" x14ac:dyDescent="0.2">
      <c r="A16" s="29">
        <f t="shared" si="1"/>
        <v>7</v>
      </c>
      <c r="B16" s="101"/>
      <c r="C16" s="119" t="s">
        <v>153</v>
      </c>
      <c r="D16" s="144" t="s">
        <v>185</v>
      </c>
      <c r="E16" s="155">
        <v>10</v>
      </c>
      <c r="F16" s="69">
        <v>74</v>
      </c>
      <c r="G16" s="35">
        <f t="shared" si="0"/>
        <v>740</v>
      </c>
      <c r="I16" s="268"/>
    </row>
    <row r="17" spans="1:9" x14ac:dyDescent="0.2">
      <c r="A17" s="29">
        <f t="shared" si="1"/>
        <v>8</v>
      </c>
      <c r="B17" s="106"/>
      <c r="C17" s="41" t="s">
        <v>153</v>
      </c>
      <c r="D17" s="136" t="s">
        <v>186</v>
      </c>
      <c r="E17" s="104">
        <v>1</v>
      </c>
      <c r="F17" s="69">
        <v>527</v>
      </c>
      <c r="G17" s="35">
        <f t="shared" si="0"/>
        <v>527</v>
      </c>
      <c r="I17" s="268"/>
    </row>
    <row r="18" spans="1:9" x14ac:dyDescent="0.2">
      <c r="A18" s="29">
        <f t="shared" si="1"/>
        <v>9</v>
      </c>
      <c r="B18" s="105"/>
      <c r="C18" s="41" t="s">
        <v>153</v>
      </c>
      <c r="D18" s="136" t="s">
        <v>187</v>
      </c>
      <c r="E18" s="207">
        <v>1000</v>
      </c>
      <c r="F18" s="278">
        <v>2.5</v>
      </c>
      <c r="G18" s="35">
        <f t="shared" si="0"/>
        <v>2500</v>
      </c>
      <c r="I18" s="270"/>
    </row>
    <row r="19" spans="1:9" x14ac:dyDescent="0.2">
      <c r="A19" s="29">
        <f t="shared" si="1"/>
        <v>10</v>
      </c>
      <c r="B19" s="107"/>
      <c r="C19" s="41" t="s">
        <v>153</v>
      </c>
      <c r="D19" s="136" t="s">
        <v>188</v>
      </c>
      <c r="E19" s="153">
        <v>100</v>
      </c>
      <c r="F19" s="69">
        <v>2</v>
      </c>
      <c r="G19" s="35">
        <f t="shared" si="0"/>
        <v>200</v>
      </c>
      <c r="I19" s="268"/>
    </row>
    <row r="20" spans="1:9" x14ac:dyDescent="0.2">
      <c r="A20" s="29">
        <f t="shared" si="1"/>
        <v>11</v>
      </c>
      <c r="B20" s="107"/>
      <c r="C20" s="41" t="s">
        <v>153</v>
      </c>
      <c r="D20" s="67" t="s">
        <v>189</v>
      </c>
      <c r="E20" s="153">
        <v>100</v>
      </c>
      <c r="F20" s="69">
        <v>11</v>
      </c>
      <c r="G20" s="35">
        <f t="shared" si="0"/>
        <v>1100</v>
      </c>
      <c r="I20" s="268"/>
    </row>
    <row r="21" spans="1:9" x14ac:dyDescent="0.2">
      <c r="A21" s="29">
        <f t="shared" si="1"/>
        <v>12</v>
      </c>
      <c r="B21" s="101"/>
      <c r="C21" s="249" t="s">
        <v>153</v>
      </c>
      <c r="D21" s="67" t="s">
        <v>190</v>
      </c>
      <c r="E21" s="207">
        <v>2500</v>
      </c>
      <c r="F21" s="275">
        <v>19.75</v>
      </c>
      <c r="G21" s="35">
        <f t="shared" si="0"/>
        <v>49375</v>
      </c>
      <c r="I21" s="271"/>
    </row>
    <row r="22" spans="1:9" x14ac:dyDescent="0.2">
      <c r="A22" s="29">
        <f t="shared" si="1"/>
        <v>13</v>
      </c>
      <c r="B22" s="101"/>
      <c r="C22" s="249" t="s">
        <v>153</v>
      </c>
      <c r="D22" s="67" t="s">
        <v>191</v>
      </c>
      <c r="E22" s="208">
        <v>4000</v>
      </c>
      <c r="F22" s="69">
        <v>14</v>
      </c>
      <c r="G22" s="35">
        <f t="shared" si="0"/>
        <v>56000</v>
      </c>
      <c r="I22" s="268"/>
    </row>
    <row r="23" spans="1:9" x14ac:dyDescent="0.2">
      <c r="A23" s="29">
        <f t="shared" si="1"/>
        <v>14</v>
      </c>
      <c r="B23" s="106"/>
      <c r="C23" s="41" t="s">
        <v>153</v>
      </c>
      <c r="D23" s="67" t="s">
        <v>192</v>
      </c>
      <c r="E23" s="209">
        <v>1000</v>
      </c>
      <c r="F23" s="279">
        <v>14.75</v>
      </c>
      <c r="G23" s="35">
        <f t="shared" si="0"/>
        <v>14750</v>
      </c>
      <c r="I23" s="272"/>
    </row>
    <row r="24" spans="1:9" x14ac:dyDescent="0.2">
      <c r="A24" s="29">
        <f t="shared" si="1"/>
        <v>15</v>
      </c>
      <c r="B24" s="105"/>
      <c r="C24" s="41" t="s">
        <v>153</v>
      </c>
      <c r="D24" s="130" t="s">
        <v>193</v>
      </c>
      <c r="E24" s="209">
        <v>1700</v>
      </c>
      <c r="F24" s="279">
        <v>15</v>
      </c>
      <c r="G24" s="35">
        <f t="shared" si="0"/>
        <v>25500</v>
      </c>
      <c r="I24" s="272"/>
    </row>
    <row r="25" spans="1:9" x14ac:dyDescent="0.2">
      <c r="A25" s="29">
        <f t="shared" si="1"/>
        <v>16</v>
      </c>
      <c r="B25" s="105"/>
      <c r="C25" s="41" t="s">
        <v>153</v>
      </c>
      <c r="D25" s="67" t="s">
        <v>194</v>
      </c>
      <c r="E25" s="104">
        <v>15</v>
      </c>
      <c r="F25" s="279">
        <v>28.5</v>
      </c>
      <c r="G25" s="35">
        <f t="shared" si="0"/>
        <v>427.5</v>
      </c>
      <c r="I25" s="272"/>
    </row>
    <row r="26" spans="1:9" x14ac:dyDescent="0.2">
      <c r="A26" s="29">
        <f t="shared" si="1"/>
        <v>17</v>
      </c>
      <c r="B26" s="101"/>
      <c r="C26" s="41" t="s">
        <v>153</v>
      </c>
      <c r="D26" s="67" t="s">
        <v>195</v>
      </c>
      <c r="E26" s="104">
        <v>17</v>
      </c>
      <c r="F26" s="279">
        <v>68.25</v>
      </c>
      <c r="G26" s="35">
        <f t="shared" si="0"/>
        <v>1160.25</v>
      </c>
      <c r="I26" s="272"/>
    </row>
    <row r="27" spans="1:9" x14ac:dyDescent="0.2">
      <c r="A27" s="29">
        <f t="shared" si="1"/>
        <v>18</v>
      </c>
      <c r="B27" s="101"/>
      <c r="C27" s="41" t="s">
        <v>184</v>
      </c>
      <c r="D27" s="136" t="s">
        <v>196</v>
      </c>
      <c r="E27" s="104">
        <v>20</v>
      </c>
      <c r="F27" s="279">
        <v>95</v>
      </c>
      <c r="G27" s="35">
        <f t="shared" si="0"/>
        <v>1900</v>
      </c>
      <c r="I27" s="272"/>
    </row>
    <row r="28" spans="1:9" x14ac:dyDescent="0.2">
      <c r="A28" s="29">
        <f t="shared" si="1"/>
        <v>19</v>
      </c>
      <c r="B28" s="101"/>
      <c r="C28" s="41" t="s">
        <v>153</v>
      </c>
      <c r="D28" s="136" t="s">
        <v>197</v>
      </c>
      <c r="E28" s="104">
        <v>12</v>
      </c>
      <c r="F28" s="279">
        <v>23</v>
      </c>
      <c r="G28" s="35">
        <f t="shared" si="0"/>
        <v>276</v>
      </c>
      <c r="I28" s="272"/>
    </row>
    <row r="29" spans="1:9" x14ac:dyDescent="0.2">
      <c r="A29" s="29">
        <f t="shared" si="1"/>
        <v>20</v>
      </c>
      <c r="B29" s="101"/>
      <c r="C29" s="41" t="s">
        <v>153</v>
      </c>
      <c r="D29" s="62" t="s">
        <v>198</v>
      </c>
      <c r="E29" s="104">
        <v>12</v>
      </c>
      <c r="F29" s="279">
        <v>23</v>
      </c>
      <c r="G29" s="35">
        <f t="shared" si="0"/>
        <v>276</v>
      </c>
      <c r="I29" s="272"/>
    </row>
    <row r="30" spans="1:9" x14ac:dyDescent="0.2">
      <c r="A30" s="29">
        <f t="shared" si="1"/>
        <v>21</v>
      </c>
      <c r="B30" s="101"/>
      <c r="C30" s="41" t="s">
        <v>153</v>
      </c>
      <c r="D30" s="67" t="s">
        <v>199</v>
      </c>
      <c r="E30" s="104">
        <v>12</v>
      </c>
      <c r="F30" s="279">
        <v>31</v>
      </c>
      <c r="G30" s="35">
        <f t="shared" si="0"/>
        <v>372</v>
      </c>
      <c r="I30" s="272"/>
    </row>
    <row r="31" spans="1:9" x14ac:dyDescent="0.2">
      <c r="A31" s="29">
        <f t="shared" si="1"/>
        <v>22</v>
      </c>
      <c r="B31" s="101"/>
      <c r="C31" s="41" t="s">
        <v>153</v>
      </c>
      <c r="D31" s="144" t="s">
        <v>200</v>
      </c>
      <c r="E31" s="104">
        <v>12</v>
      </c>
      <c r="F31" s="279">
        <v>43</v>
      </c>
      <c r="G31" s="35">
        <f t="shared" si="0"/>
        <v>516</v>
      </c>
      <c r="I31" s="272"/>
    </row>
    <row r="32" spans="1:9" x14ac:dyDescent="0.2">
      <c r="A32" s="29">
        <f t="shared" si="1"/>
        <v>23</v>
      </c>
      <c r="B32" s="101"/>
      <c r="C32" s="41" t="s">
        <v>153</v>
      </c>
      <c r="D32" s="256" t="s">
        <v>382</v>
      </c>
      <c r="E32" s="108">
        <v>12</v>
      </c>
      <c r="F32" s="69">
        <v>87</v>
      </c>
      <c r="G32" s="35">
        <f t="shared" si="0"/>
        <v>1044</v>
      </c>
    </row>
    <row r="33" spans="1:7" x14ac:dyDescent="0.2">
      <c r="A33" s="29">
        <f t="shared" si="1"/>
        <v>24</v>
      </c>
      <c r="B33" s="101"/>
      <c r="C33" s="41" t="s">
        <v>153</v>
      </c>
      <c r="D33" s="265" t="s">
        <v>201</v>
      </c>
      <c r="E33" s="153">
        <v>4</v>
      </c>
      <c r="F33" s="69">
        <v>87</v>
      </c>
      <c r="G33" s="35">
        <f t="shared" si="0"/>
        <v>348</v>
      </c>
    </row>
    <row r="34" spans="1:7" x14ac:dyDescent="0.2">
      <c r="A34" s="29">
        <f t="shared" si="1"/>
        <v>25</v>
      </c>
      <c r="B34" s="101"/>
      <c r="C34" s="41" t="s">
        <v>153</v>
      </c>
      <c r="D34" s="265" t="s">
        <v>202</v>
      </c>
      <c r="E34" s="102">
        <v>4</v>
      </c>
      <c r="F34" s="69">
        <v>87</v>
      </c>
      <c r="G34" s="35">
        <f t="shared" si="0"/>
        <v>348</v>
      </c>
    </row>
    <row r="35" spans="1:7" x14ac:dyDescent="0.2">
      <c r="A35" s="29">
        <f t="shared" si="1"/>
        <v>26</v>
      </c>
      <c r="B35" s="101"/>
      <c r="C35" s="31" t="s">
        <v>153</v>
      </c>
      <c r="D35" s="248" t="s">
        <v>383</v>
      </c>
      <c r="E35" s="131">
        <v>4</v>
      </c>
      <c r="F35" s="280">
        <v>87</v>
      </c>
      <c r="G35" s="35">
        <f t="shared" si="0"/>
        <v>348</v>
      </c>
    </row>
    <row r="36" spans="1:7" x14ac:dyDescent="0.2">
      <c r="A36" s="29">
        <f t="shared" si="1"/>
        <v>27</v>
      </c>
      <c r="B36" s="101"/>
      <c r="C36" s="41" t="s">
        <v>153</v>
      </c>
      <c r="D36" s="257" t="s">
        <v>384</v>
      </c>
      <c r="E36" s="108">
        <v>2</v>
      </c>
      <c r="F36" s="276">
        <v>87</v>
      </c>
      <c r="G36" s="35">
        <f t="shared" si="0"/>
        <v>174</v>
      </c>
    </row>
    <row r="37" spans="1:7" x14ac:dyDescent="0.2">
      <c r="A37" s="29">
        <f t="shared" si="1"/>
        <v>28</v>
      </c>
      <c r="B37" s="101"/>
      <c r="C37" s="41" t="s">
        <v>153</v>
      </c>
      <c r="D37" s="144" t="s">
        <v>203</v>
      </c>
      <c r="E37" s="108">
        <v>4</v>
      </c>
      <c r="F37" s="276">
        <v>87</v>
      </c>
      <c r="G37" s="35">
        <f t="shared" si="0"/>
        <v>348</v>
      </c>
    </row>
    <row r="38" spans="1:7" x14ac:dyDescent="0.2">
      <c r="A38" s="29">
        <f t="shared" si="1"/>
        <v>29</v>
      </c>
      <c r="B38" s="101"/>
      <c r="C38" s="41" t="s">
        <v>178</v>
      </c>
      <c r="D38" s="129" t="s">
        <v>204</v>
      </c>
      <c r="E38" s="158">
        <v>10</v>
      </c>
      <c r="F38" s="276">
        <v>832</v>
      </c>
      <c r="G38" s="35">
        <f t="shared" si="0"/>
        <v>8320</v>
      </c>
    </row>
    <row r="39" spans="1:7" x14ac:dyDescent="0.2">
      <c r="A39" s="29">
        <f t="shared" si="1"/>
        <v>30</v>
      </c>
      <c r="B39" s="101"/>
      <c r="C39" s="41" t="s">
        <v>149</v>
      </c>
      <c r="D39" s="129" t="s">
        <v>205</v>
      </c>
      <c r="E39" s="158">
        <v>40</v>
      </c>
      <c r="F39" s="276">
        <v>142</v>
      </c>
      <c r="G39" s="71">
        <f t="shared" si="0"/>
        <v>5680</v>
      </c>
    </row>
    <row r="40" spans="1:7" x14ac:dyDescent="0.2">
      <c r="A40" s="61"/>
      <c r="B40" s="101"/>
      <c r="C40" s="41"/>
      <c r="D40" s="129"/>
      <c r="E40" s="158"/>
      <c r="F40" s="276"/>
      <c r="G40" s="71"/>
    </row>
    <row r="41" spans="1:7" x14ac:dyDescent="0.2">
      <c r="A41" s="61"/>
      <c r="B41" s="101"/>
      <c r="C41" s="41"/>
      <c r="D41" s="129"/>
      <c r="E41" s="158"/>
      <c r="F41" s="276"/>
      <c r="G41" s="71"/>
    </row>
    <row r="42" spans="1:7" ht="13.5" thickBot="1" x14ac:dyDescent="0.25">
      <c r="A42" s="212"/>
      <c r="B42" s="132"/>
      <c r="C42" s="115"/>
      <c r="D42" s="115"/>
      <c r="E42" s="132"/>
      <c r="F42" s="49" t="s">
        <v>158</v>
      </c>
      <c r="G42" s="213">
        <f>SUM(G10:G41)</f>
        <v>178530.75</v>
      </c>
    </row>
    <row r="43" spans="1:7" ht="13.5" thickTop="1" x14ac:dyDescent="0.2">
      <c r="A43" s="1237" t="s">
        <v>243</v>
      </c>
      <c r="B43" s="1150"/>
      <c r="C43" s="1150"/>
      <c r="D43" s="1150"/>
      <c r="E43" s="1150"/>
      <c r="F43" s="1150"/>
      <c r="G43" s="1151"/>
    </row>
    <row r="44" spans="1:7" ht="13.5" thickBot="1" x14ac:dyDescent="0.25">
      <c r="A44" s="52"/>
      <c r="B44" s="103"/>
      <c r="C44" s="103"/>
      <c r="D44" s="54"/>
      <c r="E44" s="103"/>
      <c r="F44" s="55"/>
      <c r="G44" s="56"/>
    </row>
    <row r="45" spans="1:7" ht="13.5" thickTop="1" x14ac:dyDescent="0.2">
      <c r="A45" s="1130"/>
      <c r="B45" s="1131"/>
      <c r="C45" s="1131"/>
      <c r="D45" s="57" t="s">
        <v>11</v>
      </c>
      <c r="E45" s="1132" t="s">
        <v>12</v>
      </c>
      <c r="F45" s="1132"/>
      <c r="G45" s="1133"/>
    </row>
    <row r="46" spans="1:7" x14ac:dyDescent="0.2">
      <c r="A46" s="1134" t="s">
        <v>17</v>
      </c>
      <c r="B46" s="1135"/>
      <c r="C46" s="1135"/>
      <c r="D46" s="39"/>
      <c r="E46" s="1136"/>
      <c r="F46" s="1137"/>
      <c r="G46" s="1138"/>
    </row>
    <row r="47" spans="1:7" x14ac:dyDescent="0.2">
      <c r="A47" s="1134" t="s">
        <v>38</v>
      </c>
      <c r="B47" s="1135"/>
      <c r="C47" s="1135"/>
      <c r="D47" s="73" t="s">
        <v>147</v>
      </c>
      <c r="E47" s="1139" t="s">
        <v>142</v>
      </c>
      <c r="F47" s="1139"/>
      <c r="G47" s="1140"/>
    </row>
    <row r="48" spans="1:7" ht="13.5" thickBot="1" x14ac:dyDescent="0.25">
      <c r="A48" s="1141" t="s">
        <v>39</v>
      </c>
      <c r="B48" s="1142"/>
      <c r="C48" s="1142"/>
      <c r="D48" s="59" t="s">
        <v>148</v>
      </c>
      <c r="E48" s="1198" t="s">
        <v>0</v>
      </c>
      <c r="F48" s="1143"/>
      <c r="G48" s="1144"/>
    </row>
    <row r="49" spans="1:7" ht="16.5" x14ac:dyDescent="0.25">
      <c r="A49" s="1152" t="s">
        <v>29</v>
      </c>
      <c r="B49" s="1153"/>
      <c r="C49" s="1153"/>
      <c r="D49" s="1153"/>
      <c r="E49" s="1153"/>
      <c r="F49" s="1153"/>
      <c r="G49" s="1154"/>
    </row>
    <row r="50" spans="1:7" x14ac:dyDescent="0.2">
      <c r="A50" s="1155" t="s">
        <v>48</v>
      </c>
      <c r="B50" s="1156"/>
      <c r="C50" s="1156"/>
      <c r="D50" s="1156"/>
      <c r="E50" s="1156"/>
      <c r="F50" s="1156"/>
      <c r="G50" s="1157"/>
    </row>
    <row r="51" spans="1:7" x14ac:dyDescent="0.2">
      <c r="A51" s="1158" t="s">
        <v>49</v>
      </c>
      <c r="B51" s="1159"/>
      <c r="C51" s="1159"/>
      <c r="D51" s="1159"/>
      <c r="E51" s="1159"/>
      <c r="F51" s="1159"/>
      <c r="G51" s="1160"/>
    </row>
    <row r="52" spans="1:7" x14ac:dyDescent="0.2">
      <c r="A52" s="6"/>
      <c r="B52" s="99"/>
      <c r="C52" s="8"/>
      <c r="D52" s="9"/>
      <c r="E52" s="99"/>
      <c r="F52" s="10"/>
      <c r="G52" s="11" t="s">
        <v>241</v>
      </c>
    </row>
    <row r="53" spans="1:7" x14ac:dyDescent="0.2">
      <c r="A53" s="12" t="s">
        <v>1</v>
      </c>
      <c r="B53" s="13"/>
      <c r="C53" s="14" t="s">
        <v>7</v>
      </c>
      <c r="D53" s="13"/>
      <c r="E53" s="15" t="s">
        <v>477</v>
      </c>
      <c r="F53" s="98"/>
      <c r="G53" s="16" t="s">
        <v>476</v>
      </c>
    </row>
    <row r="54" spans="1:7" x14ac:dyDescent="0.2">
      <c r="A54" s="17" t="s">
        <v>8</v>
      </c>
      <c r="B54" s="100"/>
      <c r="C54" s="19"/>
      <c r="D54" s="4"/>
      <c r="E54" s="1145"/>
      <c r="F54" s="1146"/>
      <c r="G54" s="20"/>
    </row>
    <row r="55" spans="1:7" x14ac:dyDescent="0.2">
      <c r="A55" s="21" t="s">
        <v>37</v>
      </c>
      <c r="B55" s="22"/>
      <c r="C55" s="22"/>
      <c r="D55" s="22"/>
      <c r="E55" s="23" t="s">
        <v>46</v>
      </c>
      <c r="F55" s="24"/>
      <c r="G55" s="20" t="s">
        <v>248</v>
      </c>
    </row>
    <row r="56" spans="1:7" x14ac:dyDescent="0.2">
      <c r="A56" s="6"/>
      <c r="B56" s="99"/>
      <c r="C56" s="8"/>
      <c r="D56" s="8"/>
      <c r="E56" s="1147"/>
      <c r="F56" s="1148"/>
      <c r="G56" s="25"/>
    </row>
    <row r="57" spans="1:7" ht="26.25" customHeight="1" thickBot="1" x14ac:dyDescent="0.25">
      <c r="A57" s="210" t="s">
        <v>47</v>
      </c>
      <c r="B57" s="28" t="s">
        <v>23</v>
      </c>
      <c r="C57" s="28" t="s">
        <v>34</v>
      </c>
      <c r="D57" s="110" t="s">
        <v>53</v>
      </c>
      <c r="E57" s="114" t="s">
        <v>54</v>
      </c>
      <c r="F57" s="111" t="s">
        <v>55</v>
      </c>
      <c r="G57" s="112" t="s">
        <v>35</v>
      </c>
    </row>
    <row r="58" spans="1:7" ht="13.5" thickTop="1" x14ac:dyDescent="0.2">
      <c r="A58" s="29" t="s">
        <v>8</v>
      </c>
      <c r="B58" s="101"/>
      <c r="C58" s="41"/>
      <c r="D58" s="202" t="s">
        <v>160</v>
      </c>
      <c r="E58" s="158"/>
      <c r="F58" s="128"/>
      <c r="G58" s="200">
        <f>G42</f>
        <v>178530.75</v>
      </c>
    </row>
    <row r="59" spans="1:7" x14ac:dyDescent="0.2">
      <c r="A59" s="29">
        <v>31</v>
      </c>
      <c r="B59" s="101"/>
      <c r="C59" s="41" t="s">
        <v>153</v>
      </c>
      <c r="D59" s="129" t="s">
        <v>206</v>
      </c>
      <c r="E59" s="108">
        <v>100</v>
      </c>
      <c r="F59" s="69">
        <v>38</v>
      </c>
      <c r="G59" s="35">
        <f t="shared" ref="G59:G87" si="2">F59*E59</f>
        <v>3800</v>
      </c>
    </row>
    <row r="60" spans="1:7" x14ac:dyDescent="0.2">
      <c r="A60" s="29">
        <f>A59+1</f>
        <v>32</v>
      </c>
      <c r="B60" s="105"/>
      <c r="C60" s="249" t="s">
        <v>177</v>
      </c>
      <c r="D60" s="136" t="s">
        <v>207</v>
      </c>
      <c r="E60" s="102">
        <v>4</v>
      </c>
      <c r="F60" s="69">
        <v>646</v>
      </c>
      <c r="G60" s="35">
        <f t="shared" si="2"/>
        <v>2584</v>
      </c>
    </row>
    <row r="61" spans="1:7" x14ac:dyDescent="0.2">
      <c r="A61" s="29">
        <f t="shared" ref="A61:A87" si="3">A60+1</f>
        <v>33</v>
      </c>
      <c r="B61" s="105"/>
      <c r="C61" s="41" t="s">
        <v>153</v>
      </c>
      <c r="D61" s="136" t="s">
        <v>208</v>
      </c>
      <c r="E61" s="102">
        <v>10</v>
      </c>
      <c r="F61" s="69">
        <v>142</v>
      </c>
      <c r="G61" s="35">
        <f t="shared" si="2"/>
        <v>1420</v>
      </c>
    </row>
    <row r="62" spans="1:7" x14ac:dyDescent="0.2">
      <c r="A62" s="29">
        <f t="shared" si="3"/>
        <v>34</v>
      </c>
      <c r="B62" s="151"/>
      <c r="C62" s="119" t="s">
        <v>153</v>
      </c>
      <c r="D62" s="136" t="s">
        <v>209</v>
      </c>
      <c r="E62" s="108">
        <v>100</v>
      </c>
      <c r="F62" s="277">
        <v>56</v>
      </c>
      <c r="G62" s="35">
        <f t="shared" si="2"/>
        <v>5600</v>
      </c>
    </row>
    <row r="63" spans="1:7" x14ac:dyDescent="0.2">
      <c r="A63" s="29">
        <f t="shared" si="3"/>
        <v>35</v>
      </c>
      <c r="B63" s="151"/>
      <c r="C63" s="119" t="s">
        <v>153</v>
      </c>
      <c r="D63" s="144" t="s">
        <v>210</v>
      </c>
      <c r="E63" s="108">
        <v>100</v>
      </c>
      <c r="F63" s="277">
        <v>35</v>
      </c>
      <c r="G63" s="35">
        <f t="shared" si="2"/>
        <v>3500</v>
      </c>
    </row>
    <row r="64" spans="1:7" x14ac:dyDescent="0.2">
      <c r="A64" s="29">
        <f t="shared" si="3"/>
        <v>36</v>
      </c>
      <c r="B64" s="101"/>
      <c r="C64" s="119" t="s">
        <v>153</v>
      </c>
      <c r="D64" s="144" t="s">
        <v>211</v>
      </c>
      <c r="E64" s="155">
        <v>100</v>
      </c>
      <c r="F64" s="69">
        <v>35</v>
      </c>
      <c r="G64" s="35">
        <f t="shared" si="2"/>
        <v>3500</v>
      </c>
    </row>
    <row r="65" spans="1:7" x14ac:dyDescent="0.2">
      <c r="A65" s="29">
        <f t="shared" si="3"/>
        <v>37</v>
      </c>
      <c r="B65" s="106"/>
      <c r="C65" s="41" t="s">
        <v>153</v>
      </c>
      <c r="D65" s="136" t="s">
        <v>212</v>
      </c>
      <c r="E65" s="104">
        <v>100</v>
      </c>
      <c r="F65" s="69">
        <v>59</v>
      </c>
      <c r="G65" s="35">
        <f t="shared" si="2"/>
        <v>5900</v>
      </c>
    </row>
    <row r="66" spans="1:7" x14ac:dyDescent="0.2">
      <c r="A66" s="29">
        <f t="shared" si="3"/>
        <v>38</v>
      </c>
      <c r="B66" s="105"/>
      <c r="C66" s="41" t="s">
        <v>153</v>
      </c>
      <c r="D66" s="136" t="s">
        <v>213</v>
      </c>
      <c r="E66" s="108">
        <v>20</v>
      </c>
      <c r="F66" s="278">
        <v>39</v>
      </c>
      <c r="G66" s="35">
        <f t="shared" si="2"/>
        <v>780</v>
      </c>
    </row>
    <row r="67" spans="1:7" x14ac:dyDescent="0.2">
      <c r="A67" s="29">
        <f t="shared" si="3"/>
        <v>39</v>
      </c>
      <c r="B67" s="107"/>
      <c r="C67" s="41" t="s">
        <v>215</v>
      </c>
      <c r="D67" s="67" t="s">
        <v>214</v>
      </c>
      <c r="E67" s="153">
        <v>3</v>
      </c>
      <c r="F67" s="69">
        <v>167</v>
      </c>
      <c r="G67" s="35">
        <f t="shared" si="2"/>
        <v>501</v>
      </c>
    </row>
    <row r="68" spans="1:7" x14ac:dyDescent="0.2">
      <c r="A68" s="29">
        <f t="shared" si="3"/>
        <v>40</v>
      </c>
      <c r="B68" s="101"/>
      <c r="C68" s="41" t="s">
        <v>217</v>
      </c>
      <c r="D68" s="67" t="s">
        <v>216</v>
      </c>
      <c r="E68" s="108">
        <v>43</v>
      </c>
      <c r="F68" s="69">
        <v>17</v>
      </c>
      <c r="G68" s="35">
        <f t="shared" si="2"/>
        <v>731</v>
      </c>
    </row>
    <row r="69" spans="1:7" x14ac:dyDescent="0.2">
      <c r="A69" s="29">
        <f t="shared" si="3"/>
        <v>41</v>
      </c>
      <c r="B69" s="101"/>
      <c r="C69" s="249" t="s">
        <v>153</v>
      </c>
      <c r="D69" s="248" t="s">
        <v>218</v>
      </c>
      <c r="E69" s="153">
        <v>240</v>
      </c>
      <c r="F69" s="69">
        <v>74.92</v>
      </c>
      <c r="G69" s="35">
        <f t="shared" si="2"/>
        <v>17980.8</v>
      </c>
    </row>
    <row r="70" spans="1:7" x14ac:dyDescent="0.2">
      <c r="A70" s="29">
        <f t="shared" si="3"/>
        <v>42</v>
      </c>
      <c r="B70" s="106"/>
      <c r="C70" s="41" t="s">
        <v>153</v>
      </c>
      <c r="D70" s="248" t="s">
        <v>385</v>
      </c>
      <c r="E70" s="104">
        <v>3</v>
      </c>
      <c r="F70" s="69">
        <v>318</v>
      </c>
      <c r="G70" s="35">
        <f t="shared" si="2"/>
        <v>954</v>
      </c>
    </row>
    <row r="71" spans="1:7" x14ac:dyDescent="0.2">
      <c r="A71" s="29">
        <f t="shared" si="3"/>
        <v>43</v>
      </c>
      <c r="B71" s="105"/>
      <c r="C71" s="41" t="s">
        <v>153</v>
      </c>
      <c r="D71" s="130" t="s">
        <v>219</v>
      </c>
      <c r="E71" s="104">
        <v>100</v>
      </c>
      <c r="F71" s="279">
        <v>64</v>
      </c>
      <c r="G71" s="35">
        <f t="shared" si="2"/>
        <v>6400</v>
      </c>
    </row>
    <row r="72" spans="1:7" x14ac:dyDescent="0.2">
      <c r="A72" s="29">
        <f t="shared" si="3"/>
        <v>44</v>
      </c>
      <c r="B72" s="101"/>
      <c r="C72" s="41" t="s">
        <v>153</v>
      </c>
      <c r="D72" s="67" t="s">
        <v>220</v>
      </c>
      <c r="E72" s="104">
        <v>50</v>
      </c>
      <c r="F72" s="279">
        <v>117.5</v>
      </c>
      <c r="G72" s="35">
        <f t="shared" si="2"/>
        <v>5875</v>
      </c>
    </row>
    <row r="73" spans="1:7" x14ac:dyDescent="0.2">
      <c r="A73" s="29">
        <f t="shared" si="3"/>
        <v>45</v>
      </c>
      <c r="B73" s="101"/>
      <c r="C73" s="41" t="s">
        <v>153</v>
      </c>
      <c r="D73" s="136" t="s">
        <v>221</v>
      </c>
      <c r="E73" s="104">
        <v>100</v>
      </c>
      <c r="F73" s="279">
        <v>40</v>
      </c>
      <c r="G73" s="35">
        <f t="shared" si="2"/>
        <v>4000</v>
      </c>
    </row>
    <row r="74" spans="1:7" x14ac:dyDescent="0.2">
      <c r="A74" s="29">
        <f t="shared" si="3"/>
        <v>46</v>
      </c>
      <c r="B74" s="101"/>
      <c r="C74" s="41" t="s">
        <v>153</v>
      </c>
      <c r="D74" s="136" t="s">
        <v>222</v>
      </c>
      <c r="E74" s="104">
        <v>50</v>
      </c>
      <c r="F74" s="279">
        <v>40</v>
      </c>
      <c r="G74" s="35">
        <f t="shared" si="2"/>
        <v>2000</v>
      </c>
    </row>
    <row r="75" spans="1:7" x14ac:dyDescent="0.2">
      <c r="A75" s="29">
        <f t="shared" si="3"/>
        <v>47</v>
      </c>
      <c r="B75" s="101"/>
      <c r="C75" s="41" t="s">
        <v>153</v>
      </c>
      <c r="D75" s="62" t="s">
        <v>223</v>
      </c>
      <c r="E75" s="104">
        <v>20</v>
      </c>
      <c r="F75" s="279">
        <v>119.8</v>
      </c>
      <c r="G75" s="35">
        <f t="shared" si="2"/>
        <v>2396</v>
      </c>
    </row>
    <row r="76" spans="1:7" x14ac:dyDescent="0.2">
      <c r="A76" s="29">
        <f t="shared" si="3"/>
        <v>48</v>
      </c>
      <c r="B76" s="101"/>
      <c r="C76" s="41" t="s">
        <v>153</v>
      </c>
      <c r="D76" s="67" t="s">
        <v>224</v>
      </c>
      <c r="E76" s="104">
        <v>3</v>
      </c>
      <c r="F76" s="279">
        <v>154</v>
      </c>
      <c r="G76" s="35">
        <f t="shared" si="2"/>
        <v>462</v>
      </c>
    </row>
    <row r="77" spans="1:7" x14ac:dyDescent="0.2">
      <c r="A77" s="29">
        <f t="shared" si="3"/>
        <v>49</v>
      </c>
      <c r="B77" s="101"/>
      <c r="C77" s="41" t="s">
        <v>153</v>
      </c>
      <c r="D77" s="144" t="s">
        <v>225</v>
      </c>
      <c r="E77" s="104">
        <v>5</v>
      </c>
      <c r="F77" s="279">
        <v>65</v>
      </c>
      <c r="G77" s="35">
        <f t="shared" si="2"/>
        <v>325</v>
      </c>
    </row>
    <row r="78" spans="1:7" x14ac:dyDescent="0.2">
      <c r="A78" s="29">
        <f t="shared" si="3"/>
        <v>50</v>
      </c>
      <c r="B78" s="101"/>
      <c r="C78" s="249" t="s">
        <v>177</v>
      </c>
      <c r="D78" s="144" t="s">
        <v>226</v>
      </c>
      <c r="E78" s="108">
        <v>4</v>
      </c>
      <c r="F78" s="69">
        <v>2250</v>
      </c>
      <c r="G78" s="35">
        <f t="shared" si="2"/>
        <v>9000</v>
      </c>
    </row>
    <row r="79" spans="1:7" x14ac:dyDescent="0.2">
      <c r="A79" s="29">
        <f t="shared" si="3"/>
        <v>51</v>
      </c>
      <c r="B79" s="101"/>
      <c r="C79" s="281" t="s">
        <v>153</v>
      </c>
      <c r="D79" s="248" t="s">
        <v>227</v>
      </c>
      <c r="E79" s="131">
        <v>16</v>
      </c>
      <c r="F79" s="280">
        <v>548</v>
      </c>
      <c r="G79" s="35">
        <f t="shared" si="2"/>
        <v>8768</v>
      </c>
    </row>
    <row r="80" spans="1:7" x14ac:dyDescent="0.2">
      <c r="A80" s="29">
        <f t="shared" si="3"/>
        <v>52</v>
      </c>
      <c r="B80" s="101"/>
      <c r="C80" s="41" t="s">
        <v>177</v>
      </c>
      <c r="D80" s="118" t="s">
        <v>228</v>
      </c>
      <c r="E80" s="108">
        <v>4</v>
      </c>
      <c r="F80" s="276">
        <v>2299</v>
      </c>
      <c r="G80" s="35">
        <f t="shared" si="2"/>
        <v>9196</v>
      </c>
    </row>
    <row r="81" spans="1:7" x14ac:dyDescent="0.2">
      <c r="A81" s="29">
        <f t="shared" si="3"/>
        <v>53</v>
      </c>
      <c r="B81" s="101"/>
      <c r="C81" s="41" t="s">
        <v>153</v>
      </c>
      <c r="D81" s="118" t="s">
        <v>229</v>
      </c>
      <c r="E81" s="108">
        <v>85</v>
      </c>
      <c r="F81" s="276">
        <v>23</v>
      </c>
      <c r="G81" s="35">
        <f t="shared" si="2"/>
        <v>1955</v>
      </c>
    </row>
    <row r="82" spans="1:7" x14ac:dyDescent="0.2">
      <c r="A82" s="29">
        <f t="shared" si="3"/>
        <v>54</v>
      </c>
      <c r="B82" s="101"/>
      <c r="C82" s="249" t="s">
        <v>153</v>
      </c>
      <c r="D82" s="257" t="s">
        <v>230</v>
      </c>
      <c r="E82" s="108">
        <v>100</v>
      </c>
      <c r="F82" s="276">
        <v>29.25</v>
      </c>
      <c r="G82" s="35">
        <f t="shared" si="2"/>
        <v>2925</v>
      </c>
    </row>
    <row r="83" spans="1:7" x14ac:dyDescent="0.2">
      <c r="A83" s="29">
        <f t="shared" si="3"/>
        <v>55</v>
      </c>
      <c r="B83" s="101"/>
      <c r="C83" s="249" t="s">
        <v>153</v>
      </c>
      <c r="D83" s="257" t="s">
        <v>231</v>
      </c>
      <c r="E83" s="108">
        <v>50</v>
      </c>
      <c r="F83" s="276">
        <v>29.25</v>
      </c>
      <c r="G83" s="35">
        <f t="shared" si="2"/>
        <v>1462.5</v>
      </c>
    </row>
    <row r="84" spans="1:7" x14ac:dyDescent="0.2">
      <c r="A84" s="29">
        <f t="shared" si="3"/>
        <v>56</v>
      </c>
      <c r="B84" s="101"/>
      <c r="C84" s="249" t="s">
        <v>178</v>
      </c>
      <c r="D84" s="256" t="s">
        <v>232</v>
      </c>
      <c r="E84" s="108">
        <v>6</v>
      </c>
      <c r="F84" s="276">
        <v>1462.5</v>
      </c>
      <c r="G84" s="71">
        <f t="shared" si="2"/>
        <v>8775</v>
      </c>
    </row>
    <row r="85" spans="1:7" x14ac:dyDescent="0.2">
      <c r="A85" s="29">
        <f t="shared" si="3"/>
        <v>57</v>
      </c>
      <c r="B85" s="211"/>
      <c r="C85" s="249" t="s">
        <v>178</v>
      </c>
      <c r="D85" s="136" t="s">
        <v>233</v>
      </c>
      <c r="E85" s="108">
        <v>6</v>
      </c>
      <c r="F85" s="285">
        <v>1462.5</v>
      </c>
      <c r="G85" s="35">
        <f t="shared" si="2"/>
        <v>8775</v>
      </c>
    </row>
    <row r="86" spans="1:7" x14ac:dyDescent="0.2">
      <c r="A86" s="29">
        <f t="shared" si="3"/>
        <v>58</v>
      </c>
      <c r="B86" s="211"/>
      <c r="C86" s="119" t="s">
        <v>153</v>
      </c>
      <c r="D86" s="144" t="s">
        <v>234</v>
      </c>
      <c r="E86" s="108">
        <v>50</v>
      </c>
      <c r="F86" s="285">
        <v>29.25</v>
      </c>
      <c r="G86" s="35">
        <f t="shared" si="2"/>
        <v>1462.5</v>
      </c>
    </row>
    <row r="87" spans="1:7" x14ac:dyDescent="0.2">
      <c r="A87" s="29">
        <f t="shared" si="3"/>
        <v>59</v>
      </c>
      <c r="B87" s="211"/>
      <c r="C87" s="119" t="s">
        <v>153</v>
      </c>
      <c r="D87" s="144" t="s">
        <v>235</v>
      </c>
      <c r="E87" s="155">
        <v>100</v>
      </c>
      <c r="F87" s="285">
        <v>94</v>
      </c>
      <c r="G87" s="35">
        <f t="shared" si="2"/>
        <v>9400</v>
      </c>
    </row>
    <row r="88" spans="1:7" x14ac:dyDescent="0.2">
      <c r="A88" s="29"/>
      <c r="B88" s="211"/>
      <c r="C88" s="314"/>
      <c r="D88" s="315"/>
      <c r="E88" s="316"/>
      <c r="F88" s="285"/>
      <c r="G88" s="35"/>
    </row>
    <row r="89" spans="1:7" x14ac:dyDescent="0.2">
      <c r="A89" s="29" t="s">
        <v>8</v>
      </c>
      <c r="B89" s="211"/>
      <c r="C89" s="282"/>
      <c r="D89" s="283"/>
      <c r="E89" s="284"/>
      <c r="F89" s="285"/>
      <c r="G89" s="35"/>
    </row>
    <row r="90" spans="1:7" ht="13.5" thickBot="1" x14ac:dyDescent="0.25">
      <c r="A90" s="45"/>
      <c r="B90" s="132"/>
      <c r="C90" s="115"/>
      <c r="D90" s="115"/>
      <c r="E90" s="132"/>
      <c r="F90" s="49" t="s">
        <v>158</v>
      </c>
      <c r="G90" s="213">
        <f>SUM(G58:G89)</f>
        <v>308958.55</v>
      </c>
    </row>
    <row r="91" spans="1:7" ht="13.5" thickTop="1" x14ac:dyDescent="0.2">
      <c r="A91" s="1237" t="s">
        <v>243</v>
      </c>
      <c r="B91" s="1150"/>
      <c r="C91" s="1150"/>
      <c r="D91" s="1150"/>
      <c r="E91" s="1150"/>
      <c r="F91" s="1150"/>
      <c r="G91" s="1151"/>
    </row>
    <row r="92" spans="1:7" ht="13.5" thickBot="1" x14ac:dyDescent="0.25">
      <c r="A92" s="52"/>
      <c r="B92" s="103"/>
      <c r="C92" s="103"/>
      <c r="D92" s="54"/>
      <c r="E92" s="103"/>
      <c r="F92" s="55"/>
      <c r="G92" s="56"/>
    </row>
    <row r="93" spans="1:7" ht="13.5" thickTop="1" x14ac:dyDescent="0.2">
      <c r="A93" s="1130"/>
      <c r="B93" s="1131"/>
      <c r="C93" s="1131"/>
      <c r="D93" s="57" t="s">
        <v>11</v>
      </c>
      <c r="E93" s="1132" t="s">
        <v>12</v>
      </c>
      <c r="F93" s="1132"/>
      <c r="G93" s="1133"/>
    </row>
    <row r="94" spans="1:7" x14ac:dyDescent="0.2">
      <c r="A94" s="1134" t="s">
        <v>17</v>
      </c>
      <c r="B94" s="1135"/>
      <c r="C94" s="1135"/>
      <c r="D94" s="39"/>
      <c r="E94" s="1136"/>
      <c r="F94" s="1137"/>
      <c r="G94" s="1138"/>
    </row>
    <row r="95" spans="1:7" x14ac:dyDescent="0.2">
      <c r="A95" s="1134" t="s">
        <v>38</v>
      </c>
      <c r="B95" s="1135"/>
      <c r="C95" s="1135"/>
      <c r="D95" s="73" t="s">
        <v>147</v>
      </c>
      <c r="E95" s="1139" t="s">
        <v>142</v>
      </c>
      <c r="F95" s="1139"/>
      <c r="G95" s="1140"/>
    </row>
    <row r="96" spans="1:7" ht="13.5" thickBot="1" x14ac:dyDescent="0.25">
      <c r="A96" s="1141" t="s">
        <v>39</v>
      </c>
      <c r="B96" s="1142"/>
      <c r="C96" s="1142"/>
      <c r="D96" s="59" t="s">
        <v>148</v>
      </c>
      <c r="E96" s="1198" t="s">
        <v>0</v>
      </c>
      <c r="F96" s="1143"/>
      <c r="G96" s="1144"/>
    </row>
    <row r="97" spans="1:9" ht="16.5" x14ac:dyDescent="0.25">
      <c r="A97" s="1152" t="s">
        <v>29</v>
      </c>
      <c r="B97" s="1153"/>
      <c r="C97" s="1153"/>
      <c r="D97" s="1153"/>
      <c r="E97" s="1153"/>
      <c r="F97" s="1153"/>
      <c r="G97" s="1154"/>
    </row>
    <row r="98" spans="1:9" x14ac:dyDescent="0.2">
      <c r="A98" s="1155" t="s">
        <v>48</v>
      </c>
      <c r="B98" s="1156"/>
      <c r="C98" s="1156"/>
      <c r="D98" s="1156"/>
      <c r="E98" s="1156"/>
      <c r="F98" s="1156"/>
      <c r="G98" s="1157"/>
    </row>
    <row r="99" spans="1:9" x14ac:dyDescent="0.2">
      <c r="A99" s="1158" t="s">
        <v>49</v>
      </c>
      <c r="B99" s="1159"/>
      <c r="C99" s="1159"/>
      <c r="D99" s="1159"/>
      <c r="E99" s="1159"/>
      <c r="F99" s="1159"/>
      <c r="G99" s="1160"/>
    </row>
    <row r="100" spans="1:9" x14ac:dyDescent="0.2">
      <c r="A100" s="6"/>
      <c r="B100" s="99"/>
      <c r="C100" s="8"/>
      <c r="D100" s="9"/>
      <c r="E100" s="99"/>
      <c r="F100" s="10"/>
      <c r="G100" s="11" t="s">
        <v>242</v>
      </c>
    </row>
    <row r="101" spans="1:9" x14ac:dyDescent="0.2">
      <c r="A101" s="12" t="s">
        <v>1</v>
      </c>
      <c r="B101" s="13"/>
      <c r="C101" s="14" t="s">
        <v>7</v>
      </c>
      <c r="D101" s="13"/>
      <c r="E101" s="15" t="s">
        <v>477</v>
      </c>
      <c r="F101" s="98"/>
      <c r="G101" s="16" t="s">
        <v>476</v>
      </c>
    </row>
    <row r="102" spans="1:9" x14ac:dyDescent="0.2">
      <c r="A102" s="17" t="s">
        <v>8</v>
      </c>
      <c r="B102" s="100"/>
      <c r="C102" s="19"/>
      <c r="D102" s="4"/>
      <c r="E102" s="1145"/>
      <c r="F102" s="1146"/>
      <c r="G102" s="20"/>
    </row>
    <row r="103" spans="1:9" x14ac:dyDescent="0.2">
      <c r="A103" s="21" t="s">
        <v>37</v>
      </c>
      <c r="B103" s="22"/>
      <c r="C103" s="22"/>
      <c r="D103" s="22"/>
      <c r="E103" s="23" t="s">
        <v>46</v>
      </c>
      <c r="F103" s="24"/>
      <c r="G103" s="20" t="s">
        <v>248</v>
      </c>
    </row>
    <row r="104" spans="1:9" x14ac:dyDescent="0.2">
      <c r="A104" s="6"/>
      <c r="B104" s="99"/>
      <c r="C104" s="8"/>
      <c r="D104" s="8"/>
      <c r="E104" s="1147"/>
      <c r="F104" s="1148"/>
      <c r="G104" s="25"/>
    </row>
    <row r="105" spans="1:9" ht="26.25" customHeight="1" thickBot="1" x14ac:dyDescent="0.25">
      <c r="A105" s="210" t="s">
        <v>47</v>
      </c>
      <c r="B105" s="28" t="s">
        <v>23</v>
      </c>
      <c r="C105" s="28" t="s">
        <v>34</v>
      </c>
      <c r="D105" s="110" t="s">
        <v>53</v>
      </c>
      <c r="E105" s="114" t="s">
        <v>54</v>
      </c>
      <c r="F105" s="111" t="s">
        <v>55</v>
      </c>
      <c r="G105" s="112" t="s">
        <v>35</v>
      </c>
    </row>
    <row r="106" spans="1:9" ht="13.5" thickTop="1" x14ac:dyDescent="0.2">
      <c r="A106" s="29" t="s">
        <v>8</v>
      </c>
      <c r="B106" s="101"/>
      <c r="C106" s="41"/>
      <c r="D106" s="202" t="s">
        <v>160</v>
      </c>
      <c r="E106" s="158"/>
      <c r="F106" s="128"/>
      <c r="G106" s="200">
        <f>G90</f>
        <v>308958.55</v>
      </c>
    </row>
    <row r="107" spans="1:9" x14ac:dyDescent="0.2">
      <c r="A107" s="29">
        <v>60</v>
      </c>
      <c r="B107" s="106"/>
      <c r="C107" s="249" t="s">
        <v>153</v>
      </c>
      <c r="D107" s="265" t="s">
        <v>427</v>
      </c>
      <c r="E107" s="104">
        <v>29</v>
      </c>
      <c r="F107" s="128">
        <v>22</v>
      </c>
      <c r="G107" s="35">
        <f t="shared" ref="G107:G114" si="4">F107*E107</f>
        <v>638</v>
      </c>
      <c r="I107" s="2" t="s">
        <v>472</v>
      </c>
    </row>
    <row r="108" spans="1:9" x14ac:dyDescent="0.2">
      <c r="A108" s="29">
        <f>A107+1</f>
        <v>61</v>
      </c>
      <c r="B108" s="105"/>
      <c r="C108" s="41" t="s">
        <v>153</v>
      </c>
      <c r="D108" s="136" t="s">
        <v>236</v>
      </c>
      <c r="E108" s="108">
        <v>20</v>
      </c>
      <c r="F108" s="152">
        <v>48</v>
      </c>
      <c r="G108" s="35">
        <f t="shared" si="4"/>
        <v>960</v>
      </c>
    </row>
    <row r="109" spans="1:9" x14ac:dyDescent="0.2">
      <c r="A109" s="29">
        <f t="shared" ref="A109:A114" si="5">A108+1</f>
        <v>62</v>
      </c>
      <c r="B109" s="105"/>
      <c r="C109" s="249" t="s">
        <v>246</v>
      </c>
      <c r="D109" s="265" t="s">
        <v>386</v>
      </c>
      <c r="E109" s="108">
        <v>20</v>
      </c>
      <c r="F109" s="152">
        <v>431</v>
      </c>
      <c r="G109" s="35">
        <f t="shared" si="4"/>
        <v>8620</v>
      </c>
    </row>
    <row r="110" spans="1:9" x14ac:dyDescent="0.2">
      <c r="A110" s="29">
        <f t="shared" si="5"/>
        <v>63</v>
      </c>
      <c r="B110" s="107"/>
      <c r="C110" s="41" t="s">
        <v>153</v>
      </c>
      <c r="D110" s="255" t="s">
        <v>428</v>
      </c>
      <c r="E110" s="153">
        <v>10</v>
      </c>
      <c r="F110" s="128">
        <v>19</v>
      </c>
      <c r="G110" s="35">
        <f t="shared" si="4"/>
        <v>190</v>
      </c>
      <c r="I110" s="2" t="s">
        <v>473</v>
      </c>
    </row>
    <row r="111" spans="1:9" x14ac:dyDescent="0.2">
      <c r="A111" s="29">
        <f t="shared" si="5"/>
        <v>64</v>
      </c>
      <c r="B111" s="107"/>
      <c r="C111" s="249" t="s">
        <v>153</v>
      </c>
      <c r="D111" s="265" t="s">
        <v>429</v>
      </c>
      <c r="E111" s="153">
        <v>412</v>
      </c>
      <c r="F111" s="128">
        <v>15</v>
      </c>
      <c r="G111" s="35">
        <f t="shared" si="4"/>
        <v>6180</v>
      </c>
      <c r="I111" s="2" t="s">
        <v>474</v>
      </c>
    </row>
    <row r="112" spans="1:9" x14ac:dyDescent="0.2">
      <c r="A112" s="29">
        <f t="shared" si="5"/>
        <v>65</v>
      </c>
      <c r="B112" s="107"/>
      <c r="C112" s="41" t="s">
        <v>153</v>
      </c>
      <c r="D112" s="67" t="s">
        <v>237</v>
      </c>
      <c r="E112" s="153">
        <v>3</v>
      </c>
      <c r="F112" s="128">
        <v>1248</v>
      </c>
      <c r="G112" s="35">
        <f t="shared" si="4"/>
        <v>3744</v>
      </c>
    </row>
    <row r="113" spans="1:7" x14ac:dyDescent="0.2">
      <c r="A113" s="29">
        <f t="shared" si="5"/>
        <v>66</v>
      </c>
      <c r="B113" s="101"/>
      <c r="C113" s="41" t="s">
        <v>153</v>
      </c>
      <c r="D113" s="67" t="s">
        <v>238</v>
      </c>
      <c r="E113" s="108">
        <v>4</v>
      </c>
      <c r="F113" s="128">
        <v>1018</v>
      </c>
      <c r="G113" s="35">
        <f t="shared" si="4"/>
        <v>4072</v>
      </c>
    </row>
    <row r="114" spans="1:7" x14ac:dyDescent="0.2">
      <c r="A114" s="29">
        <f t="shared" si="5"/>
        <v>67</v>
      </c>
      <c r="B114" s="101"/>
      <c r="C114" s="41" t="s">
        <v>153</v>
      </c>
      <c r="D114" s="67" t="s">
        <v>239</v>
      </c>
      <c r="E114" s="153">
        <v>3</v>
      </c>
      <c r="F114" s="128">
        <v>1240</v>
      </c>
      <c r="G114" s="35">
        <f t="shared" si="4"/>
        <v>3720</v>
      </c>
    </row>
    <row r="115" spans="1:7" x14ac:dyDescent="0.2">
      <c r="A115" s="29"/>
      <c r="B115" s="101"/>
      <c r="C115" s="41"/>
      <c r="D115" s="67"/>
      <c r="E115" s="153"/>
      <c r="F115" s="128"/>
      <c r="G115" s="35"/>
    </row>
    <row r="116" spans="1:7" x14ac:dyDescent="0.2">
      <c r="A116" s="29"/>
      <c r="B116" s="101"/>
      <c r="C116" s="41"/>
      <c r="D116" s="67"/>
      <c r="E116" s="153"/>
      <c r="F116" s="128"/>
      <c r="G116" s="35"/>
    </row>
    <row r="117" spans="1:7" x14ac:dyDescent="0.2">
      <c r="A117" s="29"/>
      <c r="B117" s="101"/>
      <c r="C117" s="41"/>
      <c r="D117" s="67"/>
      <c r="E117" s="153"/>
      <c r="F117" s="128"/>
      <c r="G117" s="35"/>
    </row>
    <row r="118" spans="1:7" x14ac:dyDescent="0.2">
      <c r="A118" s="29"/>
      <c r="B118" s="101"/>
      <c r="C118" s="41"/>
      <c r="D118" s="67"/>
      <c r="E118" s="153" t="s">
        <v>483</v>
      </c>
      <c r="F118" s="128"/>
      <c r="G118" s="35"/>
    </row>
    <row r="119" spans="1:7" x14ac:dyDescent="0.2">
      <c r="A119" s="29"/>
      <c r="B119" s="101"/>
      <c r="C119" s="41"/>
      <c r="D119" s="67"/>
      <c r="E119" s="153"/>
      <c r="F119" s="128"/>
      <c r="G119" s="35"/>
    </row>
    <row r="120" spans="1:7" x14ac:dyDescent="0.2">
      <c r="A120" s="29"/>
      <c r="B120" s="101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60"/>
      <c r="E133" s="108"/>
      <c r="F133" s="128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02"/>
      <c r="F135" s="128"/>
      <c r="G135" s="35"/>
    </row>
    <row r="136" spans="1:7" x14ac:dyDescent="0.2">
      <c r="A136" s="29"/>
      <c r="B136" s="101"/>
      <c r="C136" s="31"/>
      <c r="D136" s="67"/>
      <c r="E136" s="131"/>
      <c r="F136" s="117"/>
      <c r="G136" s="35"/>
    </row>
    <row r="137" spans="1:7" x14ac:dyDescent="0.2">
      <c r="A137" s="29"/>
      <c r="B137" s="101"/>
      <c r="C137" s="41"/>
      <c r="D137" s="118"/>
      <c r="E137" s="108"/>
      <c r="F137" s="149"/>
      <c r="G137" s="35"/>
    </row>
    <row r="138" spans="1:7" x14ac:dyDescent="0.2">
      <c r="A138" s="29"/>
      <c r="B138" s="101"/>
      <c r="C138" s="41"/>
      <c r="D138" s="144"/>
      <c r="E138" s="108"/>
      <c r="F138" s="149"/>
      <c r="G138" s="35"/>
    </row>
    <row r="139" spans="1:7" ht="13.5" thickBot="1" x14ac:dyDescent="0.25">
      <c r="A139" s="45"/>
      <c r="B139" s="132"/>
      <c r="C139" s="115"/>
      <c r="D139" s="115"/>
      <c r="E139" s="132"/>
      <c r="F139" s="49" t="s">
        <v>15</v>
      </c>
      <c r="G139" s="50">
        <f>SUM(G106:G138)</f>
        <v>337082.55</v>
      </c>
    </row>
    <row r="140" spans="1:7" ht="13.5" thickTop="1" x14ac:dyDescent="0.2">
      <c r="A140" s="1237" t="s">
        <v>243</v>
      </c>
      <c r="B140" s="1150"/>
      <c r="C140" s="1150"/>
      <c r="D140" s="1150"/>
      <c r="E140" s="1150"/>
      <c r="F140" s="1150"/>
      <c r="G140" s="1151"/>
    </row>
    <row r="141" spans="1:7" ht="13.5" thickBot="1" x14ac:dyDescent="0.25">
      <c r="A141" s="52"/>
      <c r="B141" s="103"/>
      <c r="C141" s="103"/>
      <c r="D141" s="54"/>
      <c r="E141" s="103"/>
      <c r="F141" s="55"/>
      <c r="G141" s="56"/>
    </row>
    <row r="142" spans="1:7" ht="13.5" thickTop="1" x14ac:dyDescent="0.2">
      <c r="A142" s="1130"/>
      <c r="B142" s="1131"/>
      <c r="C142" s="1131"/>
      <c r="D142" s="57" t="s">
        <v>11</v>
      </c>
      <c r="E142" s="1132" t="s">
        <v>12</v>
      </c>
      <c r="F142" s="1132"/>
      <c r="G142" s="1133"/>
    </row>
    <row r="143" spans="1:7" x14ac:dyDescent="0.2">
      <c r="A143" s="1134" t="s">
        <v>17</v>
      </c>
      <c r="B143" s="1135"/>
      <c r="C143" s="1135"/>
      <c r="D143" s="39"/>
      <c r="E143" s="1136"/>
      <c r="F143" s="1137"/>
      <c r="G143" s="1138"/>
    </row>
    <row r="144" spans="1:7" x14ac:dyDescent="0.2">
      <c r="A144" s="1134" t="s">
        <v>38</v>
      </c>
      <c r="B144" s="1135"/>
      <c r="C144" s="1135"/>
      <c r="D144" s="73" t="s">
        <v>147</v>
      </c>
      <c r="E144" s="1139" t="s">
        <v>142</v>
      </c>
      <c r="F144" s="1139"/>
      <c r="G144" s="1140"/>
    </row>
    <row r="145" spans="1:7" ht="13.5" thickBot="1" x14ac:dyDescent="0.25">
      <c r="A145" s="1141" t="s">
        <v>39</v>
      </c>
      <c r="B145" s="1142"/>
      <c r="C145" s="1142"/>
      <c r="D145" s="59" t="s">
        <v>148</v>
      </c>
      <c r="E145" s="1198" t="s">
        <v>0</v>
      </c>
      <c r="F145" s="1143"/>
      <c r="G145" s="1144"/>
    </row>
  </sheetData>
  <mergeCells count="42">
    <mergeCell ref="A143:C143"/>
    <mergeCell ref="E143:G143"/>
    <mergeCell ref="A144:C144"/>
    <mergeCell ref="E144:G144"/>
    <mergeCell ref="A145:C145"/>
    <mergeCell ref="E145:G145"/>
    <mergeCell ref="A99:G99"/>
    <mergeCell ref="E102:F102"/>
    <mergeCell ref="E104:F104"/>
    <mergeCell ref="A140:G140"/>
    <mergeCell ref="A142:C142"/>
    <mergeCell ref="E142:G142"/>
    <mergeCell ref="A98:G98"/>
    <mergeCell ref="E56:F56"/>
    <mergeCell ref="A91:G91"/>
    <mergeCell ref="A93:C93"/>
    <mergeCell ref="E93:G93"/>
    <mergeCell ref="A94:C94"/>
    <mergeCell ref="E94:G94"/>
    <mergeCell ref="A95:C95"/>
    <mergeCell ref="E95:G95"/>
    <mergeCell ref="A96:C96"/>
    <mergeCell ref="E96:G96"/>
    <mergeCell ref="A97:G97"/>
    <mergeCell ref="E54:F54"/>
    <mergeCell ref="A45:C45"/>
    <mergeCell ref="E45:G45"/>
    <mergeCell ref="A46:C46"/>
    <mergeCell ref="E46:G46"/>
    <mergeCell ref="A47:C47"/>
    <mergeCell ref="E47:G47"/>
    <mergeCell ref="A48:C48"/>
    <mergeCell ref="E48:G48"/>
    <mergeCell ref="A49:G49"/>
    <mergeCell ref="A50:G50"/>
    <mergeCell ref="A51:G51"/>
    <mergeCell ref="A43:G43"/>
    <mergeCell ref="A1:G1"/>
    <mergeCell ref="A2:G2"/>
    <mergeCell ref="A3:G3"/>
    <mergeCell ref="E6:F6"/>
    <mergeCell ref="E8:F8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49"/>
  <sheetViews>
    <sheetView zoomScale="110" zoomScaleNormal="110" workbookViewId="0">
      <selection activeCell="J29" sqref="J2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7" style="2" customWidth="1"/>
    <col min="5" max="5" width="9.28515625" style="3" customWidth="1"/>
    <col min="6" max="6" width="12.140625" style="5" customWidth="1"/>
    <col min="7" max="7" width="14.140625" style="2" customWidth="1"/>
    <col min="8" max="8" width="11.28515625" style="1" bestFit="1" customWidth="1"/>
    <col min="9" max="9" width="19.140625" style="2" customWidth="1"/>
    <col min="10" max="10" width="45.42578125" style="2" customWidth="1"/>
    <col min="11" max="11" width="24.42578125" style="2" customWidth="1"/>
    <col min="12" max="12" width="12.85546875" style="2" bestFit="1" customWidth="1"/>
    <col min="13" max="13" width="11.5703125" style="2" customWidth="1"/>
    <col min="14" max="14" width="11.7109375" style="2" customWidth="1"/>
    <col min="15" max="15" width="10.7109375" style="2" customWidth="1"/>
    <col min="16" max="16" width="9.28515625" style="2" bestFit="1" customWidth="1"/>
    <col min="17" max="17" width="10.42578125" style="2" bestFit="1" customWidth="1"/>
    <col min="18" max="18" width="9.28515625" style="2" bestFit="1" customWidth="1"/>
    <col min="19" max="19" width="10.28515625" style="2" bestFit="1" customWidth="1"/>
    <col min="20" max="21" width="9.140625" style="2"/>
    <col min="22" max="23" width="9.28515625" style="2" bestFit="1" customWidth="1"/>
    <col min="24" max="24" width="11.28515625" style="2" customWidth="1"/>
    <col min="25" max="16384" width="9.140625" style="2"/>
  </cols>
  <sheetData>
    <row r="1" spans="1:14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4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4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4" x14ac:dyDescent="0.2">
      <c r="A4" s="6"/>
      <c r="B4" s="99"/>
      <c r="C4" s="8"/>
      <c r="D4" s="9"/>
      <c r="E4" s="99"/>
      <c r="F4" s="10"/>
      <c r="G4" s="11" t="s">
        <v>8</v>
      </c>
    </row>
    <row r="5" spans="1:14" x14ac:dyDescent="0.2">
      <c r="A5" s="12" t="s">
        <v>1</v>
      </c>
      <c r="B5" s="13"/>
      <c r="C5" s="14" t="s">
        <v>7</v>
      </c>
      <c r="D5" s="13"/>
      <c r="E5" s="343" t="s">
        <v>2387</v>
      </c>
      <c r="F5" s="98"/>
      <c r="G5" s="344" t="s">
        <v>2386</v>
      </c>
      <c r="J5" s="15"/>
      <c r="K5" s="98"/>
      <c r="L5" s="16"/>
    </row>
    <row r="6" spans="1:14" x14ac:dyDescent="0.2">
      <c r="A6" s="17" t="s">
        <v>8</v>
      </c>
      <c r="B6" s="100"/>
      <c r="C6" s="19"/>
      <c r="D6" s="4"/>
      <c r="E6" s="1145"/>
      <c r="F6" s="1146"/>
      <c r="G6" s="20"/>
    </row>
    <row r="7" spans="1:14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482</v>
      </c>
    </row>
    <row r="8" spans="1:14" x14ac:dyDescent="0.2">
      <c r="A8" s="6"/>
      <c r="B8" s="99"/>
      <c r="C8" s="8"/>
      <c r="D8" s="8"/>
      <c r="E8" s="1147"/>
      <c r="F8" s="1148"/>
      <c r="G8" s="25"/>
    </row>
    <row r="9" spans="1:14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">
        <v>5</v>
      </c>
    </row>
    <row r="10" spans="1:14" ht="13.5" thickTop="1" x14ac:dyDescent="0.2">
      <c r="A10" s="29">
        <v>1</v>
      </c>
      <c r="B10" s="211"/>
      <c r="C10" s="352" t="s">
        <v>153</v>
      </c>
      <c r="D10" s="357" t="s">
        <v>2306</v>
      </c>
      <c r="E10" s="158">
        <v>1</v>
      </c>
      <c r="F10" s="69">
        <v>2500</v>
      </c>
      <c r="G10" s="35">
        <f>F10*E10</f>
        <v>2500</v>
      </c>
      <c r="I10" s="214"/>
      <c r="J10" s="303" t="s">
        <v>517</v>
      </c>
      <c r="K10" s="324"/>
      <c r="L10" s="325"/>
      <c r="M10" s="268"/>
      <c r="N10" s="326"/>
    </row>
    <row r="11" spans="1:14" x14ac:dyDescent="0.2">
      <c r="A11" s="29"/>
      <c r="B11" s="211"/>
      <c r="C11" s="41"/>
      <c r="D11" s="357" t="s">
        <v>2307</v>
      </c>
      <c r="E11" s="158"/>
      <c r="F11" s="69"/>
      <c r="G11" s="35"/>
      <c r="I11" s="214"/>
      <c r="J11" s="303" t="s">
        <v>518</v>
      </c>
      <c r="K11" s="327"/>
      <c r="L11" s="325"/>
      <c r="M11" s="268"/>
    </row>
    <row r="12" spans="1:14" x14ac:dyDescent="0.2">
      <c r="A12" s="29"/>
      <c r="B12" s="101"/>
      <c r="C12" s="41"/>
      <c r="D12" s="129"/>
      <c r="E12" s="158"/>
      <c r="F12" s="69"/>
      <c r="G12" s="35"/>
      <c r="I12" s="214"/>
      <c r="J12" s="303" t="s">
        <v>519</v>
      </c>
      <c r="K12" s="327"/>
      <c r="L12" s="325"/>
      <c r="M12" s="328"/>
    </row>
    <row r="13" spans="1:14" x14ac:dyDescent="0.2">
      <c r="A13" s="29"/>
      <c r="B13" s="101"/>
      <c r="C13" s="41"/>
      <c r="D13" s="129"/>
      <c r="E13" s="158"/>
      <c r="F13" s="69"/>
      <c r="G13" s="35"/>
      <c r="I13" s="214"/>
      <c r="J13" s="303" t="s">
        <v>520</v>
      </c>
      <c r="K13" s="327"/>
      <c r="L13" s="326"/>
      <c r="M13" s="268"/>
    </row>
    <row r="14" spans="1:14" x14ac:dyDescent="0.2">
      <c r="A14" s="29"/>
      <c r="B14" s="101"/>
      <c r="C14" s="41"/>
      <c r="D14" s="129"/>
      <c r="E14" s="158"/>
      <c r="F14" s="276"/>
      <c r="G14" s="35"/>
      <c r="I14" s="214"/>
      <c r="J14" s="303" t="s">
        <v>521</v>
      </c>
      <c r="K14" s="324"/>
      <c r="L14" s="329"/>
      <c r="M14" s="268"/>
    </row>
    <row r="15" spans="1:14" x14ac:dyDescent="0.2">
      <c r="A15" s="29"/>
      <c r="B15" s="101"/>
      <c r="C15" s="41"/>
      <c r="D15" s="129"/>
      <c r="E15" s="158"/>
      <c r="F15" s="276"/>
      <c r="G15" s="35"/>
      <c r="I15" s="214"/>
      <c r="J15" s="303" t="s">
        <v>503</v>
      </c>
      <c r="K15" s="324"/>
      <c r="L15" s="329"/>
      <c r="M15" s="268"/>
    </row>
    <row r="16" spans="1:14" x14ac:dyDescent="0.2">
      <c r="A16" s="29"/>
      <c r="B16" s="101"/>
      <c r="C16" s="41"/>
      <c r="D16" s="129"/>
      <c r="E16" s="158"/>
      <c r="F16" s="276"/>
      <c r="G16" s="35"/>
      <c r="I16" s="214"/>
      <c r="J16" s="303" t="s">
        <v>522</v>
      </c>
      <c r="K16" s="324"/>
      <c r="L16" s="326"/>
      <c r="M16" s="269"/>
    </row>
    <row r="17" spans="1:13" x14ac:dyDescent="0.2">
      <c r="A17" s="29"/>
      <c r="B17" s="105"/>
      <c r="C17" s="41"/>
      <c r="D17" s="129"/>
      <c r="E17" s="108"/>
      <c r="F17" s="69"/>
      <c r="G17" s="35"/>
      <c r="I17" s="214"/>
      <c r="J17" s="273" t="s">
        <v>523</v>
      </c>
      <c r="K17" s="324"/>
      <c r="L17" s="330"/>
      <c r="M17" s="268"/>
    </row>
    <row r="18" spans="1:13" x14ac:dyDescent="0.2">
      <c r="A18" s="29"/>
      <c r="B18" s="105"/>
      <c r="C18" s="41"/>
      <c r="D18" s="129"/>
      <c r="E18" s="108"/>
      <c r="F18" s="69"/>
      <c r="G18" s="35"/>
      <c r="I18" s="214"/>
      <c r="J18" s="273" t="s">
        <v>524</v>
      </c>
      <c r="K18" s="324"/>
      <c r="L18" s="331"/>
      <c r="M18" s="268"/>
    </row>
    <row r="19" spans="1:13" x14ac:dyDescent="0.2">
      <c r="A19" s="29"/>
      <c r="B19" s="105"/>
      <c r="C19" s="41"/>
      <c r="D19" s="136"/>
      <c r="E19" s="102"/>
      <c r="F19" s="69"/>
      <c r="G19" s="35"/>
      <c r="J19" s="22" t="s">
        <v>525</v>
      </c>
      <c r="K19" s="22"/>
    </row>
    <row r="20" spans="1:13" x14ac:dyDescent="0.2">
      <c r="A20" s="29"/>
      <c r="B20" s="105"/>
      <c r="C20" s="41"/>
      <c r="D20" s="136"/>
      <c r="E20" s="102"/>
      <c r="F20" s="69"/>
      <c r="G20" s="35"/>
      <c r="J20" s="22" t="s">
        <v>504</v>
      </c>
      <c r="K20" s="22"/>
    </row>
    <row r="21" spans="1:13" x14ac:dyDescent="0.2">
      <c r="A21" s="29"/>
      <c r="B21" s="151"/>
      <c r="C21" s="41"/>
      <c r="D21" s="136"/>
      <c r="E21" s="102"/>
      <c r="F21" s="69"/>
      <c r="G21" s="35"/>
      <c r="J21" s="22" t="s">
        <v>526</v>
      </c>
      <c r="K21" s="22"/>
    </row>
    <row r="22" spans="1:13" x14ac:dyDescent="0.2">
      <c r="A22" s="29"/>
      <c r="B22" s="151"/>
      <c r="C22" s="41"/>
      <c r="D22" s="136"/>
      <c r="E22" s="102"/>
      <c r="F22" s="69"/>
      <c r="G22" s="35"/>
      <c r="J22" s="22" t="s">
        <v>487</v>
      </c>
      <c r="K22" s="22"/>
    </row>
    <row r="23" spans="1:13" x14ac:dyDescent="0.2">
      <c r="A23" s="29"/>
      <c r="B23" s="101"/>
      <c r="C23" s="41"/>
      <c r="D23" s="136"/>
      <c r="E23" s="108"/>
      <c r="F23" s="277"/>
      <c r="G23" s="35"/>
      <c r="J23" s="22" t="s">
        <v>501</v>
      </c>
      <c r="K23" s="22"/>
      <c r="L23" s="2">
        <f>862.5/10</f>
        <v>86.25</v>
      </c>
    </row>
    <row r="24" spans="1:13" x14ac:dyDescent="0.2">
      <c r="A24" s="29"/>
      <c r="B24" s="101"/>
      <c r="C24" s="41"/>
      <c r="D24" s="136"/>
      <c r="E24" s="108"/>
      <c r="F24" s="277"/>
      <c r="G24" s="35"/>
      <c r="I24" s="2" t="s">
        <v>8</v>
      </c>
      <c r="J24" s="22" t="s">
        <v>505</v>
      </c>
      <c r="K24" s="22"/>
      <c r="L24" s="2">
        <f>1316/20</f>
        <v>65.8</v>
      </c>
    </row>
    <row r="25" spans="1:13" x14ac:dyDescent="0.2">
      <c r="A25" s="29"/>
      <c r="B25" s="106"/>
      <c r="C25" s="41"/>
      <c r="D25" s="144"/>
      <c r="E25" s="155"/>
      <c r="F25" s="69"/>
      <c r="G25" s="35"/>
      <c r="J25" s="22" t="s">
        <v>527</v>
      </c>
      <c r="K25" s="22"/>
      <c r="L25" s="2">
        <f>1008/10</f>
        <v>100.8</v>
      </c>
    </row>
    <row r="26" spans="1:13" x14ac:dyDescent="0.2">
      <c r="A26" s="29"/>
      <c r="B26" s="106"/>
      <c r="C26" s="41"/>
      <c r="D26" s="144"/>
      <c r="E26" s="155"/>
      <c r="F26" s="69"/>
      <c r="G26" s="35"/>
      <c r="J26" s="22" t="s">
        <v>528</v>
      </c>
      <c r="K26" s="22"/>
    </row>
    <row r="27" spans="1:13" x14ac:dyDescent="0.2">
      <c r="A27" s="29"/>
      <c r="B27" s="106"/>
      <c r="C27" s="41"/>
      <c r="D27" s="136"/>
      <c r="E27" s="104"/>
      <c r="F27" s="69"/>
      <c r="G27" s="35"/>
      <c r="J27" s="22" t="s">
        <v>529</v>
      </c>
      <c r="K27" s="22"/>
    </row>
    <row r="28" spans="1:13" x14ac:dyDescent="0.2">
      <c r="A28" s="29"/>
      <c r="B28" s="105"/>
      <c r="C28" s="41"/>
      <c r="D28" s="136"/>
      <c r="E28" s="104"/>
      <c r="F28" s="69"/>
      <c r="G28" s="35"/>
      <c r="J28" s="22" t="s">
        <v>530</v>
      </c>
      <c r="K28" s="22"/>
    </row>
    <row r="29" spans="1:13" x14ac:dyDescent="0.2">
      <c r="A29" s="29"/>
      <c r="B29" s="107"/>
      <c r="C29" s="41"/>
      <c r="D29" s="136"/>
      <c r="E29" s="108"/>
      <c r="F29" s="278"/>
      <c r="G29" s="35"/>
      <c r="J29" s="22" t="s">
        <v>531</v>
      </c>
      <c r="K29" s="22"/>
    </row>
    <row r="30" spans="1:13" x14ac:dyDescent="0.2">
      <c r="A30" s="29"/>
      <c r="B30" s="107"/>
      <c r="C30" s="41"/>
      <c r="D30" s="136"/>
      <c r="E30" s="108"/>
      <c r="F30" s="278"/>
      <c r="G30" s="35"/>
      <c r="J30" s="22" t="s">
        <v>506</v>
      </c>
      <c r="K30" s="22"/>
    </row>
    <row r="31" spans="1:13" x14ac:dyDescent="0.2">
      <c r="A31" s="29"/>
      <c r="B31" s="101"/>
      <c r="C31" s="41"/>
      <c r="D31" s="136"/>
      <c r="E31" s="153"/>
      <c r="F31" s="69"/>
      <c r="G31" s="35"/>
      <c r="J31" s="22" t="s">
        <v>507</v>
      </c>
      <c r="K31" s="22"/>
    </row>
    <row r="32" spans="1:13" x14ac:dyDescent="0.2">
      <c r="A32" s="29"/>
      <c r="B32" s="101"/>
      <c r="C32" s="41"/>
      <c r="D32" s="136"/>
      <c r="E32" s="104"/>
      <c r="F32" s="279"/>
      <c r="G32" s="35"/>
      <c r="J32" s="22" t="s">
        <v>508</v>
      </c>
      <c r="K32" s="22"/>
    </row>
    <row r="33" spans="1:11" x14ac:dyDescent="0.2">
      <c r="A33" s="29"/>
      <c r="B33" s="101"/>
      <c r="C33" s="41"/>
      <c r="D33" s="136"/>
      <c r="E33" s="104"/>
      <c r="F33" s="279"/>
      <c r="G33" s="35"/>
      <c r="H33" s="2"/>
      <c r="J33" s="22" t="s">
        <v>488</v>
      </c>
      <c r="K33" s="22"/>
    </row>
    <row r="34" spans="1:11" x14ac:dyDescent="0.2">
      <c r="A34" s="29"/>
      <c r="B34" s="101"/>
      <c r="C34" s="41"/>
      <c r="D34" s="136"/>
      <c r="E34" s="104"/>
      <c r="F34" s="279"/>
      <c r="G34" s="35"/>
      <c r="H34" s="2"/>
      <c r="J34" s="22" t="s">
        <v>509</v>
      </c>
      <c r="K34" s="22"/>
    </row>
    <row r="35" spans="1:11" x14ac:dyDescent="0.2">
      <c r="A35" s="29"/>
      <c r="B35" s="101"/>
      <c r="C35" s="41"/>
      <c r="D35" s="62"/>
      <c r="E35" s="104"/>
      <c r="F35" s="279"/>
      <c r="G35" s="35"/>
      <c r="H35" s="2"/>
      <c r="J35" s="22" t="s">
        <v>510</v>
      </c>
      <c r="K35" s="22"/>
    </row>
    <row r="36" spans="1:11" x14ac:dyDescent="0.2">
      <c r="A36" s="29"/>
      <c r="B36" s="101"/>
      <c r="C36" s="41"/>
      <c r="D36" s="67"/>
      <c r="E36" s="104"/>
      <c r="F36" s="279"/>
      <c r="G36" s="35"/>
      <c r="H36" s="2"/>
      <c r="J36" s="22" t="s">
        <v>511</v>
      </c>
      <c r="K36" s="22"/>
    </row>
    <row r="37" spans="1:11" x14ac:dyDescent="0.2">
      <c r="A37" s="29"/>
      <c r="B37" s="101"/>
      <c r="C37" s="41"/>
      <c r="D37" s="144"/>
      <c r="E37" s="104"/>
      <c r="F37" s="279"/>
      <c r="G37" s="35"/>
      <c r="H37" s="2"/>
      <c r="J37" s="22" t="s">
        <v>512</v>
      </c>
      <c r="K37" s="22"/>
    </row>
    <row r="38" spans="1:11" x14ac:dyDescent="0.2">
      <c r="A38" s="29"/>
      <c r="B38" s="101"/>
      <c r="C38" s="41"/>
      <c r="D38" s="258"/>
      <c r="E38" s="108"/>
      <c r="F38" s="69"/>
      <c r="G38" s="35"/>
      <c r="H38" s="2"/>
      <c r="J38" s="22" t="s">
        <v>513</v>
      </c>
      <c r="K38" s="22"/>
    </row>
    <row r="39" spans="1:11" x14ac:dyDescent="0.2">
      <c r="A39" s="29"/>
      <c r="B39" s="101"/>
      <c r="C39" s="41"/>
      <c r="D39" s="136"/>
      <c r="E39" s="153"/>
      <c r="F39" s="69"/>
      <c r="G39" s="35"/>
      <c r="H39" s="2"/>
      <c r="J39" s="22" t="s">
        <v>514</v>
      </c>
      <c r="K39" s="22"/>
    </row>
    <row r="40" spans="1:11" x14ac:dyDescent="0.2">
      <c r="A40" s="29"/>
      <c r="B40" s="101"/>
      <c r="C40" s="41"/>
      <c r="D40" s="136"/>
      <c r="E40" s="102"/>
      <c r="F40" s="69"/>
      <c r="G40" s="35"/>
      <c r="H40" s="2"/>
      <c r="J40" s="22" t="s">
        <v>515</v>
      </c>
      <c r="K40" s="22"/>
    </row>
    <row r="41" spans="1:11" x14ac:dyDescent="0.2">
      <c r="A41" s="29"/>
      <c r="B41" s="101"/>
      <c r="C41" s="31"/>
      <c r="D41" s="136"/>
      <c r="E41" s="131"/>
      <c r="F41" s="280"/>
      <c r="G41" s="35"/>
      <c r="H41" s="2"/>
      <c r="J41" s="22" t="s">
        <v>516</v>
      </c>
      <c r="K41" s="22"/>
    </row>
    <row r="42" spans="1:11" x14ac:dyDescent="0.2">
      <c r="A42" s="29"/>
      <c r="B42" s="101"/>
      <c r="C42" s="41"/>
      <c r="D42" s="144"/>
      <c r="E42" s="108"/>
      <c r="F42" s="276"/>
      <c r="G42" s="35"/>
      <c r="H42" s="2"/>
      <c r="J42" s="22" t="s">
        <v>502</v>
      </c>
      <c r="K42" s="22"/>
    </row>
    <row r="43" spans="1:11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2500</v>
      </c>
      <c r="H43" s="2"/>
    </row>
    <row r="44" spans="1:11" ht="13.5" thickTop="1" x14ac:dyDescent="0.2">
      <c r="A44" s="1149" t="s">
        <v>2305</v>
      </c>
      <c r="B44" s="1150"/>
      <c r="C44" s="1150"/>
      <c r="D44" s="1150"/>
      <c r="E44" s="1150"/>
      <c r="F44" s="1150"/>
      <c r="G44" s="1151"/>
      <c r="H44" s="2"/>
    </row>
    <row r="45" spans="1:11" ht="13.5" thickBot="1" x14ac:dyDescent="0.25">
      <c r="A45" s="52"/>
      <c r="B45" s="103"/>
      <c r="C45" s="675" t="s">
        <v>2385</v>
      </c>
      <c r="D45" s="676"/>
      <c r="E45" s="676"/>
      <c r="F45" s="55"/>
      <c r="G45" s="56"/>
      <c r="H45" s="2"/>
    </row>
    <row r="46" spans="1:11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  <c r="H46" s="2"/>
    </row>
    <row r="47" spans="1:11" x14ac:dyDescent="0.2">
      <c r="A47" s="1134" t="s">
        <v>17</v>
      </c>
      <c r="B47" s="1135"/>
      <c r="C47" s="1135"/>
      <c r="D47" s="39"/>
      <c r="E47" s="1136"/>
      <c r="F47" s="1137"/>
      <c r="G47" s="1138"/>
      <c r="H47" s="2"/>
    </row>
    <row r="48" spans="1:11" x14ac:dyDescent="0.2">
      <c r="A48" s="1134" t="s">
        <v>38</v>
      </c>
      <c r="B48" s="1135"/>
      <c r="C48" s="1135"/>
      <c r="D48" s="73" t="s">
        <v>147</v>
      </c>
      <c r="E48" s="1139" t="s">
        <v>142</v>
      </c>
      <c r="F48" s="1139"/>
      <c r="G48" s="1140"/>
      <c r="H48" s="2"/>
    </row>
    <row r="49" spans="1:8" ht="13.5" thickBot="1" x14ac:dyDescent="0.25">
      <c r="A49" s="1141" t="s">
        <v>39</v>
      </c>
      <c r="B49" s="1142"/>
      <c r="C49" s="1142"/>
      <c r="D49" s="59" t="s">
        <v>148</v>
      </c>
      <c r="E49" s="1198" t="s">
        <v>0</v>
      </c>
      <c r="F49" s="1143"/>
      <c r="G49" s="1144"/>
      <c r="H49" s="2"/>
    </row>
  </sheetData>
  <mergeCells count="14">
    <mergeCell ref="A44:G44"/>
    <mergeCell ref="A1:G1"/>
    <mergeCell ref="A2:G2"/>
    <mergeCell ref="A3:G3"/>
    <mergeCell ref="E6:F6"/>
    <mergeCell ref="E8:F8"/>
    <mergeCell ref="A49:C49"/>
    <mergeCell ref="E49:G49"/>
    <mergeCell ref="A46:C46"/>
    <mergeCell ref="E46:G46"/>
    <mergeCell ref="A47:C47"/>
    <mergeCell ref="E47:G47"/>
    <mergeCell ref="A48:C48"/>
    <mergeCell ref="E48:G48"/>
  </mergeCells>
  <printOptions horizontalCentered="1"/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49"/>
  <sheetViews>
    <sheetView topLeftCell="A214" zoomScale="110" zoomScaleNormal="110" workbookViewId="0">
      <selection activeCell="A200" sqref="A200:G24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7" style="2" customWidth="1"/>
    <col min="5" max="5" width="9.28515625" style="3" customWidth="1"/>
    <col min="6" max="6" width="12.140625" style="5" customWidth="1"/>
    <col min="7" max="7" width="14.140625" style="2" customWidth="1"/>
    <col min="8" max="8" width="11.28515625" style="1" bestFit="1" customWidth="1"/>
    <col min="9" max="9" width="19.140625" style="2" customWidth="1"/>
    <col min="10" max="10" width="45.42578125" style="2" customWidth="1"/>
    <col min="11" max="11" width="24.42578125" style="2" customWidth="1"/>
    <col min="12" max="12" width="12.85546875" style="2" bestFit="1" customWidth="1"/>
    <col min="13" max="13" width="11.5703125" style="2" customWidth="1"/>
    <col min="14" max="14" width="11.7109375" style="2" customWidth="1"/>
    <col min="15" max="15" width="10.7109375" style="2" customWidth="1"/>
    <col min="16" max="16" width="9.28515625" style="2" bestFit="1" customWidth="1"/>
    <col min="17" max="17" width="10.42578125" style="2" bestFit="1" customWidth="1"/>
    <col min="18" max="18" width="9.28515625" style="2" bestFit="1" customWidth="1"/>
    <col min="19" max="19" width="10.28515625" style="2" bestFit="1" customWidth="1"/>
    <col min="20" max="21" width="9.140625" style="2"/>
    <col min="22" max="23" width="9.28515625" style="2" bestFit="1" customWidth="1"/>
    <col min="24" max="24" width="11.28515625" style="2" customWidth="1"/>
    <col min="25" max="16384" width="9.140625" style="2"/>
  </cols>
  <sheetData>
    <row r="1" spans="1:14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4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4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4" x14ac:dyDescent="0.2">
      <c r="A4" s="6"/>
      <c r="B4" s="99"/>
      <c r="C4" s="8"/>
      <c r="D4" s="9"/>
      <c r="E4" s="99"/>
      <c r="F4" s="10"/>
      <c r="G4" s="11" t="s">
        <v>8</v>
      </c>
    </row>
    <row r="5" spans="1:14" x14ac:dyDescent="0.2">
      <c r="A5" s="12" t="s">
        <v>1</v>
      </c>
      <c r="B5" s="13"/>
      <c r="C5" s="14" t="s">
        <v>7</v>
      </c>
      <c r="D5" s="13"/>
      <c r="E5" s="15" t="s">
        <v>541</v>
      </c>
      <c r="F5" s="98"/>
      <c r="G5" s="16" t="s">
        <v>540</v>
      </c>
      <c r="J5" s="15"/>
      <c r="K5" s="98"/>
      <c r="L5" s="16"/>
    </row>
    <row r="6" spans="1:14" x14ac:dyDescent="0.2">
      <c r="A6" s="17" t="s">
        <v>8</v>
      </c>
      <c r="B6" s="100"/>
      <c r="C6" s="19"/>
      <c r="D6" s="4"/>
      <c r="E6" s="1145"/>
      <c r="F6" s="1146"/>
      <c r="G6" s="20"/>
    </row>
    <row r="7" spans="1:14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482</v>
      </c>
    </row>
    <row r="8" spans="1:14" x14ac:dyDescent="0.2">
      <c r="A8" s="6"/>
      <c r="B8" s="99"/>
      <c r="C8" s="8"/>
      <c r="D8" s="8"/>
      <c r="E8" s="1147"/>
      <c r="F8" s="1148"/>
      <c r="G8" s="25"/>
    </row>
    <row r="9" spans="1:14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">
        <v>5</v>
      </c>
    </row>
    <row r="10" spans="1:14" ht="13.5" thickTop="1" x14ac:dyDescent="0.2">
      <c r="A10" s="29">
        <v>1</v>
      </c>
      <c r="B10" s="211"/>
      <c r="C10" s="41" t="s">
        <v>336</v>
      </c>
      <c r="D10" s="136" t="s">
        <v>517</v>
      </c>
      <c r="E10" s="158">
        <v>8</v>
      </c>
      <c r="F10" s="69">
        <v>364</v>
      </c>
      <c r="G10" s="35">
        <f>F10*E10</f>
        <v>2912</v>
      </c>
      <c r="I10" s="214"/>
      <c r="J10" s="303" t="s">
        <v>517</v>
      </c>
      <c r="K10" s="324"/>
      <c r="L10" s="325"/>
      <c r="M10" s="268"/>
      <c r="N10" s="326"/>
    </row>
    <row r="11" spans="1:14" x14ac:dyDescent="0.2">
      <c r="A11" s="29">
        <f>A10+1</f>
        <v>2</v>
      </c>
      <c r="B11" s="211"/>
      <c r="C11" s="41" t="s">
        <v>336</v>
      </c>
      <c r="D11" s="136" t="s">
        <v>518</v>
      </c>
      <c r="E11" s="158">
        <v>24</v>
      </c>
      <c r="F11" s="69">
        <v>350</v>
      </c>
      <c r="G11" s="35">
        <f t="shared" ref="G11:G42" si="0">F11*E11</f>
        <v>8400</v>
      </c>
      <c r="I11" s="214"/>
      <c r="J11" s="303" t="s">
        <v>518</v>
      </c>
      <c r="K11" s="327"/>
      <c r="L11" s="325"/>
      <c r="M11" s="268"/>
    </row>
    <row r="12" spans="1:14" x14ac:dyDescent="0.2">
      <c r="A12" s="29">
        <f t="shared" ref="A12:A42" si="1">A11+1</f>
        <v>3</v>
      </c>
      <c r="B12" s="101"/>
      <c r="C12" s="41" t="s">
        <v>336</v>
      </c>
      <c r="D12" s="129" t="s">
        <v>519</v>
      </c>
      <c r="E12" s="158">
        <v>15</v>
      </c>
      <c r="F12" s="69">
        <v>413</v>
      </c>
      <c r="G12" s="35">
        <f t="shared" si="0"/>
        <v>6195</v>
      </c>
      <c r="I12" s="214"/>
      <c r="J12" s="303" t="s">
        <v>519</v>
      </c>
      <c r="K12" s="327"/>
      <c r="L12" s="325"/>
      <c r="M12" s="328"/>
    </row>
    <row r="13" spans="1:14" x14ac:dyDescent="0.2">
      <c r="A13" s="29">
        <f t="shared" si="1"/>
        <v>4</v>
      </c>
      <c r="B13" s="101"/>
      <c r="C13" s="41" t="s">
        <v>153</v>
      </c>
      <c r="D13" s="129" t="s">
        <v>532</v>
      </c>
      <c r="E13" s="158">
        <v>1</v>
      </c>
      <c r="F13" s="69">
        <v>18750</v>
      </c>
      <c r="G13" s="35">
        <f t="shared" si="0"/>
        <v>18750</v>
      </c>
      <c r="I13" s="214"/>
      <c r="J13" s="303" t="s">
        <v>520</v>
      </c>
      <c r="K13" s="327"/>
      <c r="L13" s="326"/>
      <c r="M13" s="268"/>
    </row>
    <row r="14" spans="1:14" x14ac:dyDescent="0.2">
      <c r="A14" s="29">
        <f t="shared" si="1"/>
        <v>5</v>
      </c>
      <c r="B14" s="101"/>
      <c r="C14" s="41" t="s">
        <v>153</v>
      </c>
      <c r="D14" s="129" t="s">
        <v>489</v>
      </c>
      <c r="E14" s="158">
        <v>3</v>
      </c>
      <c r="F14" s="276">
        <v>1275</v>
      </c>
      <c r="G14" s="35">
        <f t="shared" si="0"/>
        <v>3825</v>
      </c>
      <c r="I14" s="214"/>
      <c r="J14" s="303" t="s">
        <v>521</v>
      </c>
      <c r="K14" s="324"/>
      <c r="L14" s="329"/>
      <c r="M14" s="268"/>
    </row>
    <row r="15" spans="1:14" x14ac:dyDescent="0.2">
      <c r="A15" s="29">
        <f t="shared" si="1"/>
        <v>6</v>
      </c>
      <c r="B15" s="101"/>
      <c r="C15" s="41" t="s">
        <v>153</v>
      </c>
      <c r="D15" s="129" t="s">
        <v>503</v>
      </c>
      <c r="E15" s="158">
        <v>5</v>
      </c>
      <c r="F15" s="276">
        <v>48</v>
      </c>
      <c r="G15" s="35">
        <f t="shared" si="0"/>
        <v>240</v>
      </c>
      <c r="I15" s="214"/>
      <c r="J15" s="303" t="s">
        <v>503</v>
      </c>
      <c r="K15" s="324"/>
      <c r="L15" s="329"/>
      <c r="M15" s="268"/>
    </row>
    <row r="16" spans="1:14" x14ac:dyDescent="0.2">
      <c r="A16" s="29">
        <f t="shared" si="1"/>
        <v>7</v>
      </c>
      <c r="B16" s="101"/>
      <c r="C16" s="41" t="s">
        <v>153</v>
      </c>
      <c r="D16" s="129" t="s">
        <v>522</v>
      </c>
      <c r="E16" s="158">
        <v>26</v>
      </c>
      <c r="F16" s="276">
        <v>1194</v>
      </c>
      <c r="G16" s="35">
        <f t="shared" si="0"/>
        <v>31044</v>
      </c>
      <c r="I16" s="214"/>
      <c r="J16" s="303" t="s">
        <v>522</v>
      </c>
      <c r="K16" s="324"/>
      <c r="L16" s="326"/>
      <c r="M16" s="269"/>
    </row>
    <row r="17" spans="1:13" x14ac:dyDescent="0.2">
      <c r="A17" s="29">
        <f t="shared" si="1"/>
        <v>8</v>
      </c>
      <c r="B17" s="105"/>
      <c r="C17" s="41" t="s">
        <v>153</v>
      </c>
      <c r="D17" s="129" t="s">
        <v>523</v>
      </c>
      <c r="E17" s="108">
        <v>12</v>
      </c>
      <c r="F17" s="69">
        <v>950</v>
      </c>
      <c r="G17" s="35">
        <f t="shared" si="0"/>
        <v>11400</v>
      </c>
      <c r="I17" s="214"/>
      <c r="J17" s="273" t="s">
        <v>523</v>
      </c>
      <c r="K17" s="324"/>
      <c r="L17" s="330"/>
      <c r="M17" s="268"/>
    </row>
    <row r="18" spans="1:13" x14ac:dyDescent="0.2">
      <c r="A18" s="29">
        <f t="shared" si="1"/>
        <v>9</v>
      </c>
      <c r="B18" s="105"/>
      <c r="C18" s="41" t="s">
        <v>153</v>
      </c>
      <c r="D18" s="129" t="s">
        <v>524</v>
      </c>
      <c r="E18" s="108">
        <v>12</v>
      </c>
      <c r="F18" s="69">
        <v>950</v>
      </c>
      <c r="G18" s="35">
        <f t="shared" si="0"/>
        <v>11400</v>
      </c>
      <c r="I18" s="214"/>
      <c r="J18" s="273" t="s">
        <v>524</v>
      </c>
      <c r="K18" s="324"/>
      <c r="L18" s="331"/>
      <c r="M18" s="268"/>
    </row>
    <row r="19" spans="1:13" x14ac:dyDescent="0.2">
      <c r="A19" s="29">
        <f t="shared" si="1"/>
        <v>10</v>
      </c>
      <c r="B19" s="105"/>
      <c r="C19" s="41" t="s">
        <v>153</v>
      </c>
      <c r="D19" s="136" t="s">
        <v>525</v>
      </c>
      <c r="E19" s="102">
        <v>12</v>
      </c>
      <c r="F19" s="69">
        <v>950</v>
      </c>
      <c r="G19" s="35">
        <f t="shared" si="0"/>
        <v>11400</v>
      </c>
      <c r="J19" s="22" t="s">
        <v>525</v>
      </c>
      <c r="K19" s="22"/>
    </row>
    <row r="20" spans="1:13" x14ac:dyDescent="0.2">
      <c r="A20" s="29">
        <f t="shared" si="1"/>
        <v>11</v>
      </c>
      <c r="B20" s="105"/>
      <c r="C20" s="41" t="s">
        <v>153</v>
      </c>
      <c r="D20" s="136" t="s">
        <v>504</v>
      </c>
      <c r="E20" s="102">
        <v>1</v>
      </c>
      <c r="F20" s="69">
        <v>582</v>
      </c>
      <c r="G20" s="35">
        <f t="shared" si="0"/>
        <v>582</v>
      </c>
      <c r="J20" s="22" t="s">
        <v>504</v>
      </c>
      <c r="K20" s="22"/>
    </row>
    <row r="21" spans="1:13" x14ac:dyDescent="0.2">
      <c r="A21" s="29">
        <f t="shared" si="1"/>
        <v>12</v>
      </c>
      <c r="B21" s="151"/>
      <c r="C21" s="41" t="s">
        <v>153</v>
      </c>
      <c r="D21" s="136" t="s">
        <v>526</v>
      </c>
      <c r="E21" s="102">
        <v>5</v>
      </c>
      <c r="F21" s="69">
        <v>63</v>
      </c>
      <c r="G21" s="35">
        <f t="shared" si="0"/>
        <v>315</v>
      </c>
      <c r="J21" s="22" t="s">
        <v>526</v>
      </c>
      <c r="K21" s="22"/>
    </row>
    <row r="22" spans="1:13" x14ac:dyDescent="0.2">
      <c r="A22" s="29">
        <f t="shared" si="1"/>
        <v>13</v>
      </c>
      <c r="B22" s="151"/>
      <c r="C22" s="41" t="s">
        <v>153</v>
      </c>
      <c r="D22" s="136" t="s">
        <v>487</v>
      </c>
      <c r="E22" s="102">
        <v>6</v>
      </c>
      <c r="F22" s="69">
        <v>56.5</v>
      </c>
      <c r="G22" s="35">
        <f t="shared" si="0"/>
        <v>339</v>
      </c>
      <c r="J22" s="22" t="s">
        <v>487</v>
      </c>
      <c r="K22" s="22"/>
    </row>
    <row r="23" spans="1:13" x14ac:dyDescent="0.2">
      <c r="A23" s="29">
        <f t="shared" si="1"/>
        <v>14</v>
      </c>
      <c r="B23" s="101"/>
      <c r="C23" s="41" t="s">
        <v>153</v>
      </c>
      <c r="D23" s="136" t="s">
        <v>501</v>
      </c>
      <c r="E23" s="108">
        <v>2</v>
      </c>
      <c r="F23" s="277">
        <v>190</v>
      </c>
      <c r="G23" s="35">
        <f t="shared" si="0"/>
        <v>380</v>
      </c>
      <c r="J23" s="22" t="s">
        <v>501</v>
      </c>
      <c r="K23" s="22"/>
      <c r="L23" s="2">
        <f>862.5/10</f>
        <v>86.25</v>
      </c>
    </row>
    <row r="24" spans="1:13" x14ac:dyDescent="0.2">
      <c r="A24" s="29">
        <f t="shared" si="1"/>
        <v>15</v>
      </c>
      <c r="B24" s="101"/>
      <c r="C24" s="41" t="s">
        <v>153</v>
      </c>
      <c r="D24" s="136" t="s">
        <v>505</v>
      </c>
      <c r="E24" s="108">
        <v>2</v>
      </c>
      <c r="F24" s="277">
        <v>882</v>
      </c>
      <c r="G24" s="35">
        <f t="shared" si="0"/>
        <v>1764</v>
      </c>
      <c r="I24" s="2" t="s">
        <v>8</v>
      </c>
      <c r="J24" s="22" t="s">
        <v>505</v>
      </c>
      <c r="K24" s="22"/>
      <c r="L24" s="2">
        <f>1316/20</f>
        <v>65.8</v>
      </c>
    </row>
    <row r="25" spans="1:13" x14ac:dyDescent="0.2">
      <c r="A25" s="29">
        <f t="shared" si="1"/>
        <v>16</v>
      </c>
      <c r="B25" s="106"/>
      <c r="C25" s="41" t="s">
        <v>153</v>
      </c>
      <c r="D25" s="144" t="s">
        <v>527</v>
      </c>
      <c r="E25" s="155">
        <v>7</v>
      </c>
      <c r="F25" s="69">
        <v>104</v>
      </c>
      <c r="G25" s="35">
        <f t="shared" si="0"/>
        <v>728</v>
      </c>
      <c r="J25" s="22" t="s">
        <v>527</v>
      </c>
      <c r="K25" s="22"/>
      <c r="L25" s="2">
        <f>1008/10</f>
        <v>100.8</v>
      </c>
    </row>
    <row r="26" spans="1:13" x14ac:dyDescent="0.2">
      <c r="A26" s="29">
        <f t="shared" si="1"/>
        <v>17</v>
      </c>
      <c r="B26" s="106"/>
      <c r="C26" s="41" t="s">
        <v>153</v>
      </c>
      <c r="D26" s="144" t="s">
        <v>528</v>
      </c>
      <c r="E26" s="155">
        <v>2</v>
      </c>
      <c r="F26" s="69">
        <v>5423</v>
      </c>
      <c r="G26" s="35">
        <f t="shared" si="0"/>
        <v>10846</v>
      </c>
      <c r="J26" s="22" t="s">
        <v>528</v>
      </c>
      <c r="K26" s="22"/>
    </row>
    <row r="27" spans="1:13" x14ac:dyDescent="0.2">
      <c r="A27" s="29">
        <f t="shared" si="1"/>
        <v>18</v>
      </c>
      <c r="B27" s="106"/>
      <c r="C27" s="41" t="s">
        <v>153</v>
      </c>
      <c r="D27" s="136" t="s">
        <v>529</v>
      </c>
      <c r="E27" s="104">
        <v>8</v>
      </c>
      <c r="F27" s="69">
        <v>52</v>
      </c>
      <c r="G27" s="35">
        <f t="shared" si="0"/>
        <v>416</v>
      </c>
      <c r="J27" s="22" t="s">
        <v>529</v>
      </c>
      <c r="K27" s="22"/>
    </row>
    <row r="28" spans="1:13" x14ac:dyDescent="0.2">
      <c r="A28" s="29">
        <f t="shared" si="1"/>
        <v>19</v>
      </c>
      <c r="B28" s="105"/>
      <c r="C28" s="41" t="s">
        <v>153</v>
      </c>
      <c r="D28" s="136" t="s">
        <v>530</v>
      </c>
      <c r="E28" s="104">
        <v>6</v>
      </c>
      <c r="F28" s="69">
        <v>68</v>
      </c>
      <c r="G28" s="35">
        <f t="shared" si="0"/>
        <v>408</v>
      </c>
      <c r="J28" s="22" t="s">
        <v>530</v>
      </c>
      <c r="K28" s="22"/>
    </row>
    <row r="29" spans="1:13" x14ac:dyDescent="0.2">
      <c r="A29" s="29">
        <f t="shared" si="1"/>
        <v>20</v>
      </c>
      <c r="B29" s="107"/>
      <c r="C29" s="41" t="s">
        <v>153</v>
      </c>
      <c r="D29" s="136" t="s">
        <v>531</v>
      </c>
      <c r="E29" s="108">
        <v>1</v>
      </c>
      <c r="F29" s="278">
        <v>1320</v>
      </c>
      <c r="G29" s="35">
        <f t="shared" si="0"/>
        <v>1320</v>
      </c>
      <c r="J29" s="22" t="s">
        <v>531</v>
      </c>
      <c r="K29" s="22"/>
    </row>
    <row r="30" spans="1:13" x14ac:dyDescent="0.2">
      <c r="A30" s="29">
        <f t="shared" si="1"/>
        <v>21</v>
      </c>
      <c r="B30" s="107"/>
      <c r="C30" s="41" t="s">
        <v>149</v>
      </c>
      <c r="D30" s="136" t="s">
        <v>506</v>
      </c>
      <c r="E30" s="108">
        <v>1</v>
      </c>
      <c r="F30" s="278">
        <v>225</v>
      </c>
      <c r="G30" s="35">
        <f t="shared" si="0"/>
        <v>225</v>
      </c>
      <c r="J30" s="22" t="s">
        <v>506</v>
      </c>
      <c r="K30" s="22"/>
    </row>
    <row r="31" spans="1:13" x14ac:dyDescent="0.2">
      <c r="A31" s="29">
        <f t="shared" si="1"/>
        <v>22</v>
      </c>
      <c r="B31" s="101"/>
      <c r="C31" s="41" t="s">
        <v>149</v>
      </c>
      <c r="D31" s="136" t="s">
        <v>507</v>
      </c>
      <c r="E31" s="153">
        <v>1</v>
      </c>
      <c r="F31" s="69">
        <v>225</v>
      </c>
      <c r="G31" s="35">
        <f t="shared" si="0"/>
        <v>225</v>
      </c>
      <c r="J31" s="22" t="s">
        <v>507</v>
      </c>
      <c r="K31" s="22"/>
    </row>
    <row r="32" spans="1:13" x14ac:dyDescent="0.2">
      <c r="A32" s="29">
        <f t="shared" si="1"/>
        <v>23</v>
      </c>
      <c r="B32" s="101"/>
      <c r="C32" s="41" t="s">
        <v>153</v>
      </c>
      <c r="D32" s="136" t="s">
        <v>508</v>
      </c>
      <c r="E32" s="104">
        <v>1</v>
      </c>
      <c r="F32" s="279">
        <v>76.5</v>
      </c>
      <c r="G32" s="35">
        <f t="shared" si="0"/>
        <v>76.5</v>
      </c>
      <c r="J32" s="22" t="s">
        <v>508</v>
      </c>
      <c r="K32" s="22"/>
    </row>
    <row r="33" spans="1:11" x14ac:dyDescent="0.2">
      <c r="A33" s="29">
        <f t="shared" si="1"/>
        <v>24</v>
      </c>
      <c r="B33" s="101"/>
      <c r="C33" s="41" t="s">
        <v>153</v>
      </c>
      <c r="D33" s="136" t="s">
        <v>488</v>
      </c>
      <c r="E33" s="104">
        <v>1</v>
      </c>
      <c r="F33" s="279">
        <v>124</v>
      </c>
      <c r="G33" s="35">
        <f t="shared" si="0"/>
        <v>124</v>
      </c>
      <c r="H33" s="2"/>
      <c r="J33" s="22" t="s">
        <v>488</v>
      </c>
      <c r="K33" s="22"/>
    </row>
    <row r="34" spans="1:11" x14ac:dyDescent="0.2">
      <c r="A34" s="29">
        <f t="shared" si="1"/>
        <v>25</v>
      </c>
      <c r="B34" s="101"/>
      <c r="C34" s="41" t="s">
        <v>153</v>
      </c>
      <c r="D34" s="136" t="s">
        <v>509</v>
      </c>
      <c r="E34" s="104">
        <v>1</v>
      </c>
      <c r="F34" s="279">
        <v>171</v>
      </c>
      <c r="G34" s="35">
        <f t="shared" si="0"/>
        <v>171</v>
      </c>
      <c r="H34" s="2"/>
      <c r="J34" s="22" t="s">
        <v>509</v>
      </c>
      <c r="K34" s="22"/>
    </row>
    <row r="35" spans="1:11" x14ac:dyDescent="0.2">
      <c r="A35" s="29">
        <f t="shared" si="1"/>
        <v>26</v>
      </c>
      <c r="B35" s="101"/>
      <c r="C35" s="41" t="s">
        <v>178</v>
      </c>
      <c r="D35" s="62" t="s">
        <v>510</v>
      </c>
      <c r="E35" s="104">
        <v>5</v>
      </c>
      <c r="F35" s="279">
        <v>17</v>
      </c>
      <c r="G35" s="35">
        <f t="shared" si="0"/>
        <v>85</v>
      </c>
      <c r="H35" s="2"/>
      <c r="J35" s="22" t="s">
        <v>510</v>
      </c>
      <c r="K35" s="22"/>
    </row>
    <row r="36" spans="1:11" x14ac:dyDescent="0.2">
      <c r="A36" s="29">
        <f t="shared" si="1"/>
        <v>27</v>
      </c>
      <c r="B36" s="101"/>
      <c r="C36" s="41" t="s">
        <v>178</v>
      </c>
      <c r="D36" s="67" t="s">
        <v>511</v>
      </c>
      <c r="E36" s="104">
        <v>4</v>
      </c>
      <c r="F36" s="279">
        <v>80</v>
      </c>
      <c r="G36" s="35">
        <f t="shared" si="0"/>
        <v>320</v>
      </c>
      <c r="H36" s="2"/>
      <c r="J36" s="22" t="s">
        <v>511</v>
      </c>
      <c r="K36" s="22"/>
    </row>
    <row r="37" spans="1:11" x14ac:dyDescent="0.2">
      <c r="A37" s="29">
        <f t="shared" si="1"/>
        <v>28</v>
      </c>
      <c r="B37" s="101"/>
      <c r="C37" s="41" t="s">
        <v>153</v>
      </c>
      <c r="D37" s="144" t="s">
        <v>512</v>
      </c>
      <c r="E37" s="104">
        <v>1</v>
      </c>
      <c r="F37" s="279">
        <v>156</v>
      </c>
      <c r="G37" s="35">
        <f t="shared" si="0"/>
        <v>156</v>
      </c>
      <c r="H37" s="2"/>
      <c r="J37" s="22" t="s">
        <v>512</v>
      </c>
      <c r="K37" s="22"/>
    </row>
    <row r="38" spans="1:11" x14ac:dyDescent="0.2">
      <c r="A38" s="29">
        <f t="shared" si="1"/>
        <v>29</v>
      </c>
      <c r="B38" s="101"/>
      <c r="C38" s="41" t="s">
        <v>153</v>
      </c>
      <c r="D38" s="258" t="s">
        <v>513</v>
      </c>
      <c r="E38" s="108">
        <v>1</v>
      </c>
      <c r="F38" s="69">
        <v>708</v>
      </c>
      <c r="G38" s="35">
        <f t="shared" si="0"/>
        <v>708</v>
      </c>
      <c r="H38" s="2"/>
      <c r="J38" s="22" t="s">
        <v>513</v>
      </c>
      <c r="K38" s="22"/>
    </row>
    <row r="39" spans="1:11" x14ac:dyDescent="0.2">
      <c r="A39" s="29">
        <f t="shared" si="1"/>
        <v>30</v>
      </c>
      <c r="B39" s="101"/>
      <c r="C39" s="41" t="s">
        <v>337</v>
      </c>
      <c r="D39" s="136" t="s">
        <v>514</v>
      </c>
      <c r="E39" s="153">
        <v>1</v>
      </c>
      <c r="F39" s="69">
        <v>326</v>
      </c>
      <c r="G39" s="35">
        <f t="shared" si="0"/>
        <v>326</v>
      </c>
      <c r="H39" s="2"/>
      <c r="J39" s="22" t="s">
        <v>514</v>
      </c>
      <c r="K39" s="22"/>
    </row>
    <row r="40" spans="1:11" x14ac:dyDescent="0.2">
      <c r="A40" s="29">
        <f t="shared" si="1"/>
        <v>31</v>
      </c>
      <c r="B40" s="101"/>
      <c r="C40" s="41" t="s">
        <v>153</v>
      </c>
      <c r="D40" s="136" t="s">
        <v>515</v>
      </c>
      <c r="E40" s="102">
        <v>1</v>
      </c>
      <c r="F40" s="69">
        <v>68</v>
      </c>
      <c r="G40" s="35">
        <f t="shared" si="0"/>
        <v>68</v>
      </c>
      <c r="H40" s="2"/>
      <c r="J40" s="22" t="s">
        <v>515</v>
      </c>
      <c r="K40" s="22"/>
    </row>
    <row r="41" spans="1:11" x14ac:dyDescent="0.2">
      <c r="A41" s="29">
        <f t="shared" si="1"/>
        <v>32</v>
      </c>
      <c r="B41" s="101"/>
      <c r="C41" s="31" t="s">
        <v>153</v>
      </c>
      <c r="D41" s="136" t="s">
        <v>516</v>
      </c>
      <c r="E41" s="131">
        <v>4</v>
      </c>
      <c r="F41" s="280">
        <v>510</v>
      </c>
      <c r="G41" s="35">
        <f t="shared" si="0"/>
        <v>2040</v>
      </c>
      <c r="H41" s="2"/>
      <c r="J41" s="22" t="s">
        <v>516</v>
      </c>
      <c r="K41" s="22"/>
    </row>
    <row r="42" spans="1:11" x14ac:dyDescent="0.2">
      <c r="A42" s="29">
        <f t="shared" si="1"/>
        <v>33</v>
      </c>
      <c r="B42" s="101"/>
      <c r="C42" s="41" t="s">
        <v>153</v>
      </c>
      <c r="D42" s="144" t="s">
        <v>502</v>
      </c>
      <c r="E42" s="108">
        <v>1</v>
      </c>
      <c r="F42" s="276">
        <v>350</v>
      </c>
      <c r="G42" s="35">
        <f t="shared" si="0"/>
        <v>350</v>
      </c>
      <c r="H42" s="2"/>
      <c r="J42" s="22" t="s">
        <v>502</v>
      </c>
      <c r="K42" s="22"/>
    </row>
    <row r="43" spans="1:11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127538.5</v>
      </c>
      <c r="H43" s="2"/>
    </row>
    <row r="44" spans="1:11" ht="13.5" thickTop="1" x14ac:dyDescent="0.2">
      <c r="A44" s="1237" t="s">
        <v>533</v>
      </c>
      <c r="B44" s="1150"/>
      <c r="C44" s="1150"/>
      <c r="D44" s="1150"/>
      <c r="E44" s="1150"/>
      <c r="F44" s="1150"/>
      <c r="G44" s="1151"/>
      <c r="H44" s="2"/>
    </row>
    <row r="45" spans="1:11" ht="13.5" thickBot="1" x14ac:dyDescent="0.25">
      <c r="A45" s="52"/>
      <c r="B45" s="103"/>
      <c r="C45" s="103"/>
      <c r="D45" s="54"/>
      <c r="E45" s="103"/>
      <c r="F45" s="55"/>
      <c r="G45" s="56"/>
      <c r="H45" s="2"/>
    </row>
    <row r="46" spans="1:11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  <c r="H46" s="2"/>
    </row>
    <row r="47" spans="1:11" x14ac:dyDescent="0.2">
      <c r="A47" s="1134" t="s">
        <v>17</v>
      </c>
      <c r="B47" s="1135"/>
      <c r="C47" s="1135"/>
      <c r="D47" s="39"/>
      <c r="E47" s="1136"/>
      <c r="F47" s="1137"/>
      <c r="G47" s="1138"/>
      <c r="H47" s="2"/>
    </row>
    <row r="48" spans="1:11" x14ac:dyDescent="0.2">
      <c r="A48" s="1134" t="s">
        <v>38</v>
      </c>
      <c r="B48" s="1135"/>
      <c r="C48" s="1135"/>
      <c r="D48" s="73" t="s">
        <v>147</v>
      </c>
      <c r="E48" s="1139" t="s">
        <v>142</v>
      </c>
      <c r="F48" s="1139"/>
      <c r="G48" s="1140"/>
      <c r="H48" s="2"/>
    </row>
    <row r="49" spans="1:8" ht="13.5" thickBot="1" x14ac:dyDescent="0.25">
      <c r="A49" s="1141" t="s">
        <v>39</v>
      </c>
      <c r="B49" s="1142"/>
      <c r="C49" s="1142"/>
      <c r="D49" s="59" t="s">
        <v>148</v>
      </c>
      <c r="E49" s="1198" t="s">
        <v>0</v>
      </c>
      <c r="F49" s="1143"/>
      <c r="G49" s="1144"/>
      <c r="H49" s="2"/>
    </row>
    <row r="50" spans="1:8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8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8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8" x14ac:dyDescent="0.2">
      <c r="A53" s="6"/>
      <c r="B53" s="99"/>
      <c r="C53" s="8"/>
      <c r="D53" s="9"/>
      <c r="E53" s="99"/>
      <c r="F53" s="10"/>
      <c r="G53" s="373" t="s">
        <v>8</v>
      </c>
    </row>
    <row r="54" spans="1:8" x14ac:dyDescent="0.2">
      <c r="A54" s="12" t="s">
        <v>1</v>
      </c>
      <c r="B54" s="13"/>
      <c r="C54" s="14" t="s">
        <v>7</v>
      </c>
      <c r="D54" s="13"/>
      <c r="E54" s="343" t="s">
        <v>2382</v>
      </c>
      <c r="F54" s="98"/>
      <c r="G54" s="344" t="s">
        <v>2381</v>
      </c>
    </row>
    <row r="55" spans="1:8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8" x14ac:dyDescent="0.2">
      <c r="A56" s="21" t="s">
        <v>37</v>
      </c>
      <c r="B56" s="22"/>
      <c r="C56" s="22"/>
      <c r="D56" s="22"/>
      <c r="E56" s="23" t="s">
        <v>46</v>
      </c>
      <c r="F56" s="24"/>
      <c r="G56" s="378" t="s">
        <v>248</v>
      </c>
    </row>
    <row r="57" spans="1:8" x14ac:dyDescent="0.2">
      <c r="A57" s="6"/>
      <c r="B57" s="99"/>
      <c r="C57" s="8"/>
      <c r="D57" s="8"/>
      <c r="E57" s="1147"/>
      <c r="F57" s="1148"/>
      <c r="G57" s="25"/>
    </row>
    <row r="58" spans="1:8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8" ht="13.5" thickTop="1" x14ac:dyDescent="0.2">
      <c r="A59" s="29">
        <v>1</v>
      </c>
      <c r="B59" s="101"/>
      <c r="C59" s="352" t="s">
        <v>2311</v>
      </c>
      <c r="D59" s="357" t="s">
        <v>2310</v>
      </c>
      <c r="E59" s="158">
        <v>6</v>
      </c>
      <c r="F59" s="128">
        <v>40</v>
      </c>
      <c r="G59" s="35">
        <f>F59*E59</f>
        <v>240</v>
      </c>
    </row>
    <row r="60" spans="1:8" x14ac:dyDescent="0.2">
      <c r="A60" s="29"/>
      <c r="B60" s="101"/>
      <c r="C60" s="352"/>
      <c r="D60" s="351"/>
      <c r="E60" s="108"/>
      <c r="F60" s="128"/>
      <c r="G60" s="35"/>
    </row>
    <row r="61" spans="1:8" x14ac:dyDescent="0.2">
      <c r="A61" s="29"/>
      <c r="B61" s="101"/>
      <c r="C61" s="352"/>
      <c r="D61" s="351"/>
      <c r="E61" s="108"/>
      <c r="F61" s="149"/>
      <c r="G61" s="35"/>
    </row>
    <row r="62" spans="1:8" x14ac:dyDescent="0.2">
      <c r="A62" s="29"/>
      <c r="B62" s="101"/>
      <c r="C62" s="41"/>
      <c r="D62" s="338"/>
      <c r="E62" s="157"/>
      <c r="F62" s="149"/>
      <c r="G62" s="35"/>
    </row>
    <row r="63" spans="1:8" x14ac:dyDescent="0.2">
      <c r="A63" s="29"/>
      <c r="B63" s="101"/>
      <c r="C63" s="352"/>
      <c r="D63" s="351"/>
      <c r="E63" s="108"/>
      <c r="F63" s="128"/>
      <c r="G63" s="35"/>
    </row>
    <row r="64" spans="1:8" x14ac:dyDescent="0.2">
      <c r="A64" s="29"/>
      <c r="B64" s="105"/>
      <c r="C64" s="41"/>
      <c r="D64" s="351"/>
      <c r="E64" s="102"/>
      <c r="F64" s="128"/>
      <c r="G64" s="35"/>
    </row>
    <row r="65" spans="1:7" x14ac:dyDescent="0.2">
      <c r="A65" s="29"/>
      <c r="B65" s="105"/>
      <c r="C65" s="41"/>
      <c r="D65" s="338"/>
      <c r="E65" s="102"/>
      <c r="F65" s="128"/>
      <c r="G65" s="35"/>
    </row>
    <row r="66" spans="1:7" x14ac:dyDescent="0.2">
      <c r="A66" s="29"/>
      <c r="B66" s="105"/>
      <c r="C66" s="352"/>
      <c r="D66" s="351"/>
      <c r="E66" s="102"/>
      <c r="F66" s="128"/>
      <c r="G66" s="35"/>
    </row>
    <row r="67" spans="1:7" x14ac:dyDescent="0.2">
      <c r="A67" s="29"/>
      <c r="B67" s="151"/>
      <c r="C67" s="119"/>
      <c r="D67" s="351"/>
      <c r="E67" s="108"/>
      <c r="F67" s="150"/>
      <c r="G67" s="35"/>
    </row>
    <row r="68" spans="1:7" x14ac:dyDescent="0.2">
      <c r="A68" s="29"/>
      <c r="B68" s="151"/>
      <c r="C68" s="119"/>
      <c r="D68" s="144"/>
      <c r="E68" s="108"/>
      <c r="F68" s="150"/>
      <c r="G68" s="35"/>
    </row>
    <row r="69" spans="1:7" x14ac:dyDescent="0.2">
      <c r="A69" s="29"/>
      <c r="B69" s="101"/>
      <c r="C69" s="41"/>
      <c r="D69" s="144"/>
      <c r="E69" s="155"/>
      <c r="F69" s="128"/>
      <c r="G69" s="35"/>
    </row>
    <row r="70" spans="1:7" x14ac:dyDescent="0.2">
      <c r="A70" s="29"/>
      <c r="B70" s="106"/>
      <c r="C70" s="41"/>
      <c r="D70" s="136"/>
      <c r="E70" s="104"/>
      <c r="F70" s="128"/>
      <c r="G70" s="35"/>
    </row>
    <row r="71" spans="1:7" x14ac:dyDescent="0.2">
      <c r="A71" s="29"/>
      <c r="B71" s="105"/>
      <c r="C71" s="41"/>
      <c r="D71" s="136"/>
      <c r="E71" s="108"/>
      <c r="F71" s="152"/>
      <c r="G71" s="35"/>
    </row>
    <row r="72" spans="1:7" x14ac:dyDescent="0.2">
      <c r="A72" s="29"/>
      <c r="B72" s="107"/>
      <c r="C72" s="41"/>
      <c r="D72" s="136"/>
      <c r="E72" s="153"/>
      <c r="F72" s="128"/>
      <c r="G72" s="35"/>
    </row>
    <row r="73" spans="1:7" x14ac:dyDescent="0.2">
      <c r="A73" s="29"/>
      <c r="B73" s="107"/>
      <c r="C73" s="41"/>
      <c r="D73" s="136"/>
      <c r="E73" s="153"/>
      <c r="F73" s="128"/>
      <c r="G73" s="35"/>
    </row>
    <row r="74" spans="1:7" x14ac:dyDescent="0.2">
      <c r="A74" s="29"/>
      <c r="B74" s="107"/>
      <c r="C74" s="41"/>
      <c r="D74" s="136"/>
      <c r="E74" s="153"/>
      <c r="F74" s="128"/>
      <c r="G74" s="35"/>
    </row>
    <row r="75" spans="1:7" x14ac:dyDescent="0.2">
      <c r="A75" s="29"/>
      <c r="B75" s="107"/>
      <c r="C75" s="41"/>
      <c r="D75" s="136"/>
      <c r="E75" s="153"/>
      <c r="F75" s="128"/>
      <c r="G75" s="35"/>
    </row>
    <row r="76" spans="1:7" x14ac:dyDescent="0.2">
      <c r="A76" s="29"/>
      <c r="B76" s="101"/>
      <c r="C76" s="41"/>
      <c r="D76" s="144"/>
      <c r="E76" s="108"/>
      <c r="F76" s="128"/>
      <c r="G76" s="35"/>
    </row>
    <row r="77" spans="1:7" x14ac:dyDescent="0.2">
      <c r="A77" s="29"/>
      <c r="B77" s="101"/>
      <c r="C77" s="41"/>
      <c r="D77" s="144"/>
      <c r="E77" s="153"/>
      <c r="F77" s="128"/>
      <c r="G77" s="35"/>
    </row>
    <row r="78" spans="1:7" x14ac:dyDescent="0.2">
      <c r="A78" s="29"/>
      <c r="B78" s="106"/>
      <c r="C78" s="41"/>
      <c r="D78" s="136"/>
      <c r="E78" s="104"/>
      <c r="F78" s="154"/>
      <c r="G78" s="35"/>
    </row>
    <row r="79" spans="1:7" x14ac:dyDescent="0.2">
      <c r="A79" s="29"/>
      <c r="B79" s="105"/>
      <c r="C79" s="41"/>
      <c r="D79" s="130"/>
      <c r="E79" s="104"/>
      <c r="F79" s="154"/>
      <c r="G79" s="35"/>
    </row>
    <row r="80" spans="1:7" x14ac:dyDescent="0.2">
      <c r="A80" s="29"/>
      <c r="B80" s="105"/>
      <c r="C80" s="41"/>
      <c r="D80" s="136"/>
      <c r="E80" s="104"/>
      <c r="F80" s="154"/>
      <c r="G80" s="35"/>
    </row>
    <row r="81" spans="1:7" x14ac:dyDescent="0.2">
      <c r="A81" s="29"/>
      <c r="B81" s="101"/>
      <c r="C81" s="41"/>
      <c r="D81" s="136"/>
      <c r="E81" s="104"/>
      <c r="F81" s="154"/>
      <c r="G81" s="35"/>
    </row>
    <row r="82" spans="1:7" x14ac:dyDescent="0.2">
      <c r="A82" s="29"/>
      <c r="B82" s="101"/>
      <c r="C82" s="41"/>
      <c r="D82" s="144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101"/>
      <c r="C84" s="41"/>
      <c r="D84" s="136"/>
      <c r="E84" s="153"/>
      <c r="F84" s="128"/>
      <c r="G84" s="35"/>
    </row>
    <row r="85" spans="1:7" x14ac:dyDescent="0.2">
      <c r="A85" s="29"/>
      <c r="B85" s="101"/>
      <c r="C85" s="41"/>
      <c r="D85" s="136"/>
      <c r="E85" s="153"/>
      <c r="F85" s="128"/>
      <c r="G85" s="35"/>
    </row>
    <row r="86" spans="1:7" x14ac:dyDescent="0.2">
      <c r="A86" s="29"/>
      <c r="B86" s="101"/>
      <c r="C86" s="41"/>
      <c r="D86" s="136"/>
      <c r="E86" s="153"/>
      <c r="F86" s="128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53"/>
      <c r="F88" s="128"/>
      <c r="G88" s="35"/>
    </row>
    <row r="89" spans="1:7" x14ac:dyDescent="0.2">
      <c r="A89" s="29"/>
      <c r="B89" s="101"/>
      <c r="C89" s="41"/>
      <c r="D89" s="136"/>
      <c r="E89" s="153"/>
      <c r="F89" s="128"/>
      <c r="G89" s="35"/>
    </row>
    <row r="90" spans="1:7" x14ac:dyDescent="0.2">
      <c r="A90" s="29"/>
      <c r="B90" s="101"/>
      <c r="C90" s="41"/>
      <c r="D90" s="136"/>
      <c r="E90" s="102"/>
      <c r="F90" s="128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x14ac:dyDescent="0.2">
      <c r="A92" s="61"/>
      <c r="B92" s="101"/>
      <c r="C92" s="41"/>
      <c r="D92" s="144"/>
      <c r="E92" s="108"/>
      <c r="F92" s="149"/>
      <c r="G92" s="71"/>
    </row>
    <row r="93" spans="1:7" ht="13.5" thickBot="1" x14ac:dyDescent="0.25">
      <c r="A93" s="212"/>
      <c r="B93" s="132"/>
      <c r="C93" s="115"/>
      <c r="D93" s="115"/>
      <c r="E93" s="132"/>
      <c r="F93" s="49" t="s">
        <v>15</v>
      </c>
      <c r="G93" s="213">
        <f>SUM(G59:G92)</f>
        <v>240</v>
      </c>
    </row>
    <row r="94" spans="1:7" ht="13.5" thickTop="1" x14ac:dyDescent="0.2">
      <c r="A94" s="1149" t="s">
        <v>2383</v>
      </c>
      <c r="B94" s="1150"/>
      <c r="C94" s="1150"/>
      <c r="D94" s="1150"/>
      <c r="E94" s="1150"/>
      <c r="F94" s="1150"/>
      <c r="G94" s="1151"/>
    </row>
    <row r="95" spans="1:7" ht="13.5" thickBot="1" x14ac:dyDescent="0.25">
      <c r="A95" s="52"/>
      <c r="B95" s="103"/>
      <c r="C95" s="1204"/>
      <c r="D95" s="1204"/>
      <c r="E95" s="1204"/>
      <c r="F95" s="1204"/>
      <c r="G95" s="1232"/>
    </row>
    <row r="96" spans="1:7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73" t="s">
        <v>147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148</v>
      </c>
      <c r="E99" s="1198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373" t="s">
        <v>8</v>
      </c>
    </row>
    <row r="104" spans="1:7" x14ac:dyDescent="0.2">
      <c r="A104" s="12" t="s">
        <v>1</v>
      </c>
      <c r="B104" s="13"/>
      <c r="C104" s="14" t="s">
        <v>7</v>
      </c>
      <c r="D104" s="13"/>
      <c r="E104" s="343" t="s">
        <v>3705</v>
      </c>
      <c r="F104" s="98"/>
      <c r="G104" s="344" t="s">
        <v>3704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378" t="s">
        <v>248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2311</v>
      </c>
      <c r="D109" s="357" t="s">
        <v>2310</v>
      </c>
      <c r="E109" s="158">
        <v>12</v>
      </c>
      <c r="F109" s="128">
        <v>40</v>
      </c>
      <c r="G109" s="35">
        <f>F109*E109</f>
        <v>480</v>
      </c>
    </row>
    <row r="110" spans="1:7" x14ac:dyDescent="0.2">
      <c r="A110" s="29"/>
      <c r="B110" s="101"/>
      <c r="C110" s="352"/>
      <c r="D110" s="351"/>
      <c r="E110" s="108"/>
      <c r="F110" s="128"/>
      <c r="G110" s="35"/>
    </row>
    <row r="111" spans="1:7" x14ac:dyDescent="0.2">
      <c r="A111" s="29"/>
      <c r="B111" s="101"/>
      <c r="C111" s="352"/>
      <c r="D111" s="351"/>
      <c r="E111" s="108"/>
      <c r="F111" s="149"/>
      <c r="G111" s="35"/>
    </row>
    <row r="112" spans="1:7" x14ac:dyDescent="0.2">
      <c r="A112" s="29"/>
      <c r="B112" s="101"/>
      <c r="C112" s="41"/>
      <c r="D112" s="338"/>
      <c r="E112" s="157"/>
      <c r="F112" s="149"/>
      <c r="G112" s="35"/>
    </row>
    <row r="113" spans="1:7" x14ac:dyDescent="0.2">
      <c r="A113" s="29"/>
      <c r="B113" s="101"/>
      <c r="C113" s="352"/>
      <c r="D113" s="351"/>
      <c r="E113" s="108"/>
      <c r="F113" s="128"/>
      <c r="G113" s="35"/>
    </row>
    <row r="114" spans="1:7" x14ac:dyDescent="0.2">
      <c r="A114" s="29"/>
      <c r="B114" s="105"/>
      <c r="C114" s="41"/>
      <c r="D114" s="351"/>
      <c r="E114" s="102"/>
      <c r="F114" s="128"/>
      <c r="G114" s="35"/>
    </row>
    <row r="115" spans="1:7" x14ac:dyDescent="0.2">
      <c r="A115" s="29"/>
      <c r="B115" s="105"/>
      <c r="C115" s="41"/>
      <c r="D115" s="338"/>
      <c r="E115" s="102"/>
      <c r="F115" s="128"/>
      <c r="G115" s="35"/>
    </row>
    <row r="116" spans="1:7" x14ac:dyDescent="0.2">
      <c r="A116" s="29"/>
      <c r="B116" s="105"/>
      <c r="C116" s="352"/>
      <c r="D116" s="351"/>
      <c r="E116" s="102"/>
      <c r="F116" s="128"/>
      <c r="G116" s="35"/>
    </row>
    <row r="117" spans="1:7" x14ac:dyDescent="0.2">
      <c r="A117" s="29"/>
      <c r="B117" s="151"/>
      <c r="C117" s="119"/>
      <c r="D117" s="351"/>
      <c r="E117" s="108"/>
      <c r="F117" s="150"/>
      <c r="G117" s="35"/>
    </row>
    <row r="118" spans="1:7" x14ac:dyDescent="0.2">
      <c r="A118" s="29"/>
      <c r="B118" s="151"/>
      <c r="C118" s="119"/>
      <c r="D118" s="144"/>
      <c r="E118" s="108"/>
      <c r="F118" s="150"/>
      <c r="G118" s="35"/>
    </row>
    <row r="119" spans="1:7" x14ac:dyDescent="0.2">
      <c r="A119" s="29"/>
      <c r="B119" s="101"/>
      <c r="C119" s="41"/>
      <c r="D119" s="144"/>
      <c r="E119" s="155"/>
      <c r="F119" s="128"/>
      <c r="G119" s="35"/>
    </row>
    <row r="120" spans="1:7" x14ac:dyDescent="0.2">
      <c r="A120" s="29"/>
      <c r="B120" s="106"/>
      <c r="C120" s="41"/>
      <c r="D120" s="136"/>
      <c r="E120" s="104"/>
      <c r="F120" s="128"/>
      <c r="G120" s="35"/>
    </row>
    <row r="121" spans="1:7" x14ac:dyDescent="0.2">
      <c r="A121" s="29"/>
      <c r="B121" s="105"/>
      <c r="C121" s="41"/>
      <c r="D121" s="136"/>
      <c r="E121" s="108"/>
      <c r="F121" s="152"/>
      <c r="G121" s="35"/>
    </row>
    <row r="122" spans="1:7" x14ac:dyDescent="0.2">
      <c r="A122" s="29"/>
      <c r="B122" s="107"/>
      <c r="C122" s="41"/>
      <c r="D122" s="136"/>
      <c r="E122" s="153"/>
      <c r="F122" s="128"/>
      <c r="G122" s="35"/>
    </row>
    <row r="123" spans="1:7" x14ac:dyDescent="0.2">
      <c r="A123" s="29"/>
      <c r="B123" s="107"/>
      <c r="C123" s="41"/>
      <c r="D123" s="136"/>
      <c r="E123" s="153"/>
      <c r="F123" s="128"/>
      <c r="G123" s="35"/>
    </row>
    <row r="124" spans="1:7" x14ac:dyDescent="0.2">
      <c r="A124" s="29"/>
      <c r="B124" s="107"/>
      <c r="C124" s="41"/>
      <c r="D124" s="136"/>
      <c r="E124" s="153"/>
      <c r="F124" s="128"/>
      <c r="G124" s="35"/>
    </row>
    <row r="125" spans="1:7" x14ac:dyDescent="0.2">
      <c r="A125" s="29"/>
      <c r="B125" s="107"/>
      <c r="C125" s="41"/>
      <c r="D125" s="136"/>
      <c r="E125" s="153"/>
      <c r="F125" s="128"/>
      <c r="G125" s="35"/>
    </row>
    <row r="126" spans="1:7" x14ac:dyDescent="0.2">
      <c r="A126" s="29"/>
      <c r="B126" s="101"/>
      <c r="C126" s="41"/>
      <c r="D126" s="144"/>
      <c r="E126" s="108"/>
      <c r="F126" s="128"/>
      <c r="G126" s="35"/>
    </row>
    <row r="127" spans="1:7" x14ac:dyDescent="0.2">
      <c r="A127" s="29"/>
      <c r="B127" s="101"/>
      <c r="C127" s="41"/>
      <c r="D127" s="144"/>
      <c r="E127" s="153"/>
      <c r="F127" s="128"/>
      <c r="G127" s="35"/>
    </row>
    <row r="128" spans="1:7" x14ac:dyDescent="0.2">
      <c r="A128" s="29"/>
      <c r="B128" s="106"/>
      <c r="C128" s="41"/>
      <c r="D128" s="136"/>
      <c r="E128" s="104"/>
      <c r="F128" s="154"/>
      <c r="G128" s="35"/>
    </row>
    <row r="129" spans="1:7" x14ac:dyDescent="0.2">
      <c r="A129" s="29"/>
      <c r="B129" s="105"/>
      <c r="C129" s="41"/>
      <c r="D129" s="130"/>
      <c r="E129" s="104"/>
      <c r="F129" s="154"/>
      <c r="G129" s="35"/>
    </row>
    <row r="130" spans="1:7" x14ac:dyDescent="0.2">
      <c r="A130" s="29"/>
      <c r="B130" s="105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44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53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x14ac:dyDescent="0.2">
      <c r="A142" s="61"/>
      <c r="B142" s="101"/>
      <c r="C142" s="41"/>
      <c r="D142" s="144"/>
      <c r="E142" s="108"/>
      <c r="F142" s="149"/>
      <c r="G142" s="71"/>
    </row>
    <row r="143" spans="1:7" ht="13.5" thickBot="1" x14ac:dyDescent="0.25">
      <c r="A143" s="212"/>
      <c r="B143" s="132"/>
      <c r="C143" s="115"/>
      <c r="D143" s="115"/>
      <c r="E143" s="132"/>
      <c r="F143" s="49" t="s">
        <v>15</v>
      </c>
      <c r="G143" s="213">
        <f>SUM(G109:G142)</f>
        <v>480</v>
      </c>
    </row>
    <row r="144" spans="1:7" ht="13.5" thickTop="1" x14ac:dyDescent="0.2">
      <c r="A144" s="1149" t="s">
        <v>3699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1204"/>
      <c r="D145" s="1204"/>
      <c r="E145" s="1204"/>
      <c r="F145" s="1204"/>
      <c r="G145" s="1232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73" t="s">
        <v>147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148</v>
      </c>
      <c r="E149" s="1198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373" t="s">
        <v>8</v>
      </c>
    </row>
    <row r="154" spans="1:7" x14ac:dyDescent="0.2">
      <c r="A154" s="12" t="s">
        <v>1</v>
      </c>
      <c r="B154" s="13"/>
      <c r="C154" s="14" t="s">
        <v>7</v>
      </c>
      <c r="D154" s="13"/>
      <c r="E154" s="343" t="s">
        <v>3882</v>
      </c>
      <c r="F154" s="98"/>
      <c r="G154" s="344" t="s">
        <v>3873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378" t="s">
        <v>248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>
        <v>1</v>
      </c>
      <c r="B159" s="101"/>
      <c r="C159" s="352" t="s">
        <v>2311</v>
      </c>
      <c r="D159" s="357" t="s">
        <v>2310</v>
      </c>
      <c r="E159" s="158">
        <v>12</v>
      </c>
      <c r="F159" s="128">
        <v>40</v>
      </c>
      <c r="G159" s="35">
        <f>F159*E159</f>
        <v>480</v>
      </c>
    </row>
    <row r="160" spans="1:7" x14ac:dyDescent="0.2">
      <c r="A160" s="29"/>
      <c r="B160" s="101"/>
      <c r="C160" s="352"/>
      <c r="D160" s="351"/>
      <c r="E160" s="108"/>
      <c r="F160" s="128"/>
      <c r="G160" s="35"/>
    </row>
    <row r="161" spans="1:7" x14ac:dyDescent="0.2">
      <c r="A161" s="29"/>
      <c r="B161" s="101"/>
      <c r="C161" s="352"/>
      <c r="D161" s="351"/>
      <c r="E161" s="108"/>
      <c r="F161" s="149"/>
      <c r="G161" s="35"/>
    </row>
    <row r="162" spans="1:7" x14ac:dyDescent="0.2">
      <c r="A162" s="29"/>
      <c r="B162" s="101"/>
      <c r="C162" s="41"/>
      <c r="D162" s="338"/>
      <c r="E162" s="157"/>
      <c r="F162" s="149"/>
      <c r="G162" s="35"/>
    </row>
    <row r="163" spans="1:7" x14ac:dyDescent="0.2">
      <c r="A163" s="29"/>
      <c r="B163" s="101"/>
      <c r="C163" s="352"/>
      <c r="D163" s="351"/>
      <c r="E163" s="108"/>
      <c r="F163" s="128"/>
      <c r="G163" s="35"/>
    </row>
    <row r="164" spans="1:7" x14ac:dyDescent="0.2">
      <c r="A164" s="29"/>
      <c r="B164" s="105"/>
      <c r="C164" s="41"/>
      <c r="D164" s="351"/>
      <c r="E164" s="102"/>
      <c r="F164" s="128"/>
      <c r="G164" s="35"/>
    </row>
    <row r="165" spans="1:7" x14ac:dyDescent="0.2">
      <c r="A165" s="29"/>
      <c r="B165" s="105"/>
      <c r="C165" s="41"/>
      <c r="D165" s="338"/>
      <c r="E165" s="102"/>
      <c r="F165" s="128"/>
      <c r="G165" s="35"/>
    </row>
    <row r="166" spans="1:7" x14ac:dyDescent="0.2">
      <c r="A166" s="29"/>
      <c r="B166" s="105"/>
      <c r="C166" s="352"/>
      <c r="D166" s="351"/>
      <c r="E166" s="102"/>
      <c r="F166" s="128"/>
      <c r="G166" s="35"/>
    </row>
    <row r="167" spans="1:7" x14ac:dyDescent="0.2">
      <c r="A167" s="29"/>
      <c r="B167" s="151"/>
      <c r="C167" s="119"/>
      <c r="D167" s="351"/>
      <c r="E167" s="108"/>
      <c r="F167" s="150"/>
      <c r="G167" s="35"/>
    </row>
    <row r="168" spans="1:7" x14ac:dyDescent="0.2">
      <c r="A168" s="29"/>
      <c r="B168" s="151"/>
      <c r="C168" s="119"/>
      <c r="D168" s="144"/>
      <c r="E168" s="108"/>
      <c r="F168" s="150"/>
      <c r="G168" s="35"/>
    </row>
    <row r="169" spans="1:7" x14ac:dyDescent="0.2">
      <c r="A169" s="29"/>
      <c r="B169" s="101"/>
      <c r="C169" s="41"/>
      <c r="D169" s="144"/>
      <c r="E169" s="155"/>
      <c r="F169" s="128"/>
      <c r="G169" s="35"/>
    </row>
    <row r="170" spans="1:7" x14ac:dyDescent="0.2">
      <c r="A170" s="29"/>
      <c r="B170" s="106"/>
      <c r="C170" s="41"/>
      <c r="D170" s="136"/>
      <c r="E170" s="104"/>
      <c r="F170" s="128"/>
      <c r="G170" s="35"/>
    </row>
    <row r="171" spans="1:7" x14ac:dyDescent="0.2">
      <c r="A171" s="29"/>
      <c r="B171" s="105"/>
      <c r="C171" s="41"/>
      <c r="D171" s="136"/>
      <c r="E171" s="108"/>
      <c r="F171" s="152"/>
      <c r="G171" s="35"/>
    </row>
    <row r="172" spans="1:7" x14ac:dyDescent="0.2">
      <c r="A172" s="29"/>
      <c r="B172" s="107"/>
      <c r="C172" s="41"/>
      <c r="D172" s="136"/>
      <c r="E172" s="153"/>
      <c r="F172" s="128"/>
      <c r="G172" s="35"/>
    </row>
    <row r="173" spans="1:7" x14ac:dyDescent="0.2">
      <c r="A173" s="29"/>
      <c r="B173" s="107"/>
      <c r="C173" s="41"/>
      <c r="D173" s="136"/>
      <c r="E173" s="153"/>
      <c r="F173" s="128"/>
      <c r="G173" s="35"/>
    </row>
    <row r="174" spans="1:7" x14ac:dyDescent="0.2">
      <c r="A174" s="29"/>
      <c r="B174" s="107"/>
      <c r="C174" s="41"/>
      <c r="D174" s="136"/>
      <c r="E174" s="153"/>
      <c r="F174" s="128"/>
      <c r="G174" s="35"/>
    </row>
    <row r="175" spans="1:7" x14ac:dyDescent="0.2">
      <c r="A175" s="29"/>
      <c r="B175" s="107"/>
      <c r="C175" s="41"/>
      <c r="D175" s="136"/>
      <c r="E175" s="153"/>
      <c r="F175" s="128"/>
      <c r="G175" s="35"/>
    </row>
    <row r="176" spans="1:7" x14ac:dyDescent="0.2">
      <c r="A176" s="29"/>
      <c r="B176" s="101"/>
      <c r="C176" s="41"/>
      <c r="D176" s="144"/>
      <c r="E176" s="108"/>
      <c r="F176" s="128"/>
      <c r="G176" s="35"/>
    </row>
    <row r="177" spans="1:7" x14ac:dyDescent="0.2">
      <c r="A177" s="29"/>
      <c r="B177" s="101"/>
      <c r="C177" s="41"/>
      <c r="D177" s="144"/>
      <c r="E177" s="153"/>
      <c r="F177" s="128"/>
      <c r="G177" s="35"/>
    </row>
    <row r="178" spans="1:7" x14ac:dyDescent="0.2">
      <c r="A178" s="29"/>
      <c r="B178" s="106"/>
      <c r="C178" s="41"/>
      <c r="D178" s="136"/>
      <c r="E178" s="104"/>
      <c r="F178" s="154"/>
      <c r="G178" s="35"/>
    </row>
    <row r="179" spans="1:7" x14ac:dyDescent="0.2">
      <c r="A179" s="29"/>
      <c r="B179" s="105"/>
      <c r="C179" s="41"/>
      <c r="D179" s="130"/>
      <c r="E179" s="104"/>
      <c r="F179" s="154"/>
      <c r="G179" s="35"/>
    </row>
    <row r="180" spans="1:7" x14ac:dyDescent="0.2">
      <c r="A180" s="29"/>
      <c r="B180" s="105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136"/>
      <c r="E181" s="104"/>
      <c r="F181" s="154"/>
      <c r="G181" s="35"/>
    </row>
    <row r="182" spans="1:7" x14ac:dyDescent="0.2">
      <c r="A182" s="29"/>
      <c r="B182" s="101"/>
      <c r="C182" s="41"/>
      <c r="D182" s="144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136"/>
      <c r="E184" s="153"/>
      <c r="F184" s="128"/>
      <c r="G184" s="35"/>
    </row>
    <row r="185" spans="1:7" x14ac:dyDescent="0.2">
      <c r="A185" s="29"/>
      <c r="B185" s="101"/>
      <c r="C185" s="41"/>
      <c r="D185" s="136"/>
      <c r="E185" s="153"/>
      <c r="F185" s="128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x14ac:dyDescent="0.2">
      <c r="A192" s="61"/>
      <c r="B192" s="101"/>
      <c r="C192" s="41"/>
      <c r="D192" s="144"/>
      <c r="E192" s="108"/>
      <c r="F192" s="149"/>
      <c r="G192" s="71"/>
    </row>
    <row r="193" spans="1:7" ht="13.5" thickBot="1" x14ac:dyDescent="0.25">
      <c r="A193" s="212"/>
      <c r="B193" s="132"/>
      <c r="C193" s="115"/>
      <c r="D193" s="115"/>
      <c r="E193" s="132"/>
      <c r="F193" s="49" t="s">
        <v>15</v>
      </c>
      <c r="G193" s="213">
        <f>SUM(G159:G192)</f>
        <v>480</v>
      </c>
    </row>
    <row r="194" spans="1:7" ht="13.5" thickTop="1" x14ac:dyDescent="0.2">
      <c r="A194" s="1149" t="s">
        <v>3874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1204"/>
      <c r="D195" s="1204"/>
      <c r="E195" s="1204"/>
      <c r="F195" s="1204"/>
      <c r="G195" s="1232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73" t="s">
        <v>147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148</v>
      </c>
      <c r="E199" s="1198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373" t="s">
        <v>8</v>
      </c>
    </row>
    <row r="204" spans="1:7" x14ac:dyDescent="0.2">
      <c r="A204" s="12" t="s">
        <v>1</v>
      </c>
      <c r="B204" s="13"/>
      <c r="C204" s="14" t="s">
        <v>7</v>
      </c>
      <c r="D204" s="13"/>
      <c r="E204" s="343" t="s">
        <v>4381</v>
      </c>
      <c r="F204" s="98"/>
      <c r="G204" s="344" t="s">
        <v>4353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378" t="s">
        <v>248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2311</v>
      </c>
      <c r="D209" s="357" t="s">
        <v>2310</v>
      </c>
      <c r="E209" s="158">
        <v>12</v>
      </c>
      <c r="F209" s="128">
        <v>40</v>
      </c>
      <c r="G209" s="35">
        <f>F209*E209</f>
        <v>480</v>
      </c>
    </row>
    <row r="210" spans="1:7" x14ac:dyDescent="0.2">
      <c r="A210" s="29"/>
      <c r="B210" s="101"/>
      <c r="C210" s="352"/>
      <c r="D210" s="351"/>
      <c r="E210" s="108"/>
      <c r="F210" s="128"/>
      <c r="G210" s="35"/>
    </row>
    <row r="211" spans="1:7" x14ac:dyDescent="0.2">
      <c r="A211" s="29"/>
      <c r="B211" s="101"/>
      <c r="C211" s="352"/>
      <c r="D211" s="351"/>
      <c r="E211" s="108"/>
      <c r="F211" s="149"/>
      <c r="G211" s="35"/>
    </row>
    <row r="212" spans="1:7" x14ac:dyDescent="0.2">
      <c r="A212" s="29"/>
      <c r="B212" s="101"/>
      <c r="C212" s="41"/>
      <c r="D212" s="338"/>
      <c r="E212" s="157"/>
      <c r="F212" s="149"/>
      <c r="G212" s="35"/>
    </row>
    <row r="213" spans="1:7" x14ac:dyDescent="0.2">
      <c r="A213" s="29"/>
      <c r="B213" s="101"/>
      <c r="C213" s="352"/>
      <c r="D213" s="351"/>
      <c r="E213" s="108"/>
      <c r="F213" s="128"/>
      <c r="G213" s="35"/>
    </row>
    <row r="214" spans="1:7" x14ac:dyDescent="0.2">
      <c r="A214" s="29"/>
      <c r="B214" s="105"/>
      <c r="C214" s="41"/>
      <c r="D214" s="351"/>
      <c r="E214" s="102"/>
      <c r="F214" s="128"/>
      <c r="G214" s="35"/>
    </row>
    <row r="215" spans="1:7" x14ac:dyDescent="0.2">
      <c r="A215" s="29"/>
      <c r="B215" s="105"/>
      <c r="C215" s="41"/>
      <c r="D215" s="338"/>
      <c r="E215" s="102"/>
      <c r="F215" s="128"/>
      <c r="G215" s="35"/>
    </row>
    <row r="216" spans="1:7" x14ac:dyDescent="0.2">
      <c r="A216" s="29"/>
      <c r="B216" s="105"/>
      <c r="C216" s="352"/>
      <c r="D216" s="351"/>
      <c r="E216" s="102"/>
      <c r="F216" s="128"/>
      <c r="G216" s="35"/>
    </row>
    <row r="217" spans="1:7" x14ac:dyDescent="0.2">
      <c r="A217" s="29"/>
      <c r="B217" s="151"/>
      <c r="C217" s="119"/>
      <c r="D217" s="351"/>
      <c r="E217" s="108"/>
      <c r="F217" s="150"/>
      <c r="G217" s="35"/>
    </row>
    <row r="218" spans="1:7" x14ac:dyDescent="0.2">
      <c r="A218" s="29"/>
      <c r="B218" s="151"/>
      <c r="C218" s="119"/>
      <c r="D218" s="144"/>
      <c r="E218" s="108"/>
      <c r="F218" s="150"/>
      <c r="G218" s="35"/>
    </row>
    <row r="219" spans="1:7" x14ac:dyDescent="0.2">
      <c r="A219" s="29"/>
      <c r="B219" s="101"/>
      <c r="C219" s="41"/>
      <c r="D219" s="144"/>
      <c r="E219" s="155"/>
      <c r="F219" s="128"/>
      <c r="G219" s="35"/>
    </row>
    <row r="220" spans="1:7" x14ac:dyDescent="0.2">
      <c r="A220" s="29"/>
      <c r="B220" s="106"/>
      <c r="C220" s="41"/>
      <c r="D220" s="136"/>
      <c r="E220" s="104"/>
      <c r="F220" s="128"/>
      <c r="G220" s="35"/>
    </row>
    <row r="221" spans="1:7" x14ac:dyDescent="0.2">
      <c r="A221" s="29"/>
      <c r="B221" s="105"/>
      <c r="C221" s="41"/>
      <c r="D221" s="136"/>
      <c r="E221" s="108"/>
      <c r="F221" s="152"/>
      <c r="G221" s="35"/>
    </row>
    <row r="222" spans="1:7" x14ac:dyDescent="0.2">
      <c r="A222" s="29"/>
      <c r="B222" s="107"/>
      <c r="C222" s="41"/>
      <c r="D222" s="136"/>
      <c r="E222" s="153"/>
      <c r="F222" s="128"/>
      <c r="G222" s="35"/>
    </row>
    <row r="223" spans="1:7" x14ac:dyDescent="0.2">
      <c r="A223" s="29"/>
      <c r="B223" s="107"/>
      <c r="C223" s="41"/>
      <c r="D223" s="136"/>
      <c r="E223" s="153"/>
      <c r="F223" s="128"/>
      <c r="G223" s="35"/>
    </row>
    <row r="224" spans="1:7" x14ac:dyDescent="0.2">
      <c r="A224" s="29"/>
      <c r="B224" s="107"/>
      <c r="C224" s="41"/>
      <c r="D224" s="136"/>
      <c r="E224" s="153"/>
      <c r="F224" s="128"/>
      <c r="G224" s="35"/>
    </row>
    <row r="225" spans="1:7" x14ac:dyDescent="0.2">
      <c r="A225" s="29"/>
      <c r="B225" s="107"/>
      <c r="C225" s="41"/>
      <c r="D225" s="136"/>
      <c r="E225" s="153"/>
      <c r="F225" s="128"/>
      <c r="G225" s="35"/>
    </row>
    <row r="226" spans="1:7" x14ac:dyDescent="0.2">
      <c r="A226" s="29"/>
      <c r="B226" s="101"/>
      <c r="C226" s="41"/>
      <c r="D226" s="144"/>
      <c r="E226" s="108"/>
      <c r="F226" s="128"/>
      <c r="G226" s="35"/>
    </row>
    <row r="227" spans="1:7" x14ac:dyDescent="0.2">
      <c r="A227" s="29"/>
      <c r="B227" s="101"/>
      <c r="C227" s="41"/>
      <c r="D227" s="144"/>
      <c r="E227" s="153"/>
      <c r="F227" s="128"/>
      <c r="G227" s="35"/>
    </row>
    <row r="228" spans="1:7" x14ac:dyDescent="0.2">
      <c r="A228" s="29"/>
      <c r="B228" s="106"/>
      <c r="C228" s="41"/>
      <c r="D228" s="136"/>
      <c r="E228" s="104"/>
      <c r="F228" s="154"/>
      <c r="G228" s="35"/>
    </row>
    <row r="229" spans="1:7" x14ac:dyDescent="0.2">
      <c r="A229" s="29"/>
      <c r="B229" s="105"/>
      <c r="C229" s="41"/>
      <c r="D229" s="130"/>
      <c r="E229" s="104"/>
      <c r="F229" s="154"/>
      <c r="G229" s="35"/>
    </row>
    <row r="230" spans="1:7" x14ac:dyDescent="0.2">
      <c r="A230" s="29"/>
      <c r="B230" s="105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44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136"/>
      <c r="E234" s="153"/>
      <c r="F234" s="128"/>
      <c r="G234" s="35"/>
    </row>
    <row r="235" spans="1:7" x14ac:dyDescent="0.2">
      <c r="A235" s="29"/>
      <c r="B235" s="101"/>
      <c r="C235" s="41"/>
      <c r="D235" s="136"/>
      <c r="E235" s="153"/>
      <c r="F235" s="128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x14ac:dyDescent="0.2">
      <c r="A242" s="61"/>
      <c r="B242" s="101"/>
      <c r="C242" s="41"/>
      <c r="D242" s="144"/>
      <c r="E242" s="108"/>
      <c r="F242" s="149"/>
      <c r="G242" s="71"/>
    </row>
    <row r="243" spans="1:7" ht="13.5" thickBot="1" x14ac:dyDescent="0.25">
      <c r="A243" s="212"/>
      <c r="B243" s="132"/>
      <c r="C243" s="115"/>
      <c r="D243" s="115"/>
      <c r="E243" s="132"/>
      <c r="F243" s="49" t="s">
        <v>15</v>
      </c>
      <c r="G243" s="213">
        <f>SUM(G209:G242)</f>
        <v>480</v>
      </c>
    </row>
    <row r="244" spans="1:7" ht="13.5" thickTop="1" x14ac:dyDescent="0.2">
      <c r="A244" s="1149" t="s">
        <v>4362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1204"/>
      <c r="D245" s="1204"/>
      <c r="E245" s="1204"/>
      <c r="F245" s="1204"/>
      <c r="G245" s="1232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73" t="s">
        <v>147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148</v>
      </c>
      <c r="E249" s="1198" t="s">
        <v>0</v>
      </c>
      <c r="F249" s="1143"/>
      <c r="G249" s="1144"/>
    </row>
  </sheetData>
  <mergeCells count="74">
    <mergeCell ref="A198:C198"/>
    <mergeCell ref="E198:G198"/>
    <mergeCell ref="A199:C199"/>
    <mergeCell ref="E199:G199"/>
    <mergeCell ref="A194:G194"/>
    <mergeCell ref="C195:G195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98:C98"/>
    <mergeCell ref="E98:G98"/>
    <mergeCell ref="A99:C99"/>
    <mergeCell ref="E99:G99"/>
    <mergeCell ref="A94:G94"/>
    <mergeCell ref="C95:G95"/>
    <mergeCell ref="A96:C96"/>
    <mergeCell ref="E96:G96"/>
    <mergeCell ref="A97:C97"/>
    <mergeCell ref="E97:G97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44:G44"/>
    <mergeCell ref="A1:G1"/>
    <mergeCell ref="A2:G2"/>
    <mergeCell ref="A3:G3"/>
    <mergeCell ref="E6:F6"/>
    <mergeCell ref="E8:F8"/>
    <mergeCell ref="A100:G100"/>
    <mergeCell ref="A101:G101"/>
    <mergeCell ref="A102:G102"/>
    <mergeCell ref="E105:F105"/>
    <mergeCell ref="E107:F107"/>
    <mergeCell ref="A148:C148"/>
    <mergeCell ref="E148:G148"/>
    <mergeCell ref="A149:C149"/>
    <mergeCell ref="E149:G149"/>
    <mergeCell ref="A144:G144"/>
    <mergeCell ref="C145:G145"/>
    <mergeCell ref="A146:C146"/>
    <mergeCell ref="E146:G146"/>
    <mergeCell ref="A147:C147"/>
    <mergeCell ref="E147:G147"/>
    <mergeCell ref="A200:G200"/>
    <mergeCell ref="A201:G201"/>
    <mergeCell ref="A202:G202"/>
    <mergeCell ref="E205:F205"/>
    <mergeCell ref="E207:F207"/>
    <mergeCell ref="A248:C248"/>
    <mergeCell ref="E248:G248"/>
    <mergeCell ref="A249:C249"/>
    <mergeCell ref="E249:G249"/>
    <mergeCell ref="A244:G244"/>
    <mergeCell ref="C245:G245"/>
    <mergeCell ref="A246:C246"/>
    <mergeCell ref="E246:G246"/>
    <mergeCell ref="A247:C247"/>
    <mergeCell ref="E247:G247"/>
  </mergeCells>
  <pageMargins left="0.51181102362204722" right="0.51181102362204722" top="0.98425196850393704" bottom="0.98425196850393704" header="0.31496062992125984" footer="0.31496062992125984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0" tint="-0.499984740745262"/>
  </sheetPr>
  <dimension ref="A1:L50"/>
  <sheetViews>
    <sheetView zoomScale="115" zoomScaleNormal="115" workbookViewId="0">
      <selection activeCell="G25" sqref="G2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30.7109375" style="2" customWidth="1"/>
    <col min="10" max="10" width="9.28515625" style="2" customWidth="1"/>
    <col min="11" max="11" width="11.5703125" style="2" customWidth="1"/>
    <col min="12" max="12" width="13.5703125" style="2" customWidth="1"/>
    <col min="13" max="13" width="12.14062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2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12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12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12" x14ac:dyDescent="0.2">
      <c r="A4" s="6"/>
      <c r="B4" s="99"/>
      <c r="C4" s="8"/>
      <c r="D4" s="9"/>
      <c r="E4" s="99"/>
      <c r="F4" s="10"/>
      <c r="G4" s="11" t="s">
        <v>20</v>
      </c>
    </row>
    <row r="5" spans="1:12" x14ac:dyDescent="0.2">
      <c r="A5" s="12" t="s">
        <v>1</v>
      </c>
      <c r="B5" s="13"/>
      <c r="C5" s="14" t="s">
        <v>7</v>
      </c>
      <c r="D5" s="13"/>
      <c r="E5" s="343" t="s">
        <v>1395</v>
      </c>
      <c r="F5" s="98"/>
      <c r="G5" s="344" t="s">
        <v>1394</v>
      </c>
    </row>
    <row r="6" spans="1:12" x14ac:dyDescent="0.2">
      <c r="A6" s="17" t="s">
        <v>8</v>
      </c>
      <c r="B6" s="100"/>
      <c r="C6" s="19"/>
      <c r="D6" s="4"/>
      <c r="E6" s="1145"/>
      <c r="F6" s="1146"/>
      <c r="G6" s="20"/>
    </row>
    <row r="7" spans="1:12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2" x14ac:dyDescent="0.2">
      <c r="A8" s="6"/>
      <c r="B8" s="99"/>
      <c r="C8" s="8"/>
      <c r="D8" s="8"/>
      <c r="E8" s="1147"/>
      <c r="F8" s="1148"/>
      <c r="G8" s="25"/>
    </row>
    <row r="9" spans="1:12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12" ht="13.5" thickTop="1" x14ac:dyDescent="0.2">
      <c r="A10" s="29">
        <v>1</v>
      </c>
      <c r="B10" s="101"/>
      <c r="C10" s="249" t="s">
        <v>178</v>
      </c>
      <c r="D10" s="265" t="s">
        <v>447</v>
      </c>
      <c r="E10" s="158">
        <v>3</v>
      </c>
      <c r="F10" s="128">
        <v>18750</v>
      </c>
      <c r="G10" s="35">
        <f>F10*E10</f>
        <v>56250</v>
      </c>
      <c r="J10" s="2">
        <v>12</v>
      </c>
      <c r="K10" s="128">
        <v>18750</v>
      </c>
      <c r="L10" s="164">
        <f>K10*J10</f>
        <v>225000</v>
      </c>
    </row>
    <row r="11" spans="1:12" x14ac:dyDescent="0.2">
      <c r="A11" s="29">
        <f>A10+1</f>
        <v>2</v>
      </c>
      <c r="B11" s="101"/>
      <c r="C11" s="249" t="s">
        <v>246</v>
      </c>
      <c r="D11" s="265" t="s">
        <v>448</v>
      </c>
      <c r="E11" s="158">
        <v>3</v>
      </c>
      <c r="F11" s="128">
        <v>66000</v>
      </c>
      <c r="G11" s="35">
        <f>F11*E11</f>
        <v>198000</v>
      </c>
      <c r="J11" s="2">
        <v>12</v>
      </c>
      <c r="K11" s="128">
        <v>66000</v>
      </c>
      <c r="L11" s="164">
        <f t="shared" ref="L11:L14" si="0">K11*J11</f>
        <v>792000</v>
      </c>
    </row>
    <row r="12" spans="1:12" x14ac:dyDescent="0.2">
      <c r="A12" s="29">
        <f>A11+1</f>
        <v>3</v>
      </c>
      <c r="B12" s="101"/>
      <c r="C12" s="266" t="s">
        <v>246</v>
      </c>
      <c r="D12" s="265" t="s">
        <v>449</v>
      </c>
      <c r="E12" s="204">
        <v>6</v>
      </c>
      <c r="F12" s="149">
        <v>90000</v>
      </c>
      <c r="G12" s="35">
        <f>F12*E12</f>
        <v>540000</v>
      </c>
      <c r="J12" s="2">
        <v>24</v>
      </c>
      <c r="K12" s="149">
        <v>90000</v>
      </c>
      <c r="L12" s="164">
        <f t="shared" si="0"/>
        <v>2160000</v>
      </c>
    </row>
    <row r="13" spans="1:12" x14ac:dyDescent="0.2">
      <c r="A13" s="29">
        <f>A12+1</f>
        <v>4</v>
      </c>
      <c r="B13" s="101"/>
      <c r="C13" s="249" t="s">
        <v>337</v>
      </c>
      <c r="D13" s="265" t="s">
        <v>439</v>
      </c>
      <c r="E13" s="108">
        <v>1</v>
      </c>
      <c r="F13" s="128">
        <v>56250</v>
      </c>
      <c r="G13" s="35">
        <f>F13*E13</f>
        <v>56250</v>
      </c>
      <c r="J13" s="411">
        <v>3</v>
      </c>
      <c r="K13" s="128">
        <v>56250</v>
      </c>
      <c r="L13" s="164">
        <f t="shared" si="0"/>
        <v>168750</v>
      </c>
    </row>
    <row r="14" spans="1:12" x14ac:dyDescent="0.2">
      <c r="A14" s="29">
        <f>A13+1</f>
        <v>5</v>
      </c>
      <c r="B14" s="105"/>
      <c r="C14" s="249" t="s">
        <v>430</v>
      </c>
      <c r="D14" s="265" t="s">
        <v>440</v>
      </c>
      <c r="E14" s="102">
        <v>1</v>
      </c>
      <c r="F14" s="128">
        <v>52500</v>
      </c>
      <c r="G14" s="35">
        <f>F14*E14</f>
        <v>52500</v>
      </c>
      <c r="J14" s="411">
        <v>1</v>
      </c>
      <c r="K14" s="128">
        <v>52500</v>
      </c>
      <c r="L14" s="164">
        <f t="shared" si="0"/>
        <v>52500</v>
      </c>
    </row>
    <row r="15" spans="1:12" x14ac:dyDescent="0.2">
      <c r="A15" s="29"/>
      <c r="B15" s="105"/>
      <c r="C15" s="249"/>
      <c r="D15" s="265"/>
      <c r="E15" s="304"/>
      <c r="F15" s="128"/>
      <c r="G15" s="35"/>
    </row>
    <row r="16" spans="1:12" x14ac:dyDescent="0.2">
      <c r="A16" s="29"/>
      <c r="B16" s="151"/>
      <c r="C16" s="249"/>
      <c r="D16" s="265"/>
      <c r="E16" s="260"/>
      <c r="F16" s="150"/>
      <c r="G16" s="35"/>
    </row>
    <row r="17" spans="1:7" x14ac:dyDescent="0.2">
      <c r="A17" s="29"/>
      <c r="B17" s="151"/>
      <c r="C17" s="249"/>
      <c r="D17" s="256"/>
      <c r="E17" s="260"/>
      <c r="F17" s="150"/>
      <c r="G17" s="35"/>
    </row>
    <row r="18" spans="1:7" x14ac:dyDescent="0.2">
      <c r="A18" s="29"/>
      <c r="B18" s="101"/>
      <c r="C18" s="135"/>
      <c r="D18" s="256"/>
      <c r="E18" s="305"/>
      <c r="F18" s="128"/>
      <c r="G18" s="35"/>
    </row>
    <row r="19" spans="1:7" x14ac:dyDescent="0.2">
      <c r="A19" s="29"/>
      <c r="B19" s="106"/>
      <c r="C19" s="249"/>
      <c r="D19" s="265"/>
      <c r="E19" s="259"/>
      <c r="F19" s="128"/>
      <c r="G19" s="35"/>
    </row>
    <row r="20" spans="1:7" x14ac:dyDescent="0.2">
      <c r="A20" s="29"/>
      <c r="B20" s="105"/>
      <c r="C20" s="249"/>
      <c r="D20" s="265"/>
      <c r="E20" s="306"/>
      <c r="F20" s="152"/>
      <c r="G20" s="35"/>
    </row>
    <row r="21" spans="1:7" x14ac:dyDescent="0.2">
      <c r="A21" s="29"/>
      <c r="B21" s="107"/>
      <c r="C21" s="249"/>
      <c r="D21" s="265"/>
      <c r="E21" s="307"/>
      <c r="F21" s="128"/>
      <c r="G21" s="35"/>
    </row>
    <row r="22" spans="1:7" x14ac:dyDescent="0.2">
      <c r="A22" s="29"/>
      <c r="B22" s="107"/>
      <c r="C22" s="249"/>
      <c r="D22" s="248"/>
      <c r="E22" s="307"/>
      <c r="F22" s="128"/>
      <c r="G22" s="35"/>
    </row>
    <row r="23" spans="1:7" x14ac:dyDescent="0.2">
      <c r="A23" s="29"/>
      <c r="B23" s="101"/>
      <c r="C23" s="249"/>
      <c r="D23" s="248"/>
      <c r="E23" s="308"/>
      <c r="F23" s="128"/>
      <c r="G23" s="35"/>
    </row>
    <row r="24" spans="1:7" x14ac:dyDescent="0.2">
      <c r="A24" s="29"/>
      <c r="B24" s="101"/>
      <c r="C24" s="249"/>
      <c r="D24" s="248"/>
      <c r="E24" s="309"/>
      <c r="F24" s="128"/>
      <c r="G24" s="35"/>
    </row>
    <row r="25" spans="1:7" x14ac:dyDescent="0.2">
      <c r="A25" s="29"/>
      <c r="B25" s="106"/>
      <c r="C25" s="249"/>
      <c r="D25" s="248"/>
      <c r="E25" s="310"/>
      <c r="F25" s="154"/>
      <c r="G25" s="35"/>
    </row>
    <row r="26" spans="1:7" x14ac:dyDescent="0.2">
      <c r="A26" s="29"/>
      <c r="B26" s="105"/>
      <c r="C26" s="41"/>
      <c r="D26" s="130"/>
      <c r="E26" s="209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5"/>
      <c r="C28" s="41"/>
      <c r="D28" s="67"/>
      <c r="E28" s="104"/>
      <c r="F28" s="154"/>
      <c r="G28" s="35"/>
    </row>
    <row r="29" spans="1:7" x14ac:dyDescent="0.2">
      <c r="A29" s="29"/>
      <c r="B29" s="105"/>
      <c r="C29" s="41"/>
      <c r="D29" s="67" t="s">
        <v>8</v>
      </c>
      <c r="E29" s="104"/>
      <c r="F29" s="154"/>
      <c r="G29" s="35"/>
    </row>
    <row r="30" spans="1:7" x14ac:dyDescent="0.2">
      <c r="A30" s="29"/>
      <c r="B30" s="105"/>
      <c r="C30" s="41"/>
      <c r="D30" s="67" t="s">
        <v>8</v>
      </c>
      <c r="E30" s="104"/>
      <c r="F30" s="154"/>
      <c r="G30" s="35"/>
    </row>
    <row r="31" spans="1:7" x14ac:dyDescent="0.2">
      <c r="A31" s="29"/>
      <c r="B31" s="101"/>
      <c r="C31" s="41"/>
      <c r="D31" s="67"/>
      <c r="E31" s="104"/>
      <c r="F31" s="154"/>
      <c r="G31" s="35"/>
    </row>
    <row r="32" spans="1:7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136"/>
      <c r="E33" s="104"/>
      <c r="F33" s="154"/>
      <c r="G33" s="35"/>
    </row>
    <row r="34" spans="1:7" x14ac:dyDescent="0.2">
      <c r="A34" s="29"/>
      <c r="B34" s="101"/>
      <c r="C34" s="41"/>
      <c r="D34" s="136"/>
      <c r="E34" s="104"/>
      <c r="F34" s="154"/>
      <c r="G34" s="35"/>
    </row>
    <row r="35" spans="1:7" x14ac:dyDescent="0.2">
      <c r="A35" s="29"/>
      <c r="B35" s="101"/>
      <c r="C35" s="41"/>
      <c r="D35" s="136"/>
      <c r="E35" s="104"/>
      <c r="F35" s="154"/>
      <c r="G35" s="35"/>
    </row>
    <row r="36" spans="1:7" x14ac:dyDescent="0.2">
      <c r="A36" s="29"/>
      <c r="B36" s="101"/>
      <c r="C36" s="41"/>
      <c r="D36" s="62"/>
      <c r="E36" s="104"/>
      <c r="F36" s="154"/>
      <c r="G36" s="35"/>
    </row>
    <row r="37" spans="1:7" x14ac:dyDescent="0.2">
      <c r="A37" s="29"/>
      <c r="B37" s="101"/>
      <c r="C37" s="41"/>
      <c r="D37" s="144"/>
      <c r="E37" s="104"/>
      <c r="F37" s="154"/>
      <c r="G37" s="35"/>
    </row>
    <row r="38" spans="1:7" x14ac:dyDescent="0.2">
      <c r="A38" s="29"/>
      <c r="B38" s="101"/>
      <c r="C38" s="41"/>
      <c r="D38" s="144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SUM(G10:G43)</f>
        <v>903000</v>
      </c>
    </row>
    <row r="45" spans="1:7" ht="13.5" thickTop="1" x14ac:dyDescent="0.2">
      <c r="A45" s="1237" t="s">
        <v>247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73" t="s">
        <v>147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59" t="s">
        <v>148</v>
      </c>
      <c r="E50" s="1198" t="s">
        <v>0</v>
      </c>
      <c r="F50" s="1143"/>
      <c r="G50" s="1144"/>
    </row>
  </sheetData>
  <mergeCells count="14">
    <mergeCell ref="A1:G1"/>
    <mergeCell ref="A2:G2"/>
    <mergeCell ref="A3:G3"/>
    <mergeCell ref="E6:F6"/>
    <mergeCell ref="E8:F8"/>
    <mergeCell ref="A45:G45"/>
    <mergeCell ref="A50:C50"/>
    <mergeCell ref="E50:G50"/>
    <mergeCell ref="A47:C47"/>
    <mergeCell ref="E47:G47"/>
    <mergeCell ref="A48:C48"/>
    <mergeCell ref="E48:G48"/>
    <mergeCell ref="A49:C49"/>
    <mergeCell ref="E49:G49"/>
  </mergeCells>
  <pageMargins left="0.5" right="0.5" top="1" bottom="1" header="0.3" footer="0.3"/>
  <pageSetup fitToWidth="0" orientation="portrait" verticalDpi="3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8A3CC4"/>
  </sheetPr>
  <dimension ref="A1:M500"/>
  <sheetViews>
    <sheetView topLeftCell="A310" zoomScale="110" zoomScaleNormal="110" workbookViewId="0">
      <selection activeCell="D310" sqref="D310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10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99"/>
      <c r="C4" s="8"/>
      <c r="D4" s="9"/>
      <c r="E4" s="99"/>
      <c r="F4" s="10"/>
      <c r="G4" s="11" t="s">
        <v>20</v>
      </c>
    </row>
    <row r="5" spans="1:9" x14ac:dyDescent="0.2">
      <c r="A5" s="12" t="s">
        <v>1</v>
      </c>
      <c r="B5" s="13"/>
      <c r="C5" s="14" t="s">
        <v>9</v>
      </c>
      <c r="D5" s="13"/>
      <c r="E5" s="343" t="s">
        <v>991</v>
      </c>
      <c r="F5" s="98"/>
      <c r="G5" s="344" t="s">
        <v>939</v>
      </c>
    </row>
    <row r="6" spans="1:9" x14ac:dyDescent="0.2">
      <c r="A6" s="17" t="s">
        <v>8</v>
      </c>
      <c r="B6" s="100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378" t="s">
        <v>1109</v>
      </c>
    </row>
    <row r="8" spans="1:9" x14ac:dyDescent="0.2">
      <c r="A8" s="6"/>
      <c r="B8" s="99"/>
      <c r="C8" s="8"/>
      <c r="D8" s="8"/>
      <c r="E8" s="1147"/>
      <c r="F8" s="1148"/>
      <c r="G8" s="25"/>
    </row>
    <row r="9" spans="1:9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9" ht="13.5" thickTop="1" x14ac:dyDescent="0.2">
      <c r="A10" s="345" t="s">
        <v>8</v>
      </c>
      <c r="B10" s="101"/>
      <c r="C10" s="41"/>
      <c r="D10" s="433" t="s">
        <v>984</v>
      </c>
      <c r="E10" s="158"/>
      <c r="F10" s="128"/>
      <c r="G10" s="353" t="s">
        <v>8</v>
      </c>
      <c r="H10" s="1330"/>
      <c r="I10" s="1331"/>
    </row>
    <row r="11" spans="1:9" x14ac:dyDescent="0.2">
      <c r="A11" s="29">
        <v>1</v>
      </c>
      <c r="B11" s="101"/>
      <c r="C11" s="352" t="s">
        <v>149</v>
      </c>
      <c r="D11" s="351" t="s">
        <v>985</v>
      </c>
      <c r="E11" s="158">
        <v>80</v>
      </c>
      <c r="F11" s="128">
        <v>200</v>
      </c>
      <c r="G11" s="35">
        <f>F11*E11</f>
        <v>16000</v>
      </c>
      <c r="I11" s="411" t="s">
        <v>152</v>
      </c>
    </row>
    <row r="12" spans="1:9" x14ac:dyDescent="0.2">
      <c r="A12" s="29">
        <v>2</v>
      </c>
      <c r="B12" s="101"/>
      <c r="C12" s="352" t="s">
        <v>149</v>
      </c>
      <c r="D12" s="351" t="s">
        <v>986</v>
      </c>
      <c r="E12" s="158">
        <v>80</v>
      </c>
      <c r="F12" s="149">
        <v>450</v>
      </c>
      <c r="G12" s="35">
        <f t="shared" ref="G12:G16" si="0">F12*E12</f>
        <v>36000</v>
      </c>
    </row>
    <row r="13" spans="1:9" x14ac:dyDescent="0.2">
      <c r="A13" s="29"/>
      <c r="B13" s="101"/>
      <c r="C13" s="41"/>
      <c r="D13" s="351" t="s">
        <v>358</v>
      </c>
      <c r="E13" s="108"/>
      <c r="F13" s="128"/>
      <c r="G13" s="353" t="s">
        <v>8</v>
      </c>
    </row>
    <row r="14" spans="1:9" x14ac:dyDescent="0.2">
      <c r="A14" s="29"/>
      <c r="B14" s="105"/>
      <c r="C14" s="41"/>
      <c r="D14" s="430" t="s">
        <v>987</v>
      </c>
      <c r="E14" s="102"/>
      <c r="F14" s="128"/>
      <c r="G14" s="353" t="s">
        <v>8</v>
      </c>
    </row>
    <row r="15" spans="1:9" x14ac:dyDescent="0.2">
      <c r="A15" s="29">
        <v>3</v>
      </c>
      <c r="B15" s="151"/>
      <c r="C15" s="366" t="s">
        <v>149</v>
      </c>
      <c r="D15" s="351" t="s">
        <v>985</v>
      </c>
      <c r="E15" s="108">
        <v>80</v>
      </c>
      <c r="F15" s="150">
        <v>200</v>
      </c>
      <c r="G15" s="35">
        <f t="shared" si="0"/>
        <v>16000</v>
      </c>
      <c r="I15" s="164"/>
    </row>
    <row r="16" spans="1:9" x14ac:dyDescent="0.2">
      <c r="A16" s="29">
        <v>4</v>
      </c>
      <c r="B16" s="151"/>
      <c r="C16" s="366" t="s">
        <v>149</v>
      </c>
      <c r="D16" s="351" t="s">
        <v>986</v>
      </c>
      <c r="E16" s="108">
        <v>80</v>
      </c>
      <c r="F16" s="150">
        <v>450</v>
      </c>
      <c r="G16" s="35">
        <f t="shared" si="0"/>
        <v>36000</v>
      </c>
      <c r="I16" s="164"/>
    </row>
    <row r="17" spans="1:9" x14ac:dyDescent="0.2">
      <c r="A17" s="29"/>
      <c r="B17" s="101"/>
      <c r="C17" s="352" t="s">
        <v>8</v>
      </c>
      <c r="D17" s="351" t="s">
        <v>358</v>
      </c>
      <c r="E17" s="155"/>
      <c r="F17" s="128"/>
      <c r="G17" s="353" t="s">
        <v>8</v>
      </c>
    </row>
    <row r="18" spans="1:9" x14ac:dyDescent="0.2">
      <c r="A18" s="29"/>
      <c r="B18" s="106"/>
      <c r="C18" s="41"/>
      <c r="D18" s="357"/>
      <c r="E18" s="104"/>
      <c r="F18" s="128"/>
      <c r="G18" s="35"/>
    </row>
    <row r="19" spans="1:9" x14ac:dyDescent="0.2">
      <c r="A19" s="29"/>
      <c r="B19" s="105"/>
      <c r="C19" s="41"/>
      <c r="D19" s="136"/>
      <c r="E19" s="388"/>
      <c r="F19" s="152"/>
      <c r="G19" s="35"/>
    </row>
    <row r="20" spans="1:9" x14ac:dyDescent="0.2">
      <c r="A20" s="29"/>
      <c r="B20" s="105"/>
      <c r="C20" s="41"/>
      <c r="D20" s="136"/>
      <c r="E20" s="388"/>
      <c r="F20" s="152"/>
      <c r="G20" s="35"/>
    </row>
    <row r="21" spans="1:9" x14ac:dyDescent="0.2">
      <c r="A21" s="29"/>
      <c r="B21" s="107"/>
      <c r="C21" s="41"/>
      <c r="D21" s="136"/>
      <c r="E21" s="153"/>
      <c r="F21" s="128"/>
      <c r="G21" s="35"/>
    </row>
    <row r="22" spans="1:9" x14ac:dyDescent="0.2">
      <c r="A22" s="29"/>
      <c r="B22" s="107"/>
      <c r="C22" s="41"/>
      <c r="D22" s="67"/>
      <c r="E22" s="153"/>
      <c r="F22" s="128"/>
      <c r="G22" s="35"/>
      <c r="I22" s="411"/>
    </row>
    <row r="23" spans="1:9" x14ac:dyDescent="0.2">
      <c r="A23" s="29"/>
      <c r="B23" s="101"/>
      <c r="C23" s="41"/>
      <c r="D23" s="67"/>
      <c r="E23" s="108"/>
      <c r="F23" s="128"/>
      <c r="G23" s="35"/>
    </row>
    <row r="24" spans="1:9" x14ac:dyDescent="0.2">
      <c r="A24" s="29"/>
      <c r="B24" s="101"/>
      <c r="C24" s="41"/>
      <c r="D24" s="67"/>
      <c r="E24" s="153"/>
      <c r="F24" s="128"/>
      <c r="G24" s="35"/>
    </row>
    <row r="25" spans="1:9" x14ac:dyDescent="0.2">
      <c r="A25" s="29"/>
      <c r="B25" s="106"/>
      <c r="C25" s="41"/>
      <c r="D25" s="67"/>
      <c r="E25" s="104"/>
      <c r="F25" s="154"/>
      <c r="G25" s="35"/>
    </row>
    <row r="26" spans="1:9" x14ac:dyDescent="0.2">
      <c r="A26" s="29"/>
      <c r="B26" s="105"/>
      <c r="C26" s="41"/>
      <c r="D26" s="130"/>
      <c r="E26" s="104"/>
      <c r="F26" s="154"/>
      <c r="G26" s="35"/>
    </row>
    <row r="27" spans="1:9" x14ac:dyDescent="0.2">
      <c r="A27" s="29"/>
      <c r="B27" s="105"/>
      <c r="C27" s="41"/>
      <c r="D27" s="67"/>
      <c r="E27" s="104"/>
      <c r="F27" s="154"/>
      <c r="G27" s="35"/>
    </row>
    <row r="28" spans="1:9" x14ac:dyDescent="0.2">
      <c r="A28" s="29"/>
      <c r="B28" s="101"/>
      <c r="C28" s="41"/>
      <c r="D28" s="67"/>
      <c r="E28" s="104"/>
      <c r="F28" s="154"/>
      <c r="G28" s="35"/>
    </row>
    <row r="29" spans="1:9" x14ac:dyDescent="0.2">
      <c r="A29" s="29"/>
      <c r="B29" s="101"/>
      <c r="C29" s="41"/>
      <c r="D29" s="136"/>
      <c r="E29" s="104"/>
      <c r="F29" s="154"/>
      <c r="G29" s="35"/>
    </row>
    <row r="30" spans="1:9" x14ac:dyDescent="0.2">
      <c r="A30" s="29"/>
      <c r="B30" s="101"/>
      <c r="C30" s="41"/>
      <c r="D30" s="136"/>
      <c r="E30" s="104"/>
      <c r="F30" s="154"/>
      <c r="G30" s="35"/>
    </row>
    <row r="31" spans="1:9" x14ac:dyDescent="0.2">
      <c r="A31" s="29"/>
      <c r="B31" s="101"/>
      <c r="C31" s="41"/>
      <c r="D31" s="62"/>
      <c r="E31" s="104"/>
      <c r="F31" s="154"/>
      <c r="G31" s="35"/>
    </row>
    <row r="32" spans="1:9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60"/>
      <c r="E35" s="108"/>
      <c r="F35" s="128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60"/>
      <c r="E37" s="108"/>
      <c r="F37" s="128"/>
      <c r="G37" s="35"/>
    </row>
    <row r="38" spans="1:7" x14ac:dyDescent="0.2">
      <c r="A38" s="29"/>
      <c r="B38" s="101"/>
      <c r="C38" s="41"/>
      <c r="D38" s="160"/>
      <c r="E38" s="108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SUM(G11:G43)</f>
        <v>104000</v>
      </c>
    </row>
    <row r="45" spans="1:7" ht="13.5" thickTop="1" x14ac:dyDescent="0.2">
      <c r="A45" s="1149" t="s">
        <v>988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103"/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7" x14ac:dyDescent="0.2">
      <c r="A49" s="1134" t="s">
        <v>38</v>
      </c>
      <c r="B49" s="1135"/>
      <c r="C49" s="1135"/>
      <c r="D49" s="58" t="s">
        <v>497</v>
      </c>
      <c r="E49" s="1139" t="s">
        <v>142</v>
      </c>
      <c r="F49" s="1139"/>
      <c r="G49" s="1140"/>
    </row>
    <row r="50" spans="1:7" ht="13.5" thickBot="1" x14ac:dyDescent="0.25">
      <c r="A50" s="1141" t="s">
        <v>39</v>
      </c>
      <c r="B50" s="1142"/>
      <c r="C50" s="1142"/>
      <c r="D50" s="356" t="s">
        <v>4119</v>
      </c>
      <c r="E50" s="1198" t="s">
        <v>0</v>
      </c>
      <c r="F50" s="1143"/>
      <c r="G50" s="1144"/>
    </row>
    <row r="51" spans="1:7" ht="16.5" x14ac:dyDescent="0.25">
      <c r="A51" s="1152" t="s">
        <v>29</v>
      </c>
      <c r="B51" s="1153"/>
      <c r="C51" s="1153"/>
      <c r="D51" s="1153"/>
      <c r="E51" s="1153"/>
      <c r="F51" s="1153"/>
      <c r="G51" s="1154"/>
    </row>
    <row r="52" spans="1:7" x14ac:dyDescent="0.2">
      <c r="A52" s="1155" t="s">
        <v>48</v>
      </c>
      <c r="B52" s="1156"/>
      <c r="C52" s="1156"/>
      <c r="D52" s="1156"/>
      <c r="E52" s="1156"/>
      <c r="F52" s="1156"/>
      <c r="G52" s="1157"/>
    </row>
    <row r="53" spans="1:7" x14ac:dyDescent="0.2">
      <c r="A53" s="1158" t="s">
        <v>49</v>
      </c>
      <c r="B53" s="1159"/>
      <c r="C53" s="1159"/>
      <c r="D53" s="1159"/>
      <c r="E53" s="1159"/>
      <c r="F53" s="1159"/>
      <c r="G53" s="1160"/>
    </row>
    <row r="54" spans="1:7" x14ac:dyDescent="0.2">
      <c r="A54" s="6"/>
      <c r="B54" s="99"/>
      <c r="C54" s="8"/>
      <c r="D54" s="9"/>
      <c r="E54" s="99"/>
      <c r="F54" s="10"/>
      <c r="G54" s="11" t="s">
        <v>20</v>
      </c>
    </row>
    <row r="55" spans="1:7" x14ac:dyDescent="0.2">
      <c r="A55" s="12" t="s">
        <v>1</v>
      </c>
      <c r="B55" s="13"/>
      <c r="C55" s="14" t="s">
        <v>9</v>
      </c>
      <c r="D55" s="13"/>
      <c r="E55" s="343" t="s">
        <v>1798</v>
      </c>
      <c r="F55" s="98"/>
      <c r="G55" s="344" t="s">
        <v>1690</v>
      </c>
    </row>
    <row r="56" spans="1:7" x14ac:dyDescent="0.2">
      <c r="A56" s="17" t="s">
        <v>8</v>
      </c>
      <c r="B56" s="100"/>
      <c r="C56" s="19"/>
      <c r="D56" s="4"/>
      <c r="E56" s="1145"/>
      <c r="F56" s="1146"/>
      <c r="G56" s="20"/>
    </row>
    <row r="57" spans="1:7" x14ac:dyDescent="0.2">
      <c r="A57" s="21" t="s">
        <v>37</v>
      </c>
      <c r="B57" s="22"/>
      <c r="C57" s="22"/>
      <c r="D57" s="22"/>
      <c r="E57" s="23" t="s">
        <v>46</v>
      </c>
      <c r="F57" s="24"/>
      <c r="G57" s="378" t="s">
        <v>1109</v>
      </c>
    </row>
    <row r="58" spans="1:7" x14ac:dyDescent="0.2">
      <c r="A58" s="6"/>
      <c r="B58" s="99"/>
      <c r="C58" s="8"/>
      <c r="D58" s="8"/>
      <c r="E58" s="1147"/>
      <c r="F58" s="1148"/>
      <c r="G58" s="25"/>
    </row>
    <row r="59" spans="1:7" ht="26.25" thickBot="1" x14ac:dyDescent="0.25">
      <c r="A59" s="210" t="s">
        <v>47</v>
      </c>
      <c r="B59" s="28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</row>
    <row r="60" spans="1:7" ht="13.5" thickTop="1" x14ac:dyDescent="0.2">
      <c r="A60" s="345">
        <v>1</v>
      </c>
      <c r="B60" s="101"/>
      <c r="C60" s="352" t="s">
        <v>149</v>
      </c>
      <c r="D60" s="622" t="s">
        <v>1799</v>
      </c>
      <c r="E60" s="383">
        <v>30</v>
      </c>
      <c r="F60" s="384">
        <v>202</v>
      </c>
      <c r="G60" s="353">
        <f>F60*E60</f>
        <v>6060</v>
      </c>
    </row>
    <row r="61" spans="1:7" x14ac:dyDescent="0.2">
      <c r="A61" s="29"/>
      <c r="B61" s="101"/>
      <c r="C61" s="352"/>
      <c r="D61" s="351"/>
      <c r="E61" s="158"/>
      <c r="F61" s="128"/>
      <c r="G61" s="35"/>
    </row>
    <row r="62" spans="1:7" x14ac:dyDescent="0.2">
      <c r="A62" s="29"/>
      <c r="B62" s="101"/>
      <c r="C62" s="352"/>
      <c r="D62" s="351"/>
      <c r="E62" s="158"/>
      <c r="F62" s="149"/>
      <c r="G62" s="35"/>
    </row>
    <row r="63" spans="1:7" x14ac:dyDescent="0.2">
      <c r="A63" s="29"/>
      <c r="B63" s="101"/>
      <c r="C63" s="41"/>
      <c r="D63" s="351"/>
      <c r="E63" s="108"/>
      <c r="F63" s="128"/>
      <c r="G63" s="353"/>
    </row>
    <row r="64" spans="1:7" x14ac:dyDescent="0.2">
      <c r="A64" s="29"/>
      <c r="B64" s="105"/>
      <c r="C64" s="41"/>
      <c r="D64" s="430"/>
      <c r="E64" s="102"/>
      <c r="F64" s="128"/>
      <c r="G64" s="353"/>
    </row>
    <row r="65" spans="1:7" x14ac:dyDescent="0.2">
      <c r="A65" s="29"/>
      <c r="B65" s="151"/>
      <c r="C65" s="366"/>
      <c r="D65" s="351"/>
      <c r="E65" s="108"/>
      <c r="F65" s="150"/>
      <c r="G65" s="35"/>
    </row>
    <row r="66" spans="1:7" x14ac:dyDescent="0.2">
      <c r="A66" s="29"/>
      <c r="B66" s="151"/>
      <c r="C66" s="366"/>
      <c r="D66" s="351"/>
      <c r="E66" s="108"/>
      <c r="F66" s="150"/>
      <c r="G66" s="35"/>
    </row>
    <row r="67" spans="1:7" x14ac:dyDescent="0.2">
      <c r="A67" s="29"/>
      <c r="B67" s="101"/>
      <c r="C67" s="352"/>
      <c r="D67" s="351"/>
      <c r="E67" s="155"/>
      <c r="F67" s="128"/>
      <c r="G67" s="353"/>
    </row>
    <row r="68" spans="1:7" x14ac:dyDescent="0.2">
      <c r="A68" s="29"/>
      <c r="B68" s="106"/>
      <c r="C68" s="41"/>
      <c r="D68" s="357"/>
      <c r="E68" s="104"/>
      <c r="F68" s="128"/>
      <c r="G68" s="35"/>
    </row>
    <row r="69" spans="1:7" x14ac:dyDescent="0.2">
      <c r="A69" s="29"/>
      <c r="B69" s="105"/>
      <c r="C69" s="41"/>
      <c r="D69" s="136"/>
      <c r="E69" s="388"/>
      <c r="F69" s="152"/>
      <c r="G69" s="35"/>
    </row>
    <row r="70" spans="1:7" x14ac:dyDescent="0.2">
      <c r="A70" s="29"/>
      <c r="B70" s="105"/>
      <c r="C70" s="41"/>
      <c r="D70" s="136"/>
      <c r="E70" s="388"/>
      <c r="F70" s="152"/>
      <c r="G70" s="35"/>
    </row>
    <row r="71" spans="1:7" x14ac:dyDescent="0.2">
      <c r="A71" s="29"/>
      <c r="B71" s="107"/>
      <c r="C71" s="41"/>
      <c r="D71" s="136"/>
      <c r="E71" s="153"/>
      <c r="F71" s="128"/>
      <c r="G71" s="35"/>
    </row>
    <row r="72" spans="1:7" x14ac:dyDescent="0.2">
      <c r="A72" s="29"/>
      <c r="B72" s="107"/>
      <c r="C72" s="41"/>
      <c r="D72" s="67"/>
      <c r="E72" s="153"/>
      <c r="F72" s="128"/>
      <c r="G72" s="35"/>
    </row>
    <row r="73" spans="1:7" x14ac:dyDescent="0.2">
      <c r="A73" s="29"/>
      <c r="B73" s="101"/>
      <c r="C73" s="41"/>
      <c r="D73" s="67"/>
      <c r="E73" s="108"/>
      <c r="F73" s="128"/>
      <c r="G73" s="35"/>
    </row>
    <row r="74" spans="1:7" x14ac:dyDescent="0.2">
      <c r="A74" s="29"/>
      <c r="B74" s="101"/>
      <c r="C74" s="41"/>
      <c r="D74" s="67"/>
      <c r="E74" s="153"/>
      <c r="F74" s="128"/>
      <c r="G74" s="35"/>
    </row>
    <row r="75" spans="1:7" x14ac:dyDescent="0.2">
      <c r="A75" s="29"/>
      <c r="B75" s="106"/>
      <c r="C75" s="41"/>
      <c r="D75" s="67"/>
      <c r="E75" s="104"/>
      <c r="F75" s="154"/>
      <c r="G75" s="35"/>
    </row>
    <row r="76" spans="1:7" x14ac:dyDescent="0.2">
      <c r="A76" s="29"/>
      <c r="B76" s="105"/>
      <c r="C76" s="41"/>
      <c r="D76" s="130"/>
      <c r="E76" s="104"/>
      <c r="F76" s="154"/>
      <c r="G76" s="35"/>
    </row>
    <row r="77" spans="1:7" x14ac:dyDescent="0.2">
      <c r="A77" s="29"/>
      <c r="B77" s="105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67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3" x14ac:dyDescent="0.2">
      <c r="A81" s="29"/>
      <c r="B81" s="101"/>
      <c r="C81" s="41"/>
      <c r="D81" s="62"/>
      <c r="E81" s="104"/>
      <c r="F81" s="154"/>
      <c r="G81" s="35"/>
    </row>
    <row r="82" spans="1:13" x14ac:dyDescent="0.2">
      <c r="A82" s="29"/>
      <c r="B82" s="101"/>
      <c r="C82" s="41"/>
      <c r="D82" s="67"/>
      <c r="E82" s="104"/>
      <c r="F82" s="154"/>
      <c r="G82" s="35"/>
      <c r="M82" s="411" t="s">
        <v>8</v>
      </c>
    </row>
    <row r="83" spans="1:13" x14ac:dyDescent="0.2">
      <c r="A83" s="29"/>
      <c r="B83" s="101"/>
      <c r="C83" s="41"/>
      <c r="D83" s="159"/>
      <c r="E83" s="104"/>
      <c r="F83" s="154"/>
      <c r="G83" s="35"/>
    </row>
    <row r="84" spans="1:13" x14ac:dyDescent="0.2">
      <c r="A84" s="29"/>
      <c r="B84" s="101"/>
      <c r="C84" s="41"/>
      <c r="D84" s="160"/>
      <c r="E84" s="108"/>
      <c r="F84" s="128"/>
      <c r="G84" s="35"/>
    </row>
    <row r="85" spans="1:13" x14ac:dyDescent="0.2">
      <c r="A85" s="29"/>
      <c r="B85" s="101"/>
      <c r="C85" s="41"/>
      <c r="D85" s="160"/>
      <c r="E85" s="108"/>
      <c r="F85" s="128"/>
      <c r="G85" s="35"/>
    </row>
    <row r="86" spans="1:13" x14ac:dyDescent="0.2">
      <c r="A86" s="29"/>
      <c r="B86" s="101"/>
      <c r="C86" s="41"/>
      <c r="D86" s="160"/>
      <c r="E86" s="108"/>
      <c r="F86" s="128"/>
      <c r="G86" s="35"/>
    </row>
    <row r="87" spans="1:13" x14ac:dyDescent="0.2">
      <c r="A87" s="29"/>
      <c r="B87" s="101"/>
      <c r="C87" s="41"/>
      <c r="D87" s="160"/>
      <c r="E87" s="108"/>
      <c r="F87" s="128"/>
      <c r="G87" s="35"/>
    </row>
    <row r="88" spans="1:13" x14ac:dyDescent="0.2">
      <c r="A88" s="29"/>
      <c r="B88" s="101"/>
      <c r="C88" s="41"/>
      <c r="D88" s="160"/>
      <c r="E88" s="108"/>
      <c r="F88" s="128"/>
      <c r="G88" s="35"/>
    </row>
    <row r="89" spans="1:13" x14ac:dyDescent="0.2">
      <c r="A89" s="29"/>
      <c r="B89" s="101"/>
      <c r="C89" s="41"/>
      <c r="D89" s="136"/>
      <c r="E89" s="153"/>
      <c r="F89" s="128"/>
      <c r="G89" s="35"/>
    </row>
    <row r="90" spans="1:13" x14ac:dyDescent="0.2">
      <c r="A90" s="29"/>
      <c r="B90" s="101"/>
      <c r="C90" s="41"/>
      <c r="D90" s="136"/>
      <c r="E90" s="102"/>
      <c r="F90" s="128"/>
      <c r="G90" s="35"/>
    </row>
    <row r="91" spans="1:13" x14ac:dyDescent="0.2">
      <c r="A91" s="29"/>
      <c r="B91" s="101"/>
      <c r="C91" s="31"/>
      <c r="D91" s="67"/>
      <c r="E91" s="131"/>
      <c r="F91" s="117"/>
      <c r="G91" s="35"/>
    </row>
    <row r="92" spans="1:13" x14ac:dyDescent="0.2">
      <c r="A92" s="29"/>
      <c r="B92" s="101"/>
      <c r="C92" s="41"/>
      <c r="D92" s="118"/>
      <c r="E92" s="108"/>
      <c r="F92" s="149"/>
      <c r="G92" s="35"/>
    </row>
    <row r="93" spans="1:13" x14ac:dyDescent="0.2">
      <c r="A93" s="29"/>
      <c r="B93" s="101"/>
      <c r="C93" s="41"/>
      <c r="D93" s="144"/>
      <c r="E93" s="108"/>
      <c r="F93" s="149"/>
      <c r="G93" s="35"/>
    </row>
    <row r="94" spans="1:13" ht="13.5" thickBot="1" x14ac:dyDescent="0.25">
      <c r="A94" s="45"/>
      <c r="B94" s="132"/>
      <c r="C94" s="115"/>
      <c r="D94" s="115"/>
      <c r="E94" s="132"/>
      <c r="F94" s="49" t="s">
        <v>15</v>
      </c>
      <c r="G94" s="50">
        <f>SUM(G60:G93)</f>
        <v>6060</v>
      </c>
    </row>
    <row r="95" spans="1:13" ht="13.5" thickTop="1" x14ac:dyDescent="0.2">
      <c r="A95" s="1149" t="s">
        <v>1709</v>
      </c>
      <c r="B95" s="1150"/>
      <c r="C95" s="1150"/>
      <c r="D95" s="1150"/>
      <c r="E95" s="1150"/>
      <c r="F95" s="1150"/>
      <c r="G95" s="1151"/>
    </row>
    <row r="96" spans="1:13" ht="13.5" thickBot="1" x14ac:dyDescent="0.25">
      <c r="A96" s="52"/>
      <c r="B96" s="103"/>
      <c r="C96" s="355" t="s">
        <v>1710</v>
      </c>
      <c r="D96" s="54"/>
      <c r="E96" s="103"/>
      <c r="F96" s="55"/>
      <c r="G96" s="56"/>
    </row>
    <row r="97" spans="1:7" ht="13.5" thickTop="1" x14ac:dyDescent="0.2">
      <c r="A97" s="1130"/>
      <c r="B97" s="1131"/>
      <c r="C97" s="1131"/>
      <c r="D97" s="57" t="s">
        <v>11</v>
      </c>
      <c r="E97" s="1132" t="s">
        <v>12</v>
      </c>
      <c r="F97" s="1132"/>
      <c r="G97" s="1133"/>
    </row>
    <row r="98" spans="1:7" x14ac:dyDescent="0.2">
      <c r="A98" s="1134" t="s">
        <v>17</v>
      </c>
      <c r="B98" s="1135"/>
      <c r="C98" s="1135"/>
      <c r="D98" s="39"/>
      <c r="E98" s="1136"/>
      <c r="F98" s="1137"/>
      <c r="G98" s="1138"/>
    </row>
    <row r="99" spans="1:7" x14ac:dyDescent="0.2">
      <c r="A99" s="1134" t="s">
        <v>38</v>
      </c>
      <c r="B99" s="1135"/>
      <c r="C99" s="1135"/>
      <c r="D99" s="58" t="s">
        <v>1711</v>
      </c>
      <c r="E99" s="1139" t="s">
        <v>142</v>
      </c>
      <c r="F99" s="1139"/>
      <c r="G99" s="1140"/>
    </row>
    <row r="100" spans="1:7" ht="13.5" thickBot="1" x14ac:dyDescent="0.25">
      <c r="A100" s="1141" t="s">
        <v>39</v>
      </c>
      <c r="B100" s="1142"/>
      <c r="C100" s="1142"/>
      <c r="D100" s="356" t="s">
        <v>4119</v>
      </c>
      <c r="E100" s="1198" t="s">
        <v>0</v>
      </c>
      <c r="F100" s="1143"/>
      <c r="G100" s="1144"/>
    </row>
    <row r="101" spans="1:7" ht="16.5" x14ac:dyDescent="0.25">
      <c r="A101" s="1152" t="s">
        <v>29</v>
      </c>
      <c r="B101" s="1153"/>
      <c r="C101" s="1153"/>
      <c r="D101" s="1153"/>
      <c r="E101" s="1153"/>
      <c r="F101" s="1153"/>
      <c r="G101" s="1154"/>
    </row>
    <row r="102" spans="1:7" x14ac:dyDescent="0.2">
      <c r="A102" s="1155" t="s">
        <v>48</v>
      </c>
      <c r="B102" s="1156"/>
      <c r="C102" s="1156"/>
      <c r="D102" s="1156"/>
      <c r="E102" s="1156"/>
      <c r="F102" s="1156"/>
      <c r="G102" s="1157"/>
    </row>
    <row r="103" spans="1:7" x14ac:dyDescent="0.2">
      <c r="A103" s="1158" t="s">
        <v>49</v>
      </c>
      <c r="B103" s="1159"/>
      <c r="C103" s="1159"/>
      <c r="D103" s="1159"/>
      <c r="E103" s="1159"/>
      <c r="F103" s="1159"/>
      <c r="G103" s="1160"/>
    </row>
    <row r="104" spans="1:7" x14ac:dyDescent="0.2">
      <c r="A104" s="6"/>
      <c r="B104" s="99"/>
      <c r="C104" s="8"/>
      <c r="D104" s="9"/>
      <c r="E104" s="99"/>
      <c r="F104" s="10"/>
      <c r="G104" s="11" t="s">
        <v>20</v>
      </c>
    </row>
    <row r="105" spans="1:7" x14ac:dyDescent="0.2">
      <c r="A105" s="12" t="s">
        <v>1</v>
      </c>
      <c r="B105" s="13"/>
      <c r="C105" s="14" t="s">
        <v>9</v>
      </c>
      <c r="D105" s="13"/>
      <c r="E105" s="343" t="s">
        <v>2269</v>
      </c>
      <c r="F105" s="98"/>
      <c r="G105" s="344" t="s">
        <v>2242</v>
      </c>
    </row>
    <row r="106" spans="1:7" x14ac:dyDescent="0.2">
      <c r="A106" s="17" t="s">
        <v>8</v>
      </c>
      <c r="B106" s="100"/>
      <c r="C106" s="19"/>
      <c r="D106" s="4"/>
      <c r="E106" s="1145"/>
      <c r="F106" s="1146"/>
      <c r="G106" s="20"/>
    </row>
    <row r="107" spans="1:7" x14ac:dyDescent="0.2">
      <c r="A107" s="21" t="s">
        <v>37</v>
      </c>
      <c r="B107" s="22"/>
      <c r="C107" s="22"/>
      <c r="D107" s="22"/>
      <c r="E107" s="23" t="s">
        <v>46</v>
      </c>
      <c r="F107" s="24"/>
      <c r="G107" s="378" t="s">
        <v>1109</v>
      </c>
    </row>
    <row r="108" spans="1:7" x14ac:dyDescent="0.2">
      <c r="A108" s="6"/>
      <c r="B108" s="99"/>
      <c r="C108" s="8"/>
      <c r="D108" s="8"/>
      <c r="E108" s="1147"/>
      <c r="F108" s="1148"/>
      <c r="G108" s="25"/>
    </row>
    <row r="109" spans="1:7" ht="26.25" thickBot="1" x14ac:dyDescent="0.25">
      <c r="A109" s="210" t="s">
        <v>47</v>
      </c>
      <c r="B109" s="28" t="s">
        <v>23</v>
      </c>
      <c r="C109" s="28" t="s">
        <v>34</v>
      </c>
      <c r="D109" s="110" t="s">
        <v>53</v>
      </c>
      <c r="E109" s="114" t="s">
        <v>54</v>
      </c>
      <c r="F109" s="111" t="s">
        <v>55</v>
      </c>
      <c r="G109" s="112" t="s">
        <v>35</v>
      </c>
    </row>
    <row r="110" spans="1:7" ht="13.5" thickTop="1" x14ac:dyDescent="0.2">
      <c r="A110" s="345">
        <v>1</v>
      </c>
      <c r="B110" s="101"/>
      <c r="C110" s="352" t="s">
        <v>1476</v>
      </c>
      <c r="D110" s="622" t="s">
        <v>2243</v>
      </c>
      <c r="E110" s="383">
        <v>1</v>
      </c>
      <c r="F110" s="384">
        <v>1005</v>
      </c>
      <c r="G110" s="353">
        <f>F110*E110</f>
        <v>1005</v>
      </c>
    </row>
    <row r="111" spans="1:7" x14ac:dyDescent="0.2">
      <c r="A111" s="29">
        <v>2</v>
      </c>
      <c r="B111" s="101"/>
      <c r="C111" s="352" t="s">
        <v>149</v>
      </c>
      <c r="D111" s="351" t="s">
        <v>2244</v>
      </c>
      <c r="E111" s="158">
        <v>1</v>
      </c>
      <c r="F111" s="128">
        <v>1545</v>
      </c>
      <c r="G111" s="353">
        <f t="shared" ref="G111:G114" si="1">F111*E111</f>
        <v>1545</v>
      </c>
    </row>
    <row r="112" spans="1:7" x14ac:dyDescent="0.2">
      <c r="A112" s="29">
        <v>3</v>
      </c>
      <c r="B112" s="101"/>
      <c r="C112" s="352" t="s">
        <v>149</v>
      </c>
      <c r="D112" s="351" t="s">
        <v>2245</v>
      </c>
      <c r="E112" s="158">
        <v>1</v>
      </c>
      <c r="F112" s="149">
        <v>805</v>
      </c>
      <c r="G112" s="353">
        <f t="shared" si="1"/>
        <v>805</v>
      </c>
    </row>
    <row r="113" spans="1:7" x14ac:dyDescent="0.2">
      <c r="A113" s="29">
        <v>4</v>
      </c>
      <c r="B113" s="101"/>
      <c r="C113" s="352" t="s">
        <v>1476</v>
      </c>
      <c r="D113" s="351" t="s">
        <v>2246</v>
      </c>
      <c r="E113" s="108">
        <v>1</v>
      </c>
      <c r="F113" s="128">
        <v>1915</v>
      </c>
      <c r="G113" s="353">
        <f t="shared" si="1"/>
        <v>1915</v>
      </c>
    </row>
    <row r="114" spans="1:7" x14ac:dyDescent="0.2">
      <c r="A114" s="29">
        <v>5</v>
      </c>
      <c r="B114" s="105"/>
      <c r="C114" s="352" t="s">
        <v>149</v>
      </c>
      <c r="D114" s="440" t="s">
        <v>2247</v>
      </c>
      <c r="E114" s="102">
        <v>1</v>
      </c>
      <c r="F114" s="128">
        <v>905</v>
      </c>
      <c r="G114" s="353">
        <f t="shared" si="1"/>
        <v>905</v>
      </c>
    </row>
    <row r="115" spans="1:7" x14ac:dyDescent="0.2">
      <c r="A115" s="29"/>
      <c r="B115" s="151"/>
      <c r="C115" s="366"/>
      <c r="D115" s="351"/>
      <c r="E115" s="108"/>
      <c r="F115" s="150"/>
      <c r="G115" s="35"/>
    </row>
    <row r="116" spans="1:7" x14ac:dyDescent="0.2">
      <c r="A116" s="29"/>
      <c r="B116" s="151"/>
      <c r="C116" s="366"/>
      <c r="D116" s="351"/>
      <c r="E116" s="108"/>
      <c r="F116" s="150"/>
      <c r="G116" s="35"/>
    </row>
    <row r="117" spans="1:7" x14ac:dyDescent="0.2">
      <c r="A117" s="29"/>
      <c r="B117" s="101"/>
      <c r="C117" s="352"/>
      <c r="D117" s="351"/>
      <c r="E117" s="155"/>
      <c r="F117" s="128"/>
      <c r="G117" s="353"/>
    </row>
    <row r="118" spans="1:7" x14ac:dyDescent="0.2">
      <c r="A118" s="29"/>
      <c r="B118" s="106"/>
      <c r="C118" s="41"/>
      <c r="D118" s="357"/>
      <c r="E118" s="104"/>
      <c r="F118" s="128"/>
      <c r="G118" s="35"/>
    </row>
    <row r="119" spans="1:7" x14ac:dyDescent="0.2">
      <c r="A119" s="29"/>
      <c r="B119" s="105"/>
      <c r="C119" s="41"/>
      <c r="D119" s="136"/>
      <c r="E119" s="388"/>
      <c r="F119" s="152"/>
      <c r="G119" s="35"/>
    </row>
    <row r="120" spans="1:7" x14ac:dyDescent="0.2">
      <c r="A120" s="29"/>
      <c r="B120" s="105"/>
      <c r="C120" s="41"/>
      <c r="D120" s="136"/>
      <c r="E120" s="388"/>
      <c r="F120" s="152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7"/>
      <c r="C122" s="41"/>
      <c r="D122" s="67"/>
      <c r="E122" s="153"/>
      <c r="F122" s="128"/>
      <c r="G122" s="35"/>
    </row>
    <row r="123" spans="1:7" x14ac:dyDescent="0.2">
      <c r="A123" s="29"/>
      <c r="B123" s="101"/>
      <c r="C123" s="41"/>
      <c r="D123" s="67"/>
      <c r="E123" s="108"/>
      <c r="F123" s="128"/>
      <c r="G123" s="35"/>
    </row>
    <row r="124" spans="1:7" x14ac:dyDescent="0.2">
      <c r="A124" s="29"/>
      <c r="B124" s="101"/>
      <c r="C124" s="41"/>
      <c r="D124" s="67"/>
      <c r="E124" s="153"/>
      <c r="F124" s="128"/>
      <c r="G124" s="35"/>
    </row>
    <row r="125" spans="1:7" x14ac:dyDescent="0.2">
      <c r="A125" s="29"/>
      <c r="B125" s="106"/>
      <c r="C125" s="41"/>
      <c r="D125" s="67"/>
      <c r="E125" s="104"/>
      <c r="F125" s="154"/>
      <c r="G125" s="35"/>
    </row>
    <row r="126" spans="1:7" x14ac:dyDescent="0.2">
      <c r="A126" s="29"/>
      <c r="B126" s="105"/>
      <c r="C126" s="41"/>
      <c r="D126" s="130"/>
      <c r="E126" s="104"/>
      <c r="F126" s="154"/>
      <c r="G126" s="35"/>
    </row>
    <row r="127" spans="1:7" x14ac:dyDescent="0.2">
      <c r="A127" s="29"/>
      <c r="B127" s="105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67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7"/>
      <c r="E132" s="104"/>
      <c r="F132" s="154"/>
      <c r="G132" s="35"/>
    </row>
    <row r="133" spans="1:7" x14ac:dyDescent="0.2">
      <c r="A133" s="29"/>
      <c r="B133" s="101"/>
      <c r="C133" s="41"/>
      <c r="D133" s="159"/>
      <c r="E133" s="104"/>
      <c r="F133" s="154"/>
      <c r="G133" s="35"/>
    </row>
    <row r="134" spans="1:7" x14ac:dyDescent="0.2">
      <c r="A134" s="29"/>
      <c r="B134" s="101"/>
      <c r="C134" s="41"/>
      <c r="D134" s="160"/>
      <c r="E134" s="108"/>
      <c r="F134" s="128"/>
      <c r="G134" s="35"/>
    </row>
    <row r="135" spans="1:7" x14ac:dyDescent="0.2">
      <c r="A135" s="29"/>
      <c r="B135" s="101"/>
      <c r="C135" s="41"/>
      <c r="D135" s="160"/>
      <c r="E135" s="108"/>
      <c r="F135" s="128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60"/>
      <c r="E137" s="108"/>
      <c r="F137" s="128"/>
      <c r="G137" s="35"/>
    </row>
    <row r="138" spans="1:7" x14ac:dyDescent="0.2">
      <c r="A138" s="29"/>
      <c r="B138" s="101"/>
      <c r="C138" s="41"/>
      <c r="D138" s="160"/>
      <c r="E138" s="108"/>
      <c r="F138" s="128"/>
      <c r="G138" s="35"/>
    </row>
    <row r="139" spans="1:7" x14ac:dyDescent="0.2">
      <c r="A139" s="29"/>
      <c r="B139" s="101"/>
      <c r="C139" s="41"/>
      <c r="D139" s="136"/>
      <c r="E139" s="153"/>
      <c r="F139" s="128"/>
      <c r="G139" s="35"/>
    </row>
    <row r="140" spans="1:7" x14ac:dyDescent="0.2">
      <c r="A140" s="29"/>
      <c r="B140" s="101"/>
      <c r="C140" s="41"/>
      <c r="D140" s="136"/>
      <c r="E140" s="102"/>
      <c r="F140" s="128"/>
      <c r="G140" s="35"/>
    </row>
    <row r="141" spans="1:7" x14ac:dyDescent="0.2">
      <c r="A141" s="29"/>
      <c r="B141" s="101"/>
      <c r="C141" s="31"/>
      <c r="D141" s="67"/>
      <c r="E141" s="131"/>
      <c r="F141" s="117"/>
      <c r="G141" s="35"/>
    </row>
    <row r="142" spans="1:7" x14ac:dyDescent="0.2">
      <c r="A142" s="29"/>
      <c r="B142" s="101"/>
      <c r="C142" s="41"/>
      <c r="D142" s="118"/>
      <c r="E142" s="108"/>
      <c r="F142" s="149"/>
      <c r="G142" s="35"/>
    </row>
    <row r="143" spans="1:7" x14ac:dyDescent="0.2">
      <c r="A143" s="29"/>
      <c r="B143" s="101"/>
      <c r="C143" s="41"/>
      <c r="D143" s="144"/>
      <c r="E143" s="108"/>
      <c r="F143" s="149"/>
      <c r="G143" s="35"/>
    </row>
    <row r="144" spans="1:7" ht="13.5" thickBot="1" x14ac:dyDescent="0.25">
      <c r="A144" s="45"/>
      <c r="B144" s="132"/>
      <c r="C144" s="115"/>
      <c r="D144" s="115"/>
      <c r="E144" s="132"/>
      <c r="F144" s="49" t="s">
        <v>15</v>
      </c>
      <c r="G144" s="50">
        <f>SUM(G110:G143)</f>
        <v>6175</v>
      </c>
    </row>
    <row r="145" spans="1:7" ht="13.5" thickTop="1" x14ac:dyDescent="0.2">
      <c r="A145" s="1149" t="s">
        <v>2248</v>
      </c>
      <c r="B145" s="1150"/>
      <c r="C145" s="1150"/>
      <c r="D145" s="1150"/>
      <c r="E145" s="1150"/>
      <c r="F145" s="1150"/>
      <c r="G145" s="1151"/>
    </row>
    <row r="146" spans="1:7" ht="13.5" thickBot="1" x14ac:dyDescent="0.25">
      <c r="A146" s="52"/>
      <c r="B146" s="103"/>
      <c r="C146" s="355" t="s">
        <v>8</v>
      </c>
      <c r="D146" s="54"/>
      <c r="E146" s="103"/>
      <c r="F146" s="55"/>
      <c r="G146" s="56"/>
    </row>
    <row r="147" spans="1:7" ht="13.5" thickTop="1" x14ac:dyDescent="0.2">
      <c r="A147" s="1130"/>
      <c r="B147" s="1131"/>
      <c r="C147" s="1131"/>
      <c r="D147" s="57" t="s">
        <v>11</v>
      </c>
      <c r="E147" s="1132" t="s">
        <v>12</v>
      </c>
      <c r="F147" s="1132"/>
      <c r="G147" s="1133"/>
    </row>
    <row r="148" spans="1:7" x14ac:dyDescent="0.2">
      <c r="A148" s="1134" t="s">
        <v>17</v>
      </c>
      <c r="B148" s="1135"/>
      <c r="C148" s="1135"/>
      <c r="D148" s="39"/>
      <c r="E148" s="1136"/>
      <c r="F148" s="1137"/>
      <c r="G148" s="1138"/>
    </row>
    <row r="149" spans="1:7" x14ac:dyDescent="0.2">
      <c r="A149" s="1134" t="s">
        <v>38</v>
      </c>
      <c r="B149" s="1135"/>
      <c r="C149" s="1135"/>
      <c r="D149" s="58" t="s">
        <v>1711</v>
      </c>
      <c r="E149" s="1139" t="s">
        <v>142</v>
      </c>
      <c r="F149" s="1139"/>
      <c r="G149" s="1140"/>
    </row>
    <row r="150" spans="1:7" ht="13.5" thickBot="1" x14ac:dyDescent="0.25">
      <c r="A150" s="1141" t="s">
        <v>39</v>
      </c>
      <c r="B150" s="1142"/>
      <c r="C150" s="1142"/>
      <c r="D150" s="356" t="s">
        <v>4119</v>
      </c>
      <c r="E150" s="1198" t="s">
        <v>0</v>
      </c>
      <c r="F150" s="1143"/>
      <c r="G150" s="1144"/>
    </row>
    <row r="151" spans="1:7" ht="16.5" x14ac:dyDescent="0.25">
      <c r="A151" s="1152" t="s">
        <v>29</v>
      </c>
      <c r="B151" s="1153"/>
      <c r="C151" s="1153"/>
      <c r="D151" s="1153"/>
      <c r="E151" s="1153"/>
      <c r="F151" s="1153"/>
      <c r="G151" s="1154"/>
    </row>
    <row r="152" spans="1:7" x14ac:dyDescent="0.2">
      <c r="A152" s="1155" t="s">
        <v>48</v>
      </c>
      <c r="B152" s="1156"/>
      <c r="C152" s="1156"/>
      <c r="D152" s="1156"/>
      <c r="E152" s="1156"/>
      <c r="F152" s="1156"/>
      <c r="G152" s="1157"/>
    </row>
    <row r="153" spans="1:7" x14ac:dyDescent="0.2">
      <c r="A153" s="1158" t="s">
        <v>49</v>
      </c>
      <c r="B153" s="1159"/>
      <c r="C153" s="1159"/>
      <c r="D153" s="1159"/>
      <c r="E153" s="1159"/>
      <c r="F153" s="1159"/>
      <c r="G153" s="1160"/>
    </row>
    <row r="154" spans="1:7" x14ac:dyDescent="0.2">
      <c r="A154" s="6"/>
      <c r="B154" s="99"/>
      <c r="C154" s="8"/>
      <c r="D154" s="9"/>
      <c r="E154" s="99"/>
      <c r="F154" s="10"/>
      <c r="G154" s="11" t="s">
        <v>20</v>
      </c>
    </row>
    <row r="155" spans="1:7" x14ac:dyDescent="0.2">
      <c r="A155" s="12" t="s">
        <v>1</v>
      </c>
      <c r="B155" s="13"/>
      <c r="C155" s="14" t="s">
        <v>9</v>
      </c>
      <c r="D155" s="13"/>
      <c r="E155" s="343" t="s">
        <v>2397</v>
      </c>
      <c r="F155" s="98"/>
      <c r="G155" s="344" t="s">
        <v>2309</v>
      </c>
    </row>
    <row r="156" spans="1:7" x14ac:dyDescent="0.2">
      <c r="A156" s="17" t="s">
        <v>8</v>
      </c>
      <c r="B156" s="100"/>
      <c r="C156" s="19"/>
      <c r="D156" s="4"/>
      <c r="E156" s="1145"/>
      <c r="F156" s="1146"/>
      <c r="G156" s="20"/>
    </row>
    <row r="157" spans="1:7" x14ac:dyDescent="0.2">
      <c r="A157" s="21" t="s">
        <v>37</v>
      </c>
      <c r="B157" s="22"/>
      <c r="C157" s="22"/>
      <c r="D157" s="22"/>
      <c r="E157" s="23" t="s">
        <v>46</v>
      </c>
      <c r="F157" s="24"/>
      <c r="G157" s="378" t="s">
        <v>1109</v>
      </c>
    </row>
    <row r="158" spans="1:7" x14ac:dyDescent="0.2">
      <c r="A158" s="6"/>
      <c r="B158" s="99"/>
      <c r="C158" s="8"/>
      <c r="D158" s="8"/>
      <c r="E158" s="1147"/>
      <c r="F158" s="1148"/>
      <c r="G158" s="25"/>
    </row>
    <row r="159" spans="1:7" ht="26.25" thickBot="1" x14ac:dyDescent="0.25">
      <c r="A159" s="210" t="s">
        <v>47</v>
      </c>
      <c r="B159" s="28" t="s">
        <v>23</v>
      </c>
      <c r="C159" s="28" t="s">
        <v>34</v>
      </c>
      <c r="D159" s="110" t="s">
        <v>53</v>
      </c>
      <c r="E159" s="114" t="s">
        <v>54</v>
      </c>
      <c r="F159" s="111" t="s">
        <v>55</v>
      </c>
      <c r="G159" s="112" t="s">
        <v>35</v>
      </c>
    </row>
    <row r="160" spans="1:7" ht="13.5" thickTop="1" x14ac:dyDescent="0.2">
      <c r="A160" s="345">
        <v>1</v>
      </c>
      <c r="B160" s="101"/>
      <c r="C160" s="352" t="s">
        <v>178</v>
      </c>
      <c r="D160" s="622" t="s">
        <v>2398</v>
      </c>
      <c r="E160" s="383">
        <v>1</v>
      </c>
      <c r="F160" s="384">
        <v>959</v>
      </c>
      <c r="G160" s="353">
        <f>F160*E160</f>
        <v>959</v>
      </c>
    </row>
    <row r="161" spans="1:7" x14ac:dyDescent="0.2">
      <c r="A161" s="29">
        <v>2</v>
      </c>
      <c r="B161" s="101"/>
      <c r="C161" s="352" t="s">
        <v>178</v>
      </c>
      <c r="D161" s="351" t="s">
        <v>2399</v>
      </c>
      <c r="E161" s="158">
        <v>1</v>
      </c>
      <c r="F161" s="128">
        <v>1183</v>
      </c>
      <c r="G161" s="353">
        <f t="shared" ref="G161:G163" si="2">F161*E161</f>
        <v>1183</v>
      </c>
    </row>
    <row r="162" spans="1:7" x14ac:dyDescent="0.2">
      <c r="A162" s="29">
        <v>3</v>
      </c>
      <c r="B162" s="101"/>
      <c r="C162" s="352" t="s">
        <v>178</v>
      </c>
      <c r="D162" s="351" t="s">
        <v>2400</v>
      </c>
      <c r="E162" s="158">
        <v>1</v>
      </c>
      <c r="F162" s="149">
        <v>320</v>
      </c>
      <c r="G162" s="353">
        <f t="shared" si="2"/>
        <v>320</v>
      </c>
    </row>
    <row r="163" spans="1:7" x14ac:dyDescent="0.2">
      <c r="A163" s="29">
        <v>4</v>
      </c>
      <c r="B163" s="101"/>
      <c r="C163" s="352" t="s">
        <v>178</v>
      </c>
      <c r="D163" s="351" t="s">
        <v>2401</v>
      </c>
      <c r="E163" s="108">
        <v>1</v>
      </c>
      <c r="F163" s="128">
        <v>320</v>
      </c>
      <c r="G163" s="353">
        <f t="shared" si="2"/>
        <v>320</v>
      </c>
    </row>
    <row r="164" spans="1:7" x14ac:dyDescent="0.2">
      <c r="A164" s="29">
        <v>5</v>
      </c>
      <c r="B164" s="105"/>
      <c r="C164" s="352"/>
      <c r="D164" s="440" t="s">
        <v>2402</v>
      </c>
      <c r="E164" s="102"/>
      <c r="F164" s="128"/>
      <c r="G164" s="353">
        <v>950</v>
      </c>
    </row>
    <row r="165" spans="1:7" x14ac:dyDescent="0.2">
      <c r="A165" s="29"/>
      <c r="B165" s="151"/>
      <c r="C165" s="366"/>
      <c r="D165" s="351"/>
      <c r="E165" s="108"/>
      <c r="F165" s="150"/>
      <c r="G165" s="35"/>
    </row>
    <row r="166" spans="1:7" x14ac:dyDescent="0.2">
      <c r="A166" s="29"/>
      <c r="B166" s="151"/>
      <c r="C166" s="366"/>
      <c r="D166" s="351"/>
      <c r="E166" s="108"/>
      <c r="F166" s="150"/>
      <c r="G166" s="35"/>
    </row>
    <row r="167" spans="1:7" x14ac:dyDescent="0.2">
      <c r="A167" s="29"/>
      <c r="B167" s="101"/>
      <c r="C167" s="352"/>
      <c r="D167" s="351"/>
      <c r="E167" s="155"/>
      <c r="F167" s="128"/>
      <c r="G167" s="353"/>
    </row>
    <row r="168" spans="1:7" x14ac:dyDescent="0.2">
      <c r="A168" s="29"/>
      <c r="B168" s="106"/>
      <c r="C168" s="41"/>
      <c r="D168" s="357"/>
      <c r="E168" s="104"/>
      <c r="F168" s="128"/>
      <c r="G168" s="35"/>
    </row>
    <row r="169" spans="1:7" x14ac:dyDescent="0.2">
      <c r="A169" s="29"/>
      <c r="B169" s="105"/>
      <c r="C169" s="41"/>
      <c r="D169" s="136"/>
      <c r="E169" s="388"/>
      <c r="F169" s="152"/>
      <c r="G169" s="35"/>
    </row>
    <row r="170" spans="1:7" x14ac:dyDescent="0.2">
      <c r="A170" s="29"/>
      <c r="B170" s="105"/>
      <c r="C170" s="41"/>
      <c r="D170" s="136"/>
      <c r="E170" s="388"/>
      <c r="F170" s="152"/>
      <c r="G170" s="35"/>
    </row>
    <row r="171" spans="1:7" x14ac:dyDescent="0.2">
      <c r="A171" s="29"/>
      <c r="B171" s="107"/>
      <c r="C171" s="41"/>
      <c r="D171" s="136"/>
      <c r="E171" s="153"/>
      <c r="F171" s="128"/>
      <c r="G171" s="35"/>
    </row>
    <row r="172" spans="1:7" x14ac:dyDescent="0.2">
      <c r="A172" s="29"/>
      <c r="B172" s="107"/>
      <c r="C172" s="41"/>
      <c r="D172" s="67"/>
      <c r="E172" s="153"/>
      <c r="F172" s="128"/>
      <c r="G172" s="35"/>
    </row>
    <row r="173" spans="1:7" x14ac:dyDescent="0.2">
      <c r="A173" s="29"/>
      <c r="B173" s="101"/>
      <c r="C173" s="41"/>
      <c r="D173" s="67"/>
      <c r="E173" s="108"/>
      <c r="F173" s="128"/>
      <c r="G173" s="35"/>
    </row>
    <row r="174" spans="1:7" x14ac:dyDescent="0.2">
      <c r="A174" s="29"/>
      <c r="B174" s="101"/>
      <c r="C174" s="41"/>
      <c r="D174" s="67"/>
      <c r="E174" s="153"/>
      <c r="F174" s="128"/>
      <c r="G174" s="35"/>
    </row>
    <row r="175" spans="1:7" x14ac:dyDescent="0.2">
      <c r="A175" s="29"/>
      <c r="B175" s="106"/>
      <c r="C175" s="41"/>
      <c r="D175" s="67"/>
      <c r="E175" s="104"/>
      <c r="F175" s="154"/>
      <c r="G175" s="35"/>
    </row>
    <row r="176" spans="1:7" x14ac:dyDescent="0.2">
      <c r="A176" s="29"/>
      <c r="B176" s="105"/>
      <c r="C176" s="41"/>
      <c r="D176" s="130"/>
      <c r="E176" s="104"/>
      <c r="F176" s="154"/>
      <c r="G176" s="35"/>
    </row>
    <row r="177" spans="1:7" x14ac:dyDescent="0.2">
      <c r="A177" s="29"/>
      <c r="B177" s="105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67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136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7"/>
      <c r="E182" s="104"/>
      <c r="F182" s="154"/>
      <c r="G182" s="35"/>
    </row>
    <row r="183" spans="1:7" x14ac:dyDescent="0.2">
      <c r="A183" s="29"/>
      <c r="B183" s="101"/>
      <c r="C183" s="41"/>
      <c r="D183" s="159"/>
      <c r="E183" s="104"/>
      <c r="F183" s="154"/>
      <c r="G183" s="35"/>
    </row>
    <row r="184" spans="1:7" x14ac:dyDescent="0.2">
      <c r="A184" s="29"/>
      <c r="B184" s="101"/>
      <c r="C184" s="41"/>
      <c r="D184" s="160"/>
      <c r="E184" s="108"/>
      <c r="F184" s="128"/>
      <c r="G184" s="35"/>
    </row>
    <row r="185" spans="1:7" x14ac:dyDescent="0.2">
      <c r="A185" s="29"/>
      <c r="B185" s="101"/>
      <c r="C185" s="41"/>
      <c r="D185" s="160"/>
      <c r="E185" s="108"/>
      <c r="F185" s="128"/>
      <c r="G185" s="35"/>
    </row>
    <row r="186" spans="1:7" x14ac:dyDescent="0.2">
      <c r="A186" s="29"/>
      <c r="B186" s="101"/>
      <c r="C186" s="41"/>
      <c r="D186" s="160"/>
      <c r="E186" s="108"/>
      <c r="F186" s="128"/>
      <c r="G186" s="35"/>
    </row>
    <row r="187" spans="1:7" x14ac:dyDescent="0.2">
      <c r="A187" s="29"/>
      <c r="B187" s="101"/>
      <c r="C187" s="41"/>
      <c r="D187" s="160"/>
      <c r="E187" s="108"/>
      <c r="F187" s="128"/>
      <c r="G187" s="35"/>
    </row>
    <row r="188" spans="1:7" x14ac:dyDescent="0.2">
      <c r="A188" s="29"/>
      <c r="B188" s="101"/>
      <c r="C188" s="41"/>
      <c r="D188" s="160"/>
      <c r="E188" s="108"/>
      <c r="F188" s="128"/>
      <c r="G188" s="35"/>
    </row>
    <row r="189" spans="1:7" x14ac:dyDescent="0.2">
      <c r="A189" s="29"/>
      <c r="B189" s="101"/>
      <c r="C189" s="41"/>
      <c r="D189" s="136"/>
      <c r="E189" s="153"/>
      <c r="F189" s="128"/>
      <c r="G189" s="35"/>
    </row>
    <row r="190" spans="1:7" x14ac:dyDescent="0.2">
      <c r="A190" s="29"/>
      <c r="B190" s="101"/>
      <c r="C190" s="41"/>
      <c r="D190" s="136"/>
      <c r="E190" s="102"/>
      <c r="F190" s="128"/>
      <c r="G190" s="35"/>
    </row>
    <row r="191" spans="1:7" x14ac:dyDescent="0.2">
      <c r="A191" s="29"/>
      <c r="B191" s="101"/>
      <c r="C191" s="31"/>
      <c r="D191" s="67"/>
      <c r="E191" s="131"/>
      <c r="F191" s="117"/>
      <c r="G191" s="35"/>
    </row>
    <row r="192" spans="1:7" x14ac:dyDescent="0.2">
      <c r="A192" s="29"/>
      <c r="B192" s="101"/>
      <c r="C192" s="41"/>
      <c r="D192" s="118"/>
      <c r="E192" s="108"/>
      <c r="F192" s="149"/>
      <c r="G192" s="35"/>
    </row>
    <row r="193" spans="1:7" x14ac:dyDescent="0.2">
      <c r="A193" s="29"/>
      <c r="B193" s="101"/>
      <c r="C193" s="41"/>
      <c r="D193" s="144"/>
      <c r="E193" s="108"/>
      <c r="F193" s="149"/>
      <c r="G193" s="35"/>
    </row>
    <row r="194" spans="1:7" ht="13.5" thickBot="1" x14ac:dyDescent="0.25">
      <c r="A194" s="45"/>
      <c r="B194" s="132"/>
      <c r="C194" s="115"/>
      <c r="D194" s="115"/>
      <c r="E194" s="132"/>
      <c r="F194" s="49" t="s">
        <v>15</v>
      </c>
      <c r="G194" s="50">
        <f>SUM(G160:G193)</f>
        <v>3732</v>
      </c>
    </row>
    <row r="195" spans="1:7" ht="13.5" thickTop="1" x14ac:dyDescent="0.2">
      <c r="A195" s="1149" t="s">
        <v>2403</v>
      </c>
      <c r="B195" s="1150"/>
      <c r="C195" s="1150"/>
      <c r="D195" s="1150"/>
      <c r="E195" s="1150"/>
      <c r="F195" s="1150"/>
      <c r="G195" s="1151"/>
    </row>
    <row r="196" spans="1:7" ht="13.5" thickBot="1" x14ac:dyDescent="0.25">
      <c r="A196" s="52"/>
      <c r="B196" s="103"/>
      <c r="C196" s="355" t="s">
        <v>8</v>
      </c>
      <c r="D196" s="54"/>
      <c r="E196" s="103"/>
      <c r="F196" s="55"/>
      <c r="G196" s="56"/>
    </row>
    <row r="197" spans="1:7" ht="13.5" thickTop="1" x14ac:dyDescent="0.2">
      <c r="A197" s="1130"/>
      <c r="B197" s="1131"/>
      <c r="C197" s="1131"/>
      <c r="D197" s="57" t="s">
        <v>11</v>
      </c>
      <c r="E197" s="1132" t="s">
        <v>12</v>
      </c>
      <c r="F197" s="1132"/>
      <c r="G197" s="1133"/>
    </row>
    <row r="198" spans="1:7" x14ac:dyDescent="0.2">
      <c r="A198" s="1134" t="s">
        <v>17</v>
      </c>
      <c r="B198" s="1135"/>
      <c r="C198" s="1135"/>
      <c r="D198" s="39"/>
      <c r="E198" s="1136"/>
      <c r="F198" s="1137"/>
      <c r="G198" s="1138"/>
    </row>
    <row r="199" spans="1:7" x14ac:dyDescent="0.2">
      <c r="A199" s="1134" t="s">
        <v>38</v>
      </c>
      <c r="B199" s="1135"/>
      <c r="C199" s="1135"/>
      <c r="D199" s="58" t="s">
        <v>1711</v>
      </c>
      <c r="E199" s="1139" t="s">
        <v>142</v>
      </c>
      <c r="F199" s="1139"/>
      <c r="G199" s="1140"/>
    </row>
    <row r="200" spans="1:7" ht="13.5" thickBot="1" x14ac:dyDescent="0.25">
      <c r="A200" s="1141" t="s">
        <v>39</v>
      </c>
      <c r="B200" s="1142"/>
      <c r="C200" s="1142"/>
      <c r="D200" s="356" t="s">
        <v>4119</v>
      </c>
      <c r="E200" s="1198" t="s">
        <v>0</v>
      </c>
      <c r="F200" s="1143"/>
      <c r="G200" s="1144"/>
    </row>
    <row r="201" spans="1:7" ht="16.5" x14ac:dyDescent="0.25">
      <c r="A201" s="1152" t="s">
        <v>29</v>
      </c>
      <c r="B201" s="1153"/>
      <c r="C201" s="1153"/>
      <c r="D201" s="1153"/>
      <c r="E201" s="1153"/>
      <c r="F201" s="1153"/>
      <c r="G201" s="1154"/>
    </row>
    <row r="202" spans="1:7" x14ac:dyDescent="0.2">
      <c r="A202" s="1155" t="s">
        <v>48</v>
      </c>
      <c r="B202" s="1156"/>
      <c r="C202" s="1156"/>
      <c r="D202" s="1156"/>
      <c r="E202" s="1156"/>
      <c r="F202" s="1156"/>
      <c r="G202" s="1157"/>
    </row>
    <row r="203" spans="1:7" x14ac:dyDescent="0.2">
      <c r="A203" s="1158" t="s">
        <v>49</v>
      </c>
      <c r="B203" s="1159"/>
      <c r="C203" s="1159"/>
      <c r="D203" s="1159"/>
      <c r="E203" s="1159"/>
      <c r="F203" s="1159"/>
      <c r="G203" s="1160"/>
    </row>
    <row r="204" spans="1:7" x14ac:dyDescent="0.2">
      <c r="A204" s="6"/>
      <c r="B204" s="99"/>
      <c r="C204" s="8"/>
      <c r="D204" s="9"/>
      <c r="E204" s="99"/>
      <c r="F204" s="10"/>
      <c r="G204" s="11" t="s">
        <v>20</v>
      </c>
    </row>
    <row r="205" spans="1:7" x14ac:dyDescent="0.2">
      <c r="A205" s="12" t="s">
        <v>1</v>
      </c>
      <c r="B205" s="13"/>
      <c r="C205" s="14" t="s">
        <v>9</v>
      </c>
      <c r="D205" s="13"/>
      <c r="E205" s="343" t="s">
        <v>2892</v>
      </c>
      <c r="F205" s="98"/>
      <c r="G205" s="344" t="s">
        <v>2870</v>
      </c>
    </row>
    <row r="206" spans="1:7" x14ac:dyDescent="0.2">
      <c r="A206" s="17" t="s">
        <v>8</v>
      </c>
      <c r="B206" s="100"/>
      <c r="C206" s="19"/>
      <c r="D206" s="4"/>
      <c r="E206" s="1145"/>
      <c r="F206" s="1146"/>
      <c r="G206" s="20"/>
    </row>
    <row r="207" spans="1:7" x14ac:dyDescent="0.2">
      <c r="A207" s="21" t="s">
        <v>37</v>
      </c>
      <c r="B207" s="22"/>
      <c r="C207" s="22"/>
      <c r="D207" s="22"/>
      <c r="E207" s="23" t="s">
        <v>46</v>
      </c>
      <c r="F207" s="24"/>
      <c r="G207" s="378" t="s">
        <v>1109</v>
      </c>
    </row>
    <row r="208" spans="1:7" x14ac:dyDescent="0.2">
      <c r="A208" s="6"/>
      <c r="B208" s="99"/>
      <c r="C208" s="8"/>
      <c r="D208" s="8"/>
      <c r="E208" s="1147"/>
      <c r="F208" s="1148"/>
      <c r="G208" s="25"/>
    </row>
    <row r="209" spans="1:7" ht="26.25" thickBot="1" x14ac:dyDescent="0.25">
      <c r="A209" s="210" t="s">
        <v>47</v>
      </c>
      <c r="B209" s="28" t="s">
        <v>23</v>
      </c>
      <c r="C209" s="28" t="s">
        <v>34</v>
      </c>
      <c r="D209" s="110" t="s">
        <v>53</v>
      </c>
      <c r="E209" s="114" t="s">
        <v>54</v>
      </c>
      <c r="F209" s="111" t="s">
        <v>55</v>
      </c>
      <c r="G209" s="112" t="s">
        <v>35</v>
      </c>
    </row>
    <row r="210" spans="1:7" ht="13.5" thickTop="1" x14ac:dyDescent="0.2">
      <c r="A210" s="345">
        <v>1</v>
      </c>
      <c r="B210" s="101"/>
      <c r="C210" s="352" t="s">
        <v>2311</v>
      </c>
      <c r="D210" s="622" t="s">
        <v>2310</v>
      </c>
      <c r="E210" s="383">
        <v>125</v>
      </c>
      <c r="F210" s="384">
        <v>40</v>
      </c>
      <c r="G210" s="353">
        <f>F210*E210</f>
        <v>5000</v>
      </c>
    </row>
    <row r="211" spans="1:7" x14ac:dyDescent="0.2">
      <c r="A211" s="29"/>
      <c r="B211" s="101"/>
      <c r="C211" s="352"/>
      <c r="D211" s="351"/>
      <c r="E211" s="158"/>
      <c r="F211" s="128"/>
      <c r="G211" s="353"/>
    </row>
    <row r="212" spans="1:7" x14ac:dyDescent="0.2">
      <c r="A212" s="29"/>
      <c r="B212" s="101"/>
      <c r="C212" s="352"/>
      <c r="D212" s="351"/>
      <c r="E212" s="158"/>
      <c r="F212" s="149"/>
      <c r="G212" s="353"/>
    </row>
    <row r="213" spans="1:7" x14ac:dyDescent="0.2">
      <c r="A213" s="29"/>
      <c r="B213" s="101"/>
      <c r="C213" s="352"/>
      <c r="D213" s="351"/>
      <c r="E213" s="108"/>
      <c r="F213" s="128"/>
      <c r="G213" s="353"/>
    </row>
    <row r="214" spans="1:7" x14ac:dyDescent="0.2">
      <c r="A214" s="29"/>
      <c r="B214" s="105"/>
      <c r="C214" s="352"/>
      <c r="D214" s="440"/>
      <c r="E214" s="102"/>
      <c r="F214" s="128"/>
      <c r="G214" s="353"/>
    </row>
    <row r="215" spans="1:7" x14ac:dyDescent="0.2">
      <c r="A215" s="29"/>
      <c r="B215" s="151"/>
      <c r="C215" s="366"/>
      <c r="D215" s="351"/>
      <c r="E215" s="108"/>
      <c r="F215" s="150"/>
      <c r="G215" s="35"/>
    </row>
    <row r="216" spans="1:7" x14ac:dyDescent="0.2">
      <c r="A216" s="29"/>
      <c r="B216" s="151"/>
      <c r="C216" s="366"/>
      <c r="D216" s="351"/>
      <c r="E216" s="108"/>
      <c r="F216" s="150"/>
      <c r="G216" s="35"/>
    </row>
    <row r="217" spans="1:7" x14ac:dyDescent="0.2">
      <c r="A217" s="29"/>
      <c r="B217" s="101"/>
      <c r="C217" s="352"/>
      <c r="D217" s="351"/>
      <c r="E217" s="155"/>
      <c r="F217" s="128"/>
      <c r="G217" s="353"/>
    </row>
    <row r="218" spans="1:7" x14ac:dyDescent="0.2">
      <c r="A218" s="29"/>
      <c r="B218" s="106"/>
      <c r="C218" s="41"/>
      <c r="D218" s="357"/>
      <c r="E218" s="104"/>
      <c r="F218" s="128"/>
      <c r="G218" s="35"/>
    </row>
    <row r="219" spans="1:7" x14ac:dyDescent="0.2">
      <c r="A219" s="29"/>
      <c r="B219" s="105"/>
      <c r="C219" s="41"/>
      <c r="D219" s="136"/>
      <c r="E219" s="388"/>
      <c r="F219" s="152"/>
      <c r="G219" s="35"/>
    </row>
    <row r="220" spans="1:7" x14ac:dyDescent="0.2">
      <c r="A220" s="29"/>
      <c r="B220" s="105"/>
      <c r="C220" s="41"/>
      <c r="D220" s="136"/>
      <c r="E220" s="388"/>
      <c r="F220" s="152"/>
      <c r="G220" s="35"/>
    </row>
    <row r="221" spans="1:7" x14ac:dyDescent="0.2">
      <c r="A221" s="29"/>
      <c r="B221" s="107"/>
      <c r="C221" s="41"/>
      <c r="D221" s="136"/>
      <c r="E221" s="153"/>
      <c r="F221" s="128"/>
      <c r="G221" s="35"/>
    </row>
    <row r="222" spans="1:7" x14ac:dyDescent="0.2">
      <c r="A222" s="29"/>
      <c r="B222" s="107"/>
      <c r="C222" s="41"/>
      <c r="D222" s="67"/>
      <c r="E222" s="153"/>
      <c r="F222" s="128"/>
      <c r="G222" s="35"/>
    </row>
    <row r="223" spans="1:7" x14ac:dyDescent="0.2">
      <c r="A223" s="29"/>
      <c r="B223" s="101"/>
      <c r="C223" s="41"/>
      <c r="D223" s="67"/>
      <c r="E223" s="108"/>
      <c r="F223" s="128"/>
      <c r="G223" s="35"/>
    </row>
    <row r="224" spans="1:7" x14ac:dyDescent="0.2">
      <c r="A224" s="29"/>
      <c r="B224" s="101"/>
      <c r="C224" s="41"/>
      <c r="D224" s="67"/>
      <c r="E224" s="153"/>
      <c r="F224" s="128"/>
      <c r="G224" s="35"/>
    </row>
    <row r="225" spans="1:7" x14ac:dyDescent="0.2">
      <c r="A225" s="29"/>
      <c r="B225" s="106"/>
      <c r="C225" s="41"/>
      <c r="D225" s="67"/>
      <c r="E225" s="104"/>
      <c r="F225" s="154"/>
      <c r="G225" s="35"/>
    </row>
    <row r="226" spans="1:7" x14ac:dyDescent="0.2">
      <c r="A226" s="29"/>
      <c r="B226" s="105"/>
      <c r="C226" s="41"/>
      <c r="D226" s="130"/>
      <c r="E226" s="104"/>
      <c r="F226" s="154"/>
      <c r="G226" s="35"/>
    </row>
    <row r="227" spans="1:7" x14ac:dyDescent="0.2">
      <c r="A227" s="29"/>
      <c r="B227" s="105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67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7"/>
      <c r="E232" s="104"/>
      <c r="F232" s="154"/>
      <c r="G232" s="35"/>
    </row>
    <row r="233" spans="1:7" x14ac:dyDescent="0.2">
      <c r="A233" s="29"/>
      <c r="B233" s="101"/>
      <c r="C233" s="41"/>
      <c r="D233" s="159"/>
      <c r="E233" s="104"/>
      <c r="F233" s="154"/>
      <c r="G233" s="35"/>
    </row>
    <row r="234" spans="1:7" x14ac:dyDescent="0.2">
      <c r="A234" s="29"/>
      <c r="B234" s="101"/>
      <c r="C234" s="41"/>
      <c r="D234" s="160"/>
      <c r="E234" s="108"/>
      <c r="F234" s="128"/>
      <c r="G234" s="35"/>
    </row>
    <row r="235" spans="1:7" x14ac:dyDescent="0.2">
      <c r="A235" s="29"/>
      <c r="B235" s="101"/>
      <c r="C235" s="41"/>
      <c r="D235" s="160"/>
      <c r="E235" s="108"/>
      <c r="F235" s="128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60"/>
      <c r="E237" s="108"/>
      <c r="F237" s="128"/>
      <c r="G237" s="35"/>
    </row>
    <row r="238" spans="1:7" x14ac:dyDescent="0.2">
      <c r="A238" s="29"/>
      <c r="B238" s="101"/>
      <c r="C238" s="41"/>
      <c r="D238" s="160"/>
      <c r="E238" s="108"/>
      <c r="F238" s="128"/>
      <c r="G238" s="35"/>
    </row>
    <row r="239" spans="1:7" x14ac:dyDescent="0.2">
      <c r="A239" s="29"/>
      <c r="B239" s="101"/>
      <c r="C239" s="41"/>
      <c r="D239" s="136"/>
      <c r="E239" s="153"/>
      <c r="F239" s="128"/>
      <c r="G239" s="35"/>
    </row>
    <row r="240" spans="1:7" x14ac:dyDescent="0.2">
      <c r="A240" s="29"/>
      <c r="B240" s="101"/>
      <c r="C240" s="41"/>
      <c r="D240" s="136"/>
      <c r="E240" s="102"/>
      <c r="F240" s="128"/>
      <c r="G240" s="35"/>
    </row>
    <row r="241" spans="1:7" x14ac:dyDescent="0.2">
      <c r="A241" s="29"/>
      <c r="B241" s="101"/>
      <c r="C241" s="31"/>
      <c r="D241" s="67"/>
      <c r="E241" s="131"/>
      <c r="F241" s="117"/>
      <c r="G241" s="35"/>
    </row>
    <row r="242" spans="1:7" x14ac:dyDescent="0.2">
      <c r="A242" s="29"/>
      <c r="B242" s="101"/>
      <c r="C242" s="41"/>
      <c r="D242" s="118"/>
      <c r="E242" s="108"/>
      <c r="F242" s="149"/>
      <c r="G242" s="35"/>
    </row>
    <row r="243" spans="1:7" x14ac:dyDescent="0.2">
      <c r="A243" s="29"/>
      <c r="B243" s="101"/>
      <c r="C243" s="41"/>
      <c r="D243" s="144"/>
      <c r="E243" s="108"/>
      <c r="F243" s="149"/>
      <c r="G243" s="35"/>
    </row>
    <row r="244" spans="1:7" ht="13.5" thickBot="1" x14ac:dyDescent="0.25">
      <c r="A244" s="45"/>
      <c r="B244" s="132"/>
      <c r="C244" s="115"/>
      <c r="D244" s="115"/>
      <c r="E244" s="132"/>
      <c r="F244" s="49" t="s">
        <v>15</v>
      </c>
      <c r="G244" s="50">
        <f>SUM(G210:G243)</f>
        <v>5000</v>
      </c>
    </row>
    <row r="245" spans="1:7" ht="13.5" thickTop="1" x14ac:dyDescent="0.2">
      <c r="A245" s="1149" t="s">
        <v>2538</v>
      </c>
      <c r="B245" s="1150"/>
      <c r="C245" s="1150"/>
      <c r="D245" s="1150"/>
      <c r="E245" s="1150"/>
      <c r="F245" s="1150"/>
      <c r="G245" s="1151"/>
    </row>
    <row r="246" spans="1:7" ht="13.5" thickBot="1" x14ac:dyDescent="0.25">
      <c r="A246" s="52"/>
      <c r="B246" s="103"/>
      <c r="C246" s="355" t="s">
        <v>8</v>
      </c>
      <c r="D246" s="54"/>
      <c r="E246" s="103"/>
      <c r="F246" s="55"/>
      <c r="G246" s="56"/>
    </row>
    <row r="247" spans="1:7" ht="13.5" thickTop="1" x14ac:dyDescent="0.2">
      <c r="A247" s="1130"/>
      <c r="B247" s="1131"/>
      <c r="C247" s="1131"/>
      <c r="D247" s="57" t="s">
        <v>11</v>
      </c>
      <c r="E247" s="1132" t="s">
        <v>12</v>
      </c>
      <c r="F247" s="1132"/>
      <c r="G247" s="1133"/>
    </row>
    <row r="248" spans="1:7" x14ac:dyDescent="0.2">
      <c r="A248" s="1134" t="s">
        <v>17</v>
      </c>
      <c r="B248" s="1135"/>
      <c r="C248" s="1135"/>
      <c r="D248" s="39"/>
      <c r="E248" s="1136"/>
      <c r="F248" s="1137"/>
      <c r="G248" s="1138"/>
    </row>
    <row r="249" spans="1:7" x14ac:dyDescent="0.2">
      <c r="A249" s="1134" t="s">
        <v>38</v>
      </c>
      <c r="B249" s="1135"/>
      <c r="C249" s="1135"/>
      <c r="D249" s="58" t="s">
        <v>1711</v>
      </c>
      <c r="E249" s="1139" t="s">
        <v>142</v>
      </c>
      <c r="F249" s="1139"/>
      <c r="G249" s="1140"/>
    </row>
    <row r="250" spans="1:7" ht="13.5" thickBot="1" x14ac:dyDescent="0.25">
      <c r="A250" s="1141" t="s">
        <v>39</v>
      </c>
      <c r="B250" s="1142"/>
      <c r="C250" s="1142"/>
      <c r="D250" s="356" t="s">
        <v>4119</v>
      </c>
      <c r="E250" s="1198" t="s">
        <v>0</v>
      </c>
      <c r="F250" s="1143"/>
      <c r="G250" s="1144"/>
    </row>
    <row r="251" spans="1:7" ht="16.5" x14ac:dyDescent="0.25">
      <c r="A251" s="1152" t="s">
        <v>29</v>
      </c>
      <c r="B251" s="1153"/>
      <c r="C251" s="1153"/>
      <c r="D251" s="1153"/>
      <c r="E251" s="1153"/>
      <c r="F251" s="1153"/>
      <c r="G251" s="1154"/>
    </row>
    <row r="252" spans="1:7" x14ac:dyDescent="0.2">
      <c r="A252" s="1155" t="s">
        <v>48</v>
      </c>
      <c r="B252" s="1156"/>
      <c r="C252" s="1156"/>
      <c r="D252" s="1156"/>
      <c r="E252" s="1156"/>
      <c r="F252" s="1156"/>
      <c r="G252" s="1157"/>
    </row>
    <row r="253" spans="1:7" x14ac:dyDescent="0.2">
      <c r="A253" s="1158" t="s">
        <v>49</v>
      </c>
      <c r="B253" s="1159"/>
      <c r="C253" s="1159"/>
      <c r="D253" s="1159"/>
      <c r="E253" s="1159"/>
      <c r="F253" s="1159"/>
      <c r="G253" s="1160"/>
    </row>
    <row r="254" spans="1:7" x14ac:dyDescent="0.2">
      <c r="A254" s="6"/>
      <c r="B254" s="99"/>
      <c r="C254" s="8"/>
      <c r="D254" s="9"/>
      <c r="E254" s="99"/>
      <c r="F254" s="10"/>
      <c r="G254" s="11" t="s">
        <v>20</v>
      </c>
    </row>
    <row r="255" spans="1:7" x14ac:dyDescent="0.2">
      <c r="A255" s="12" t="s">
        <v>1</v>
      </c>
      <c r="B255" s="13"/>
      <c r="C255" s="14" t="s">
        <v>9</v>
      </c>
      <c r="D255" s="13"/>
      <c r="E255" s="343" t="s">
        <v>2908</v>
      </c>
      <c r="F255" s="98"/>
      <c r="G255" s="344" t="s">
        <v>2870</v>
      </c>
    </row>
    <row r="256" spans="1:7" x14ac:dyDescent="0.2">
      <c r="A256" s="17" t="s">
        <v>8</v>
      </c>
      <c r="B256" s="100"/>
      <c r="C256" s="19"/>
      <c r="D256" s="4"/>
      <c r="E256" s="1145"/>
      <c r="F256" s="1146"/>
      <c r="G256" s="20"/>
    </row>
    <row r="257" spans="1:7" x14ac:dyDescent="0.2">
      <c r="A257" s="21" t="s">
        <v>37</v>
      </c>
      <c r="B257" s="22"/>
      <c r="C257" s="22"/>
      <c r="D257" s="22"/>
      <c r="E257" s="23" t="s">
        <v>46</v>
      </c>
      <c r="F257" s="24"/>
      <c r="G257" s="378" t="s">
        <v>1109</v>
      </c>
    </row>
    <row r="258" spans="1:7" x14ac:dyDescent="0.2">
      <c r="A258" s="6"/>
      <c r="B258" s="99"/>
      <c r="C258" s="8"/>
      <c r="D258" s="8"/>
      <c r="E258" s="1147"/>
      <c r="F258" s="1148"/>
      <c r="G258" s="25"/>
    </row>
    <row r="259" spans="1:7" ht="26.25" thickBot="1" x14ac:dyDescent="0.25">
      <c r="A259" s="210" t="s">
        <v>47</v>
      </c>
      <c r="B259" s="28" t="s">
        <v>23</v>
      </c>
      <c r="C259" s="28" t="s">
        <v>34</v>
      </c>
      <c r="D259" s="110" t="s">
        <v>53</v>
      </c>
      <c r="E259" s="114" t="s">
        <v>54</v>
      </c>
      <c r="F259" s="111" t="s">
        <v>55</v>
      </c>
      <c r="G259" s="112" t="s">
        <v>35</v>
      </c>
    </row>
    <row r="260" spans="1:7" ht="13.5" thickTop="1" x14ac:dyDescent="0.2">
      <c r="A260" s="345">
        <v>1</v>
      </c>
      <c r="B260" s="101"/>
      <c r="C260" s="352" t="s">
        <v>149</v>
      </c>
      <c r="D260" s="622" t="s">
        <v>2876</v>
      </c>
      <c r="E260" s="383">
        <v>20</v>
      </c>
      <c r="F260" s="384">
        <v>107</v>
      </c>
      <c r="G260" s="353">
        <f>F260*E260</f>
        <v>2140</v>
      </c>
    </row>
    <row r="261" spans="1:7" x14ac:dyDescent="0.2">
      <c r="A261" s="29"/>
      <c r="B261" s="101"/>
      <c r="C261" s="352"/>
      <c r="D261" s="351"/>
      <c r="E261" s="158"/>
      <c r="F261" s="128"/>
      <c r="G261" s="353"/>
    </row>
    <row r="262" spans="1:7" x14ac:dyDescent="0.2">
      <c r="A262" s="29"/>
      <c r="B262" s="101"/>
      <c r="C262" s="352"/>
      <c r="D262" s="351"/>
      <c r="E262" s="158"/>
      <c r="F262" s="149"/>
      <c r="G262" s="353"/>
    </row>
    <row r="263" spans="1:7" x14ac:dyDescent="0.2">
      <c r="A263" s="29"/>
      <c r="B263" s="101"/>
      <c r="C263" s="352"/>
      <c r="D263" s="351"/>
      <c r="E263" s="108"/>
      <c r="F263" s="128"/>
      <c r="G263" s="353"/>
    </row>
    <row r="264" spans="1:7" x14ac:dyDescent="0.2">
      <c r="A264" s="29"/>
      <c r="B264" s="105"/>
      <c r="C264" s="352"/>
      <c r="D264" s="440"/>
      <c r="E264" s="102"/>
      <c r="F264" s="128"/>
      <c r="G264" s="353"/>
    </row>
    <row r="265" spans="1:7" x14ac:dyDescent="0.2">
      <c r="A265" s="29"/>
      <c r="B265" s="151"/>
      <c r="C265" s="366"/>
      <c r="D265" s="351"/>
      <c r="E265" s="108"/>
      <c r="F265" s="150"/>
      <c r="G265" s="35"/>
    </row>
    <row r="266" spans="1:7" x14ac:dyDescent="0.2">
      <c r="A266" s="29"/>
      <c r="B266" s="151"/>
      <c r="C266" s="366"/>
      <c r="D266" s="351"/>
      <c r="E266" s="108"/>
      <c r="F266" s="150"/>
      <c r="G266" s="35"/>
    </row>
    <row r="267" spans="1:7" x14ac:dyDescent="0.2">
      <c r="A267" s="29"/>
      <c r="B267" s="101"/>
      <c r="C267" s="352"/>
      <c r="D267" s="351"/>
      <c r="E267" s="155"/>
      <c r="F267" s="128"/>
      <c r="G267" s="353"/>
    </row>
    <row r="268" spans="1:7" x14ac:dyDescent="0.2">
      <c r="A268" s="29"/>
      <c r="B268" s="106"/>
      <c r="C268" s="41"/>
      <c r="D268" s="357"/>
      <c r="E268" s="104"/>
      <c r="F268" s="128"/>
      <c r="G268" s="35"/>
    </row>
    <row r="269" spans="1:7" x14ac:dyDescent="0.2">
      <c r="A269" s="29"/>
      <c r="B269" s="105"/>
      <c r="C269" s="41"/>
      <c r="D269" s="136"/>
      <c r="E269" s="388"/>
      <c r="F269" s="152"/>
      <c r="G269" s="35"/>
    </row>
    <row r="270" spans="1:7" x14ac:dyDescent="0.2">
      <c r="A270" s="29"/>
      <c r="B270" s="105"/>
      <c r="C270" s="41"/>
      <c r="D270" s="136"/>
      <c r="E270" s="388"/>
      <c r="F270" s="152"/>
      <c r="G270" s="35"/>
    </row>
    <row r="271" spans="1:7" x14ac:dyDescent="0.2">
      <c r="A271" s="29"/>
      <c r="B271" s="107"/>
      <c r="C271" s="41"/>
      <c r="D271" s="136"/>
      <c r="E271" s="153"/>
      <c r="F271" s="128"/>
      <c r="G271" s="35"/>
    </row>
    <row r="272" spans="1:7" x14ac:dyDescent="0.2">
      <c r="A272" s="29"/>
      <c r="B272" s="107"/>
      <c r="C272" s="41"/>
      <c r="D272" s="67"/>
      <c r="E272" s="153"/>
      <c r="F272" s="128"/>
      <c r="G272" s="35"/>
    </row>
    <row r="273" spans="1:7" x14ac:dyDescent="0.2">
      <c r="A273" s="29"/>
      <c r="B273" s="101"/>
      <c r="C273" s="41"/>
      <c r="D273" s="67"/>
      <c r="E273" s="108"/>
      <c r="F273" s="128"/>
      <c r="G273" s="35"/>
    </row>
    <row r="274" spans="1:7" x14ac:dyDescent="0.2">
      <c r="A274" s="29"/>
      <c r="B274" s="101"/>
      <c r="C274" s="41"/>
      <c r="D274" s="67"/>
      <c r="E274" s="153"/>
      <c r="F274" s="128"/>
      <c r="G274" s="35"/>
    </row>
    <row r="275" spans="1:7" x14ac:dyDescent="0.2">
      <c r="A275" s="29"/>
      <c r="B275" s="106"/>
      <c r="C275" s="41"/>
      <c r="D275" s="67"/>
      <c r="E275" s="104"/>
      <c r="F275" s="154"/>
      <c r="G275" s="35"/>
    </row>
    <row r="276" spans="1:7" x14ac:dyDescent="0.2">
      <c r="A276" s="29"/>
      <c r="B276" s="105"/>
      <c r="C276" s="41"/>
      <c r="D276" s="130"/>
      <c r="E276" s="104"/>
      <c r="F276" s="154"/>
      <c r="G276" s="35"/>
    </row>
    <row r="277" spans="1:7" x14ac:dyDescent="0.2">
      <c r="A277" s="29"/>
      <c r="B277" s="105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67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136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7"/>
      <c r="E282" s="104"/>
      <c r="F282" s="154"/>
      <c r="G282" s="35"/>
    </row>
    <row r="283" spans="1:7" x14ac:dyDescent="0.2">
      <c r="A283" s="29"/>
      <c r="B283" s="101"/>
      <c r="C283" s="41"/>
      <c r="D283" s="159"/>
      <c r="E283" s="104"/>
      <c r="F283" s="154"/>
      <c r="G283" s="35"/>
    </row>
    <row r="284" spans="1:7" x14ac:dyDescent="0.2">
      <c r="A284" s="29"/>
      <c r="B284" s="101"/>
      <c r="C284" s="41"/>
      <c r="D284" s="160"/>
      <c r="E284" s="108"/>
      <c r="F284" s="128"/>
      <c r="G284" s="35"/>
    </row>
    <row r="285" spans="1:7" x14ac:dyDescent="0.2">
      <c r="A285" s="29"/>
      <c r="B285" s="101"/>
      <c r="C285" s="41"/>
      <c r="D285" s="160"/>
      <c r="E285" s="108"/>
      <c r="F285" s="128"/>
      <c r="G285" s="35"/>
    </row>
    <row r="286" spans="1:7" x14ac:dyDescent="0.2">
      <c r="A286" s="29"/>
      <c r="B286" s="101"/>
      <c r="C286" s="41"/>
      <c r="D286" s="160"/>
      <c r="E286" s="108"/>
      <c r="F286" s="128"/>
      <c r="G286" s="35"/>
    </row>
    <row r="287" spans="1:7" x14ac:dyDescent="0.2">
      <c r="A287" s="29"/>
      <c r="B287" s="101"/>
      <c r="C287" s="41"/>
      <c r="D287" s="160"/>
      <c r="E287" s="108"/>
      <c r="F287" s="128"/>
      <c r="G287" s="35"/>
    </row>
    <row r="288" spans="1:7" x14ac:dyDescent="0.2">
      <c r="A288" s="29"/>
      <c r="B288" s="101"/>
      <c r="C288" s="41"/>
      <c r="D288" s="160"/>
      <c r="E288" s="108"/>
      <c r="F288" s="128"/>
      <c r="G288" s="35"/>
    </row>
    <row r="289" spans="1:7" x14ac:dyDescent="0.2">
      <c r="A289" s="29"/>
      <c r="B289" s="101"/>
      <c r="C289" s="41"/>
      <c r="D289" s="136"/>
      <c r="E289" s="153"/>
      <c r="F289" s="128"/>
      <c r="G289" s="35"/>
    </row>
    <row r="290" spans="1:7" x14ac:dyDescent="0.2">
      <c r="A290" s="29"/>
      <c r="B290" s="101"/>
      <c r="C290" s="41"/>
      <c r="D290" s="136"/>
      <c r="E290" s="102"/>
      <c r="F290" s="128"/>
      <c r="G290" s="35"/>
    </row>
    <row r="291" spans="1:7" x14ac:dyDescent="0.2">
      <c r="A291" s="29"/>
      <c r="B291" s="101"/>
      <c r="C291" s="31"/>
      <c r="D291" s="67"/>
      <c r="E291" s="131"/>
      <c r="F291" s="117"/>
      <c r="G291" s="35"/>
    </row>
    <row r="292" spans="1:7" x14ac:dyDescent="0.2">
      <c r="A292" s="29"/>
      <c r="B292" s="101"/>
      <c r="C292" s="41"/>
      <c r="D292" s="118"/>
      <c r="E292" s="108"/>
      <c r="F292" s="149"/>
      <c r="G292" s="35"/>
    </row>
    <row r="293" spans="1:7" x14ac:dyDescent="0.2">
      <c r="A293" s="29"/>
      <c r="B293" s="101"/>
      <c r="C293" s="41"/>
      <c r="D293" s="144"/>
      <c r="E293" s="108"/>
      <c r="F293" s="149"/>
      <c r="G293" s="35"/>
    </row>
    <row r="294" spans="1:7" ht="13.5" thickBot="1" x14ac:dyDescent="0.25">
      <c r="A294" s="45"/>
      <c r="B294" s="132"/>
      <c r="C294" s="115"/>
      <c r="D294" s="115"/>
      <c r="E294" s="132"/>
      <c r="F294" s="49" t="s">
        <v>15</v>
      </c>
      <c r="G294" s="50">
        <f>SUM(G260:G293)</f>
        <v>2140</v>
      </c>
    </row>
    <row r="295" spans="1:7" ht="13.5" thickTop="1" x14ac:dyDescent="0.2">
      <c r="A295" s="1149" t="s">
        <v>3325</v>
      </c>
      <c r="B295" s="1150"/>
      <c r="C295" s="1150"/>
      <c r="D295" s="1150"/>
      <c r="E295" s="1150"/>
      <c r="F295" s="1150"/>
      <c r="G295" s="1151"/>
    </row>
    <row r="296" spans="1:7" ht="13.5" thickBot="1" x14ac:dyDescent="0.25">
      <c r="A296" s="52"/>
      <c r="B296" s="103"/>
      <c r="C296" s="355" t="s">
        <v>3793</v>
      </c>
      <c r="D296" s="54"/>
      <c r="E296" s="103"/>
      <c r="F296" s="55"/>
      <c r="G296" s="56"/>
    </row>
    <row r="297" spans="1:7" ht="13.5" thickTop="1" x14ac:dyDescent="0.2">
      <c r="A297" s="1130"/>
      <c r="B297" s="1131"/>
      <c r="C297" s="1131"/>
      <c r="D297" s="57" t="s">
        <v>11</v>
      </c>
      <c r="E297" s="1132" t="s">
        <v>12</v>
      </c>
      <c r="F297" s="1132"/>
      <c r="G297" s="1133"/>
    </row>
    <row r="298" spans="1:7" x14ac:dyDescent="0.2">
      <c r="A298" s="1134" t="s">
        <v>17</v>
      </c>
      <c r="B298" s="1135"/>
      <c r="C298" s="1135"/>
      <c r="D298" s="39"/>
      <c r="E298" s="1136"/>
      <c r="F298" s="1137"/>
      <c r="G298" s="1138"/>
    </row>
    <row r="299" spans="1:7" x14ac:dyDescent="0.2">
      <c r="A299" s="1134" t="s">
        <v>38</v>
      </c>
      <c r="B299" s="1135"/>
      <c r="C299" s="1135"/>
      <c r="D299" s="58" t="s">
        <v>1711</v>
      </c>
      <c r="E299" s="1139" t="s">
        <v>142</v>
      </c>
      <c r="F299" s="1139"/>
      <c r="G299" s="1140"/>
    </row>
    <row r="300" spans="1:7" ht="13.5" thickBot="1" x14ac:dyDescent="0.25">
      <c r="A300" s="1141" t="s">
        <v>39</v>
      </c>
      <c r="B300" s="1142"/>
      <c r="C300" s="1142"/>
      <c r="D300" s="356" t="s">
        <v>4119</v>
      </c>
      <c r="E300" s="1198" t="s">
        <v>0</v>
      </c>
      <c r="F300" s="1143"/>
      <c r="G300" s="1144"/>
    </row>
    <row r="301" spans="1:7" ht="16.5" x14ac:dyDescent="0.25">
      <c r="A301" s="1152" t="s">
        <v>29</v>
      </c>
      <c r="B301" s="1153"/>
      <c r="C301" s="1153"/>
      <c r="D301" s="1153"/>
      <c r="E301" s="1153"/>
      <c r="F301" s="1153"/>
      <c r="G301" s="1154"/>
    </row>
    <row r="302" spans="1:7" x14ac:dyDescent="0.2">
      <c r="A302" s="1155" t="s">
        <v>48</v>
      </c>
      <c r="B302" s="1156"/>
      <c r="C302" s="1156"/>
      <c r="D302" s="1156"/>
      <c r="E302" s="1156"/>
      <c r="F302" s="1156"/>
      <c r="G302" s="1157"/>
    </row>
    <row r="303" spans="1:7" x14ac:dyDescent="0.2">
      <c r="A303" s="1158" t="s">
        <v>49</v>
      </c>
      <c r="B303" s="1159"/>
      <c r="C303" s="1159"/>
      <c r="D303" s="1159"/>
      <c r="E303" s="1159"/>
      <c r="F303" s="1159"/>
      <c r="G303" s="1160"/>
    </row>
    <row r="304" spans="1:7" x14ac:dyDescent="0.2">
      <c r="A304" s="6"/>
      <c r="B304" s="99"/>
      <c r="C304" s="8"/>
      <c r="D304" s="9"/>
      <c r="E304" s="99"/>
      <c r="F304" s="10"/>
      <c r="G304" s="11" t="s">
        <v>20</v>
      </c>
    </row>
    <row r="305" spans="1:7" x14ac:dyDescent="0.2">
      <c r="A305" s="12" t="s">
        <v>1</v>
      </c>
      <c r="B305" s="13"/>
      <c r="C305" s="14" t="s">
        <v>9</v>
      </c>
      <c r="D305" s="13"/>
      <c r="E305" s="343" t="s">
        <v>3187</v>
      </c>
      <c r="F305" s="98"/>
      <c r="G305" s="344" t="s">
        <v>3119</v>
      </c>
    </row>
    <row r="306" spans="1:7" x14ac:dyDescent="0.2">
      <c r="A306" s="17" t="s">
        <v>8</v>
      </c>
      <c r="B306" s="100"/>
      <c r="C306" s="19"/>
      <c r="D306" s="4"/>
      <c r="E306" s="1145"/>
      <c r="F306" s="1146"/>
      <c r="G306" s="20"/>
    </row>
    <row r="307" spans="1:7" x14ac:dyDescent="0.2">
      <c r="A307" s="21" t="s">
        <v>37</v>
      </c>
      <c r="B307" s="22"/>
      <c r="C307" s="22"/>
      <c r="D307" s="22"/>
      <c r="E307" s="23" t="s">
        <v>46</v>
      </c>
      <c r="F307" s="24"/>
      <c r="G307" s="378" t="s">
        <v>1109</v>
      </c>
    </row>
    <row r="308" spans="1:7" x14ac:dyDescent="0.2">
      <c r="A308" s="6"/>
      <c r="B308" s="99"/>
      <c r="C308" s="8"/>
      <c r="D308" s="8"/>
      <c r="E308" s="1147"/>
      <c r="F308" s="1148"/>
      <c r="G308" s="25"/>
    </row>
    <row r="309" spans="1:7" ht="26.25" thickBot="1" x14ac:dyDescent="0.25">
      <c r="A309" s="210" t="s">
        <v>47</v>
      </c>
      <c r="B309" s="28" t="s">
        <v>23</v>
      </c>
      <c r="C309" s="28" t="s">
        <v>34</v>
      </c>
      <c r="D309" s="110" t="s">
        <v>53</v>
      </c>
      <c r="E309" s="114" t="s">
        <v>54</v>
      </c>
      <c r="F309" s="111" t="s">
        <v>55</v>
      </c>
      <c r="G309" s="112" t="s">
        <v>35</v>
      </c>
    </row>
    <row r="310" spans="1:7" ht="13.5" thickTop="1" x14ac:dyDescent="0.2">
      <c r="A310" s="345">
        <v>1</v>
      </c>
      <c r="B310" s="101"/>
      <c r="C310" s="352" t="s">
        <v>300</v>
      </c>
      <c r="D310" s="622" t="s">
        <v>3166</v>
      </c>
      <c r="E310" s="383">
        <v>100</v>
      </c>
      <c r="F310" s="384">
        <v>250</v>
      </c>
      <c r="G310" s="353">
        <f>F310*E310</f>
        <v>25000</v>
      </c>
    </row>
    <row r="311" spans="1:7" x14ac:dyDescent="0.2">
      <c r="A311" s="29"/>
      <c r="B311" s="101"/>
      <c r="C311" s="352"/>
      <c r="D311" s="351" t="s">
        <v>2561</v>
      </c>
      <c r="E311" s="158"/>
      <c r="F311" s="128"/>
      <c r="G311" s="353"/>
    </row>
    <row r="312" spans="1:7" x14ac:dyDescent="0.2">
      <c r="A312" s="29"/>
      <c r="B312" s="101"/>
      <c r="C312" s="352"/>
      <c r="D312" s="351"/>
      <c r="E312" s="158"/>
      <c r="F312" s="149"/>
      <c r="G312" s="353"/>
    </row>
    <row r="313" spans="1:7" x14ac:dyDescent="0.2">
      <c r="A313" s="29"/>
      <c r="B313" s="101"/>
      <c r="C313" s="352"/>
      <c r="D313" s="351"/>
      <c r="E313" s="108"/>
      <c r="F313" s="128"/>
      <c r="G313" s="353"/>
    </row>
    <row r="314" spans="1:7" x14ac:dyDescent="0.2">
      <c r="A314" s="29"/>
      <c r="B314" s="105"/>
      <c r="C314" s="352"/>
      <c r="D314" s="440"/>
      <c r="E314" s="102"/>
      <c r="F314" s="128"/>
      <c r="G314" s="353"/>
    </row>
    <row r="315" spans="1:7" x14ac:dyDescent="0.2">
      <c r="A315" s="29"/>
      <c r="B315" s="151"/>
      <c r="C315" s="366"/>
      <c r="D315" s="351"/>
      <c r="E315" s="108"/>
      <c r="F315" s="150"/>
      <c r="G315" s="35"/>
    </row>
    <row r="316" spans="1:7" x14ac:dyDescent="0.2">
      <c r="A316" s="29"/>
      <c r="B316" s="151"/>
      <c r="C316" s="366"/>
      <c r="D316" s="351"/>
      <c r="E316" s="108"/>
      <c r="F316" s="150"/>
      <c r="G316" s="35"/>
    </row>
    <row r="317" spans="1:7" x14ac:dyDescent="0.2">
      <c r="A317" s="29"/>
      <c r="B317" s="101"/>
      <c r="C317" s="352"/>
      <c r="D317" s="351"/>
      <c r="E317" s="155"/>
      <c r="F317" s="128"/>
      <c r="G317" s="353"/>
    </row>
    <row r="318" spans="1:7" x14ac:dyDescent="0.2">
      <c r="A318" s="29"/>
      <c r="B318" s="106"/>
      <c r="C318" s="41"/>
      <c r="D318" s="357"/>
      <c r="E318" s="104"/>
      <c r="F318" s="128"/>
      <c r="G318" s="35"/>
    </row>
    <row r="319" spans="1:7" x14ac:dyDescent="0.2">
      <c r="A319" s="29"/>
      <c r="B319" s="105"/>
      <c r="C319" s="41"/>
      <c r="D319" s="136"/>
      <c r="E319" s="388"/>
      <c r="F319" s="152"/>
      <c r="G319" s="35"/>
    </row>
    <row r="320" spans="1:7" x14ac:dyDescent="0.2">
      <c r="A320" s="29"/>
      <c r="B320" s="105"/>
      <c r="C320" s="41"/>
      <c r="D320" s="136"/>
      <c r="E320" s="388"/>
      <c r="F320" s="152"/>
      <c r="G320" s="35"/>
    </row>
    <row r="321" spans="1:7" x14ac:dyDescent="0.2">
      <c r="A321" s="29"/>
      <c r="B321" s="107"/>
      <c r="C321" s="41"/>
      <c r="D321" s="136"/>
      <c r="E321" s="153"/>
      <c r="F321" s="128"/>
      <c r="G321" s="35"/>
    </row>
    <row r="322" spans="1:7" x14ac:dyDescent="0.2">
      <c r="A322" s="29"/>
      <c r="B322" s="107"/>
      <c r="C322" s="41"/>
      <c r="D322" s="67"/>
      <c r="E322" s="153"/>
      <c r="F322" s="128"/>
      <c r="G322" s="35"/>
    </row>
    <row r="323" spans="1:7" x14ac:dyDescent="0.2">
      <c r="A323" s="29"/>
      <c r="B323" s="101"/>
      <c r="C323" s="41"/>
      <c r="D323" s="67"/>
      <c r="E323" s="108"/>
      <c r="F323" s="128"/>
      <c r="G323" s="35"/>
    </row>
    <row r="324" spans="1:7" x14ac:dyDescent="0.2">
      <c r="A324" s="29"/>
      <c r="B324" s="101"/>
      <c r="C324" s="41"/>
      <c r="D324" s="67"/>
      <c r="E324" s="153"/>
      <c r="F324" s="128"/>
      <c r="G324" s="35"/>
    </row>
    <row r="325" spans="1:7" x14ac:dyDescent="0.2">
      <c r="A325" s="29"/>
      <c r="B325" s="106"/>
      <c r="C325" s="41"/>
      <c r="D325" s="67"/>
      <c r="E325" s="104"/>
      <c r="F325" s="154"/>
      <c r="G325" s="35"/>
    </row>
    <row r="326" spans="1:7" ht="12" customHeight="1" x14ac:dyDescent="0.2">
      <c r="A326" s="29"/>
      <c r="B326" s="105"/>
      <c r="C326" s="41"/>
      <c r="D326" s="130"/>
      <c r="E326" s="104"/>
      <c r="F326" s="154"/>
      <c r="G326" s="35"/>
    </row>
    <row r="327" spans="1:7" x14ac:dyDescent="0.2">
      <c r="A327" s="29"/>
      <c r="B327" s="105"/>
      <c r="C327" s="41"/>
      <c r="D327" s="67"/>
      <c r="E327" s="104"/>
      <c r="F327" s="154"/>
      <c r="G327" s="35"/>
    </row>
    <row r="328" spans="1:7" x14ac:dyDescent="0.2">
      <c r="A328" s="29"/>
      <c r="B328" s="101"/>
      <c r="C328" s="41"/>
      <c r="D328" s="67"/>
      <c r="E328" s="104"/>
      <c r="F328" s="154"/>
      <c r="G328" s="35"/>
    </row>
    <row r="329" spans="1:7" x14ac:dyDescent="0.2">
      <c r="A329" s="29"/>
      <c r="B329" s="101"/>
      <c r="C329" s="41"/>
      <c r="D329" s="136"/>
      <c r="E329" s="104"/>
      <c r="F329" s="154"/>
      <c r="G329" s="35"/>
    </row>
    <row r="330" spans="1:7" x14ac:dyDescent="0.2">
      <c r="A330" s="29"/>
      <c r="B330" s="101"/>
      <c r="C330" s="41"/>
      <c r="D330" s="136"/>
      <c r="E330" s="104"/>
      <c r="F330" s="154"/>
      <c r="G330" s="35"/>
    </row>
    <row r="331" spans="1:7" x14ac:dyDescent="0.2">
      <c r="A331" s="29"/>
      <c r="B331" s="101"/>
      <c r="C331" s="41"/>
      <c r="D331" s="62"/>
      <c r="E331" s="104"/>
      <c r="F331" s="154"/>
      <c r="G331" s="35"/>
    </row>
    <row r="332" spans="1:7" x14ac:dyDescent="0.2">
      <c r="A332" s="29"/>
      <c r="B332" s="101"/>
      <c r="C332" s="41"/>
      <c r="D332" s="67"/>
      <c r="E332" s="104"/>
      <c r="F332" s="154"/>
      <c r="G332" s="35"/>
    </row>
    <row r="333" spans="1:7" x14ac:dyDescent="0.2">
      <c r="A333" s="29"/>
      <c r="B333" s="101"/>
      <c r="C333" s="41"/>
      <c r="D333" s="159"/>
      <c r="E333" s="104"/>
      <c r="F333" s="154"/>
      <c r="G333" s="35"/>
    </row>
    <row r="334" spans="1:7" x14ac:dyDescent="0.2">
      <c r="A334" s="29"/>
      <c r="B334" s="101"/>
      <c r="C334" s="41"/>
      <c r="D334" s="160"/>
      <c r="E334" s="108"/>
      <c r="F334" s="128"/>
      <c r="G334" s="35"/>
    </row>
    <row r="335" spans="1:7" x14ac:dyDescent="0.2">
      <c r="A335" s="29"/>
      <c r="B335" s="101"/>
      <c r="C335" s="41"/>
      <c r="D335" s="160"/>
      <c r="E335" s="108"/>
      <c r="F335" s="128"/>
      <c r="G335" s="35"/>
    </row>
    <row r="336" spans="1:7" x14ac:dyDescent="0.2">
      <c r="A336" s="29"/>
      <c r="B336" s="101"/>
      <c r="C336" s="41"/>
      <c r="D336" s="160"/>
      <c r="E336" s="108"/>
      <c r="F336" s="128"/>
      <c r="G336" s="35"/>
    </row>
    <row r="337" spans="1:7" x14ac:dyDescent="0.2">
      <c r="A337" s="29"/>
      <c r="B337" s="101"/>
      <c r="C337" s="41"/>
      <c r="D337" s="160"/>
      <c r="E337" s="108"/>
      <c r="F337" s="128"/>
      <c r="G337" s="35"/>
    </row>
    <row r="338" spans="1:7" x14ac:dyDescent="0.2">
      <c r="A338" s="29"/>
      <c r="B338" s="101"/>
      <c r="C338" s="41"/>
      <c r="D338" s="160"/>
      <c r="E338" s="108"/>
      <c r="F338" s="128"/>
      <c r="G338" s="35"/>
    </row>
    <row r="339" spans="1:7" x14ac:dyDescent="0.2">
      <c r="A339" s="29"/>
      <c r="B339" s="101"/>
      <c r="C339" s="41"/>
      <c r="D339" s="136"/>
      <c r="E339" s="153"/>
      <c r="F339" s="128"/>
      <c r="G339" s="35"/>
    </row>
    <row r="340" spans="1:7" x14ac:dyDescent="0.2">
      <c r="A340" s="29"/>
      <c r="B340" s="101"/>
      <c r="C340" s="41"/>
      <c r="D340" s="136"/>
      <c r="E340" s="102"/>
      <c r="F340" s="128"/>
      <c r="G340" s="35"/>
    </row>
    <row r="341" spans="1:7" x14ac:dyDescent="0.2">
      <c r="A341" s="29"/>
      <c r="B341" s="101"/>
      <c r="C341" s="31"/>
      <c r="D341" s="67"/>
      <c r="E341" s="131"/>
      <c r="F341" s="117"/>
      <c r="G341" s="35"/>
    </row>
    <row r="342" spans="1:7" x14ac:dyDescent="0.2">
      <c r="A342" s="29"/>
      <c r="B342" s="101"/>
      <c r="C342" s="41"/>
      <c r="D342" s="118"/>
      <c r="E342" s="108"/>
      <c r="F342" s="149"/>
      <c r="G342" s="35"/>
    </row>
    <row r="343" spans="1:7" x14ac:dyDescent="0.2">
      <c r="A343" s="29"/>
      <c r="B343" s="101"/>
      <c r="C343" s="41"/>
      <c r="D343" s="144"/>
      <c r="E343" s="108"/>
      <c r="F343" s="149"/>
      <c r="G343" s="35"/>
    </row>
    <row r="344" spans="1:7" ht="13.5" thickBot="1" x14ac:dyDescent="0.25">
      <c r="A344" s="45"/>
      <c r="B344" s="132"/>
      <c r="C344" s="115"/>
      <c r="D344" s="115"/>
      <c r="E344" s="132"/>
      <c r="F344" s="49" t="s">
        <v>15</v>
      </c>
      <c r="G344" s="50">
        <f>SUM(G310:G343)</f>
        <v>25000</v>
      </c>
    </row>
    <row r="345" spans="1:7" ht="13.5" thickTop="1" x14ac:dyDescent="0.2">
      <c r="A345" s="1149" t="s">
        <v>3167</v>
      </c>
      <c r="B345" s="1150"/>
      <c r="C345" s="1150"/>
      <c r="D345" s="1150"/>
      <c r="E345" s="1150"/>
      <c r="F345" s="1150"/>
      <c r="G345" s="1151"/>
    </row>
    <row r="346" spans="1:7" ht="13.5" thickBot="1" x14ac:dyDescent="0.25">
      <c r="A346" s="52"/>
      <c r="B346" s="103"/>
      <c r="C346" s="355" t="s">
        <v>8</v>
      </c>
      <c r="D346" s="54"/>
      <c r="E346" s="103"/>
      <c r="F346" s="55"/>
      <c r="G346" s="56"/>
    </row>
    <row r="347" spans="1:7" ht="13.5" thickTop="1" x14ac:dyDescent="0.2">
      <c r="A347" s="1130"/>
      <c r="B347" s="1131"/>
      <c r="C347" s="1131"/>
      <c r="D347" s="57" t="s">
        <v>11</v>
      </c>
      <c r="E347" s="1132" t="s">
        <v>12</v>
      </c>
      <c r="F347" s="1132"/>
      <c r="G347" s="1133"/>
    </row>
    <row r="348" spans="1:7" x14ac:dyDescent="0.2">
      <c r="A348" s="1134" t="s">
        <v>17</v>
      </c>
      <c r="B348" s="1135"/>
      <c r="C348" s="1135"/>
      <c r="D348" s="39"/>
      <c r="E348" s="1136"/>
      <c r="F348" s="1137"/>
      <c r="G348" s="1138"/>
    </row>
    <row r="349" spans="1:7" x14ac:dyDescent="0.2">
      <c r="A349" s="1134" t="s">
        <v>38</v>
      </c>
      <c r="B349" s="1135"/>
      <c r="C349" s="1135"/>
      <c r="D349" s="58" t="s">
        <v>1711</v>
      </c>
      <c r="E349" s="1139" t="s">
        <v>142</v>
      </c>
      <c r="F349" s="1139"/>
      <c r="G349" s="1140"/>
    </row>
    <row r="350" spans="1:7" ht="13.5" thickBot="1" x14ac:dyDescent="0.25">
      <c r="A350" s="1141" t="s">
        <v>39</v>
      </c>
      <c r="B350" s="1142"/>
      <c r="C350" s="1142"/>
      <c r="D350" s="356" t="s">
        <v>4119</v>
      </c>
      <c r="E350" s="1198" t="s">
        <v>0</v>
      </c>
      <c r="F350" s="1143"/>
      <c r="G350" s="1144"/>
    </row>
    <row r="351" spans="1:7" ht="16.5" x14ac:dyDescent="0.25">
      <c r="A351" s="1152" t="s">
        <v>29</v>
      </c>
      <c r="B351" s="1153"/>
      <c r="C351" s="1153"/>
      <c r="D351" s="1153"/>
      <c r="E351" s="1153"/>
      <c r="F351" s="1153"/>
      <c r="G351" s="1154"/>
    </row>
    <row r="352" spans="1:7" x14ac:dyDescent="0.2">
      <c r="A352" s="1155" t="s">
        <v>48</v>
      </c>
      <c r="B352" s="1156"/>
      <c r="C352" s="1156"/>
      <c r="D352" s="1156"/>
      <c r="E352" s="1156"/>
      <c r="F352" s="1156"/>
      <c r="G352" s="1157"/>
    </row>
    <row r="353" spans="1:10" x14ac:dyDescent="0.2">
      <c r="A353" s="1158" t="s">
        <v>49</v>
      </c>
      <c r="B353" s="1159"/>
      <c r="C353" s="1159"/>
      <c r="D353" s="1159"/>
      <c r="E353" s="1159"/>
      <c r="F353" s="1159"/>
      <c r="G353" s="1160"/>
    </row>
    <row r="354" spans="1:10" x14ac:dyDescent="0.2">
      <c r="A354" s="6"/>
      <c r="B354" s="99"/>
      <c r="C354" s="8"/>
      <c r="D354" s="9"/>
      <c r="E354" s="99"/>
      <c r="F354" s="10"/>
      <c r="G354" s="11" t="s">
        <v>20</v>
      </c>
    </row>
    <row r="355" spans="1:10" x14ac:dyDescent="0.2">
      <c r="A355" s="12" t="s">
        <v>1</v>
      </c>
      <c r="B355" s="13"/>
      <c r="C355" s="14" t="s">
        <v>9</v>
      </c>
      <c r="D355" s="13"/>
      <c r="E355" s="343" t="s">
        <v>3779</v>
      </c>
      <c r="F355" s="98"/>
      <c r="G355" s="344" t="s">
        <v>3752</v>
      </c>
      <c r="J355" s="411" t="s">
        <v>152</v>
      </c>
    </row>
    <row r="356" spans="1:10" x14ac:dyDescent="0.2">
      <c r="A356" s="17" t="s">
        <v>8</v>
      </c>
      <c r="B356" s="100"/>
      <c r="C356" s="19"/>
      <c r="D356" s="4"/>
      <c r="E356" s="1145"/>
      <c r="F356" s="1146"/>
      <c r="G356" s="20"/>
    </row>
    <row r="357" spans="1:10" x14ac:dyDescent="0.2">
      <c r="A357" s="21" t="s">
        <v>37</v>
      </c>
      <c r="B357" s="22"/>
      <c r="C357" s="22"/>
      <c r="D357" s="22"/>
      <c r="E357" s="23" t="s">
        <v>46</v>
      </c>
      <c r="F357" s="24"/>
      <c r="G357" s="378" t="s">
        <v>1109</v>
      </c>
    </row>
    <row r="358" spans="1:10" x14ac:dyDescent="0.2">
      <c r="A358" s="6"/>
      <c r="B358" s="99"/>
      <c r="C358" s="8"/>
      <c r="D358" s="8"/>
      <c r="E358" s="1147"/>
      <c r="F358" s="1148"/>
      <c r="G358" s="25"/>
    </row>
    <row r="359" spans="1:10" ht="26.25" thickBot="1" x14ac:dyDescent="0.25">
      <c r="A359" s="210" t="s">
        <v>47</v>
      </c>
      <c r="B359" s="28" t="s">
        <v>23</v>
      </c>
      <c r="C359" s="28" t="s">
        <v>34</v>
      </c>
      <c r="D359" s="110" t="s">
        <v>53</v>
      </c>
      <c r="E359" s="114" t="s">
        <v>54</v>
      </c>
      <c r="F359" s="111" t="s">
        <v>55</v>
      </c>
      <c r="G359" s="112" t="s">
        <v>35</v>
      </c>
    </row>
    <row r="360" spans="1:10" ht="13.5" thickTop="1" x14ac:dyDescent="0.2">
      <c r="A360" s="345">
        <v>1</v>
      </c>
      <c r="B360" s="101"/>
      <c r="C360" s="352" t="s">
        <v>2311</v>
      </c>
      <c r="D360" s="622" t="s">
        <v>2310</v>
      </c>
      <c r="E360" s="383">
        <v>125</v>
      </c>
      <c r="F360" s="384">
        <v>40</v>
      </c>
      <c r="G360" s="353">
        <f>F360*E360</f>
        <v>5000</v>
      </c>
    </row>
    <row r="361" spans="1:10" x14ac:dyDescent="0.2">
      <c r="A361" s="29"/>
      <c r="B361" s="101"/>
      <c r="C361" s="352"/>
      <c r="D361" s="351"/>
      <c r="E361" s="158"/>
      <c r="F361" s="128"/>
      <c r="G361" s="353"/>
    </row>
    <row r="362" spans="1:10" x14ac:dyDescent="0.2">
      <c r="A362" s="29"/>
      <c r="B362" s="101"/>
      <c r="C362" s="352"/>
      <c r="D362" s="351"/>
      <c r="E362" s="158"/>
      <c r="F362" s="149"/>
      <c r="G362" s="353"/>
    </row>
    <row r="363" spans="1:10" x14ac:dyDescent="0.2">
      <c r="A363" s="29"/>
      <c r="B363" s="101"/>
      <c r="C363" s="352"/>
      <c r="D363" s="351"/>
      <c r="E363" s="108"/>
      <c r="F363" s="128"/>
      <c r="G363" s="353"/>
    </row>
    <row r="364" spans="1:10" x14ac:dyDescent="0.2">
      <c r="A364" s="29"/>
      <c r="B364" s="105"/>
      <c r="C364" s="352"/>
      <c r="D364" s="440"/>
      <c r="E364" s="102"/>
      <c r="F364" s="128"/>
      <c r="G364" s="353"/>
    </row>
    <row r="365" spans="1:10" x14ac:dyDescent="0.2">
      <c r="A365" s="29"/>
      <c r="B365" s="151"/>
      <c r="C365" s="366"/>
      <c r="D365" s="351"/>
      <c r="E365" s="108"/>
      <c r="F365" s="150"/>
      <c r="G365" s="35"/>
    </row>
    <row r="366" spans="1:10" x14ac:dyDescent="0.2">
      <c r="A366" s="29"/>
      <c r="B366" s="151"/>
      <c r="C366" s="366"/>
      <c r="D366" s="351"/>
      <c r="E366" s="108"/>
      <c r="F366" s="150"/>
      <c r="G366" s="35"/>
    </row>
    <row r="367" spans="1:10" x14ac:dyDescent="0.2">
      <c r="A367" s="29"/>
      <c r="B367" s="101"/>
      <c r="C367" s="352"/>
      <c r="D367" s="351"/>
      <c r="E367" s="155"/>
      <c r="F367" s="128"/>
      <c r="G367" s="353"/>
    </row>
    <row r="368" spans="1:10" x14ac:dyDescent="0.2">
      <c r="A368" s="29"/>
      <c r="B368" s="106"/>
      <c r="C368" s="41"/>
      <c r="D368" s="357"/>
      <c r="E368" s="104"/>
      <c r="F368" s="128"/>
      <c r="G368" s="35"/>
    </row>
    <row r="369" spans="1:7" x14ac:dyDescent="0.2">
      <c r="A369" s="29"/>
      <c r="B369" s="105"/>
      <c r="C369" s="41"/>
      <c r="D369" s="136"/>
      <c r="E369" s="388"/>
      <c r="F369" s="152"/>
      <c r="G369" s="35"/>
    </row>
    <row r="370" spans="1:7" x14ac:dyDescent="0.2">
      <c r="A370" s="29"/>
      <c r="B370" s="105"/>
      <c r="C370" s="41"/>
      <c r="D370" s="136"/>
      <c r="E370" s="388"/>
      <c r="F370" s="152"/>
      <c r="G370" s="35"/>
    </row>
    <row r="371" spans="1:7" x14ac:dyDescent="0.2">
      <c r="A371" s="29"/>
      <c r="B371" s="107"/>
      <c r="C371" s="41"/>
      <c r="D371" s="136"/>
      <c r="E371" s="153"/>
      <c r="F371" s="128"/>
      <c r="G371" s="35"/>
    </row>
    <row r="372" spans="1:7" x14ac:dyDescent="0.2">
      <c r="A372" s="29"/>
      <c r="B372" s="107"/>
      <c r="C372" s="41"/>
      <c r="D372" s="67"/>
      <c r="E372" s="153"/>
      <c r="F372" s="128"/>
      <c r="G372" s="35"/>
    </row>
    <row r="373" spans="1:7" x14ac:dyDescent="0.2">
      <c r="A373" s="29"/>
      <c r="B373" s="101"/>
      <c r="C373" s="41"/>
      <c r="D373" s="67"/>
      <c r="E373" s="108"/>
      <c r="F373" s="128"/>
      <c r="G373" s="35"/>
    </row>
    <row r="374" spans="1:7" x14ac:dyDescent="0.2">
      <c r="A374" s="29"/>
      <c r="B374" s="101"/>
      <c r="C374" s="41"/>
      <c r="D374" s="67"/>
      <c r="E374" s="153"/>
      <c r="F374" s="128"/>
      <c r="G374" s="35"/>
    </row>
    <row r="375" spans="1:7" x14ac:dyDescent="0.2">
      <c r="A375" s="29"/>
      <c r="B375" s="106"/>
      <c r="C375" s="41"/>
      <c r="D375" s="67"/>
      <c r="E375" s="104"/>
      <c r="F375" s="154"/>
      <c r="G375" s="35"/>
    </row>
    <row r="376" spans="1:7" x14ac:dyDescent="0.2">
      <c r="A376" s="29"/>
      <c r="B376" s="105"/>
      <c r="C376" s="41"/>
      <c r="D376" s="130"/>
      <c r="E376" s="104"/>
      <c r="F376" s="154"/>
      <c r="G376" s="35"/>
    </row>
    <row r="377" spans="1:7" x14ac:dyDescent="0.2">
      <c r="A377" s="29"/>
      <c r="B377" s="105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67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136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7"/>
      <c r="E382" s="104"/>
      <c r="F382" s="154"/>
      <c r="G382" s="35"/>
    </row>
    <row r="383" spans="1:7" x14ac:dyDescent="0.2">
      <c r="A383" s="29"/>
      <c r="B383" s="101"/>
      <c r="C383" s="41"/>
      <c r="D383" s="159"/>
      <c r="E383" s="104"/>
      <c r="F383" s="154"/>
      <c r="G383" s="35"/>
    </row>
    <row r="384" spans="1:7" x14ac:dyDescent="0.2">
      <c r="A384" s="29"/>
      <c r="B384" s="101"/>
      <c r="C384" s="41"/>
      <c r="D384" s="160"/>
      <c r="E384" s="108"/>
      <c r="F384" s="128"/>
      <c r="G384" s="35"/>
    </row>
    <row r="385" spans="1:7" x14ac:dyDescent="0.2">
      <c r="A385" s="29"/>
      <c r="B385" s="101"/>
      <c r="C385" s="41"/>
      <c r="D385" s="160"/>
      <c r="E385" s="108"/>
      <c r="F385" s="128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60"/>
      <c r="E387" s="108"/>
      <c r="F387" s="128"/>
      <c r="G387" s="35"/>
    </row>
    <row r="388" spans="1:7" x14ac:dyDescent="0.2">
      <c r="A388" s="29"/>
      <c r="B388" s="101"/>
      <c r="C388" s="41"/>
      <c r="D388" s="160"/>
      <c r="E388" s="108"/>
      <c r="F388" s="128"/>
      <c r="G388" s="35"/>
    </row>
    <row r="389" spans="1:7" x14ac:dyDescent="0.2">
      <c r="A389" s="29"/>
      <c r="B389" s="101"/>
      <c r="C389" s="41"/>
      <c r="D389" s="136"/>
      <c r="E389" s="153"/>
      <c r="F389" s="128"/>
      <c r="G389" s="35"/>
    </row>
    <row r="390" spans="1:7" x14ac:dyDescent="0.2">
      <c r="A390" s="29"/>
      <c r="B390" s="101"/>
      <c r="C390" s="41"/>
      <c r="D390" s="136"/>
      <c r="E390" s="102"/>
      <c r="F390" s="128"/>
      <c r="G390" s="35"/>
    </row>
    <row r="391" spans="1:7" x14ac:dyDescent="0.2">
      <c r="A391" s="29"/>
      <c r="B391" s="101"/>
      <c r="C391" s="31"/>
      <c r="D391" s="67"/>
      <c r="E391" s="131"/>
      <c r="F391" s="117"/>
      <c r="G391" s="35"/>
    </row>
    <row r="392" spans="1:7" x14ac:dyDescent="0.2">
      <c r="A392" s="29"/>
      <c r="B392" s="101"/>
      <c r="C392" s="41"/>
      <c r="D392" s="118"/>
      <c r="E392" s="108"/>
      <c r="F392" s="149"/>
      <c r="G392" s="35"/>
    </row>
    <row r="393" spans="1:7" x14ac:dyDescent="0.2">
      <c r="A393" s="29"/>
      <c r="B393" s="101"/>
      <c r="C393" s="41"/>
      <c r="D393" s="144"/>
      <c r="E393" s="108"/>
      <c r="F393" s="149"/>
      <c r="G393" s="35"/>
    </row>
    <row r="394" spans="1:7" ht="13.5" thickBot="1" x14ac:dyDescent="0.25">
      <c r="A394" s="45"/>
      <c r="B394" s="132"/>
      <c r="C394" s="115"/>
      <c r="D394" s="115"/>
      <c r="E394" s="132"/>
      <c r="F394" s="49" t="s">
        <v>15</v>
      </c>
      <c r="G394" s="50">
        <f>SUM(G360:G393)</f>
        <v>5000</v>
      </c>
    </row>
    <row r="395" spans="1:7" ht="13.5" thickTop="1" x14ac:dyDescent="0.2">
      <c r="A395" s="1149" t="s">
        <v>3644</v>
      </c>
      <c r="B395" s="1150"/>
      <c r="C395" s="1150"/>
      <c r="D395" s="1150"/>
      <c r="E395" s="1150"/>
      <c r="F395" s="1150"/>
      <c r="G395" s="1151"/>
    </row>
    <row r="396" spans="1:7" ht="13.5" thickBot="1" x14ac:dyDescent="0.25">
      <c r="A396" s="52"/>
      <c r="B396" s="103"/>
      <c r="C396" s="355" t="s">
        <v>8</v>
      </c>
      <c r="D396" s="54"/>
      <c r="E396" s="103"/>
      <c r="F396" s="55"/>
      <c r="G396" s="56"/>
    </row>
    <row r="397" spans="1:7" ht="13.5" thickTop="1" x14ac:dyDescent="0.2">
      <c r="A397" s="1130"/>
      <c r="B397" s="1131"/>
      <c r="C397" s="1131"/>
      <c r="D397" s="57" t="s">
        <v>11</v>
      </c>
      <c r="E397" s="1132" t="s">
        <v>12</v>
      </c>
      <c r="F397" s="1132"/>
      <c r="G397" s="1133"/>
    </row>
    <row r="398" spans="1:7" x14ac:dyDescent="0.2">
      <c r="A398" s="1134" t="s">
        <v>17</v>
      </c>
      <c r="B398" s="1135"/>
      <c r="C398" s="1135"/>
      <c r="D398" s="39"/>
      <c r="E398" s="1136"/>
      <c r="F398" s="1137"/>
      <c r="G398" s="1138"/>
    </row>
    <row r="399" spans="1:7" x14ac:dyDescent="0.2">
      <c r="A399" s="1134" t="s">
        <v>38</v>
      </c>
      <c r="B399" s="1135"/>
      <c r="C399" s="1135"/>
      <c r="D399" s="58" t="s">
        <v>1711</v>
      </c>
      <c r="E399" s="1139" t="s">
        <v>142</v>
      </c>
      <c r="F399" s="1139"/>
      <c r="G399" s="1140"/>
    </row>
    <row r="400" spans="1:7" ht="13.5" thickBot="1" x14ac:dyDescent="0.25">
      <c r="A400" s="1141" t="s">
        <v>39</v>
      </c>
      <c r="B400" s="1142"/>
      <c r="C400" s="1142"/>
      <c r="D400" s="356" t="s">
        <v>4119</v>
      </c>
      <c r="E400" s="1198" t="s">
        <v>0</v>
      </c>
      <c r="F400" s="1143"/>
      <c r="G400" s="1144"/>
    </row>
    <row r="401" spans="1:7" ht="16.5" x14ac:dyDescent="0.25">
      <c r="A401" s="1152" t="s">
        <v>29</v>
      </c>
      <c r="B401" s="1153"/>
      <c r="C401" s="1153"/>
      <c r="D401" s="1153"/>
      <c r="E401" s="1153"/>
      <c r="F401" s="1153"/>
      <c r="G401" s="1154"/>
    </row>
    <row r="402" spans="1:7" x14ac:dyDescent="0.2">
      <c r="A402" s="1155" t="s">
        <v>48</v>
      </c>
      <c r="B402" s="1156"/>
      <c r="C402" s="1156"/>
      <c r="D402" s="1156"/>
      <c r="E402" s="1156"/>
      <c r="F402" s="1156"/>
      <c r="G402" s="1157"/>
    </row>
    <row r="403" spans="1:7" x14ac:dyDescent="0.2">
      <c r="A403" s="1158" t="s">
        <v>49</v>
      </c>
      <c r="B403" s="1159"/>
      <c r="C403" s="1159"/>
      <c r="D403" s="1159"/>
      <c r="E403" s="1159"/>
      <c r="F403" s="1159"/>
      <c r="G403" s="1160"/>
    </row>
    <row r="404" spans="1:7" x14ac:dyDescent="0.2">
      <c r="A404" s="6"/>
      <c r="B404" s="99"/>
      <c r="C404" s="8"/>
      <c r="D404" s="9"/>
      <c r="E404" s="99"/>
      <c r="F404" s="10"/>
      <c r="G404" s="11" t="s">
        <v>20</v>
      </c>
    </row>
    <row r="405" spans="1:7" x14ac:dyDescent="0.2">
      <c r="A405" s="12" t="s">
        <v>1</v>
      </c>
      <c r="B405" s="13"/>
      <c r="C405" s="14" t="s">
        <v>9</v>
      </c>
      <c r="D405" s="13"/>
      <c r="E405" s="343" t="s">
        <v>4121</v>
      </c>
      <c r="F405" s="98"/>
      <c r="G405" s="344" t="s">
        <v>4092</v>
      </c>
    </row>
    <row r="406" spans="1:7" x14ac:dyDescent="0.2">
      <c r="A406" s="17" t="s">
        <v>8</v>
      </c>
      <c r="B406" s="100"/>
      <c r="C406" s="19"/>
      <c r="D406" s="4"/>
      <c r="E406" s="1145"/>
      <c r="F406" s="1146"/>
      <c r="G406" s="20"/>
    </row>
    <row r="407" spans="1:7" x14ac:dyDescent="0.2">
      <c r="A407" s="21" t="s">
        <v>37</v>
      </c>
      <c r="B407" s="22"/>
      <c r="C407" s="22"/>
      <c r="D407" s="22"/>
      <c r="E407" s="23" t="s">
        <v>46</v>
      </c>
      <c r="F407" s="24"/>
      <c r="G407" s="378" t="s">
        <v>1109</v>
      </c>
    </row>
    <row r="408" spans="1:7" x14ac:dyDescent="0.2">
      <c r="A408" s="6"/>
      <c r="B408" s="99"/>
      <c r="C408" s="8"/>
      <c r="D408" s="8"/>
      <c r="E408" s="1147"/>
      <c r="F408" s="1148"/>
      <c r="G408" s="25"/>
    </row>
    <row r="409" spans="1:7" ht="26.25" thickBot="1" x14ac:dyDescent="0.25">
      <c r="A409" s="210" t="s">
        <v>47</v>
      </c>
      <c r="B409" s="28" t="s">
        <v>23</v>
      </c>
      <c r="C409" s="28" t="s">
        <v>34</v>
      </c>
      <c r="D409" s="110" t="s">
        <v>53</v>
      </c>
      <c r="E409" s="114" t="s">
        <v>54</v>
      </c>
      <c r="F409" s="111" t="s">
        <v>55</v>
      </c>
      <c r="G409" s="112" t="s">
        <v>35</v>
      </c>
    </row>
    <row r="410" spans="1:7" ht="13.5" thickTop="1" x14ac:dyDescent="0.2">
      <c r="A410" s="345">
        <v>1</v>
      </c>
      <c r="B410" s="101"/>
      <c r="C410" s="352" t="s">
        <v>149</v>
      </c>
      <c r="D410" s="622" t="s">
        <v>4116</v>
      </c>
      <c r="E410" s="383">
        <v>40</v>
      </c>
      <c r="F410" s="384">
        <v>250</v>
      </c>
      <c r="G410" s="353">
        <f>F410*E410</f>
        <v>10000</v>
      </c>
    </row>
    <row r="411" spans="1:7" x14ac:dyDescent="0.2">
      <c r="A411" s="29"/>
      <c r="B411" s="101"/>
      <c r="C411" s="352"/>
      <c r="D411" s="351" t="s">
        <v>469</v>
      </c>
      <c r="E411" s="158"/>
      <c r="F411" s="128"/>
      <c r="G411" s="353"/>
    </row>
    <row r="412" spans="1:7" x14ac:dyDescent="0.2">
      <c r="A412" s="29">
        <v>2</v>
      </c>
      <c r="B412" s="101"/>
      <c r="C412" s="352" t="s">
        <v>149</v>
      </c>
      <c r="D412" s="351" t="s">
        <v>700</v>
      </c>
      <c r="E412" s="158">
        <v>40</v>
      </c>
      <c r="F412" s="149">
        <v>350</v>
      </c>
      <c r="G412" s="353">
        <f>F412*E412</f>
        <v>14000</v>
      </c>
    </row>
    <row r="413" spans="1:7" x14ac:dyDescent="0.2">
      <c r="A413" s="29"/>
      <c r="B413" s="101"/>
      <c r="C413" s="352"/>
      <c r="D413" s="351" t="s">
        <v>358</v>
      </c>
      <c r="E413" s="108"/>
      <c r="F413" s="128"/>
      <c r="G413" s="353"/>
    </row>
    <row r="414" spans="1:7" x14ac:dyDescent="0.2">
      <c r="A414" s="29"/>
      <c r="B414" s="105"/>
      <c r="C414" s="352"/>
      <c r="D414" s="440"/>
      <c r="E414" s="102"/>
      <c r="F414" s="128"/>
      <c r="G414" s="353"/>
    </row>
    <row r="415" spans="1:7" x14ac:dyDescent="0.2">
      <c r="A415" s="29"/>
      <c r="B415" s="151"/>
      <c r="C415" s="366"/>
      <c r="D415" s="351"/>
      <c r="E415" s="108"/>
      <c r="F415" s="150"/>
      <c r="G415" s="35"/>
    </row>
    <row r="416" spans="1:7" x14ac:dyDescent="0.2">
      <c r="A416" s="29"/>
      <c r="B416" s="151"/>
      <c r="C416" s="366"/>
      <c r="D416" s="351"/>
      <c r="E416" s="108"/>
      <c r="F416" s="150"/>
      <c r="G416" s="35"/>
    </row>
    <row r="417" spans="1:7" x14ac:dyDescent="0.2">
      <c r="A417" s="29"/>
      <c r="B417" s="101"/>
      <c r="C417" s="352"/>
      <c r="D417" s="351"/>
      <c r="E417" s="155"/>
      <c r="F417" s="128"/>
      <c r="G417" s="353"/>
    </row>
    <row r="418" spans="1:7" x14ac:dyDescent="0.2">
      <c r="A418" s="29"/>
      <c r="B418" s="106"/>
      <c r="C418" s="41"/>
      <c r="D418" s="357"/>
      <c r="E418" s="104"/>
      <c r="F418" s="128"/>
      <c r="G418" s="35"/>
    </row>
    <row r="419" spans="1:7" x14ac:dyDescent="0.2">
      <c r="A419" s="29"/>
      <c r="B419" s="105"/>
      <c r="C419" s="41"/>
      <c r="D419" s="136"/>
      <c r="E419" s="388"/>
      <c r="F419" s="152"/>
      <c r="G419" s="35"/>
    </row>
    <row r="420" spans="1:7" x14ac:dyDescent="0.2">
      <c r="A420" s="29"/>
      <c r="B420" s="105"/>
      <c r="C420" s="41"/>
      <c r="D420" s="136"/>
      <c r="E420" s="388"/>
      <c r="F420" s="152"/>
      <c r="G420" s="35"/>
    </row>
    <row r="421" spans="1:7" x14ac:dyDescent="0.2">
      <c r="A421" s="29"/>
      <c r="B421" s="107"/>
      <c r="C421" s="41"/>
      <c r="D421" s="136"/>
      <c r="E421" s="153"/>
      <c r="F421" s="128"/>
      <c r="G421" s="35"/>
    </row>
    <row r="422" spans="1:7" x14ac:dyDescent="0.2">
      <c r="A422" s="29"/>
      <c r="B422" s="107"/>
      <c r="C422" s="41"/>
      <c r="D422" s="67"/>
      <c r="E422" s="153"/>
      <c r="F422" s="128"/>
      <c r="G422" s="35"/>
    </row>
    <row r="423" spans="1:7" x14ac:dyDescent="0.2">
      <c r="A423" s="29"/>
      <c r="B423" s="101"/>
      <c r="C423" s="41"/>
      <c r="D423" s="67"/>
      <c r="E423" s="108"/>
      <c r="F423" s="128"/>
      <c r="G423" s="35"/>
    </row>
    <row r="424" spans="1:7" x14ac:dyDescent="0.2">
      <c r="A424" s="29"/>
      <c r="B424" s="101"/>
      <c r="C424" s="41"/>
      <c r="D424" s="67"/>
      <c r="E424" s="153"/>
      <c r="F424" s="128"/>
      <c r="G424" s="35"/>
    </row>
    <row r="425" spans="1:7" x14ac:dyDescent="0.2">
      <c r="A425" s="29"/>
      <c r="B425" s="106"/>
      <c r="C425" s="41"/>
      <c r="D425" s="67"/>
      <c r="E425" s="104"/>
      <c r="F425" s="154"/>
      <c r="G425" s="35"/>
    </row>
    <row r="426" spans="1:7" x14ac:dyDescent="0.2">
      <c r="A426" s="29"/>
      <c r="B426" s="105"/>
      <c r="C426" s="41"/>
      <c r="D426" s="130"/>
      <c r="E426" s="104"/>
      <c r="F426" s="154"/>
      <c r="G426" s="35"/>
    </row>
    <row r="427" spans="1:7" x14ac:dyDescent="0.2">
      <c r="A427" s="29"/>
      <c r="B427" s="105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67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136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7"/>
      <c r="E432" s="104"/>
      <c r="F432" s="154"/>
      <c r="G432" s="35"/>
    </row>
    <row r="433" spans="1:7" x14ac:dyDescent="0.2">
      <c r="A433" s="29"/>
      <c r="B433" s="101"/>
      <c r="C433" s="41"/>
      <c r="D433" s="159"/>
      <c r="E433" s="104"/>
      <c r="F433" s="154"/>
      <c r="G433" s="35"/>
    </row>
    <row r="434" spans="1:7" x14ac:dyDescent="0.2">
      <c r="A434" s="29"/>
      <c r="B434" s="101"/>
      <c r="C434" s="41"/>
      <c r="D434" s="160"/>
      <c r="E434" s="108"/>
      <c r="F434" s="128"/>
      <c r="G434" s="35"/>
    </row>
    <row r="435" spans="1:7" x14ac:dyDescent="0.2">
      <c r="A435" s="29"/>
      <c r="B435" s="101"/>
      <c r="C435" s="41"/>
      <c r="D435" s="160"/>
      <c r="E435" s="108"/>
      <c r="F435" s="128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60" t="s">
        <v>152</v>
      </c>
      <c r="E437" s="108"/>
      <c r="F437" s="128"/>
      <c r="G437" s="35"/>
    </row>
    <row r="438" spans="1:7" x14ac:dyDescent="0.2">
      <c r="A438" s="29"/>
      <c r="B438" s="101"/>
      <c r="C438" s="41"/>
      <c r="D438" s="160"/>
      <c r="E438" s="108"/>
      <c r="F438" s="128"/>
      <c r="G438" s="35"/>
    </row>
    <row r="439" spans="1:7" x14ac:dyDescent="0.2">
      <c r="A439" s="29"/>
      <c r="B439" s="101"/>
      <c r="C439" s="41"/>
      <c r="D439" s="136"/>
      <c r="E439" s="153"/>
      <c r="F439" s="128"/>
      <c r="G439" s="35"/>
    </row>
    <row r="440" spans="1:7" x14ac:dyDescent="0.2">
      <c r="A440" s="29"/>
      <c r="B440" s="101"/>
      <c r="C440" s="41"/>
      <c r="D440" s="136"/>
      <c r="E440" s="102"/>
      <c r="F440" s="128"/>
      <c r="G440" s="35"/>
    </row>
    <row r="441" spans="1:7" x14ac:dyDescent="0.2">
      <c r="A441" s="29"/>
      <c r="B441" s="101"/>
      <c r="C441" s="31"/>
      <c r="D441" s="67"/>
      <c r="E441" s="131"/>
      <c r="F441" s="117"/>
      <c r="G441" s="35"/>
    </row>
    <row r="442" spans="1:7" x14ac:dyDescent="0.2">
      <c r="A442" s="29"/>
      <c r="B442" s="101"/>
      <c r="C442" s="41"/>
      <c r="D442" s="118"/>
      <c r="E442" s="108"/>
      <c r="F442" s="149"/>
      <c r="G442" s="35"/>
    </row>
    <row r="443" spans="1:7" x14ac:dyDescent="0.2">
      <c r="A443" s="29"/>
      <c r="B443" s="101"/>
      <c r="C443" s="41"/>
      <c r="D443" s="144"/>
      <c r="E443" s="108"/>
      <c r="F443" s="149"/>
      <c r="G443" s="35"/>
    </row>
    <row r="444" spans="1:7" ht="13.5" thickBot="1" x14ac:dyDescent="0.25">
      <c r="A444" s="45"/>
      <c r="B444" s="132"/>
      <c r="C444" s="115"/>
      <c r="D444" s="115"/>
      <c r="E444" s="132"/>
      <c r="F444" s="49" t="s">
        <v>15</v>
      </c>
      <c r="G444" s="50">
        <f>SUM(G410:G443)</f>
        <v>24000</v>
      </c>
    </row>
    <row r="445" spans="1:7" ht="13.5" thickTop="1" x14ac:dyDescent="0.2">
      <c r="A445" s="1149" t="s">
        <v>4118</v>
      </c>
      <c r="B445" s="1150"/>
      <c r="C445" s="1150"/>
      <c r="D445" s="1150"/>
      <c r="E445" s="1150"/>
      <c r="F445" s="1150"/>
      <c r="G445" s="1151"/>
    </row>
    <row r="446" spans="1:7" ht="13.5" thickBot="1" x14ac:dyDescent="0.25">
      <c r="A446" s="52"/>
      <c r="B446" s="103"/>
      <c r="C446" s="355" t="s">
        <v>4117</v>
      </c>
      <c r="D446" s="54"/>
      <c r="E446" s="103"/>
      <c r="F446" s="55"/>
      <c r="G446" s="56"/>
    </row>
    <row r="447" spans="1:7" ht="13.5" thickTop="1" x14ac:dyDescent="0.2">
      <c r="A447" s="1130"/>
      <c r="B447" s="1131"/>
      <c r="C447" s="1131"/>
      <c r="D447" s="57" t="s">
        <v>11</v>
      </c>
      <c r="E447" s="1132" t="s">
        <v>12</v>
      </c>
      <c r="F447" s="1132"/>
      <c r="G447" s="1133"/>
    </row>
    <row r="448" spans="1:7" x14ac:dyDescent="0.2">
      <c r="A448" s="1134" t="s">
        <v>17</v>
      </c>
      <c r="B448" s="1135"/>
      <c r="C448" s="1135"/>
      <c r="D448" s="39"/>
      <c r="E448" s="1136"/>
      <c r="F448" s="1137"/>
      <c r="G448" s="1138"/>
    </row>
    <row r="449" spans="1:7" x14ac:dyDescent="0.2">
      <c r="A449" s="1134" t="s">
        <v>38</v>
      </c>
      <c r="B449" s="1135"/>
      <c r="C449" s="1135"/>
      <c r="D449" s="58" t="s">
        <v>1711</v>
      </c>
      <c r="E449" s="1139" t="s">
        <v>142</v>
      </c>
      <c r="F449" s="1139"/>
      <c r="G449" s="1140"/>
    </row>
    <row r="450" spans="1:7" ht="13.5" thickBot="1" x14ac:dyDescent="0.25">
      <c r="A450" s="1141" t="s">
        <v>39</v>
      </c>
      <c r="B450" s="1142"/>
      <c r="C450" s="1142"/>
      <c r="D450" s="356" t="s">
        <v>4119</v>
      </c>
      <c r="E450" s="1198" t="s">
        <v>0</v>
      </c>
      <c r="F450" s="1143"/>
      <c r="G450" s="1144"/>
    </row>
    <row r="451" spans="1:7" ht="16.5" x14ac:dyDescent="0.25">
      <c r="A451" s="1152" t="s">
        <v>29</v>
      </c>
      <c r="B451" s="1153"/>
      <c r="C451" s="1153"/>
      <c r="D451" s="1153"/>
      <c r="E451" s="1153"/>
      <c r="F451" s="1153"/>
      <c r="G451" s="1154"/>
    </row>
    <row r="452" spans="1:7" x14ac:dyDescent="0.2">
      <c r="A452" s="1155" t="s">
        <v>48</v>
      </c>
      <c r="B452" s="1156"/>
      <c r="C452" s="1156"/>
      <c r="D452" s="1156"/>
      <c r="E452" s="1156"/>
      <c r="F452" s="1156"/>
      <c r="G452" s="1157"/>
    </row>
    <row r="453" spans="1:7" x14ac:dyDescent="0.2">
      <c r="A453" s="1158" t="s">
        <v>49</v>
      </c>
      <c r="B453" s="1159"/>
      <c r="C453" s="1159"/>
      <c r="D453" s="1159"/>
      <c r="E453" s="1159"/>
      <c r="F453" s="1159"/>
      <c r="G453" s="1160"/>
    </row>
    <row r="454" spans="1:7" x14ac:dyDescent="0.2">
      <c r="A454" s="6"/>
      <c r="B454" s="99"/>
      <c r="C454" s="8"/>
      <c r="D454" s="9"/>
      <c r="E454" s="99"/>
      <c r="F454" s="10"/>
      <c r="G454" s="11" t="s">
        <v>20</v>
      </c>
    </row>
    <row r="455" spans="1:7" x14ac:dyDescent="0.2">
      <c r="A455" s="12" t="s">
        <v>1</v>
      </c>
      <c r="B455" s="13"/>
      <c r="C455" s="14" t="s">
        <v>9</v>
      </c>
      <c r="D455" s="13"/>
      <c r="E455" s="343" t="s">
        <v>4138</v>
      </c>
      <c r="F455" s="98"/>
      <c r="G455" s="344" t="s">
        <v>4130</v>
      </c>
    </row>
    <row r="456" spans="1:7" x14ac:dyDescent="0.2">
      <c r="A456" s="17" t="s">
        <v>8</v>
      </c>
      <c r="B456" s="100"/>
      <c r="C456" s="19"/>
      <c r="D456" s="4"/>
      <c r="E456" s="1145"/>
      <c r="F456" s="1146"/>
      <c r="G456" s="20"/>
    </row>
    <row r="457" spans="1:7" x14ac:dyDescent="0.2">
      <c r="A457" s="21" t="s">
        <v>37</v>
      </c>
      <c r="B457" s="22"/>
      <c r="C457" s="22"/>
      <c r="D457" s="22"/>
      <c r="E457" s="23" t="s">
        <v>46</v>
      </c>
      <c r="F457" s="24"/>
      <c r="G457" s="378" t="s">
        <v>1109</v>
      </c>
    </row>
    <row r="458" spans="1:7" x14ac:dyDescent="0.2">
      <c r="A458" s="6"/>
      <c r="B458" s="99"/>
      <c r="C458" s="8"/>
      <c r="D458" s="8"/>
      <c r="E458" s="1147"/>
      <c r="F458" s="1148"/>
      <c r="G458" s="25"/>
    </row>
    <row r="459" spans="1:7" ht="26.25" thickBot="1" x14ac:dyDescent="0.25">
      <c r="A459" s="210" t="s">
        <v>47</v>
      </c>
      <c r="B459" s="28" t="s">
        <v>23</v>
      </c>
      <c r="C459" s="28" t="s">
        <v>34</v>
      </c>
      <c r="D459" s="110" t="s">
        <v>53</v>
      </c>
      <c r="E459" s="114" t="s">
        <v>54</v>
      </c>
      <c r="F459" s="111" t="s">
        <v>55</v>
      </c>
      <c r="G459" s="112" t="s">
        <v>35</v>
      </c>
    </row>
    <row r="460" spans="1:7" ht="13.5" thickTop="1" x14ac:dyDescent="0.2">
      <c r="A460" s="345">
        <v>1</v>
      </c>
      <c r="B460" s="101"/>
      <c r="C460" s="352" t="s">
        <v>2311</v>
      </c>
      <c r="D460" s="622" t="s">
        <v>2310</v>
      </c>
      <c r="E460" s="383">
        <v>125</v>
      </c>
      <c r="F460" s="384">
        <v>40</v>
      </c>
      <c r="G460" s="353">
        <f>F460*E460</f>
        <v>5000</v>
      </c>
    </row>
    <row r="461" spans="1:7" x14ac:dyDescent="0.2">
      <c r="A461" s="29"/>
      <c r="B461" s="101"/>
      <c r="C461" s="352"/>
      <c r="D461" s="351"/>
      <c r="E461" s="158"/>
      <c r="F461" s="128"/>
      <c r="G461" s="353"/>
    </row>
    <row r="462" spans="1:7" x14ac:dyDescent="0.2">
      <c r="A462" s="29"/>
      <c r="B462" s="101"/>
      <c r="C462" s="352"/>
      <c r="D462" s="351"/>
      <c r="E462" s="158"/>
      <c r="F462" s="149"/>
      <c r="G462" s="353"/>
    </row>
    <row r="463" spans="1:7" x14ac:dyDescent="0.2">
      <c r="A463" s="29"/>
      <c r="B463" s="101"/>
      <c r="C463" s="352"/>
      <c r="D463" s="351"/>
      <c r="E463" s="108"/>
      <c r="F463" s="128"/>
      <c r="G463" s="353"/>
    </row>
    <row r="464" spans="1:7" x14ac:dyDescent="0.2">
      <c r="A464" s="29"/>
      <c r="B464" s="105"/>
      <c r="C464" s="352"/>
      <c r="D464" s="440"/>
      <c r="E464" s="102"/>
      <c r="F464" s="128"/>
      <c r="G464" s="353"/>
    </row>
    <row r="465" spans="1:7" x14ac:dyDescent="0.2">
      <c r="A465" s="29"/>
      <c r="B465" s="151"/>
      <c r="C465" s="366"/>
      <c r="D465" s="351"/>
      <c r="E465" s="108"/>
      <c r="F465" s="150"/>
      <c r="G465" s="35"/>
    </row>
    <row r="466" spans="1:7" x14ac:dyDescent="0.2">
      <c r="A466" s="29"/>
      <c r="B466" s="151"/>
      <c r="C466" s="366"/>
      <c r="D466" s="351"/>
      <c r="E466" s="108"/>
      <c r="F466" s="150"/>
      <c r="G466" s="35"/>
    </row>
    <row r="467" spans="1:7" x14ac:dyDescent="0.2">
      <c r="A467" s="29"/>
      <c r="B467" s="101"/>
      <c r="C467" s="352"/>
      <c r="D467" s="351"/>
      <c r="E467" s="155"/>
      <c r="F467" s="128"/>
      <c r="G467" s="353"/>
    </row>
    <row r="468" spans="1:7" x14ac:dyDescent="0.2">
      <c r="A468" s="29"/>
      <c r="B468" s="106"/>
      <c r="C468" s="41"/>
      <c r="D468" s="357"/>
      <c r="E468" s="104"/>
      <c r="F468" s="128"/>
      <c r="G468" s="35"/>
    </row>
    <row r="469" spans="1:7" x14ac:dyDescent="0.2">
      <c r="A469" s="29"/>
      <c r="B469" s="105"/>
      <c r="C469" s="41"/>
      <c r="D469" s="136"/>
      <c r="E469" s="388"/>
      <c r="F469" s="152"/>
      <c r="G469" s="35"/>
    </row>
    <row r="470" spans="1:7" x14ac:dyDescent="0.2">
      <c r="A470" s="29"/>
      <c r="B470" s="105"/>
      <c r="C470" s="41"/>
      <c r="D470" s="136"/>
      <c r="E470" s="388"/>
      <c r="F470" s="152"/>
      <c r="G470" s="35"/>
    </row>
    <row r="471" spans="1:7" x14ac:dyDescent="0.2">
      <c r="A471" s="29"/>
      <c r="B471" s="107"/>
      <c r="C471" s="41"/>
      <c r="D471" s="136"/>
      <c r="E471" s="153"/>
      <c r="F471" s="128"/>
      <c r="G471" s="35"/>
    </row>
    <row r="472" spans="1:7" x14ac:dyDescent="0.2">
      <c r="A472" s="29"/>
      <c r="B472" s="107"/>
      <c r="C472" s="41"/>
      <c r="D472" s="67"/>
      <c r="E472" s="153"/>
      <c r="F472" s="128"/>
      <c r="G472" s="35"/>
    </row>
    <row r="473" spans="1:7" x14ac:dyDescent="0.2">
      <c r="A473" s="29"/>
      <c r="B473" s="101"/>
      <c r="C473" s="41"/>
      <c r="D473" s="67"/>
      <c r="E473" s="108"/>
      <c r="F473" s="128"/>
      <c r="G473" s="35"/>
    </row>
    <row r="474" spans="1:7" x14ac:dyDescent="0.2">
      <c r="A474" s="29"/>
      <c r="B474" s="101"/>
      <c r="C474" s="41"/>
      <c r="D474" s="67"/>
      <c r="E474" s="153"/>
      <c r="F474" s="128"/>
      <c r="G474" s="35"/>
    </row>
    <row r="475" spans="1:7" x14ac:dyDescent="0.2">
      <c r="A475" s="29"/>
      <c r="B475" s="106"/>
      <c r="C475" s="41"/>
      <c r="D475" s="67"/>
      <c r="E475" s="104"/>
      <c r="F475" s="154"/>
      <c r="G475" s="35"/>
    </row>
    <row r="476" spans="1:7" x14ac:dyDescent="0.2">
      <c r="A476" s="29"/>
      <c r="B476" s="105"/>
      <c r="C476" s="41"/>
      <c r="D476" s="130"/>
      <c r="E476" s="104"/>
      <c r="F476" s="154"/>
      <c r="G476" s="35"/>
    </row>
    <row r="477" spans="1:7" x14ac:dyDescent="0.2">
      <c r="A477" s="29"/>
      <c r="B477" s="105"/>
      <c r="C477" s="41"/>
      <c r="D477" s="67"/>
      <c r="E477" s="104"/>
      <c r="F477" s="154"/>
      <c r="G477" s="35"/>
    </row>
    <row r="478" spans="1:7" x14ac:dyDescent="0.2">
      <c r="A478" s="29"/>
      <c r="B478" s="101"/>
      <c r="C478" s="41"/>
      <c r="D478" s="67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62"/>
      <c r="E481" s="104"/>
      <c r="F481" s="154"/>
      <c r="G481" s="35"/>
    </row>
    <row r="482" spans="1:7" x14ac:dyDescent="0.2">
      <c r="A482" s="29"/>
      <c r="B482" s="101"/>
      <c r="C482" s="41"/>
      <c r="D482" s="67"/>
      <c r="E482" s="104"/>
      <c r="F482" s="154"/>
      <c r="G482" s="35"/>
    </row>
    <row r="483" spans="1:7" x14ac:dyDescent="0.2">
      <c r="A483" s="29"/>
      <c r="B483" s="101"/>
      <c r="C483" s="41"/>
      <c r="D483" s="159"/>
      <c r="E483" s="104"/>
      <c r="F483" s="154"/>
      <c r="G483" s="35"/>
    </row>
    <row r="484" spans="1:7" x14ac:dyDescent="0.2">
      <c r="A484" s="29"/>
      <c r="B484" s="101"/>
      <c r="C484" s="41"/>
      <c r="D484" s="160"/>
      <c r="E484" s="108"/>
      <c r="F484" s="128"/>
      <c r="G484" s="35"/>
    </row>
    <row r="485" spans="1:7" x14ac:dyDescent="0.2">
      <c r="A485" s="29"/>
      <c r="B485" s="101"/>
      <c r="C485" s="41"/>
      <c r="D485" s="160"/>
      <c r="E485" s="108"/>
      <c r="F485" s="128"/>
      <c r="G485" s="35"/>
    </row>
    <row r="486" spans="1:7" x14ac:dyDescent="0.2">
      <c r="A486" s="29"/>
      <c r="B486" s="101"/>
      <c r="C486" s="41"/>
      <c r="D486" s="160"/>
      <c r="E486" s="108"/>
      <c r="F486" s="128"/>
      <c r="G486" s="35"/>
    </row>
    <row r="487" spans="1:7" x14ac:dyDescent="0.2">
      <c r="A487" s="29"/>
      <c r="B487" s="101"/>
      <c r="C487" s="41"/>
      <c r="D487" s="160"/>
      <c r="E487" s="108"/>
      <c r="F487" s="128"/>
      <c r="G487" s="35"/>
    </row>
    <row r="488" spans="1:7" x14ac:dyDescent="0.2">
      <c r="A488" s="29"/>
      <c r="B488" s="101"/>
      <c r="C488" s="41"/>
      <c r="D488" s="160"/>
      <c r="E488" s="108"/>
      <c r="F488" s="128"/>
      <c r="G488" s="35"/>
    </row>
    <row r="489" spans="1:7" x14ac:dyDescent="0.2">
      <c r="A489" s="29"/>
      <c r="B489" s="101"/>
      <c r="C489" s="41"/>
      <c r="D489" s="136"/>
      <c r="E489" s="153"/>
      <c r="F489" s="128"/>
      <c r="G489" s="35"/>
    </row>
    <row r="490" spans="1:7" x14ac:dyDescent="0.2">
      <c r="A490" s="29"/>
      <c r="B490" s="101"/>
      <c r="C490" s="41"/>
      <c r="D490" s="136"/>
      <c r="E490" s="102"/>
      <c r="F490" s="128"/>
      <c r="G490" s="35"/>
    </row>
    <row r="491" spans="1:7" x14ac:dyDescent="0.2">
      <c r="A491" s="29"/>
      <c r="B491" s="101"/>
      <c r="C491" s="31"/>
      <c r="D491" s="67"/>
      <c r="E491" s="131"/>
      <c r="F491" s="117"/>
      <c r="G491" s="35"/>
    </row>
    <row r="492" spans="1:7" x14ac:dyDescent="0.2">
      <c r="A492" s="29"/>
      <c r="B492" s="101"/>
      <c r="C492" s="41"/>
      <c r="D492" s="118"/>
      <c r="E492" s="108"/>
      <c r="F492" s="149"/>
      <c r="G492" s="35"/>
    </row>
    <row r="493" spans="1:7" x14ac:dyDescent="0.2">
      <c r="A493" s="29"/>
      <c r="B493" s="101"/>
      <c r="C493" s="41"/>
      <c r="D493" s="144"/>
      <c r="E493" s="108"/>
      <c r="F493" s="149"/>
      <c r="G493" s="35"/>
    </row>
    <row r="494" spans="1:7" ht="13.5" thickBot="1" x14ac:dyDescent="0.25">
      <c r="A494" s="45"/>
      <c r="B494" s="132"/>
      <c r="C494" s="115"/>
      <c r="D494" s="115"/>
      <c r="E494" s="132"/>
      <c r="F494" s="49" t="s">
        <v>15</v>
      </c>
      <c r="G494" s="50">
        <f>SUM(G460:G493)</f>
        <v>5000</v>
      </c>
    </row>
    <row r="495" spans="1:7" ht="13.5" thickTop="1" x14ac:dyDescent="0.2">
      <c r="A495" s="1149" t="s">
        <v>4131</v>
      </c>
      <c r="B495" s="1150"/>
      <c r="C495" s="1150"/>
      <c r="D495" s="1150"/>
      <c r="E495" s="1150"/>
      <c r="F495" s="1150"/>
      <c r="G495" s="1151"/>
    </row>
    <row r="496" spans="1:7" ht="13.5" thickBot="1" x14ac:dyDescent="0.25">
      <c r="A496" s="52"/>
      <c r="B496" s="103"/>
      <c r="C496" s="355" t="s">
        <v>8</v>
      </c>
      <c r="D496" s="54"/>
      <c r="E496" s="103"/>
      <c r="F496" s="55"/>
      <c r="G496" s="56"/>
    </row>
    <row r="497" spans="1:7" ht="13.5" thickTop="1" x14ac:dyDescent="0.2">
      <c r="A497" s="1130"/>
      <c r="B497" s="1131"/>
      <c r="C497" s="1131"/>
      <c r="D497" s="57" t="s">
        <v>11</v>
      </c>
      <c r="E497" s="1132" t="s">
        <v>12</v>
      </c>
      <c r="F497" s="1132"/>
      <c r="G497" s="1133"/>
    </row>
    <row r="498" spans="1:7" x14ac:dyDescent="0.2">
      <c r="A498" s="1134" t="s">
        <v>17</v>
      </c>
      <c r="B498" s="1135"/>
      <c r="C498" s="1135"/>
      <c r="D498" s="39"/>
      <c r="E498" s="1136"/>
      <c r="F498" s="1137"/>
      <c r="G498" s="1138"/>
    </row>
    <row r="499" spans="1:7" x14ac:dyDescent="0.2">
      <c r="A499" s="1134" t="s">
        <v>38</v>
      </c>
      <c r="B499" s="1135"/>
      <c r="C499" s="1135"/>
      <c r="D499" s="58" t="s">
        <v>1711</v>
      </c>
      <c r="E499" s="1139" t="s">
        <v>142</v>
      </c>
      <c r="F499" s="1139"/>
      <c r="G499" s="1140"/>
    </row>
    <row r="500" spans="1:7" ht="13.5" thickBot="1" x14ac:dyDescent="0.25">
      <c r="A500" s="1141" t="s">
        <v>39</v>
      </c>
      <c r="B500" s="1142"/>
      <c r="C500" s="1142"/>
      <c r="D500" s="356" t="s">
        <v>4119</v>
      </c>
      <c r="E500" s="1198" t="s">
        <v>0</v>
      </c>
      <c r="F500" s="1143"/>
      <c r="G500" s="1144"/>
    </row>
  </sheetData>
  <mergeCells count="141">
    <mergeCell ref="A295:G295"/>
    <mergeCell ref="A300:C300"/>
    <mergeCell ref="E300:G300"/>
    <mergeCell ref="A297:C297"/>
    <mergeCell ref="E297:G297"/>
    <mergeCell ref="A298:C298"/>
    <mergeCell ref="E298:G298"/>
    <mergeCell ref="A299:C299"/>
    <mergeCell ref="E299:G299"/>
    <mergeCell ref="A249:C249"/>
    <mergeCell ref="E249:G249"/>
    <mergeCell ref="A250:C250"/>
    <mergeCell ref="E250:G250"/>
    <mergeCell ref="A251:G251"/>
    <mergeCell ref="A252:G252"/>
    <mergeCell ref="A253:G253"/>
    <mergeCell ref="E256:F256"/>
    <mergeCell ref="E258:F258"/>
    <mergeCell ref="A201:G201"/>
    <mergeCell ref="A202:G202"/>
    <mergeCell ref="A203:G203"/>
    <mergeCell ref="E206:F206"/>
    <mergeCell ref="E208:F208"/>
    <mergeCell ref="A245:G245"/>
    <mergeCell ref="A247:C247"/>
    <mergeCell ref="E247:G247"/>
    <mergeCell ref="A248:C248"/>
    <mergeCell ref="E248:G248"/>
    <mergeCell ref="A151:G151"/>
    <mergeCell ref="A152:G152"/>
    <mergeCell ref="A153:G153"/>
    <mergeCell ref="E156:F156"/>
    <mergeCell ref="E158:F158"/>
    <mergeCell ref="A199:C199"/>
    <mergeCell ref="E199:G199"/>
    <mergeCell ref="A200:C200"/>
    <mergeCell ref="E200:G200"/>
    <mergeCell ref="A195:G195"/>
    <mergeCell ref="A197:C197"/>
    <mergeCell ref="E197:G197"/>
    <mergeCell ref="A198:C198"/>
    <mergeCell ref="E198:G198"/>
    <mergeCell ref="A1:G1"/>
    <mergeCell ref="A2:G2"/>
    <mergeCell ref="A3:G3"/>
    <mergeCell ref="E6:F6"/>
    <mergeCell ref="E8:F8"/>
    <mergeCell ref="H10:I10"/>
    <mergeCell ref="A50:C50"/>
    <mergeCell ref="E50:G50"/>
    <mergeCell ref="A47:C47"/>
    <mergeCell ref="E47:G47"/>
    <mergeCell ref="A48:C48"/>
    <mergeCell ref="E48:G48"/>
    <mergeCell ref="A49:C49"/>
    <mergeCell ref="E49:G49"/>
    <mergeCell ref="A45:G45"/>
    <mergeCell ref="A95:G95"/>
    <mergeCell ref="A97:C97"/>
    <mergeCell ref="E97:G97"/>
    <mergeCell ref="A98:C98"/>
    <mergeCell ref="E98:G98"/>
    <mergeCell ref="A51:G51"/>
    <mergeCell ref="A52:G52"/>
    <mergeCell ref="A53:G53"/>
    <mergeCell ref="E56:F56"/>
    <mergeCell ref="E58:F58"/>
    <mergeCell ref="A101:G101"/>
    <mergeCell ref="A102:G102"/>
    <mergeCell ref="A103:G103"/>
    <mergeCell ref="E106:F106"/>
    <mergeCell ref="E108:F108"/>
    <mergeCell ref="A99:C99"/>
    <mergeCell ref="E99:G99"/>
    <mergeCell ref="A100:C100"/>
    <mergeCell ref="E100:G100"/>
    <mergeCell ref="A149:C149"/>
    <mergeCell ref="E149:G149"/>
    <mergeCell ref="A150:C150"/>
    <mergeCell ref="E150:G150"/>
    <mergeCell ref="A145:G145"/>
    <mergeCell ref="A147:C147"/>
    <mergeCell ref="E147:G147"/>
    <mergeCell ref="A148:C148"/>
    <mergeCell ref="E148:G148"/>
    <mergeCell ref="A345:G345"/>
    <mergeCell ref="A347:C347"/>
    <mergeCell ref="E347:G347"/>
    <mergeCell ref="A348:C348"/>
    <mergeCell ref="E348:G348"/>
    <mergeCell ref="A301:G301"/>
    <mergeCell ref="A302:G302"/>
    <mergeCell ref="A303:G303"/>
    <mergeCell ref="E306:F306"/>
    <mergeCell ref="E308:F308"/>
    <mergeCell ref="A351:G351"/>
    <mergeCell ref="A352:G352"/>
    <mergeCell ref="A353:G353"/>
    <mergeCell ref="E356:F356"/>
    <mergeCell ref="E358:F358"/>
    <mergeCell ref="A349:C349"/>
    <mergeCell ref="E349:G349"/>
    <mergeCell ref="A350:C350"/>
    <mergeCell ref="E350:G350"/>
    <mergeCell ref="A399:C399"/>
    <mergeCell ref="E399:G399"/>
    <mergeCell ref="A400:C400"/>
    <mergeCell ref="E400:G400"/>
    <mergeCell ref="A395:G395"/>
    <mergeCell ref="A397:C397"/>
    <mergeCell ref="E397:G397"/>
    <mergeCell ref="A398:C398"/>
    <mergeCell ref="E398:G398"/>
    <mergeCell ref="A449:C449"/>
    <mergeCell ref="E449:G449"/>
    <mergeCell ref="A450:C450"/>
    <mergeCell ref="E450:G450"/>
    <mergeCell ref="A401:G401"/>
    <mergeCell ref="A402:G402"/>
    <mergeCell ref="A403:G403"/>
    <mergeCell ref="E406:F406"/>
    <mergeCell ref="E408:F408"/>
    <mergeCell ref="A445:G445"/>
    <mergeCell ref="A447:C447"/>
    <mergeCell ref="E447:G447"/>
    <mergeCell ref="A448:C448"/>
    <mergeCell ref="E448:G448"/>
    <mergeCell ref="A499:C499"/>
    <mergeCell ref="E499:G499"/>
    <mergeCell ref="A500:C500"/>
    <mergeCell ref="E500:G500"/>
    <mergeCell ref="A451:G451"/>
    <mergeCell ref="A452:G452"/>
    <mergeCell ref="A453:G453"/>
    <mergeCell ref="E456:F456"/>
    <mergeCell ref="E458:F458"/>
    <mergeCell ref="A495:G495"/>
    <mergeCell ref="A497:C497"/>
    <mergeCell ref="E497:G497"/>
    <mergeCell ref="A498:C498"/>
    <mergeCell ref="E498:G4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8A3CC4"/>
  </sheetPr>
  <dimension ref="A1:S1547"/>
  <sheetViews>
    <sheetView topLeftCell="A1510" zoomScale="110" zoomScaleNormal="110" workbookViewId="0">
      <selection activeCell="A1499" sqref="A1499:G1547"/>
    </sheetView>
  </sheetViews>
  <sheetFormatPr defaultRowHeight="12.75" x14ac:dyDescent="0.2"/>
  <cols>
    <col min="1" max="1" width="6.42578125" style="2" customWidth="1"/>
    <col min="2" max="2" width="6.7109375" style="3" customWidth="1"/>
    <col min="3" max="3" width="9.5703125" style="4" customWidth="1"/>
    <col min="4" max="4" width="36" style="2" customWidth="1"/>
    <col min="5" max="5" width="9.28515625" style="3" customWidth="1"/>
    <col min="6" max="6" width="12.140625" style="5" customWidth="1"/>
    <col min="7" max="7" width="15.28515625" style="2" customWidth="1"/>
    <col min="8" max="8" width="11.28515625" style="1" bestFit="1" customWidth="1"/>
    <col min="9" max="9" width="19.140625" style="2" customWidth="1"/>
    <col min="10" max="10" width="19.5703125" style="2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8</v>
      </c>
    </row>
    <row r="5" spans="1:7" x14ac:dyDescent="0.2">
      <c r="A5" s="12" t="s">
        <v>1</v>
      </c>
      <c r="B5" s="13"/>
      <c r="C5" s="14" t="s">
        <v>16</v>
      </c>
      <c r="D5" s="13"/>
      <c r="E5" s="15" t="s">
        <v>562</v>
      </c>
      <c r="F5" s="60"/>
      <c r="G5" s="16" t="s">
        <v>556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thickBot="1" x14ac:dyDescent="0.25">
      <c r="A9" s="26" t="s">
        <v>47</v>
      </c>
      <c r="B9" s="161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1" t="s">
        <v>149</v>
      </c>
      <c r="D10" s="162" t="s">
        <v>561</v>
      </c>
      <c r="E10" s="102">
        <v>25</v>
      </c>
      <c r="F10" s="163">
        <v>200</v>
      </c>
      <c r="G10" s="35">
        <f>F10*E10</f>
        <v>5000</v>
      </c>
    </row>
    <row r="11" spans="1:7" x14ac:dyDescent="0.2">
      <c r="A11" s="29" t="s">
        <v>8</v>
      </c>
      <c r="B11" s="101"/>
      <c r="C11" s="31"/>
      <c r="D11" s="162"/>
      <c r="E11" s="102"/>
      <c r="F11" s="163" t="s">
        <v>8</v>
      </c>
      <c r="G11" s="35" t="s">
        <v>8</v>
      </c>
    </row>
    <row r="12" spans="1:7" x14ac:dyDescent="0.2">
      <c r="A12" s="29"/>
      <c r="B12" s="101"/>
      <c r="C12" s="31"/>
      <c r="D12" s="162"/>
      <c r="E12" s="102"/>
      <c r="F12" s="163"/>
      <c r="G12" s="35"/>
    </row>
    <row r="13" spans="1:7" x14ac:dyDescent="0.2">
      <c r="A13" s="29"/>
      <c r="B13" s="101"/>
      <c r="C13" s="31"/>
      <c r="D13" s="162"/>
      <c r="E13" s="102"/>
      <c r="F13" s="163"/>
      <c r="G13" s="35"/>
    </row>
    <row r="14" spans="1:7" x14ac:dyDescent="0.2">
      <c r="A14" s="29"/>
      <c r="B14" s="101"/>
      <c r="C14" s="31"/>
      <c r="D14" s="165"/>
      <c r="E14" s="102"/>
      <c r="F14" s="163"/>
      <c r="G14" s="35"/>
    </row>
    <row r="15" spans="1:7" x14ac:dyDescent="0.2">
      <c r="A15" s="29"/>
      <c r="B15" s="101"/>
      <c r="C15" s="31"/>
      <c r="D15" s="136"/>
      <c r="E15" s="102"/>
      <c r="F15" s="163"/>
      <c r="G15" s="35"/>
    </row>
    <row r="16" spans="1:7" x14ac:dyDescent="0.2">
      <c r="A16" s="29"/>
      <c r="B16" s="101"/>
      <c r="C16" s="31"/>
      <c r="D16" s="67"/>
      <c r="E16" s="102"/>
      <c r="F16" s="163"/>
      <c r="G16" s="35"/>
    </row>
    <row r="17" spans="1:9" x14ac:dyDescent="0.2">
      <c r="A17" s="29"/>
      <c r="B17" s="101"/>
      <c r="C17" s="31"/>
      <c r="D17" s="165"/>
      <c r="E17" s="102"/>
      <c r="F17" s="163"/>
      <c r="G17" s="35"/>
    </row>
    <row r="18" spans="1:9" x14ac:dyDescent="0.2">
      <c r="A18" s="29"/>
      <c r="B18" s="101"/>
      <c r="C18" s="31"/>
      <c r="D18" s="165"/>
      <c r="E18" s="102"/>
      <c r="F18" s="163"/>
      <c r="G18" s="35"/>
    </row>
    <row r="19" spans="1:9" x14ac:dyDescent="0.2">
      <c r="A19" s="29"/>
      <c r="B19" s="101"/>
      <c r="C19" s="31"/>
      <c r="D19" s="165"/>
      <c r="E19" s="102"/>
      <c r="F19" s="163"/>
      <c r="G19" s="35"/>
      <c r="I19" s="411" t="s">
        <v>8</v>
      </c>
    </row>
    <row r="20" spans="1:9" x14ac:dyDescent="0.2">
      <c r="A20" s="29"/>
      <c r="B20" s="101"/>
      <c r="C20" s="31"/>
      <c r="D20" s="67"/>
      <c r="E20" s="102"/>
      <c r="F20" s="163"/>
      <c r="G20" s="35"/>
    </row>
    <row r="21" spans="1:9" x14ac:dyDescent="0.2">
      <c r="A21" s="29"/>
      <c r="B21" s="101"/>
      <c r="C21" s="31"/>
      <c r="D21" s="67"/>
      <c r="E21" s="102"/>
      <c r="F21" s="163"/>
      <c r="G21" s="35"/>
    </row>
    <row r="22" spans="1:9" x14ac:dyDescent="0.2">
      <c r="A22" s="29"/>
      <c r="B22" s="101"/>
      <c r="C22" s="31"/>
      <c r="D22" s="165"/>
      <c r="E22" s="166"/>
      <c r="F22" s="163"/>
      <c r="G22" s="167"/>
    </row>
    <row r="23" spans="1:9" x14ac:dyDescent="0.2">
      <c r="A23" s="29"/>
      <c r="B23" s="101"/>
      <c r="C23" s="31"/>
      <c r="D23" s="165"/>
      <c r="E23" s="102"/>
      <c r="F23" s="163"/>
      <c r="G23" s="167"/>
    </row>
    <row r="24" spans="1:9" x14ac:dyDescent="0.2">
      <c r="A24" s="29"/>
      <c r="B24" s="101"/>
      <c r="C24" s="31"/>
      <c r="D24" s="67"/>
      <c r="E24" s="102"/>
      <c r="F24" s="163"/>
      <c r="G24" s="167"/>
    </row>
    <row r="25" spans="1:9" x14ac:dyDescent="0.2">
      <c r="A25" s="29"/>
      <c r="B25" s="101"/>
      <c r="C25" s="31"/>
      <c r="D25" s="67"/>
      <c r="E25" s="102"/>
      <c r="F25" s="163"/>
      <c r="G25" s="167"/>
    </row>
    <row r="26" spans="1:9" x14ac:dyDescent="0.2">
      <c r="A26" s="29"/>
      <c r="B26" s="101"/>
      <c r="C26" s="31"/>
      <c r="D26" s="67"/>
      <c r="E26" s="102"/>
      <c r="F26" s="163"/>
      <c r="G26" s="167"/>
    </row>
    <row r="27" spans="1:9" x14ac:dyDescent="0.2">
      <c r="A27" s="29"/>
      <c r="B27" s="101"/>
      <c r="C27" s="41"/>
      <c r="D27" s="168"/>
      <c r="E27" s="77"/>
      <c r="F27" s="169"/>
      <c r="G27" s="167"/>
    </row>
    <row r="28" spans="1:9" x14ac:dyDescent="0.2">
      <c r="A28" s="29"/>
      <c r="B28" s="101"/>
      <c r="C28" s="41"/>
      <c r="D28" s="168"/>
      <c r="E28" s="77"/>
      <c r="F28" s="169"/>
      <c r="G28" s="167"/>
    </row>
    <row r="29" spans="1:9" x14ac:dyDescent="0.2">
      <c r="A29" s="29"/>
      <c r="B29" s="101"/>
      <c r="C29" s="41"/>
      <c r="D29" s="67"/>
      <c r="E29" s="77"/>
      <c r="F29" s="169"/>
      <c r="G29" s="35"/>
    </row>
    <row r="30" spans="1:9" x14ac:dyDescent="0.2">
      <c r="A30" s="29"/>
      <c r="B30" s="101"/>
      <c r="C30" s="41"/>
      <c r="D30" s="67"/>
      <c r="E30" s="77"/>
      <c r="F30" s="169" t="s">
        <v>152</v>
      </c>
      <c r="G30" s="35"/>
    </row>
    <row r="31" spans="1:9" x14ac:dyDescent="0.2">
      <c r="A31" s="29"/>
      <c r="B31" s="101"/>
      <c r="C31" s="31"/>
      <c r="D31" s="67"/>
      <c r="E31" s="102"/>
      <c r="F31" s="163"/>
      <c r="G31" s="35"/>
    </row>
    <row r="32" spans="1:9" x14ac:dyDescent="0.2">
      <c r="A32" s="29"/>
      <c r="B32" s="101"/>
      <c r="C32" s="31"/>
      <c r="D32" s="67"/>
      <c r="E32" s="102"/>
      <c r="F32" s="163"/>
      <c r="G32" s="35"/>
    </row>
    <row r="33" spans="1:7" x14ac:dyDescent="0.2">
      <c r="A33" s="29"/>
      <c r="B33" s="101"/>
      <c r="C33" s="31"/>
      <c r="D33" s="67"/>
      <c r="E33" s="102"/>
      <c r="F33" s="163"/>
      <c r="G33" s="35"/>
    </row>
    <row r="34" spans="1:7" x14ac:dyDescent="0.2">
      <c r="A34" s="29"/>
      <c r="B34" s="101"/>
      <c r="C34" s="31"/>
      <c r="D34" s="170" t="s">
        <v>150</v>
      </c>
      <c r="E34" s="102"/>
      <c r="F34" s="163"/>
      <c r="G34" s="35"/>
    </row>
    <row r="35" spans="1:7" x14ac:dyDescent="0.2">
      <c r="A35" s="29"/>
      <c r="B35" s="101"/>
      <c r="C35" s="31"/>
      <c r="D35" s="32"/>
      <c r="E35" s="104"/>
      <c r="F35" s="171"/>
      <c r="G35" s="35"/>
    </row>
    <row r="36" spans="1:7" x14ac:dyDescent="0.2">
      <c r="A36" s="29"/>
      <c r="B36" s="101"/>
      <c r="C36" s="31"/>
      <c r="D36" s="32"/>
      <c r="E36" s="104"/>
      <c r="F36" s="171"/>
      <c r="G36" s="35"/>
    </row>
    <row r="37" spans="1:7" x14ac:dyDescent="0.2">
      <c r="A37" s="29"/>
      <c r="B37" s="101"/>
      <c r="C37" s="31"/>
      <c r="D37" s="32"/>
      <c r="E37" s="104"/>
      <c r="F37" s="171"/>
      <c r="G37" s="35"/>
    </row>
    <row r="38" spans="1:7" x14ac:dyDescent="0.2">
      <c r="A38" s="29"/>
      <c r="B38" s="101"/>
      <c r="C38" s="31"/>
      <c r="D38" s="32"/>
      <c r="E38" s="104"/>
      <c r="F38" s="171"/>
      <c r="G38" s="35"/>
    </row>
    <row r="39" spans="1:7" x14ac:dyDescent="0.2">
      <c r="A39" s="29"/>
      <c r="B39" s="101"/>
      <c r="C39" s="31"/>
      <c r="D39" s="32"/>
      <c r="E39" s="104"/>
      <c r="F39" s="171"/>
      <c r="G39" s="35"/>
    </row>
    <row r="40" spans="1:7" x14ac:dyDescent="0.2">
      <c r="A40" s="29"/>
      <c r="B40" s="101"/>
      <c r="C40" s="31"/>
      <c r="D40" s="32"/>
      <c r="E40" s="104"/>
      <c r="F40" s="172"/>
      <c r="G40" s="35"/>
    </row>
    <row r="41" spans="1:7" x14ac:dyDescent="0.2">
      <c r="A41" s="29"/>
      <c r="B41" s="101"/>
      <c r="C41" s="31" t="s">
        <v>8</v>
      </c>
      <c r="D41" s="32"/>
      <c r="E41" s="104"/>
      <c r="F41" s="172"/>
      <c r="G41" s="35"/>
    </row>
    <row r="42" spans="1:7" x14ac:dyDescent="0.2">
      <c r="A42" s="29"/>
      <c r="B42" s="101"/>
      <c r="C42" s="31"/>
      <c r="D42" s="32"/>
      <c r="E42" s="104"/>
      <c r="F42" s="173"/>
      <c r="G42" s="167" t="s">
        <v>8</v>
      </c>
    </row>
    <row r="43" spans="1:7" ht="13.5" thickBot="1" x14ac:dyDescent="0.25">
      <c r="A43" s="45"/>
      <c r="B43" s="174"/>
      <c r="C43" s="47"/>
      <c r="D43" s="175"/>
      <c r="E43" s="174"/>
      <c r="F43" s="49" t="s">
        <v>15</v>
      </c>
      <c r="G43" s="50">
        <f>SUM(G10:G42)</f>
        <v>5000</v>
      </c>
    </row>
    <row r="44" spans="1:7" ht="13.5" thickTop="1" x14ac:dyDescent="0.2">
      <c r="A44" s="17" t="s">
        <v>559</v>
      </c>
      <c r="B44" s="176"/>
      <c r="E44" s="176"/>
      <c r="G44" s="20"/>
    </row>
    <row r="45" spans="1:7" ht="13.5" thickBot="1" x14ac:dyDescent="0.25">
      <c r="A45" s="1338" t="s">
        <v>560</v>
      </c>
      <c r="B45" s="1332"/>
      <c r="C45" s="1332"/>
      <c r="D45" s="1332"/>
      <c r="E45" s="1332"/>
      <c r="F45" s="1332"/>
      <c r="G45" s="1333"/>
    </row>
    <row r="46" spans="1:7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7" x14ac:dyDescent="0.2">
      <c r="A47" s="1134" t="s">
        <v>17</v>
      </c>
      <c r="B47" s="1135"/>
      <c r="C47" s="1135"/>
      <c r="D47" s="57"/>
      <c r="E47" s="1136"/>
      <c r="F47" s="1137"/>
      <c r="G47" s="1138"/>
    </row>
    <row r="48" spans="1:7" x14ac:dyDescent="0.2">
      <c r="A48" s="1134" t="s">
        <v>38</v>
      </c>
      <c r="B48" s="1135"/>
      <c r="C48" s="1135"/>
      <c r="D48" s="58" t="s">
        <v>566</v>
      </c>
      <c r="E48" s="1194" t="s">
        <v>142</v>
      </c>
      <c r="F48" s="1139"/>
      <c r="G48" s="1140"/>
    </row>
    <row r="49" spans="1:9" ht="13.5" thickBot="1" x14ac:dyDescent="0.25">
      <c r="A49" s="1141" t="s">
        <v>39</v>
      </c>
      <c r="B49" s="1142"/>
      <c r="C49" s="1142"/>
      <c r="D49" s="59" t="s">
        <v>303</v>
      </c>
      <c r="E49" s="1143" t="s">
        <v>0</v>
      </c>
      <c r="F49" s="1143"/>
      <c r="G49" s="1144"/>
    </row>
    <row r="50" spans="1:9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9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9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9" x14ac:dyDescent="0.2">
      <c r="A53" s="6"/>
      <c r="B53" s="99"/>
      <c r="C53" s="8"/>
      <c r="D53" s="9"/>
      <c r="E53" s="99"/>
      <c r="F53" s="10"/>
      <c r="G53" s="11" t="s">
        <v>8</v>
      </c>
    </row>
    <row r="54" spans="1:9" x14ac:dyDescent="0.2">
      <c r="A54" s="12" t="s">
        <v>1</v>
      </c>
      <c r="B54" s="13"/>
      <c r="C54" s="14" t="s">
        <v>16</v>
      </c>
      <c r="D54" s="13"/>
      <c r="E54" s="15" t="s">
        <v>563</v>
      </c>
      <c r="F54" s="60"/>
      <c r="G54" s="16" t="s">
        <v>556</v>
      </c>
    </row>
    <row r="55" spans="1:9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9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9" x14ac:dyDescent="0.2">
      <c r="A57" s="6"/>
      <c r="B57" s="99"/>
      <c r="C57" s="8"/>
      <c r="D57" s="8"/>
      <c r="E57" s="1147"/>
      <c r="F57" s="1148"/>
      <c r="G57" s="25"/>
    </row>
    <row r="58" spans="1:9" ht="26.25" thickBot="1" x14ac:dyDescent="0.25">
      <c r="A58" s="26" t="s">
        <v>47</v>
      </c>
      <c r="B58" s="161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9" ht="13.5" thickTop="1" x14ac:dyDescent="0.2">
      <c r="A59" s="29">
        <v>1</v>
      </c>
      <c r="B59" s="101"/>
      <c r="C59" s="31" t="s">
        <v>300</v>
      </c>
      <c r="D59" s="363" t="s">
        <v>605</v>
      </c>
      <c r="E59" s="102">
        <v>75</v>
      </c>
      <c r="F59" s="163">
        <v>200</v>
      </c>
      <c r="G59" s="35">
        <f>F59*E59</f>
        <v>15000</v>
      </c>
    </row>
    <row r="60" spans="1:9" x14ac:dyDescent="0.2">
      <c r="A60" s="29">
        <v>2</v>
      </c>
      <c r="B60" s="101"/>
      <c r="C60" s="31" t="s">
        <v>300</v>
      </c>
      <c r="D60" s="162" t="s">
        <v>402</v>
      </c>
      <c r="E60" s="102">
        <v>75</v>
      </c>
      <c r="F60" s="163">
        <v>350</v>
      </c>
      <c r="G60" s="35">
        <f t="shared" ref="G60" si="0">F60*E60</f>
        <v>26250</v>
      </c>
    </row>
    <row r="61" spans="1:9" x14ac:dyDescent="0.2">
      <c r="A61" s="29"/>
      <c r="B61" s="101"/>
      <c r="C61" s="31"/>
      <c r="D61" s="162"/>
      <c r="E61" s="102"/>
      <c r="F61" s="163"/>
      <c r="G61" s="35"/>
    </row>
    <row r="62" spans="1:9" x14ac:dyDescent="0.2">
      <c r="A62" s="29"/>
      <c r="B62" s="101"/>
      <c r="C62" s="31"/>
      <c r="D62" s="162"/>
      <c r="E62" s="102"/>
      <c r="F62" s="163"/>
      <c r="G62" s="35"/>
    </row>
    <row r="63" spans="1:9" x14ac:dyDescent="0.2">
      <c r="A63" s="29"/>
      <c r="B63" s="101"/>
      <c r="C63" s="31"/>
      <c r="D63" s="165"/>
      <c r="E63" s="102"/>
      <c r="F63" s="163"/>
      <c r="G63" s="35"/>
      <c r="I63" s="411" t="s">
        <v>8</v>
      </c>
    </row>
    <row r="64" spans="1:9" x14ac:dyDescent="0.2">
      <c r="A64" s="29"/>
      <c r="B64" s="101"/>
      <c r="C64" s="31"/>
      <c r="D64" s="136"/>
      <c r="E64" s="102"/>
      <c r="F64" s="163"/>
      <c r="G64" s="35"/>
    </row>
    <row r="65" spans="1:7" x14ac:dyDescent="0.2">
      <c r="A65" s="29"/>
      <c r="B65" s="101"/>
      <c r="C65" s="31"/>
      <c r="D65" s="67"/>
      <c r="E65" s="102"/>
      <c r="F65" s="163"/>
      <c r="G65" s="35"/>
    </row>
    <row r="66" spans="1:7" x14ac:dyDescent="0.2">
      <c r="A66" s="29"/>
      <c r="B66" s="101"/>
      <c r="C66" s="31"/>
      <c r="D66" s="165"/>
      <c r="E66" s="102"/>
      <c r="F66" s="163"/>
      <c r="G66" s="35"/>
    </row>
    <row r="67" spans="1:7" x14ac:dyDescent="0.2">
      <c r="A67" s="29"/>
      <c r="B67" s="101"/>
      <c r="C67" s="31"/>
      <c r="D67" s="165"/>
      <c r="E67" s="102"/>
      <c r="F67" s="163"/>
      <c r="G67" s="35"/>
    </row>
    <row r="68" spans="1:7" x14ac:dyDescent="0.2">
      <c r="A68" s="29"/>
      <c r="B68" s="101"/>
      <c r="C68" s="31"/>
      <c r="D68" s="165"/>
      <c r="E68" s="102"/>
      <c r="F68" s="163"/>
      <c r="G68" s="35"/>
    </row>
    <row r="69" spans="1:7" x14ac:dyDescent="0.2">
      <c r="A69" s="29"/>
      <c r="B69" s="101"/>
      <c r="C69" s="31"/>
      <c r="D69" s="67"/>
      <c r="E69" s="102"/>
      <c r="F69" s="163"/>
      <c r="G69" s="35"/>
    </row>
    <row r="70" spans="1:7" x14ac:dyDescent="0.2">
      <c r="A70" s="29"/>
      <c r="B70" s="101"/>
      <c r="C70" s="31"/>
      <c r="D70" s="67"/>
      <c r="E70" s="102"/>
      <c r="F70" s="163"/>
      <c r="G70" s="35"/>
    </row>
    <row r="71" spans="1:7" x14ac:dyDescent="0.2">
      <c r="A71" s="29"/>
      <c r="B71" s="101"/>
      <c r="C71" s="31"/>
      <c r="D71" s="165"/>
      <c r="E71" s="166"/>
      <c r="F71" s="163"/>
      <c r="G71" s="167"/>
    </row>
    <row r="72" spans="1:7" x14ac:dyDescent="0.2">
      <c r="A72" s="29"/>
      <c r="B72" s="101"/>
      <c r="C72" s="31"/>
      <c r="D72" s="165"/>
      <c r="E72" s="102"/>
      <c r="F72" s="163"/>
      <c r="G72" s="167"/>
    </row>
    <row r="73" spans="1:7" x14ac:dyDescent="0.2">
      <c r="A73" s="29"/>
      <c r="B73" s="101"/>
      <c r="C73" s="31"/>
      <c r="D73" s="67"/>
      <c r="E73" s="102"/>
      <c r="F73" s="579" t="s">
        <v>150</v>
      </c>
      <c r="G73" s="167"/>
    </row>
    <row r="74" spans="1:7" x14ac:dyDescent="0.2">
      <c r="A74" s="29"/>
      <c r="B74" s="101"/>
      <c r="C74" s="31"/>
      <c r="D74" s="67"/>
      <c r="E74" s="102"/>
      <c r="F74" s="163"/>
      <c r="G74" s="167"/>
    </row>
    <row r="75" spans="1:7" x14ac:dyDescent="0.2">
      <c r="A75" s="29"/>
      <c r="B75" s="101"/>
      <c r="C75" s="31"/>
      <c r="D75" s="67"/>
      <c r="E75" s="102"/>
      <c r="F75" s="163"/>
      <c r="G75" s="167"/>
    </row>
    <row r="76" spans="1:7" x14ac:dyDescent="0.2">
      <c r="A76" s="29"/>
      <c r="B76" s="101"/>
      <c r="C76" s="41"/>
      <c r="D76" s="168"/>
      <c r="E76" s="77"/>
      <c r="F76" s="169"/>
      <c r="G76" s="167"/>
    </row>
    <row r="77" spans="1:7" x14ac:dyDescent="0.2">
      <c r="A77" s="29"/>
      <c r="B77" s="101"/>
      <c r="C77" s="41"/>
      <c r="D77" s="168"/>
      <c r="E77" s="77"/>
      <c r="F77" s="169"/>
      <c r="G77" s="167"/>
    </row>
    <row r="78" spans="1:7" x14ac:dyDescent="0.2">
      <c r="A78" s="29"/>
      <c r="B78" s="101"/>
      <c r="C78" s="41"/>
      <c r="D78" s="67"/>
      <c r="E78" s="77"/>
      <c r="F78" s="169"/>
      <c r="G78" s="35"/>
    </row>
    <row r="79" spans="1:7" x14ac:dyDescent="0.2">
      <c r="A79" s="29"/>
      <c r="B79" s="101"/>
      <c r="C79" s="41"/>
      <c r="D79" s="67"/>
      <c r="E79" s="77"/>
      <c r="F79" s="169" t="s">
        <v>152</v>
      </c>
      <c r="G79" s="35"/>
    </row>
    <row r="80" spans="1:7" x14ac:dyDescent="0.2">
      <c r="A80" s="29"/>
      <c r="B80" s="101"/>
      <c r="C80" s="31"/>
      <c r="D80" s="67"/>
      <c r="E80" s="102"/>
      <c r="F80" s="163"/>
      <c r="G80" s="35"/>
    </row>
    <row r="81" spans="1:7" x14ac:dyDescent="0.2">
      <c r="A81" s="29"/>
      <c r="B81" s="101"/>
      <c r="C81" s="31"/>
      <c r="D81" s="67"/>
      <c r="E81" s="102"/>
      <c r="F81" s="163"/>
      <c r="G81" s="35"/>
    </row>
    <row r="82" spans="1:7" x14ac:dyDescent="0.2">
      <c r="A82" s="29"/>
      <c r="B82" s="101"/>
      <c r="C82" s="31"/>
      <c r="D82" s="67"/>
      <c r="E82" s="102"/>
      <c r="F82" s="163"/>
      <c r="G82" s="35"/>
    </row>
    <row r="83" spans="1:7" x14ac:dyDescent="0.2">
      <c r="A83" s="29"/>
      <c r="B83" s="101"/>
      <c r="C83" s="31"/>
      <c r="D83" s="67"/>
      <c r="E83" s="102"/>
      <c r="F83" s="163"/>
      <c r="G83" s="35"/>
    </row>
    <row r="84" spans="1:7" x14ac:dyDescent="0.2">
      <c r="A84" s="29"/>
      <c r="B84" s="101"/>
      <c r="C84" s="31"/>
      <c r="D84" s="170" t="s">
        <v>150</v>
      </c>
      <c r="E84" s="102"/>
      <c r="F84" s="163"/>
      <c r="G84" s="35"/>
    </row>
    <row r="85" spans="1:7" x14ac:dyDescent="0.2">
      <c r="A85" s="29"/>
      <c r="B85" s="101"/>
      <c r="C85" s="31"/>
      <c r="D85" s="32"/>
      <c r="E85" s="104"/>
      <c r="F85" s="171"/>
      <c r="G85" s="35"/>
    </row>
    <row r="86" spans="1:7" x14ac:dyDescent="0.2">
      <c r="A86" s="29"/>
      <c r="B86" s="101"/>
      <c r="C86" s="31"/>
      <c r="D86" s="32"/>
      <c r="E86" s="104"/>
      <c r="F86" s="171"/>
      <c r="G86" s="35"/>
    </row>
    <row r="87" spans="1:7" x14ac:dyDescent="0.2">
      <c r="A87" s="29"/>
      <c r="B87" s="101"/>
      <c r="C87" s="31"/>
      <c r="D87" s="32"/>
      <c r="E87" s="104"/>
      <c r="F87" s="171"/>
      <c r="G87" s="35"/>
    </row>
    <row r="88" spans="1:7" x14ac:dyDescent="0.2">
      <c r="A88" s="29"/>
      <c r="B88" s="101"/>
      <c r="C88" s="31"/>
      <c r="D88" s="32"/>
      <c r="E88" s="104"/>
      <c r="F88" s="171"/>
      <c r="G88" s="35"/>
    </row>
    <row r="89" spans="1:7" x14ac:dyDescent="0.2">
      <c r="A89" s="29"/>
      <c r="B89" s="101"/>
      <c r="C89" s="31"/>
      <c r="D89" s="32"/>
      <c r="E89" s="104"/>
      <c r="F89" s="172"/>
      <c r="G89" s="35"/>
    </row>
    <row r="90" spans="1:7" x14ac:dyDescent="0.2">
      <c r="A90" s="29"/>
      <c r="B90" s="101"/>
      <c r="C90" s="31" t="s">
        <v>8</v>
      </c>
      <c r="D90" s="32"/>
      <c r="E90" s="104"/>
      <c r="F90" s="172"/>
      <c r="G90" s="35"/>
    </row>
    <row r="91" spans="1:7" x14ac:dyDescent="0.2">
      <c r="A91" s="29"/>
      <c r="B91" s="101"/>
      <c r="C91" s="31"/>
      <c r="D91" s="32"/>
      <c r="E91" s="104"/>
      <c r="F91" s="173"/>
      <c r="G91" s="167" t="s">
        <v>8</v>
      </c>
    </row>
    <row r="92" spans="1:7" ht="13.5" thickBot="1" x14ac:dyDescent="0.25">
      <c r="A92" s="45"/>
      <c r="B92" s="174"/>
      <c r="C92" s="47"/>
      <c r="D92" s="175"/>
      <c r="E92" s="174"/>
      <c r="F92" s="49" t="s">
        <v>15</v>
      </c>
      <c r="G92" s="50">
        <f>SUM(G59:G91)</f>
        <v>41250</v>
      </c>
    </row>
    <row r="93" spans="1:7" ht="13.5" thickTop="1" x14ac:dyDescent="0.2">
      <c r="A93" s="17" t="s">
        <v>557</v>
      </c>
      <c r="B93" s="176"/>
      <c r="E93" s="176"/>
      <c r="G93" s="20"/>
    </row>
    <row r="94" spans="1:7" ht="13.5" thickBot="1" x14ac:dyDescent="0.25">
      <c r="A94" s="1338" t="s">
        <v>558</v>
      </c>
      <c r="B94" s="1332"/>
      <c r="C94" s="1332"/>
      <c r="D94" s="1332"/>
      <c r="E94" s="1332"/>
      <c r="F94" s="1332"/>
      <c r="G94" s="1333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57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566</v>
      </c>
      <c r="E97" s="1194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303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8</v>
      </c>
    </row>
    <row r="103" spans="1:7" x14ac:dyDescent="0.2">
      <c r="A103" s="12" t="s">
        <v>1</v>
      </c>
      <c r="B103" s="13"/>
      <c r="C103" s="14" t="s">
        <v>16</v>
      </c>
      <c r="D103" s="13"/>
      <c r="E103" s="15" t="s">
        <v>565</v>
      </c>
      <c r="F103" s="60"/>
      <c r="G103" s="16" t="s">
        <v>556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6" t="s">
        <v>47</v>
      </c>
      <c r="B107" s="161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1" t="s">
        <v>149</v>
      </c>
      <c r="D108" s="162" t="s">
        <v>567</v>
      </c>
      <c r="E108" s="102">
        <v>50</v>
      </c>
      <c r="F108" s="163">
        <v>200</v>
      </c>
      <c r="G108" s="35">
        <f>F108*E108</f>
        <v>10000</v>
      </c>
    </row>
    <row r="109" spans="1:7" x14ac:dyDescent="0.2">
      <c r="A109" s="29"/>
      <c r="B109" s="101"/>
      <c r="C109" s="31"/>
      <c r="D109" s="162"/>
      <c r="E109" s="102"/>
      <c r="F109" s="163"/>
      <c r="G109" s="35"/>
    </row>
    <row r="110" spans="1:7" x14ac:dyDescent="0.2">
      <c r="A110" s="29"/>
      <c r="B110" s="101"/>
      <c r="C110" s="31"/>
      <c r="D110" s="162"/>
      <c r="E110" s="102"/>
      <c r="F110" s="163"/>
      <c r="G110" s="35"/>
    </row>
    <row r="111" spans="1:7" x14ac:dyDescent="0.2">
      <c r="A111" s="29"/>
      <c r="B111" s="101"/>
      <c r="C111" s="31"/>
      <c r="D111" s="162"/>
      <c r="E111" s="102"/>
      <c r="F111" s="163"/>
      <c r="G111" s="35"/>
    </row>
    <row r="112" spans="1:7" x14ac:dyDescent="0.2">
      <c r="A112" s="29"/>
      <c r="B112" s="101"/>
      <c r="C112" s="31"/>
      <c r="D112" s="165"/>
      <c r="E112" s="102"/>
      <c r="F112" s="163"/>
      <c r="G112" s="35"/>
    </row>
    <row r="113" spans="1:7" x14ac:dyDescent="0.2">
      <c r="A113" s="29"/>
      <c r="B113" s="101"/>
      <c r="C113" s="31"/>
      <c r="D113" s="136"/>
      <c r="E113" s="102"/>
      <c r="F113" s="163"/>
      <c r="G113" s="35"/>
    </row>
    <row r="114" spans="1:7" x14ac:dyDescent="0.2">
      <c r="A114" s="29"/>
      <c r="B114" s="101"/>
      <c r="C114" s="31"/>
      <c r="D114" s="67"/>
      <c r="E114" s="102"/>
      <c r="F114" s="163"/>
      <c r="G114" s="35"/>
    </row>
    <row r="115" spans="1:7" x14ac:dyDescent="0.2">
      <c r="A115" s="29"/>
      <c r="B115" s="101"/>
      <c r="C115" s="31"/>
      <c r="D115" s="165"/>
      <c r="E115" s="102"/>
      <c r="F115" s="163"/>
      <c r="G115" s="35"/>
    </row>
    <row r="116" spans="1:7" x14ac:dyDescent="0.2">
      <c r="A116" s="29"/>
      <c r="B116" s="101"/>
      <c r="C116" s="31"/>
      <c r="D116" s="165"/>
      <c r="E116" s="102"/>
      <c r="F116" s="163"/>
      <c r="G116" s="35"/>
    </row>
    <row r="117" spans="1:7" x14ac:dyDescent="0.2">
      <c r="A117" s="29"/>
      <c r="B117" s="101"/>
      <c r="C117" s="31"/>
      <c r="D117" s="165"/>
      <c r="E117" s="102"/>
      <c r="F117" s="163"/>
      <c r="G117" s="35"/>
    </row>
    <row r="118" spans="1:7" x14ac:dyDescent="0.2">
      <c r="A118" s="29"/>
      <c r="B118" s="101"/>
      <c r="C118" s="31"/>
      <c r="D118" s="67"/>
      <c r="E118" s="102"/>
      <c r="F118" s="163"/>
      <c r="G118" s="35"/>
    </row>
    <row r="119" spans="1:7" x14ac:dyDescent="0.2">
      <c r="A119" s="29"/>
      <c r="B119" s="101"/>
      <c r="C119" s="31"/>
      <c r="D119" s="67"/>
      <c r="E119" s="102"/>
      <c r="F119" s="163"/>
      <c r="G119" s="35"/>
    </row>
    <row r="120" spans="1:7" x14ac:dyDescent="0.2">
      <c r="A120" s="29"/>
      <c r="B120" s="101"/>
      <c r="C120" s="31"/>
      <c r="D120" s="165"/>
      <c r="E120" s="166"/>
      <c r="F120" s="163"/>
      <c r="G120" s="167"/>
    </row>
    <row r="121" spans="1:7" x14ac:dyDescent="0.2">
      <c r="A121" s="29"/>
      <c r="B121" s="101"/>
      <c r="C121" s="31"/>
      <c r="D121" s="165"/>
      <c r="E121" s="102"/>
      <c r="F121" s="163"/>
      <c r="G121" s="167"/>
    </row>
    <row r="122" spans="1:7" x14ac:dyDescent="0.2">
      <c r="A122" s="29"/>
      <c r="B122" s="101"/>
      <c r="C122" s="31"/>
      <c r="D122" s="67"/>
      <c r="E122" s="102"/>
      <c r="F122" s="163"/>
      <c r="G122" s="167"/>
    </row>
    <row r="123" spans="1:7" x14ac:dyDescent="0.2">
      <c r="A123" s="29"/>
      <c r="B123" s="101"/>
      <c r="C123" s="31"/>
      <c r="D123" s="67"/>
      <c r="E123" s="102"/>
      <c r="F123" s="163"/>
      <c r="G123" s="167"/>
    </row>
    <row r="124" spans="1:7" x14ac:dyDescent="0.2">
      <c r="A124" s="29"/>
      <c r="B124" s="101"/>
      <c r="C124" s="31"/>
      <c r="D124" s="67"/>
      <c r="E124" s="102"/>
      <c r="F124" s="163"/>
      <c r="G124" s="167"/>
    </row>
    <row r="125" spans="1:7" x14ac:dyDescent="0.2">
      <c r="A125" s="29"/>
      <c r="B125" s="101"/>
      <c r="C125" s="41"/>
      <c r="D125" s="168"/>
      <c r="E125" s="77"/>
      <c r="F125" s="169"/>
      <c r="G125" s="167"/>
    </row>
    <row r="126" spans="1:7" x14ac:dyDescent="0.2">
      <c r="A126" s="29"/>
      <c r="B126" s="101"/>
      <c r="C126" s="41"/>
      <c r="D126" s="168"/>
      <c r="E126" s="77"/>
      <c r="F126" s="169"/>
      <c r="G126" s="167"/>
    </row>
    <row r="127" spans="1:7" x14ac:dyDescent="0.2">
      <c r="A127" s="29"/>
      <c r="B127" s="101"/>
      <c r="C127" s="41"/>
      <c r="D127" s="67"/>
      <c r="E127" s="77"/>
      <c r="F127" s="169"/>
      <c r="G127" s="35"/>
    </row>
    <row r="128" spans="1:7" x14ac:dyDescent="0.2">
      <c r="A128" s="29"/>
      <c r="B128" s="101"/>
      <c r="C128" s="41"/>
      <c r="D128" s="67"/>
      <c r="E128" s="77"/>
      <c r="F128" s="169" t="s">
        <v>152</v>
      </c>
      <c r="G128" s="35"/>
    </row>
    <row r="129" spans="1:7" x14ac:dyDescent="0.2">
      <c r="A129" s="29"/>
      <c r="B129" s="101"/>
      <c r="C129" s="41"/>
      <c r="D129" s="67"/>
      <c r="E129" s="77"/>
      <c r="F129" s="169"/>
      <c r="G129" s="35"/>
    </row>
    <row r="130" spans="1:7" x14ac:dyDescent="0.2">
      <c r="A130" s="29"/>
      <c r="B130" s="101"/>
      <c r="C130" s="41"/>
      <c r="D130" s="67"/>
      <c r="E130" s="77"/>
      <c r="F130" s="169"/>
      <c r="G130" s="35"/>
    </row>
    <row r="131" spans="1:7" x14ac:dyDescent="0.2">
      <c r="A131" s="29"/>
      <c r="B131" s="101"/>
      <c r="C131" s="31"/>
      <c r="D131" s="67"/>
      <c r="E131" s="102"/>
      <c r="F131" s="163"/>
      <c r="G131" s="35"/>
    </row>
    <row r="132" spans="1:7" x14ac:dyDescent="0.2">
      <c r="A132" s="29"/>
      <c r="B132" s="101"/>
      <c r="C132" s="31"/>
      <c r="D132" s="67"/>
      <c r="E132" s="102"/>
      <c r="F132" s="163"/>
      <c r="G132" s="35"/>
    </row>
    <row r="133" spans="1:7" x14ac:dyDescent="0.2">
      <c r="A133" s="29"/>
      <c r="B133" s="101"/>
      <c r="C133" s="31"/>
      <c r="D133" s="67"/>
      <c r="E133" s="102"/>
      <c r="F133" s="163"/>
      <c r="G133" s="35"/>
    </row>
    <row r="134" spans="1:7" x14ac:dyDescent="0.2">
      <c r="A134" s="29"/>
      <c r="B134" s="101"/>
      <c r="C134" s="31"/>
      <c r="D134" s="170" t="s">
        <v>150</v>
      </c>
      <c r="E134" s="102"/>
      <c r="F134" s="163"/>
      <c r="G134" s="35"/>
    </row>
    <row r="135" spans="1:7" x14ac:dyDescent="0.2">
      <c r="A135" s="29"/>
      <c r="B135" s="101"/>
      <c r="C135" s="31"/>
      <c r="D135" s="32"/>
      <c r="E135" s="104"/>
      <c r="F135" s="171"/>
      <c r="G135" s="35"/>
    </row>
    <row r="136" spans="1:7" x14ac:dyDescent="0.2">
      <c r="A136" s="29"/>
      <c r="B136" s="101"/>
      <c r="C136" s="31"/>
      <c r="D136" s="32"/>
      <c r="E136" s="104"/>
      <c r="F136" s="171"/>
      <c r="G136" s="35"/>
    </row>
    <row r="137" spans="1:7" x14ac:dyDescent="0.2">
      <c r="A137" s="29"/>
      <c r="B137" s="101"/>
      <c r="C137" s="31"/>
      <c r="D137" s="32"/>
      <c r="E137" s="104"/>
      <c r="F137" s="171"/>
      <c r="G137" s="35"/>
    </row>
    <row r="138" spans="1:7" x14ac:dyDescent="0.2">
      <c r="A138" s="29"/>
      <c r="B138" s="101"/>
      <c r="C138" s="31"/>
      <c r="D138" s="32"/>
      <c r="E138" s="104"/>
      <c r="F138" s="171"/>
      <c r="G138" s="35"/>
    </row>
    <row r="139" spans="1:7" x14ac:dyDescent="0.2">
      <c r="A139" s="29"/>
      <c r="B139" s="101"/>
      <c r="C139" s="31"/>
      <c r="D139" s="32"/>
      <c r="E139" s="104"/>
      <c r="F139" s="172"/>
      <c r="G139" s="35"/>
    </row>
    <row r="140" spans="1:7" x14ac:dyDescent="0.2">
      <c r="A140" s="29"/>
      <c r="B140" s="101"/>
      <c r="C140" s="31" t="s">
        <v>8</v>
      </c>
      <c r="D140" s="32"/>
      <c r="E140" s="104"/>
      <c r="F140" s="172"/>
      <c r="G140" s="35"/>
    </row>
    <row r="141" spans="1:7" x14ac:dyDescent="0.2">
      <c r="A141" s="29"/>
      <c r="B141" s="101"/>
      <c r="C141" s="31"/>
      <c r="D141" s="32"/>
      <c r="E141" s="104"/>
      <c r="F141" s="173"/>
      <c r="G141" s="167" t="s">
        <v>8</v>
      </c>
    </row>
    <row r="142" spans="1:7" ht="13.5" thickBot="1" x14ac:dyDescent="0.25">
      <c r="A142" s="45"/>
      <c r="B142" s="174"/>
      <c r="C142" s="47"/>
      <c r="D142" s="175"/>
      <c r="E142" s="174"/>
      <c r="F142" s="49" t="s">
        <v>15</v>
      </c>
      <c r="G142" s="50">
        <f>SUM(G108:G141)</f>
        <v>10000</v>
      </c>
    </row>
    <row r="143" spans="1:7" ht="13.5" thickTop="1" x14ac:dyDescent="0.2">
      <c r="A143" s="342" t="s">
        <v>576</v>
      </c>
      <c r="B143" s="176"/>
      <c r="E143" s="176"/>
      <c r="G143" s="20"/>
    </row>
    <row r="144" spans="1:7" ht="13.5" thickBot="1" x14ac:dyDescent="0.25">
      <c r="A144" s="1338" t="s">
        <v>8</v>
      </c>
      <c r="B144" s="1332"/>
      <c r="C144" s="1332"/>
      <c r="D144" s="1332"/>
      <c r="E144" s="1332"/>
      <c r="F144" s="1332"/>
      <c r="G144" s="1333"/>
    </row>
    <row r="145" spans="1:7" ht="13.5" thickTop="1" x14ac:dyDescent="0.2">
      <c r="A145" s="1130"/>
      <c r="B145" s="1131"/>
      <c r="C145" s="1131"/>
      <c r="D145" s="57" t="s">
        <v>11</v>
      </c>
      <c r="E145" s="1132" t="s">
        <v>12</v>
      </c>
      <c r="F145" s="1132"/>
      <c r="G145" s="1133"/>
    </row>
    <row r="146" spans="1:7" x14ac:dyDescent="0.2">
      <c r="A146" s="1134" t="s">
        <v>17</v>
      </c>
      <c r="B146" s="1135"/>
      <c r="C146" s="1135"/>
      <c r="D146" s="57"/>
      <c r="E146" s="1136"/>
      <c r="F146" s="1137"/>
      <c r="G146" s="1138"/>
    </row>
    <row r="147" spans="1:7" x14ac:dyDescent="0.2">
      <c r="A147" s="1134" t="s">
        <v>38</v>
      </c>
      <c r="B147" s="1135"/>
      <c r="C147" s="1135"/>
      <c r="D147" s="58" t="s">
        <v>566</v>
      </c>
      <c r="E147" s="1194" t="s">
        <v>142</v>
      </c>
      <c r="F147" s="1139"/>
      <c r="G147" s="1140"/>
    </row>
    <row r="148" spans="1:7" ht="13.5" thickBot="1" x14ac:dyDescent="0.25">
      <c r="A148" s="1141" t="s">
        <v>39</v>
      </c>
      <c r="B148" s="1142"/>
      <c r="C148" s="1142"/>
      <c r="D148" s="59" t="s">
        <v>303</v>
      </c>
      <c r="E148" s="1143" t="s">
        <v>0</v>
      </c>
      <c r="F148" s="1143"/>
      <c r="G148" s="1144"/>
    </row>
    <row r="149" spans="1:7" ht="16.5" x14ac:dyDescent="0.25">
      <c r="A149" s="1152" t="s">
        <v>29</v>
      </c>
      <c r="B149" s="1153"/>
      <c r="C149" s="1153"/>
      <c r="D149" s="1153"/>
      <c r="E149" s="1153"/>
      <c r="F149" s="1153"/>
      <c r="G149" s="1154"/>
    </row>
    <row r="150" spans="1:7" x14ac:dyDescent="0.2">
      <c r="A150" s="1155" t="s">
        <v>48</v>
      </c>
      <c r="B150" s="1156"/>
      <c r="C150" s="1156"/>
      <c r="D150" s="1156"/>
      <c r="E150" s="1156"/>
      <c r="F150" s="1156"/>
      <c r="G150" s="1157"/>
    </row>
    <row r="151" spans="1:7" x14ac:dyDescent="0.2">
      <c r="A151" s="1158" t="s">
        <v>49</v>
      </c>
      <c r="B151" s="1159"/>
      <c r="C151" s="1159"/>
      <c r="D151" s="1159"/>
      <c r="E151" s="1159"/>
      <c r="F151" s="1159"/>
      <c r="G151" s="1160"/>
    </row>
    <row r="152" spans="1:7" x14ac:dyDescent="0.2">
      <c r="A152" s="6"/>
      <c r="B152" s="99"/>
      <c r="C152" s="8"/>
      <c r="D152" s="9"/>
      <c r="E152" s="99"/>
      <c r="F152" s="10"/>
      <c r="G152" s="11" t="s">
        <v>8</v>
      </c>
    </row>
    <row r="153" spans="1:7" x14ac:dyDescent="0.2">
      <c r="A153" s="12" t="s">
        <v>1</v>
      </c>
      <c r="B153" s="13"/>
      <c r="C153" s="14" t="s">
        <v>16</v>
      </c>
      <c r="D153" s="13"/>
      <c r="E153" s="15" t="s">
        <v>568</v>
      </c>
      <c r="F153" s="60"/>
      <c r="G153" s="16" t="s">
        <v>569</v>
      </c>
    </row>
    <row r="154" spans="1:7" x14ac:dyDescent="0.2">
      <c r="A154" s="17" t="s">
        <v>8</v>
      </c>
      <c r="B154" s="100"/>
      <c r="C154" s="19"/>
      <c r="D154" s="4"/>
      <c r="E154" s="1145"/>
      <c r="F154" s="1146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1147"/>
      <c r="F156" s="1148"/>
      <c r="G156" s="25"/>
    </row>
    <row r="157" spans="1:7" ht="26.25" thickBot="1" x14ac:dyDescent="0.25">
      <c r="A157" s="26" t="s">
        <v>47</v>
      </c>
      <c r="B157" s="161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1" t="s">
        <v>300</v>
      </c>
      <c r="D158" s="162" t="s">
        <v>570</v>
      </c>
      <c r="E158" s="102">
        <v>35</v>
      </c>
      <c r="F158" s="163">
        <v>200</v>
      </c>
      <c r="G158" s="35">
        <f>F158*E158</f>
        <v>7000</v>
      </c>
    </row>
    <row r="159" spans="1:7" x14ac:dyDescent="0.2">
      <c r="A159" s="29">
        <v>2</v>
      </c>
      <c r="B159" s="101"/>
      <c r="C159" s="31" t="s">
        <v>300</v>
      </c>
      <c r="D159" s="162" t="s">
        <v>425</v>
      </c>
      <c r="E159" s="102">
        <v>35</v>
      </c>
      <c r="F159" s="163">
        <v>350</v>
      </c>
      <c r="G159" s="35">
        <f t="shared" ref="G159:G161" si="1">F159*E159</f>
        <v>12250</v>
      </c>
    </row>
    <row r="160" spans="1:7" x14ac:dyDescent="0.2">
      <c r="A160" s="29"/>
      <c r="B160" s="101"/>
      <c r="C160" s="31"/>
      <c r="D160" s="162" t="s">
        <v>358</v>
      </c>
      <c r="E160" s="102"/>
      <c r="F160" s="163"/>
      <c r="G160" s="35" t="s">
        <v>8</v>
      </c>
    </row>
    <row r="161" spans="1:7" x14ac:dyDescent="0.2">
      <c r="A161" s="29">
        <v>3</v>
      </c>
      <c r="B161" s="101"/>
      <c r="C161" s="31" t="s">
        <v>300</v>
      </c>
      <c r="D161" s="162" t="s">
        <v>571</v>
      </c>
      <c r="E161" s="102">
        <v>35</v>
      </c>
      <c r="F161" s="163">
        <v>200</v>
      </c>
      <c r="G161" s="35">
        <f t="shared" si="1"/>
        <v>7000</v>
      </c>
    </row>
    <row r="162" spans="1:7" x14ac:dyDescent="0.2">
      <c r="A162" s="29"/>
      <c r="B162" s="101"/>
      <c r="C162" s="31"/>
      <c r="D162" s="165"/>
      <c r="E162" s="102"/>
      <c r="F162" s="163"/>
      <c r="G162" s="35"/>
    </row>
    <row r="163" spans="1:7" x14ac:dyDescent="0.2">
      <c r="A163" s="29"/>
      <c r="B163" s="101"/>
      <c r="C163" s="31"/>
      <c r="D163" s="136"/>
      <c r="E163" s="102"/>
      <c r="F163" s="163"/>
      <c r="G163" s="35"/>
    </row>
    <row r="164" spans="1:7" x14ac:dyDescent="0.2">
      <c r="A164" s="29"/>
      <c r="B164" s="101"/>
      <c r="C164" s="31"/>
      <c r="D164" s="67"/>
      <c r="E164" s="102"/>
      <c r="F164" s="163"/>
      <c r="G164" s="35"/>
    </row>
    <row r="165" spans="1:7" x14ac:dyDescent="0.2">
      <c r="A165" s="29"/>
      <c r="B165" s="101"/>
      <c r="C165" s="31"/>
      <c r="D165" s="165"/>
      <c r="E165" s="102"/>
      <c r="F165" s="163"/>
      <c r="G165" s="35"/>
    </row>
    <row r="166" spans="1:7" x14ac:dyDescent="0.2">
      <c r="A166" s="29"/>
      <c r="B166" s="101"/>
      <c r="C166" s="31"/>
      <c r="D166" s="165"/>
      <c r="E166" s="102"/>
      <c r="F166" s="163"/>
      <c r="G166" s="35"/>
    </row>
    <row r="167" spans="1:7" x14ac:dyDescent="0.2">
      <c r="A167" s="29"/>
      <c r="B167" s="101"/>
      <c r="C167" s="31"/>
      <c r="D167" s="165"/>
      <c r="E167" s="102"/>
      <c r="F167" s="163"/>
      <c r="G167" s="35"/>
    </row>
    <row r="168" spans="1:7" x14ac:dyDescent="0.2">
      <c r="A168" s="29"/>
      <c r="B168" s="101"/>
      <c r="C168" s="31"/>
      <c r="D168" s="67"/>
      <c r="E168" s="102"/>
      <c r="F168" s="163"/>
      <c r="G168" s="35"/>
    </row>
    <row r="169" spans="1:7" x14ac:dyDescent="0.2">
      <c r="A169" s="29"/>
      <c r="B169" s="101"/>
      <c r="C169" s="31"/>
      <c r="D169" s="67"/>
      <c r="E169" s="102"/>
      <c r="F169" s="163"/>
      <c r="G169" s="35"/>
    </row>
    <row r="170" spans="1:7" x14ac:dyDescent="0.2">
      <c r="A170" s="29"/>
      <c r="B170" s="101"/>
      <c r="C170" s="31"/>
      <c r="D170" s="165"/>
      <c r="E170" s="166"/>
      <c r="F170" s="163"/>
      <c r="G170" s="167"/>
    </row>
    <row r="171" spans="1:7" x14ac:dyDescent="0.2">
      <c r="A171" s="29"/>
      <c r="B171" s="101"/>
      <c r="C171" s="31"/>
      <c r="D171" s="165"/>
      <c r="E171" s="102"/>
      <c r="F171" s="163"/>
      <c r="G171" s="167"/>
    </row>
    <row r="172" spans="1:7" x14ac:dyDescent="0.2">
      <c r="A172" s="29"/>
      <c r="B172" s="101"/>
      <c r="C172" s="31"/>
      <c r="D172" s="67"/>
      <c r="E172" s="102"/>
      <c r="F172" s="163"/>
      <c r="G172" s="167"/>
    </row>
    <row r="173" spans="1:7" x14ac:dyDescent="0.2">
      <c r="A173" s="29"/>
      <c r="B173" s="101"/>
      <c r="C173" s="31"/>
      <c r="D173" s="67"/>
      <c r="E173" s="102"/>
      <c r="F173" s="163"/>
      <c r="G173" s="167"/>
    </row>
    <row r="174" spans="1:7" x14ac:dyDescent="0.2">
      <c r="A174" s="29"/>
      <c r="B174" s="101"/>
      <c r="C174" s="31"/>
      <c r="D174" s="67"/>
      <c r="E174" s="102"/>
      <c r="F174" s="163"/>
      <c r="G174" s="167"/>
    </row>
    <row r="175" spans="1:7" x14ac:dyDescent="0.2">
      <c r="A175" s="29"/>
      <c r="B175" s="101"/>
      <c r="C175" s="41"/>
      <c r="D175" s="168"/>
      <c r="E175" s="77"/>
      <c r="F175" s="169"/>
      <c r="G175" s="167"/>
    </row>
    <row r="176" spans="1:7" x14ac:dyDescent="0.2">
      <c r="A176" s="29"/>
      <c r="B176" s="101"/>
      <c r="C176" s="41"/>
      <c r="D176" s="341"/>
      <c r="E176" s="77"/>
      <c r="F176" s="169"/>
      <c r="G176" s="167"/>
    </row>
    <row r="177" spans="1:7" x14ac:dyDescent="0.2">
      <c r="A177" s="29"/>
      <c r="B177" s="101"/>
      <c r="C177" s="41"/>
      <c r="D177" s="341"/>
      <c r="E177" s="77"/>
      <c r="F177" s="169"/>
      <c r="G177" s="167"/>
    </row>
    <row r="178" spans="1:7" x14ac:dyDescent="0.2">
      <c r="A178" s="29"/>
      <c r="B178" s="101"/>
      <c r="C178" s="41"/>
      <c r="D178" s="67"/>
      <c r="E178" s="77"/>
      <c r="F178" s="169"/>
      <c r="G178" s="35"/>
    </row>
    <row r="179" spans="1:7" x14ac:dyDescent="0.2">
      <c r="A179" s="29"/>
      <c r="B179" s="101"/>
      <c r="C179" s="41"/>
      <c r="D179" s="67"/>
      <c r="E179" s="77"/>
      <c r="F179" s="169" t="s">
        <v>152</v>
      </c>
      <c r="G179" s="35"/>
    </row>
    <row r="180" spans="1:7" x14ac:dyDescent="0.2">
      <c r="A180" s="29"/>
      <c r="B180" s="101"/>
      <c r="C180" s="41"/>
      <c r="D180" s="67"/>
      <c r="E180" s="77"/>
      <c r="F180" s="169"/>
      <c r="G180" s="35"/>
    </row>
    <row r="181" spans="1:7" x14ac:dyDescent="0.2">
      <c r="A181" s="29"/>
      <c r="B181" s="101"/>
      <c r="C181" s="41"/>
      <c r="D181" s="67"/>
      <c r="E181" s="77"/>
      <c r="F181" s="169"/>
      <c r="G181" s="35"/>
    </row>
    <row r="182" spans="1:7" x14ac:dyDescent="0.2">
      <c r="A182" s="29"/>
      <c r="B182" s="101"/>
      <c r="C182" s="31"/>
      <c r="D182" s="67"/>
      <c r="E182" s="102"/>
      <c r="F182" s="163"/>
      <c r="G182" s="35"/>
    </row>
    <row r="183" spans="1:7" x14ac:dyDescent="0.2">
      <c r="A183" s="29"/>
      <c r="B183" s="101"/>
      <c r="C183" s="31"/>
      <c r="D183" s="67"/>
      <c r="E183" s="102"/>
      <c r="F183" s="163"/>
      <c r="G183" s="35"/>
    </row>
    <row r="184" spans="1:7" x14ac:dyDescent="0.2">
      <c r="A184" s="29"/>
      <c r="B184" s="101"/>
      <c r="C184" s="31"/>
      <c r="D184" s="170" t="s">
        <v>150</v>
      </c>
      <c r="E184" s="102"/>
      <c r="F184" s="163"/>
      <c r="G184" s="35"/>
    </row>
    <row r="185" spans="1:7" x14ac:dyDescent="0.2">
      <c r="A185" s="29"/>
      <c r="B185" s="101"/>
      <c r="C185" s="31"/>
      <c r="D185" s="32"/>
      <c r="E185" s="104"/>
      <c r="F185" s="171"/>
      <c r="G185" s="35"/>
    </row>
    <row r="186" spans="1:7" x14ac:dyDescent="0.2">
      <c r="A186" s="29"/>
      <c r="B186" s="101"/>
      <c r="C186" s="31"/>
      <c r="D186" s="32"/>
      <c r="E186" s="104"/>
      <c r="F186" s="171"/>
      <c r="G186" s="35"/>
    </row>
    <row r="187" spans="1:7" x14ac:dyDescent="0.2">
      <c r="A187" s="29"/>
      <c r="B187" s="101"/>
      <c r="C187" s="31"/>
      <c r="D187" s="32"/>
      <c r="E187" s="104"/>
      <c r="F187" s="171"/>
      <c r="G187" s="35"/>
    </row>
    <row r="188" spans="1:7" x14ac:dyDescent="0.2">
      <c r="A188" s="29"/>
      <c r="B188" s="101"/>
      <c r="C188" s="31"/>
      <c r="D188" s="32"/>
      <c r="E188" s="104"/>
      <c r="F188" s="172"/>
      <c r="G188" s="35"/>
    </row>
    <row r="189" spans="1:7" x14ac:dyDescent="0.2">
      <c r="A189" s="29"/>
      <c r="B189" s="101"/>
      <c r="C189" s="31" t="s">
        <v>8</v>
      </c>
      <c r="D189" s="32"/>
      <c r="E189" s="104"/>
      <c r="F189" s="172"/>
      <c r="G189" s="35"/>
    </row>
    <row r="190" spans="1:7" x14ac:dyDescent="0.2">
      <c r="A190" s="29"/>
      <c r="B190" s="101"/>
      <c r="C190" s="31"/>
      <c r="D190" s="32"/>
      <c r="E190" s="104"/>
      <c r="F190" s="173"/>
      <c r="G190" s="167" t="s">
        <v>8</v>
      </c>
    </row>
    <row r="191" spans="1:7" ht="13.5" thickBot="1" x14ac:dyDescent="0.25">
      <c r="A191" s="45"/>
      <c r="B191" s="174"/>
      <c r="C191" s="47"/>
      <c r="D191" s="175"/>
      <c r="E191" s="174"/>
      <c r="F191" s="49" t="s">
        <v>15</v>
      </c>
      <c r="G191" s="50">
        <f>SUM(G158:G190)</f>
        <v>26250</v>
      </c>
    </row>
    <row r="192" spans="1:7" ht="13.5" thickTop="1" x14ac:dyDescent="0.2">
      <c r="A192" s="17" t="s">
        <v>572</v>
      </c>
      <c r="B192" s="176"/>
      <c r="E192" s="176"/>
      <c r="G192" s="20"/>
    </row>
    <row r="193" spans="1:7" x14ac:dyDescent="0.2">
      <c r="A193" s="1337" t="s">
        <v>573</v>
      </c>
      <c r="B193" s="1150"/>
      <c r="C193" s="1150"/>
      <c r="D193" s="1150"/>
      <c r="E193" s="1150"/>
      <c r="F193" s="1150"/>
      <c r="G193" s="1151"/>
    </row>
    <row r="194" spans="1:7" ht="13.5" thickBot="1" x14ac:dyDescent="0.25">
      <c r="A194" s="1338" t="s">
        <v>574</v>
      </c>
      <c r="B194" s="1332"/>
      <c r="C194" s="1332"/>
      <c r="D194" s="1332"/>
      <c r="E194" s="1332"/>
      <c r="F194" s="1332"/>
      <c r="G194" s="1333"/>
    </row>
    <row r="195" spans="1:7" ht="13.5" thickTop="1" x14ac:dyDescent="0.2">
      <c r="A195" s="1130"/>
      <c r="B195" s="1131"/>
      <c r="C195" s="1131"/>
      <c r="D195" s="57" t="s">
        <v>11</v>
      </c>
      <c r="E195" s="1132" t="s">
        <v>12</v>
      </c>
      <c r="F195" s="1132"/>
      <c r="G195" s="1133"/>
    </row>
    <row r="196" spans="1:7" x14ac:dyDescent="0.2">
      <c r="A196" s="1134" t="s">
        <v>17</v>
      </c>
      <c r="B196" s="1135"/>
      <c r="C196" s="1135"/>
      <c r="D196" s="57"/>
      <c r="E196" s="1136"/>
      <c r="F196" s="1137"/>
      <c r="G196" s="1138"/>
    </row>
    <row r="197" spans="1:7" x14ac:dyDescent="0.2">
      <c r="A197" s="1134" t="s">
        <v>38</v>
      </c>
      <c r="B197" s="1135"/>
      <c r="C197" s="1135"/>
      <c r="D197" s="58" t="s">
        <v>566</v>
      </c>
      <c r="E197" s="1194" t="s">
        <v>142</v>
      </c>
      <c r="F197" s="1139"/>
      <c r="G197" s="1140"/>
    </row>
    <row r="198" spans="1:7" ht="13.5" thickBot="1" x14ac:dyDescent="0.25">
      <c r="A198" s="1141" t="s">
        <v>39</v>
      </c>
      <c r="B198" s="1142"/>
      <c r="C198" s="1142"/>
      <c r="D198" s="59" t="s">
        <v>303</v>
      </c>
      <c r="E198" s="1143" t="s">
        <v>0</v>
      </c>
      <c r="F198" s="1143"/>
      <c r="G198" s="1144"/>
    </row>
    <row r="199" spans="1:7" ht="16.5" x14ac:dyDescent="0.25">
      <c r="A199" s="1152" t="s">
        <v>29</v>
      </c>
      <c r="B199" s="1153"/>
      <c r="C199" s="1153"/>
      <c r="D199" s="1153"/>
      <c r="E199" s="1153"/>
      <c r="F199" s="1153"/>
      <c r="G199" s="1154"/>
    </row>
    <row r="200" spans="1:7" x14ac:dyDescent="0.2">
      <c r="A200" s="1155" t="s">
        <v>48</v>
      </c>
      <c r="B200" s="1156"/>
      <c r="C200" s="1156"/>
      <c r="D200" s="1156"/>
      <c r="E200" s="1156"/>
      <c r="F200" s="1156"/>
      <c r="G200" s="1157"/>
    </row>
    <row r="201" spans="1:7" x14ac:dyDescent="0.2">
      <c r="A201" s="1158" t="s">
        <v>49</v>
      </c>
      <c r="B201" s="1159"/>
      <c r="C201" s="1159"/>
      <c r="D201" s="1159"/>
      <c r="E201" s="1159"/>
      <c r="F201" s="1159"/>
      <c r="G201" s="1160"/>
    </row>
    <row r="202" spans="1:7" x14ac:dyDescent="0.2">
      <c r="A202" s="6"/>
      <c r="B202" s="99"/>
      <c r="C202" s="8"/>
      <c r="D202" s="9"/>
      <c r="E202" s="99"/>
      <c r="F202" s="10"/>
      <c r="G202" s="11" t="s">
        <v>8</v>
      </c>
    </row>
    <row r="203" spans="1:7" x14ac:dyDescent="0.2">
      <c r="A203" s="12" t="s">
        <v>1</v>
      </c>
      <c r="B203" s="13"/>
      <c r="C203" s="14" t="s">
        <v>16</v>
      </c>
      <c r="D203" s="13"/>
      <c r="E203" s="343" t="s">
        <v>620</v>
      </c>
      <c r="F203" s="60"/>
      <c r="G203" s="344" t="s">
        <v>602</v>
      </c>
    </row>
    <row r="204" spans="1:7" x14ac:dyDescent="0.2">
      <c r="A204" s="17" t="s">
        <v>8</v>
      </c>
      <c r="B204" s="100"/>
      <c r="C204" s="19"/>
      <c r="D204" s="4"/>
      <c r="E204" s="1145"/>
      <c r="F204" s="1146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1147"/>
      <c r="F206" s="1148"/>
      <c r="G206" s="25"/>
    </row>
    <row r="207" spans="1:7" ht="26.25" thickBot="1" x14ac:dyDescent="0.25">
      <c r="A207" s="26" t="s">
        <v>47</v>
      </c>
      <c r="B207" s="161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403" t="s">
        <v>149</v>
      </c>
      <c r="D208" s="363" t="s">
        <v>539</v>
      </c>
      <c r="E208" s="102">
        <v>70</v>
      </c>
      <c r="F208" s="163">
        <v>200</v>
      </c>
      <c r="G208" s="35">
        <f>F208*E208</f>
        <v>14000</v>
      </c>
    </row>
    <row r="209" spans="1:7" x14ac:dyDescent="0.2">
      <c r="A209" s="29"/>
      <c r="B209" s="101"/>
      <c r="C209" s="31"/>
      <c r="D209" s="363" t="s">
        <v>618</v>
      </c>
      <c r="E209" s="102"/>
      <c r="F209" s="163"/>
      <c r="G209" s="35"/>
    </row>
    <row r="210" spans="1:7" x14ac:dyDescent="0.2">
      <c r="A210" s="29"/>
      <c r="B210" s="101"/>
      <c r="C210" s="31"/>
      <c r="D210" s="162"/>
      <c r="E210" s="102"/>
      <c r="F210" s="163"/>
      <c r="G210" s="35"/>
    </row>
    <row r="211" spans="1:7" x14ac:dyDescent="0.2">
      <c r="A211" s="29"/>
      <c r="B211" s="101"/>
      <c r="C211" s="31"/>
      <c r="D211" s="162"/>
      <c r="E211" s="102"/>
      <c r="F211" s="163"/>
      <c r="G211" s="35"/>
    </row>
    <row r="212" spans="1:7" x14ac:dyDescent="0.2">
      <c r="A212" s="29"/>
      <c r="B212" s="101"/>
      <c r="C212" s="31"/>
      <c r="D212" s="165"/>
      <c r="E212" s="102"/>
      <c r="F212" s="163"/>
      <c r="G212" s="35"/>
    </row>
    <row r="213" spans="1:7" x14ac:dyDescent="0.2">
      <c r="A213" s="29"/>
      <c r="B213" s="101"/>
      <c r="C213" s="31"/>
      <c r="D213" s="136"/>
      <c r="E213" s="102"/>
      <c r="F213" s="163"/>
      <c r="G213" s="35"/>
    </row>
    <row r="214" spans="1:7" x14ac:dyDescent="0.2">
      <c r="A214" s="29"/>
      <c r="B214" s="101"/>
      <c r="C214" s="31"/>
      <c r="D214" s="67"/>
      <c r="E214" s="102"/>
      <c r="F214" s="163"/>
      <c r="G214" s="35"/>
    </row>
    <row r="215" spans="1:7" x14ac:dyDescent="0.2">
      <c r="A215" s="29"/>
      <c r="B215" s="101"/>
      <c r="C215" s="31"/>
      <c r="D215" s="165"/>
      <c r="E215" s="102"/>
      <c r="F215" s="163"/>
      <c r="G215" s="35"/>
    </row>
    <row r="216" spans="1:7" x14ac:dyDescent="0.2">
      <c r="A216" s="29"/>
      <c r="B216" s="101"/>
      <c r="C216" s="31"/>
      <c r="D216" s="165"/>
      <c r="E216" s="102"/>
      <c r="F216" s="163"/>
      <c r="G216" s="35"/>
    </row>
    <row r="217" spans="1:7" x14ac:dyDescent="0.2">
      <c r="A217" s="29"/>
      <c r="B217" s="101"/>
      <c r="C217" s="31"/>
      <c r="D217" s="165"/>
      <c r="E217" s="102"/>
      <c r="F217" s="163"/>
      <c r="G217" s="35"/>
    </row>
    <row r="218" spans="1:7" x14ac:dyDescent="0.2">
      <c r="A218" s="29"/>
      <c r="B218" s="101"/>
      <c r="C218" s="31"/>
      <c r="D218" s="67"/>
      <c r="E218" s="102"/>
      <c r="F218" s="163"/>
      <c r="G218" s="35"/>
    </row>
    <row r="219" spans="1:7" x14ac:dyDescent="0.2">
      <c r="A219" s="29"/>
      <c r="B219" s="101"/>
      <c r="C219" s="31"/>
      <c r="D219" s="67"/>
      <c r="E219" s="102"/>
      <c r="F219" s="163"/>
      <c r="G219" s="35"/>
    </row>
    <row r="220" spans="1:7" x14ac:dyDescent="0.2">
      <c r="A220" s="29"/>
      <c r="B220" s="101"/>
      <c r="C220" s="31"/>
      <c r="D220" s="165"/>
      <c r="E220" s="166"/>
      <c r="F220" s="163"/>
      <c r="G220" s="167"/>
    </row>
    <row r="221" spans="1:7" x14ac:dyDescent="0.2">
      <c r="A221" s="29"/>
      <c r="B221" s="101"/>
      <c r="C221" s="31"/>
      <c r="D221" s="165"/>
      <c r="E221" s="102"/>
      <c r="F221" s="163"/>
      <c r="G221" s="167"/>
    </row>
    <row r="222" spans="1:7" x14ac:dyDescent="0.2">
      <c r="A222" s="29"/>
      <c r="B222" s="101"/>
      <c r="C222" s="31"/>
      <c r="D222" s="67"/>
      <c r="E222" s="102"/>
      <c r="F222" s="163"/>
      <c r="G222" s="167"/>
    </row>
    <row r="223" spans="1:7" x14ac:dyDescent="0.2">
      <c r="A223" s="29"/>
      <c r="B223" s="101"/>
      <c r="C223" s="31"/>
      <c r="D223" s="67"/>
      <c r="E223" s="102"/>
      <c r="F223" s="163"/>
      <c r="G223" s="167"/>
    </row>
    <row r="224" spans="1:7" x14ac:dyDescent="0.2">
      <c r="A224" s="29"/>
      <c r="B224" s="101"/>
      <c r="C224" s="31"/>
      <c r="D224" s="67"/>
      <c r="E224" s="102"/>
      <c r="F224" s="163"/>
      <c r="G224" s="167"/>
    </row>
    <row r="225" spans="1:7" x14ac:dyDescent="0.2">
      <c r="A225" s="29"/>
      <c r="B225" s="101"/>
      <c r="C225" s="41"/>
      <c r="D225" s="168"/>
      <c r="E225" s="77"/>
      <c r="F225" s="169"/>
      <c r="G225" s="167"/>
    </row>
    <row r="226" spans="1:7" x14ac:dyDescent="0.2">
      <c r="A226" s="29"/>
      <c r="B226" s="101"/>
      <c r="C226" s="41"/>
      <c r="D226" s="341"/>
      <c r="E226" s="77"/>
      <c r="F226" s="169"/>
      <c r="G226" s="167"/>
    </row>
    <row r="227" spans="1:7" x14ac:dyDescent="0.2">
      <c r="A227" s="29"/>
      <c r="B227" s="101"/>
      <c r="C227" s="41"/>
      <c r="D227" s="341"/>
      <c r="E227" s="77"/>
      <c r="F227" s="169"/>
      <c r="G227" s="167"/>
    </row>
    <row r="228" spans="1:7" x14ac:dyDescent="0.2">
      <c r="A228" s="29"/>
      <c r="B228" s="101"/>
      <c r="C228" s="41"/>
      <c r="D228" s="67"/>
      <c r="E228" s="77"/>
      <c r="F228" s="169"/>
      <c r="G228" s="35"/>
    </row>
    <row r="229" spans="1:7" x14ac:dyDescent="0.2">
      <c r="A229" s="29"/>
      <c r="B229" s="101"/>
      <c r="C229" s="41"/>
      <c r="D229" s="67"/>
      <c r="E229" s="77"/>
      <c r="F229" s="169" t="s">
        <v>152</v>
      </c>
      <c r="G229" s="35"/>
    </row>
    <row r="230" spans="1:7" x14ac:dyDescent="0.2">
      <c r="A230" s="29"/>
      <c r="B230" s="101"/>
      <c r="C230" s="41"/>
      <c r="D230" s="67"/>
      <c r="E230" s="77"/>
      <c r="F230" s="169"/>
      <c r="G230" s="35"/>
    </row>
    <row r="231" spans="1:7" x14ac:dyDescent="0.2">
      <c r="A231" s="29"/>
      <c r="B231" s="101"/>
      <c r="C231" s="41"/>
      <c r="D231" s="67"/>
      <c r="E231" s="77"/>
      <c r="F231" s="169"/>
      <c r="G231" s="35"/>
    </row>
    <row r="232" spans="1:7" x14ac:dyDescent="0.2">
      <c r="A232" s="29"/>
      <c r="B232" s="101"/>
      <c r="C232" s="31"/>
      <c r="D232" s="67"/>
      <c r="E232" s="102"/>
      <c r="F232" s="163"/>
      <c r="G232" s="35"/>
    </row>
    <row r="233" spans="1:7" x14ac:dyDescent="0.2">
      <c r="A233" s="29"/>
      <c r="B233" s="101"/>
      <c r="C233" s="31"/>
      <c r="D233" s="67"/>
      <c r="E233" s="102"/>
      <c r="F233" s="163"/>
      <c r="G233" s="35"/>
    </row>
    <row r="234" spans="1:7" x14ac:dyDescent="0.2">
      <c r="A234" s="29"/>
      <c r="B234" s="101"/>
      <c r="C234" s="31"/>
      <c r="D234" s="170" t="s">
        <v>150</v>
      </c>
      <c r="E234" s="102"/>
      <c r="F234" s="163"/>
      <c r="G234" s="35"/>
    </row>
    <row r="235" spans="1:7" x14ac:dyDescent="0.2">
      <c r="A235" s="29"/>
      <c r="B235" s="101"/>
      <c r="C235" s="31"/>
      <c r="D235" s="170"/>
      <c r="E235" s="102"/>
      <c r="F235" s="171"/>
      <c r="G235" s="35"/>
    </row>
    <row r="236" spans="1:7" x14ac:dyDescent="0.2">
      <c r="A236" s="29"/>
      <c r="B236" s="101"/>
      <c r="C236" s="31"/>
      <c r="D236" s="32"/>
      <c r="E236" s="104"/>
      <c r="F236" s="171"/>
      <c r="G236" s="35"/>
    </row>
    <row r="237" spans="1:7" x14ac:dyDescent="0.2">
      <c r="A237" s="29"/>
      <c r="B237" s="101"/>
      <c r="C237" s="31"/>
      <c r="D237" s="32"/>
      <c r="E237" s="104"/>
      <c r="F237" s="171"/>
      <c r="G237" s="35"/>
    </row>
    <row r="238" spans="1:7" x14ac:dyDescent="0.2">
      <c r="A238" s="29"/>
      <c r="B238" s="101"/>
      <c r="C238" s="31"/>
      <c r="D238" s="32"/>
      <c r="E238" s="104"/>
      <c r="F238" s="171"/>
      <c r="G238" s="35"/>
    </row>
    <row r="239" spans="1:7" x14ac:dyDescent="0.2">
      <c r="A239" s="29"/>
      <c r="B239" s="101"/>
      <c r="C239" s="31"/>
      <c r="D239" s="32"/>
      <c r="E239" s="104"/>
      <c r="F239" s="172"/>
      <c r="G239" s="35"/>
    </row>
    <row r="240" spans="1:7" x14ac:dyDescent="0.2">
      <c r="A240" s="29"/>
      <c r="B240" s="101"/>
      <c r="C240" s="31" t="s">
        <v>8</v>
      </c>
      <c r="D240" s="32"/>
      <c r="E240" s="104"/>
      <c r="F240" s="172"/>
      <c r="G240" s="35"/>
    </row>
    <row r="241" spans="1:9" x14ac:dyDescent="0.2">
      <c r="A241" s="29"/>
      <c r="B241" s="101"/>
      <c r="C241" s="31"/>
      <c r="D241" s="32"/>
      <c r="E241" s="104"/>
      <c r="F241" s="173"/>
      <c r="G241" s="167" t="s">
        <v>8</v>
      </c>
    </row>
    <row r="242" spans="1:9" ht="13.5" thickBot="1" x14ac:dyDescent="0.25">
      <c r="A242" s="45"/>
      <c r="B242" s="174"/>
      <c r="C242" s="47"/>
      <c r="D242" s="175"/>
      <c r="E242" s="174"/>
      <c r="F242" s="49" t="s">
        <v>15</v>
      </c>
      <c r="G242" s="50">
        <f>SUM(G208:G241)</f>
        <v>14000</v>
      </c>
    </row>
    <row r="243" spans="1:9" ht="13.5" thickTop="1" x14ac:dyDescent="0.2">
      <c r="A243" s="342" t="s">
        <v>619</v>
      </c>
      <c r="B243" s="176"/>
      <c r="E243" s="176"/>
      <c r="G243" s="20"/>
    </row>
    <row r="244" spans="1:9" ht="13.5" thickBot="1" x14ac:dyDescent="0.25">
      <c r="A244" s="1325" t="s">
        <v>8</v>
      </c>
      <c r="B244" s="1332"/>
      <c r="C244" s="1332"/>
      <c r="D244" s="1332"/>
      <c r="E244" s="1332"/>
      <c r="F244" s="1332"/>
      <c r="G244" s="1333"/>
      <c r="I244" s="411" t="s">
        <v>8</v>
      </c>
    </row>
    <row r="245" spans="1:9" ht="13.5" thickTop="1" x14ac:dyDescent="0.2">
      <c r="A245" s="1130"/>
      <c r="B245" s="1131"/>
      <c r="C245" s="1131"/>
      <c r="D245" s="57" t="s">
        <v>11</v>
      </c>
      <c r="E245" s="1132" t="s">
        <v>12</v>
      </c>
      <c r="F245" s="1132"/>
      <c r="G245" s="1133"/>
    </row>
    <row r="246" spans="1:9" x14ac:dyDescent="0.2">
      <c r="A246" s="1134" t="s">
        <v>17</v>
      </c>
      <c r="B246" s="1135"/>
      <c r="C246" s="1135"/>
      <c r="D246" s="57"/>
      <c r="E246" s="1136"/>
      <c r="F246" s="1137"/>
      <c r="G246" s="1138"/>
    </row>
    <row r="247" spans="1:9" x14ac:dyDescent="0.2">
      <c r="A247" s="1134" t="s">
        <v>38</v>
      </c>
      <c r="B247" s="1135"/>
      <c r="C247" s="1135"/>
      <c r="D247" s="58" t="s">
        <v>566</v>
      </c>
      <c r="E247" s="1194" t="s">
        <v>142</v>
      </c>
      <c r="F247" s="1139"/>
      <c r="G247" s="1140"/>
    </row>
    <row r="248" spans="1:9" ht="13.5" thickBot="1" x14ac:dyDescent="0.25">
      <c r="A248" s="1141" t="s">
        <v>39</v>
      </c>
      <c r="B248" s="1142"/>
      <c r="C248" s="1142"/>
      <c r="D248" s="59" t="s">
        <v>303</v>
      </c>
      <c r="E248" s="1143" t="s">
        <v>0</v>
      </c>
      <c r="F248" s="1143"/>
      <c r="G248" s="1144"/>
    </row>
    <row r="249" spans="1:9" ht="16.5" x14ac:dyDescent="0.25">
      <c r="A249" s="1205" t="s">
        <v>29</v>
      </c>
      <c r="B249" s="1206"/>
      <c r="C249" s="1206"/>
      <c r="D249" s="1206"/>
      <c r="E249" s="1206"/>
      <c r="F249" s="1206"/>
      <c r="G249" s="1207"/>
    </row>
    <row r="250" spans="1:9" x14ac:dyDescent="0.2">
      <c r="A250" s="1208" t="s">
        <v>48</v>
      </c>
      <c r="B250" s="1209"/>
      <c r="C250" s="1209"/>
      <c r="D250" s="1209"/>
      <c r="E250" s="1209"/>
      <c r="F250" s="1209"/>
      <c r="G250" s="1210"/>
    </row>
    <row r="251" spans="1:9" x14ac:dyDescent="0.2">
      <c r="A251" s="1211" t="s">
        <v>49</v>
      </c>
      <c r="B251" s="1212"/>
      <c r="C251" s="1212"/>
      <c r="D251" s="1212"/>
      <c r="E251" s="1212"/>
      <c r="F251" s="1212"/>
      <c r="G251" s="1213"/>
    </row>
    <row r="252" spans="1:9" x14ac:dyDescent="0.2">
      <c r="A252" s="450"/>
      <c r="B252" s="451"/>
      <c r="C252" s="452"/>
      <c r="D252" s="453"/>
      <c r="E252" s="451"/>
      <c r="F252" s="454"/>
      <c r="G252" s="455" t="s">
        <v>8</v>
      </c>
      <c r="I252" s="411" t="s">
        <v>3106</v>
      </c>
    </row>
    <row r="253" spans="1:9" x14ac:dyDescent="0.2">
      <c r="A253" s="456" t="s">
        <v>1</v>
      </c>
      <c r="B253" s="457"/>
      <c r="C253" s="458" t="s">
        <v>16</v>
      </c>
      <c r="D253" s="457"/>
      <c r="E253" s="286" t="s">
        <v>3103</v>
      </c>
      <c r="F253" s="883"/>
      <c r="G253" s="288" t="s">
        <v>3104</v>
      </c>
    </row>
    <row r="254" spans="1:9" x14ac:dyDescent="0.2">
      <c r="A254" s="459" t="s">
        <v>8</v>
      </c>
      <c r="B254" s="460"/>
      <c r="C254" s="461"/>
      <c r="D254" s="449"/>
      <c r="E254" s="1214"/>
      <c r="F254" s="1215"/>
      <c r="G254" s="462"/>
    </row>
    <row r="255" spans="1:9" x14ac:dyDescent="0.2">
      <c r="A255" s="463" t="s">
        <v>37</v>
      </c>
      <c r="B255" s="464"/>
      <c r="C255" s="464"/>
      <c r="D255" s="464"/>
      <c r="E255" s="465" t="s">
        <v>46</v>
      </c>
      <c r="F255" s="466"/>
      <c r="G255" s="462" t="s">
        <v>50</v>
      </c>
    </row>
    <row r="256" spans="1:9" x14ac:dyDescent="0.2">
      <c r="A256" s="450"/>
      <c r="B256" s="451"/>
      <c r="C256" s="452"/>
      <c r="D256" s="452"/>
      <c r="E256" s="1216"/>
      <c r="F256" s="1217"/>
      <c r="G256" s="467"/>
    </row>
    <row r="257" spans="1:10" ht="26.25" thickBot="1" x14ac:dyDescent="0.25">
      <c r="A257" s="884" t="s">
        <v>47</v>
      </c>
      <c r="B257" s="885" t="s">
        <v>23</v>
      </c>
      <c r="C257" s="469" t="s">
        <v>34</v>
      </c>
      <c r="D257" s="470" t="s">
        <v>53</v>
      </c>
      <c r="E257" s="471" t="s">
        <v>54</v>
      </c>
      <c r="F257" s="472" t="s">
        <v>55</v>
      </c>
      <c r="G257" s="473" t="s">
        <v>35</v>
      </c>
      <c r="J257" s="411" t="s">
        <v>151</v>
      </c>
    </row>
    <row r="258" spans="1:10" ht="13.5" thickTop="1" x14ac:dyDescent="0.2">
      <c r="A258" s="474">
        <v>1</v>
      </c>
      <c r="B258" s="475"/>
      <c r="C258" s="224" t="s">
        <v>300</v>
      </c>
      <c r="D258" s="886" t="s">
        <v>663</v>
      </c>
      <c r="E258" s="486">
        <v>80</v>
      </c>
      <c r="F258" s="229">
        <v>200</v>
      </c>
      <c r="G258" s="220">
        <f>F258*E258</f>
        <v>16000</v>
      </c>
    </row>
    <row r="259" spans="1:10" x14ac:dyDescent="0.2">
      <c r="A259" s="474">
        <v>2</v>
      </c>
      <c r="B259" s="475"/>
      <c r="C259" s="224" t="s">
        <v>300</v>
      </c>
      <c r="D259" s="886" t="s">
        <v>402</v>
      </c>
      <c r="E259" s="486">
        <v>80</v>
      </c>
      <c r="F259" s="229">
        <v>350</v>
      </c>
      <c r="G259" s="220">
        <f t="shared" ref="G259:G260" si="2">F259*E259</f>
        <v>28000</v>
      </c>
    </row>
    <row r="260" spans="1:10" x14ac:dyDescent="0.2">
      <c r="A260" s="474">
        <v>3</v>
      </c>
      <c r="B260" s="475"/>
      <c r="C260" s="224" t="s">
        <v>300</v>
      </c>
      <c r="D260" s="886" t="s">
        <v>664</v>
      </c>
      <c r="E260" s="486">
        <v>80</v>
      </c>
      <c r="F260" s="229">
        <v>200</v>
      </c>
      <c r="G260" s="220">
        <f t="shared" si="2"/>
        <v>16000</v>
      </c>
    </row>
    <row r="261" spans="1:10" x14ac:dyDescent="0.2">
      <c r="A261" s="474"/>
      <c r="B261" s="475"/>
      <c r="C261" s="224"/>
      <c r="D261" s="886"/>
      <c r="E261" s="486"/>
      <c r="F261" s="229"/>
      <c r="G261" s="220"/>
    </row>
    <row r="262" spans="1:10" x14ac:dyDescent="0.2">
      <c r="A262" s="474"/>
      <c r="B262" s="475"/>
      <c r="C262" s="224"/>
      <c r="D262" s="262" t="s">
        <v>701</v>
      </c>
      <c r="E262" s="486"/>
      <c r="F262" s="229"/>
      <c r="G262" s="220"/>
    </row>
    <row r="263" spans="1:10" x14ac:dyDescent="0.2">
      <c r="A263" s="474"/>
      <c r="B263" s="475"/>
      <c r="C263" s="224"/>
      <c r="D263" s="255"/>
      <c r="E263" s="486"/>
      <c r="F263" s="229"/>
      <c r="G263" s="220"/>
    </row>
    <row r="264" spans="1:10" x14ac:dyDescent="0.2">
      <c r="A264" s="474"/>
      <c r="B264" s="475"/>
      <c r="C264" s="224"/>
      <c r="D264" s="262"/>
      <c r="E264" s="486"/>
      <c r="F264" s="229"/>
      <c r="G264" s="220"/>
    </row>
    <row r="265" spans="1:10" x14ac:dyDescent="0.2">
      <c r="A265" s="474"/>
      <c r="B265" s="475"/>
      <c r="C265" s="224"/>
      <c r="D265" s="262"/>
      <c r="E265" s="486"/>
      <c r="F265" s="229"/>
      <c r="G265" s="220"/>
    </row>
    <row r="266" spans="1:10" x14ac:dyDescent="0.2">
      <c r="A266" s="474"/>
      <c r="B266" s="475"/>
      <c r="C266" s="224"/>
      <c r="D266" s="262"/>
      <c r="E266" s="486"/>
      <c r="F266" s="229"/>
      <c r="G266" s="220"/>
    </row>
    <row r="267" spans="1:10" x14ac:dyDescent="0.2">
      <c r="A267" s="474"/>
      <c r="B267" s="475"/>
      <c r="C267" s="224"/>
      <c r="D267" s="262"/>
      <c r="E267" s="486"/>
      <c r="F267" s="229"/>
      <c r="G267" s="220"/>
    </row>
    <row r="268" spans="1:10" x14ac:dyDescent="0.2">
      <c r="A268" s="474"/>
      <c r="B268" s="475"/>
      <c r="C268" s="224"/>
      <c r="D268" s="262"/>
      <c r="E268" s="486"/>
      <c r="F268" s="229"/>
      <c r="G268" s="220"/>
    </row>
    <row r="269" spans="1:10" x14ac:dyDescent="0.2">
      <c r="A269" s="474"/>
      <c r="B269" s="475"/>
      <c r="C269" s="224"/>
      <c r="D269" s="262"/>
      <c r="E269" s="486"/>
      <c r="F269" s="229"/>
      <c r="G269" s="220"/>
    </row>
    <row r="270" spans="1:10" x14ac:dyDescent="0.2">
      <c r="A270" s="474"/>
      <c r="B270" s="475"/>
      <c r="C270" s="224"/>
      <c r="D270" s="262"/>
      <c r="E270" s="888"/>
      <c r="F270" s="229"/>
      <c r="G270" s="220"/>
    </row>
    <row r="271" spans="1:10" x14ac:dyDescent="0.2">
      <c r="A271" s="474"/>
      <c r="B271" s="475"/>
      <c r="C271" s="224"/>
      <c r="D271" s="262"/>
      <c r="E271" s="486"/>
      <c r="F271" s="229"/>
      <c r="G271" s="220"/>
    </row>
    <row r="272" spans="1:10" x14ac:dyDescent="0.2">
      <c r="A272" s="474"/>
      <c r="B272" s="475"/>
      <c r="C272" s="224"/>
      <c r="D272" s="262"/>
      <c r="E272" s="486"/>
      <c r="F272" s="229"/>
      <c r="G272" s="220"/>
    </row>
    <row r="273" spans="1:16" x14ac:dyDescent="0.2">
      <c r="A273" s="474"/>
      <c r="B273" s="475"/>
      <c r="C273" s="224"/>
      <c r="D273" s="262"/>
      <c r="E273" s="486"/>
      <c r="F273" s="229"/>
      <c r="G273" s="220"/>
    </row>
    <row r="274" spans="1:16" x14ac:dyDescent="0.2">
      <c r="A274" s="474"/>
      <c r="B274" s="475"/>
      <c r="C274" s="224"/>
      <c r="D274" s="262"/>
      <c r="E274" s="486"/>
      <c r="F274" s="229"/>
      <c r="G274" s="220"/>
    </row>
    <row r="275" spans="1:16" x14ac:dyDescent="0.2">
      <c r="A275" s="474"/>
      <c r="B275" s="475"/>
      <c r="C275" s="225"/>
      <c r="D275" s="889"/>
      <c r="E275" s="222"/>
      <c r="F275" s="890"/>
      <c r="G275" s="220"/>
    </row>
    <row r="276" spans="1:16" x14ac:dyDescent="0.2">
      <c r="A276" s="474"/>
      <c r="B276" s="475"/>
      <c r="C276" s="225"/>
      <c r="D276" s="891"/>
      <c r="E276" s="222"/>
      <c r="F276" s="890"/>
      <c r="G276" s="220"/>
    </row>
    <row r="277" spans="1:16" x14ac:dyDescent="0.2">
      <c r="A277" s="474"/>
      <c r="B277" s="475"/>
      <c r="C277" s="225"/>
      <c r="D277" s="891"/>
      <c r="E277" s="222"/>
      <c r="F277" s="890"/>
      <c r="G277" s="220"/>
    </row>
    <row r="278" spans="1:16" x14ac:dyDescent="0.2">
      <c r="A278" s="474"/>
      <c r="B278" s="475"/>
      <c r="C278" s="225"/>
      <c r="D278" s="262"/>
      <c r="E278" s="222"/>
      <c r="F278" s="890"/>
      <c r="G278" s="220"/>
    </row>
    <row r="279" spans="1:16" x14ac:dyDescent="0.2">
      <c r="A279" s="474"/>
      <c r="B279" s="475"/>
      <c r="C279" s="225"/>
      <c r="D279" s="262"/>
      <c r="E279" s="222"/>
      <c r="F279" s="890" t="s">
        <v>152</v>
      </c>
      <c r="G279" s="220"/>
    </row>
    <row r="280" spans="1:16" x14ac:dyDescent="0.2">
      <c r="A280" s="474"/>
      <c r="B280" s="475"/>
      <c r="C280" s="225"/>
      <c r="D280" s="262"/>
      <c r="E280" s="222"/>
      <c r="F280" s="890"/>
      <c r="G280" s="220"/>
    </row>
    <row r="281" spans="1:16" x14ac:dyDescent="0.2">
      <c r="A281" s="474"/>
      <c r="B281" s="475"/>
      <c r="C281" s="225"/>
      <c r="D281" s="262"/>
      <c r="E281" s="222"/>
      <c r="F281" s="890"/>
      <c r="G281" s="220"/>
    </row>
    <row r="282" spans="1:16" x14ac:dyDescent="0.2">
      <c r="A282" s="474"/>
      <c r="B282" s="475"/>
      <c r="C282" s="224"/>
      <c r="D282" s="262"/>
      <c r="E282" s="486"/>
      <c r="F282" s="229"/>
      <c r="G282" s="220"/>
      <c r="P282" s="2">
        <v>40000</v>
      </c>
    </row>
    <row r="283" spans="1:16" x14ac:dyDescent="0.2">
      <c r="A283" s="474"/>
      <c r="B283" s="475"/>
      <c r="C283" s="224"/>
      <c r="D283" s="262"/>
      <c r="E283" s="486"/>
      <c r="F283" s="229"/>
      <c r="G283" s="220"/>
      <c r="P283" s="2">
        <v>70000</v>
      </c>
    </row>
    <row r="284" spans="1:16" x14ac:dyDescent="0.2">
      <c r="A284" s="474"/>
      <c r="B284" s="475"/>
      <c r="C284" s="224"/>
      <c r="D284" s="892" t="s">
        <v>150</v>
      </c>
      <c r="E284" s="486"/>
      <c r="F284" s="229"/>
      <c r="G284" s="220"/>
    </row>
    <row r="285" spans="1:16" x14ac:dyDescent="0.2">
      <c r="A285" s="474"/>
      <c r="B285" s="475"/>
      <c r="C285" s="224"/>
      <c r="D285" s="892"/>
      <c r="E285" s="486"/>
      <c r="F285" s="893"/>
      <c r="G285" s="220"/>
      <c r="P285" s="2">
        <f>SUM(P282:P284)</f>
        <v>110000</v>
      </c>
    </row>
    <row r="286" spans="1:16" x14ac:dyDescent="0.2">
      <c r="A286" s="474"/>
      <c r="B286" s="475"/>
      <c r="C286" s="224"/>
      <c r="D286" s="894"/>
      <c r="E286" s="493"/>
      <c r="F286" s="893"/>
      <c r="G286" s="220"/>
    </row>
    <row r="287" spans="1:16" x14ac:dyDescent="0.2">
      <c r="A287" s="474"/>
      <c r="B287" s="475"/>
      <c r="C287" s="224"/>
      <c r="D287" s="894"/>
      <c r="E287" s="493"/>
      <c r="F287" s="893"/>
      <c r="G287" s="220"/>
      <c r="K287" s="411" t="s">
        <v>150</v>
      </c>
    </row>
    <row r="288" spans="1:16" x14ac:dyDescent="0.2">
      <c r="A288" s="474"/>
      <c r="B288" s="475"/>
      <c r="C288" s="224"/>
      <c r="D288" s="894"/>
      <c r="E288" s="493"/>
      <c r="F288" s="893"/>
      <c r="G288" s="220"/>
    </row>
    <row r="289" spans="1:19" x14ac:dyDescent="0.2">
      <c r="A289" s="474"/>
      <c r="B289" s="475"/>
      <c r="C289" s="224"/>
      <c r="D289" s="894"/>
      <c r="E289" s="493"/>
      <c r="F289" s="895"/>
      <c r="G289" s="220"/>
    </row>
    <row r="290" spans="1:19" x14ac:dyDescent="0.2">
      <c r="A290" s="474"/>
      <c r="B290" s="475"/>
      <c r="C290" s="224" t="s">
        <v>8</v>
      </c>
      <c r="D290" s="894"/>
      <c r="E290" s="493"/>
      <c r="F290" s="895"/>
      <c r="G290" s="220"/>
    </row>
    <row r="291" spans="1:19" x14ac:dyDescent="0.2">
      <c r="A291" s="474"/>
      <c r="B291" s="475"/>
      <c r="C291" s="224"/>
      <c r="D291" s="894"/>
      <c r="E291" s="493"/>
      <c r="F291" s="896"/>
      <c r="G291" s="220" t="s">
        <v>8</v>
      </c>
      <c r="P291" s="2">
        <v>30</v>
      </c>
      <c r="Q291" s="2">
        <v>200</v>
      </c>
      <c r="R291" s="2">
        <f>Q291*P291</f>
        <v>6000</v>
      </c>
    </row>
    <row r="292" spans="1:19" ht="13.5" thickBot="1" x14ac:dyDescent="0.25">
      <c r="A292" s="505"/>
      <c r="B292" s="897"/>
      <c r="C292" s="898"/>
      <c r="D292" s="899"/>
      <c r="E292" s="897"/>
      <c r="F292" s="508" t="s">
        <v>15</v>
      </c>
      <c r="G292" s="509">
        <f>SUM(G258:G291)</f>
        <v>60000</v>
      </c>
      <c r="P292" s="2">
        <v>30</v>
      </c>
      <c r="Q292" s="2">
        <v>450</v>
      </c>
      <c r="R292" s="2">
        <f>Q292*P292</f>
        <v>13500</v>
      </c>
    </row>
    <row r="293" spans="1:19" ht="13.5" thickTop="1" x14ac:dyDescent="0.2">
      <c r="A293" s="459" t="s">
        <v>3105</v>
      </c>
      <c r="B293" s="900"/>
      <c r="C293" s="449"/>
      <c r="D293" s="264"/>
      <c r="E293" s="900"/>
      <c r="F293" s="901"/>
      <c r="G293" s="462"/>
      <c r="P293" s="2">
        <v>30</v>
      </c>
      <c r="Q293" s="2">
        <v>200</v>
      </c>
      <c r="R293" s="2">
        <f>Q293*P293</f>
        <v>6000</v>
      </c>
    </row>
    <row r="294" spans="1:19" ht="13.5" thickBot="1" x14ac:dyDescent="0.25">
      <c r="A294" s="1334" t="s">
        <v>683</v>
      </c>
      <c r="B294" s="1335"/>
      <c r="C294" s="1335"/>
      <c r="D294" s="1335"/>
      <c r="E294" s="1335"/>
      <c r="F294" s="1335"/>
      <c r="G294" s="1336"/>
      <c r="R294" s="2">
        <f>SUM(R291:R293)</f>
        <v>25500</v>
      </c>
      <c r="S294" s="2">
        <f>R294*2</f>
        <v>51000</v>
      </c>
    </row>
    <row r="295" spans="1:19" ht="13.5" thickTop="1" x14ac:dyDescent="0.2">
      <c r="A295" s="1221"/>
      <c r="B295" s="1222"/>
      <c r="C295" s="1222"/>
      <c r="D295" s="515" t="s">
        <v>11</v>
      </c>
      <c r="E295" s="1223" t="s">
        <v>12</v>
      </c>
      <c r="F295" s="1223"/>
      <c r="G295" s="1224"/>
    </row>
    <row r="296" spans="1:19" x14ac:dyDescent="0.2">
      <c r="A296" s="1225" t="s">
        <v>17</v>
      </c>
      <c r="B296" s="1226"/>
      <c r="C296" s="1226"/>
      <c r="D296" s="515"/>
      <c r="E296" s="1227"/>
      <c r="F296" s="1228"/>
      <c r="G296" s="1229"/>
    </row>
    <row r="297" spans="1:19" x14ac:dyDescent="0.2">
      <c r="A297" s="1225" t="s">
        <v>38</v>
      </c>
      <c r="B297" s="1226"/>
      <c r="C297" s="1226"/>
      <c r="D297" s="517" t="s">
        <v>566</v>
      </c>
      <c r="E297" s="1303" t="s">
        <v>142</v>
      </c>
      <c r="F297" s="1230"/>
      <c r="G297" s="1231"/>
    </row>
    <row r="298" spans="1:19" ht="13.5" thickBot="1" x14ac:dyDescent="0.25">
      <c r="A298" s="1276" t="s">
        <v>39</v>
      </c>
      <c r="B298" s="1277"/>
      <c r="C298" s="1277"/>
      <c r="D298" s="518" t="s">
        <v>303</v>
      </c>
      <c r="E298" s="1279" t="s">
        <v>0</v>
      </c>
      <c r="F298" s="1279"/>
      <c r="G298" s="1280"/>
    </row>
    <row r="299" spans="1:19" ht="16.5" x14ac:dyDescent="0.25">
      <c r="A299" s="1152" t="s">
        <v>29</v>
      </c>
      <c r="B299" s="1153"/>
      <c r="C299" s="1153"/>
      <c r="D299" s="1153"/>
      <c r="E299" s="1153"/>
      <c r="F299" s="1153"/>
      <c r="G299" s="1154"/>
    </row>
    <row r="300" spans="1:19" x14ac:dyDescent="0.2">
      <c r="A300" s="1155" t="s">
        <v>48</v>
      </c>
      <c r="B300" s="1156"/>
      <c r="C300" s="1156"/>
      <c r="D300" s="1156"/>
      <c r="E300" s="1156"/>
      <c r="F300" s="1156"/>
      <c r="G300" s="1157"/>
    </row>
    <row r="301" spans="1:19" x14ac:dyDescent="0.2">
      <c r="A301" s="1158" t="s">
        <v>49</v>
      </c>
      <c r="B301" s="1159"/>
      <c r="C301" s="1159"/>
      <c r="D301" s="1159"/>
      <c r="E301" s="1159"/>
      <c r="F301" s="1159"/>
      <c r="G301" s="1160"/>
    </row>
    <row r="302" spans="1:19" x14ac:dyDescent="0.2">
      <c r="A302" s="6"/>
      <c r="B302" s="99"/>
      <c r="C302" s="8"/>
      <c r="D302" s="9"/>
      <c r="E302" s="99"/>
      <c r="F302" s="10"/>
      <c r="G302" s="11" t="s">
        <v>8</v>
      </c>
    </row>
    <row r="303" spans="1:19" x14ac:dyDescent="0.2">
      <c r="A303" s="12" t="s">
        <v>1</v>
      </c>
      <c r="B303" s="13"/>
      <c r="C303" s="14" t="s">
        <v>16</v>
      </c>
      <c r="D303" s="13"/>
      <c r="E303" s="343" t="s">
        <v>694</v>
      </c>
      <c r="F303" s="60"/>
      <c r="G303" s="344" t="s">
        <v>656</v>
      </c>
    </row>
    <row r="304" spans="1:19" x14ac:dyDescent="0.2">
      <c r="A304" s="17" t="s">
        <v>8</v>
      </c>
      <c r="B304" s="100"/>
      <c r="C304" s="19"/>
      <c r="D304" s="4"/>
      <c r="E304" s="1145"/>
      <c r="F304" s="1146"/>
      <c r="G304" s="20"/>
    </row>
    <row r="305" spans="1:16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16" x14ac:dyDescent="0.2">
      <c r="A306" s="6"/>
      <c r="B306" s="99"/>
      <c r="C306" s="8"/>
      <c r="D306" s="8"/>
      <c r="E306" s="1147"/>
      <c r="F306" s="1148"/>
      <c r="G306" s="25"/>
    </row>
    <row r="307" spans="1:16" ht="26.25" thickBot="1" x14ac:dyDescent="0.25">
      <c r="A307" s="26" t="s">
        <v>47</v>
      </c>
      <c r="B307" s="161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16" ht="13.5" thickTop="1" x14ac:dyDescent="0.2">
      <c r="A308" s="29">
        <v>1</v>
      </c>
      <c r="B308" s="101"/>
      <c r="C308" s="403" t="s">
        <v>149</v>
      </c>
      <c r="D308" s="363" t="s">
        <v>665</v>
      </c>
      <c r="E308" s="102">
        <v>75</v>
      </c>
      <c r="F308" s="163">
        <v>200</v>
      </c>
      <c r="G308" s="35">
        <f>F308*E308</f>
        <v>15000</v>
      </c>
      <c r="J308" s="29">
        <v>1</v>
      </c>
      <c r="K308" s="101"/>
      <c r="L308" s="403" t="s">
        <v>149</v>
      </c>
      <c r="M308" s="363" t="s">
        <v>665</v>
      </c>
      <c r="N308" s="102">
        <v>75</v>
      </c>
      <c r="O308" s="163">
        <v>200</v>
      </c>
      <c r="P308" s="35">
        <f>O308*N308</f>
        <v>15000</v>
      </c>
    </row>
    <row r="309" spans="1:16" x14ac:dyDescent="0.2">
      <c r="A309" s="29"/>
      <c r="B309" s="101"/>
      <c r="C309" s="403"/>
      <c r="D309" s="363"/>
      <c r="E309" s="102"/>
      <c r="F309" s="163"/>
      <c r="G309" s="35"/>
      <c r="J309" s="29">
        <v>2</v>
      </c>
      <c r="K309" s="101"/>
      <c r="L309" s="403" t="s">
        <v>149</v>
      </c>
      <c r="M309" s="363" t="s">
        <v>700</v>
      </c>
      <c r="N309" s="102">
        <v>75</v>
      </c>
      <c r="O309" s="163">
        <v>350</v>
      </c>
      <c r="P309" s="35">
        <f t="shared" ref="P309" si="3">O309*N309</f>
        <v>26250</v>
      </c>
    </row>
    <row r="310" spans="1:16" x14ac:dyDescent="0.2">
      <c r="A310" s="29"/>
      <c r="B310" s="101"/>
      <c r="C310" s="403"/>
      <c r="D310" s="363"/>
      <c r="E310" s="102"/>
      <c r="F310" s="163"/>
      <c r="G310" s="35"/>
      <c r="J310" s="29"/>
      <c r="K310" s="101"/>
      <c r="L310" s="403"/>
      <c r="M310" s="363" t="s">
        <v>358</v>
      </c>
      <c r="N310" s="102"/>
      <c r="O310" s="163"/>
      <c r="P310" s="35"/>
    </row>
    <row r="311" spans="1:16" x14ac:dyDescent="0.2">
      <c r="A311" s="29"/>
      <c r="B311" s="101"/>
      <c r="C311" s="31"/>
      <c r="D311" s="162"/>
      <c r="E311" s="102"/>
      <c r="F311" s="163"/>
      <c r="G311" s="35"/>
      <c r="J311" s="29"/>
      <c r="K311" s="101"/>
      <c r="L311" s="31"/>
      <c r="M311" s="162"/>
      <c r="N311" s="102"/>
      <c r="O311" s="163"/>
      <c r="P311" s="35"/>
    </row>
    <row r="312" spans="1:16" x14ac:dyDescent="0.2">
      <c r="A312" s="29"/>
      <c r="B312" s="101"/>
      <c r="C312" s="31"/>
      <c r="D312" s="165"/>
      <c r="E312" s="102"/>
      <c r="F312" s="163"/>
      <c r="G312" s="35"/>
    </row>
    <row r="313" spans="1:16" x14ac:dyDescent="0.2">
      <c r="A313" s="29"/>
      <c r="B313" s="101"/>
      <c r="C313" s="31"/>
      <c r="D313" s="136"/>
      <c r="E313" s="102"/>
      <c r="F313" s="163"/>
      <c r="G313" s="35"/>
    </row>
    <row r="314" spans="1:16" x14ac:dyDescent="0.2">
      <c r="A314" s="29"/>
      <c r="B314" s="101"/>
      <c r="C314" s="31"/>
      <c r="D314" s="67"/>
      <c r="E314" s="102"/>
      <c r="F314" s="163"/>
      <c r="G314" s="35"/>
      <c r="J314" s="411" t="s">
        <v>1354</v>
      </c>
    </row>
    <row r="315" spans="1:16" x14ac:dyDescent="0.2">
      <c r="A315" s="29"/>
      <c r="B315" s="101"/>
      <c r="C315" s="31"/>
      <c r="D315" s="165"/>
      <c r="E315" s="102"/>
      <c r="F315" s="163"/>
      <c r="G315" s="35"/>
    </row>
    <row r="316" spans="1:16" x14ac:dyDescent="0.2">
      <c r="A316" s="29"/>
      <c r="B316" s="101"/>
      <c r="C316" s="31"/>
      <c r="D316" s="165"/>
      <c r="E316" s="102"/>
      <c r="F316" s="163"/>
      <c r="G316" s="35"/>
    </row>
    <row r="317" spans="1:16" x14ac:dyDescent="0.2">
      <c r="A317" s="29"/>
      <c r="B317" s="101"/>
      <c r="C317" s="31"/>
      <c r="D317" s="165"/>
      <c r="E317" s="102"/>
      <c r="F317" s="163"/>
      <c r="G317" s="35"/>
    </row>
    <row r="318" spans="1:16" x14ac:dyDescent="0.2">
      <c r="A318" s="29"/>
      <c r="B318" s="101"/>
      <c r="C318" s="31"/>
      <c r="D318" s="67"/>
      <c r="E318" s="102"/>
      <c r="F318" s="163"/>
      <c r="G318" s="35"/>
    </row>
    <row r="319" spans="1:16" x14ac:dyDescent="0.2">
      <c r="A319" s="29"/>
      <c r="B319" s="101"/>
      <c r="C319" s="31"/>
      <c r="D319" s="67"/>
      <c r="E319" s="102"/>
      <c r="F319" s="163"/>
      <c r="G319" s="35"/>
    </row>
    <row r="320" spans="1:16" x14ac:dyDescent="0.2">
      <c r="A320" s="29"/>
      <c r="B320" s="101"/>
      <c r="C320" s="31"/>
      <c r="D320" s="165"/>
      <c r="E320" s="166"/>
      <c r="F320" s="163"/>
      <c r="G320" s="167"/>
    </row>
    <row r="321" spans="1:7" x14ac:dyDescent="0.2">
      <c r="A321" s="29"/>
      <c r="B321" s="101"/>
      <c r="C321" s="31"/>
      <c r="D321" s="165"/>
      <c r="E321" s="102"/>
      <c r="F321" s="163"/>
      <c r="G321" s="167"/>
    </row>
    <row r="322" spans="1:7" x14ac:dyDescent="0.2">
      <c r="A322" s="29"/>
      <c r="B322" s="101"/>
      <c r="C322" s="31"/>
      <c r="D322" s="67"/>
      <c r="E322" s="102"/>
      <c r="F322" s="163"/>
      <c r="G322" s="167"/>
    </row>
    <row r="323" spans="1:7" x14ac:dyDescent="0.2">
      <c r="A323" s="29"/>
      <c r="B323" s="101"/>
      <c r="C323" s="31"/>
      <c r="D323" s="67"/>
      <c r="E323" s="102"/>
      <c r="F323" s="163"/>
      <c r="G323" s="167"/>
    </row>
    <row r="324" spans="1:7" x14ac:dyDescent="0.2">
      <c r="A324" s="29"/>
      <c r="B324" s="101"/>
      <c r="C324" s="31"/>
      <c r="D324" s="67"/>
      <c r="E324" s="102"/>
      <c r="F324" s="163"/>
      <c r="G324" s="167"/>
    </row>
    <row r="325" spans="1:7" x14ac:dyDescent="0.2">
      <c r="A325" s="29"/>
      <c r="B325" s="101"/>
      <c r="C325" s="41"/>
      <c r="D325" s="168"/>
      <c r="E325" s="77"/>
      <c r="F325" s="169"/>
      <c r="G325" s="167"/>
    </row>
    <row r="326" spans="1:7" x14ac:dyDescent="0.2">
      <c r="A326" s="29"/>
      <c r="B326" s="101"/>
      <c r="C326" s="41"/>
      <c r="D326" s="341"/>
      <c r="E326" s="77"/>
      <c r="F326" s="169"/>
      <c r="G326" s="167"/>
    </row>
    <row r="327" spans="1:7" x14ac:dyDescent="0.2">
      <c r="A327" s="29"/>
      <c r="B327" s="101"/>
      <c r="C327" s="41"/>
      <c r="D327" s="341"/>
      <c r="E327" s="77"/>
      <c r="F327" s="169"/>
      <c r="G327" s="167"/>
    </row>
    <row r="328" spans="1:7" x14ac:dyDescent="0.2">
      <c r="A328" s="29"/>
      <c r="B328" s="101"/>
      <c r="C328" s="41"/>
      <c r="D328" s="67"/>
      <c r="E328" s="77"/>
      <c r="F328" s="169"/>
      <c r="G328" s="35"/>
    </row>
    <row r="329" spans="1:7" x14ac:dyDescent="0.2">
      <c r="A329" s="29"/>
      <c r="B329" s="101"/>
      <c r="C329" s="41"/>
      <c r="D329" s="67"/>
      <c r="E329" s="77"/>
      <c r="F329" s="169" t="s">
        <v>152</v>
      </c>
      <c r="G329" s="35"/>
    </row>
    <row r="330" spans="1:7" x14ac:dyDescent="0.2">
      <c r="A330" s="29"/>
      <c r="B330" s="101"/>
      <c r="C330" s="41"/>
      <c r="D330" s="67"/>
      <c r="E330" s="77"/>
      <c r="F330" s="169"/>
      <c r="G330" s="35"/>
    </row>
    <row r="331" spans="1:7" x14ac:dyDescent="0.2">
      <c r="A331" s="29"/>
      <c r="B331" s="101"/>
      <c r="C331" s="41"/>
      <c r="D331" s="67"/>
      <c r="E331" s="77"/>
      <c r="F331" s="169"/>
      <c r="G331" s="35"/>
    </row>
    <row r="332" spans="1:7" x14ac:dyDescent="0.2">
      <c r="A332" s="29"/>
      <c r="B332" s="101"/>
      <c r="C332" s="31"/>
      <c r="D332" s="67"/>
      <c r="E332" s="102"/>
      <c r="F332" s="163"/>
      <c r="G332" s="35"/>
    </row>
    <row r="333" spans="1:7" x14ac:dyDescent="0.2">
      <c r="A333" s="29"/>
      <c r="B333" s="101"/>
      <c r="C333" s="31"/>
      <c r="D333" s="67"/>
      <c r="E333" s="102"/>
      <c r="F333" s="163"/>
      <c r="G333" s="35"/>
    </row>
    <row r="334" spans="1:7" x14ac:dyDescent="0.2">
      <c r="A334" s="29"/>
      <c r="B334" s="101"/>
      <c r="C334" s="31"/>
      <c r="D334" s="170" t="s">
        <v>150</v>
      </c>
      <c r="E334" s="102"/>
      <c r="F334" s="163"/>
      <c r="G334" s="35"/>
    </row>
    <row r="335" spans="1:7" x14ac:dyDescent="0.2">
      <c r="A335" s="29"/>
      <c r="B335" s="101"/>
      <c r="C335" s="31"/>
      <c r="D335" s="170"/>
      <c r="E335" s="102"/>
      <c r="F335" s="171"/>
      <c r="G335" s="35"/>
    </row>
    <row r="336" spans="1:7" x14ac:dyDescent="0.2">
      <c r="A336" s="29"/>
      <c r="B336" s="101"/>
      <c r="C336" s="31"/>
      <c r="D336" s="32"/>
      <c r="E336" s="104"/>
      <c r="F336" s="171"/>
      <c r="G336" s="35"/>
    </row>
    <row r="337" spans="1:7" x14ac:dyDescent="0.2">
      <c r="A337" s="29"/>
      <c r="B337" s="101"/>
      <c r="C337" s="31"/>
      <c r="D337" s="32"/>
      <c r="E337" s="104"/>
      <c r="F337" s="171"/>
      <c r="G337" s="35"/>
    </row>
    <row r="338" spans="1:7" x14ac:dyDescent="0.2">
      <c r="A338" s="29"/>
      <c r="B338" s="101"/>
      <c r="C338" s="31"/>
      <c r="D338" s="32"/>
      <c r="E338" s="104"/>
      <c r="F338" s="171"/>
      <c r="G338" s="35"/>
    </row>
    <row r="339" spans="1:7" x14ac:dyDescent="0.2">
      <c r="A339" s="29"/>
      <c r="B339" s="101"/>
      <c r="C339" s="31"/>
      <c r="D339" s="32"/>
      <c r="E339" s="104"/>
      <c r="F339" s="172"/>
      <c r="G339" s="35"/>
    </row>
    <row r="340" spans="1:7" x14ac:dyDescent="0.2">
      <c r="A340" s="29"/>
      <c r="B340" s="101"/>
      <c r="C340" s="31" t="s">
        <v>8</v>
      </c>
      <c r="D340" s="32"/>
      <c r="E340" s="104"/>
      <c r="F340" s="172"/>
      <c r="G340" s="35"/>
    </row>
    <row r="341" spans="1:7" x14ac:dyDescent="0.2">
      <c r="A341" s="29"/>
      <c r="B341" s="101"/>
      <c r="C341" s="31"/>
      <c r="D341" s="32"/>
      <c r="E341" s="104"/>
      <c r="F341" s="173"/>
      <c r="G341" s="167" t="s">
        <v>8</v>
      </c>
    </row>
    <row r="342" spans="1:7" ht="13.5" thickBot="1" x14ac:dyDescent="0.25">
      <c r="A342" s="45"/>
      <c r="B342" s="174"/>
      <c r="C342" s="47"/>
      <c r="D342" s="175"/>
      <c r="E342" s="174"/>
      <c r="F342" s="49" t="s">
        <v>15</v>
      </c>
      <c r="G342" s="50">
        <f>SUM(G308:G341)</f>
        <v>15000</v>
      </c>
    </row>
    <row r="343" spans="1:7" ht="13.5" thickTop="1" x14ac:dyDescent="0.2">
      <c r="A343" s="342" t="s">
        <v>666</v>
      </c>
      <c r="B343" s="176"/>
      <c r="E343" s="176"/>
      <c r="G343" s="20"/>
    </row>
    <row r="344" spans="1:7" ht="13.5" thickBot="1" x14ac:dyDescent="0.25">
      <c r="A344" s="1325" t="s">
        <v>8</v>
      </c>
      <c r="B344" s="1332"/>
      <c r="C344" s="1332"/>
      <c r="D344" s="1332"/>
      <c r="E344" s="1332"/>
      <c r="F344" s="1332"/>
      <c r="G344" s="1333"/>
    </row>
    <row r="345" spans="1:7" ht="13.5" thickTop="1" x14ac:dyDescent="0.2">
      <c r="A345" s="1130"/>
      <c r="B345" s="1131"/>
      <c r="C345" s="1131"/>
      <c r="D345" s="57" t="s">
        <v>11</v>
      </c>
      <c r="E345" s="1132" t="s">
        <v>12</v>
      </c>
      <c r="F345" s="1132"/>
      <c r="G345" s="1133"/>
    </row>
    <row r="346" spans="1:7" x14ac:dyDescent="0.2">
      <c r="A346" s="1134" t="s">
        <v>17</v>
      </c>
      <c r="B346" s="1135"/>
      <c r="C346" s="1135"/>
      <c r="D346" s="57"/>
      <c r="E346" s="1136"/>
      <c r="F346" s="1137"/>
      <c r="G346" s="1138"/>
    </row>
    <row r="347" spans="1:7" x14ac:dyDescent="0.2">
      <c r="A347" s="1134" t="s">
        <v>38</v>
      </c>
      <c r="B347" s="1135"/>
      <c r="C347" s="1135"/>
      <c r="D347" s="58" t="s">
        <v>566</v>
      </c>
      <c r="E347" s="1194" t="s">
        <v>142</v>
      </c>
      <c r="F347" s="1139"/>
      <c r="G347" s="1140"/>
    </row>
    <row r="348" spans="1:7" ht="13.5" thickBot="1" x14ac:dyDescent="0.25">
      <c r="A348" s="1141" t="s">
        <v>39</v>
      </c>
      <c r="B348" s="1142"/>
      <c r="C348" s="1142"/>
      <c r="D348" s="59" t="s">
        <v>303</v>
      </c>
      <c r="E348" s="1143" t="s">
        <v>0</v>
      </c>
      <c r="F348" s="1143"/>
      <c r="G348" s="1144"/>
    </row>
    <row r="349" spans="1:7" ht="16.5" x14ac:dyDescent="0.25">
      <c r="A349" s="1152" t="s">
        <v>29</v>
      </c>
      <c r="B349" s="1153"/>
      <c r="C349" s="1153"/>
      <c r="D349" s="1153"/>
      <c r="E349" s="1153"/>
      <c r="F349" s="1153"/>
      <c r="G349" s="1154"/>
    </row>
    <row r="350" spans="1:7" x14ac:dyDescent="0.2">
      <c r="A350" s="1155" t="s">
        <v>48</v>
      </c>
      <c r="B350" s="1156"/>
      <c r="C350" s="1156"/>
      <c r="D350" s="1156"/>
      <c r="E350" s="1156"/>
      <c r="F350" s="1156"/>
      <c r="G350" s="1157"/>
    </row>
    <row r="351" spans="1:7" x14ac:dyDescent="0.2">
      <c r="A351" s="1158" t="s">
        <v>49</v>
      </c>
      <c r="B351" s="1159"/>
      <c r="C351" s="1159"/>
      <c r="D351" s="1159"/>
      <c r="E351" s="1159"/>
      <c r="F351" s="1159"/>
      <c r="G351" s="1160"/>
    </row>
    <row r="352" spans="1:7" x14ac:dyDescent="0.2">
      <c r="A352" s="6"/>
      <c r="B352" s="99"/>
      <c r="C352" s="8"/>
      <c r="D352" s="9"/>
      <c r="E352" s="99"/>
      <c r="F352" s="10"/>
      <c r="G352" s="11" t="s">
        <v>8</v>
      </c>
    </row>
    <row r="353" spans="1:7" x14ac:dyDescent="0.2">
      <c r="A353" s="12" t="s">
        <v>1</v>
      </c>
      <c r="B353" s="13"/>
      <c r="C353" s="14" t="s">
        <v>16</v>
      </c>
      <c r="D353" s="13"/>
      <c r="E353" s="343" t="s">
        <v>696</v>
      </c>
      <c r="F353" s="60"/>
      <c r="G353" s="344" t="s">
        <v>656</v>
      </c>
    </row>
    <row r="354" spans="1:7" x14ac:dyDescent="0.2">
      <c r="A354" s="17" t="s">
        <v>8</v>
      </c>
      <c r="B354" s="100"/>
      <c r="C354" s="19"/>
      <c r="D354" s="4"/>
      <c r="E354" s="1145"/>
      <c r="F354" s="1146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1147"/>
      <c r="F356" s="1148"/>
      <c r="G356" s="25"/>
    </row>
    <row r="357" spans="1:7" ht="26.25" thickBot="1" x14ac:dyDescent="0.25">
      <c r="A357" s="26" t="s">
        <v>47</v>
      </c>
      <c r="B357" s="161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29">
        <v>1</v>
      </c>
      <c r="B358" s="101"/>
      <c r="C358" s="403" t="s">
        <v>300</v>
      </c>
      <c r="D358" s="363" t="s">
        <v>671</v>
      </c>
      <c r="E358" s="102">
        <v>85</v>
      </c>
      <c r="F358" s="163">
        <v>200</v>
      </c>
      <c r="G358" s="35">
        <f>F358*E358</f>
        <v>17000</v>
      </c>
    </row>
    <row r="359" spans="1:7" x14ac:dyDescent="0.2">
      <c r="A359" s="29"/>
      <c r="B359" s="101"/>
      <c r="C359" s="403"/>
      <c r="D359" s="363"/>
      <c r="E359" s="102"/>
      <c r="F359" s="163"/>
      <c r="G359" s="35"/>
    </row>
    <row r="360" spans="1:7" x14ac:dyDescent="0.2">
      <c r="A360" s="29"/>
      <c r="B360" s="101"/>
      <c r="C360" s="403"/>
      <c r="D360" s="363"/>
      <c r="E360" s="102"/>
      <c r="F360" s="163"/>
      <c r="G360" s="35"/>
    </row>
    <row r="361" spans="1:7" x14ac:dyDescent="0.2">
      <c r="A361" s="29"/>
      <c r="B361" s="101"/>
      <c r="C361" s="31"/>
      <c r="D361" s="162"/>
      <c r="E361" s="102"/>
      <c r="F361" s="163"/>
      <c r="G361" s="35"/>
    </row>
    <row r="362" spans="1:7" x14ac:dyDescent="0.2">
      <c r="A362" s="29"/>
      <c r="B362" s="101"/>
      <c r="C362" s="31"/>
      <c r="D362" s="165"/>
      <c r="E362" s="102"/>
      <c r="F362" s="163"/>
      <c r="G362" s="35"/>
    </row>
    <row r="363" spans="1:7" x14ac:dyDescent="0.2">
      <c r="A363" s="29"/>
      <c r="B363" s="101"/>
      <c r="C363" s="31"/>
      <c r="D363" s="136"/>
      <c r="E363" s="102"/>
      <c r="F363" s="163"/>
      <c r="G363" s="35"/>
    </row>
    <row r="364" spans="1:7" x14ac:dyDescent="0.2">
      <c r="A364" s="29"/>
      <c r="B364" s="101"/>
      <c r="C364" s="31"/>
      <c r="D364" s="67"/>
      <c r="E364" s="102"/>
      <c r="F364" s="163"/>
      <c r="G364" s="35"/>
    </row>
    <row r="365" spans="1:7" x14ac:dyDescent="0.2">
      <c r="A365" s="29"/>
      <c r="B365" s="101"/>
      <c r="C365" s="31"/>
      <c r="D365" s="165"/>
      <c r="E365" s="102"/>
      <c r="F365" s="163"/>
      <c r="G365" s="35"/>
    </row>
    <row r="366" spans="1:7" x14ac:dyDescent="0.2">
      <c r="A366" s="29"/>
      <c r="B366" s="101"/>
      <c r="C366" s="31"/>
      <c r="D366" s="165"/>
      <c r="E366" s="102"/>
      <c r="F366" s="163"/>
      <c r="G366" s="35"/>
    </row>
    <row r="367" spans="1:7" x14ac:dyDescent="0.2">
      <c r="A367" s="29"/>
      <c r="B367" s="101"/>
      <c r="C367" s="31"/>
      <c r="D367" s="165"/>
      <c r="E367" s="102"/>
      <c r="F367" s="163"/>
      <c r="G367" s="35"/>
    </row>
    <row r="368" spans="1:7" x14ac:dyDescent="0.2">
      <c r="A368" s="29"/>
      <c r="B368" s="101"/>
      <c r="C368" s="31"/>
      <c r="D368" s="67"/>
      <c r="E368" s="102"/>
      <c r="F368" s="163"/>
      <c r="G368" s="35"/>
    </row>
    <row r="369" spans="1:7" x14ac:dyDescent="0.2">
      <c r="A369" s="29"/>
      <c r="B369" s="101"/>
      <c r="C369" s="31"/>
      <c r="D369" s="67"/>
      <c r="E369" s="102"/>
      <c r="F369" s="163"/>
      <c r="G369" s="35"/>
    </row>
    <row r="370" spans="1:7" x14ac:dyDescent="0.2">
      <c r="A370" s="29"/>
      <c r="B370" s="101"/>
      <c r="C370" s="31"/>
      <c r="D370" s="165"/>
      <c r="E370" s="166"/>
      <c r="F370" s="163"/>
      <c r="G370" s="167"/>
    </row>
    <row r="371" spans="1:7" x14ac:dyDescent="0.2">
      <c r="A371" s="29"/>
      <c r="B371" s="101"/>
      <c r="C371" s="31"/>
      <c r="D371" s="165"/>
      <c r="E371" s="102"/>
      <c r="F371" s="163"/>
      <c r="G371" s="167"/>
    </row>
    <row r="372" spans="1:7" x14ac:dyDescent="0.2">
      <c r="A372" s="29"/>
      <c r="B372" s="101"/>
      <c r="C372" s="31"/>
      <c r="D372" s="67"/>
      <c r="E372" s="102"/>
      <c r="F372" s="163"/>
      <c r="G372" s="167"/>
    </row>
    <row r="373" spans="1:7" x14ac:dyDescent="0.2">
      <c r="A373" s="29"/>
      <c r="B373" s="101"/>
      <c r="C373" s="31"/>
      <c r="D373" s="67"/>
      <c r="E373" s="102"/>
      <c r="F373" s="163"/>
      <c r="G373" s="167"/>
    </row>
    <row r="374" spans="1:7" x14ac:dyDescent="0.2">
      <c r="A374" s="29"/>
      <c r="B374" s="101"/>
      <c r="C374" s="31"/>
      <c r="D374" s="67"/>
      <c r="E374" s="102"/>
      <c r="F374" s="163"/>
      <c r="G374" s="167"/>
    </row>
    <row r="375" spans="1:7" x14ac:dyDescent="0.2">
      <c r="A375" s="29"/>
      <c r="B375" s="101"/>
      <c r="C375" s="41"/>
      <c r="D375" s="168"/>
      <c r="E375" s="77"/>
      <c r="F375" s="169"/>
      <c r="G375" s="167"/>
    </row>
    <row r="376" spans="1:7" x14ac:dyDescent="0.2">
      <c r="A376" s="29"/>
      <c r="B376" s="101"/>
      <c r="C376" s="41"/>
      <c r="D376" s="341"/>
      <c r="E376" s="77"/>
      <c r="F376" s="169"/>
      <c r="G376" s="167"/>
    </row>
    <row r="377" spans="1:7" x14ac:dyDescent="0.2">
      <c r="A377" s="29"/>
      <c r="B377" s="101"/>
      <c r="C377" s="41"/>
      <c r="D377" s="341"/>
      <c r="E377" s="77"/>
      <c r="F377" s="169"/>
      <c r="G377" s="167"/>
    </row>
    <row r="378" spans="1:7" x14ac:dyDescent="0.2">
      <c r="A378" s="29"/>
      <c r="B378" s="101"/>
      <c r="C378" s="41"/>
      <c r="D378" s="67"/>
      <c r="E378" s="77"/>
      <c r="F378" s="169"/>
      <c r="G378" s="35"/>
    </row>
    <row r="379" spans="1:7" x14ac:dyDescent="0.2">
      <c r="A379" s="29"/>
      <c r="B379" s="101"/>
      <c r="C379" s="41"/>
      <c r="D379" s="67"/>
      <c r="E379" s="77"/>
      <c r="F379" s="169" t="s">
        <v>152</v>
      </c>
      <c r="G379" s="35"/>
    </row>
    <row r="380" spans="1:7" x14ac:dyDescent="0.2">
      <c r="A380" s="29"/>
      <c r="B380" s="101"/>
      <c r="C380" s="41"/>
      <c r="D380" s="67"/>
      <c r="E380" s="77"/>
      <c r="F380" s="169"/>
      <c r="G380" s="35"/>
    </row>
    <row r="381" spans="1:7" x14ac:dyDescent="0.2">
      <c r="A381" s="29"/>
      <c r="B381" s="101"/>
      <c r="C381" s="41"/>
      <c r="D381" s="67"/>
      <c r="E381" s="77"/>
      <c r="F381" s="169"/>
      <c r="G381" s="35"/>
    </row>
    <row r="382" spans="1:7" x14ac:dyDescent="0.2">
      <c r="A382" s="29"/>
      <c r="B382" s="101"/>
      <c r="C382" s="31"/>
      <c r="D382" s="67"/>
      <c r="E382" s="102"/>
      <c r="F382" s="163"/>
      <c r="G382" s="35"/>
    </row>
    <row r="383" spans="1:7" x14ac:dyDescent="0.2">
      <c r="A383" s="29"/>
      <c r="B383" s="101"/>
      <c r="C383" s="31"/>
      <c r="D383" s="67"/>
      <c r="E383" s="102"/>
      <c r="F383" s="163"/>
      <c r="G383" s="35"/>
    </row>
    <row r="384" spans="1:7" x14ac:dyDescent="0.2">
      <c r="A384" s="29"/>
      <c r="B384" s="101"/>
      <c r="C384" s="31"/>
      <c r="D384" s="170" t="s">
        <v>150</v>
      </c>
      <c r="E384" s="102"/>
      <c r="F384" s="163"/>
      <c r="G384" s="35"/>
    </row>
    <row r="385" spans="1:7" x14ac:dyDescent="0.2">
      <c r="A385" s="29"/>
      <c r="B385" s="101"/>
      <c r="C385" s="31"/>
      <c r="D385" s="170"/>
      <c r="E385" s="102"/>
      <c r="F385" s="171"/>
      <c r="G385" s="35"/>
    </row>
    <row r="386" spans="1:7" x14ac:dyDescent="0.2">
      <c r="A386" s="29"/>
      <c r="B386" s="101"/>
      <c r="C386" s="31"/>
      <c r="D386" s="32"/>
      <c r="E386" s="104"/>
      <c r="F386" s="171"/>
      <c r="G386" s="35"/>
    </row>
    <row r="387" spans="1:7" x14ac:dyDescent="0.2">
      <c r="A387" s="29"/>
      <c r="B387" s="101"/>
      <c r="C387" s="31"/>
      <c r="D387" s="32"/>
      <c r="E387" s="104"/>
      <c r="F387" s="171"/>
      <c r="G387" s="35"/>
    </row>
    <row r="388" spans="1:7" x14ac:dyDescent="0.2">
      <c r="A388" s="29"/>
      <c r="B388" s="101"/>
      <c r="C388" s="31"/>
      <c r="D388" s="32"/>
      <c r="E388" s="104"/>
      <c r="F388" s="171"/>
      <c r="G388" s="35"/>
    </row>
    <row r="389" spans="1:7" x14ac:dyDescent="0.2">
      <c r="A389" s="29"/>
      <c r="B389" s="101"/>
      <c r="C389" s="31"/>
      <c r="D389" s="32"/>
      <c r="E389" s="104"/>
      <c r="F389" s="172"/>
      <c r="G389" s="35"/>
    </row>
    <row r="390" spans="1:7" x14ac:dyDescent="0.2">
      <c r="A390" s="29"/>
      <c r="B390" s="101"/>
      <c r="C390" s="31" t="s">
        <v>8</v>
      </c>
      <c r="D390" s="32"/>
      <c r="E390" s="104"/>
      <c r="F390" s="172"/>
      <c r="G390" s="35"/>
    </row>
    <row r="391" spans="1:7" x14ac:dyDescent="0.2">
      <c r="A391" s="29"/>
      <c r="B391" s="101"/>
      <c r="C391" s="31"/>
      <c r="D391" s="32"/>
      <c r="E391" s="104"/>
      <c r="F391" s="173"/>
      <c r="G391" s="167" t="s">
        <v>8</v>
      </c>
    </row>
    <row r="392" spans="1:7" ht="13.5" thickBot="1" x14ac:dyDescent="0.25">
      <c r="A392" s="45"/>
      <c r="B392" s="174"/>
      <c r="C392" s="47"/>
      <c r="D392" s="175"/>
      <c r="E392" s="174"/>
      <c r="F392" s="49" t="s">
        <v>15</v>
      </c>
      <c r="G392" s="50">
        <f>SUM(G358:G391)</f>
        <v>17000</v>
      </c>
    </row>
    <row r="393" spans="1:7" ht="13.5" thickTop="1" x14ac:dyDescent="0.2">
      <c r="A393" s="342" t="s">
        <v>1229</v>
      </c>
      <c r="B393" s="176"/>
      <c r="E393" s="176"/>
      <c r="G393" s="20"/>
    </row>
    <row r="394" spans="1:7" ht="13.5" thickBot="1" x14ac:dyDescent="0.25">
      <c r="A394" s="1325" t="s">
        <v>1230</v>
      </c>
      <c r="B394" s="1332"/>
      <c r="C394" s="1332"/>
      <c r="D394" s="1332"/>
      <c r="E394" s="1332"/>
      <c r="F394" s="1332"/>
      <c r="G394" s="1333"/>
    </row>
    <row r="395" spans="1:7" ht="13.5" thickTop="1" x14ac:dyDescent="0.2">
      <c r="A395" s="1130"/>
      <c r="B395" s="1131"/>
      <c r="C395" s="1131"/>
      <c r="D395" s="57" t="s">
        <v>11</v>
      </c>
      <c r="E395" s="1132" t="s">
        <v>12</v>
      </c>
      <c r="F395" s="1132"/>
      <c r="G395" s="1133"/>
    </row>
    <row r="396" spans="1:7" x14ac:dyDescent="0.2">
      <c r="A396" s="1134" t="s">
        <v>17</v>
      </c>
      <c r="B396" s="1135"/>
      <c r="C396" s="1135"/>
      <c r="D396" s="57"/>
      <c r="E396" s="1136"/>
      <c r="F396" s="1137"/>
      <c r="G396" s="1138"/>
    </row>
    <row r="397" spans="1:7" x14ac:dyDescent="0.2">
      <c r="A397" s="1134" t="s">
        <v>38</v>
      </c>
      <c r="B397" s="1135"/>
      <c r="C397" s="1135"/>
      <c r="D397" s="58" t="s">
        <v>566</v>
      </c>
      <c r="E397" s="1194" t="s">
        <v>142</v>
      </c>
      <c r="F397" s="1139"/>
      <c r="G397" s="1140"/>
    </row>
    <row r="398" spans="1:7" ht="13.5" thickBot="1" x14ac:dyDescent="0.25">
      <c r="A398" s="1141" t="s">
        <v>39</v>
      </c>
      <c r="B398" s="1142"/>
      <c r="C398" s="1142"/>
      <c r="D398" s="59" t="s">
        <v>303</v>
      </c>
      <c r="E398" s="1143" t="s">
        <v>0</v>
      </c>
      <c r="F398" s="1143"/>
      <c r="G398" s="1144"/>
    </row>
    <row r="399" spans="1:7" ht="16.5" x14ac:dyDescent="0.25">
      <c r="A399" s="1152" t="s">
        <v>29</v>
      </c>
      <c r="B399" s="1153"/>
      <c r="C399" s="1153"/>
      <c r="D399" s="1153"/>
      <c r="E399" s="1153"/>
      <c r="F399" s="1153"/>
      <c r="G399" s="1154"/>
    </row>
    <row r="400" spans="1:7" x14ac:dyDescent="0.2">
      <c r="A400" s="1155" t="s">
        <v>48</v>
      </c>
      <c r="B400" s="1156"/>
      <c r="C400" s="1156"/>
      <c r="D400" s="1156"/>
      <c r="E400" s="1156"/>
      <c r="F400" s="1156"/>
      <c r="G400" s="1157"/>
    </row>
    <row r="401" spans="1:7" x14ac:dyDescent="0.2">
      <c r="A401" s="1158" t="s">
        <v>49</v>
      </c>
      <c r="B401" s="1159"/>
      <c r="C401" s="1159"/>
      <c r="D401" s="1159"/>
      <c r="E401" s="1159"/>
      <c r="F401" s="1159"/>
      <c r="G401" s="1160"/>
    </row>
    <row r="402" spans="1:7" x14ac:dyDescent="0.2">
      <c r="A402" s="6"/>
      <c r="B402" s="99"/>
      <c r="C402" s="8"/>
      <c r="D402" s="9"/>
      <c r="E402" s="99"/>
      <c r="F402" s="10"/>
      <c r="G402" s="11" t="s">
        <v>8</v>
      </c>
    </row>
    <row r="403" spans="1:7" x14ac:dyDescent="0.2">
      <c r="A403" s="12" t="s">
        <v>1</v>
      </c>
      <c r="B403" s="13"/>
      <c r="C403" s="14" t="s">
        <v>16</v>
      </c>
      <c r="D403" s="13"/>
      <c r="E403" s="343" t="s">
        <v>697</v>
      </c>
      <c r="F403" s="60"/>
      <c r="G403" s="344" t="s">
        <v>656</v>
      </c>
    </row>
    <row r="404" spans="1:7" x14ac:dyDescent="0.2">
      <c r="A404" s="17" t="s">
        <v>8</v>
      </c>
      <c r="B404" s="100"/>
      <c r="C404" s="19"/>
      <c r="D404" s="4"/>
      <c r="E404" s="1145"/>
      <c r="F404" s="1146"/>
      <c r="G404" s="20"/>
    </row>
    <row r="405" spans="1:7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7" x14ac:dyDescent="0.2">
      <c r="A406" s="6"/>
      <c r="B406" s="99"/>
      <c r="C406" s="8"/>
      <c r="D406" s="8"/>
      <c r="E406" s="1147"/>
      <c r="F406" s="1148"/>
      <c r="G406" s="25"/>
    </row>
    <row r="407" spans="1:7" ht="26.25" thickBot="1" x14ac:dyDescent="0.25">
      <c r="A407" s="26" t="s">
        <v>47</v>
      </c>
      <c r="B407" s="161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7" ht="13.5" thickTop="1" x14ac:dyDescent="0.2">
      <c r="A408" s="29"/>
      <c r="B408" s="101"/>
      <c r="C408" s="403"/>
      <c r="D408" s="421" t="s">
        <v>674</v>
      </c>
      <c r="E408" s="102"/>
      <c r="F408" s="163"/>
      <c r="G408" s="353" t="s">
        <v>8</v>
      </c>
    </row>
    <row r="409" spans="1:7" x14ac:dyDescent="0.2">
      <c r="A409" s="29">
        <v>1</v>
      </c>
      <c r="B409" s="101"/>
      <c r="C409" s="403" t="s">
        <v>300</v>
      </c>
      <c r="D409" s="363" t="s">
        <v>667</v>
      </c>
      <c r="E409" s="102">
        <v>15</v>
      </c>
      <c r="F409" s="163">
        <v>200</v>
      </c>
      <c r="G409" s="35">
        <f t="shared" ref="G409:G415" si="4">F409*E409</f>
        <v>3000</v>
      </c>
    </row>
    <row r="410" spans="1:7" x14ac:dyDescent="0.2">
      <c r="A410" s="29">
        <v>2</v>
      </c>
      <c r="B410" s="101"/>
      <c r="C410" s="403" t="s">
        <v>300</v>
      </c>
      <c r="D410" s="363" t="s">
        <v>402</v>
      </c>
      <c r="E410" s="102">
        <v>15</v>
      </c>
      <c r="F410" s="163">
        <v>350</v>
      </c>
      <c r="G410" s="35">
        <f t="shared" si="4"/>
        <v>5250</v>
      </c>
    </row>
    <row r="411" spans="1:7" x14ac:dyDescent="0.2">
      <c r="A411" s="29">
        <v>3</v>
      </c>
      <c r="B411" s="101"/>
      <c r="C411" s="403" t="s">
        <v>300</v>
      </c>
      <c r="D411" s="363" t="s">
        <v>668</v>
      </c>
      <c r="E411" s="102">
        <v>15</v>
      </c>
      <c r="F411" s="163">
        <v>200</v>
      </c>
      <c r="G411" s="35">
        <f t="shared" si="4"/>
        <v>3000</v>
      </c>
    </row>
    <row r="412" spans="1:7" x14ac:dyDescent="0.2">
      <c r="A412" s="29"/>
      <c r="B412" s="101"/>
      <c r="C412" s="31"/>
      <c r="D412" s="422" t="s">
        <v>675</v>
      </c>
      <c r="E412" s="102"/>
      <c r="F412" s="163"/>
      <c r="G412" s="353" t="s">
        <v>8</v>
      </c>
    </row>
    <row r="413" spans="1:7" x14ac:dyDescent="0.2">
      <c r="A413" s="29">
        <v>4</v>
      </c>
      <c r="B413" s="101"/>
      <c r="C413" s="403" t="s">
        <v>300</v>
      </c>
      <c r="D413" s="357" t="s">
        <v>670</v>
      </c>
      <c r="E413" s="102">
        <v>15</v>
      </c>
      <c r="F413" s="163">
        <v>200</v>
      </c>
      <c r="G413" s="35">
        <f t="shared" si="4"/>
        <v>3000</v>
      </c>
    </row>
    <row r="414" spans="1:7" x14ac:dyDescent="0.2">
      <c r="A414" s="29">
        <v>5</v>
      </c>
      <c r="B414" s="101"/>
      <c r="C414" s="403" t="s">
        <v>300</v>
      </c>
      <c r="D414" s="365" t="s">
        <v>402</v>
      </c>
      <c r="E414" s="102">
        <v>15</v>
      </c>
      <c r="F414" s="163">
        <v>350</v>
      </c>
      <c r="G414" s="35">
        <f t="shared" si="4"/>
        <v>5250</v>
      </c>
    </row>
    <row r="415" spans="1:7" x14ac:dyDescent="0.2">
      <c r="A415" s="29">
        <v>6</v>
      </c>
      <c r="B415" s="101"/>
      <c r="C415" s="403" t="s">
        <v>300</v>
      </c>
      <c r="D415" s="165" t="s">
        <v>669</v>
      </c>
      <c r="E415" s="102">
        <v>15</v>
      </c>
      <c r="F415" s="163">
        <v>200</v>
      </c>
      <c r="G415" s="35">
        <f t="shared" si="4"/>
        <v>3000</v>
      </c>
    </row>
    <row r="416" spans="1:7" x14ac:dyDescent="0.2">
      <c r="A416" s="29"/>
      <c r="B416" s="101"/>
      <c r="C416" s="31"/>
      <c r="D416" s="165"/>
      <c r="E416" s="102"/>
      <c r="F416" s="163"/>
      <c r="G416" s="35"/>
    </row>
    <row r="417" spans="1:7" x14ac:dyDescent="0.2">
      <c r="A417" s="29"/>
      <c r="B417" s="101"/>
      <c r="C417" s="31"/>
      <c r="D417" s="165"/>
      <c r="E417" s="102"/>
      <c r="F417" s="163"/>
      <c r="G417" s="35"/>
    </row>
    <row r="418" spans="1:7" x14ac:dyDescent="0.2">
      <c r="A418" s="29"/>
      <c r="B418" s="101"/>
      <c r="C418" s="31"/>
      <c r="D418" s="67"/>
      <c r="E418" s="102"/>
      <c r="F418" s="163"/>
      <c r="G418" s="35"/>
    </row>
    <row r="419" spans="1:7" x14ac:dyDescent="0.2">
      <c r="A419" s="29"/>
      <c r="B419" s="101"/>
      <c r="C419" s="31"/>
      <c r="D419" s="67"/>
      <c r="E419" s="102"/>
      <c r="F419" s="163"/>
      <c r="G419" s="35"/>
    </row>
    <row r="420" spans="1:7" x14ac:dyDescent="0.2">
      <c r="A420" s="29"/>
      <c r="B420" s="101"/>
      <c r="C420" s="31"/>
      <c r="D420" s="165"/>
      <c r="E420" s="166"/>
      <c r="F420" s="163"/>
      <c r="G420" s="167"/>
    </row>
    <row r="421" spans="1:7" x14ac:dyDescent="0.2">
      <c r="A421" s="29"/>
      <c r="B421" s="101"/>
      <c r="C421" s="31"/>
      <c r="D421" s="165"/>
      <c r="E421" s="102"/>
      <c r="F421" s="163"/>
      <c r="G421" s="167"/>
    </row>
    <row r="422" spans="1:7" x14ac:dyDescent="0.2">
      <c r="A422" s="29"/>
      <c r="B422" s="101"/>
      <c r="C422" s="31"/>
      <c r="D422" s="67"/>
      <c r="E422" s="102"/>
      <c r="F422" s="163"/>
      <c r="G422" s="167"/>
    </row>
    <row r="423" spans="1:7" x14ac:dyDescent="0.2">
      <c r="A423" s="29"/>
      <c r="B423" s="101"/>
      <c r="C423" s="31"/>
      <c r="D423" s="67"/>
      <c r="E423" s="102"/>
      <c r="F423" s="163"/>
      <c r="G423" s="167"/>
    </row>
    <row r="424" spans="1:7" x14ac:dyDescent="0.2">
      <c r="A424" s="29"/>
      <c r="B424" s="101"/>
      <c r="C424" s="31"/>
      <c r="D424" s="67"/>
      <c r="E424" s="102"/>
      <c r="F424" s="163"/>
      <c r="G424" s="167"/>
    </row>
    <row r="425" spans="1:7" x14ac:dyDescent="0.2">
      <c r="A425" s="29"/>
      <c r="B425" s="101"/>
      <c r="C425" s="41"/>
      <c r="D425" s="168"/>
      <c r="E425" s="77"/>
      <c r="F425" s="169"/>
      <c r="G425" s="167"/>
    </row>
    <row r="426" spans="1:7" x14ac:dyDescent="0.2">
      <c r="A426" s="29"/>
      <c r="B426" s="101"/>
      <c r="C426" s="41"/>
      <c r="D426" s="341"/>
      <c r="E426" s="77"/>
      <c r="F426" s="169"/>
      <c r="G426" s="167"/>
    </row>
    <row r="427" spans="1:7" x14ac:dyDescent="0.2">
      <c r="A427" s="29"/>
      <c r="B427" s="101"/>
      <c r="C427" s="41"/>
      <c r="D427" s="341"/>
      <c r="E427" s="77"/>
      <c r="F427" s="169"/>
      <c r="G427" s="167"/>
    </row>
    <row r="428" spans="1:7" x14ac:dyDescent="0.2">
      <c r="A428" s="29"/>
      <c r="B428" s="101"/>
      <c r="C428" s="41"/>
      <c r="D428" s="67"/>
      <c r="E428" s="77"/>
      <c r="F428" s="169"/>
      <c r="G428" s="35"/>
    </row>
    <row r="429" spans="1:7" x14ac:dyDescent="0.2">
      <c r="A429" s="29"/>
      <c r="B429" s="101"/>
      <c r="C429" s="41"/>
      <c r="D429" s="67"/>
      <c r="E429" s="77"/>
      <c r="F429" s="169" t="s">
        <v>152</v>
      </c>
      <c r="G429" s="35"/>
    </row>
    <row r="430" spans="1:7" x14ac:dyDescent="0.2">
      <c r="A430" s="29"/>
      <c r="B430" s="101"/>
      <c r="C430" s="41"/>
      <c r="D430" s="67"/>
      <c r="E430" s="77"/>
      <c r="F430" s="169"/>
      <c r="G430" s="35"/>
    </row>
    <row r="431" spans="1:7" x14ac:dyDescent="0.2">
      <c r="A431" s="29"/>
      <c r="B431" s="101"/>
      <c r="C431" s="41"/>
      <c r="D431" s="67"/>
      <c r="E431" s="77"/>
      <c r="F431" s="169"/>
      <c r="G431" s="35"/>
    </row>
    <row r="432" spans="1:7" x14ac:dyDescent="0.2">
      <c r="A432" s="29"/>
      <c r="B432" s="101"/>
      <c r="C432" s="31"/>
      <c r="D432" s="67"/>
      <c r="E432" s="102"/>
      <c r="F432" s="163"/>
      <c r="G432" s="35"/>
    </row>
    <row r="433" spans="1:7" x14ac:dyDescent="0.2">
      <c r="A433" s="29"/>
      <c r="B433" s="101"/>
      <c r="C433" s="31"/>
      <c r="D433" s="67"/>
      <c r="E433" s="102"/>
      <c r="F433" s="163"/>
      <c r="G433" s="35"/>
    </row>
    <row r="434" spans="1:7" x14ac:dyDescent="0.2">
      <c r="A434" s="29"/>
      <c r="B434" s="101"/>
      <c r="C434" s="31"/>
      <c r="D434" s="170" t="s">
        <v>150</v>
      </c>
      <c r="E434" s="102"/>
      <c r="F434" s="163"/>
      <c r="G434" s="35"/>
    </row>
    <row r="435" spans="1:7" x14ac:dyDescent="0.2">
      <c r="A435" s="29"/>
      <c r="B435" s="101"/>
      <c r="C435" s="31"/>
      <c r="D435" s="170"/>
      <c r="E435" s="102"/>
      <c r="F435" s="171"/>
      <c r="G435" s="35"/>
    </row>
    <row r="436" spans="1:7" x14ac:dyDescent="0.2">
      <c r="A436" s="29"/>
      <c r="B436" s="101"/>
      <c r="C436" s="31"/>
      <c r="D436" s="32"/>
      <c r="E436" s="104"/>
      <c r="F436" s="171"/>
      <c r="G436" s="35"/>
    </row>
    <row r="437" spans="1:7" x14ac:dyDescent="0.2">
      <c r="A437" s="29"/>
      <c r="B437" s="101"/>
      <c r="C437" s="31"/>
      <c r="D437" s="32"/>
      <c r="E437" s="104"/>
      <c r="F437" s="171"/>
      <c r="G437" s="35"/>
    </row>
    <row r="438" spans="1:7" x14ac:dyDescent="0.2">
      <c r="A438" s="29"/>
      <c r="B438" s="101"/>
      <c r="C438" s="31"/>
      <c r="D438" s="32"/>
      <c r="E438" s="104"/>
      <c r="F438" s="171"/>
      <c r="G438" s="35"/>
    </row>
    <row r="439" spans="1:7" x14ac:dyDescent="0.2">
      <c r="A439" s="29"/>
      <c r="B439" s="101"/>
      <c r="C439" s="31"/>
      <c r="D439" s="32"/>
      <c r="E439" s="104"/>
      <c r="F439" s="172"/>
      <c r="G439" s="35"/>
    </row>
    <row r="440" spans="1:7" x14ac:dyDescent="0.2">
      <c r="A440" s="29"/>
      <c r="B440" s="101"/>
      <c r="C440" s="31" t="s">
        <v>8</v>
      </c>
      <c r="D440" s="32"/>
      <c r="E440" s="104"/>
      <c r="F440" s="172"/>
      <c r="G440" s="35"/>
    </row>
    <row r="441" spans="1:7" x14ac:dyDescent="0.2">
      <c r="A441" s="29"/>
      <c r="B441" s="101"/>
      <c r="C441" s="31"/>
      <c r="D441" s="32"/>
      <c r="E441" s="104"/>
      <c r="F441" s="173"/>
      <c r="G441" s="167" t="s">
        <v>8</v>
      </c>
    </row>
    <row r="442" spans="1:7" ht="13.5" thickBot="1" x14ac:dyDescent="0.25">
      <c r="A442" s="45"/>
      <c r="B442" s="174"/>
      <c r="C442" s="47"/>
      <c r="D442" s="175"/>
      <c r="E442" s="174"/>
      <c r="F442" s="49" t="s">
        <v>15</v>
      </c>
      <c r="G442" s="50">
        <f>SUM(G408:G441)</f>
        <v>22500</v>
      </c>
    </row>
    <row r="443" spans="1:7" ht="13.5" thickTop="1" x14ac:dyDescent="0.2">
      <c r="A443" s="342" t="s">
        <v>672</v>
      </c>
      <c r="B443" s="176"/>
      <c r="E443" s="176"/>
      <c r="G443" s="20"/>
    </row>
    <row r="444" spans="1:7" ht="13.5" thickBot="1" x14ac:dyDescent="0.25">
      <c r="A444" s="1325" t="s">
        <v>673</v>
      </c>
      <c r="B444" s="1332"/>
      <c r="C444" s="1332"/>
      <c r="D444" s="1332"/>
      <c r="E444" s="1332"/>
      <c r="F444" s="1332"/>
      <c r="G444" s="1333"/>
    </row>
    <row r="445" spans="1:7" ht="13.5" thickTop="1" x14ac:dyDescent="0.2">
      <c r="A445" s="1130"/>
      <c r="B445" s="1131"/>
      <c r="C445" s="1131"/>
      <c r="D445" s="57" t="s">
        <v>11</v>
      </c>
      <c r="E445" s="1132" t="s">
        <v>12</v>
      </c>
      <c r="F445" s="1132"/>
      <c r="G445" s="1133"/>
    </row>
    <row r="446" spans="1:7" x14ac:dyDescent="0.2">
      <c r="A446" s="1134" t="s">
        <v>17</v>
      </c>
      <c r="B446" s="1135"/>
      <c r="C446" s="1135"/>
      <c r="D446" s="57"/>
      <c r="E446" s="1136"/>
      <c r="F446" s="1137"/>
      <c r="G446" s="1138"/>
    </row>
    <row r="447" spans="1:7" x14ac:dyDescent="0.2">
      <c r="A447" s="1134" t="s">
        <v>38</v>
      </c>
      <c r="B447" s="1135"/>
      <c r="C447" s="1135"/>
      <c r="D447" s="58" t="s">
        <v>566</v>
      </c>
      <c r="E447" s="1194" t="s">
        <v>142</v>
      </c>
      <c r="F447" s="1139"/>
      <c r="G447" s="1140"/>
    </row>
    <row r="448" spans="1:7" ht="13.5" thickBot="1" x14ac:dyDescent="0.25">
      <c r="A448" s="1141" t="s">
        <v>39</v>
      </c>
      <c r="B448" s="1142"/>
      <c r="C448" s="1142"/>
      <c r="D448" s="59" t="s">
        <v>303</v>
      </c>
      <c r="E448" s="1143" t="s">
        <v>0</v>
      </c>
      <c r="F448" s="1143"/>
      <c r="G448" s="1144"/>
    </row>
    <row r="449" spans="1:16" ht="16.5" x14ac:dyDescent="0.25">
      <c r="A449" s="1152" t="s">
        <v>29</v>
      </c>
      <c r="B449" s="1153"/>
      <c r="C449" s="1153"/>
      <c r="D449" s="1153"/>
      <c r="E449" s="1153"/>
      <c r="F449" s="1153"/>
      <c r="G449" s="1154"/>
    </row>
    <row r="450" spans="1:16" x14ac:dyDescent="0.2">
      <c r="A450" s="1155" t="s">
        <v>48</v>
      </c>
      <c r="B450" s="1156"/>
      <c r="C450" s="1156"/>
      <c r="D450" s="1156"/>
      <c r="E450" s="1156"/>
      <c r="F450" s="1156"/>
      <c r="G450" s="1157"/>
    </row>
    <row r="451" spans="1:16" x14ac:dyDescent="0.2">
      <c r="A451" s="1158" t="s">
        <v>49</v>
      </c>
      <c r="B451" s="1159"/>
      <c r="C451" s="1159"/>
      <c r="D451" s="1159"/>
      <c r="E451" s="1159"/>
      <c r="F451" s="1159"/>
      <c r="G451" s="1160"/>
    </row>
    <row r="452" spans="1:16" x14ac:dyDescent="0.2">
      <c r="A452" s="6"/>
      <c r="B452" s="99"/>
      <c r="C452" s="8"/>
      <c r="D452" s="9"/>
      <c r="E452" s="99"/>
      <c r="F452" s="10"/>
      <c r="G452" s="11" t="s">
        <v>8</v>
      </c>
    </row>
    <row r="453" spans="1:16" x14ac:dyDescent="0.2">
      <c r="A453" s="12" t="s">
        <v>1</v>
      </c>
      <c r="B453" s="13"/>
      <c r="C453" s="14" t="s">
        <v>16</v>
      </c>
      <c r="D453" s="13"/>
      <c r="E453" s="343" t="s">
        <v>901</v>
      </c>
      <c r="F453" s="60"/>
      <c r="G453" s="344" t="s">
        <v>894</v>
      </c>
    </row>
    <row r="454" spans="1:16" x14ac:dyDescent="0.2">
      <c r="A454" s="17" t="s">
        <v>8</v>
      </c>
      <c r="B454" s="100"/>
      <c r="C454" s="19"/>
      <c r="D454" s="4"/>
      <c r="E454" s="1145"/>
      <c r="F454" s="1146"/>
      <c r="G454" s="20"/>
    </row>
    <row r="455" spans="1:16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16" x14ac:dyDescent="0.2">
      <c r="A456" s="6"/>
      <c r="B456" s="99"/>
      <c r="C456" s="8"/>
      <c r="D456" s="8"/>
      <c r="E456" s="1147"/>
      <c r="F456" s="1148"/>
      <c r="G456" s="25"/>
    </row>
    <row r="457" spans="1:16" ht="26.25" thickBot="1" x14ac:dyDescent="0.25">
      <c r="A457" s="26" t="s">
        <v>47</v>
      </c>
      <c r="B457" s="161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16" ht="13.5" thickTop="1" x14ac:dyDescent="0.2">
      <c r="A458" s="29">
        <v>1</v>
      </c>
      <c r="B458" s="101"/>
      <c r="C458" s="403" t="s">
        <v>149</v>
      </c>
      <c r="D458" s="363" t="s">
        <v>1353</v>
      </c>
      <c r="E458" s="102">
        <v>25</v>
      </c>
      <c r="F458" s="163">
        <v>200</v>
      </c>
      <c r="G458" s="353">
        <f>F458*E458</f>
        <v>5000</v>
      </c>
      <c r="J458" s="29">
        <v>1</v>
      </c>
      <c r="K458" s="101"/>
      <c r="L458" s="403" t="s">
        <v>149</v>
      </c>
      <c r="M458" s="363" t="s">
        <v>839</v>
      </c>
      <c r="N458" s="102">
        <v>25</v>
      </c>
      <c r="O458" s="163">
        <v>200</v>
      </c>
      <c r="P458" s="353">
        <f>O458*N458</f>
        <v>5000</v>
      </c>
    </row>
    <row r="459" spans="1:16" x14ac:dyDescent="0.2">
      <c r="A459" s="29"/>
      <c r="B459" s="101"/>
      <c r="C459" s="403"/>
      <c r="D459" s="363"/>
      <c r="E459" s="102"/>
      <c r="F459" s="163"/>
      <c r="G459" s="353"/>
      <c r="J459" s="29">
        <v>2</v>
      </c>
      <c r="K459" s="101"/>
      <c r="L459" s="403" t="s">
        <v>149</v>
      </c>
      <c r="M459" s="363" t="s">
        <v>402</v>
      </c>
      <c r="N459" s="102">
        <v>25</v>
      </c>
      <c r="O459" s="163">
        <v>350</v>
      </c>
      <c r="P459" s="353">
        <f>O459*N459</f>
        <v>8750</v>
      </c>
    </row>
    <row r="460" spans="1:16" x14ac:dyDescent="0.2">
      <c r="A460" s="29"/>
      <c r="B460" s="101"/>
      <c r="C460" s="403"/>
      <c r="D460" s="363"/>
      <c r="E460" s="102"/>
      <c r="F460" s="163"/>
      <c r="G460" s="35"/>
    </row>
    <row r="461" spans="1:16" x14ac:dyDescent="0.2">
      <c r="A461" s="29"/>
      <c r="B461" s="101"/>
      <c r="C461" s="403"/>
      <c r="D461" s="363"/>
      <c r="E461" s="102"/>
      <c r="F461" s="163"/>
      <c r="G461" s="35"/>
      <c r="J461" s="411" t="s">
        <v>1352</v>
      </c>
    </row>
    <row r="462" spans="1:16" x14ac:dyDescent="0.2">
      <c r="A462" s="29"/>
      <c r="B462" s="101"/>
      <c r="C462" s="31"/>
      <c r="D462" s="422"/>
      <c r="E462" s="102"/>
      <c r="F462" s="163"/>
      <c r="G462" s="353"/>
    </row>
    <row r="463" spans="1:16" x14ac:dyDescent="0.2">
      <c r="A463" s="29"/>
      <c r="B463" s="101"/>
      <c r="C463" s="403"/>
      <c r="D463" s="357"/>
      <c r="E463" s="102"/>
      <c r="F463" s="163"/>
      <c r="G463" s="35"/>
    </row>
    <row r="464" spans="1:16" x14ac:dyDescent="0.2">
      <c r="A464" s="29"/>
      <c r="B464" s="101"/>
      <c r="C464" s="403"/>
      <c r="D464" s="365"/>
      <c r="E464" s="102"/>
      <c r="F464" s="163"/>
      <c r="G464" s="35"/>
    </row>
    <row r="465" spans="1:7" x14ac:dyDescent="0.2">
      <c r="A465" s="29"/>
      <c r="B465" s="101"/>
      <c r="C465" s="403"/>
      <c r="D465" s="165"/>
      <c r="E465" s="102"/>
      <c r="F465" s="163"/>
      <c r="G465" s="35"/>
    </row>
    <row r="466" spans="1:7" x14ac:dyDescent="0.2">
      <c r="A466" s="29"/>
      <c r="B466" s="101"/>
      <c r="C466" s="31"/>
      <c r="D466" s="165"/>
      <c r="E466" s="102"/>
      <c r="F466" s="163"/>
      <c r="G466" s="35"/>
    </row>
    <row r="467" spans="1:7" x14ac:dyDescent="0.2">
      <c r="A467" s="29"/>
      <c r="B467" s="101"/>
      <c r="C467" s="31"/>
      <c r="D467" s="165"/>
      <c r="E467" s="102"/>
      <c r="F467" s="163"/>
      <c r="G467" s="35"/>
    </row>
    <row r="468" spans="1:7" x14ac:dyDescent="0.2">
      <c r="A468" s="29"/>
      <c r="B468" s="101"/>
      <c r="C468" s="31"/>
      <c r="D468" s="67"/>
      <c r="E468" s="102"/>
      <c r="F468" s="163"/>
      <c r="G468" s="35"/>
    </row>
    <row r="469" spans="1:7" x14ac:dyDescent="0.2">
      <c r="A469" s="29"/>
      <c r="B469" s="101"/>
      <c r="C469" s="31"/>
      <c r="D469" s="67"/>
      <c r="E469" s="102"/>
      <c r="F469" s="163"/>
      <c r="G469" s="35"/>
    </row>
    <row r="470" spans="1:7" x14ac:dyDescent="0.2">
      <c r="A470" s="29"/>
      <c r="B470" s="101"/>
      <c r="C470" s="31"/>
      <c r="D470" s="165"/>
      <c r="E470" s="166"/>
      <c r="F470" s="163"/>
      <c r="G470" s="167"/>
    </row>
    <row r="471" spans="1:7" x14ac:dyDescent="0.2">
      <c r="A471" s="29"/>
      <c r="B471" s="101"/>
      <c r="C471" s="31"/>
      <c r="D471" s="165"/>
      <c r="E471" s="102"/>
      <c r="F471" s="163"/>
      <c r="G471" s="167"/>
    </row>
    <row r="472" spans="1:7" x14ac:dyDescent="0.2">
      <c r="A472" s="29"/>
      <c r="B472" s="101"/>
      <c r="C472" s="31"/>
      <c r="D472" s="67"/>
      <c r="E472" s="102"/>
      <c r="F472" s="163"/>
      <c r="G472" s="167"/>
    </row>
    <row r="473" spans="1:7" x14ac:dyDescent="0.2">
      <c r="A473" s="29"/>
      <c r="B473" s="101"/>
      <c r="C473" s="31"/>
      <c r="D473" s="67"/>
      <c r="E473" s="102"/>
      <c r="F473" s="163"/>
      <c r="G473" s="167"/>
    </row>
    <row r="474" spans="1:7" x14ac:dyDescent="0.2">
      <c r="A474" s="29"/>
      <c r="B474" s="101"/>
      <c r="C474" s="31"/>
      <c r="D474" s="67"/>
      <c r="E474" s="102"/>
      <c r="F474" s="163"/>
      <c r="G474" s="167"/>
    </row>
    <row r="475" spans="1:7" x14ac:dyDescent="0.2">
      <c r="A475" s="29"/>
      <c r="B475" s="101"/>
      <c r="C475" s="41"/>
      <c r="D475" s="168"/>
      <c r="E475" s="77"/>
      <c r="F475" s="169"/>
      <c r="G475" s="167"/>
    </row>
    <row r="476" spans="1:7" x14ac:dyDescent="0.2">
      <c r="A476" s="29"/>
      <c r="B476" s="101"/>
      <c r="C476" s="41"/>
      <c r="D476" s="341"/>
      <c r="E476" s="77"/>
      <c r="F476" s="169"/>
      <c r="G476" s="167"/>
    </row>
    <row r="477" spans="1:7" x14ac:dyDescent="0.2">
      <c r="A477" s="29"/>
      <c r="B477" s="101"/>
      <c r="C477" s="41"/>
      <c r="D477" s="341"/>
      <c r="E477" s="77"/>
      <c r="F477" s="169"/>
      <c r="G477" s="167"/>
    </row>
    <row r="478" spans="1:7" x14ac:dyDescent="0.2">
      <c r="A478" s="29"/>
      <c r="B478" s="101"/>
      <c r="C478" s="41"/>
      <c r="D478" s="67"/>
      <c r="E478" s="77"/>
      <c r="F478" s="169"/>
      <c r="G478" s="35"/>
    </row>
    <row r="479" spans="1:7" x14ac:dyDescent="0.2">
      <c r="A479" s="29"/>
      <c r="B479" s="101"/>
      <c r="C479" s="41"/>
      <c r="D479" s="67"/>
      <c r="E479" s="77"/>
      <c r="F479" s="169" t="s">
        <v>152</v>
      </c>
      <c r="G479" s="35"/>
    </row>
    <row r="480" spans="1:7" x14ac:dyDescent="0.2">
      <c r="A480" s="29"/>
      <c r="B480" s="101"/>
      <c r="C480" s="41"/>
      <c r="D480" s="67"/>
      <c r="E480" s="77"/>
      <c r="F480" s="169"/>
      <c r="G480" s="35"/>
    </row>
    <row r="481" spans="1:7" x14ac:dyDescent="0.2">
      <c r="A481" s="29"/>
      <c r="B481" s="101"/>
      <c r="C481" s="41"/>
      <c r="D481" s="67"/>
      <c r="E481" s="77"/>
      <c r="F481" s="169"/>
      <c r="G481" s="35"/>
    </row>
    <row r="482" spans="1:7" x14ac:dyDescent="0.2">
      <c r="A482" s="29"/>
      <c r="B482" s="101"/>
      <c r="C482" s="31"/>
      <c r="D482" s="67"/>
      <c r="E482" s="102"/>
      <c r="F482" s="163"/>
      <c r="G482" s="35"/>
    </row>
    <row r="483" spans="1:7" x14ac:dyDescent="0.2">
      <c r="A483" s="29"/>
      <c r="B483" s="101"/>
      <c r="C483" s="31"/>
      <c r="D483" s="67"/>
      <c r="E483" s="102"/>
      <c r="F483" s="163"/>
      <c r="G483" s="35"/>
    </row>
    <row r="484" spans="1:7" x14ac:dyDescent="0.2">
      <c r="A484" s="29"/>
      <c r="B484" s="101"/>
      <c r="C484" s="31"/>
      <c r="D484" s="170" t="s">
        <v>150</v>
      </c>
      <c r="E484" s="102"/>
      <c r="F484" s="163"/>
      <c r="G484" s="35"/>
    </row>
    <row r="485" spans="1:7" x14ac:dyDescent="0.2">
      <c r="A485" s="29"/>
      <c r="B485" s="101"/>
      <c r="C485" s="31"/>
      <c r="D485" s="170"/>
      <c r="E485" s="102"/>
      <c r="F485" s="171"/>
      <c r="G485" s="35"/>
    </row>
    <row r="486" spans="1:7" x14ac:dyDescent="0.2">
      <c r="A486" s="29"/>
      <c r="B486" s="101"/>
      <c r="C486" s="31"/>
      <c r="D486" s="32"/>
      <c r="E486" s="104"/>
      <c r="F486" s="171"/>
      <c r="G486" s="35"/>
    </row>
    <row r="487" spans="1:7" x14ac:dyDescent="0.2">
      <c r="A487" s="29"/>
      <c r="B487" s="101"/>
      <c r="C487" s="31"/>
      <c r="D487" s="32"/>
      <c r="E487" s="104"/>
      <c r="F487" s="171"/>
      <c r="G487" s="35"/>
    </row>
    <row r="488" spans="1:7" x14ac:dyDescent="0.2">
      <c r="A488" s="29"/>
      <c r="B488" s="101"/>
      <c r="C488" s="31"/>
      <c r="D488" s="32"/>
      <c r="E488" s="104"/>
      <c r="F488" s="171"/>
      <c r="G488" s="35"/>
    </row>
    <row r="489" spans="1:7" x14ac:dyDescent="0.2">
      <c r="A489" s="29"/>
      <c r="B489" s="101"/>
      <c r="C489" s="31"/>
      <c r="D489" s="32"/>
      <c r="E489" s="104"/>
      <c r="F489" s="172"/>
      <c r="G489" s="35"/>
    </row>
    <row r="490" spans="1:7" x14ac:dyDescent="0.2">
      <c r="A490" s="29"/>
      <c r="B490" s="101"/>
      <c r="C490" s="31" t="s">
        <v>8</v>
      </c>
      <c r="D490" s="32"/>
      <c r="E490" s="104"/>
      <c r="F490" s="172"/>
      <c r="G490" s="35"/>
    </row>
    <row r="491" spans="1:7" x14ac:dyDescent="0.2">
      <c r="A491" s="29"/>
      <c r="B491" s="101"/>
      <c r="C491" s="31"/>
      <c r="D491" s="32"/>
      <c r="E491" s="104"/>
      <c r="F491" s="173"/>
      <c r="G491" s="167" t="s">
        <v>8</v>
      </c>
    </row>
    <row r="492" spans="1:7" ht="13.5" thickBot="1" x14ac:dyDescent="0.25">
      <c r="A492" s="45"/>
      <c r="B492" s="174"/>
      <c r="C492" s="47"/>
      <c r="D492" s="175"/>
      <c r="E492" s="174"/>
      <c r="F492" s="49" t="s">
        <v>15</v>
      </c>
      <c r="G492" s="50">
        <f>SUM(G458:G491)</f>
        <v>5000</v>
      </c>
    </row>
    <row r="493" spans="1:7" ht="13.5" thickTop="1" x14ac:dyDescent="0.2">
      <c r="A493" s="342" t="s">
        <v>840</v>
      </c>
      <c r="B493" s="176"/>
      <c r="E493" s="176"/>
      <c r="G493" s="20"/>
    </row>
    <row r="494" spans="1:7" ht="13.5" thickBot="1" x14ac:dyDescent="0.25">
      <c r="A494" s="1325" t="s">
        <v>8</v>
      </c>
      <c r="B494" s="1332"/>
      <c r="C494" s="1332"/>
      <c r="D494" s="1332"/>
      <c r="E494" s="1332"/>
      <c r="F494" s="1332"/>
      <c r="G494" s="1333"/>
    </row>
    <row r="495" spans="1:7" ht="13.5" thickTop="1" x14ac:dyDescent="0.2">
      <c r="A495" s="1130"/>
      <c r="B495" s="1131"/>
      <c r="C495" s="1131"/>
      <c r="D495" s="57" t="s">
        <v>11</v>
      </c>
      <c r="E495" s="1132" t="s">
        <v>12</v>
      </c>
      <c r="F495" s="1132"/>
      <c r="G495" s="1133"/>
    </row>
    <row r="496" spans="1:7" x14ac:dyDescent="0.2">
      <c r="A496" s="1134" t="s">
        <v>17</v>
      </c>
      <c r="B496" s="1135"/>
      <c r="C496" s="1135"/>
      <c r="D496" s="57"/>
      <c r="E496" s="1136"/>
      <c r="F496" s="1137"/>
      <c r="G496" s="1138"/>
    </row>
    <row r="497" spans="1:7" x14ac:dyDescent="0.2">
      <c r="A497" s="1134" t="s">
        <v>38</v>
      </c>
      <c r="B497" s="1135"/>
      <c r="C497" s="1135"/>
      <c r="D497" s="58" t="s">
        <v>566</v>
      </c>
      <c r="E497" s="1194" t="s">
        <v>142</v>
      </c>
      <c r="F497" s="1139"/>
      <c r="G497" s="1140"/>
    </row>
    <row r="498" spans="1:7" ht="13.5" thickBot="1" x14ac:dyDescent="0.25">
      <c r="A498" s="1141" t="s">
        <v>39</v>
      </c>
      <c r="B498" s="1142"/>
      <c r="C498" s="1142"/>
      <c r="D498" s="59" t="s">
        <v>303</v>
      </c>
      <c r="E498" s="1143" t="s">
        <v>0</v>
      </c>
      <c r="F498" s="1143"/>
      <c r="G498" s="1144"/>
    </row>
    <row r="499" spans="1:7" ht="16.5" x14ac:dyDescent="0.25">
      <c r="A499" s="1152" t="s">
        <v>29</v>
      </c>
      <c r="B499" s="1153"/>
      <c r="C499" s="1153"/>
      <c r="D499" s="1153"/>
      <c r="E499" s="1153"/>
      <c r="F499" s="1153"/>
      <c r="G499" s="1154"/>
    </row>
    <row r="500" spans="1:7" x14ac:dyDescent="0.2">
      <c r="A500" s="1155" t="s">
        <v>48</v>
      </c>
      <c r="B500" s="1156"/>
      <c r="C500" s="1156"/>
      <c r="D500" s="1156"/>
      <c r="E500" s="1156"/>
      <c r="F500" s="1156"/>
      <c r="G500" s="1157"/>
    </row>
    <row r="501" spans="1:7" x14ac:dyDescent="0.2">
      <c r="A501" s="1158" t="s">
        <v>49</v>
      </c>
      <c r="B501" s="1159"/>
      <c r="C501" s="1159"/>
      <c r="D501" s="1159"/>
      <c r="E501" s="1159"/>
      <c r="F501" s="1159"/>
      <c r="G501" s="1160"/>
    </row>
    <row r="502" spans="1:7" x14ac:dyDescent="0.2">
      <c r="A502" s="6"/>
      <c r="B502" s="99"/>
      <c r="C502" s="8"/>
      <c r="D502" s="9"/>
      <c r="E502" s="99"/>
      <c r="F502" s="10"/>
      <c r="G502" s="11" t="s">
        <v>8</v>
      </c>
    </row>
    <row r="503" spans="1:7" x14ac:dyDescent="0.2">
      <c r="A503" s="12" t="s">
        <v>1</v>
      </c>
      <c r="B503" s="13"/>
      <c r="C503" s="14" t="s">
        <v>16</v>
      </c>
      <c r="D503" s="13"/>
      <c r="E503" s="343" t="s">
        <v>1067</v>
      </c>
      <c r="F503" s="60"/>
      <c r="G503" s="344" t="s">
        <v>1064</v>
      </c>
    </row>
    <row r="504" spans="1:7" x14ac:dyDescent="0.2">
      <c r="A504" s="17" t="s">
        <v>8</v>
      </c>
      <c r="B504" s="100"/>
      <c r="C504" s="19"/>
      <c r="D504" s="4"/>
      <c r="E504" s="1145"/>
      <c r="F504" s="1146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1147"/>
      <c r="F506" s="1148"/>
      <c r="G506" s="25"/>
    </row>
    <row r="507" spans="1:7" ht="26.25" thickBot="1" x14ac:dyDescent="0.25">
      <c r="A507" s="26" t="s">
        <v>47</v>
      </c>
      <c r="B507" s="161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29">
        <v>1</v>
      </c>
      <c r="B508" s="101"/>
      <c r="C508" s="403" t="s">
        <v>149</v>
      </c>
      <c r="D508" s="363" t="s">
        <v>1065</v>
      </c>
      <c r="E508" s="102">
        <v>40</v>
      </c>
      <c r="F508" s="163">
        <v>200</v>
      </c>
      <c r="G508" s="353">
        <f>F508*E508</f>
        <v>8000</v>
      </c>
    </row>
    <row r="509" spans="1:7" x14ac:dyDescent="0.2">
      <c r="A509" s="29"/>
      <c r="B509" s="101"/>
      <c r="C509" s="403"/>
      <c r="D509" s="363"/>
      <c r="E509" s="102"/>
      <c r="F509" s="163"/>
      <c r="G509" s="353"/>
    </row>
    <row r="510" spans="1:7" x14ac:dyDescent="0.2">
      <c r="A510" s="29"/>
      <c r="B510" s="101"/>
      <c r="C510" s="403"/>
      <c r="D510" s="363"/>
      <c r="E510" s="102"/>
      <c r="F510" s="163"/>
      <c r="G510" s="35"/>
    </row>
    <row r="511" spans="1:7" x14ac:dyDescent="0.2">
      <c r="A511" s="29"/>
      <c r="B511" s="101"/>
      <c r="C511" s="403"/>
      <c r="D511" s="363"/>
      <c r="E511" s="102"/>
      <c r="F511" s="163"/>
      <c r="G511" s="35"/>
    </row>
    <row r="512" spans="1:7" x14ac:dyDescent="0.2">
      <c r="A512" s="29"/>
      <c r="B512" s="101"/>
      <c r="C512" s="31"/>
      <c r="D512" s="422"/>
      <c r="E512" s="102"/>
      <c r="F512" s="163"/>
      <c r="G512" s="353"/>
    </row>
    <row r="513" spans="1:7" x14ac:dyDescent="0.2">
      <c r="A513" s="29"/>
      <c r="B513" s="101"/>
      <c r="C513" s="403"/>
      <c r="D513" s="357"/>
      <c r="E513" s="102"/>
      <c r="F513" s="163"/>
      <c r="G513" s="35"/>
    </row>
    <row r="514" spans="1:7" x14ac:dyDescent="0.2">
      <c r="A514" s="29"/>
      <c r="B514" s="101"/>
      <c r="C514" s="403"/>
      <c r="D514" s="365"/>
      <c r="E514" s="102"/>
      <c r="F514" s="163"/>
      <c r="G514" s="35"/>
    </row>
    <row r="515" spans="1:7" x14ac:dyDescent="0.2">
      <c r="A515" s="29"/>
      <c r="B515" s="101"/>
      <c r="C515" s="403"/>
      <c r="D515" s="165"/>
      <c r="E515" s="102"/>
      <c r="F515" s="163"/>
      <c r="G515" s="35"/>
    </row>
    <row r="516" spans="1:7" x14ac:dyDescent="0.2">
      <c r="A516" s="29"/>
      <c r="B516" s="101"/>
      <c r="C516" s="31"/>
      <c r="D516" s="165"/>
      <c r="E516" s="102"/>
      <c r="F516" s="163"/>
      <c r="G516" s="35"/>
    </row>
    <row r="517" spans="1:7" x14ac:dyDescent="0.2">
      <c r="A517" s="29"/>
      <c r="B517" s="101"/>
      <c r="C517" s="31"/>
      <c r="D517" s="165"/>
      <c r="E517" s="102"/>
      <c r="F517" s="163"/>
      <c r="G517" s="35"/>
    </row>
    <row r="518" spans="1:7" x14ac:dyDescent="0.2">
      <c r="A518" s="29"/>
      <c r="B518" s="101"/>
      <c r="C518" s="31"/>
      <c r="D518" s="67"/>
      <c r="E518" s="102"/>
      <c r="F518" s="163"/>
      <c r="G518" s="35"/>
    </row>
    <row r="519" spans="1:7" x14ac:dyDescent="0.2">
      <c r="A519" s="29"/>
      <c r="B519" s="101"/>
      <c r="C519" s="31"/>
      <c r="D519" s="67"/>
      <c r="E519" s="102"/>
      <c r="F519" s="163"/>
      <c r="G519" s="35"/>
    </row>
    <row r="520" spans="1:7" x14ac:dyDescent="0.2">
      <c r="A520" s="29"/>
      <c r="B520" s="101"/>
      <c r="C520" s="31"/>
      <c r="D520" s="165"/>
      <c r="E520" s="166"/>
      <c r="F520" s="163"/>
      <c r="G520" s="167"/>
    </row>
    <row r="521" spans="1:7" x14ac:dyDescent="0.2">
      <c r="A521" s="29"/>
      <c r="B521" s="101"/>
      <c r="C521" s="31"/>
      <c r="D521" s="165"/>
      <c r="E521" s="102"/>
      <c r="F521" s="163"/>
      <c r="G521" s="167"/>
    </row>
    <row r="522" spans="1:7" x14ac:dyDescent="0.2">
      <c r="A522" s="29"/>
      <c r="B522" s="101"/>
      <c r="C522" s="31"/>
      <c r="D522" s="67"/>
      <c r="E522" s="102"/>
      <c r="F522" s="163"/>
      <c r="G522" s="167"/>
    </row>
    <row r="523" spans="1:7" x14ac:dyDescent="0.2">
      <c r="A523" s="29"/>
      <c r="B523" s="101"/>
      <c r="C523" s="31"/>
      <c r="D523" s="67"/>
      <c r="E523" s="102"/>
      <c r="F523" s="163"/>
      <c r="G523" s="167"/>
    </row>
    <row r="524" spans="1:7" x14ac:dyDescent="0.2">
      <c r="A524" s="29"/>
      <c r="B524" s="101"/>
      <c r="C524" s="31"/>
      <c r="D524" s="67"/>
      <c r="E524" s="102"/>
      <c r="F524" s="163"/>
      <c r="G524" s="167"/>
    </row>
    <row r="525" spans="1:7" x14ac:dyDescent="0.2">
      <c r="A525" s="29"/>
      <c r="B525" s="101"/>
      <c r="C525" s="41"/>
      <c r="D525" s="168"/>
      <c r="E525" s="77"/>
      <c r="F525" s="169"/>
      <c r="G525" s="167"/>
    </row>
    <row r="526" spans="1:7" x14ac:dyDescent="0.2">
      <c r="A526" s="29"/>
      <c r="B526" s="101"/>
      <c r="C526" s="41"/>
      <c r="D526" s="341"/>
      <c r="E526" s="77"/>
      <c r="F526" s="169"/>
      <c r="G526" s="167"/>
    </row>
    <row r="527" spans="1:7" x14ac:dyDescent="0.2">
      <c r="A527" s="29"/>
      <c r="B527" s="101"/>
      <c r="C527" s="41"/>
      <c r="D527" s="341"/>
      <c r="E527" s="77"/>
      <c r="F527" s="169"/>
      <c r="G527" s="167"/>
    </row>
    <row r="528" spans="1:7" x14ac:dyDescent="0.2">
      <c r="A528" s="29"/>
      <c r="B528" s="101"/>
      <c r="C528" s="41"/>
      <c r="D528" s="67"/>
      <c r="E528" s="77"/>
      <c r="F528" s="169"/>
      <c r="G528" s="35"/>
    </row>
    <row r="529" spans="1:7" x14ac:dyDescent="0.2">
      <c r="A529" s="29"/>
      <c r="B529" s="101"/>
      <c r="C529" s="41"/>
      <c r="D529" s="67"/>
      <c r="E529" s="77"/>
      <c r="F529" s="169" t="s">
        <v>152</v>
      </c>
      <c r="G529" s="35"/>
    </row>
    <row r="530" spans="1:7" x14ac:dyDescent="0.2">
      <c r="A530" s="29"/>
      <c r="B530" s="101"/>
      <c r="C530" s="41"/>
      <c r="D530" s="67"/>
      <c r="E530" s="77"/>
      <c r="F530" s="169"/>
      <c r="G530" s="35"/>
    </row>
    <row r="531" spans="1:7" x14ac:dyDescent="0.2">
      <c r="A531" s="29"/>
      <c r="B531" s="101"/>
      <c r="C531" s="41"/>
      <c r="D531" s="67"/>
      <c r="E531" s="77"/>
      <c r="F531" s="169"/>
      <c r="G531" s="35"/>
    </row>
    <row r="532" spans="1:7" x14ac:dyDescent="0.2">
      <c r="A532" s="29"/>
      <c r="B532" s="101"/>
      <c r="C532" s="31"/>
      <c r="D532" s="67"/>
      <c r="E532" s="102"/>
      <c r="F532" s="163"/>
      <c r="G532" s="35"/>
    </row>
    <row r="533" spans="1:7" x14ac:dyDescent="0.2">
      <c r="A533" s="29"/>
      <c r="B533" s="101"/>
      <c r="C533" s="31"/>
      <c r="D533" s="67"/>
      <c r="E533" s="102"/>
      <c r="F533" s="163"/>
      <c r="G533" s="35"/>
    </row>
    <row r="534" spans="1:7" x14ac:dyDescent="0.2">
      <c r="A534" s="29"/>
      <c r="B534" s="101"/>
      <c r="C534" s="31"/>
      <c r="D534" s="170" t="s">
        <v>150</v>
      </c>
      <c r="E534" s="102"/>
      <c r="F534" s="163"/>
      <c r="G534" s="35"/>
    </row>
    <row r="535" spans="1:7" x14ac:dyDescent="0.2">
      <c r="A535" s="29"/>
      <c r="B535" s="101"/>
      <c r="C535" s="31"/>
      <c r="D535" s="170"/>
      <c r="E535" s="102"/>
      <c r="F535" s="171"/>
      <c r="G535" s="35"/>
    </row>
    <row r="536" spans="1:7" x14ac:dyDescent="0.2">
      <c r="A536" s="29"/>
      <c r="B536" s="101"/>
      <c r="C536" s="31"/>
      <c r="D536" s="32"/>
      <c r="E536" s="104"/>
      <c r="F536" s="171"/>
      <c r="G536" s="35"/>
    </row>
    <row r="537" spans="1:7" x14ac:dyDescent="0.2">
      <c r="A537" s="29"/>
      <c r="B537" s="101"/>
      <c r="C537" s="31"/>
      <c r="D537" s="32"/>
      <c r="E537" s="104"/>
      <c r="F537" s="171"/>
      <c r="G537" s="35"/>
    </row>
    <row r="538" spans="1:7" x14ac:dyDescent="0.2">
      <c r="A538" s="29"/>
      <c r="B538" s="101"/>
      <c r="C538" s="31"/>
      <c r="D538" s="32"/>
      <c r="E538" s="104"/>
      <c r="F538" s="171"/>
      <c r="G538" s="35"/>
    </row>
    <row r="539" spans="1:7" x14ac:dyDescent="0.2">
      <c r="A539" s="29"/>
      <c r="B539" s="101"/>
      <c r="C539" s="31"/>
      <c r="D539" s="32"/>
      <c r="E539" s="104"/>
      <c r="F539" s="172"/>
      <c r="G539" s="35"/>
    </row>
    <row r="540" spans="1:7" x14ac:dyDescent="0.2">
      <c r="A540" s="29"/>
      <c r="B540" s="101"/>
      <c r="C540" s="31" t="s">
        <v>8</v>
      </c>
      <c r="D540" s="32"/>
      <c r="E540" s="104"/>
      <c r="F540" s="172"/>
      <c r="G540" s="35"/>
    </row>
    <row r="541" spans="1:7" x14ac:dyDescent="0.2">
      <c r="A541" s="29"/>
      <c r="B541" s="101"/>
      <c r="C541" s="31"/>
      <c r="D541" s="32"/>
      <c r="E541" s="104"/>
      <c r="F541" s="173"/>
      <c r="G541" s="167" t="s">
        <v>8</v>
      </c>
    </row>
    <row r="542" spans="1:7" ht="13.5" thickBot="1" x14ac:dyDescent="0.25">
      <c r="A542" s="45"/>
      <c r="B542" s="174"/>
      <c r="C542" s="47"/>
      <c r="D542" s="175"/>
      <c r="E542" s="174"/>
      <c r="F542" s="49" t="s">
        <v>15</v>
      </c>
      <c r="G542" s="50">
        <f>SUM(G508:G541)</f>
        <v>8000</v>
      </c>
    </row>
    <row r="543" spans="1:7" ht="13.5" thickTop="1" x14ac:dyDescent="0.2">
      <c r="A543" s="342" t="s">
        <v>1114</v>
      </c>
      <c r="B543" s="176"/>
      <c r="E543" s="176"/>
      <c r="G543" s="20"/>
    </row>
    <row r="544" spans="1:7" ht="13.5" thickBot="1" x14ac:dyDescent="0.25">
      <c r="A544" s="1325" t="s">
        <v>8</v>
      </c>
      <c r="B544" s="1332"/>
      <c r="C544" s="1332"/>
      <c r="D544" s="1332"/>
      <c r="E544" s="1332"/>
      <c r="F544" s="1332"/>
      <c r="G544" s="1333"/>
    </row>
    <row r="545" spans="1:7" ht="13.5" thickTop="1" x14ac:dyDescent="0.2">
      <c r="A545" s="1130"/>
      <c r="B545" s="1131"/>
      <c r="C545" s="1131"/>
      <c r="D545" s="57" t="s">
        <v>11</v>
      </c>
      <c r="E545" s="1132" t="s">
        <v>12</v>
      </c>
      <c r="F545" s="1132"/>
      <c r="G545" s="1133"/>
    </row>
    <row r="546" spans="1:7" x14ac:dyDescent="0.2">
      <c r="A546" s="1134" t="s">
        <v>17</v>
      </c>
      <c r="B546" s="1135"/>
      <c r="C546" s="1135"/>
      <c r="D546" s="57"/>
      <c r="E546" s="1136"/>
      <c r="F546" s="1137"/>
      <c r="G546" s="1138"/>
    </row>
    <row r="547" spans="1:7" x14ac:dyDescent="0.2">
      <c r="A547" s="1134" t="s">
        <v>38</v>
      </c>
      <c r="B547" s="1135"/>
      <c r="C547" s="1135"/>
      <c r="D547" s="58" t="s">
        <v>566</v>
      </c>
      <c r="E547" s="1194" t="s">
        <v>142</v>
      </c>
      <c r="F547" s="1139"/>
      <c r="G547" s="1140"/>
    </row>
    <row r="548" spans="1:7" ht="13.5" thickBot="1" x14ac:dyDescent="0.25">
      <c r="A548" s="1141" t="s">
        <v>39</v>
      </c>
      <c r="B548" s="1142"/>
      <c r="C548" s="1142"/>
      <c r="D548" s="59" t="s">
        <v>303</v>
      </c>
      <c r="E548" s="1143" t="s">
        <v>0</v>
      </c>
      <c r="F548" s="1143"/>
      <c r="G548" s="1144"/>
    </row>
    <row r="549" spans="1:7" ht="16.5" x14ac:dyDescent="0.25">
      <c r="A549" s="1205" t="s">
        <v>29</v>
      </c>
      <c r="B549" s="1206"/>
      <c r="C549" s="1206"/>
      <c r="D549" s="1206"/>
      <c r="E549" s="1206"/>
      <c r="F549" s="1206"/>
      <c r="G549" s="1207"/>
    </row>
    <row r="550" spans="1:7" x14ac:dyDescent="0.2">
      <c r="A550" s="1208" t="s">
        <v>48</v>
      </c>
      <c r="B550" s="1209"/>
      <c r="C550" s="1209"/>
      <c r="D550" s="1209"/>
      <c r="E550" s="1209"/>
      <c r="F550" s="1209"/>
      <c r="G550" s="1210"/>
    </row>
    <row r="551" spans="1:7" x14ac:dyDescent="0.2">
      <c r="A551" s="1211" t="s">
        <v>49</v>
      </c>
      <c r="B551" s="1212"/>
      <c r="C551" s="1212"/>
      <c r="D551" s="1212"/>
      <c r="E551" s="1212"/>
      <c r="F551" s="1212"/>
      <c r="G551" s="1213"/>
    </row>
    <row r="552" spans="1:7" x14ac:dyDescent="0.2">
      <c r="A552" s="450"/>
      <c r="B552" s="451"/>
      <c r="C552" s="452"/>
      <c r="D552" s="453"/>
      <c r="E552" s="451"/>
      <c r="F552" s="454"/>
      <c r="G552" s="455" t="s">
        <v>8</v>
      </c>
    </row>
    <row r="553" spans="1:7" x14ac:dyDescent="0.2">
      <c r="A553" s="456" t="s">
        <v>1</v>
      </c>
      <c r="B553" s="457"/>
      <c r="C553" s="458" t="s">
        <v>16</v>
      </c>
      <c r="D553" s="457"/>
      <c r="E553" s="286" t="s">
        <v>4031</v>
      </c>
      <c r="F553" s="883"/>
      <c r="G553" s="288" t="s">
        <v>2289</v>
      </c>
    </row>
    <row r="554" spans="1:7" x14ac:dyDescent="0.2">
      <c r="A554" s="459" t="s">
        <v>8</v>
      </c>
      <c r="B554" s="460"/>
      <c r="C554" s="461"/>
      <c r="D554" s="449"/>
      <c r="E554" s="1214"/>
      <c r="F554" s="1215"/>
      <c r="G554" s="462"/>
    </row>
    <row r="555" spans="1:7" x14ac:dyDescent="0.2">
      <c r="A555" s="463" t="s">
        <v>37</v>
      </c>
      <c r="B555" s="464"/>
      <c r="C555" s="464"/>
      <c r="D555" s="464"/>
      <c r="E555" s="465" t="s">
        <v>46</v>
      </c>
      <c r="F555" s="466"/>
      <c r="G555" s="462" t="s">
        <v>50</v>
      </c>
    </row>
    <row r="556" spans="1:7" x14ac:dyDescent="0.2">
      <c r="A556" s="450"/>
      <c r="B556" s="451"/>
      <c r="C556" s="452"/>
      <c r="D556" s="452"/>
      <c r="E556" s="1216"/>
      <c r="F556" s="1217"/>
      <c r="G556" s="467"/>
    </row>
    <row r="557" spans="1:7" ht="26.25" thickBot="1" x14ac:dyDescent="0.25">
      <c r="A557" s="884" t="s">
        <v>47</v>
      </c>
      <c r="B557" s="885" t="s">
        <v>23</v>
      </c>
      <c r="C557" s="469" t="s">
        <v>34</v>
      </c>
      <c r="D557" s="470" t="s">
        <v>53</v>
      </c>
      <c r="E557" s="471" t="s">
        <v>54</v>
      </c>
      <c r="F557" s="472" t="s">
        <v>55</v>
      </c>
      <c r="G557" s="473" t="s">
        <v>35</v>
      </c>
    </row>
    <row r="558" spans="1:7" ht="13.5" thickTop="1" x14ac:dyDescent="0.2">
      <c r="A558" s="474">
        <v>1</v>
      </c>
      <c r="B558" s="475"/>
      <c r="C558" s="224" t="s">
        <v>300</v>
      </c>
      <c r="D558" s="886" t="s">
        <v>1098</v>
      </c>
      <c r="E558" s="486">
        <v>30</v>
      </c>
      <c r="F558" s="229">
        <v>200</v>
      </c>
      <c r="G558" s="220">
        <f>F558*E558</f>
        <v>6000</v>
      </c>
    </row>
    <row r="559" spans="1:7" x14ac:dyDescent="0.2">
      <c r="A559" s="474"/>
      <c r="B559" s="475"/>
      <c r="C559" s="224"/>
      <c r="D559" s="886"/>
      <c r="E559" s="486"/>
      <c r="F559" s="229"/>
      <c r="G559" s="220"/>
    </row>
    <row r="560" spans="1:7" x14ac:dyDescent="0.2">
      <c r="A560" s="474"/>
      <c r="B560" s="475"/>
      <c r="C560" s="224"/>
      <c r="D560" s="886"/>
      <c r="E560" s="486"/>
      <c r="F560" s="229"/>
      <c r="G560" s="220"/>
    </row>
    <row r="561" spans="1:7" x14ac:dyDescent="0.2">
      <c r="A561" s="474"/>
      <c r="B561" s="475"/>
      <c r="C561" s="224"/>
      <c r="D561" s="886" t="s">
        <v>152</v>
      </c>
      <c r="E561" s="486"/>
      <c r="F561" s="229"/>
      <c r="G561" s="220"/>
    </row>
    <row r="562" spans="1:7" x14ac:dyDescent="0.2">
      <c r="A562" s="474"/>
      <c r="B562" s="475"/>
      <c r="C562" s="224"/>
      <c r="D562" s="887"/>
      <c r="E562" s="486"/>
      <c r="F562" s="229"/>
      <c r="G562" s="220"/>
    </row>
    <row r="563" spans="1:7" x14ac:dyDescent="0.2">
      <c r="A563" s="474"/>
      <c r="B563" s="475"/>
      <c r="C563" s="224"/>
      <c r="D563" s="255" t="s">
        <v>151</v>
      </c>
      <c r="E563" s="486"/>
      <c r="F563" s="229"/>
      <c r="G563" s="220"/>
    </row>
    <row r="564" spans="1:7" x14ac:dyDescent="0.2">
      <c r="A564" s="474"/>
      <c r="B564" s="475"/>
      <c r="C564" s="224"/>
      <c r="D564" s="262"/>
      <c r="E564" s="486"/>
      <c r="F564" s="229"/>
      <c r="G564" s="220"/>
    </row>
    <row r="565" spans="1:7" x14ac:dyDescent="0.2">
      <c r="A565" s="474"/>
      <c r="B565" s="475"/>
      <c r="C565" s="224"/>
      <c r="D565" s="262"/>
      <c r="E565" s="486"/>
      <c r="F565" s="229"/>
      <c r="G565" s="220"/>
    </row>
    <row r="566" spans="1:7" x14ac:dyDescent="0.2">
      <c r="A566" s="474"/>
      <c r="B566" s="475"/>
      <c r="C566" s="224"/>
      <c r="D566" s="262"/>
      <c r="E566" s="486"/>
      <c r="F566" s="229"/>
      <c r="G566" s="220"/>
    </row>
    <row r="567" spans="1:7" x14ac:dyDescent="0.2">
      <c r="A567" s="474"/>
      <c r="B567" s="475"/>
      <c r="C567" s="224"/>
      <c r="D567" s="262"/>
      <c r="E567" s="486"/>
      <c r="F567" s="229"/>
      <c r="G567" s="220"/>
    </row>
    <row r="568" spans="1:7" x14ac:dyDescent="0.2">
      <c r="A568" s="474"/>
      <c r="B568" s="475"/>
      <c r="C568" s="224"/>
      <c r="D568" s="262"/>
      <c r="E568" s="486"/>
      <c r="F568" s="229"/>
      <c r="G568" s="220"/>
    </row>
    <row r="569" spans="1:7" x14ac:dyDescent="0.2">
      <c r="A569" s="474"/>
      <c r="B569" s="475"/>
      <c r="C569" s="224"/>
      <c r="D569" s="262"/>
      <c r="E569" s="486"/>
      <c r="F569" s="229"/>
      <c r="G569" s="220"/>
    </row>
    <row r="570" spans="1:7" x14ac:dyDescent="0.2">
      <c r="A570" s="474"/>
      <c r="B570" s="475"/>
      <c r="C570" s="224"/>
      <c r="D570" s="262"/>
      <c r="E570" s="888"/>
      <c r="F570" s="229"/>
      <c r="G570" s="220"/>
    </row>
    <row r="571" spans="1:7" x14ac:dyDescent="0.2">
      <c r="A571" s="474"/>
      <c r="B571" s="475"/>
      <c r="C571" s="224"/>
      <c r="D571" s="262"/>
      <c r="E571" s="486"/>
      <c r="F571" s="229"/>
      <c r="G571" s="220"/>
    </row>
    <row r="572" spans="1:7" x14ac:dyDescent="0.2">
      <c r="A572" s="474"/>
      <c r="B572" s="475"/>
      <c r="C572" s="224"/>
      <c r="D572" s="262"/>
      <c r="E572" s="486"/>
      <c r="F572" s="229"/>
      <c r="G572" s="220"/>
    </row>
    <row r="573" spans="1:7" x14ac:dyDescent="0.2">
      <c r="A573" s="474"/>
      <c r="B573" s="475"/>
      <c r="C573" s="224"/>
      <c r="D573" s="262"/>
      <c r="E573" s="486"/>
      <c r="F573" s="229"/>
      <c r="G573" s="220"/>
    </row>
    <row r="574" spans="1:7" x14ac:dyDescent="0.2">
      <c r="A574" s="474"/>
      <c r="B574" s="475"/>
      <c r="C574" s="224"/>
      <c r="D574" s="262"/>
      <c r="E574" s="486"/>
      <c r="F574" s="229"/>
      <c r="G574" s="220"/>
    </row>
    <row r="575" spans="1:7" x14ac:dyDescent="0.2">
      <c r="A575" s="474"/>
      <c r="B575" s="475"/>
      <c r="C575" s="225"/>
      <c r="D575" s="889"/>
      <c r="E575" s="222"/>
      <c r="F575" s="890"/>
      <c r="G575" s="220"/>
    </row>
    <row r="576" spans="1:7" x14ac:dyDescent="0.2">
      <c r="A576" s="474"/>
      <c r="B576" s="475"/>
      <c r="C576" s="225"/>
      <c r="D576" s="891"/>
      <c r="E576" s="222"/>
      <c r="F576" s="890"/>
      <c r="G576" s="220"/>
    </row>
    <row r="577" spans="1:7" x14ac:dyDescent="0.2">
      <c r="A577" s="474"/>
      <c r="B577" s="475"/>
      <c r="C577" s="225"/>
      <c r="D577" s="891"/>
      <c r="E577" s="222"/>
      <c r="F577" s="890"/>
      <c r="G577" s="220"/>
    </row>
    <row r="578" spans="1:7" x14ac:dyDescent="0.2">
      <c r="A578" s="474"/>
      <c r="B578" s="475"/>
      <c r="C578" s="225"/>
      <c r="D578" s="262"/>
      <c r="E578" s="222"/>
      <c r="F578" s="890"/>
      <c r="G578" s="220"/>
    </row>
    <row r="579" spans="1:7" x14ac:dyDescent="0.2">
      <c r="A579" s="474"/>
      <c r="B579" s="475"/>
      <c r="C579" s="225"/>
      <c r="D579" s="262"/>
      <c r="E579" s="222"/>
      <c r="F579" s="890" t="s">
        <v>152</v>
      </c>
      <c r="G579" s="220"/>
    </row>
    <row r="580" spans="1:7" x14ac:dyDescent="0.2">
      <c r="A580" s="474"/>
      <c r="B580" s="475"/>
      <c r="C580" s="225"/>
      <c r="D580" s="262"/>
      <c r="E580" s="222"/>
      <c r="F580" s="890"/>
      <c r="G580" s="220"/>
    </row>
    <row r="581" spans="1:7" x14ac:dyDescent="0.2">
      <c r="A581" s="474"/>
      <c r="B581" s="475"/>
      <c r="C581" s="225"/>
      <c r="D581" s="262"/>
      <c r="E581" s="222"/>
      <c r="F581" s="890"/>
      <c r="G581" s="220"/>
    </row>
    <row r="582" spans="1:7" x14ac:dyDescent="0.2">
      <c r="A582" s="474"/>
      <c r="B582" s="475"/>
      <c r="C582" s="224"/>
      <c r="D582" s="262"/>
      <c r="E582" s="486"/>
      <c r="F582" s="229"/>
      <c r="G582" s="220"/>
    </row>
    <row r="583" spans="1:7" x14ac:dyDescent="0.2">
      <c r="A583" s="474"/>
      <c r="B583" s="475"/>
      <c r="C583" s="224"/>
      <c r="D583" s="262"/>
      <c r="E583" s="486"/>
      <c r="F583" s="229"/>
      <c r="G583" s="220"/>
    </row>
    <row r="584" spans="1:7" x14ac:dyDescent="0.2">
      <c r="A584" s="474"/>
      <c r="B584" s="475"/>
      <c r="C584" s="224"/>
      <c r="D584" s="892" t="s">
        <v>150</v>
      </c>
      <c r="E584" s="486"/>
      <c r="F584" s="229"/>
      <c r="G584" s="220"/>
    </row>
    <row r="585" spans="1:7" x14ac:dyDescent="0.2">
      <c r="A585" s="474"/>
      <c r="B585" s="475"/>
      <c r="C585" s="224"/>
      <c r="D585" s="892"/>
      <c r="E585" s="486"/>
      <c r="F585" s="893"/>
      <c r="G585" s="220"/>
    </row>
    <row r="586" spans="1:7" x14ac:dyDescent="0.2">
      <c r="A586" s="474"/>
      <c r="B586" s="475"/>
      <c r="C586" s="224"/>
      <c r="D586" s="894"/>
      <c r="E586" s="493"/>
      <c r="F586" s="893"/>
      <c r="G586" s="220"/>
    </row>
    <row r="587" spans="1:7" x14ac:dyDescent="0.2">
      <c r="A587" s="474"/>
      <c r="B587" s="475"/>
      <c r="C587" s="224"/>
      <c r="D587" s="894"/>
      <c r="E587" s="493"/>
      <c r="F587" s="893"/>
      <c r="G587" s="220"/>
    </row>
    <row r="588" spans="1:7" x14ac:dyDescent="0.2">
      <c r="A588" s="474"/>
      <c r="B588" s="475"/>
      <c r="C588" s="224"/>
      <c r="D588" s="894"/>
      <c r="E588" s="493"/>
      <c r="F588" s="893"/>
      <c r="G588" s="220"/>
    </row>
    <row r="589" spans="1:7" x14ac:dyDescent="0.2">
      <c r="A589" s="474"/>
      <c r="B589" s="475"/>
      <c r="C589" s="224"/>
      <c r="D589" s="894"/>
      <c r="E589" s="493"/>
      <c r="F589" s="895"/>
      <c r="G589" s="220"/>
    </row>
    <row r="590" spans="1:7" x14ac:dyDescent="0.2">
      <c r="A590" s="474"/>
      <c r="B590" s="475"/>
      <c r="C590" s="224" t="s">
        <v>8</v>
      </c>
      <c r="D590" s="894"/>
      <c r="E590" s="493"/>
      <c r="F590" s="895"/>
      <c r="G590" s="220"/>
    </row>
    <row r="591" spans="1:7" x14ac:dyDescent="0.2">
      <c r="A591" s="474"/>
      <c r="B591" s="475"/>
      <c r="C591" s="224"/>
      <c r="D591" s="894"/>
      <c r="E591" s="493"/>
      <c r="F591" s="896"/>
      <c r="G591" s="220" t="s">
        <v>8</v>
      </c>
    </row>
    <row r="592" spans="1:7" ht="13.5" thickBot="1" x14ac:dyDescent="0.25">
      <c r="A592" s="505"/>
      <c r="B592" s="897"/>
      <c r="C592" s="898"/>
      <c r="D592" s="899"/>
      <c r="E592" s="897"/>
      <c r="F592" s="508" t="s">
        <v>15</v>
      </c>
      <c r="G592" s="509">
        <f>SUM(G558:G591)</f>
        <v>6000</v>
      </c>
    </row>
    <row r="593" spans="1:9" ht="13.5" thickTop="1" x14ac:dyDescent="0.2">
      <c r="A593" s="459" t="s">
        <v>4032</v>
      </c>
      <c r="B593" s="900"/>
      <c r="C593" s="449"/>
      <c r="D593" s="264"/>
      <c r="E593" s="900"/>
      <c r="F593" s="901"/>
      <c r="G593" s="462"/>
    </row>
    <row r="594" spans="1:9" ht="13.5" thickBot="1" x14ac:dyDescent="0.25">
      <c r="A594" s="1334" t="s">
        <v>1099</v>
      </c>
      <c r="B594" s="1335"/>
      <c r="C594" s="1335"/>
      <c r="D594" s="1335"/>
      <c r="E594" s="1335"/>
      <c r="F594" s="1335"/>
      <c r="G594" s="1336"/>
    </row>
    <row r="595" spans="1:9" ht="13.5" thickTop="1" x14ac:dyDescent="0.2">
      <c r="A595" s="1221"/>
      <c r="B595" s="1222"/>
      <c r="C595" s="1222"/>
      <c r="D595" s="515" t="s">
        <v>11</v>
      </c>
      <c r="E595" s="1223" t="s">
        <v>12</v>
      </c>
      <c r="F595" s="1223"/>
      <c r="G595" s="1224"/>
    </row>
    <row r="596" spans="1:9" x14ac:dyDescent="0.2">
      <c r="A596" s="1225" t="s">
        <v>17</v>
      </c>
      <c r="B596" s="1226"/>
      <c r="C596" s="1226"/>
      <c r="D596" s="515"/>
      <c r="E596" s="1227"/>
      <c r="F596" s="1228"/>
      <c r="G596" s="1229"/>
    </row>
    <row r="597" spans="1:9" x14ac:dyDescent="0.2">
      <c r="A597" s="1225" t="s">
        <v>38</v>
      </c>
      <c r="B597" s="1226"/>
      <c r="C597" s="1226"/>
      <c r="D597" s="517" t="s">
        <v>566</v>
      </c>
      <c r="E597" s="1303" t="s">
        <v>142</v>
      </c>
      <c r="F597" s="1230"/>
      <c r="G597" s="1231"/>
    </row>
    <row r="598" spans="1:9" ht="13.5" thickBot="1" x14ac:dyDescent="0.25">
      <c r="A598" s="1276" t="s">
        <v>39</v>
      </c>
      <c r="B598" s="1277"/>
      <c r="C598" s="1277"/>
      <c r="D598" s="518" t="s">
        <v>303</v>
      </c>
      <c r="E598" s="1279" t="s">
        <v>0</v>
      </c>
      <c r="F598" s="1279"/>
      <c r="G598" s="1280"/>
    </row>
    <row r="599" spans="1:9" ht="16.5" x14ac:dyDescent="0.25">
      <c r="A599" s="1205" t="s">
        <v>29</v>
      </c>
      <c r="B599" s="1206"/>
      <c r="C599" s="1206"/>
      <c r="D599" s="1206"/>
      <c r="E599" s="1206"/>
      <c r="F599" s="1206"/>
      <c r="G599" s="1207"/>
    </row>
    <row r="600" spans="1:9" x14ac:dyDescent="0.2">
      <c r="A600" s="1208" t="s">
        <v>48</v>
      </c>
      <c r="B600" s="1209"/>
      <c r="C600" s="1209"/>
      <c r="D600" s="1209"/>
      <c r="E600" s="1209"/>
      <c r="F600" s="1209"/>
      <c r="G600" s="1210"/>
    </row>
    <row r="601" spans="1:9" x14ac:dyDescent="0.2">
      <c r="A601" s="1211" t="s">
        <v>49</v>
      </c>
      <c r="B601" s="1212"/>
      <c r="C601" s="1212"/>
      <c r="D601" s="1212"/>
      <c r="E601" s="1212"/>
      <c r="F601" s="1212"/>
      <c r="G601" s="1213"/>
      <c r="I601" s="411" t="s">
        <v>3102</v>
      </c>
    </row>
    <row r="602" spans="1:9" x14ac:dyDescent="0.2">
      <c r="A602" s="450"/>
      <c r="B602" s="451"/>
      <c r="C602" s="452"/>
      <c r="D602" s="453"/>
      <c r="E602" s="451"/>
      <c r="F602" s="454"/>
      <c r="G602" s="455" t="s">
        <v>8</v>
      </c>
    </row>
    <row r="603" spans="1:9" x14ac:dyDescent="0.2">
      <c r="A603" s="456" t="s">
        <v>1</v>
      </c>
      <c r="B603" s="457"/>
      <c r="C603" s="458" t="s">
        <v>16</v>
      </c>
      <c r="D603" s="457"/>
      <c r="E603" s="286" t="s">
        <v>3100</v>
      </c>
      <c r="F603" s="883"/>
      <c r="G603" s="288" t="s">
        <v>2289</v>
      </c>
    </row>
    <row r="604" spans="1:9" x14ac:dyDescent="0.2">
      <c r="A604" s="459" t="s">
        <v>8</v>
      </c>
      <c r="B604" s="460"/>
      <c r="C604" s="461"/>
      <c r="D604" s="449"/>
      <c r="E604" s="1214"/>
      <c r="F604" s="1215"/>
      <c r="G604" s="462"/>
    </row>
    <row r="605" spans="1:9" x14ac:dyDescent="0.2">
      <c r="A605" s="463" t="s">
        <v>37</v>
      </c>
      <c r="B605" s="464"/>
      <c r="C605" s="464"/>
      <c r="D605" s="464"/>
      <c r="E605" s="465" t="s">
        <v>46</v>
      </c>
      <c r="F605" s="466"/>
      <c r="G605" s="462" t="s">
        <v>50</v>
      </c>
    </row>
    <row r="606" spans="1:9" x14ac:dyDescent="0.2">
      <c r="A606" s="450"/>
      <c r="B606" s="451"/>
      <c r="C606" s="452"/>
      <c r="D606" s="452"/>
      <c r="E606" s="1216"/>
      <c r="F606" s="1217"/>
      <c r="G606" s="467"/>
    </row>
    <row r="607" spans="1:9" ht="26.25" thickBot="1" x14ac:dyDescent="0.25">
      <c r="A607" s="884" t="s">
        <v>47</v>
      </c>
      <c r="B607" s="885" t="s">
        <v>23</v>
      </c>
      <c r="C607" s="469" t="s">
        <v>34</v>
      </c>
      <c r="D607" s="470" t="s">
        <v>53</v>
      </c>
      <c r="E607" s="471" t="s">
        <v>54</v>
      </c>
      <c r="F607" s="472" t="s">
        <v>55</v>
      </c>
      <c r="G607" s="473" t="s">
        <v>35</v>
      </c>
    </row>
    <row r="608" spans="1:9" ht="13.5" thickTop="1" x14ac:dyDescent="0.2">
      <c r="A608" s="474">
        <v>1</v>
      </c>
      <c r="B608" s="475"/>
      <c r="C608" s="224" t="s">
        <v>300</v>
      </c>
      <c r="D608" s="886" t="s">
        <v>1115</v>
      </c>
      <c r="E608" s="486">
        <v>25</v>
      </c>
      <c r="F608" s="229">
        <v>200</v>
      </c>
      <c r="G608" s="220">
        <f>F608*E608</f>
        <v>5000</v>
      </c>
    </row>
    <row r="609" spans="1:7" x14ac:dyDescent="0.2">
      <c r="A609" s="474">
        <v>2</v>
      </c>
      <c r="B609" s="475"/>
      <c r="C609" s="224" t="s">
        <v>300</v>
      </c>
      <c r="D609" s="886" t="s">
        <v>402</v>
      </c>
      <c r="E609" s="486">
        <v>25</v>
      </c>
      <c r="F609" s="229">
        <v>350</v>
      </c>
      <c r="G609" s="220">
        <f>F609*E609</f>
        <v>8750</v>
      </c>
    </row>
    <row r="610" spans="1:7" x14ac:dyDescent="0.2">
      <c r="A610" s="474"/>
      <c r="B610" s="475"/>
      <c r="C610" s="224"/>
      <c r="D610" s="886"/>
      <c r="E610" s="486"/>
      <c r="F610" s="229"/>
      <c r="G610" s="220"/>
    </row>
    <row r="611" spans="1:7" x14ac:dyDescent="0.2">
      <c r="A611" s="474"/>
      <c r="B611" s="475"/>
      <c r="C611" s="224"/>
      <c r="D611" s="886"/>
      <c r="E611" s="486"/>
      <c r="F611" s="229"/>
      <c r="G611" s="220"/>
    </row>
    <row r="612" spans="1:7" x14ac:dyDescent="0.2">
      <c r="A612" s="474"/>
      <c r="B612" s="475"/>
      <c r="C612" s="224"/>
      <c r="D612" s="887"/>
      <c r="E612" s="486"/>
      <c r="F612" s="229"/>
      <c r="G612" s="220"/>
    </row>
    <row r="613" spans="1:7" x14ac:dyDescent="0.2">
      <c r="A613" s="474"/>
      <c r="B613" s="475"/>
      <c r="C613" s="224"/>
      <c r="D613" s="255"/>
      <c r="E613" s="486"/>
      <c r="F613" s="229"/>
      <c r="G613" s="220"/>
    </row>
    <row r="614" spans="1:7" x14ac:dyDescent="0.2">
      <c r="A614" s="474"/>
      <c r="B614" s="475"/>
      <c r="C614" s="224"/>
      <c r="D614" s="262"/>
      <c r="E614" s="486"/>
      <c r="F614" s="229"/>
      <c r="G614" s="220"/>
    </row>
    <row r="615" spans="1:7" x14ac:dyDescent="0.2">
      <c r="A615" s="474"/>
      <c r="B615" s="475"/>
      <c r="C615" s="224"/>
      <c r="D615" s="262"/>
      <c r="E615" s="486"/>
      <c r="F615" s="229"/>
      <c r="G615" s="220"/>
    </row>
    <row r="616" spans="1:7" x14ac:dyDescent="0.2">
      <c r="A616" s="474"/>
      <c r="B616" s="475"/>
      <c r="C616" s="224"/>
      <c r="D616" s="262"/>
      <c r="E616" s="486"/>
      <c r="F616" s="229"/>
      <c r="G616" s="220"/>
    </row>
    <row r="617" spans="1:7" x14ac:dyDescent="0.2">
      <c r="A617" s="474"/>
      <c r="B617" s="475"/>
      <c r="C617" s="224"/>
      <c r="D617" s="262"/>
      <c r="E617" s="486"/>
      <c r="F617" s="229"/>
      <c r="G617" s="220"/>
    </row>
    <row r="618" spans="1:7" x14ac:dyDescent="0.2">
      <c r="A618" s="474"/>
      <c r="B618" s="475"/>
      <c r="C618" s="224"/>
      <c r="D618" s="262"/>
      <c r="E618" s="486"/>
      <c r="F618" s="229"/>
      <c r="G618" s="220"/>
    </row>
    <row r="619" spans="1:7" x14ac:dyDescent="0.2">
      <c r="A619" s="474"/>
      <c r="B619" s="475"/>
      <c r="C619" s="224"/>
      <c r="D619" s="262"/>
      <c r="E619" s="486"/>
      <c r="F619" s="229"/>
      <c r="G619" s="220"/>
    </row>
    <row r="620" spans="1:7" x14ac:dyDescent="0.2">
      <c r="A620" s="474"/>
      <c r="B620" s="475"/>
      <c r="C620" s="224"/>
      <c r="D620" s="262"/>
      <c r="E620" s="888"/>
      <c r="F620" s="229"/>
      <c r="G620" s="220"/>
    </row>
    <row r="621" spans="1:7" x14ac:dyDescent="0.2">
      <c r="A621" s="474"/>
      <c r="B621" s="475"/>
      <c r="C621" s="224"/>
      <c r="D621" s="262"/>
      <c r="E621" s="486"/>
      <c r="F621" s="229"/>
      <c r="G621" s="220"/>
    </row>
    <row r="622" spans="1:7" x14ac:dyDescent="0.2">
      <c r="A622" s="474"/>
      <c r="B622" s="475"/>
      <c r="C622" s="224"/>
      <c r="D622" s="262"/>
      <c r="E622" s="486"/>
      <c r="F622" s="229"/>
      <c r="G622" s="220"/>
    </row>
    <row r="623" spans="1:7" x14ac:dyDescent="0.2">
      <c r="A623" s="474"/>
      <c r="B623" s="475"/>
      <c r="C623" s="224"/>
      <c r="D623" s="262"/>
      <c r="E623" s="486"/>
      <c r="F623" s="229"/>
      <c r="G623" s="220"/>
    </row>
    <row r="624" spans="1:7" x14ac:dyDescent="0.2">
      <c r="A624" s="474"/>
      <c r="B624" s="475"/>
      <c r="C624" s="224"/>
      <c r="D624" s="262"/>
      <c r="E624" s="486"/>
      <c r="F624" s="229"/>
      <c r="G624" s="220"/>
    </row>
    <row r="625" spans="1:7" x14ac:dyDescent="0.2">
      <c r="A625" s="474"/>
      <c r="B625" s="475"/>
      <c r="C625" s="225"/>
      <c r="D625" s="889"/>
      <c r="E625" s="222"/>
      <c r="F625" s="890"/>
      <c r="G625" s="220"/>
    </row>
    <row r="626" spans="1:7" x14ac:dyDescent="0.2">
      <c r="A626" s="474"/>
      <c r="B626" s="475"/>
      <c r="C626" s="225"/>
      <c r="D626" s="891"/>
      <c r="E626" s="222"/>
      <c r="F626" s="890"/>
      <c r="G626" s="220"/>
    </row>
    <row r="627" spans="1:7" x14ac:dyDescent="0.2">
      <c r="A627" s="474"/>
      <c r="B627" s="475"/>
      <c r="C627" s="225"/>
      <c r="D627" s="891"/>
      <c r="E627" s="222"/>
      <c r="F627" s="890"/>
      <c r="G627" s="220"/>
    </row>
    <row r="628" spans="1:7" x14ac:dyDescent="0.2">
      <c r="A628" s="474"/>
      <c r="B628" s="475"/>
      <c r="C628" s="225"/>
      <c r="D628" s="262"/>
      <c r="E628" s="222"/>
      <c r="F628" s="890"/>
      <c r="G628" s="220"/>
    </row>
    <row r="629" spans="1:7" x14ac:dyDescent="0.2">
      <c r="A629" s="474"/>
      <c r="B629" s="475"/>
      <c r="C629" s="225"/>
      <c r="D629" s="262"/>
      <c r="E629" s="222"/>
      <c r="F629" s="890" t="s">
        <v>152</v>
      </c>
      <c r="G629" s="220"/>
    </row>
    <row r="630" spans="1:7" x14ac:dyDescent="0.2">
      <c r="A630" s="474"/>
      <c r="B630" s="475"/>
      <c r="C630" s="225"/>
      <c r="D630" s="262"/>
      <c r="E630" s="222"/>
      <c r="F630" s="890"/>
      <c r="G630" s="220"/>
    </row>
    <row r="631" spans="1:7" x14ac:dyDescent="0.2">
      <c r="A631" s="474"/>
      <c r="B631" s="475"/>
      <c r="C631" s="225"/>
      <c r="D631" s="262"/>
      <c r="E631" s="222"/>
      <c r="F631" s="890"/>
      <c r="G631" s="220"/>
    </row>
    <row r="632" spans="1:7" x14ac:dyDescent="0.2">
      <c r="A632" s="474"/>
      <c r="B632" s="475"/>
      <c r="C632" s="224"/>
      <c r="D632" s="262"/>
      <c r="E632" s="486"/>
      <c r="F632" s="229"/>
      <c r="G632" s="220"/>
    </row>
    <row r="633" spans="1:7" x14ac:dyDescent="0.2">
      <c r="A633" s="474"/>
      <c r="B633" s="475"/>
      <c r="C633" s="224"/>
      <c r="D633" s="262"/>
      <c r="E633" s="486"/>
      <c r="F633" s="229"/>
      <c r="G633" s="220"/>
    </row>
    <row r="634" spans="1:7" x14ac:dyDescent="0.2">
      <c r="A634" s="474"/>
      <c r="B634" s="475"/>
      <c r="C634" s="224"/>
      <c r="D634" s="892" t="s">
        <v>150</v>
      </c>
      <c r="E634" s="486"/>
      <c r="F634" s="229"/>
      <c r="G634" s="220"/>
    </row>
    <row r="635" spans="1:7" x14ac:dyDescent="0.2">
      <c r="A635" s="474"/>
      <c r="B635" s="475"/>
      <c r="C635" s="224"/>
      <c r="D635" s="892"/>
      <c r="E635" s="486"/>
      <c r="F635" s="893"/>
      <c r="G635" s="220"/>
    </row>
    <row r="636" spans="1:7" x14ac:dyDescent="0.2">
      <c r="A636" s="474"/>
      <c r="B636" s="475"/>
      <c r="C636" s="224"/>
      <c r="D636" s="894"/>
      <c r="E636" s="493"/>
      <c r="F636" s="893"/>
      <c r="G636" s="220"/>
    </row>
    <row r="637" spans="1:7" x14ac:dyDescent="0.2">
      <c r="A637" s="474"/>
      <c r="B637" s="475"/>
      <c r="C637" s="224"/>
      <c r="D637" s="894"/>
      <c r="E637" s="493"/>
      <c r="F637" s="893"/>
      <c r="G637" s="220"/>
    </row>
    <row r="638" spans="1:7" x14ac:dyDescent="0.2">
      <c r="A638" s="474"/>
      <c r="B638" s="475"/>
      <c r="C638" s="224"/>
      <c r="D638" s="894"/>
      <c r="E638" s="493"/>
      <c r="F638" s="893"/>
      <c r="G638" s="220"/>
    </row>
    <row r="639" spans="1:7" x14ac:dyDescent="0.2">
      <c r="A639" s="474"/>
      <c r="B639" s="475"/>
      <c r="C639" s="224"/>
      <c r="D639" s="894"/>
      <c r="E639" s="493"/>
      <c r="F639" s="895"/>
      <c r="G639" s="220"/>
    </row>
    <row r="640" spans="1:7" x14ac:dyDescent="0.2">
      <c r="A640" s="474"/>
      <c r="B640" s="475"/>
      <c r="C640" s="224" t="s">
        <v>8</v>
      </c>
      <c r="D640" s="894"/>
      <c r="E640" s="493"/>
      <c r="F640" s="895"/>
      <c r="G640" s="220"/>
    </row>
    <row r="641" spans="1:7" x14ac:dyDescent="0.2">
      <c r="A641" s="474"/>
      <c r="B641" s="475"/>
      <c r="C641" s="224"/>
      <c r="D641" s="894"/>
      <c r="E641" s="493"/>
      <c r="F641" s="896"/>
      <c r="G641" s="220" t="s">
        <v>8</v>
      </c>
    </row>
    <row r="642" spans="1:7" ht="13.5" thickBot="1" x14ac:dyDescent="0.25">
      <c r="A642" s="505"/>
      <c r="B642" s="897"/>
      <c r="C642" s="898"/>
      <c r="D642" s="899"/>
      <c r="E642" s="897"/>
      <c r="F642" s="508" t="s">
        <v>15</v>
      </c>
      <c r="G642" s="509">
        <f>SUM(G608:G641)</f>
        <v>13750</v>
      </c>
    </row>
    <row r="643" spans="1:7" ht="13.5" thickTop="1" x14ac:dyDescent="0.2">
      <c r="A643" s="459" t="s">
        <v>3101</v>
      </c>
      <c r="B643" s="900"/>
      <c r="C643" s="449"/>
      <c r="D643" s="264"/>
      <c r="E643" s="900"/>
      <c r="F643" s="901"/>
      <c r="G643" s="462"/>
    </row>
    <row r="644" spans="1:7" ht="13.5" thickBot="1" x14ac:dyDescent="0.25">
      <c r="A644" s="1334" t="s">
        <v>1116</v>
      </c>
      <c r="B644" s="1335"/>
      <c r="C644" s="1335"/>
      <c r="D644" s="1335"/>
      <c r="E644" s="1335"/>
      <c r="F644" s="1335"/>
      <c r="G644" s="1336"/>
    </row>
    <row r="645" spans="1:7" ht="13.5" thickTop="1" x14ac:dyDescent="0.2">
      <c r="A645" s="1221"/>
      <c r="B645" s="1222"/>
      <c r="C645" s="1222"/>
      <c r="D645" s="515" t="s">
        <v>11</v>
      </c>
      <c r="E645" s="1223" t="s">
        <v>12</v>
      </c>
      <c r="F645" s="1223"/>
      <c r="G645" s="1224"/>
    </row>
    <row r="646" spans="1:7" x14ac:dyDescent="0.2">
      <c r="A646" s="1225" t="s">
        <v>17</v>
      </c>
      <c r="B646" s="1226"/>
      <c r="C646" s="1226"/>
      <c r="D646" s="515"/>
      <c r="E646" s="1227"/>
      <c r="F646" s="1228"/>
      <c r="G646" s="1229"/>
    </row>
    <row r="647" spans="1:7" x14ac:dyDescent="0.2">
      <c r="A647" s="1225" t="s">
        <v>38</v>
      </c>
      <c r="B647" s="1226"/>
      <c r="C647" s="1226"/>
      <c r="D647" s="517" t="s">
        <v>566</v>
      </c>
      <c r="E647" s="1303" t="s">
        <v>142</v>
      </c>
      <c r="F647" s="1230"/>
      <c r="G647" s="1231"/>
    </row>
    <row r="648" spans="1:7" ht="13.5" thickBot="1" x14ac:dyDescent="0.25">
      <c r="A648" s="1276" t="s">
        <v>39</v>
      </c>
      <c r="B648" s="1277"/>
      <c r="C648" s="1277"/>
      <c r="D648" s="518" t="s">
        <v>303</v>
      </c>
      <c r="E648" s="1279" t="s">
        <v>0</v>
      </c>
      <c r="F648" s="1279"/>
      <c r="G648" s="1280"/>
    </row>
    <row r="649" spans="1:7" ht="16.5" x14ac:dyDescent="0.25">
      <c r="A649" s="1152" t="s">
        <v>29</v>
      </c>
      <c r="B649" s="1153"/>
      <c r="C649" s="1153"/>
      <c r="D649" s="1153"/>
      <c r="E649" s="1153"/>
      <c r="F649" s="1153"/>
      <c r="G649" s="1154"/>
    </row>
    <row r="650" spans="1:7" x14ac:dyDescent="0.2">
      <c r="A650" s="1155" t="s">
        <v>48</v>
      </c>
      <c r="B650" s="1156"/>
      <c r="C650" s="1156"/>
      <c r="D650" s="1156"/>
      <c r="E650" s="1156"/>
      <c r="F650" s="1156"/>
      <c r="G650" s="1157"/>
    </row>
    <row r="651" spans="1:7" x14ac:dyDescent="0.2">
      <c r="A651" s="1158" t="s">
        <v>49</v>
      </c>
      <c r="B651" s="1159"/>
      <c r="C651" s="1159"/>
      <c r="D651" s="1159"/>
      <c r="E651" s="1159"/>
      <c r="F651" s="1159"/>
      <c r="G651" s="1160"/>
    </row>
    <row r="652" spans="1:7" x14ac:dyDescent="0.2">
      <c r="A652" s="6"/>
      <c r="B652" s="99"/>
      <c r="C652" s="8"/>
      <c r="D652" s="9"/>
      <c r="E652" s="99"/>
      <c r="F652" s="10"/>
      <c r="G652" s="11" t="s">
        <v>8</v>
      </c>
    </row>
    <row r="653" spans="1:7" x14ac:dyDescent="0.2">
      <c r="A653" s="12" t="s">
        <v>1</v>
      </c>
      <c r="B653" s="13"/>
      <c r="C653" s="14" t="s">
        <v>16</v>
      </c>
      <c r="D653" s="13"/>
      <c r="E653" s="343" t="s">
        <v>1333</v>
      </c>
      <c r="F653" s="60"/>
      <c r="G653" s="344" t="s">
        <v>1316</v>
      </c>
    </row>
    <row r="654" spans="1:7" x14ac:dyDescent="0.2">
      <c r="A654" s="17" t="s">
        <v>8</v>
      </c>
      <c r="B654" s="100"/>
      <c r="C654" s="19"/>
      <c r="D654" s="4"/>
      <c r="E654" s="1145"/>
      <c r="F654" s="1146"/>
      <c r="G654" s="20"/>
    </row>
    <row r="655" spans="1:7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7" x14ac:dyDescent="0.2">
      <c r="A656" s="6"/>
      <c r="B656" s="99"/>
      <c r="C656" s="8"/>
      <c r="D656" s="8"/>
      <c r="E656" s="1147"/>
      <c r="F656" s="1148"/>
      <c r="G656" s="25"/>
    </row>
    <row r="657" spans="1:7" ht="26.25" thickBot="1" x14ac:dyDescent="0.25">
      <c r="A657" s="26" t="s">
        <v>47</v>
      </c>
      <c r="B657" s="161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7" ht="13.5" thickTop="1" x14ac:dyDescent="0.2">
      <c r="A658" s="29">
        <v>1</v>
      </c>
      <c r="B658" s="101"/>
      <c r="C658" s="403" t="s">
        <v>300</v>
      </c>
      <c r="D658" s="363" t="s">
        <v>1195</v>
      </c>
      <c r="E658" s="102">
        <v>20</v>
      </c>
      <c r="F658" s="163">
        <v>200</v>
      </c>
      <c r="G658" s="353">
        <f>F658*E658</f>
        <v>4000</v>
      </c>
    </row>
    <row r="659" spans="1:7" x14ac:dyDescent="0.2">
      <c r="A659" s="29"/>
      <c r="B659" s="101"/>
      <c r="C659" s="403"/>
      <c r="D659" s="363" t="s">
        <v>1196</v>
      </c>
      <c r="E659" s="102"/>
      <c r="F659" s="163"/>
      <c r="G659" s="353"/>
    </row>
    <row r="660" spans="1:7" x14ac:dyDescent="0.2">
      <c r="A660" s="29"/>
      <c r="B660" s="101"/>
      <c r="C660" s="403"/>
      <c r="D660" s="363"/>
      <c r="E660" s="102"/>
      <c r="F660" s="163"/>
      <c r="G660" s="35"/>
    </row>
    <row r="661" spans="1:7" x14ac:dyDescent="0.2">
      <c r="A661" s="29"/>
      <c r="B661" s="101"/>
      <c r="C661" s="403"/>
      <c r="D661" s="363"/>
      <c r="E661" s="102"/>
      <c r="F661" s="163"/>
      <c r="G661" s="35"/>
    </row>
    <row r="662" spans="1:7" x14ac:dyDescent="0.2">
      <c r="A662" s="29"/>
      <c r="B662" s="101"/>
      <c r="C662" s="31"/>
      <c r="D662" s="422"/>
      <c r="E662" s="102"/>
      <c r="F662" s="163"/>
      <c r="G662" s="353"/>
    </row>
    <row r="663" spans="1:7" x14ac:dyDescent="0.2">
      <c r="A663" s="29"/>
      <c r="B663" s="101"/>
      <c r="C663" s="403"/>
      <c r="D663" s="357"/>
      <c r="E663" s="102"/>
      <c r="F663" s="163"/>
      <c r="G663" s="35"/>
    </row>
    <row r="664" spans="1:7" x14ac:dyDescent="0.2">
      <c r="A664" s="29"/>
      <c r="B664" s="101"/>
      <c r="C664" s="403"/>
      <c r="D664" s="365"/>
      <c r="E664" s="102"/>
      <c r="F664" s="163"/>
      <c r="G664" s="35"/>
    </row>
    <row r="665" spans="1:7" x14ac:dyDescent="0.2">
      <c r="A665" s="29"/>
      <c r="B665" s="101"/>
      <c r="C665" s="403"/>
      <c r="D665" s="165"/>
      <c r="E665" s="102"/>
      <c r="F665" s="163"/>
      <c r="G665" s="35"/>
    </row>
    <row r="666" spans="1:7" x14ac:dyDescent="0.2">
      <c r="A666" s="29"/>
      <c r="B666" s="101"/>
      <c r="C666" s="31"/>
      <c r="D666" s="165"/>
      <c r="E666" s="102"/>
      <c r="F666" s="163"/>
      <c r="G666" s="35"/>
    </row>
    <row r="667" spans="1:7" x14ac:dyDescent="0.2">
      <c r="A667" s="29"/>
      <c r="B667" s="101"/>
      <c r="C667" s="31"/>
      <c r="D667" s="165"/>
      <c r="E667" s="102"/>
      <c r="F667" s="163"/>
      <c r="G667" s="35"/>
    </row>
    <row r="668" spans="1:7" x14ac:dyDescent="0.2">
      <c r="A668" s="29"/>
      <c r="B668" s="101"/>
      <c r="C668" s="31"/>
      <c r="D668" s="67"/>
      <c r="E668" s="102"/>
      <c r="F668" s="163"/>
      <c r="G668" s="35"/>
    </row>
    <row r="669" spans="1:7" x14ac:dyDescent="0.2">
      <c r="A669" s="29"/>
      <c r="B669" s="101"/>
      <c r="C669" s="31"/>
      <c r="D669" s="67"/>
      <c r="E669" s="102"/>
      <c r="F669" s="163"/>
      <c r="G669" s="35"/>
    </row>
    <row r="670" spans="1:7" x14ac:dyDescent="0.2">
      <c r="A670" s="29"/>
      <c r="B670" s="101"/>
      <c r="C670" s="31"/>
      <c r="D670" s="165"/>
      <c r="E670" s="166"/>
      <c r="F670" s="163"/>
      <c r="G670" s="167"/>
    </row>
    <row r="671" spans="1:7" x14ac:dyDescent="0.2">
      <c r="A671" s="29"/>
      <c r="B671" s="101"/>
      <c r="C671" s="31"/>
      <c r="D671" s="165"/>
      <c r="E671" s="102"/>
      <c r="F671" s="163"/>
      <c r="G671" s="167"/>
    </row>
    <row r="672" spans="1:7" x14ac:dyDescent="0.2">
      <c r="A672" s="29"/>
      <c r="B672" s="101"/>
      <c r="C672" s="31"/>
      <c r="D672" s="67"/>
      <c r="E672" s="102"/>
      <c r="F672" s="163"/>
      <c r="G672" s="167"/>
    </row>
    <row r="673" spans="1:7" x14ac:dyDescent="0.2">
      <c r="A673" s="29"/>
      <c r="B673" s="101"/>
      <c r="C673" s="31"/>
      <c r="D673" s="67"/>
      <c r="E673" s="102"/>
      <c r="F673" s="163"/>
      <c r="G673" s="167"/>
    </row>
    <row r="674" spans="1:7" x14ac:dyDescent="0.2">
      <c r="A674" s="29"/>
      <c r="B674" s="101"/>
      <c r="C674" s="31"/>
      <c r="D674" s="67"/>
      <c r="E674" s="102"/>
      <c r="F674" s="163"/>
      <c r="G674" s="167"/>
    </row>
    <row r="675" spans="1:7" x14ac:dyDescent="0.2">
      <c r="A675" s="29"/>
      <c r="B675" s="101"/>
      <c r="C675" s="41"/>
      <c r="D675" s="168"/>
      <c r="E675" s="77"/>
      <c r="F675" s="169"/>
      <c r="G675" s="167"/>
    </row>
    <row r="676" spans="1:7" x14ac:dyDescent="0.2">
      <c r="A676" s="29"/>
      <c r="B676" s="101"/>
      <c r="C676" s="41"/>
      <c r="D676" s="341"/>
      <c r="E676" s="77"/>
      <c r="F676" s="169"/>
      <c r="G676" s="167"/>
    </row>
    <row r="677" spans="1:7" x14ac:dyDescent="0.2">
      <c r="A677" s="29"/>
      <c r="B677" s="101"/>
      <c r="C677" s="41"/>
      <c r="D677" s="341"/>
      <c r="E677" s="77"/>
      <c r="F677" s="169"/>
      <c r="G677" s="167"/>
    </row>
    <row r="678" spans="1:7" x14ac:dyDescent="0.2">
      <c r="A678" s="29"/>
      <c r="B678" s="101"/>
      <c r="C678" s="41"/>
      <c r="D678" s="67"/>
      <c r="E678" s="77"/>
      <c r="F678" s="169"/>
      <c r="G678" s="35"/>
    </row>
    <row r="679" spans="1:7" x14ac:dyDescent="0.2">
      <c r="A679" s="29"/>
      <c r="B679" s="101"/>
      <c r="C679" s="41"/>
      <c r="D679" s="67"/>
      <c r="E679" s="77"/>
      <c r="F679" s="169" t="s">
        <v>152</v>
      </c>
      <c r="G679" s="35"/>
    </row>
    <row r="680" spans="1:7" x14ac:dyDescent="0.2">
      <c r="A680" s="29"/>
      <c r="B680" s="101"/>
      <c r="C680" s="41"/>
      <c r="D680" s="67"/>
      <c r="E680" s="77"/>
      <c r="F680" s="169"/>
      <c r="G680" s="35"/>
    </row>
    <row r="681" spans="1:7" x14ac:dyDescent="0.2">
      <c r="A681" s="29"/>
      <c r="B681" s="101"/>
      <c r="C681" s="41"/>
      <c r="D681" s="67"/>
      <c r="E681" s="77"/>
      <c r="F681" s="169"/>
      <c r="G681" s="35"/>
    </row>
    <row r="682" spans="1:7" x14ac:dyDescent="0.2">
      <c r="A682" s="29"/>
      <c r="B682" s="101"/>
      <c r="C682" s="31"/>
      <c r="D682" s="67"/>
      <c r="E682" s="102"/>
      <c r="F682" s="163"/>
      <c r="G682" s="35"/>
    </row>
    <row r="683" spans="1:7" x14ac:dyDescent="0.2">
      <c r="A683" s="29"/>
      <c r="B683" s="101"/>
      <c r="C683" s="31"/>
      <c r="D683" s="67"/>
      <c r="E683" s="102"/>
      <c r="F683" s="163"/>
      <c r="G683" s="35"/>
    </row>
    <row r="684" spans="1:7" x14ac:dyDescent="0.2">
      <c r="A684" s="29"/>
      <c r="B684" s="101"/>
      <c r="C684" s="31"/>
      <c r="D684" s="170" t="s">
        <v>150</v>
      </c>
      <c r="E684" s="102"/>
      <c r="F684" s="163"/>
      <c r="G684" s="35"/>
    </row>
    <row r="685" spans="1:7" x14ac:dyDescent="0.2">
      <c r="A685" s="29"/>
      <c r="B685" s="101"/>
      <c r="C685" s="31"/>
      <c r="D685" s="170"/>
      <c r="E685" s="102"/>
      <c r="F685" s="171"/>
      <c r="G685" s="35"/>
    </row>
    <row r="686" spans="1:7" x14ac:dyDescent="0.2">
      <c r="A686" s="29"/>
      <c r="B686" s="101"/>
      <c r="C686" s="31"/>
      <c r="D686" s="32"/>
      <c r="E686" s="104"/>
      <c r="F686" s="171"/>
      <c r="G686" s="35"/>
    </row>
    <row r="687" spans="1:7" x14ac:dyDescent="0.2">
      <c r="A687" s="29"/>
      <c r="B687" s="101"/>
      <c r="C687" s="31"/>
      <c r="D687" s="32"/>
      <c r="E687" s="104"/>
      <c r="F687" s="171"/>
      <c r="G687" s="35"/>
    </row>
    <row r="688" spans="1:7" x14ac:dyDescent="0.2">
      <c r="A688" s="29"/>
      <c r="B688" s="101"/>
      <c r="C688" s="31"/>
      <c r="D688" s="32"/>
      <c r="E688" s="104"/>
      <c r="F688" s="171"/>
      <c r="G688" s="35"/>
    </row>
    <row r="689" spans="1:7" x14ac:dyDescent="0.2">
      <c r="A689" s="29"/>
      <c r="B689" s="101"/>
      <c r="C689" s="31"/>
      <c r="D689" s="32"/>
      <c r="E689" s="104"/>
      <c r="F689" s="172"/>
      <c r="G689" s="35"/>
    </row>
    <row r="690" spans="1:7" x14ac:dyDescent="0.2">
      <c r="A690" s="29"/>
      <c r="B690" s="101"/>
      <c r="C690" s="31" t="s">
        <v>8</v>
      </c>
      <c r="D690" s="32"/>
      <c r="E690" s="104"/>
      <c r="F690" s="172"/>
      <c r="G690" s="35"/>
    </row>
    <row r="691" spans="1:7" x14ac:dyDescent="0.2">
      <c r="A691" s="29"/>
      <c r="B691" s="101"/>
      <c r="C691" s="31"/>
      <c r="D691" s="32"/>
      <c r="E691" s="104"/>
      <c r="F691" s="173"/>
      <c r="G691" s="167" t="s">
        <v>8</v>
      </c>
    </row>
    <row r="692" spans="1:7" ht="13.5" thickBot="1" x14ac:dyDescent="0.25">
      <c r="A692" s="45"/>
      <c r="B692" s="174"/>
      <c r="C692" s="47"/>
      <c r="D692" s="175"/>
      <c r="E692" s="174"/>
      <c r="F692" s="49" t="s">
        <v>15</v>
      </c>
      <c r="G692" s="50">
        <f>SUM(G658:G691)</f>
        <v>4000</v>
      </c>
    </row>
    <row r="693" spans="1:7" ht="13.5" thickTop="1" x14ac:dyDescent="0.2">
      <c r="A693" s="342" t="s">
        <v>1197</v>
      </c>
      <c r="B693" s="176"/>
      <c r="E693" s="176"/>
      <c r="G693" s="20"/>
    </row>
    <row r="694" spans="1:7" ht="13.5" thickBot="1" x14ac:dyDescent="0.25">
      <c r="A694" s="1325" t="s">
        <v>1198</v>
      </c>
      <c r="B694" s="1332"/>
      <c r="C694" s="1332"/>
      <c r="D694" s="1332"/>
      <c r="E694" s="1332"/>
      <c r="F694" s="1332"/>
      <c r="G694" s="1333"/>
    </row>
    <row r="695" spans="1:7" ht="13.5" thickTop="1" x14ac:dyDescent="0.2">
      <c r="A695" s="1130"/>
      <c r="B695" s="1131"/>
      <c r="C695" s="1131"/>
      <c r="D695" s="57" t="s">
        <v>11</v>
      </c>
      <c r="E695" s="1132" t="s">
        <v>12</v>
      </c>
      <c r="F695" s="1132"/>
      <c r="G695" s="1133"/>
    </row>
    <row r="696" spans="1:7" x14ac:dyDescent="0.2">
      <c r="A696" s="1134" t="s">
        <v>17</v>
      </c>
      <c r="B696" s="1135"/>
      <c r="C696" s="1135"/>
      <c r="D696" s="57"/>
      <c r="E696" s="1136"/>
      <c r="F696" s="1137"/>
      <c r="G696" s="1138"/>
    </row>
    <row r="697" spans="1:7" x14ac:dyDescent="0.2">
      <c r="A697" s="1134" t="s">
        <v>38</v>
      </c>
      <c r="B697" s="1135"/>
      <c r="C697" s="1135"/>
      <c r="D697" s="58" t="s">
        <v>566</v>
      </c>
      <c r="E697" s="1194" t="s">
        <v>142</v>
      </c>
      <c r="F697" s="1139"/>
      <c r="G697" s="1140"/>
    </row>
    <row r="698" spans="1:7" ht="13.5" thickBot="1" x14ac:dyDescent="0.25">
      <c r="A698" s="1141" t="s">
        <v>39</v>
      </c>
      <c r="B698" s="1142"/>
      <c r="C698" s="1142"/>
      <c r="D698" s="59" t="s">
        <v>303</v>
      </c>
      <c r="E698" s="1143" t="s">
        <v>0</v>
      </c>
      <c r="F698" s="1143"/>
      <c r="G698" s="1144"/>
    </row>
    <row r="699" spans="1:7" ht="16.5" x14ac:dyDescent="0.25">
      <c r="A699" s="1205" t="s">
        <v>29</v>
      </c>
      <c r="B699" s="1206"/>
      <c r="C699" s="1206"/>
      <c r="D699" s="1206"/>
      <c r="E699" s="1206"/>
      <c r="F699" s="1206"/>
      <c r="G699" s="1207"/>
    </row>
    <row r="700" spans="1:7" x14ac:dyDescent="0.2">
      <c r="A700" s="1208" t="s">
        <v>48</v>
      </c>
      <c r="B700" s="1209"/>
      <c r="C700" s="1209"/>
      <c r="D700" s="1209"/>
      <c r="E700" s="1209"/>
      <c r="F700" s="1209"/>
      <c r="G700" s="1210"/>
    </row>
    <row r="701" spans="1:7" x14ac:dyDescent="0.2">
      <c r="A701" s="1211" t="s">
        <v>49</v>
      </c>
      <c r="B701" s="1212"/>
      <c r="C701" s="1212"/>
      <c r="D701" s="1212"/>
      <c r="E701" s="1212"/>
      <c r="F701" s="1212"/>
      <c r="G701" s="1213"/>
    </row>
    <row r="702" spans="1:7" x14ac:dyDescent="0.2">
      <c r="A702" s="450"/>
      <c r="B702" s="451"/>
      <c r="C702" s="452"/>
      <c r="D702" s="453"/>
      <c r="E702" s="451"/>
      <c r="F702" s="454"/>
      <c r="G702" s="455" t="s">
        <v>8</v>
      </c>
    </row>
    <row r="703" spans="1:7" x14ac:dyDescent="0.2">
      <c r="A703" s="456" t="s">
        <v>1</v>
      </c>
      <c r="B703" s="457"/>
      <c r="C703" s="458" t="s">
        <v>16</v>
      </c>
      <c r="D703" s="457"/>
      <c r="E703" s="286" t="s">
        <v>4033</v>
      </c>
      <c r="F703" s="883"/>
      <c r="G703" s="288" t="s">
        <v>4034</v>
      </c>
    </row>
    <row r="704" spans="1:7" x14ac:dyDescent="0.2">
      <c r="A704" s="459" t="s">
        <v>8</v>
      </c>
      <c r="B704" s="460"/>
      <c r="C704" s="461"/>
      <c r="D704" s="449"/>
      <c r="E704" s="1214"/>
      <c r="F704" s="1215"/>
      <c r="G704" s="462"/>
    </row>
    <row r="705" spans="1:12" x14ac:dyDescent="0.2">
      <c r="A705" s="463" t="s">
        <v>37</v>
      </c>
      <c r="B705" s="464"/>
      <c r="C705" s="464"/>
      <c r="D705" s="464"/>
      <c r="E705" s="465" t="s">
        <v>46</v>
      </c>
      <c r="F705" s="466"/>
      <c r="G705" s="462" t="s">
        <v>50</v>
      </c>
    </row>
    <row r="706" spans="1:12" x14ac:dyDescent="0.2">
      <c r="A706" s="450"/>
      <c r="B706" s="451"/>
      <c r="C706" s="452"/>
      <c r="D706" s="452"/>
      <c r="E706" s="1216"/>
      <c r="F706" s="1217"/>
      <c r="G706" s="467"/>
    </row>
    <row r="707" spans="1:12" ht="26.25" thickBot="1" x14ac:dyDescent="0.25">
      <c r="A707" s="884" t="s">
        <v>47</v>
      </c>
      <c r="B707" s="885" t="s">
        <v>23</v>
      </c>
      <c r="C707" s="469" t="s">
        <v>34</v>
      </c>
      <c r="D707" s="470" t="s">
        <v>53</v>
      </c>
      <c r="E707" s="471" t="s">
        <v>54</v>
      </c>
      <c r="F707" s="472" t="s">
        <v>55</v>
      </c>
      <c r="G707" s="473" t="s">
        <v>35</v>
      </c>
    </row>
    <row r="708" spans="1:12" ht="13.5" thickTop="1" x14ac:dyDescent="0.2">
      <c r="A708" s="474">
        <v>1</v>
      </c>
      <c r="B708" s="475"/>
      <c r="C708" s="224" t="s">
        <v>300</v>
      </c>
      <c r="D708" s="886" t="s">
        <v>1252</v>
      </c>
      <c r="E708" s="486">
        <v>150</v>
      </c>
      <c r="F708" s="229">
        <v>200</v>
      </c>
      <c r="G708" s="220">
        <f>F708*E708</f>
        <v>30000</v>
      </c>
    </row>
    <row r="709" spans="1:12" x14ac:dyDescent="0.2">
      <c r="A709" s="474"/>
      <c r="B709" s="475"/>
      <c r="C709" s="224"/>
      <c r="D709" s="886" t="s">
        <v>1253</v>
      </c>
      <c r="E709" s="486"/>
      <c r="F709" s="229"/>
      <c r="G709" s="220"/>
    </row>
    <row r="710" spans="1:12" x14ac:dyDescent="0.2">
      <c r="A710" s="474"/>
      <c r="B710" s="475"/>
      <c r="C710" s="224"/>
      <c r="D710" s="886"/>
      <c r="E710" s="486"/>
      <c r="F710" s="229"/>
      <c r="G710" s="220"/>
    </row>
    <row r="711" spans="1:12" x14ac:dyDescent="0.2">
      <c r="A711" s="474"/>
      <c r="B711" s="475"/>
      <c r="C711" s="224"/>
      <c r="D711" s="886"/>
      <c r="E711" s="486"/>
      <c r="F711" s="229"/>
      <c r="G711" s="220"/>
    </row>
    <row r="712" spans="1:12" x14ac:dyDescent="0.2">
      <c r="A712" s="474"/>
      <c r="B712" s="475"/>
      <c r="C712" s="224"/>
      <c r="D712" s="887"/>
      <c r="E712" s="486"/>
      <c r="F712" s="229"/>
      <c r="G712" s="220"/>
    </row>
    <row r="713" spans="1:12" x14ac:dyDescent="0.2">
      <c r="A713" s="474"/>
      <c r="B713" s="475"/>
      <c r="C713" s="224"/>
      <c r="D713" s="255"/>
      <c r="E713" s="486"/>
      <c r="F713" s="229"/>
      <c r="G713" s="220"/>
    </row>
    <row r="714" spans="1:12" x14ac:dyDescent="0.2">
      <c r="A714" s="474"/>
      <c r="B714" s="475"/>
      <c r="C714" s="224"/>
      <c r="D714" s="262"/>
      <c r="E714" s="486"/>
      <c r="F714" s="229"/>
      <c r="G714" s="220"/>
      <c r="K714" s="214"/>
      <c r="L714" s="164"/>
    </row>
    <row r="715" spans="1:12" x14ac:dyDescent="0.2">
      <c r="A715" s="474"/>
      <c r="B715" s="475"/>
      <c r="C715" s="224"/>
      <c r="D715" s="262"/>
      <c r="E715" s="486"/>
      <c r="F715" s="229"/>
      <c r="G715" s="220"/>
      <c r="K715" s="214"/>
      <c r="L715" s="164"/>
    </row>
    <row r="716" spans="1:12" x14ac:dyDescent="0.2">
      <c r="A716" s="474"/>
      <c r="B716" s="475"/>
      <c r="C716" s="224"/>
      <c r="D716" s="262"/>
      <c r="E716" s="486"/>
      <c r="F716" s="229"/>
      <c r="G716" s="220"/>
      <c r="L716" s="443"/>
    </row>
    <row r="717" spans="1:12" x14ac:dyDescent="0.2">
      <c r="A717" s="474"/>
      <c r="B717" s="475"/>
      <c r="C717" s="224"/>
      <c r="D717" s="262"/>
      <c r="E717" s="486"/>
      <c r="F717" s="229"/>
      <c r="G717" s="220"/>
      <c r="K717" s="214"/>
      <c r="L717" s="164"/>
    </row>
    <row r="718" spans="1:12" x14ac:dyDescent="0.2">
      <c r="A718" s="474"/>
      <c r="B718" s="475"/>
      <c r="C718" s="224"/>
      <c r="D718" s="262"/>
      <c r="E718" s="486"/>
      <c r="F718" s="229"/>
      <c r="G718" s="220"/>
      <c r="J718" s="411"/>
      <c r="K718" s="418"/>
      <c r="L718" s="164"/>
    </row>
    <row r="719" spans="1:12" x14ac:dyDescent="0.2">
      <c r="A719" s="474"/>
      <c r="B719" s="475"/>
      <c r="C719" s="224"/>
      <c r="D719" s="262"/>
      <c r="E719" s="486"/>
      <c r="F719" s="229"/>
      <c r="G719" s="220"/>
      <c r="K719" s="214"/>
      <c r="L719" s="443"/>
    </row>
    <row r="720" spans="1:12" x14ac:dyDescent="0.2">
      <c r="A720" s="474"/>
      <c r="B720" s="475"/>
      <c r="C720" s="224"/>
      <c r="D720" s="262"/>
      <c r="E720" s="888"/>
      <c r="F720" s="229"/>
      <c r="G720" s="220"/>
      <c r="J720" s="411"/>
      <c r="K720" s="418"/>
      <c r="L720" s="164"/>
    </row>
    <row r="721" spans="1:12" x14ac:dyDescent="0.2">
      <c r="A721" s="474"/>
      <c r="B721" s="475"/>
      <c r="C721" s="224"/>
      <c r="D721" s="262"/>
      <c r="E721" s="486"/>
      <c r="F721" s="229"/>
      <c r="G721" s="220"/>
      <c r="J721" s="411"/>
      <c r="K721" s="418"/>
      <c r="L721" s="164"/>
    </row>
    <row r="722" spans="1:12" x14ac:dyDescent="0.2">
      <c r="A722" s="474"/>
      <c r="B722" s="475"/>
      <c r="C722" s="224"/>
      <c r="D722" s="262"/>
      <c r="E722" s="486"/>
      <c r="F722" s="229"/>
      <c r="G722" s="220"/>
      <c r="L722" s="443"/>
    </row>
    <row r="723" spans="1:12" x14ac:dyDescent="0.2">
      <c r="A723" s="474"/>
      <c r="B723" s="475"/>
      <c r="C723" s="224"/>
      <c r="D723" s="262"/>
      <c r="E723" s="486"/>
      <c r="F723" s="229"/>
      <c r="G723" s="220"/>
    </row>
    <row r="724" spans="1:12" x14ac:dyDescent="0.2">
      <c r="A724" s="474"/>
      <c r="B724" s="475"/>
      <c r="C724" s="224"/>
      <c r="D724" s="262"/>
      <c r="E724" s="486"/>
      <c r="F724" s="229"/>
      <c r="G724" s="220"/>
    </row>
    <row r="725" spans="1:12" x14ac:dyDescent="0.2">
      <c r="A725" s="474"/>
      <c r="B725" s="475"/>
      <c r="C725" s="225"/>
      <c r="D725" s="889"/>
      <c r="E725" s="222"/>
      <c r="F725" s="890"/>
      <c r="G725" s="220"/>
      <c r="J725" s="411" t="s">
        <v>152</v>
      </c>
    </row>
    <row r="726" spans="1:12" x14ac:dyDescent="0.2">
      <c r="A726" s="474"/>
      <c r="B726" s="475"/>
      <c r="C726" s="225"/>
      <c r="D726" s="891"/>
      <c r="E726" s="222"/>
      <c r="F726" s="890"/>
      <c r="G726" s="220"/>
    </row>
    <row r="727" spans="1:12" x14ac:dyDescent="0.2">
      <c r="A727" s="474"/>
      <c r="B727" s="475"/>
      <c r="C727" s="225"/>
      <c r="D727" s="891"/>
      <c r="E727" s="222"/>
      <c r="F727" s="890"/>
      <c r="G727" s="220"/>
    </row>
    <row r="728" spans="1:12" x14ac:dyDescent="0.2">
      <c r="A728" s="474"/>
      <c r="B728" s="475"/>
      <c r="C728" s="225"/>
      <c r="D728" s="262"/>
      <c r="E728" s="222"/>
      <c r="F728" s="890"/>
      <c r="G728" s="220"/>
    </row>
    <row r="729" spans="1:12" x14ac:dyDescent="0.2">
      <c r="A729" s="474"/>
      <c r="B729" s="475"/>
      <c r="C729" s="225"/>
      <c r="D729" s="262"/>
      <c r="E729" s="222"/>
      <c r="F729" s="890" t="s">
        <v>152</v>
      </c>
      <c r="G729" s="220"/>
    </row>
    <row r="730" spans="1:12" x14ac:dyDescent="0.2">
      <c r="A730" s="474"/>
      <c r="B730" s="475"/>
      <c r="C730" s="225"/>
      <c r="D730" s="262"/>
      <c r="E730" s="222"/>
      <c r="F730" s="890"/>
      <c r="G730" s="220"/>
    </row>
    <row r="731" spans="1:12" x14ac:dyDescent="0.2">
      <c r="A731" s="474"/>
      <c r="B731" s="475"/>
      <c r="C731" s="225"/>
      <c r="D731" s="262"/>
      <c r="E731" s="222"/>
      <c r="F731" s="890"/>
      <c r="G731" s="220"/>
    </row>
    <row r="732" spans="1:12" x14ac:dyDescent="0.2">
      <c r="A732" s="474"/>
      <c r="B732" s="475"/>
      <c r="C732" s="224"/>
      <c r="D732" s="262"/>
      <c r="E732" s="486"/>
      <c r="F732" s="229"/>
      <c r="G732" s="220"/>
    </row>
    <row r="733" spans="1:12" x14ac:dyDescent="0.2">
      <c r="A733" s="474"/>
      <c r="B733" s="475"/>
      <c r="C733" s="224"/>
      <c r="D733" s="262"/>
      <c r="E733" s="486"/>
      <c r="F733" s="229"/>
      <c r="G733" s="220"/>
    </row>
    <row r="734" spans="1:12" x14ac:dyDescent="0.2">
      <c r="A734" s="474"/>
      <c r="B734" s="475"/>
      <c r="C734" s="224"/>
      <c r="D734" s="892" t="s">
        <v>150</v>
      </c>
      <c r="E734" s="486"/>
      <c r="F734" s="229"/>
      <c r="G734" s="220"/>
    </row>
    <row r="735" spans="1:12" x14ac:dyDescent="0.2">
      <c r="A735" s="474"/>
      <c r="B735" s="475"/>
      <c r="C735" s="224"/>
      <c r="D735" s="892"/>
      <c r="E735" s="486"/>
      <c r="F735" s="893"/>
      <c r="G735" s="220"/>
    </row>
    <row r="736" spans="1:12" x14ac:dyDescent="0.2">
      <c r="A736" s="474"/>
      <c r="B736" s="475"/>
      <c r="C736" s="224"/>
      <c r="D736" s="894"/>
      <c r="E736" s="493"/>
      <c r="F736" s="893"/>
      <c r="G736" s="220"/>
    </row>
    <row r="737" spans="1:7" x14ac:dyDescent="0.2">
      <c r="A737" s="474"/>
      <c r="B737" s="475"/>
      <c r="C737" s="224"/>
      <c r="D737" s="894"/>
      <c r="E737" s="493"/>
      <c r="F737" s="893"/>
      <c r="G737" s="220"/>
    </row>
    <row r="738" spans="1:7" x14ac:dyDescent="0.2">
      <c r="A738" s="474"/>
      <c r="B738" s="475"/>
      <c r="C738" s="224"/>
      <c r="D738" s="894"/>
      <c r="E738" s="493"/>
      <c r="F738" s="893"/>
      <c r="G738" s="220"/>
    </row>
    <row r="739" spans="1:7" x14ac:dyDescent="0.2">
      <c r="A739" s="474"/>
      <c r="B739" s="475"/>
      <c r="C739" s="224"/>
      <c r="D739" s="516"/>
      <c r="E739" s="493"/>
      <c r="F739" s="895"/>
      <c r="G739" s="220"/>
    </row>
    <row r="740" spans="1:7" x14ac:dyDescent="0.2">
      <c r="A740" s="474"/>
      <c r="B740" s="475"/>
      <c r="C740" s="224" t="s">
        <v>8</v>
      </c>
      <c r="D740" s="264"/>
      <c r="E740" s="493"/>
      <c r="F740" s="895"/>
      <c r="G740" s="220"/>
    </row>
    <row r="741" spans="1:7" x14ac:dyDescent="0.2">
      <c r="A741" s="474"/>
      <c r="B741" s="475"/>
      <c r="C741" s="224"/>
      <c r="D741" s="894"/>
      <c r="E741" s="493"/>
      <c r="F741" s="896"/>
      <c r="G741" s="220" t="s">
        <v>8</v>
      </c>
    </row>
    <row r="742" spans="1:7" ht="13.5" thickBot="1" x14ac:dyDescent="0.25">
      <c r="A742" s="505"/>
      <c r="B742" s="897"/>
      <c r="C742" s="898"/>
      <c r="D742" s="899"/>
      <c r="E742" s="897"/>
      <c r="F742" s="508" t="s">
        <v>15</v>
      </c>
      <c r="G742" s="509">
        <f>SUM(G708:G741)</f>
        <v>30000</v>
      </c>
    </row>
    <row r="743" spans="1:7" ht="13.5" thickTop="1" x14ac:dyDescent="0.2">
      <c r="A743" s="459" t="s">
        <v>4035</v>
      </c>
      <c r="B743" s="900"/>
      <c r="C743" s="449"/>
      <c r="D743" s="264"/>
      <c r="E743" s="900"/>
      <c r="F743" s="901"/>
      <c r="G743" s="462"/>
    </row>
    <row r="744" spans="1:7" ht="13.5" thickBot="1" x14ac:dyDescent="0.25">
      <c r="A744" s="1334" t="s">
        <v>1254</v>
      </c>
      <c r="B744" s="1335"/>
      <c r="C744" s="1335"/>
      <c r="D744" s="1335"/>
      <c r="E744" s="1335"/>
      <c r="F744" s="1335"/>
      <c r="G744" s="1336"/>
    </row>
    <row r="745" spans="1:7" ht="13.5" thickTop="1" x14ac:dyDescent="0.2">
      <c r="A745" s="1221"/>
      <c r="B745" s="1222"/>
      <c r="C745" s="1222"/>
      <c r="D745" s="515" t="s">
        <v>11</v>
      </c>
      <c r="E745" s="1223" t="s">
        <v>12</v>
      </c>
      <c r="F745" s="1223"/>
      <c r="G745" s="1224"/>
    </row>
    <row r="746" spans="1:7" x14ac:dyDescent="0.2">
      <c r="A746" s="1225" t="s">
        <v>17</v>
      </c>
      <c r="B746" s="1226"/>
      <c r="C746" s="1226"/>
      <c r="D746" s="515"/>
      <c r="E746" s="1227"/>
      <c r="F746" s="1228"/>
      <c r="G746" s="1229"/>
    </row>
    <row r="747" spans="1:7" x14ac:dyDescent="0.2">
      <c r="A747" s="1225" t="s">
        <v>38</v>
      </c>
      <c r="B747" s="1226"/>
      <c r="C747" s="1226"/>
      <c r="D747" s="517" t="s">
        <v>566</v>
      </c>
      <c r="E747" s="1303" t="s">
        <v>142</v>
      </c>
      <c r="F747" s="1230"/>
      <c r="G747" s="1231"/>
    </row>
    <row r="748" spans="1:7" ht="13.5" thickBot="1" x14ac:dyDescent="0.25">
      <c r="A748" s="1276" t="s">
        <v>39</v>
      </c>
      <c r="B748" s="1277"/>
      <c r="C748" s="1277"/>
      <c r="D748" s="518" t="s">
        <v>303</v>
      </c>
      <c r="E748" s="1279" t="s">
        <v>0</v>
      </c>
      <c r="F748" s="1279"/>
      <c r="G748" s="1280"/>
    </row>
    <row r="749" spans="1:7" ht="16.5" x14ac:dyDescent="0.25">
      <c r="A749" s="1152" t="s">
        <v>29</v>
      </c>
      <c r="B749" s="1153"/>
      <c r="C749" s="1153"/>
      <c r="D749" s="1153"/>
      <c r="E749" s="1153"/>
      <c r="F749" s="1153"/>
      <c r="G749" s="1154"/>
    </row>
    <row r="750" spans="1:7" x14ac:dyDescent="0.2">
      <c r="A750" s="1155" t="s">
        <v>48</v>
      </c>
      <c r="B750" s="1156"/>
      <c r="C750" s="1156"/>
      <c r="D750" s="1156"/>
      <c r="E750" s="1156"/>
      <c r="F750" s="1156"/>
      <c r="G750" s="1157"/>
    </row>
    <row r="751" spans="1:7" x14ac:dyDescent="0.2">
      <c r="A751" s="1158" t="s">
        <v>49</v>
      </c>
      <c r="B751" s="1159"/>
      <c r="C751" s="1159"/>
      <c r="D751" s="1159"/>
      <c r="E751" s="1159"/>
      <c r="F751" s="1159"/>
      <c r="G751" s="1160"/>
    </row>
    <row r="752" spans="1:7" x14ac:dyDescent="0.2">
      <c r="A752" s="6"/>
      <c r="B752" s="99"/>
      <c r="C752" s="8"/>
      <c r="D752" s="9"/>
      <c r="E752" s="99"/>
      <c r="F752" s="10"/>
      <c r="G752" s="11" t="s">
        <v>8</v>
      </c>
    </row>
    <row r="753" spans="1:7" x14ac:dyDescent="0.2">
      <c r="A753" s="12" t="s">
        <v>1</v>
      </c>
      <c r="B753" s="13"/>
      <c r="C753" s="14" t="s">
        <v>16</v>
      </c>
      <c r="D753" s="13"/>
      <c r="E753" s="343" t="s">
        <v>1626</v>
      </c>
      <c r="F753" s="60"/>
      <c r="G753" s="344" t="s">
        <v>1619</v>
      </c>
    </row>
    <row r="754" spans="1:7" x14ac:dyDescent="0.2">
      <c r="A754" s="17" t="s">
        <v>8</v>
      </c>
      <c r="B754" s="100"/>
      <c r="C754" s="19"/>
      <c r="D754" s="4"/>
      <c r="E754" s="1145"/>
      <c r="F754" s="1146"/>
      <c r="G754" s="20"/>
    </row>
    <row r="755" spans="1:7" x14ac:dyDescent="0.2">
      <c r="A755" s="21" t="s">
        <v>37</v>
      </c>
      <c r="B755" s="22"/>
      <c r="C755" s="22"/>
      <c r="D755" s="22"/>
      <c r="E755" s="23" t="s">
        <v>46</v>
      </c>
      <c r="F755" s="24"/>
      <c r="G755" s="20" t="s">
        <v>50</v>
      </c>
    </row>
    <row r="756" spans="1:7" x14ac:dyDescent="0.2">
      <c r="A756" s="6"/>
      <c r="B756" s="99"/>
      <c r="C756" s="8"/>
      <c r="D756" s="8"/>
      <c r="E756" s="1147"/>
      <c r="F756" s="1148"/>
      <c r="G756" s="25"/>
    </row>
    <row r="757" spans="1:7" ht="26.25" thickBot="1" x14ac:dyDescent="0.25">
      <c r="A757" s="26" t="s">
        <v>47</v>
      </c>
      <c r="B757" s="161" t="s">
        <v>23</v>
      </c>
      <c r="C757" s="28" t="s">
        <v>34</v>
      </c>
      <c r="D757" s="110" t="s">
        <v>53</v>
      </c>
      <c r="E757" s="114" t="s">
        <v>54</v>
      </c>
      <c r="F757" s="111" t="s">
        <v>55</v>
      </c>
      <c r="G757" s="112" t="s">
        <v>35</v>
      </c>
    </row>
    <row r="758" spans="1:7" ht="13.5" thickTop="1" x14ac:dyDescent="0.2">
      <c r="A758" s="29">
        <v>1</v>
      </c>
      <c r="B758" s="101"/>
      <c r="C758" s="403" t="s">
        <v>149</v>
      </c>
      <c r="D758" s="363" t="s">
        <v>1659</v>
      </c>
      <c r="E758" s="102">
        <v>250</v>
      </c>
      <c r="F758" s="163">
        <v>200</v>
      </c>
      <c r="G758" s="353">
        <f>F758*E758</f>
        <v>50000</v>
      </c>
    </row>
    <row r="759" spans="1:7" x14ac:dyDescent="0.2">
      <c r="A759" s="29">
        <v>2</v>
      </c>
      <c r="B759" s="101"/>
      <c r="C759" s="403" t="s">
        <v>149</v>
      </c>
      <c r="D759" s="363" t="s">
        <v>425</v>
      </c>
      <c r="E759" s="102">
        <v>250</v>
      </c>
      <c r="F759" s="163">
        <v>350</v>
      </c>
      <c r="G759" s="35">
        <f>F759*E759</f>
        <v>87500</v>
      </c>
    </row>
    <row r="760" spans="1:7" x14ac:dyDescent="0.2">
      <c r="A760" s="29"/>
      <c r="B760" s="101"/>
      <c r="C760" s="403"/>
      <c r="D760" s="363" t="s">
        <v>1620</v>
      </c>
      <c r="E760" s="102"/>
      <c r="F760" s="163"/>
      <c r="G760" s="35"/>
    </row>
    <row r="761" spans="1:7" x14ac:dyDescent="0.2">
      <c r="A761" s="29">
        <v>3</v>
      </c>
      <c r="B761" s="101"/>
      <c r="C761" s="403" t="s">
        <v>149</v>
      </c>
      <c r="D761" s="165" t="s">
        <v>1621</v>
      </c>
      <c r="E761" s="102">
        <v>250</v>
      </c>
      <c r="F761" s="163">
        <v>200</v>
      </c>
      <c r="G761" s="353">
        <f>F761*E761</f>
        <v>50000</v>
      </c>
    </row>
    <row r="762" spans="1:7" x14ac:dyDescent="0.2">
      <c r="A762" s="29"/>
      <c r="B762" s="101"/>
      <c r="C762" s="403"/>
      <c r="D762" s="357"/>
      <c r="E762" s="102"/>
      <c r="F762" s="163"/>
      <c r="G762" s="35"/>
    </row>
    <row r="763" spans="1:7" x14ac:dyDescent="0.2">
      <c r="A763" s="29"/>
      <c r="B763" s="101"/>
      <c r="C763" s="403"/>
      <c r="D763" s="365" t="s">
        <v>737</v>
      </c>
      <c r="E763" s="102"/>
      <c r="F763" s="163"/>
      <c r="G763" s="35"/>
    </row>
    <row r="764" spans="1:7" x14ac:dyDescent="0.2">
      <c r="A764" s="29"/>
      <c r="B764" s="101"/>
      <c r="C764" s="403"/>
      <c r="D764" s="165"/>
      <c r="E764" s="102"/>
      <c r="F764" s="163"/>
      <c r="G764" s="35"/>
    </row>
    <row r="765" spans="1:7" x14ac:dyDescent="0.2">
      <c r="A765" s="29"/>
      <c r="B765" s="101"/>
      <c r="C765" s="31"/>
      <c r="D765" s="165"/>
      <c r="E765" s="102"/>
      <c r="F765" s="163"/>
      <c r="G765" s="35"/>
    </row>
    <row r="766" spans="1:7" x14ac:dyDescent="0.2">
      <c r="A766" s="29"/>
      <c r="B766" s="101"/>
      <c r="C766" s="31"/>
      <c r="D766" s="165"/>
      <c r="E766" s="102"/>
      <c r="F766" s="163"/>
      <c r="G766" s="35"/>
    </row>
    <row r="767" spans="1:7" x14ac:dyDescent="0.2">
      <c r="A767" s="29"/>
      <c r="B767" s="101"/>
      <c r="C767" s="31"/>
      <c r="D767" s="165"/>
      <c r="E767" s="102"/>
      <c r="F767" s="163"/>
      <c r="G767" s="35"/>
    </row>
    <row r="768" spans="1:7" x14ac:dyDescent="0.2">
      <c r="A768" s="29"/>
      <c r="B768" s="101"/>
      <c r="C768" s="31"/>
      <c r="D768" s="67"/>
      <c r="E768" s="102"/>
      <c r="F768" s="163"/>
      <c r="G768" s="35"/>
    </row>
    <row r="769" spans="1:7" x14ac:dyDescent="0.2">
      <c r="A769" s="29"/>
      <c r="B769" s="101"/>
      <c r="C769" s="31"/>
      <c r="D769" s="67"/>
      <c r="E769" s="102"/>
      <c r="F769" s="163"/>
      <c r="G769" s="35"/>
    </row>
    <row r="770" spans="1:7" x14ac:dyDescent="0.2">
      <c r="A770" s="29"/>
      <c r="B770" s="101"/>
      <c r="C770" s="31"/>
      <c r="D770" s="165" t="s">
        <v>152</v>
      </c>
      <c r="E770" s="166"/>
      <c r="F770" s="163"/>
      <c r="G770" s="167"/>
    </row>
    <row r="771" spans="1:7" x14ac:dyDescent="0.2">
      <c r="A771" s="29"/>
      <c r="B771" s="101"/>
      <c r="C771" s="31"/>
      <c r="D771" s="165"/>
      <c r="E771" s="102"/>
      <c r="F771" s="163"/>
      <c r="G771" s="167"/>
    </row>
    <row r="772" spans="1:7" x14ac:dyDescent="0.2">
      <c r="A772" s="29"/>
      <c r="B772" s="101"/>
      <c r="C772" s="31"/>
      <c r="D772" s="67"/>
      <c r="E772" s="102"/>
      <c r="F772" s="163"/>
      <c r="G772" s="167"/>
    </row>
    <row r="773" spans="1:7" x14ac:dyDescent="0.2">
      <c r="A773" s="29"/>
      <c r="B773" s="101"/>
      <c r="C773" s="31"/>
      <c r="D773" s="67"/>
      <c r="E773" s="102"/>
      <c r="F773" s="163"/>
      <c r="G773" s="167"/>
    </row>
    <row r="774" spans="1:7" x14ac:dyDescent="0.2">
      <c r="A774" s="29"/>
      <c r="B774" s="101"/>
      <c r="C774" s="31"/>
      <c r="D774" s="67"/>
      <c r="E774" s="102"/>
      <c r="F774" s="163"/>
      <c r="G774" s="167"/>
    </row>
    <row r="775" spans="1:7" x14ac:dyDescent="0.2">
      <c r="A775" s="29"/>
      <c r="B775" s="101"/>
      <c r="C775" s="41"/>
      <c r="D775" s="168"/>
      <c r="E775" s="77"/>
      <c r="F775" s="169"/>
      <c r="G775" s="167"/>
    </row>
    <row r="776" spans="1:7" x14ac:dyDescent="0.2">
      <c r="A776" s="29"/>
      <c r="B776" s="101"/>
      <c r="C776" s="41"/>
      <c r="D776" s="341"/>
      <c r="E776" s="77"/>
      <c r="F776" s="169"/>
      <c r="G776" s="167"/>
    </row>
    <row r="777" spans="1:7" x14ac:dyDescent="0.2">
      <c r="A777" s="29"/>
      <c r="B777" s="101"/>
      <c r="C777" s="41"/>
      <c r="D777" s="341"/>
      <c r="E777" s="77"/>
      <c r="F777" s="169"/>
      <c r="G777" s="167"/>
    </row>
    <row r="778" spans="1:7" x14ac:dyDescent="0.2">
      <c r="A778" s="29"/>
      <c r="B778" s="101"/>
      <c r="C778" s="41"/>
      <c r="D778" s="67"/>
      <c r="E778" s="77"/>
      <c r="F778" s="169"/>
      <c r="G778" s="35"/>
    </row>
    <row r="779" spans="1:7" x14ac:dyDescent="0.2">
      <c r="A779" s="29"/>
      <c r="B779" s="101"/>
      <c r="C779" s="41"/>
      <c r="D779" s="365" t="s">
        <v>150</v>
      </c>
      <c r="E779" s="77"/>
      <c r="F779" s="169" t="s">
        <v>152</v>
      </c>
      <c r="G779" s="35"/>
    </row>
    <row r="780" spans="1:7" x14ac:dyDescent="0.2">
      <c r="A780" s="29"/>
      <c r="B780" s="101"/>
      <c r="C780" s="41"/>
      <c r="D780" s="67"/>
      <c r="E780" s="77"/>
      <c r="F780" s="169"/>
      <c r="G780" s="35"/>
    </row>
    <row r="781" spans="1:7" x14ac:dyDescent="0.2">
      <c r="A781" s="29"/>
      <c r="B781" s="101"/>
      <c r="C781" s="41"/>
      <c r="D781" s="67"/>
      <c r="E781" s="77"/>
      <c r="F781" s="169"/>
      <c r="G781" s="35"/>
    </row>
    <row r="782" spans="1:7" x14ac:dyDescent="0.2">
      <c r="A782" s="29"/>
      <c r="B782" s="101"/>
      <c r="C782" s="31"/>
      <c r="D782" s="67"/>
      <c r="E782" s="102"/>
      <c r="F782" s="163"/>
      <c r="G782" s="35"/>
    </row>
    <row r="783" spans="1:7" x14ac:dyDescent="0.2">
      <c r="A783" s="29"/>
      <c r="B783" s="101"/>
      <c r="C783" s="31"/>
      <c r="D783" s="67"/>
      <c r="E783" s="102"/>
      <c r="F783" s="163"/>
      <c r="G783" s="35"/>
    </row>
    <row r="784" spans="1:7" x14ac:dyDescent="0.2">
      <c r="A784" s="29"/>
      <c r="B784" s="101"/>
      <c r="C784" s="31"/>
      <c r="D784" s="170" t="s">
        <v>150</v>
      </c>
      <c r="E784" s="102"/>
      <c r="F784" s="163"/>
      <c r="G784" s="35"/>
    </row>
    <row r="785" spans="1:12" x14ac:dyDescent="0.2">
      <c r="A785" s="29"/>
      <c r="B785" s="101"/>
      <c r="C785" s="31"/>
      <c r="D785" s="170"/>
      <c r="E785" s="102"/>
      <c r="F785" s="171"/>
      <c r="G785" s="35"/>
      <c r="J785" s="411" t="s">
        <v>8</v>
      </c>
    </row>
    <row r="786" spans="1:12" x14ac:dyDescent="0.2">
      <c r="A786" s="29"/>
      <c r="B786" s="101"/>
      <c r="C786" s="31"/>
      <c r="D786" s="32"/>
      <c r="E786" s="104"/>
      <c r="F786" s="171"/>
      <c r="G786" s="35"/>
    </row>
    <row r="787" spans="1:12" x14ac:dyDescent="0.2">
      <c r="A787" s="29"/>
      <c r="B787" s="101"/>
      <c r="C787" s="31"/>
      <c r="D787" s="32"/>
      <c r="E787" s="104"/>
      <c r="F787" s="171"/>
      <c r="G787" s="35"/>
    </row>
    <row r="788" spans="1:12" x14ac:dyDescent="0.2">
      <c r="A788" s="29"/>
      <c r="B788" s="101"/>
      <c r="C788" s="31"/>
      <c r="D788" s="32"/>
      <c r="E788" s="104"/>
      <c r="F788" s="171"/>
      <c r="G788" s="35"/>
    </row>
    <row r="789" spans="1:12" x14ac:dyDescent="0.2">
      <c r="A789" s="29"/>
      <c r="B789" s="101"/>
      <c r="C789" s="31"/>
      <c r="D789" s="39"/>
      <c r="E789" s="104"/>
      <c r="F789" s="172"/>
      <c r="G789" s="35"/>
      <c r="J789" s="411" t="s">
        <v>8</v>
      </c>
      <c r="K789" s="411" t="s">
        <v>8</v>
      </c>
      <c r="L789" s="411" t="s">
        <v>8</v>
      </c>
    </row>
    <row r="790" spans="1:12" x14ac:dyDescent="0.2">
      <c r="A790" s="29"/>
      <c r="B790" s="101"/>
      <c r="C790" s="31" t="s">
        <v>8</v>
      </c>
      <c r="E790" s="104"/>
      <c r="F790" s="172"/>
      <c r="G790" s="35"/>
      <c r="K790" s="411" t="s">
        <v>8</v>
      </c>
    </row>
    <row r="791" spans="1:12" x14ac:dyDescent="0.2">
      <c r="A791" s="29"/>
      <c r="B791" s="101"/>
      <c r="C791" s="31"/>
      <c r="D791" s="32"/>
      <c r="E791" s="104"/>
      <c r="F791" s="173"/>
      <c r="G791" s="167" t="s">
        <v>8</v>
      </c>
    </row>
    <row r="792" spans="1:12" ht="13.5" thickBot="1" x14ac:dyDescent="0.25">
      <c r="A792" s="45"/>
      <c r="B792" s="174"/>
      <c r="C792" s="47"/>
      <c r="D792" s="175"/>
      <c r="E792" s="174"/>
      <c r="F792" s="49" t="s">
        <v>15</v>
      </c>
      <c r="G792" s="50">
        <f>SUM(G758:G791)</f>
        <v>187500</v>
      </c>
    </row>
    <row r="793" spans="1:12" ht="13.5" thickTop="1" x14ac:dyDescent="0.2">
      <c r="A793" s="342" t="s">
        <v>1622</v>
      </c>
      <c r="B793" s="176"/>
      <c r="E793" s="176"/>
      <c r="G793" s="20"/>
    </row>
    <row r="794" spans="1:12" ht="13.5" thickBot="1" x14ac:dyDescent="0.25">
      <c r="A794" s="614"/>
      <c r="B794" s="615"/>
      <c r="C794" s="1285" t="s">
        <v>1623</v>
      </c>
      <c r="D794" s="1332"/>
      <c r="E794" s="1332"/>
      <c r="F794" s="1332"/>
      <c r="G794" s="1333"/>
    </row>
    <row r="795" spans="1:12" ht="13.5" thickTop="1" x14ac:dyDescent="0.2">
      <c r="A795" s="1130"/>
      <c r="B795" s="1131"/>
      <c r="C795" s="1131"/>
      <c r="D795" s="57" t="s">
        <v>11</v>
      </c>
      <c r="E795" s="1132" t="s">
        <v>12</v>
      </c>
      <c r="F795" s="1132"/>
      <c r="G795" s="1133"/>
    </row>
    <row r="796" spans="1:12" x14ac:dyDescent="0.2">
      <c r="A796" s="1134" t="s">
        <v>17</v>
      </c>
      <c r="B796" s="1135"/>
      <c r="C796" s="1135"/>
      <c r="D796" s="57"/>
      <c r="E796" s="1136"/>
      <c r="F796" s="1137"/>
      <c r="G796" s="1138"/>
    </row>
    <row r="797" spans="1:12" x14ac:dyDescent="0.2">
      <c r="A797" s="1134" t="s">
        <v>38</v>
      </c>
      <c r="B797" s="1135"/>
      <c r="C797" s="1135"/>
      <c r="D797" s="58" t="s">
        <v>566</v>
      </c>
      <c r="E797" s="1194" t="s">
        <v>142</v>
      </c>
      <c r="F797" s="1139"/>
      <c r="G797" s="1140"/>
    </row>
    <row r="798" spans="1:12" ht="13.5" thickBot="1" x14ac:dyDescent="0.25">
      <c r="A798" s="1141" t="s">
        <v>39</v>
      </c>
      <c r="B798" s="1142"/>
      <c r="C798" s="1142"/>
      <c r="D798" s="59" t="s">
        <v>303</v>
      </c>
      <c r="E798" s="1143" t="s">
        <v>0</v>
      </c>
      <c r="F798" s="1143"/>
      <c r="G798" s="1144"/>
    </row>
    <row r="799" spans="1:12" ht="16.5" x14ac:dyDescent="0.25">
      <c r="A799" s="1152" t="s">
        <v>29</v>
      </c>
      <c r="B799" s="1153"/>
      <c r="C799" s="1153"/>
      <c r="D799" s="1153"/>
      <c r="E799" s="1153"/>
      <c r="F799" s="1153"/>
      <c r="G799" s="1154"/>
    </row>
    <row r="800" spans="1:12" x14ac:dyDescent="0.2">
      <c r="A800" s="1155" t="s">
        <v>48</v>
      </c>
      <c r="B800" s="1156"/>
      <c r="C800" s="1156"/>
      <c r="D800" s="1156"/>
      <c r="E800" s="1156"/>
      <c r="F800" s="1156"/>
      <c r="G800" s="1157"/>
    </row>
    <row r="801" spans="1:10" x14ac:dyDescent="0.2">
      <c r="A801" s="1158" t="s">
        <v>49</v>
      </c>
      <c r="B801" s="1159"/>
      <c r="C801" s="1159"/>
      <c r="D801" s="1159"/>
      <c r="E801" s="1159"/>
      <c r="F801" s="1159"/>
      <c r="G801" s="1160"/>
    </row>
    <row r="802" spans="1:10" x14ac:dyDescent="0.2">
      <c r="A802" s="6"/>
      <c r="B802" s="99"/>
      <c r="C802" s="8"/>
      <c r="D802" s="9"/>
      <c r="E802" s="99"/>
      <c r="F802" s="10"/>
      <c r="G802" s="11" t="s">
        <v>8</v>
      </c>
    </row>
    <row r="803" spans="1:10" x14ac:dyDescent="0.2">
      <c r="A803" s="12" t="s">
        <v>1</v>
      </c>
      <c r="B803" s="13"/>
      <c r="C803" s="14" t="s">
        <v>16</v>
      </c>
      <c r="D803" s="13"/>
      <c r="E803" s="343" t="s">
        <v>2051</v>
      </c>
      <c r="F803" s="60"/>
      <c r="G803" s="344" t="s">
        <v>2044</v>
      </c>
    </row>
    <row r="804" spans="1:10" x14ac:dyDescent="0.2">
      <c r="A804" s="17" t="s">
        <v>8</v>
      </c>
      <c r="B804" s="100"/>
      <c r="C804" s="19"/>
      <c r="D804" s="4"/>
      <c r="E804" s="1145"/>
      <c r="F804" s="1146"/>
      <c r="G804" s="20"/>
    </row>
    <row r="805" spans="1:10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10" x14ac:dyDescent="0.2">
      <c r="A806" s="6"/>
      <c r="B806" s="99"/>
      <c r="C806" s="8"/>
      <c r="D806" s="8"/>
      <c r="E806" s="1147"/>
      <c r="F806" s="1148"/>
      <c r="G806" s="25"/>
    </row>
    <row r="807" spans="1:10" ht="26.25" thickBot="1" x14ac:dyDescent="0.25">
      <c r="A807" s="26" t="s">
        <v>47</v>
      </c>
      <c r="B807" s="161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10" ht="13.5" thickTop="1" x14ac:dyDescent="0.2">
      <c r="A808" s="29">
        <v>1</v>
      </c>
      <c r="B808" s="101"/>
      <c r="C808" s="403" t="s">
        <v>149</v>
      </c>
      <c r="D808" s="363" t="s">
        <v>2045</v>
      </c>
      <c r="E808" s="102">
        <v>20</v>
      </c>
      <c r="F808" s="579">
        <v>190</v>
      </c>
      <c r="G808" s="353">
        <f>F808*E808</f>
        <v>3800</v>
      </c>
      <c r="J808" s="2">
        <f>3800/20</f>
        <v>190</v>
      </c>
    </row>
    <row r="809" spans="1:10" x14ac:dyDescent="0.2">
      <c r="A809" s="29"/>
      <c r="B809" s="101"/>
      <c r="C809" s="403"/>
      <c r="D809" s="363" t="s">
        <v>2046</v>
      </c>
      <c r="E809" s="102"/>
      <c r="F809" s="163"/>
      <c r="G809" s="35"/>
    </row>
    <row r="810" spans="1:10" x14ac:dyDescent="0.2">
      <c r="A810" s="29"/>
      <c r="B810" s="101"/>
      <c r="C810" s="403"/>
      <c r="D810" s="363"/>
      <c r="E810" s="102"/>
      <c r="F810" s="163"/>
      <c r="G810" s="35"/>
    </row>
    <row r="811" spans="1:10" x14ac:dyDescent="0.2">
      <c r="A811" s="29"/>
      <c r="B811" s="101"/>
      <c r="C811" s="403"/>
      <c r="D811" s="165"/>
      <c r="E811" s="102"/>
      <c r="F811" s="163"/>
      <c r="G811" s="353"/>
    </row>
    <row r="812" spans="1:10" x14ac:dyDescent="0.2">
      <c r="A812" s="29"/>
      <c r="B812" s="101"/>
      <c r="C812" s="403"/>
      <c r="D812" s="357"/>
      <c r="E812" s="102"/>
      <c r="F812" s="163"/>
      <c r="G812" s="35"/>
    </row>
    <row r="813" spans="1:10" x14ac:dyDescent="0.2">
      <c r="A813" s="29"/>
      <c r="B813" s="101"/>
      <c r="C813" s="403"/>
      <c r="D813" s="365"/>
      <c r="E813" s="102"/>
      <c r="F813" s="163"/>
      <c r="G813" s="35"/>
    </row>
    <row r="814" spans="1:10" x14ac:dyDescent="0.2">
      <c r="A814" s="29"/>
      <c r="B814" s="101"/>
      <c r="C814" s="403"/>
      <c r="D814" s="165"/>
      <c r="E814" s="102"/>
      <c r="F814" s="163"/>
      <c r="G814" s="35"/>
    </row>
    <row r="815" spans="1:10" x14ac:dyDescent="0.2">
      <c r="A815" s="29"/>
      <c r="B815" s="101"/>
      <c r="C815" s="31"/>
      <c r="E815" s="102"/>
      <c r="F815" s="163"/>
      <c r="G815" s="35"/>
    </row>
    <row r="816" spans="1:10" x14ac:dyDescent="0.2">
      <c r="A816" s="29"/>
      <c r="B816" s="101"/>
      <c r="C816" s="31"/>
      <c r="D816" s="165"/>
      <c r="E816" s="102"/>
      <c r="F816" s="163"/>
      <c r="G816" s="35"/>
    </row>
    <row r="817" spans="1:7" x14ac:dyDescent="0.2">
      <c r="A817" s="29"/>
      <c r="B817" s="101"/>
      <c r="C817" s="31"/>
      <c r="D817" s="165"/>
      <c r="E817" s="102"/>
      <c r="F817" s="163"/>
      <c r="G817" s="35"/>
    </row>
    <row r="818" spans="1:7" x14ac:dyDescent="0.2">
      <c r="A818" s="29"/>
      <c r="B818" s="101"/>
      <c r="C818" s="31"/>
      <c r="D818" s="67"/>
      <c r="E818" s="102"/>
      <c r="F818" s="163"/>
      <c r="G818" s="35"/>
    </row>
    <row r="819" spans="1:7" x14ac:dyDescent="0.2">
      <c r="A819" s="29"/>
      <c r="B819" s="101"/>
      <c r="C819" s="31"/>
      <c r="D819" s="67"/>
      <c r="E819" s="102"/>
      <c r="F819" s="163"/>
      <c r="G819" s="35"/>
    </row>
    <row r="820" spans="1:7" x14ac:dyDescent="0.2">
      <c r="A820" s="29"/>
      <c r="B820" s="101"/>
      <c r="C820" s="31"/>
      <c r="D820" s="165" t="s">
        <v>152</v>
      </c>
      <c r="E820" s="166"/>
      <c r="F820" s="163"/>
      <c r="G820" s="167"/>
    </row>
    <row r="821" spans="1:7" x14ac:dyDescent="0.2">
      <c r="A821" s="29"/>
      <c r="B821" s="101"/>
      <c r="C821" s="31"/>
      <c r="D821" s="165"/>
      <c r="E821" s="102"/>
      <c r="F821" s="163"/>
      <c r="G821" s="167"/>
    </row>
    <row r="822" spans="1:7" x14ac:dyDescent="0.2">
      <c r="A822" s="29"/>
      <c r="B822" s="101"/>
      <c r="C822" s="31"/>
      <c r="D822" s="67"/>
      <c r="E822" s="102"/>
      <c r="F822" s="163"/>
      <c r="G822" s="167"/>
    </row>
    <row r="823" spans="1:7" x14ac:dyDescent="0.2">
      <c r="A823" s="29"/>
      <c r="B823" s="101"/>
      <c r="C823" s="31"/>
      <c r="D823" s="67"/>
      <c r="E823" s="102"/>
      <c r="F823" s="163"/>
      <c r="G823" s="167"/>
    </row>
    <row r="824" spans="1:7" x14ac:dyDescent="0.2">
      <c r="A824" s="29"/>
      <c r="B824" s="101"/>
      <c r="C824" s="31"/>
      <c r="D824" s="67"/>
      <c r="E824" s="102"/>
      <c r="F824" s="163"/>
      <c r="G824" s="167"/>
    </row>
    <row r="825" spans="1:7" x14ac:dyDescent="0.2">
      <c r="A825" s="29"/>
      <c r="B825" s="101"/>
      <c r="C825" s="41"/>
      <c r="D825" s="168"/>
      <c r="E825" s="77"/>
      <c r="F825" s="169"/>
      <c r="G825" s="167"/>
    </row>
    <row r="826" spans="1:7" x14ac:dyDescent="0.2">
      <c r="A826" s="29"/>
      <c r="B826" s="101"/>
      <c r="C826" s="41"/>
      <c r="D826" s="341"/>
      <c r="E826" s="77"/>
      <c r="F826" s="169"/>
      <c r="G826" s="167"/>
    </row>
    <row r="827" spans="1:7" x14ac:dyDescent="0.2">
      <c r="A827" s="29"/>
      <c r="B827" s="101"/>
      <c r="C827" s="41"/>
      <c r="D827" s="341"/>
      <c r="E827" s="77"/>
      <c r="F827" s="169"/>
      <c r="G827" s="167"/>
    </row>
    <row r="828" spans="1:7" x14ac:dyDescent="0.2">
      <c r="A828" s="29"/>
      <c r="B828" s="101"/>
      <c r="C828" s="41"/>
      <c r="D828" s="67"/>
      <c r="E828" s="77"/>
      <c r="F828" s="169"/>
      <c r="G828" s="35"/>
    </row>
    <row r="829" spans="1:7" x14ac:dyDescent="0.2">
      <c r="A829" s="29"/>
      <c r="B829" s="101"/>
      <c r="C829" s="41"/>
      <c r="D829" s="67"/>
      <c r="E829" s="77"/>
      <c r="F829" s="169"/>
      <c r="G829" s="35"/>
    </row>
    <row r="830" spans="1:7" x14ac:dyDescent="0.2">
      <c r="A830" s="29"/>
      <c r="B830" s="101"/>
      <c r="C830" s="31"/>
      <c r="D830" s="67"/>
      <c r="E830" s="102"/>
      <c r="F830" s="163"/>
      <c r="G830" s="35"/>
    </row>
    <row r="831" spans="1:7" x14ac:dyDescent="0.2">
      <c r="A831" s="29"/>
      <c r="B831" s="101"/>
      <c r="C831" s="31"/>
      <c r="D831" s="67"/>
      <c r="E831" s="102"/>
      <c r="F831" s="163"/>
      <c r="G831" s="35"/>
    </row>
    <row r="832" spans="1:7" x14ac:dyDescent="0.2">
      <c r="A832" s="29"/>
      <c r="B832" s="101"/>
      <c r="C832" s="31"/>
      <c r="D832" s="170" t="s">
        <v>150</v>
      </c>
      <c r="E832" s="102"/>
      <c r="F832" s="163"/>
      <c r="G832" s="35"/>
    </row>
    <row r="833" spans="1:7" x14ac:dyDescent="0.2">
      <c r="A833" s="29"/>
      <c r="B833" s="101"/>
      <c r="C833" s="31"/>
      <c r="D833" s="170"/>
      <c r="E833" s="102"/>
      <c r="F833" s="171"/>
      <c r="G833" s="35"/>
    </row>
    <row r="834" spans="1:7" x14ac:dyDescent="0.2">
      <c r="A834" s="29"/>
      <c r="B834" s="101"/>
      <c r="C834" s="31"/>
      <c r="D834" s="32"/>
      <c r="E834" s="104"/>
      <c r="F834" s="171"/>
      <c r="G834" s="35"/>
    </row>
    <row r="835" spans="1:7" x14ac:dyDescent="0.2">
      <c r="A835" s="29"/>
      <c r="B835" s="101"/>
      <c r="C835" s="31"/>
      <c r="D835" s="32"/>
      <c r="E835" s="104"/>
      <c r="F835" s="171"/>
      <c r="G835" s="35"/>
    </row>
    <row r="836" spans="1:7" x14ac:dyDescent="0.2">
      <c r="A836" s="29"/>
      <c r="B836" s="101"/>
      <c r="C836" s="31"/>
      <c r="D836" s="32"/>
      <c r="E836" s="104"/>
      <c r="F836" s="171"/>
      <c r="G836" s="35"/>
    </row>
    <row r="837" spans="1:7" x14ac:dyDescent="0.2">
      <c r="A837" s="29"/>
      <c r="B837" s="101"/>
      <c r="C837" s="31"/>
      <c r="D837" s="39"/>
      <c r="E837" s="104"/>
      <c r="F837" s="172"/>
      <c r="G837" s="35"/>
    </row>
    <row r="838" spans="1:7" x14ac:dyDescent="0.2">
      <c r="A838" s="29"/>
      <c r="B838" s="101"/>
      <c r="C838" s="31" t="s">
        <v>8</v>
      </c>
      <c r="E838" s="104"/>
      <c r="F838" s="172"/>
      <c r="G838" s="35"/>
    </row>
    <row r="839" spans="1:7" x14ac:dyDescent="0.2">
      <c r="A839" s="29"/>
      <c r="B839" s="101"/>
      <c r="C839" s="31"/>
      <c r="D839" s="32"/>
      <c r="E839" s="104"/>
      <c r="F839" s="173"/>
      <c r="G839" s="167" t="s">
        <v>8</v>
      </c>
    </row>
    <row r="840" spans="1:7" ht="13.5" thickBot="1" x14ac:dyDescent="0.25">
      <c r="A840" s="45"/>
      <c r="B840" s="174"/>
      <c r="C840" s="47"/>
      <c r="D840" s="175"/>
      <c r="E840" s="174"/>
      <c r="F840" s="49" t="s">
        <v>15</v>
      </c>
      <c r="G840" s="50">
        <f>SUM(G808:G839)</f>
        <v>3800</v>
      </c>
    </row>
    <row r="841" spans="1:7" ht="13.5" thickTop="1" x14ac:dyDescent="0.2">
      <c r="A841" s="342" t="s">
        <v>2047</v>
      </c>
      <c r="B841" s="176"/>
      <c r="E841" s="176"/>
      <c r="G841" s="20"/>
    </row>
    <row r="842" spans="1:7" x14ac:dyDescent="0.2">
      <c r="A842" s="342"/>
      <c r="B842" s="176"/>
      <c r="C842" s="1186" t="s">
        <v>2049</v>
      </c>
      <c r="D842" s="1150"/>
      <c r="E842" s="1150"/>
      <c r="F842" s="1150"/>
      <c r="G842" s="1151"/>
    </row>
    <row r="843" spans="1:7" x14ac:dyDescent="0.2">
      <c r="A843" s="342"/>
      <c r="B843" s="176"/>
      <c r="C843" s="1186" t="s">
        <v>2050</v>
      </c>
      <c r="D843" s="1150"/>
      <c r="E843" s="1150"/>
      <c r="F843" s="1150"/>
      <c r="G843" s="1151"/>
    </row>
    <row r="844" spans="1:7" ht="13.5" thickBot="1" x14ac:dyDescent="0.25">
      <c r="A844" s="614"/>
      <c r="B844" s="615"/>
      <c r="C844" s="1285" t="s">
        <v>2048</v>
      </c>
      <c r="D844" s="1332"/>
      <c r="E844" s="1332"/>
      <c r="F844" s="1332"/>
      <c r="G844" s="1333"/>
    </row>
    <row r="845" spans="1:7" ht="13.5" thickTop="1" x14ac:dyDescent="0.2">
      <c r="A845" s="1130"/>
      <c r="B845" s="1131"/>
      <c r="C845" s="1131"/>
      <c r="D845" s="57" t="s">
        <v>11</v>
      </c>
      <c r="E845" s="1132" t="s">
        <v>12</v>
      </c>
      <c r="F845" s="1132"/>
      <c r="G845" s="1133"/>
    </row>
    <row r="846" spans="1:7" x14ac:dyDescent="0.2">
      <c r="A846" s="1134" t="s">
        <v>17</v>
      </c>
      <c r="B846" s="1135"/>
      <c r="C846" s="1135"/>
      <c r="D846" s="57"/>
      <c r="E846" s="1136"/>
      <c r="F846" s="1137"/>
      <c r="G846" s="1138"/>
    </row>
    <row r="847" spans="1:7" x14ac:dyDescent="0.2">
      <c r="A847" s="1134" t="s">
        <v>38</v>
      </c>
      <c r="B847" s="1135"/>
      <c r="C847" s="1135"/>
      <c r="D847" s="58" t="s">
        <v>566</v>
      </c>
      <c r="E847" s="1194" t="s">
        <v>142</v>
      </c>
      <c r="F847" s="1139"/>
      <c r="G847" s="1140"/>
    </row>
    <row r="848" spans="1:7" ht="13.5" thickBot="1" x14ac:dyDescent="0.25">
      <c r="A848" s="1141" t="s">
        <v>39</v>
      </c>
      <c r="B848" s="1142"/>
      <c r="C848" s="1142"/>
      <c r="D848" s="59" t="s">
        <v>303</v>
      </c>
      <c r="E848" s="1143" t="s">
        <v>0</v>
      </c>
      <c r="F848" s="1143"/>
      <c r="G848" s="1144"/>
    </row>
    <row r="849" spans="1:7" ht="16.5" x14ac:dyDescent="0.25">
      <c r="A849" s="1152" t="s">
        <v>29</v>
      </c>
      <c r="B849" s="1153"/>
      <c r="C849" s="1153"/>
      <c r="D849" s="1153"/>
      <c r="E849" s="1153"/>
      <c r="F849" s="1153"/>
      <c r="G849" s="1154"/>
    </row>
    <row r="850" spans="1:7" x14ac:dyDescent="0.2">
      <c r="A850" s="1155" t="s">
        <v>48</v>
      </c>
      <c r="B850" s="1156"/>
      <c r="C850" s="1156"/>
      <c r="D850" s="1156"/>
      <c r="E850" s="1156"/>
      <c r="F850" s="1156"/>
      <c r="G850" s="1157"/>
    </row>
    <row r="851" spans="1:7" x14ac:dyDescent="0.2">
      <c r="A851" s="1158" t="s">
        <v>49</v>
      </c>
      <c r="B851" s="1159"/>
      <c r="C851" s="1159"/>
      <c r="D851" s="1159"/>
      <c r="E851" s="1159"/>
      <c r="F851" s="1159"/>
      <c r="G851" s="1160"/>
    </row>
    <row r="852" spans="1:7" x14ac:dyDescent="0.2">
      <c r="A852" s="6"/>
      <c r="B852" s="99"/>
      <c r="C852" s="8"/>
      <c r="D852" s="9"/>
      <c r="E852" s="99"/>
      <c r="F852" s="10"/>
      <c r="G852" s="11" t="s">
        <v>8</v>
      </c>
    </row>
    <row r="853" spans="1:7" x14ac:dyDescent="0.2">
      <c r="A853" s="12" t="s">
        <v>1</v>
      </c>
      <c r="B853" s="13"/>
      <c r="C853" s="14" t="s">
        <v>16</v>
      </c>
      <c r="D853" s="13"/>
      <c r="E853" s="343" t="s">
        <v>2477</v>
      </c>
      <c r="F853" s="60"/>
      <c r="G853" s="344" t="s">
        <v>2408</v>
      </c>
    </row>
    <row r="854" spans="1:7" x14ac:dyDescent="0.2">
      <c r="A854" s="17" t="s">
        <v>8</v>
      </c>
      <c r="B854" s="100"/>
      <c r="C854" s="19"/>
      <c r="D854" s="4"/>
      <c r="E854" s="1145"/>
      <c r="F854" s="1146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1147"/>
      <c r="F856" s="1148"/>
      <c r="G856" s="25"/>
    </row>
    <row r="857" spans="1:7" ht="26.25" thickBot="1" x14ac:dyDescent="0.25">
      <c r="A857" s="26" t="s">
        <v>47</v>
      </c>
      <c r="B857" s="161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403" t="s">
        <v>149</v>
      </c>
      <c r="D858" s="363" t="s">
        <v>2451</v>
      </c>
      <c r="E858" s="102">
        <v>75</v>
      </c>
      <c r="F858" s="163">
        <v>200</v>
      </c>
      <c r="G858" s="353">
        <f>F858*E858</f>
        <v>15000</v>
      </c>
    </row>
    <row r="859" spans="1:7" x14ac:dyDescent="0.2">
      <c r="A859" s="29"/>
      <c r="B859" s="101"/>
      <c r="C859" s="403"/>
      <c r="D859" s="363" t="s">
        <v>2452</v>
      </c>
      <c r="E859" s="102"/>
      <c r="F859" s="163"/>
      <c r="G859" s="35"/>
    </row>
    <row r="860" spans="1:7" x14ac:dyDescent="0.2">
      <c r="A860" s="29"/>
      <c r="B860" s="101"/>
      <c r="C860" s="403"/>
      <c r="D860" s="363"/>
      <c r="E860" s="102"/>
      <c r="F860" s="163"/>
      <c r="G860" s="35"/>
    </row>
    <row r="861" spans="1:7" x14ac:dyDescent="0.2">
      <c r="A861" s="29"/>
      <c r="B861" s="101"/>
      <c r="C861" s="403"/>
      <c r="D861" s="165"/>
      <c r="E861" s="102"/>
      <c r="F861" s="163"/>
      <c r="G861" s="353"/>
    </row>
    <row r="862" spans="1:7" x14ac:dyDescent="0.2">
      <c r="A862" s="29"/>
      <c r="B862" s="101"/>
      <c r="C862" s="403"/>
      <c r="D862" s="357"/>
      <c r="E862" s="102"/>
      <c r="F862" s="163"/>
      <c r="G862" s="35"/>
    </row>
    <row r="863" spans="1:7" x14ac:dyDescent="0.2">
      <c r="A863" s="29"/>
      <c r="B863" s="101"/>
      <c r="C863" s="403"/>
      <c r="D863" s="365"/>
      <c r="E863" s="102"/>
      <c r="F863" s="163"/>
      <c r="G863" s="35"/>
    </row>
    <row r="864" spans="1:7" x14ac:dyDescent="0.2">
      <c r="A864" s="29"/>
      <c r="B864" s="101"/>
      <c r="C864" s="403"/>
      <c r="D864" s="165"/>
      <c r="E864" s="102"/>
      <c r="F864" s="163"/>
      <c r="G864" s="35"/>
    </row>
    <row r="865" spans="1:7" x14ac:dyDescent="0.2">
      <c r="A865" s="29"/>
      <c r="B865" s="101"/>
      <c r="C865" s="31"/>
      <c r="D865" s="165"/>
      <c r="E865" s="102"/>
      <c r="F865" s="163"/>
      <c r="G865" s="35"/>
    </row>
    <row r="866" spans="1:7" x14ac:dyDescent="0.2">
      <c r="A866" s="29"/>
      <c r="B866" s="101"/>
      <c r="C866" s="31"/>
      <c r="D866" s="165"/>
      <c r="E866" s="102"/>
      <c r="F866" s="163"/>
      <c r="G866" s="35"/>
    </row>
    <row r="867" spans="1:7" x14ac:dyDescent="0.2">
      <c r="A867" s="29"/>
      <c r="B867" s="101"/>
      <c r="C867" s="31"/>
      <c r="D867" s="165"/>
      <c r="E867" s="102"/>
      <c r="F867" s="163"/>
      <c r="G867" s="35"/>
    </row>
    <row r="868" spans="1:7" x14ac:dyDescent="0.2">
      <c r="A868" s="29"/>
      <c r="B868" s="101"/>
      <c r="C868" s="31"/>
      <c r="D868" s="67"/>
      <c r="E868" s="102"/>
      <c r="F868" s="163"/>
      <c r="G868" s="35"/>
    </row>
    <row r="869" spans="1:7" x14ac:dyDescent="0.2">
      <c r="A869" s="29"/>
      <c r="B869" s="101"/>
      <c r="C869" s="31"/>
      <c r="D869" s="67"/>
      <c r="E869" s="102"/>
      <c r="F869" s="163"/>
      <c r="G869" s="35"/>
    </row>
    <row r="870" spans="1:7" x14ac:dyDescent="0.2">
      <c r="A870" s="29"/>
      <c r="B870" s="101"/>
      <c r="C870" s="31"/>
      <c r="D870" s="165" t="s">
        <v>152</v>
      </c>
      <c r="E870" s="166"/>
      <c r="F870" s="163"/>
      <c r="G870" s="167"/>
    </row>
    <row r="871" spans="1:7" x14ac:dyDescent="0.2">
      <c r="A871" s="29"/>
      <c r="B871" s="101"/>
      <c r="C871" s="31"/>
      <c r="D871" s="165"/>
      <c r="E871" s="102"/>
      <c r="F871" s="163"/>
      <c r="G871" s="167"/>
    </row>
    <row r="872" spans="1:7" x14ac:dyDescent="0.2">
      <c r="A872" s="29"/>
      <c r="B872" s="101"/>
      <c r="C872" s="31"/>
      <c r="D872" s="67"/>
      <c r="E872" s="102"/>
      <c r="F872" s="163"/>
      <c r="G872" s="167"/>
    </row>
    <row r="873" spans="1:7" x14ac:dyDescent="0.2">
      <c r="A873" s="29"/>
      <c r="B873" s="101"/>
      <c r="C873" s="31"/>
      <c r="D873" s="67"/>
      <c r="E873" s="102"/>
      <c r="F873" s="163"/>
      <c r="G873" s="167"/>
    </row>
    <row r="874" spans="1:7" x14ac:dyDescent="0.2">
      <c r="A874" s="29"/>
      <c r="B874" s="101"/>
      <c r="C874" s="31"/>
      <c r="D874" s="67"/>
      <c r="E874" s="102"/>
      <c r="F874" s="163"/>
      <c r="G874" s="167"/>
    </row>
    <row r="875" spans="1:7" x14ac:dyDescent="0.2">
      <c r="A875" s="29"/>
      <c r="B875" s="101"/>
      <c r="C875" s="41"/>
      <c r="D875" s="168"/>
      <c r="E875" s="77"/>
      <c r="F875" s="169"/>
      <c r="G875" s="167"/>
    </row>
    <row r="876" spans="1:7" x14ac:dyDescent="0.2">
      <c r="A876" s="29"/>
      <c r="B876" s="101"/>
      <c r="C876" s="41"/>
      <c r="D876" s="341"/>
      <c r="E876" s="77"/>
      <c r="F876" s="169"/>
      <c r="G876" s="167"/>
    </row>
    <row r="877" spans="1:7" x14ac:dyDescent="0.2">
      <c r="A877" s="29"/>
      <c r="B877" s="101"/>
      <c r="C877" s="41"/>
      <c r="D877" s="341"/>
      <c r="E877" s="77"/>
      <c r="F877" s="169"/>
      <c r="G877" s="167"/>
    </row>
    <row r="878" spans="1:7" x14ac:dyDescent="0.2">
      <c r="A878" s="29"/>
      <c r="B878" s="101"/>
      <c r="C878" s="41"/>
      <c r="D878" s="67"/>
      <c r="E878" s="77"/>
      <c r="F878" s="169"/>
      <c r="G878" s="35"/>
    </row>
    <row r="879" spans="1:7" x14ac:dyDescent="0.2">
      <c r="A879" s="29"/>
      <c r="B879" s="101"/>
      <c r="C879" s="41"/>
      <c r="D879" s="365" t="s">
        <v>150</v>
      </c>
      <c r="E879" s="77"/>
      <c r="F879" s="169" t="s">
        <v>152</v>
      </c>
      <c r="G879" s="35"/>
    </row>
    <row r="880" spans="1:7" x14ac:dyDescent="0.2">
      <c r="A880" s="29"/>
      <c r="B880" s="101"/>
      <c r="C880" s="41"/>
      <c r="D880" s="67"/>
      <c r="E880" s="77"/>
      <c r="F880" s="169"/>
      <c r="G880" s="35"/>
    </row>
    <row r="881" spans="1:7" x14ac:dyDescent="0.2">
      <c r="A881" s="29"/>
      <c r="B881" s="101"/>
      <c r="C881" s="41"/>
      <c r="D881" s="67"/>
      <c r="E881" s="77"/>
      <c r="F881" s="169"/>
      <c r="G881" s="35"/>
    </row>
    <row r="882" spans="1:7" x14ac:dyDescent="0.2">
      <c r="A882" s="29"/>
      <c r="B882" s="101"/>
      <c r="C882" s="31"/>
      <c r="D882" s="67"/>
      <c r="E882" s="102"/>
      <c r="F882" s="163"/>
      <c r="G882" s="35"/>
    </row>
    <row r="883" spans="1:7" x14ac:dyDescent="0.2">
      <c r="A883" s="29"/>
      <c r="B883" s="101"/>
      <c r="C883" s="31"/>
      <c r="D883" s="67"/>
      <c r="E883" s="102"/>
      <c r="F883" s="163"/>
      <c r="G883" s="35"/>
    </row>
    <row r="884" spans="1:7" x14ac:dyDescent="0.2">
      <c r="A884" s="29"/>
      <c r="B884" s="101"/>
      <c r="C884" s="31"/>
      <c r="D884" s="170" t="s">
        <v>150</v>
      </c>
      <c r="E884" s="102"/>
      <c r="F884" s="163"/>
      <c r="G884" s="35"/>
    </row>
    <row r="885" spans="1:7" x14ac:dyDescent="0.2">
      <c r="A885" s="29"/>
      <c r="B885" s="101"/>
      <c r="C885" s="31"/>
      <c r="D885" s="170"/>
      <c r="E885" s="102"/>
      <c r="F885" s="171"/>
      <c r="G885" s="35"/>
    </row>
    <row r="886" spans="1:7" x14ac:dyDescent="0.2">
      <c r="A886" s="29"/>
      <c r="B886" s="101"/>
      <c r="C886" s="31"/>
      <c r="D886" s="32"/>
      <c r="E886" s="104"/>
      <c r="F886" s="171"/>
      <c r="G886" s="35"/>
    </row>
    <row r="887" spans="1:7" x14ac:dyDescent="0.2">
      <c r="A887" s="29"/>
      <c r="B887" s="101"/>
      <c r="C887" s="31"/>
      <c r="D887" s="32"/>
      <c r="E887" s="104"/>
      <c r="F887" s="171"/>
      <c r="G887" s="35"/>
    </row>
    <row r="888" spans="1:7" x14ac:dyDescent="0.2">
      <c r="A888" s="29"/>
      <c r="B888" s="101"/>
      <c r="C888" s="31"/>
      <c r="D888" s="32"/>
      <c r="E888" s="104"/>
      <c r="F888" s="171"/>
      <c r="G888" s="35"/>
    </row>
    <row r="889" spans="1:7" x14ac:dyDescent="0.2">
      <c r="A889" s="29"/>
      <c r="B889" s="101"/>
      <c r="C889" s="31"/>
      <c r="D889" s="39"/>
      <c r="E889" s="104"/>
      <c r="F889" s="172"/>
      <c r="G889" s="35"/>
    </row>
    <row r="890" spans="1:7" x14ac:dyDescent="0.2">
      <c r="A890" s="29"/>
      <c r="B890" s="101"/>
      <c r="C890" s="31" t="s">
        <v>8</v>
      </c>
      <c r="E890" s="104"/>
      <c r="F890" s="172"/>
      <c r="G890" s="35"/>
    </row>
    <row r="891" spans="1:7" x14ac:dyDescent="0.2">
      <c r="A891" s="29"/>
      <c r="B891" s="101"/>
      <c r="C891" s="31"/>
      <c r="D891" s="32"/>
      <c r="E891" s="104"/>
      <c r="F891" s="173"/>
      <c r="G891" s="167" t="s">
        <v>8</v>
      </c>
    </row>
    <row r="892" spans="1:7" ht="13.5" thickBot="1" x14ac:dyDescent="0.25">
      <c r="A892" s="45"/>
      <c r="B892" s="174"/>
      <c r="C892" s="47"/>
      <c r="D892" s="175"/>
      <c r="E892" s="174"/>
      <c r="F892" s="49" t="s">
        <v>15</v>
      </c>
      <c r="G892" s="50">
        <f>SUM(G858:G891)</f>
        <v>15000</v>
      </c>
    </row>
    <row r="893" spans="1:7" ht="13.5" thickTop="1" x14ac:dyDescent="0.2">
      <c r="A893" s="342" t="s">
        <v>2453</v>
      </c>
      <c r="B893" s="176"/>
      <c r="E893" s="176"/>
      <c r="G893" s="20"/>
    </row>
    <row r="894" spans="1:7" ht="13.5" thickBot="1" x14ac:dyDescent="0.25">
      <c r="A894" s="614"/>
      <c r="B894" s="615"/>
      <c r="C894" s="1285" t="s">
        <v>2454</v>
      </c>
      <c r="D894" s="1332"/>
      <c r="E894" s="1332"/>
      <c r="F894" s="1332"/>
      <c r="G894" s="1333"/>
    </row>
    <row r="895" spans="1:7" ht="13.5" thickTop="1" x14ac:dyDescent="0.2">
      <c r="A895" s="1130"/>
      <c r="B895" s="1131"/>
      <c r="C895" s="1131"/>
      <c r="D895" s="57" t="s">
        <v>11</v>
      </c>
      <c r="E895" s="1132" t="s">
        <v>12</v>
      </c>
      <c r="F895" s="1132"/>
      <c r="G895" s="1133"/>
    </row>
    <row r="896" spans="1:7" x14ac:dyDescent="0.2">
      <c r="A896" s="1134" t="s">
        <v>17</v>
      </c>
      <c r="B896" s="1135"/>
      <c r="C896" s="1135"/>
      <c r="D896" s="57"/>
      <c r="E896" s="1136"/>
      <c r="F896" s="1137"/>
      <c r="G896" s="1138"/>
    </row>
    <row r="897" spans="1:11" x14ac:dyDescent="0.2">
      <c r="A897" s="1134" t="s">
        <v>38</v>
      </c>
      <c r="B897" s="1135"/>
      <c r="C897" s="1135"/>
      <c r="D897" s="58" t="s">
        <v>566</v>
      </c>
      <c r="E897" s="1194" t="s">
        <v>142</v>
      </c>
      <c r="F897" s="1139"/>
      <c r="G897" s="1140"/>
    </row>
    <row r="898" spans="1:11" ht="13.5" thickBot="1" x14ac:dyDescent="0.25">
      <c r="A898" s="1141" t="s">
        <v>39</v>
      </c>
      <c r="B898" s="1142"/>
      <c r="C898" s="1142"/>
      <c r="D898" s="59" t="s">
        <v>303</v>
      </c>
      <c r="E898" s="1143" t="s">
        <v>0</v>
      </c>
      <c r="F898" s="1143"/>
      <c r="G898" s="1144"/>
    </row>
    <row r="899" spans="1:11" ht="16.5" x14ac:dyDescent="0.25">
      <c r="A899" s="1152" t="s">
        <v>29</v>
      </c>
      <c r="B899" s="1153"/>
      <c r="C899" s="1153"/>
      <c r="D899" s="1153"/>
      <c r="E899" s="1153"/>
      <c r="F899" s="1153"/>
      <c r="G899" s="1154"/>
    </row>
    <row r="900" spans="1:11" x14ac:dyDescent="0.2">
      <c r="A900" s="1155" t="s">
        <v>48</v>
      </c>
      <c r="B900" s="1156"/>
      <c r="C900" s="1156"/>
      <c r="D900" s="1156"/>
      <c r="E900" s="1156"/>
      <c r="F900" s="1156"/>
      <c r="G900" s="1157"/>
    </row>
    <row r="901" spans="1:11" x14ac:dyDescent="0.2">
      <c r="A901" s="1158" t="s">
        <v>49</v>
      </c>
      <c r="B901" s="1159"/>
      <c r="C901" s="1159"/>
      <c r="D901" s="1159"/>
      <c r="E901" s="1159"/>
      <c r="F901" s="1159"/>
      <c r="G901" s="1160"/>
    </row>
    <row r="902" spans="1:11" x14ac:dyDescent="0.2">
      <c r="A902" s="6"/>
      <c r="B902" s="99"/>
      <c r="C902" s="8"/>
      <c r="D902" s="9"/>
      <c r="E902" s="99"/>
      <c r="F902" s="10"/>
      <c r="G902" s="11" t="s">
        <v>8</v>
      </c>
    </row>
    <row r="903" spans="1:11" x14ac:dyDescent="0.2">
      <c r="A903" s="12" t="s">
        <v>1</v>
      </c>
      <c r="B903" s="13"/>
      <c r="C903" s="14" t="s">
        <v>16</v>
      </c>
      <c r="D903" s="13"/>
      <c r="E903" s="343" t="s">
        <v>2746</v>
      </c>
      <c r="F903" s="60"/>
      <c r="G903" s="344" t="s">
        <v>2691</v>
      </c>
      <c r="K903" s="411" t="s">
        <v>475</v>
      </c>
    </row>
    <row r="904" spans="1:11" x14ac:dyDescent="0.2">
      <c r="A904" s="17" t="s">
        <v>8</v>
      </c>
      <c r="B904" s="100"/>
      <c r="C904" s="19"/>
      <c r="D904" s="4"/>
      <c r="E904" s="1145"/>
      <c r="F904" s="1146"/>
      <c r="G904" s="20"/>
    </row>
    <row r="905" spans="1:11" x14ac:dyDescent="0.2">
      <c r="A905" s="21" t="s">
        <v>37</v>
      </c>
      <c r="B905" s="22"/>
      <c r="C905" s="22"/>
      <c r="D905" s="22"/>
      <c r="E905" s="23" t="s">
        <v>46</v>
      </c>
      <c r="F905" s="24"/>
      <c r="G905" s="20" t="s">
        <v>50</v>
      </c>
    </row>
    <row r="906" spans="1:11" x14ac:dyDescent="0.2">
      <c r="A906" s="6"/>
      <c r="B906" s="99"/>
      <c r="C906" s="8"/>
      <c r="D906" s="8"/>
      <c r="E906" s="1147"/>
      <c r="F906" s="1148"/>
      <c r="G906" s="25"/>
    </row>
    <row r="907" spans="1:11" ht="26.25" thickBot="1" x14ac:dyDescent="0.25">
      <c r="A907" s="26" t="s">
        <v>47</v>
      </c>
      <c r="B907" s="161" t="s">
        <v>23</v>
      </c>
      <c r="C907" s="28" t="s">
        <v>34</v>
      </c>
      <c r="D907" s="110" t="s">
        <v>53</v>
      </c>
      <c r="E907" s="114" t="s">
        <v>54</v>
      </c>
      <c r="F907" s="111" t="s">
        <v>55</v>
      </c>
      <c r="G907" s="112" t="s">
        <v>35</v>
      </c>
    </row>
    <row r="908" spans="1:11" ht="13.5" thickTop="1" x14ac:dyDescent="0.2">
      <c r="A908" s="29">
        <v>1</v>
      </c>
      <c r="B908" s="101"/>
      <c r="C908" s="403" t="s">
        <v>2733</v>
      </c>
      <c r="D908" s="363" t="s">
        <v>2732</v>
      </c>
      <c r="E908" s="102">
        <v>19</v>
      </c>
      <c r="F908" s="163">
        <v>35</v>
      </c>
      <c r="G908" s="353">
        <f>F908*E908</f>
        <v>665</v>
      </c>
    </row>
    <row r="909" spans="1:11" x14ac:dyDescent="0.2">
      <c r="A909" s="29"/>
      <c r="B909" s="101"/>
      <c r="C909" s="403"/>
      <c r="D909" s="363"/>
      <c r="E909" s="102"/>
      <c r="F909" s="163"/>
      <c r="G909" s="35"/>
    </row>
    <row r="910" spans="1:11" x14ac:dyDescent="0.2">
      <c r="A910" s="29"/>
      <c r="B910" s="101"/>
      <c r="C910" s="403"/>
      <c r="D910" s="363"/>
      <c r="E910" s="102"/>
      <c r="F910" s="163"/>
      <c r="G910" s="35"/>
    </row>
    <row r="911" spans="1:11" x14ac:dyDescent="0.2">
      <c r="A911" s="29"/>
      <c r="B911" s="101"/>
      <c r="C911" s="403"/>
      <c r="D911" s="165"/>
      <c r="E911" s="102"/>
      <c r="F911" s="163"/>
      <c r="G911" s="353"/>
    </row>
    <row r="912" spans="1:11" x14ac:dyDescent="0.2">
      <c r="A912" s="29"/>
      <c r="B912" s="101"/>
      <c r="C912" s="403"/>
      <c r="D912" s="357"/>
      <c r="E912" s="102"/>
      <c r="F912" s="163"/>
      <c r="G912" s="35"/>
    </row>
    <row r="913" spans="1:7" x14ac:dyDescent="0.2">
      <c r="A913" s="29"/>
      <c r="B913" s="101"/>
      <c r="C913" s="403"/>
      <c r="D913" s="365"/>
      <c r="E913" s="102"/>
      <c r="F913" s="163"/>
      <c r="G913" s="35"/>
    </row>
    <row r="914" spans="1:7" x14ac:dyDescent="0.2">
      <c r="A914" s="29"/>
      <c r="B914" s="101"/>
      <c r="C914" s="403"/>
      <c r="D914" s="165"/>
      <c r="E914" s="102"/>
      <c r="F914" s="163"/>
      <c r="G914" s="35"/>
    </row>
    <row r="915" spans="1:7" x14ac:dyDescent="0.2">
      <c r="A915" s="29"/>
      <c r="B915" s="101"/>
      <c r="C915" s="31"/>
      <c r="D915" s="165"/>
      <c r="E915" s="102"/>
      <c r="F915" s="163"/>
      <c r="G915" s="35"/>
    </row>
    <row r="916" spans="1:7" x14ac:dyDescent="0.2">
      <c r="A916" s="29"/>
      <c r="B916" s="101"/>
      <c r="C916" s="31"/>
      <c r="D916" s="165"/>
      <c r="E916" s="102"/>
      <c r="F916" s="163"/>
      <c r="G916" s="35"/>
    </row>
    <row r="917" spans="1:7" x14ac:dyDescent="0.2">
      <c r="A917" s="29"/>
      <c r="B917" s="101"/>
      <c r="C917" s="31"/>
      <c r="D917" s="165"/>
      <c r="E917" s="102"/>
      <c r="F917" s="163"/>
      <c r="G917" s="35"/>
    </row>
    <row r="918" spans="1:7" x14ac:dyDescent="0.2">
      <c r="A918" s="29"/>
      <c r="B918" s="101"/>
      <c r="C918" s="31"/>
      <c r="D918" s="67"/>
      <c r="E918" s="102"/>
      <c r="F918" s="163"/>
      <c r="G918" s="35"/>
    </row>
    <row r="919" spans="1:7" x14ac:dyDescent="0.2">
      <c r="A919" s="29"/>
      <c r="B919" s="101"/>
      <c r="C919" s="31"/>
      <c r="D919" s="67"/>
      <c r="E919" s="102"/>
      <c r="F919" s="163"/>
      <c r="G919" s="35"/>
    </row>
    <row r="920" spans="1:7" x14ac:dyDescent="0.2">
      <c r="A920" s="29"/>
      <c r="B920" s="101"/>
      <c r="C920" s="31"/>
      <c r="D920" s="165" t="s">
        <v>152</v>
      </c>
      <c r="E920" s="166"/>
      <c r="F920" s="163"/>
      <c r="G920" s="167"/>
    </row>
    <row r="921" spans="1:7" x14ac:dyDescent="0.2">
      <c r="A921" s="29"/>
      <c r="B921" s="101"/>
      <c r="C921" s="31"/>
      <c r="D921" s="165"/>
      <c r="E921" s="102"/>
      <c r="F921" s="163"/>
      <c r="G921" s="167"/>
    </row>
    <row r="922" spans="1:7" x14ac:dyDescent="0.2">
      <c r="A922" s="29"/>
      <c r="B922" s="101"/>
      <c r="C922" s="31"/>
      <c r="D922" s="67"/>
      <c r="E922" s="102"/>
      <c r="F922" s="163"/>
      <c r="G922" s="167"/>
    </row>
    <row r="923" spans="1:7" x14ac:dyDescent="0.2">
      <c r="A923" s="29"/>
      <c r="B923" s="101"/>
      <c r="C923" s="31"/>
      <c r="D923" s="67"/>
      <c r="E923" s="102"/>
      <c r="F923" s="163"/>
      <c r="G923" s="167"/>
    </row>
    <row r="924" spans="1:7" x14ac:dyDescent="0.2">
      <c r="A924" s="29"/>
      <c r="B924" s="101"/>
      <c r="C924" s="31"/>
      <c r="D924" s="67"/>
      <c r="E924" s="102"/>
      <c r="F924" s="163"/>
      <c r="G924" s="167"/>
    </row>
    <row r="925" spans="1:7" x14ac:dyDescent="0.2">
      <c r="A925" s="29"/>
      <c r="B925" s="101"/>
      <c r="C925" s="41"/>
      <c r="D925" s="168"/>
      <c r="E925" s="77"/>
      <c r="F925" s="169"/>
      <c r="G925" s="167"/>
    </row>
    <row r="926" spans="1:7" x14ac:dyDescent="0.2">
      <c r="A926" s="29"/>
      <c r="B926" s="101"/>
      <c r="C926" s="41"/>
      <c r="D926" s="341"/>
      <c r="E926" s="77"/>
      <c r="F926" s="169"/>
      <c r="G926" s="167"/>
    </row>
    <row r="927" spans="1:7" x14ac:dyDescent="0.2">
      <c r="A927" s="29"/>
      <c r="B927" s="101"/>
      <c r="C927" s="41"/>
      <c r="D927" s="341"/>
      <c r="E927" s="77"/>
      <c r="F927" s="169"/>
      <c r="G927" s="167"/>
    </row>
    <row r="928" spans="1:7" x14ac:dyDescent="0.2">
      <c r="A928" s="29"/>
      <c r="B928" s="101"/>
      <c r="C928" s="41"/>
      <c r="D928" s="67"/>
      <c r="E928" s="77"/>
      <c r="F928" s="169"/>
      <c r="G928" s="35"/>
    </row>
    <row r="929" spans="1:7" x14ac:dyDescent="0.2">
      <c r="A929" s="29"/>
      <c r="B929" s="101"/>
      <c r="C929" s="41"/>
      <c r="D929" s="365" t="s">
        <v>150</v>
      </c>
      <c r="E929" s="77"/>
      <c r="F929" s="169" t="s">
        <v>152</v>
      </c>
      <c r="G929" s="35"/>
    </row>
    <row r="930" spans="1:7" x14ac:dyDescent="0.2">
      <c r="A930" s="29"/>
      <c r="B930" s="101"/>
      <c r="C930" s="41"/>
      <c r="D930" s="67"/>
      <c r="E930" s="77"/>
      <c r="F930" s="169"/>
      <c r="G930" s="35"/>
    </row>
    <row r="931" spans="1:7" x14ac:dyDescent="0.2">
      <c r="A931" s="29"/>
      <c r="B931" s="101"/>
      <c r="C931" s="41"/>
      <c r="D931" s="67"/>
      <c r="E931" s="77"/>
      <c r="F931" s="169"/>
      <c r="G931" s="35"/>
    </row>
    <row r="932" spans="1:7" x14ac:dyDescent="0.2">
      <c r="A932" s="29"/>
      <c r="B932" s="101"/>
      <c r="C932" s="31"/>
      <c r="D932" s="67"/>
      <c r="E932" s="102"/>
      <c r="F932" s="163"/>
      <c r="G932" s="35"/>
    </row>
    <row r="933" spans="1:7" x14ac:dyDescent="0.2">
      <c r="A933" s="29"/>
      <c r="B933" s="101"/>
      <c r="C933" s="31"/>
      <c r="D933" s="67"/>
      <c r="E933" s="102"/>
      <c r="F933" s="163"/>
      <c r="G933" s="35"/>
    </row>
    <row r="934" spans="1:7" x14ac:dyDescent="0.2">
      <c r="A934" s="29"/>
      <c r="B934" s="101"/>
      <c r="C934" s="31"/>
      <c r="D934" s="170" t="s">
        <v>150</v>
      </c>
      <c r="E934" s="102"/>
      <c r="F934" s="163"/>
      <c r="G934" s="35"/>
    </row>
    <row r="935" spans="1:7" x14ac:dyDescent="0.2">
      <c r="A935" s="29"/>
      <c r="B935" s="101"/>
      <c r="C935" s="31"/>
      <c r="D935" s="170"/>
      <c r="E935" s="102"/>
      <c r="F935" s="171"/>
      <c r="G935" s="35"/>
    </row>
    <row r="936" spans="1:7" x14ac:dyDescent="0.2">
      <c r="A936" s="29"/>
      <c r="B936" s="101"/>
      <c r="C936" s="31"/>
      <c r="D936" s="32"/>
      <c r="E936" s="104"/>
      <c r="F936" s="171"/>
      <c r="G936" s="35"/>
    </row>
    <row r="937" spans="1:7" x14ac:dyDescent="0.2">
      <c r="A937" s="29"/>
      <c r="B937" s="101"/>
      <c r="C937" s="31"/>
      <c r="D937" s="32"/>
      <c r="E937" s="104"/>
      <c r="F937" s="171"/>
      <c r="G937" s="35"/>
    </row>
    <row r="938" spans="1:7" x14ac:dyDescent="0.2">
      <c r="A938" s="29"/>
      <c r="B938" s="101"/>
      <c r="C938" s="31"/>
      <c r="D938" s="32"/>
      <c r="E938" s="104"/>
      <c r="F938" s="171"/>
      <c r="G938" s="35"/>
    </row>
    <row r="939" spans="1:7" x14ac:dyDescent="0.2">
      <c r="A939" s="29"/>
      <c r="B939" s="101"/>
      <c r="C939" s="31"/>
      <c r="D939" s="39"/>
      <c r="E939" s="104"/>
      <c r="F939" s="172"/>
      <c r="G939" s="35"/>
    </row>
    <row r="940" spans="1:7" x14ac:dyDescent="0.2">
      <c r="A940" s="29"/>
      <c r="B940" s="101"/>
      <c r="C940" s="31" t="s">
        <v>8</v>
      </c>
      <c r="E940" s="104"/>
      <c r="F940" s="172"/>
      <c r="G940" s="35"/>
    </row>
    <row r="941" spans="1:7" x14ac:dyDescent="0.2">
      <c r="A941" s="29"/>
      <c r="B941" s="101"/>
      <c r="C941" s="31"/>
      <c r="D941" s="32"/>
      <c r="E941" s="104"/>
      <c r="F941" s="173"/>
      <c r="G941" s="167" t="s">
        <v>8</v>
      </c>
    </row>
    <row r="942" spans="1:7" ht="13.5" thickBot="1" x14ac:dyDescent="0.25">
      <c r="A942" s="45"/>
      <c r="B942" s="174"/>
      <c r="C942" s="47"/>
      <c r="D942" s="175"/>
      <c r="E942" s="174"/>
      <c r="F942" s="49" t="s">
        <v>15</v>
      </c>
      <c r="G942" s="50">
        <f>SUM(G908:G941)</f>
        <v>665</v>
      </c>
    </row>
    <row r="943" spans="1:7" ht="13.5" thickTop="1" x14ac:dyDescent="0.2">
      <c r="A943" s="342" t="s">
        <v>2613</v>
      </c>
      <c r="B943" s="176"/>
      <c r="E943" s="176"/>
      <c r="G943" s="20"/>
    </row>
    <row r="944" spans="1:7" ht="13.5" thickBot="1" x14ac:dyDescent="0.25">
      <c r="A944" s="614"/>
      <c r="B944" s="615"/>
      <c r="C944" s="1285" t="s">
        <v>8</v>
      </c>
      <c r="D944" s="1332"/>
      <c r="E944" s="1332"/>
      <c r="F944" s="1332"/>
      <c r="G944" s="1333"/>
    </row>
    <row r="945" spans="1:7" ht="13.5" thickTop="1" x14ac:dyDescent="0.2">
      <c r="A945" s="1130"/>
      <c r="B945" s="1131"/>
      <c r="C945" s="1131"/>
      <c r="D945" s="57" t="s">
        <v>11</v>
      </c>
      <c r="E945" s="1132" t="s">
        <v>12</v>
      </c>
      <c r="F945" s="1132"/>
      <c r="G945" s="1133"/>
    </row>
    <row r="946" spans="1:7" x14ac:dyDescent="0.2">
      <c r="A946" s="1134" t="s">
        <v>17</v>
      </c>
      <c r="B946" s="1135"/>
      <c r="C946" s="1135"/>
      <c r="D946" s="57"/>
      <c r="E946" s="1136"/>
      <c r="F946" s="1137"/>
      <c r="G946" s="1138"/>
    </row>
    <row r="947" spans="1:7" x14ac:dyDescent="0.2">
      <c r="A947" s="1134" t="s">
        <v>38</v>
      </c>
      <c r="B947" s="1135"/>
      <c r="C947" s="1135"/>
      <c r="D947" s="58" t="s">
        <v>2747</v>
      </c>
      <c r="E947" s="1194" t="s">
        <v>142</v>
      </c>
      <c r="F947" s="1139"/>
      <c r="G947" s="1140"/>
    </row>
    <row r="948" spans="1:7" ht="13.5" thickBot="1" x14ac:dyDescent="0.25">
      <c r="A948" s="1141" t="s">
        <v>39</v>
      </c>
      <c r="B948" s="1142"/>
      <c r="C948" s="1142"/>
      <c r="D948" s="59" t="s">
        <v>303</v>
      </c>
      <c r="E948" s="1143" t="s">
        <v>0</v>
      </c>
      <c r="F948" s="1143"/>
      <c r="G948" s="1144"/>
    </row>
    <row r="949" spans="1:7" ht="16.5" x14ac:dyDescent="0.25">
      <c r="A949" s="1152" t="s">
        <v>29</v>
      </c>
      <c r="B949" s="1153"/>
      <c r="C949" s="1153"/>
      <c r="D949" s="1153"/>
      <c r="E949" s="1153"/>
      <c r="F949" s="1153"/>
      <c r="G949" s="1154"/>
    </row>
    <row r="950" spans="1:7" x14ac:dyDescent="0.2">
      <c r="A950" s="1155" t="s">
        <v>48</v>
      </c>
      <c r="B950" s="1156"/>
      <c r="C950" s="1156"/>
      <c r="D950" s="1156"/>
      <c r="E950" s="1156"/>
      <c r="F950" s="1156"/>
      <c r="G950" s="1157"/>
    </row>
    <row r="951" spans="1:7" x14ac:dyDescent="0.2">
      <c r="A951" s="1158" t="s">
        <v>49</v>
      </c>
      <c r="B951" s="1159"/>
      <c r="C951" s="1159"/>
      <c r="D951" s="1159"/>
      <c r="E951" s="1159"/>
      <c r="F951" s="1159"/>
      <c r="G951" s="1160"/>
    </row>
    <row r="952" spans="1:7" x14ac:dyDescent="0.2">
      <c r="A952" s="6"/>
      <c r="B952" s="99"/>
      <c r="C952" s="8"/>
      <c r="D952" s="9"/>
      <c r="E952" s="99"/>
      <c r="F952" s="10"/>
      <c r="G952" s="11" t="s">
        <v>8</v>
      </c>
    </row>
    <row r="953" spans="1:7" x14ac:dyDescent="0.2">
      <c r="A953" s="12" t="s">
        <v>1</v>
      </c>
      <c r="B953" s="13"/>
      <c r="C953" s="14" t="s">
        <v>16</v>
      </c>
      <c r="D953" s="13"/>
      <c r="E953" s="343" t="s">
        <v>3084</v>
      </c>
      <c r="F953" s="60"/>
      <c r="G953" s="344" t="s">
        <v>3078</v>
      </c>
    </row>
    <row r="954" spans="1:7" x14ac:dyDescent="0.2">
      <c r="A954" s="17" t="s">
        <v>8</v>
      </c>
      <c r="B954" s="100"/>
      <c r="C954" s="19"/>
      <c r="D954" s="4"/>
      <c r="E954" s="1145"/>
      <c r="F954" s="1146"/>
      <c r="G954" s="20"/>
    </row>
    <row r="955" spans="1:7" x14ac:dyDescent="0.2">
      <c r="A955" s="21" t="s">
        <v>37</v>
      </c>
      <c r="B955" s="22"/>
      <c r="C955" s="22"/>
      <c r="D955" s="22"/>
      <c r="E955" s="23" t="s">
        <v>46</v>
      </c>
      <c r="F955" s="24"/>
      <c r="G955" s="20" t="s">
        <v>50</v>
      </c>
    </row>
    <row r="956" spans="1:7" x14ac:dyDescent="0.2">
      <c r="A956" s="6"/>
      <c r="B956" s="99"/>
      <c r="C956" s="8"/>
      <c r="D956" s="8"/>
      <c r="E956" s="1147"/>
      <c r="F956" s="1148"/>
      <c r="G956" s="25"/>
    </row>
    <row r="957" spans="1:7" ht="26.25" thickBot="1" x14ac:dyDescent="0.25">
      <c r="A957" s="26" t="s">
        <v>47</v>
      </c>
      <c r="B957" s="161" t="s">
        <v>23</v>
      </c>
      <c r="C957" s="28" t="s">
        <v>34</v>
      </c>
      <c r="D957" s="110" t="s">
        <v>53</v>
      </c>
      <c r="E957" s="114" t="s">
        <v>54</v>
      </c>
      <c r="F957" s="111" t="s">
        <v>55</v>
      </c>
      <c r="G957" s="112" t="s">
        <v>35</v>
      </c>
    </row>
    <row r="958" spans="1:7" ht="13.5" thickTop="1" x14ac:dyDescent="0.2">
      <c r="A958" s="345" t="s">
        <v>8</v>
      </c>
      <c r="B958" s="101"/>
      <c r="C958" s="403" t="s">
        <v>8</v>
      </c>
      <c r="D958" s="421" t="s">
        <v>433</v>
      </c>
      <c r="E958" s="390" t="s">
        <v>8</v>
      </c>
      <c r="F958" s="579" t="s">
        <v>8</v>
      </c>
      <c r="G958" s="353" t="s">
        <v>8</v>
      </c>
    </row>
    <row r="959" spans="1:7" x14ac:dyDescent="0.2">
      <c r="A959" s="29">
        <v>1</v>
      </c>
      <c r="B959" s="101"/>
      <c r="C959" s="403" t="s">
        <v>300</v>
      </c>
      <c r="D959" s="363" t="s">
        <v>2828</v>
      </c>
      <c r="E959" s="102">
        <v>15</v>
      </c>
      <c r="F959" s="163">
        <v>200</v>
      </c>
      <c r="G959" s="35">
        <f>F959*E959</f>
        <v>3000</v>
      </c>
    </row>
    <row r="960" spans="1:7" x14ac:dyDescent="0.2">
      <c r="A960" s="29">
        <v>2</v>
      </c>
      <c r="B960" s="101"/>
      <c r="C960" s="403" t="s">
        <v>300</v>
      </c>
      <c r="D960" s="363" t="s">
        <v>416</v>
      </c>
      <c r="E960" s="102">
        <v>15</v>
      </c>
      <c r="F960" s="163">
        <v>350</v>
      </c>
      <c r="G960" s="35">
        <f t="shared" ref="G960:G968" si="5">F960*E960</f>
        <v>5250</v>
      </c>
    </row>
    <row r="961" spans="1:7" x14ac:dyDescent="0.2">
      <c r="A961" s="29"/>
      <c r="B961" s="101"/>
      <c r="C961" s="403"/>
      <c r="D961" s="165" t="s">
        <v>358</v>
      </c>
      <c r="E961" s="102"/>
      <c r="F961" s="163"/>
      <c r="G961" s="353" t="s">
        <v>8</v>
      </c>
    </row>
    <row r="962" spans="1:7" x14ac:dyDescent="0.2">
      <c r="A962" s="29">
        <v>3</v>
      </c>
      <c r="B962" s="101"/>
      <c r="C962" s="403" t="s">
        <v>300</v>
      </c>
      <c r="D962" s="357" t="s">
        <v>669</v>
      </c>
      <c r="E962" s="102">
        <v>15</v>
      </c>
      <c r="F962" s="163">
        <v>200</v>
      </c>
      <c r="G962" s="35">
        <f t="shared" si="5"/>
        <v>3000</v>
      </c>
    </row>
    <row r="963" spans="1:7" x14ac:dyDescent="0.2">
      <c r="A963" s="29"/>
      <c r="B963" s="101"/>
      <c r="C963" s="403"/>
      <c r="D963" s="425" t="s">
        <v>435</v>
      </c>
      <c r="E963" s="102"/>
      <c r="F963" s="163"/>
      <c r="G963" s="353" t="s">
        <v>8</v>
      </c>
    </row>
    <row r="964" spans="1:7" x14ac:dyDescent="0.2">
      <c r="A964" s="29">
        <v>4</v>
      </c>
      <c r="B964" s="101"/>
      <c r="C964" s="403" t="s">
        <v>300</v>
      </c>
      <c r="D964" s="165" t="s">
        <v>2829</v>
      </c>
      <c r="E964" s="102">
        <v>15</v>
      </c>
      <c r="F964" s="163">
        <v>200</v>
      </c>
      <c r="G964" s="35">
        <f t="shared" si="5"/>
        <v>3000</v>
      </c>
    </row>
    <row r="965" spans="1:7" x14ac:dyDescent="0.2">
      <c r="A965" s="29"/>
      <c r="B965" s="101"/>
      <c r="C965" s="31"/>
      <c r="D965" s="165" t="s">
        <v>927</v>
      </c>
      <c r="E965" s="102"/>
      <c r="F965" s="163"/>
      <c r="G965" s="353" t="s">
        <v>8</v>
      </c>
    </row>
    <row r="966" spans="1:7" x14ac:dyDescent="0.2">
      <c r="A966" s="29">
        <v>5</v>
      </c>
      <c r="B966" s="101"/>
      <c r="C966" s="403" t="s">
        <v>300</v>
      </c>
      <c r="D966" s="165" t="s">
        <v>416</v>
      </c>
      <c r="E966" s="102">
        <v>15</v>
      </c>
      <c r="F966" s="163">
        <v>350</v>
      </c>
      <c r="G966" s="35">
        <f t="shared" si="5"/>
        <v>5250</v>
      </c>
    </row>
    <row r="967" spans="1:7" x14ac:dyDescent="0.2">
      <c r="A967" s="29"/>
      <c r="B967" s="101"/>
      <c r="C967" s="31"/>
      <c r="D967" s="165" t="s">
        <v>358</v>
      </c>
      <c r="E967" s="102"/>
      <c r="F967" s="163"/>
      <c r="G967" s="353" t="s">
        <v>8</v>
      </c>
    </row>
    <row r="968" spans="1:7" x14ac:dyDescent="0.2">
      <c r="A968" s="29">
        <v>6</v>
      </c>
      <c r="B968" s="101"/>
      <c r="C968" s="403" t="s">
        <v>300</v>
      </c>
      <c r="D968" s="365" t="s">
        <v>2830</v>
      </c>
      <c r="E968" s="102">
        <v>15</v>
      </c>
      <c r="F968" s="163">
        <v>200</v>
      </c>
      <c r="G968" s="35">
        <f t="shared" si="5"/>
        <v>3000</v>
      </c>
    </row>
    <row r="969" spans="1:7" x14ac:dyDescent="0.2">
      <c r="A969" s="29"/>
      <c r="B969" s="101"/>
      <c r="C969" s="31"/>
      <c r="D969" s="67"/>
      <c r="E969" s="102"/>
      <c r="F969" s="163"/>
      <c r="G969" s="35"/>
    </row>
    <row r="970" spans="1:7" x14ac:dyDescent="0.2">
      <c r="A970" s="29"/>
      <c r="B970" s="101"/>
      <c r="C970" s="31"/>
      <c r="D970" s="165" t="s">
        <v>152</v>
      </c>
      <c r="E970" s="166"/>
      <c r="F970" s="163"/>
      <c r="G970" s="167"/>
    </row>
    <row r="971" spans="1:7" x14ac:dyDescent="0.2">
      <c r="A971" s="29"/>
      <c r="B971" s="101"/>
      <c r="C971" s="31"/>
      <c r="D971" s="165"/>
      <c r="E971" s="102"/>
      <c r="F971" s="163"/>
      <c r="G971" s="167"/>
    </row>
    <row r="972" spans="1:7" x14ac:dyDescent="0.2">
      <c r="A972" s="29"/>
      <c r="B972" s="101"/>
      <c r="C972" s="31"/>
      <c r="D972" s="67"/>
      <c r="E972" s="102"/>
      <c r="F972" s="163"/>
      <c r="G972" s="167"/>
    </row>
    <row r="973" spans="1:7" x14ac:dyDescent="0.2">
      <c r="A973" s="29"/>
      <c r="B973" s="101"/>
      <c r="C973" s="31"/>
      <c r="D973" s="67"/>
      <c r="E973" s="102"/>
      <c r="F973" s="163"/>
      <c r="G973" s="167"/>
    </row>
    <row r="974" spans="1:7" x14ac:dyDescent="0.2">
      <c r="A974" s="29"/>
      <c r="B974" s="101"/>
      <c r="C974" s="31"/>
      <c r="D974" s="67"/>
      <c r="E974" s="102"/>
      <c r="F974" s="163"/>
      <c r="G974" s="167"/>
    </row>
    <row r="975" spans="1:7" x14ac:dyDescent="0.2">
      <c r="A975" s="29"/>
      <c r="B975" s="101"/>
      <c r="C975" s="41"/>
      <c r="D975" s="168"/>
      <c r="E975" s="77"/>
      <c r="F975" s="169"/>
      <c r="G975" s="167"/>
    </row>
    <row r="976" spans="1:7" x14ac:dyDescent="0.2">
      <c r="A976" s="29"/>
      <c r="B976" s="101"/>
      <c r="C976" s="41"/>
      <c r="D976" s="341"/>
      <c r="E976" s="77"/>
      <c r="F976" s="169"/>
      <c r="G976" s="167"/>
    </row>
    <row r="977" spans="1:7" x14ac:dyDescent="0.2">
      <c r="A977" s="29"/>
      <c r="B977" s="101"/>
      <c r="C977" s="41"/>
      <c r="D977" s="341"/>
      <c r="E977" s="77"/>
      <c r="F977" s="169"/>
      <c r="G977" s="167"/>
    </row>
    <row r="978" spans="1:7" x14ac:dyDescent="0.2">
      <c r="A978" s="29"/>
      <c r="B978" s="101"/>
      <c r="C978" s="41"/>
      <c r="D978" s="67"/>
      <c r="E978" s="77"/>
      <c r="F978" s="169"/>
      <c r="G978" s="35"/>
    </row>
    <row r="979" spans="1:7" x14ac:dyDescent="0.2">
      <c r="A979" s="29"/>
      <c r="B979" s="101"/>
      <c r="C979" s="41"/>
      <c r="D979" s="365" t="s">
        <v>150</v>
      </c>
      <c r="E979" s="77"/>
      <c r="F979" s="169" t="s">
        <v>152</v>
      </c>
      <c r="G979" s="35"/>
    </row>
    <row r="980" spans="1:7" x14ac:dyDescent="0.2">
      <c r="A980" s="29"/>
      <c r="B980" s="101"/>
      <c r="C980" s="41"/>
      <c r="D980" s="67"/>
      <c r="E980" s="77"/>
      <c r="F980" s="169"/>
      <c r="G980" s="35"/>
    </row>
    <row r="981" spans="1:7" x14ac:dyDescent="0.2">
      <c r="A981" s="29"/>
      <c r="B981" s="101"/>
      <c r="C981" s="41"/>
      <c r="D981" s="67"/>
      <c r="E981" s="77"/>
      <c r="F981" s="169"/>
      <c r="G981" s="35"/>
    </row>
    <row r="982" spans="1:7" x14ac:dyDescent="0.2">
      <c r="A982" s="29"/>
      <c r="B982" s="101"/>
      <c r="C982" s="31"/>
      <c r="D982" s="67"/>
      <c r="E982" s="102"/>
      <c r="F982" s="163"/>
      <c r="G982" s="35"/>
    </row>
    <row r="983" spans="1:7" x14ac:dyDescent="0.2">
      <c r="A983" s="29"/>
      <c r="B983" s="101"/>
      <c r="C983" s="31"/>
      <c r="D983" s="67"/>
      <c r="E983" s="102"/>
      <c r="F983" s="163"/>
      <c r="G983" s="35"/>
    </row>
    <row r="984" spans="1:7" x14ac:dyDescent="0.2">
      <c r="A984" s="29"/>
      <c r="B984" s="101"/>
      <c r="C984" s="31"/>
      <c r="D984" s="170" t="s">
        <v>150</v>
      </c>
      <c r="E984" s="102"/>
      <c r="F984" s="163"/>
      <c r="G984" s="35"/>
    </row>
    <row r="985" spans="1:7" x14ac:dyDescent="0.2">
      <c r="A985" s="29"/>
      <c r="B985" s="101"/>
      <c r="C985" s="31"/>
      <c r="D985" s="170"/>
      <c r="E985" s="102"/>
      <c r="F985" s="171"/>
      <c r="G985" s="35"/>
    </row>
    <row r="986" spans="1:7" x14ac:dyDescent="0.2">
      <c r="A986" s="29"/>
      <c r="B986" s="101"/>
      <c r="C986" s="31"/>
      <c r="D986" s="32"/>
      <c r="E986" s="104"/>
      <c r="F986" s="171"/>
      <c r="G986" s="35"/>
    </row>
    <row r="987" spans="1:7" x14ac:dyDescent="0.2">
      <c r="A987" s="29"/>
      <c r="B987" s="101"/>
      <c r="C987" s="31"/>
      <c r="D987" s="32"/>
      <c r="E987" s="104"/>
      <c r="F987" s="171"/>
      <c r="G987" s="35"/>
    </row>
    <row r="988" spans="1:7" x14ac:dyDescent="0.2">
      <c r="A988" s="29"/>
      <c r="B988" s="101"/>
      <c r="C988" s="31"/>
      <c r="D988" s="32"/>
      <c r="E988" s="104"/>
      <c r="F988" s="171"/>
      <c r="G988" s="35"/>
    </row>
    <row r="989" spans="1:7" x14ac:dyDescent="0.2">
      <c r="A989" s="29"/>
      <c r="B989" s="101"/>
      <c r="C989" s="31"/>
      <c r="D989" s="39"/>
      <c r="E989" s="104"/>
      <c r="F989" s="172"/>
      <c r="G989" s="35"/>
    </row>
    <row r="990" spans="1:7" x14ac:dyDescent="0.2">
      <c r="A990" s="29"/>
      <c r="B990" s="101"/>
      <c r="C990" s="31" t="s">
        <v>8</v>
      </c>
      <c r="E990" s="104"/>
      <c r="F990" s="172"/>
      <c r="G990" s="35"/>
    </row>
    <row r="991" spans="1:7" x14ac:dyDescent="0.2">
      <c r="A991" s="29"/>
      <c r="B991" s="101"/>
      <c r="C991" s="31"/>
      <c r="D991" s="32"/>
      <c r="E991" s="104"/>
      <c r="F991" s="173"/>
      <c r="G991" s="167" t="s">
        <v>8</v>
      </c>
    </row>
    <row r="992" spans="1:7" ht="13.5" thickBot="1" x14ac:dyDescent="0.25">
      <c r="A992" s="45"/>
      <c r="B992" s="174"/>
      <c r="C992" s="47"/>
      <c r="D992" s="175"/>
      <c r="E992" s="174"/>
      <c r="F992" s="49" t="s">
        <v>15</v>
      </c>
      <c r="G992" s="50">
        <f>SUM(G958:G991)</f>
        <v>22500</v>
      </c>
    </row>
    <row r="993" spans="1:7" ht="13.5" thickTop="1" x14ac:dyDescent="0.2">
      <c r="A993" s="342" t="s">
        <v>2831</v>
      </c>
      <c r="B993" s="176"/>
      <c r="E993" s="176"/>
      <c r="G993" s="20"/>
    </row>
    <row r="994" spans="1:7" ht="13.5" thickBot="1" x14ac:dyDescent="0.25">
      <c r="A994" s="614"/>
      <c r="B994" s="615"/>
      <c r="C994" s="1285" t="s">
        <v>2832</v>
      </c>
      <c r="D994" s="1332"/>
      <c r="E994" s="1332"/>
      <c r="F994" s="1332"/>
      <c r="G994" s="1333"/>
    </row>
    <row r="995" spans="1:7" ht="13.5" thickTop="1" x14ac:dyDescent="0.2">
      <c r="A995" s="1130"/>
      <c r="B995" s="1131"/>
      <c r="C995" s="1131"/>
      <c r="D995" s="57" t="s">
        <v>11</v>
      </c>
      <c r="E995" s="1132" t="s">
        <v>12</v>
      </c>
      <c r="F995" s="1132"/>
      <c r="G995" s="1133"/>
    </row>
    <row r="996" spans="1:7" x14ac:dyDescent="0.2">
      <c r="A996" s="1134" t="s">
        <v>17</v>
      </c>
      <c r="B996" s="1135"/>
      <c r="C996" s="1135"/>
      <c r="D996" s="57"/>
      <c r="E996" s="1136"/>
      <c r="F996" s="1137"/>
      <c r="G996" s="1138"/>
    </row>
    <row r="997" spans="1:7" x14ac:dyDescent="0.2">
      <c r="A997" s="1134" t="s">
        <v>38</v>
      </c>
      <c r="B997" s="1135"/>
      <c r="C997" s="1135"/>
      <c r="D997" s="58" t="s">
        <v>2747</v>
      </c>
      <c r="E997" s="1194" t="s">
        <v>142</v>
      </c>
      <c r="F997" s="1139"/>
      <c r="G997" s="1140"/>
    </row>
    <row r="998" spans="1:7" ht="13.5" thickBot="1" x14ac:dyDescent="0.25">
      <c r="A998" s="1141" t="s">
        <v>39</v>
      </c>
      <c r="B998" s="1142"/>
      <c r="C998" s="1142"/>
      <c r="D998" s="59" t="s">
        <v>303</v>
      </c>
      <c r="E998" s="1143" t="s">
        <v>0</v>
      </c>
      <c r="F998" s="1143"/>
      <c r="G998" s="1144"/>
    </row>
    <row r="999" spans="1:7" ht="16.5" x14ac:dyDescent="0.25">
      <c r="A999" s="1152" t="s">
        <v>29</v>
      </c>
      <c r="B999" s="1153"/>
      <c r="C999" s="1153"/>
      <c r="D999" s="1153"/>
      <c r="E999" s="1153"/>
      <c r="F999" s="1153"/>
      <c r="G999" s="1154"/>
    </row>
    <row r="1000" spans="1:7" x14ac:dyDescent="0.2">
      <c r="A1000" s="1155" t="s">
        <v>48</v>
      </c>
      <c r="B1000" s="1156"/>
      <c r="C1000" s="1156"/>
      <c r="D1000" s="1156"/>
      <c r="E1000" s="1156"/>
      <c r="F1000" s="1156"/>
      <c r="G1000" s="1157"/>
    </row>
    <row r="1001" spans="1:7" x14ac:dyDescent="0.2">
      <c r="A1001" s="1158" t="s">
        <v>49</v>
      </c>
      <c r="B1001" s="1159"/>
      <c r="C1001" s="1159"/>
      <c r="D1001" s="1159"/>
      <c r="E1001" s="1159"/>
      <c r="F1001" s="1159"/>
      <c r="G1001" s="1160"/>
    </row>
    <row r="1002" spans="1:7" x14ac:dyDescent="0.2">
      <c r="A1002" s="6"/>
      <c r="B1002" s="99"/>
      <c r="C1002" s="8"/>
      <c r="D1002" s="9"/>
      <c r="E1002" s="99"/>
      <c r="F1002" s="10"/>
      <c r="G1002" s="11" t="s">
        <v>8</v>
      </c>
    </row>
    <row r="1003" spans="1:7" x14ac:dyDescent="0.2">
      <c r="A1003" s="12" t="s">
        <v>1</v>
      </c>
      <c r="B1003" s="13"/>
      <c r="C1003" s="14" t="s">
        <v>16</v>
      </c>
      <c r="D1003" s="13"/>
      <c r="E1003" s="343" t="s">
        <v>3298</v>
      </c>
      <c r="F1003" s="60"/>
      <c r="G1003" s="344" t="s">
        <v>3291</v>
      </c>
    </row>
    <row r="1004" spans="1:7" x14ac:dyDescent="0.2">
      <c r="A1004" s="17" t="s">
        <v>8</v>
      </c>
      <c r="B1004" s="100"/>
      <c r="C1004" s="19"/>
      <c r="D1004" s="4"/>
      <c r="E1004" s="1145"/>
      <c r="F1004" s="1146"/>
      <c r="G1004" s="20"/>
    </row>
    <row r="1005" spans="1:7" x14ac:dyDescent="0.2">
      <c r="A1005" s="21" t="s">
        <v>37</v>
      </c>
      <c r="B1005" s="22"/>
      <c r="C1005" s="22"/>
      <c r="D1005" s="22"/>
      <c r="E1005" s="23" t="s">
        <v>46</v>
      </c>
      <c r="F1005" s="24"/>
      <c r="G1005" s="20" t="s">
        <v>50</v>
      </c>
    </row>
    <row r="1006" spans="1:7" x14ac:dyDescent="0.2">
      <c r="A1006" s="6"/>
      <c r="B1006" s="99"/>
      <c r="C1006" s="8"/>
      <c r="D1006" s="8"/>
      <c r="E1006" s="1147"/>
      <c r="F1006" s="1148"/>
      <c r="G1006" s="25"/>
    </row>
    <row r="1007" spans="1:7" ht="26.25" thickBot="1" x14ac:dyDescent="0.25">
      <c r="A1007" s="26" t="s">
        <v>47</v>
      </c>
      <c r="B1007" s="161" t="s">
        <v>23</v>
      </c>
      <c r="C1007" s="28" t="s">
        <v>34</v>
      </c>
      <c r="D1007" s="110" t="s">
        <v>53</v>
      </c>
      <c r="E1007" s="114" t="s">
        <v>54</v>
      </c>
      <c r="F1007" s="111" t="s">
        <v>55</v>
      </c>
      <c r="G1007" s="112" t="s">
        <v>35</v>
      </c>
    </row>
    <row r="1008" spans="1:7" ht="13.5" thickTop="1" x14ac:dyDescent="0.2">
      <c r="A1008" s="345">
        <v>1</v>
      </c>
      <c r="B1008" s="382"/>
      <c r="C1008" s="403" t="s">
        <v>2311</v>
      </c>
      <c r="D1008" s="363" t="s">
        <v>2310</v>
      </c>
      <c r="E1008" s="390">
        <v>72</v>
      </c>
      <c r="F1008" s="579">
        <v>40</v>
      </c>
      <c r="G1008" s="353">
        <f>F1008*E1008</f>
        <v>2880</v>
      </c>
    </row>
    <row r="1009" spans="1:7" x14ac:dyDescent="0.2">
      <c r="A1009" s="345"/>
      <c r="B1009" s="382"/>
      <c r="C1009" s="403"/>
      <c r="D1009" s="363"/>
      <c r="E1009" s="390"/>
      <c r="F1009" s="579"/>
      <c r="G1009" s="353"/>
    </row>
    <row r="1010" spans="1:7" x14ac:dyDescent="0.2">
      <c r="A1010" s="345"/>
      <c r="B1010" s="382"/>
      <c r="C1010" s="403"/>
      <c r="D1010" s="363"/>
      <c r="E1010" s="390"/>
      <c r="F1010" s="579"/>
      <c r="G1010" s="353"/>
    </row>
    <row r="1011" spans="1:7" x14ac:dyDescent="0.2">
      <c r="A1011" s="345"/>
      <c r="B1011" s="382"/>
      <c r="C1011" s="403"/>
      <c r="D1011" s="165"/>
      <c r="E1011" s="390"/>
      <c r="F1011" s="579"/>
      <c r="G1011" s="353"/>
    </row>
    <row r="1012" spans="1:7" x14ac:dyDescent="0.2">
      <c r="A1012" s="345"/>
      <c r="B1012" s="382"/>
      <c r="C1012" s="403"/>
      <c r="D1012" s="357"/>
      <c r="E1012" s="390"/>
      <c r="F1012" s="579"/>
      <c r="G1012" s="353"/>
    </row>
    <row r="1013" spans="1:7" x14ac:dyDescent="0.2">
      <c r="A1013" s="345"/>
      <c r="B1013" s="382"/>
      <c r="C1013" s="403"/>
      <c r="D1013" s="365"/>
      <c r="E1013" s="390"/>
      <c r="F1013" s="579"/>
      <c r="G1013" s="353"/>
    </row>
    <row r="1014" spans="1:7" x14ac:dyDescent="0.2">
      <c r="A1014" s="345"/>
      <c r="B1014" s="382"/>
      <c r="C1014" s="403"/>
      <c r="D1014" s="165"/>
      <c r="E1014" s="390"/>
      <c r="F1014" s="579"/>
      <c r="G1014" s="353"/>
    </row>
    <row r="1015" spans="1:7" x14ac:dyDescent="0.2">
      <c r="A1015" s="345"/>
      <c r="B1015" s="382"/>
      <c r="C1015" s="403"/>
      <c r="D1015" s="165"/>
      <c r="E1015" s="390"/>
      <c r="F1015" s="579"/>
      <c r="G1015" s="353"/>
    </row>
    <row r="1016" spans="1:7" x14ac:dyDescent="0.2">
      <c r="A1016" s="345"/>
      <c r="B1016" s="382"/>
      <c r="C1016" s="403"/>
      <c r="D1016" s="165"/>
      <c r="E1016" s="390"/>
      <c r="F1016" s="579"/>
      <c r="G1016" s="353"/>
    </row>
    <row r="1017" spans="1:7" x14ac:dyDescent="0.2">
      <c r="A1017" s="345"/>
      <c r="B1017" s="382"/>
      <c r="C1017" s="403"/>
      <c r="D1017" s="165"/>
      <c r="E1017" s="390"/>
      <c r="F1017" s="579"/>
      <c r="G1017" s="353"/>
    </row>
    <row r="1018" spans="1:7" x14ac:dyDescent="0.2">
      <c r="A1018" s="345"/>
      <c r="B1018" s="382"/>
      <c r="C1018" s="403"/>
      <c r="D1018" s="365"/>
      <c r="E1018" s="390"/>
      <c r="F1018" s="579"/>
      <c r="G1018" s="353"/>
    </row>
    <row r="1019" spans="1:7" x14ac:dyDescent="0.2">
      <c r="A1019" s="345"/>
      <c r="B1019" s="382"/>
      <c r="C1019" s="403"/>
      <c r="D1019" s="365"/>
      <c r="E1019" s="390"/>
      <c r="F1019" s="579"/>
      <c r="G1019" s="353"/>
    </row>
    <row r="1020" spans="1:7" x14ac:dyDescent="0.2">
      <c r="A1020" s="345"/>
      <c r="B1020" s="382"/>
      <c r="C1020" s="403"/>
      <c r="D1020" s="165"/>
      <c r="E1020" s="950"/>
      <c r="F1020" s="579"/>
      <c r="G1020" s="167"/>
    </row>
    <row r="1021" spans="1:7" x14ac:dyDescent="0.2">
      <c r="A1021" s="345"/>
      <c r="B1021" s="382"/>
      <c r="C1021" s="403"/>
      <c r="D1021" s="165"/>
      <c r="E1021" s="390"/>
      <c r="F1021" s="579"/>
      <c r="G1021" s="167"/>
    </row>
    <row r="1022" spans="1:7" x14ac:dyDescent="0.2">
      <c r="A1022" s="29"/>
      <c r="B1022" s="101"/>
      <c r="C1022" s="31"/>
      <c r="D1022" s="67"/>
      <c r="E1022" s="102"/>
      <c r="F1022" s="163"/>
      <c r="G1022" s="167"/>
    </row>
    <row r="1023" spans="1:7" x14ac:dyDescent="0.2">
      <c r="A1023" s="29"/>
      <c r="B1023" s="101"/>
      <c r="C1023" s="31"/>
      <c r="D1023" s="67"/>
      <c r="E1023" s="102"/>
      <c r="F1023" s="163"/>
      <c r="G1023" s="167"/>
    </row>
    <row r="1024" spans="1:7" x14ac:dyDescent="0.2">
      <c r="A1024" s="29"/>
      <c r="B1024" s="101"/>
      <c r="C1024" s="31"/>
      <c r="D1024" s="67"/>
      <c r="E1024" s="102"/>
      <c r="F1024" s="163"/>
      <c r="G1024" s="167"/>
    </row>
    <row r="1025" spans="1:7" x14ac:dyDescent="0.2">
      <c r="A1025" s="29"/>
      <c r="B1025" s="101"/>
      <c r="C1025" s="41"/>
      <c r="D1025" s="168"/>
      <c r="E1025" s="77"/>
      <c r="F1025" s="169"/>
      <c r="G1025" s="167"/>
    </row>
    <row r="1026" spans="1:7" x14ac:dyDescent="0.2">
      <c r="A1026" s="29"/>
      <c r="B1026" s="101"/>
      <c r="C1026" s="41"/>
      <c r="D1026" s="341"/>
      <c r="E1026" s="77"/>
      <c r="F1026" s="169"/>
      <c r="G1026" s="167"/>
    </row>
    <row r="1027" spans="1:7" x14ac:dyDescent="0.2">
      <c r="A1027" s="29"/>
      <c r="B1027" s="101"/>
      <c r="C1027" s="41"/>
      <c r="D1027" s="341"/>
      <c r="E1027" s="77"/>
      <c r="F1027" s="169"/>
      <c r="G1027" s="167"/>
    </row>
    <row r="1028" spans="1:7" x14ac:dyDescent="0.2">
      <c r="A1028" s="29"/>
      <c r="B1028" s="101"/>
      <c r="C1028" s="41"/>
      <c r="D1028" s="67"/>
      <c r="E1028" s="77"/>
      <c r="F1028" s="169"/>
      <c r="G1028" s="35"/>
    </row>
    <row r="1029" spans="1:7" x14ac:dyDescent="0.2">
      <c r="A1029" s="29"/>
      <c r="B1029" s="101"/>
      <c r="C1029" s="41"/>
      <c r="D1029" s="365" t="s">
        <v>150</v>
      </c>
      <c r="E1029" s="77"/>
      <c r="F1029" s="169" t="s">
        <v>152</v>
      </c>
      <c r="G1029" s="35"/>
    </row>
    <row r="1030" spans="1:7" x14ac:dyDescent="0.2">
      <c r="A1030" s="29"/>
      <c r="B1030" s="101"/>
      <c r="C1030" s="41"/>
      <c r="D1030" s="67"/>
      <c r="E1030" s="77"/>
      <c r="F1030" s="169"/>
      <c r="G1030" s="35"/>
    </row>
    <row r="1031" spans="1:7" x14ac:dyDescent="0.2">
      <c r="A1031" s="29"/>
      <c r="B1031" s="101"/>
      <c r="C1031" s="41"/>
      <c r="D1031" s="67"/>
      <c r="E1031" s="77"/>
      <c r="F1031" s="169"/>
      <c r="G1031" s="35"/>
    </row>
    <row r="1032" spans="1:7" x14ac:dyDescent="0.2">
      <c r="A1032" s="29"/>
      <c r="B1032" s="101"/>
      <c r="C1032" s="31"/>
      <c r="D1032" s="67"/>
      <c r="E1032" s="102"/>
      <c r="F1032" s="163"/>
      <c r="G1032" s="35"/>
    </row>
    <row r="1033" spans="1:7" x14ac:dyDescent="0.2">
      <c r="A1033" s="29"/>
      <c r="B1033" s="101"/>
      <c r="C1033" s="31"/>
      <c r="D1033" s="67"/>
      <c r="E1033" s="102"/>
      <c r="F1033" s="163"/>
      <c r="G1033" s="35"/>
    </row>
    <row r="1034" spans="1:7" x14ac:dyDescent="0.2">
      <c r="A1034" s="29"/>
      <c r="B1034" s="101"/>
      <c r="C1034" s="31"/>
      <c r="D1034" s="170" t="s">
        <v>150</v>
      </c>
      <c r="E1034" s="102"/>
      <c r="F1034" s="163"/>
      <c r="G1034" s="35"/>
    </row>
    <row r="1035" spans="1:7" x14ac:dyDescent="0.2">
      <c r="A1035" s="29"/>
      <c r="B1035" s="101"/>
      <c r="C1035" s="31"/>
      <c r="D1035" s="170"/>
      <c r="E1035" s="102"/>
      <c r="F1035" s="171"/>
      <c r="G1035" s="35"/>
    </row>
    <row r="1036" spans="1:7" x14ac:dyDescent="0.2">
      <c r="A1036" s="29"/>
      <c r="B1036" s="101"/>
      <c r="C1036" s="31"/>
      <c r="D1036" s="32"/>
      <c r="E1036" s="104"/>
      <c r="F1036" s="171"/>
      <c r="G1036" s="35"/>
    </row>
    <row r="1037" spans="1:7" x14ac:dyDescent="0.2">
      <c r="A1037" s="29"/>
      <c r="B1037" s="101"/>
      <c r="C1037" s="31"/>
      <c r="D1037" s="32"/>
      <c r="E1037" s="104"/>
      <c r="F1037" s="171"/>
      <c r="G1037" s="35"/>
    </row>
    <row r="1038" spans="1:7" x14ac:dyDescent="0.2">
      <c r="A1038" s="29"/>
      <c r="B1038" s="101"/>
      <c r="C1038" s="31"/>
      <c r="D1038" s="32"/>
      <c r="E1038" s="104"/>
      <c r="F1038" s="171"/>
      <c r="G1038" s="35"/>
    </row>
    <row r="1039" spans="1:7" x14ac:dyDescent="0.2">
      <c r="A1039" s="29"/>
      <c r="B1039" s="101"/>
      <c r="C1039" s="31"/>
      <c r="D1039" s="39"/>
      <c r="E1039" s="104"/>
      <c r="F1039" s="172"/>
      <c r="G1039" s="35"/>
    </row>
    <row r="1040" spans="1:7" x14ac:dyDescent="0.2">
      <c r="A1040" s="29"/>
      <c r="B1040" s="101"/>
      <c r="C1040" s="31" t="s">
        <v>8</v>
      </c>
      <c r="E1040" s="104"/>
      <c r="F1040" s="172"/>
      <c r="G1040" s="35"/>
    </row>
    <row r="1041" spans="1:7" x14ac:dyDescent="0.2">
      <c r="A1041" s="29"/>
      <c r="B1041" s="101"/>
      <c r="C1041" s="31"/>
      <c r="D1041" s="32"/>
      <c r="E1041" s="104"/>
      <c r="F1041" s="173"/>
      <c r="G1041" s="167" t="s">
        <v>8</v>
      </c>
    </row>
    <row r="1042" spans="1:7" ht="13.5" thickBot="1" x14ac:dyDescent="0.25">
      <c r="A1042" s="45"/>
      <c r="B1042" s="174"/>
      <c r="C1042" s="47"/>
      <c r="D1042" s="175"/>
      <c r="E1042" s="174"/>
      <c r="F1042" s="49" t="s">
        <v>15</v>
      </c>
      <c r="G1042" s="50">
        <f>SUM(G1008:G1041)</f>
        <v>2880</v>
      </c>
    </row>
    <row r="1043" spans="1:7" ht="13.5" thickTop="1" x14ac:dyDescent="0.2">
      <c r="A1043" s="342" t="s">
        <v>2613</v>
      </c>
      <c r="B1043" s="176"/>
      <c r="E1043" s="176"/>
      <c r="G1043" s="20"/>
    </row>
    <row r="1044" spans="1:7" ht="13.5" thickBot="1" x14ac:dyDescent="0.25">
      <c r="A1044" s="614"/>
      <c r="B1044" s="615"/>
      <c r="C1044" s="1285" t="s">
        <v>8</v>
      </c>
      <c r="D1044" s="1332"/>
      <c r="E1044" s="1332"/>
      <c r="F1044" s="1332"/>
      <c r="G1044" s="1333"/>
    </row>
    <row r="1045" spans="1:7" ht="13.5" thickTop="1" x14ac:dyDescent="0.2">
      <c r="A1045" s="1130"/>
      <c r="B1045" s="1131"/>
      <c r="C1045" s="1131"/>
      <c r="D1045" s="57" t="s">
        <v>11</v>
      </c>
      <c r="E1045" s="1132" t="s">
        <v>12</v>
      </c>
      <c r="F1045" s="1132"/>
      <c r="G1045" s="1133"/>
    </row>
    <row r="1046" spans="1:7" x14ac:dyDescent="0.2">
      <c r="A1046" s="1134" t="s">
        <v>17</v>
      </c>
      <c r="B1046" s="1135"/>
      <c r="C1046" s="1135"/>
      <c r="D1046" s="57"/>
      <c r="E1046" s="1136"/>
      <c r="F1046" s="1137"/>
      <c r="G1046" s="1138"/>
    </row>
    <row r="1047" spans="1:7" x14ac:dyDescent="0.2">
      <c r="A1047" s="1134" t="s">
        <v>38</v>
      </c>
      <c r="B1047" s="1135"/>
      <c r="C1047" s="1135"/>
      <c r="D1047" s="58" t="s">
        <v>2747</v>
      </c>
      <c r="E1047" s="1194" t="s">
        <v>142</v>
      </c>
      <c r="F1047" s="1139"/>
      <c r="G1047" s="1140"/>
    </row>
    <row r="1048" spans="1:7" ht="13.5" thickBot="1" x14ac:dyDescent="0.25">
      <c r="A1048" s="1141" t="s">
        <v>39</v>
      </c>
      <c r="B1048" s="1142"/>
      <c r="C1048" s="1142"/>
      <c r="D1048" s="59" t="s">
        <v>303</v>
      </c>
      <c r="E1048" s="1143" t="s">
        <v>0</v>
      </c>
      <c r="F1048" s="1143"/>
      <c r="G1048" s="1144"/>
    </row>
    <row r="1049" spans="1:7" ht="16.5" x14ac:dyDescent="0.25">
      <c r="A1049" s="1152" t="s">
        <v>29</v>
      </c>
      <c r="B1049" s="1153"/>
      <c r="C1049" s="1153"/>
      <c r="D1049" s="1153"/>
      <c r="E1049" s="1153"/>
      <c r="F1049" s="1153"/>
      <c r="G1049" s="1154"/>
    </row>
    <row r="1050" spans="1:7" x14ac:dyDescent="0.2">
      <c r="A1050" s="1155" t="s">
        <v>48</v>
      </c>
      <c r="B1050" s="1156"/>
      <c r="C1050" s="1156"/>
      <c r="D1050" s="1156"/>
      <c r="E1050" s="1156"/>
      <c r="F1050" s="1156"/>
      <c r="G1050" s="1157"/>
    </row>
    <row r="1051" spans="1:7" x14ac:dyDescent="0.2">
      <c r="A1051" s="1158" t="s">
        <v>49</v>
      </c>
      <c r="B1051" s="1159"/>
      <c r="C1051" s="1159"/>
      <c r="D1051" s="1159"/>
      <c r="E1051" s="1159"/>
      <c r="F1051" s="1159"/>
      <c r="G1051" s="1160"/>
    </row>
    <row r="1052" spans="1:7" x14ac:dyDescent="0.2">
      <c r="A1052" s="6"/>
      <c r="B1052" s="99"/>
      <c r="C1052" s="8"/>
      <c r="D1052" s="9"/>
      <c r="E1052" s="99"/>
      <c r="F1052" s="10"/>
      <c r="G1052" s="11" t="s">
        <v>8</v>
      </c>
    </row>
    <row r="1053" spans="1:7" x14ac:dyDescent="0.2">
      <c r="A1053" s="12" t="s">
        <v>1</v>
      </c>
      <c r="B1053" s="13"/>
      <c r="C1053" s="14" t="s">
        <v>16</v>
      </c>
      <c r="D1053" s="13"/>
      <c r="E1053" s="343" t="s">
        <v>3293</v>
      </c>
      <c r="F1053" s="60"/>
      <c r="G1053" s="344" t="s">
        <v>3291</v>
      </c>
    </row>
    <row r="1054" spans="1:7" x14ac:dyDescent="0.2">
      <c r="A1054" s="17" t="s">
        <v>8</v>
      </c>
      <c r="B1054" s="100"/>
      <c r="C1054" s="19"/>
      <c r="D1054" s="4"/>
      <c r="E1054" s="1145"/>
      <c r="F1054" s="1146"/>
      <c r="G1054" s="20"/>
    </row>
    <row r="1055" spans="1:7" x14ac:dyDescent="0.2">
      <c r="A1055" s="21" t="s">
        <v>37</v>
      </c>
      <c r="B1055" s="22"/>
      <c r="C1055" s="22"/>
      <c r="D1055" s="22"/>
      <c r="E1055" s="23" t="s">
        <v>46</v>
      </c>
      <c r="F1055" s="24"/>
      <c r="G1055" s="20" t="s">
        <v>50</v>
      </c>
    </row>
    <row r="1056" spans="1:7" x14ac:dyDescent="0.2">
      <c r="A1056" s="6"/>
      <c r="B1056" s="99"/>
      <c r="C1056" s="8"/>
      <c r="D1056" s="8"/>
      <c r="E1056" s="1147"/>
      <c r="F1056" s="1148"/>
      <c r="G1056" s="25"/>
    </row>
    <row r="1057" spans="1:7" ht="26.25" thickBot="1" x14ac:dyDescent="0.25">
      <c r="A1057" s="26" t="s">
        <v>47</v>
      </c>
      <c r="B1057" s="161" t="s">
        <v>23</v>
      </c>
      <c r="C1057" s="28" t="s">
        <v>34</v>
      </c>
      <c r="D1057" s="110" t="s">
        <v>53</v>
      </c>
      <c r="E1057" s="114" t="s">
        <v>54</v>
      </c>
      <c r="F1057" s="111" t="s">
        <v>55</v>
      </c>
      <c r="G1057" s="112" t="s">
        <v>35</v>
      </c>
    </row>
    <row r="1058" spans="1:7" ht="13.5" thickTop="1" x14ac:dyDescent="0.2">
      <c r="A1058" s="345">
        <v>1</v>
      </c>
      <c r="B1058" s="382"/>
      <c r="C1058" s="403" t="s">
        <v>149</v>
      </c>
      <c r="D1058" s="363" t="s">
        <v>434</v>
      </c>
      <c r="E1058" s="390">
        <v>20</v>
      </c>
      <c r="F1058" s="579">
        <v>450</v>
      </c>
      <c r="G1058" s="353">
        <f>F1058*E1058</f>
        <v>9000</v>
      </c>
    </row>
    <row r="1059" spans="1:7" x14ac:dyDescent="0.2">
      <c r="A1059" s="345">
        <v>2</v>
      </c>
      <c r="B1059" s="382"/>
      <c r="C1059" s="403" t="s">
        <v>149</v>
      </c>
      <c r="D1059" s="363" t="s">
        <v>3294</v>
      </c>
      <c r="E1059" s="390">
        <v>20</v>
      </c>
      <c r="F1059" s="579">
        <v>200</v>
      </c>
      <c r="G1059" s="353">
        <f>F1059*E1059</f>
        <v>4000</v>
      </c>
    </row>
    <row r="1060" spans="1:7" x14ac:dyDescent="0.2">
      <c r="A1060" s="345"/>
      <c r="B1060" s="382"/>
      <c r="C1060" s="403"/>
      <c r="D1060" s="363"/>
      <c r="E1060" s="390"/>
      <c r="F1060" s="579"/>
      <c r="G1060" s="353"/>
    </row>
    <row r="1061" spans="1:7" x14ac:dyDescent="0.2">
      <c r="A1061" s="345"/>
      <c r="B1061" s="382"/>
      <c r="C1061" s="403"/>
      <c r="D1061" s="165"/>
      <c r="E1061" s="390"/>
      <c r="F1061" s="579"/>
      <c r="G1061" s="353"/>
    </row>
    <row r="1062" spans="1:7" x14ac:dyDescent="0.2">
      <c r="A1062" s="345"/>
      <c r="B1062" s="382"/>
      <c r="C1062" s="403"/>
      <c r="D1062" s="357"/>
      <c r="E1062" s="390"/>
      <c r="F1062" s="579"/>
      <c r="G1062" s="353"/>
    </row>
    <row r="1063" spans="1:7" x14ac:dyDescent="0.2">
      <c r="A1063" s="345"/>
      <c r="B1063" s="382"/>
      <c r="C1063" s="403"/>
      <c r="D1063" s="365"/>
      <c r="E1063" s="390"/>
      <c r="F1063" s="579"/>
      <c r="G1063" s="353"/>
    </row>
    <row r="1064" spans="1:7" x14ac:dyDescent="0.2">
      <c r="A1064" s="345"/>
      <c r="B1064" s="382"/>
      <c r="C1064" s="403"/>
      <c r="D1064" s="165"/>
      <c r="E1064" s="390"/>
      <c r="F1064" s="579"/>
      <c r="G1064" s="353"/>
    </row>
    <row r="1065" spans="1:7" x14ac:dyDescent="0.2">
      <c r="A1065" s="345"/>
      <c r="B1065" s="382"/>
      <c r="C1065" s="403"/>
      <c r="D1065" s="165"/>
      <c r="E1065" s="390"/>
      <c r="F1065" s="579"/>
      <c r="G1065" s="353"/>
    </row>
    <row r="1066" spans="1:7" x14ac:dyDescent="0.2">
      <c r="A1066" s="345"/>
      <c r="B1066" s="382"/>
      <c r="C1066" s="403"/>
      <c r="D1066" s="165"/>
      <c r="E1066" s="390"/>
      <c r="F1066" s="579"/>
      <c r="G1066" s="353"/>
    </row>
    <row r="1067" spans="1:7" x14ac:dyDescent="0.2">
      <c r="A1067" s="345"/>
      <c r="B1067" s="382"/>
      <c r="C1067" s="403"/>
      <c r="D1067" s="165"/>
      <c r="E1067" s="390"/>
      <c r="F1067" s="579"/>
      <c r="G1067" s="353"/>
    </row>
    <row r="1068" spans="1:7" x14ac:dyDescent="0.2">
      <c r="A1068" s="345"/>
      <c r="B1068" s="382"/>
      <c r="C1068" s="403"/>
      <c r="D1068" s="365"/>
      <c r="E1068" s="390"/>
      <c r="F1068" s="579"/>
      <c r="G1068" s="353"/>
    </row>
    <row r="1069" spans="1:7" x14ac:dyDescent="0.2">
      <c r="A1069" s="345"/>
      <c r="B1069" s="382"/>
      <c r="C1069" s="403"/>
      <c r="D1069" s="365"/>
      <c r="E1069" s="390"/>
      <c r="F1069" s="579"/>
      <c r="G1069" s="353"/>
    </row>
    <row r="1070" spans="1:7" x14ac:dyDescent="0.2">
      <c r="A1070" s="345"/>
      <c r="B1070" s="382"/>
      <c r="C1070" s="403"/>
      <c r="D1070" s="165"/>
      <c r="E1070" s="950"/>
      <c r="F1070" s="579"/>
      <c r="G1070" s="167"/>
    </row>
    <row r="1071" spans="1:7" x14ac:dyDescent="0.2">
      <c r="A1071" s="345"/>
      <c r="B1071" s="382"/>
      <c r="C1071" s="403"/>
      <c r="D1071" s="165"/>
      <c r="E1071" s="390"/>
      <c r="F1071" s="579"/>
      <c r="G1071" s="167"/>
    </row>
    <row r="1072" spans="1:7" x14ac:dyDescent="0.2">
      <c r="A1072" s="29"/>
      <c r="B1072" s="101"/>
      <c r="C1072" s="31"/>
      <c r="D1072" s="67"/>
      <c r="E1072" s="102"/>
      <c r="F1072" s="163"/>
      <c r="G1072" s="167"/>
    </row>
    <row r="1073" spans="1:7" x14ac:dyDescent="0.2">
      <c r="A1073" s="29"/>
      <c r="B1073" s="101"/>
      <c r="C1073" s="31"/>
      <c r="D1073" s="67"/>
      <c r="E1073" s="102"/>
      <c r="F1073" s="163"/>
      <c r="G1073" s="167"/>
    </row>
    <row r="1074" spans="1:7" x14ac:dyDescent="0.2">
      <c r="A1074" s="29"/>
      <c r="B1074" s="101"/>
      <c r="C1074" s="31"/>
      <c r="D1074" s="67"/>
      <c r="E1074" s="102"/>
      <c r="F1074" s="163"/>
      <c r="G1074" s="167"/>
    </row>
    <row r="1075" spans="1:7" x14ac:dyDescent="0.2">
      <c r="A1075" s="29"/>
      <c r="B1075" s="101"/>
      <c r="C1075" s="41"/>
      <c r="D1075" s="168"/>
      <c r="E1075" s="77"/>
      <c r="F1075" s="169"/>
      <c r="G1075" s="167"/>
    </row>
    <row r="1076" spans="1:7" x14ac:dyDescent="0.2">
      <c r="A1076" s="29"/>
      <c r="B1076" s="101"/>
      <c r="C1076" s="41"/>
      <c r="D1076" s="341"/>
      <c r="E1076" s="77"/>
      <c r="F1076" s="169"/>
      <c r="G1076" s="167"/>
    </row>
    <row r="1077" spans="1:7" x14ac:dyDescent="0.2">
      <c r="A1077" s="29"/>
      <c r="B1077" s="101"/>
      <c r="C1077" s="41"/>
      <c r="D1077" s="341"/>
      <c r="E1077" s="77"/>
      <c r="F1077" s="169"/>
      <c r="G1077" s="167"/>
    </row>
    <row r="1078" spans="1:7" x14ac:dyDescent="0.2">
      <c r="A1078" s="29"/>
      <c r="B1078" s="101"/>
      <c r="C1078" s="41"/>
      <c r="D1078" s="67"/>
      <c r="E1078" s="77"/>
      <c r="F1078" s="169"/>
      <c r="G1078" s="35"/>
    </row>
    <row r="1079" spans="1:7" x14ac:dyDescent="0.2">
      <c r="A1079" s="29"/>
      <c r="B1079" s="101"/>
      <c r="C1079" s="41"/>
      <c r="D1079" s="365" t="s">
        <v>150</v>
      </c>
      <c r="E1079" s="77"/>
      <c r="F1079" s="169" t="s">
        <v>152</v>
      </c>
      <c r="G1079" s="35"/>
    </row>
    <row r="1080" spans="1:7" x14ac:dyDescent="0.2">
      <c r="A1080" s="29"/>
      <c r="B1080" s="101"/>
      <c r="C1080" s="41"/>
      <c r="D1080" s="67"/>
      <c r="E1080" s="77"/>
      <c r="F1080" s="169"/>
      <c r="G1080" s="35"/>
    </row>
    <row r="1081" spans="1:7" x14ac:dyDescent="0.2">
      <c r="A1081" s="29"/>
      <c r="B1081" s="101"/>
      <c r="C1081" s="41"/>
      <c r="D1081" s="67"/>
      <c r="E1081" s="77"/>
      <c r="F1081" s="169"/>
      <c r="G1081" s="35"/>
    </row>
    <row r="1082" spans="1:7" x14ac:dyDescent="0.2">
      <c r="A1082" s="29"/>
      <c r="B1082" s="101"/>
      <c r="C1082" s="31"/>
      <c r="D1082" s="67"/>
      <c r="E1082" s="102"/>
      <c r="F1082" s="163"/>
      <c r="G1082" s="35"/>
    </row>
    <row r="1083" spans="1:7" x14ac:dyDescent="0.2">
      <c r="A1083" s="29"/>
      <c r="B1083" s="101"/>
      <c r="C1083" s="31"/>
      <c r="D1083" s="67"/>
      <c r="E1083" s="102"/>
      <c r="F1083" s="163"/>
      <c r="G1083" s="35"/>
    </row>
    <row r="1084" spans="1:7" x14ac:dyDescent="0.2">
      <c r="A1084" s="29"/>
      <c r="B1084" s="101"/>
      <c r="C1084" s="31"/>
      <c r="D1084" s="170" t="s">
        <v>150</v>
      </c>
      <c r="E1084" s="102"/>
      <c r="F1084" s="163"/>
      <c r="G1084" s="35"/>
    </row>
    <row r="1085" spans="1:7" x14ac:dyDescent="0.2">
      <c r="A1085" s="29"/>
      <c r="B1085" s="101"/>
      <c r="C1085" s="31"/>
      <c r="D1085" s="170"/>
      <c r="E1085" s="102"/>
      <c r="F1085" s="171"/>
      <c r="G1085" s="35"/>
    </row>
    <row r="1086" spans="1:7" x14ac:dyDescent="0.2">
      <c r="A1086" s="29"/>
      <c r="B1086" s="101"/>
      <c r="C1086" s="31"/>
      <c r="D1086" s="32"/>
      <c r="E1086" s="104"/>
      <c r="F1086" s="171"/>
      <c r="G1086" s="35"/>
    </row>
    <row r="1087" spans="1:7" x14ac:dyDescent="0.2">
      <c r="A1087" s="29"/>
      <c r="B1087" s="101"/>
      <c r="C1087" s="31"/>
      <c r="D1087" s="32"/>
      <c r="E1087" s="104"/>
      <c r="F1087" s="171"/>
      <c r="G1087" s="35"/>
    </row>
    <row r="1088" spans="1:7" x14ac:dyDescent="0.2">
      <c r="A1088" s="29"/>
      <c r="B1088" s="101"/>
      <c r="C1088" s="31"/>
      <c r="D1088" s="32"/>
      <c r="E1088" s="104"/>
      <c r="F1088" s="171"/>
      <c r="G1088" s="35"/>
    </row>
    <row r="1089" spans="1:7" x14ac:dyDescent="0.2">
      <c r="A1089" s="29"/>
      <c r="B1089" s="101"/>
      <c r="C1089" s="31"/>
      <c r="D1089" s="39"/>
      <c r="E1089" s="104"/>
      <c r="F1089" s="172"/>
      <c r="G1089" s="35"/>
    </row>
    <row r="1090" spans="1:7" x14ac:dyDescent="0.2">
      <c r="A1090" s="29"/>
      <c r="B1090" s="101"/>
      <c r="C1090" s="31" t="s">
        <v>8</v>
      </c>
      <c r="E1090" s="104"/>
      <c r="F1090" s="172"/>
      <c r="G1090" s="35"/>
    </row>
    <row r="1091" spans="1:7" x14ac:dyDescent="0.2">
      <c r="A1091" s="29"/>
      <c r="B1091" s="101"/>
      <c r="C1091" s="31"/>
      <c r="D1091" s="32"/>
      <c r="E1091" s="104"/>
      <c r="F1091" s="173"/>
      <c r="G1091" s="167" t="s">
        <v>8</v>
      </c>
    </row>
    <row r="1092" spans="1:7" ht="13.5" thickBot="1" x14ac:dyDescent="0.25">
      <c r="A1092" s="45"/>
      <c r="B1092" s="174"/>
      <c r="C1092" s="47"/>
      <c r="D1092" s="175"/>
      <c r="E1092" s="174"/>
      <c r="F1092" s="49" t="s">
        <v>15</v>
      </c>
      <c r="G1092" s="50">
        <f>SUM(G1058:G1091)</f>
        <v>13000</v>
      </c>
    </row>
    <row r="1093" spans="1:7" ht="13.5" thickTop="1" x14ac:dyDescent="0.2">
      <c r="A1093" s="342" t="s">
        <v>3296</v>
      </c>
      <c r="B1093" s="176"/>
      <c r="E1093" s="176"/>
      <c r="G1093" s="20"/>
    </row>
    <row r="1094" spans="1:7" ht="13.5" thickBot="1" x14ac:dyDescent="0.25">
      <c r="A1094" s="614"/>
      <c r="B1094" s="615"/>
      <c r="C1094" s="1285" t="s">
        <v>3295</v>
      </c>
      <c r="D1094" s="1332"/>
      <c r="E1094" s="1332"/>
      <c r="F1094" s="1332"/>
      <c r="G1094" s="1333"/>
    </row>
    <row r="1095" spans="1:7" ht="13.5" thickTop="1" x14ac:dyDescent="0.2">
      <c r="A1095" s="1130"/>
      <c r="B1095" s="1131"/>
      <c r="C1095" s="1131"/>
      <c r="D1095" s="57" t="s">
        <v>11</v>
      </c>
      <c r="E1095" s="1132" t="s">
        <v>12</v>
      </c>
      <c r="F1095" s="1132"/>
      <c r="G1095" s="1133"/>
    </row>
    <row r="1096" spans="1:7" x14ac:dyDescent="0.2">
      <c r="A1096" s="1134" t="s">
        <v>17</v>
      </c>
      <c r="B1096" s="1135"/>
      <c r="C1096" s="1135"/>
      <c r="D1096" s="57"/>
      <c r="E1096" s="1136"/>
      <c r="F1096" s="1137"/>
      <c r="G1096" s="1138"/>
    </row>
    <row r="1097" spans="1:7" x14ac:dyDescent="0.2">
      <c r="A1097" s="1134" t="s">
        <v>38</v>
      </c>
      <c r="B1097" s="1135"/>
      <c r="C1097" s="1135"/>
      <c r="D1097" s="58" t="s">
        <v>2747</v>
      </c>
      <c r="E1097" s="1194" t="s">
        <v>142</v>
      </c>
      <c r="F1097" s="1139"/>
      <c r="G1097" s="1140"/>
    </row>
    <row r="1098" spans="1:7" ht="13.5" thickBot="1" x14ac:dyDescent="0.25">
      <c r="A1098" s="1141" t="s">
        <v>39</v>
      </c>
      <c r="B1098" s="1142"/>
      <c r="C1098" s="1142"/>
      <c r="D1098" s="59" t="s">
        <v>303</v>
      </c>
      <c r="E1098" s="1143" t="s">
        <v>0</v>
      </c>
      <c r="F1098" s="1143"/>
      <c r="G1098" s="1144"/>
    </row>
    <row r="1099" spans="1:7" ht="16.5" x14ac:dyDescent="0.25">
      <c r="A1099" s="1152" t="s">
        <v>29</v>
      </c>
      <c r="B1099" s="1153"/>
      <c r="C1099" s="1153"/>
      <c r="D1099" s="1153"/>
      <c r="E1099" s="1153"/>
      <c r="F1099" s="1153"/>
      <c r="G1099" s="1154"/>
    </row>
    <row r="1100" spans="1:7" x14ac:dyDescent="0.2">
      <c r="A1100" s="1155" t="s">
        <v>48</v>
      </c>
      <c r="B1100" s="1156"/>
      <c r="C1100" s="1156"/>
      <c r="D1100" s="1156"/>
      <c r="E1100" s="1156"/>
      <c r="F1100" s="1156"/>
      <c r="G1100" s="1157"/>
    </row>
    <row r="1101" spans="1:7" x14ac:dyDescent="0.2">
      <c r="A1101" s="1158" t="s">
        <v>49</v>
      </c>
      <c r="B1101" s="1159"/>
      <c r="C1101" s="1159"/>
      <c r="D1101" s="1159"/>
      <c r="E1101" s="1159"/>
      <c r="F1101" s="1159"/>
      <c r="G1101" s="1160"/>
    </row>
    <row r="1102" spans="1:7" x14ac:dyDescent="0.2">
      <c r="A1102" s="6"/>
      <c r="B1102" s="99"/>
      <c r="C1102" s="8"/>
      <c r="D1102" s="9"/>
      <c r="E1102" s="99"/>
      <c r="F1102" s="10"/>
      <c r="G1102" s="11" t="s">
        <v>8</v>
      </c>
    </row>
    <row r="1103" spans="1:7" x14ac:dyDescent="0.2">
      <c r="A1103" s="12" t="s">
        <v>1</v>
      </c>
      <c r="B1103" s="13"/>
      <c r="C1103" s="14" t="s">
        <v>16</v>
      </c>
      <c r="D1103" s="13"/>
      <c r="E1103" s="343" t="s">
        <v>3738</v>
      </c>
      <c r="F1103" s="60"/>
      <c r="G1103" s="344" t="s">
        <v>3708</v>
      </c>
    </row>
    <row r="1104" spans="1:7" x14ac:dyDescent="0.2">
      <c r="A1104" s="17" t="s">
        <v>8</v>
      </c>
      <c r="B1104" s="100"/>
      <c r="C1104" s="19"/>
      <c r="D1104" s="4"/>
      <c r="E1104" s="1145"/>
      <c r="F1104" s="1146"/>
      <c r="G1104" s="20"/>
    </row>
    <row r="1105" spans="1:7" x14ac:dyDescent="0.2">
      <c r="A1105" s="21" t="s">
        <v>37</v>
      </c>
      <c r="B1105" s="22"/>
      <c r="C1105" s="22"/>
      <c r="D1105" s="22"/>
      <c r="E1105" s="23" t="s">
        <v>46</v>
      </c>
      <c r="F1105" s="24"/>
      <c r="G1105" s="20" t="s">
        <v>50</v>
      </c>
    </row>
    <row r="1106" spans="1:7" x14ac:dyDescent="0.2">
      <c r="A1106" s="6"/>
      <c r="B1106" s="99"/>
      <c r="C1106" s="8"/>
      <c r="D1106" s="8"/>
      <c r="E1106" s="1147"/>
      <c r="F1106" s="1148"/>
      <c r="G1106" s="25"/>
    </row>
    <row r="1107" spans="1:7" ht="26.25" thickBot="1" x14ac:dyDescent="0.25">
      <c r="A1107" s="26" t="s">
        <v>47</v>
      </c>
      <c r="B1107" s="161" t="s">
        <v>23</v>
      </c>
      <c r="C1107" s="28" t="s">
        <v>34</v>
      </c>
      <c r="D1107" s="110" t="s">
        <v>53</v>
      </c>
      <c r="E1107" s="114" t="s">
        <v>54</v>
      </c>
      <c r="F1107" s="111" t="s">
        <v>55</v>
      </c>
      <c r="G1107" s="112" t="s">
        <v>35</v>
      </c>
    </row>
    <row r="1108" spans="1:7" ht="13.5" thickTop="1" x14ac:dyDescent="0.2">
      <c r="A1108" s="345">
        <v>1</v>
      </c>
      <c r="B1108" s="382"/>
      <c r="C1108" s="403" t="s">
        <v>149</v>
      </c>
      <c r="D1108" s="363" t="s">
        <v>3736</v>
      </c>
      <c r="E1108" s="390">
        <v>35</v>
      </c>
      <c r="F1108" s="579">
        <v>200</v>
      </c>
      <c r="G1108" s="353">
        <f>F1108*E1108</f>
        <v>7000</v>
      </c>
    </row>
    <row r="1109" spans="1:7" x14ac:dyDescent="0.2">
      <c r="A1109" s="345"/>
      <c r="B1109" s="382"/>
      <c r="C1109" s="403"/>
      <c r="D1109" s="363" t="s">
        <v>2452</v>
      </c>
      <c r="E1109" s="390"/>
      <c r="F1109" s="579"/>
      <c r="G1109" s="353"/>
    </row>
    <row r="1110" spans="1:7" x14ac:dyDescent="0.2">
      <c r="A1110" s="345"/>
      <c r="B1110" s="382"/>
      <c r="C1110" s="403"/>
      <c r="D1110" s="363"/>
      <c r="E1110" s="390"/>
      <c r="F1110" s="579"/>
      <c r="G1110" s="353"/>
    </row>
    <row r="1111" spans="1:7" x14ac:dyDescent="0.2">
      <c r="A1111" s="345"/>
      <c r="B1111" s="382"/>
      <c r="C1111" s="403"/>
      <c r="D1111" s="165"/>
      <c r="E1111" s="390"/>
      <c r="F1111" s="579"/>
      <c r="G1111" s="353"/>
    </row>
    <row r="1112" spans="1:7" x14ac:dyDescent="0.2">
      <c r="A1112" s="345"/>
      <c r="B1112" s="382"/>
      <c r="C1112" s="403"/>
      <c r="D1112" s="357"/>
      <c r="E1112" s="390"/>
      <c r="F1112" s="579"/>
      <c r="G1112" s="353"/>
    </row>
    <row r="1113" spans="1:7" x14ac:dyDescent="0.2">
      <c r="A1113" s="345"/>
      <c r="B1113" s="382"/>
      <c r="C1113" s="403"/>
      <c r="D1113" s="365"/>
      <c r="E1113" s="390"/>
      <c r="F1113" s="579"/>
      <c r="G1113" s="353"/>
    </row>
    <row r="1114" spans="1:7" x14ac:dyDescent="0.2">
      <c r="A1114" s="345"/>
      <c r="B1114" s="382"/>
      <c r="C1114" s="403"/>
      <c r="D1114" s="165"/>
      <c r="E1114" s="390"/>
      <c r="F1114" s="579"/>
      <c r="G1114" s="353"/>
    </row>
    <row r="1115" spans="1:7" x14ac:dyDescent="0.2">
      <c r="A1115" s="345"/>
      <c r="B1115" s="382"/>
      <c r="C1115" s="403"/>
      <c r="D1115" s="165"/>
      <c r="E1115" s="390"/>
      <c r="F1115" s="579"/>
      <c r="G1115" s="353"/>
    </row>
    <row r="1116" spans="1:7" x14ac:dyDescent="0.2">
      <c r="A1116" s="345"/>
      <c r="B1116" s="382"/>
      <c r="C1116" s="403"/>
      <c r="D1116" s="165"/>
      <c r="E1116" s="390"/>
      <c r="F1116" s="579"/>
      <c r="G1116" s="353"/>
    </row>
    <row r="1117" spans="1:7" x14ac:dyDescent="0.2">
      <c r="A1117" s="345"/>
      <c r="B1117" s="382"/>
      <c r="C1117" s="403"/>
      <c r="D1117" s="165"/>
      <c r="E1117" s="390"/>
      <c r="F1117" s="579"/>
      <c r="G1117" s="353"/>
    </row>
    <row r="1118" spans="1:7" x14ac:dyDescent="0.2">
      <c r="A1118" s="345"/>
      <c r="B1118" s="382"/>
      <c r="C1118" s="403"/>
      <c r="D1118" s="365"/>
      <c r="E1118" s="390"/>
      <c r="F1118" s="579"/>
      <c r="G1118" s="353"/>
    </row>
    <row r="1119" spans="1:7" x14ac:dyDescent="0.2">
      <c r="A1119" s="345"/>
      <c r="B1119" s="382"/>
      <c r="C1119" s="403"/>
      <c r="D1119" s="365"/>
      <c r="E1119" s="390"/>
      <c r="F1119" s="579"/>
      <c r="G1119" s="353"/>
    </row>
    <row r="1120" spans="1:7" x14ac:dyDescent="0.2">
      <c r="A1120" s="345"/>
      <c r="B1120" s="382"/>
      <c r="C1120" s="403"/>
      <c r="D1120" s="165"/>
      <c r="E1120" s="950"/>
      <c r="F1120" s="579"/>
      <c r="G1120" s="167"/>
    </row>
    <row r="1121" spans="1:9" x14ac:dyDescent="0.2">
      <c r="A1121" s="345"/>
      <c r="B1121" s="382"/>
      <c r="C1121" s="403"/>
      <c r="D1121" s="165"/>
      <c r="E1121" s="390"/>
      <c r="F1121" s="579"/>
      <c r="G1121" s="167"/>
    </row>
    <row r="1122" spans="1:9" x14ac:dyDescent="0.2">
      <c r="A1122" s="29"/>
      <c r="B1122" s="101"/>
      <c r="C1122" s="31"/>
      <c r="D1122" s="67"/>
      <c r="E1122" s="102"/>
      <c r="F1122" s="163"/>
      <c r="G1122" s="167"/>
    </row>
    <row r="1123" spans="1:9" x14ac:dyDescent="0.2">
      <c r="A1123" s="29"/>
      <c r="B1123" s="101"/>
      <c r="C1123" s="31"/>
      <c r="D1123" s="67"/>
      <c r="E1123" s="102"/>
      <c r="F1123" s="163"/>
      <c r="G1123" s="167"/>
    </row>
    <row r="1124" spans="1:9" x14ac:dyDescent="0.2">
      <c r="A1124" s="29"/>
      <c r="B1124" s="101"/>
      <c r="C1124" s="31"/>
      <c r="D1124" s="67"/>
      <c r="E1124" s="102"/>
      <c r="F1124" s="163"/>
      <c r="G1124" s="167"/>
    </row>
    <row r="1125" spans="1:9" x14ac:dyDescent="0.2">
      <c r="A1125" s="29"/>
      <c r="B1125" s="101"/>
      <c r="C1125" s="41"/>
      <c r="D1125" s="168"/>
      <c r="E1125" s="77"/>
      <c r="F1125" s="169"/>
      <c r="G1125" s="167"/>
      <c r="I1125" s="411" t="s">
        <v>151</v>
      </c>
    </row>
    <row r="1126" spans="1:9" x14ac:dyDescent="0.2">
      <c r="A1126" s="29"/>
      <c r="B1126" s="101"/>
      <c r="C1126" s="41"/>
      <c r="D1126" s="341"/>
      <c r="E1126" s="77"/>
      <c r="F1126" s="169"/>
      <c r="G1126" s="167"/>
    </row>
    <row r="1127" spans="1:9" x14ac:dyDescent="0.2">
      <c r="A1127" s="29"/>
      <c r="B1127" s="101"/>
      <c r="C1127" s="41"/>
      <c r="D1127" s="341"/>
      <c r="E1127" s="77"/>
      <c r="F1127" s="169"/>
      <c r="G1127" s="167"/>
    </row>
    <row r="1128" spans="1:9" x14ac:dyDescent="0.2">
      <c r="A1128" s="29"/>
      <c r="B1128" s="101"/>
      <c r="C1128" s="41"/>
      <c r="D1128" s="67"/>
      <c r="E1128" s="77"/>
      <c r="F1128" s="169"/>
      <c r="G1128" s="35"/>
    </row>
    <row r="1129" spans="1:9" x14ac:dyDescent="0.2">
      <c r="A1129" s="29"/>
      <c r="B1129" s="101"/>
      <c r="C1129" s="41"/>
      <c r="D1129" s="365" t="s">
        <v>150</v>
      </c>
      <c r="E1129" s="77"/>
      <c r="F1129" s="169" t="s">
        <v>152</v>
      </c>
      <c r="G1129" s="35"/>
    </row>
    <row r="1130" spans="1:9" x14ac:dyDescent="0.2">
      <c r="A1130" s="29"/>
      <c r="B1130" s="101"/>
      <c r="C1130" s="41"/>
      <c r="D1130" s="67"/>
      <c r="E1130" s="77"/>
      <c r="F1130" s="169"/>
      <c r="G1130" s="35"/>
    </row>
    <row r="1131" spans="1:9" x14ac:dyDescent="0.2">
      <c r="A1131" s="29"/>
      <c r="B1131" s="101"/>
      <c r="C1131" s="41"/>
      <c r="D1131" s="67"/>
      <c r="E1131" s="77"/>
      <c r="F1131" s="169"/>
      <c r="G1131" s="35"/>
    </row>
    <row r="1132" spans="1:9" x14ac:dyDescent="0.2">
      <c r="A1132" s="29"/>
      <c r="B1132" s="101"/>
      <c r="C1132" s="31"/>
      <c r="D1132" s="67"/>
      <c r="E1132" s="102"/>
      <c r="F1132" s="163"/>
      <c r="G1132" s="35"/>
    </row>
    <row r="1133" spans="1:9" x14ac:dyDescent="0.2">
      <c r="A1133" s="29"/>
      <c r="B1133" s="101"/>
      <c r="C1133" s="31"/>
      <c r="D1133" s="67"/>
      <c r="E1133" s="102"/>
      <c r="F1133" s="163"/>
      <c r="G1133" s="35"/>
    </row>
    <row r="1134" spans="1:9" x14ac:dyDescent="0.2">
      <c r="A1134" s="29"/>
      <c r="B1134" s="101"/>
      <c r="C1134" s="31"/>
      <c r="D1134" s="170" t="s">
        <v>150</v>
      </c>
      <c r="E1134" s="102"/>
      <c r="F1134" s="163"/>
      <c r="G1134" s="35"/>
    </row>
    <row r="1135" spans="1:9" x14ac:dyDescent="0.2">
      <c r="A1135" s="29"/>
      <c r="B1135" s="101"/>
      <c r="C1135" s="31"/>
      <c r="D1135" s="170"/>
      <c r="E1135" s="102"/>
      <c r="F1135" s="171"/>
      <c r="G1135" s="35"/>
    </row>
    <row r="1136" spans="1:9" x14ac:dyDescent="0.2">
      <c r="A1136" s="29"/>
      <c r="B1136" s="101"/>
      <c r="C1136" s="31"/>
      <c r="D1136" s="32"/>
      <c r="E1136" s="104"/>
      <c r="F1136" s="171"/>
      <c r="G1136" s="35"/>
    </row>
    <row r="1137" spans="1:7" x14ac:dyDescent="0.2">
      <c r="A1137" s="29"/>
      <c r="B1137" s="101"/>
      <c r="C1137" s="31"/>
      <c r="D1137" s="32"/>
      <c r="E1137" s="104"/>
      <c r="F1137" s="171"/>
      <c r="G1137" s="35"/>
    </row>
    <row r="1138" spans="1:7" x14ac:dyDescent="0.2">
      <c r="A1138" s="29"/>
      <c r="B1138" s="101"/>
      <c r="C1138" s="31"/>
      <c r="D1138" s="32"/>
      <c r="E1138" s="104"/>
      <c r="F1138" s="171"/>
      <c r="G1138" s="35"/>
    </row>
    <row r="1139" spans="1:7" x14ac:dyDescent="0.2">
      <c r="A1139" s="29"/>
      <c r="B1139" s="101"/>
      <c r="C1139" s="31"/>
      <c r="D1139" s="39"/>
      <c r="E1139" s="104"/>
      <c r="F1139" s="172"/>
      <c r="G1139" s="35"/>
    </row>
    <row r="1140" spans="1:7" x14ac:dyDescent="0.2">
      <c r="A1140" s="29"/>
      <c r="B1140" s="101"/>
      <c r="C1140" s="31" t="s">
        <v>8</v>
      </c>
      <c r="E1140" s="104"/>
      <c r="F1140" s="172"/>
      <c r="G1140" s="35"/>
    </row>
    <row r="1141" spans="1:7" x14ac:dyDescent="0.2">
      <c r="A1141" s="29"/>
      <c r="B1141" s="101"/>
      <c r="C1141" s="31"/>
      <c r="D1141" s="32"/>
      <c r="E1141" s="104"/>
      <c r="F1141" s="173"/>
      <c r="G1141" s="167" t="s">
        <v>8</v>
      </c>
    </row>
    <row r="1142" spans="1:7" ht="13.5" thickBot="1" x14ac:dyDescent="0.25">
      <c r="A1142" s="45"/>
      <c r="B1142" s="174"/>
      <c r="C1142" s="47"/>
      <c r="D1142" s="175"/>
      <c r="E1142" s="174"/>
      <c r="F1142" s="49" t="s">
        <v>15</v>
      </c>
      <c r="G1142" s="50">
        <f>SUM(G1108:G1141)</f>
        <v>7000</v>
      </c>
    </row>
    <row r="1143" spans="1:7" ht="13.5" thickTop="1" x14ac:dyDescent="0.2">
      <c r="A1143" s="342" t="s">
        <v>2453</v>
      </c>
      <c r="B1143" s="176"/>
      <c r="E1143" s="176"/>
      <c r="G1143" s="20"/>
    </row>
    <row r="1144" spans="1:7" ht="13.5" thickBot="1" x14ac:dyDescent="0.25">
      <c r="A1144" s="614"/>
      <c r="B1144" s="615"/>
      <c r="C1144" s="1285" t="s">
        <v>3737</v>
      </c>
      <c r="D1144" s="1332"/>
      <c r="E1144" s="1332"/>
      <c r="F1144" s="1332"/>
      <c r="G1144" s="1333"/>
    </row>
    <row r="1145" spans="1:7" ht="13.5" thickTop="1" x14ac:dyDescent="0.2">
      <c r="A1145" s="1130"/>
      <c r="B1145" s="1131"/>
      <c r="C1145" s="1131"/>
      <c r="D1145" s="57" t="s">
        <v>11</v>
      </c>
      <c r="E1145" s="1132" t="s">
        <v>12</v>
      </c>
      <c r="F1145" s="1132"/>
      <c r="G1145" s="1133"/>
    </row>
    <row r="1146" spans="1:7" x14ac:dyDescent="0.2">
      <c r="A1146" s="1134" t="s">
        <v>17</v>
      </c>
      <c r="B1146" s="1135"/>
      <c r="C1146" s="1135"/>
      <c r="D1146" s="57"/>
      <c r="E1146" s="1136"/>
      <c r="F1146" s="1137"/>
      <c r="G1146" s="1138"/>
    </row>
    <row r="1147" spans="1:7" x14ac:dyDescent="0.2">
      <c r="A1147" s="1134" t="s">
        <v>38</v>
      </c>
      <c r="B1147" s="1135"/>
      <c r="C1147" s="1135"/>
      <c r="D1147" s="58" t="s">
        <v>2747</v>
      </c>
      <c r="E1147" s="1194" t="s">
        <v>142</v>
      </c>
      <c r="F1147" s="1139"/>
      <c r="G1147" s="1140"/>
    </row>
    <row r="1148" spans="1:7" ht="13.5" thickBot="1" x14ac:dyDescent="0.25">
      <c r="A1148" s="1141" t="s">
        <v>39</v>
      </c>
      <c r="B1148" s="1142"/>
      <c r="C1148" s="1142"/>
      <c r="D1148" s="59" t="s">
        <v>303</v>
      </c>
      <c r="E1148" s="1143" t="s">
        <v>0</v>
      </c>
      <c r="F1148" s="1143"/>
      <c r="G1148" s="1144"/>
    </row>
    <row r="1149" spans="1:7" ht="16.5" x14ac:dyDescent="0.25">
      <c r="A1149" s="1152" t="s">
        <v>29</v>
      </c>
      <c r="B1149" s="1153"/>
      <c r="C1149" s="1153"/>
      <c r="D1149" s="1153"/>
      <c r="E1149" s="1153"/>
      <c r="F1149" s="1153"/>
      <c r="G1149" s="1154"/>
    </row>
    <row r="1150" spans="1:7" x14ac:dyDescent="0.2">
      <c r="A1150" s="1155" t="s">
        <v>48</v>
      </c>
      <c r="B1150" s="1156"/>
      <c r="C1150" s="1156"/>
      <c r="D1150" s="1156"/>
      <c r="E1150" s="1156"/>
      <c r="F1150" s="1156"/>
      <c r="G1150" s="1157"/>
    </row>
    <row r="1151" spans="1:7" x14ac:dyDescent="0.2">
      <c r="A1151" s="1158" t="s">
        <v>49</v>
      </c>
      <c r="B1151" s="1159"/>
      <c r="C1151" s="1159"/>
      <c r="D1151" s="1159"/>
      <c r="E1151" s="1159"/>
      <c r="F1151" s="1159"/>
      <c r="G1151" s="1160"/>
    </row>
    <row r="1152" spans="1:7" x14ac:dyDescent="0.2">
      <c r="A1152" s="6"/>
      <c r="B1152" s="99"/>
      <c r="C1152" s="8"/>
      <c r="D1152" s="9"/>
      <c r="E1152" s="99"/>
      <c r="F1152" s="10"/>
      <c r="G1152" s="11" t="s">
        <v>8</v>
      </c>
    </row>
    <row r="1153" spans="1:11" x14ac:dyDescent="0.2">
      <c r="A1153" s="12" t="s">
        <v>1</v>
      </c>
      <c r="B1153" s="13"/>
      <c r="C1153" s="14" t="s">
        <v>16</v>
      </c>
      <c r="D1153" s="13"/>
      <c r="E1153" s="343" t="s">
        <v>3981</v>
      </c>
      <c r="F1153" s="60"/>
      <c r="G1153" s="344" t="s">
        <v>3973</v>
      </c>
    </row>
    <row r="1154" spans="1:11" x14ac:dyDescent="0.2">
      <c r="A1154" s="17" t="s">
        <v>8</v>
      </c>
      <c r="B1154" s="100"/>
      <c r="C1154" s="19"/>
      <c r="D1154" s="4"/>
      <c r="E1154" s="1145"/>
      <c r="F1154" s="1146"/>
      <c r="G1154" s="20"/>
    </row>
    <row r="1155" spans="1:11" x14ac:dyDescent="0.2">
      <c r="A1155" s="21" t="s">
        <v>37</v>
      </c>
      <c r="B1155" s="22"/>
      <c r="C1155" s="22"/>
      <c r="D1155" s="22"/>
      <c r="E1155" s="23" t="s">
        <v>46</v>
      </c>
      <c r="F1155" s="24"/>
      <c r="G1155" s="20" t="s">
        <v>50</v>
      </c>
    </row>
    <row r="1156" spans="1:11" x14ac:dyDescent="0.2">
      <c r="A1156" s="6"/>
      <c r="B1156" s="99"/>
      <c r="C1156" s="8"/>
      <c r="D1156" s="8"/>
      <c r="E1156" s="1147"/>
      <c r="F1156" s="1148"/>
      <c r="G1156" s="25"/>
    </row>
    <row r="1157" spans="1:11" ht="26.25" thickBot="1" x14ac:dyDescent="0.25">
      <c r="A1157" s="26" t="s">
        <v>47</v>
      </c>
      <c r="B1157" s="161" t="s">
        <v>23</v>
      </c>
      <c r="C1157" s="28" t="s">
        <v>34</v>
      </c>
      <c r="D1157" s="110" t="s">
        <v>53</v>
      </c>
      <c r="E1157" s="114" t="s">
        <v>54</v>
      </c>
      <c r="F1157" s="111" t="s">
        <v>55</v>
      </c>
      <c r="G1157" s="112" t="s">
        <v>35</v>
      </c>
    </row>
    <row r="1158" spans="1:11" ht="13.5" thickTop="1" x14ac:dyDescent="0.2">
      <c r="A1158" s="345">
        <v>1</v>
      </c>
      <c r="B1158" s="382"/>
      <c r="C1158" s="403" t="s">
        <v>2311</v>
      </c>
      <c r="D1158" s="363" t="s">
        <v>2310</v>
      </c>
      <c r="E1158" s="390">
        <v>60</v>
      </c>
      <c r="F1158" s="579">
        <v>40</v>
      </c>
      <c r="G1158" s="353">
        <f>F1158*E1158</f>
        <v>2400</v>
      </c>
      <c r="I1158" s="2">
        <v>60</v>
      </c>
      <c r="J1158" s="579">
        <v>45</v>
      </c>
      <c r="K1158" s="164">
        <f>J1158*I1158</f>
        <v>2700</v>
      </c>
    </row>
    <row r="1159" spans="1:11" x14ac:dyDescent="0.2">
      <c r="A1159" s="345"/>
      <c r="B1159" s="382"/>
      <c r="C1159" s="403"/>
      <c r="D1159" s="363"/>
      <c r="E1159" s="390"/>
      <c r="F1159" s="579"/>
      <c r="G1159" s="353"/>
    </row>
    <row r="1160" spans="1:11" x14ac:dyDescent="0.2">
      <c r="A1160" s="345"/>
      <c r="B1160" s="382"/>
      <c r="C1160" s="403"/>
      <c r="D1160" s="363"/>
      <c r="E1160" s="390"/>
      <c r="F1160" s="579"/>
      <c r="G1160" s="353"/>
    </row>
    <row r="1161" spans="1:11" x14ac:dyDescent="0.2">
      <c r="A1161" s="345"/>
      <c r="B1161" s="382"/>
      <c r="C1161" s="403"/>
      <c r="D1161" s="165"/>
      <c r="E1161" s="390"/>
      <c r="F1161" s="579"/>
      <c r="G1161" s="353"/>
    </row>
    <row r="1162" spans="1:11" x14ac:dyDescent="0.2">
      <c r="A1162" s="345"/>
      <c r="B1162" s="382"/>
      <c r="C1162" s="403"/>
      <c r="D1162" s="357"/>
      <c r="E1162" s="390"/>
      <c r="F1162" s="579"/>
      <c r="G1162" s="353"/>
    </row>
    <row r="1163" spans="1:11" x14ac:dyDescent="0.2">
      <c r="A1163" s="345"/>
      <c r="B1163" s="382"/>
      <c r="C1163" s="403"/>
      <c r="D1163" s="365"/>
      <c r="E1163" s="390"/>
      <c r="F1163" s="579"/>
      <c r="G1163" s="353"/>
    </row>
    <row r="1164" spans="1:11" x14ac:dyDescent="0.2">
      <c r="A1164" s="345"/>
      <c r="B1164" s="382"/>
      <c r="C1164" s="403"/>
      <c r="D1164" s="165"/>
      <c r="E1164" s="390"/>
      <c r="F1164" s="579"/>
      <c r="G1164" s="353"/>
    </row>
    <row r="1165" spans="1:11" x14ac:dyDescent="0.2">
      <c r="A1165" s="345"/>
      <c r="B1165" s="382"/>
      <c r="C1165" s="403"/>
      <c r="D1165" s="165"/>
      <c r="E1165" s="390"/>
      <c r="F1165" s="579"/>
      <c r="G1165" s="353"/>
    </row>
    <row r="1166" spans="1:11" x14ac:dyDescent="0.2">
      <c r="A1166" s="345"/>
      <c r="B1166" s="382"/>
      <c r="C1166" s="403"/>
      <c r="D1166" s="165"/>
      <c r="E1166" s="390"/>
      <c r="F1166" s="579"/>
      <c r="G1166" s="353"/>
    </row>
    <row r="1167" spans="1:11" x14ac:dyDescent="0.2">
      <c r="A1167" s="345"/>
      <c r="B1167" s="382"/>
      <c r="C1167" s="403"/>
      <c r="D1167" s="165"/>
      <c r="E1167" s="390"/>
      <c r="F1167" s="579"/>
      <c r="G1167" s="353"/>
    </row>
    <row r="1168" spans="1:11" x14ac:dyDescent="0.2">
      <c r="A1168" s="345"/>
      <c r="B1168" s="382"/>
      <c r="C1168" s="403"/>
      <c r="D1168" s="365"/>
      <c r="E1168" s="390"/>
      <c r="F1168" s="579"/>
      <c r="G1168" s="353"/>
    </row>
    <row r="1169" spans="1:7" x14ac:dyDescent="0.2">
      <c r="A1169" s="345"/>
      <c r="B1169" s="382"/>
      <c r="C1169" s="403"/>
      <c r="D1169" s="365"/>
      <c r="E1169" s="390"/>
      <c r="F1169" s="579"/>
      <c r="G1169" s="353"/>
    </row>
    <row r="1170" spans="1:7" x14ac:dyDescent="0.2">
      <c r="A1170" s="345"/>
      <c r="B1170" s="382"/>
      <c r="C1170" s="403"/>
      <c r="D1170" s="165"/>
      <c r="E1170" s="950"/>
      <c r="F1170" s="579"/>
      <c r="G1170" s="167"/>
    </row>
    <row r="1171" spans="1:7" x14ac:dyDescent="0.2">
      <c r="A1171" s="345"/>
      <c r="B1171" s="382"/>
      <c r="C1171" s="403"/>
      <c r="D1171" s="165"/>
      <c r="E1171" s="390"/>
      <c r="F1171" s="579"/>
      <c r="G1171" s="167"/>
    </row>
    <row r="1172" spans="1:7" x14ac:dyDescent="0.2">
      <c r="A1172" s="29"/>
      <c r="B1172" s="101"/>
      <c r="C1172" s="31"/>
      <c r="D1172" s="67"/>
      <c r="E1172" s="102"/>
      <c r="F1172" s="163"/>
      <c r="G1172" s="167"/>
    </row>
    <row r="1173" spans="1:7" x14ac:dyDescent="0.2">
      <c r="A1173" s="29"/>
      <c r="B1173" s="101"/>
      <c r="C1173" s="31"/>
      <c r="D1173" s="67"/>
      <c r="E1173" s="102"/>
      <c r="F1173" s="163"/>
      <c r="G1173" s="167"/>
    </row>
    <row r="1174" spans="1:7" x14ac:dyDescent="0.2">
      <c r="A1174" s="29"/>
      <c r="B1174" s="101"/>
      <c r="C1174" s="31"/>
      <c r="D1174" s="67"/>
      <c r="E1174" s="102"/>
      <c r="F1174" s="163"/>
      <c r="G1174" s="167"/>
    </row>
    <row r="1175" spans="1:7" x14ac:dyDescent="0.2">
      <c r="A1175" s="29"/>
      <c r="B1175" s="101"/>
      <c r="C1175" s="41"/>
      <c r="D1175" s="168"/>
      <c r="E1175" s="77"/>
      <c r="F1175" s="169"/>
      <c r="G1175" s="167"/>
    </row>
    <row r="1176" spans="1:7" x14ac:dyDescent="0.2">
      <c r="A1176" s="29"/>
      <c r="B1176" s="101"/>
      <c r="C1176" s="41"/>
      <c r="D1176" s="341"/>
      <c r="E1176" s="77"/>
      <c r="F1176" s="169"/>
      <c r="G1176" s="167"/>
    </row>
    <row r="1177" spans="1:7" x14ac:dyDescent="0.2">
      <c r="A1177" s="29"/>
      <c r="B1177" s="101"/>
      <c r="C1177" s="41"/>
      <c r="D1177" s="341"/>
      <c r="E1177" s="77"/>
      <c r="F1177" s="169"/>
      <c r="G1177" s="167"/>
    </row>
    <row r="1178" spans="1:7" x14ac:dyDescent="0.2">
      <c r="A1178" s="29"/>
      <c r="B1178" s="101"/>
      <c r="C1178" s="41"/>
      <c r="D1178" s="67"/>
      <c r="E1178" s="77"/>
      <c r="F1178" s="169"/>
      <c r="G1178" s="35"/>
    </row>
    <row r="1179" spans="1:7" x14ac:dyDescent="0.2">
      <c r="A1179" s="29"/>
      <c r="B1179" s="101"/>
      <c r="C1179" s="41"/>
      <c r="D1179" s="365" t="s">
        <v>150</v>
      </c>
      <c r="E1179" s="77"/>
      <c r="F1179" s="169" t="s">
        <v>152</v>
      </c>
      <c r="G1179" s="35"/>
    </row>
    <row r="1180" spans="1:7" x14ac:dyDescent="0.2">
      <c r="A1180" s="29"/>
      <c r="B1180" s="101"/>
      <c r="C1180" s="41"/>
      <c r="D1180" s="67"/>
      <c r="E1180" s="77"/>
      <c r="F1180" s="169"/>
      <c r="G1180" s="35"/>
    </row>
    <row r="1181" spans="1:7" x14ac:dyDescent="0.2">
      <c r="A1181" s="29"/>
      <c r="B1181" s="101"/>
      <c r="C1181" s="41"/>
      <c r="D1181" s="67"/>
      <c r="E1181" s="77"/>
      <c r="F1181" s="169"/>
      <c r="G1181" s="35"/>
    </row>
    <row r="1182" spans="1:7" x14ac:dyDescent="0.2">
      <c r="A1182" s="29"/>
      <c r="B1182" s="101"/>
      <c r="C1182" s="31"/>
      <c r="D1182" s="67"/>
      <c r="E1182" s="102"/>
      <c r="F1182" s="163"/>
      <c r="G1182" s="35"/>
    </row>
    <row r="1183" spans="1:7" x14ac:dyDescent="0.2">
      <c r="A1183" s="29"/>
      <c r="B1183" s="101"/>
      <c r="C1183" s="31"/>
      <c r="D1183" s="67"/>
      <c r="E1183" s="102"/>
      <c r="F1183" s="163"/>
      <c r="G1183" s="35"/>
    </row>
    <row r="1184" spans="1:7" x14ac:dyDescent="0.2">
      <c r="A1184" s="29"/>
      <c r="B1184" s="101"/>
      <c r="C1184" s="31"/>
      <c r="D1184" s="170" t="s">
        <v>150</v>
      </c>
      <c r="E1184" s="102"/>
      <c r="F1184" s="163"/>
      <c r="G1184" s="35"/>
    </row>
    <row r="1185" spans="1:7" x14ac:dyDescent="0.2">
      <c r="A1185" s="29"/>
      <c r="B1185" s="101"/>
      <c r="C1185" s="31"/>
      <c r="D1185" s="170"/>
      <c r="E1185" s="102"/>
      <c r="F1185" s="171"/>
      <c r="G1185" s="35"/>
    </row>
    <row r="1186" spans="1:7" x14ac:dyDescent="0.2">
      <c r="A1186" s="29"/>
      <c r="B1186" s="101"/>
      <c r="C1186" s="31"/>
      <c r="D1186" s="32"/>
      <c r="E1186" s="104"/>
      <c r="F1186" s="171"/>
      <c r="G1186" s="35"/>
    </row>
    <row r="1187" spans="1:7" x14ac:dyDescent="0.2">
      <c r="A1187" s="29"/>
      <c r="B1187" s="101"/>
      <c r="C1187" s="31"/>
      <c r="D1187" s="32"/>
      <c r="E1187" s="104"/>
      <c r="F1187" s="171"/>
      <c r="G1187" s="35"/>
    </row>
    <row r="1188" spans="1:7" x14ac:dyDescent="0.2">
      <c r="A1188" s="29"/>
      <c r="B1188" s="101"/>
      <c r="C1188" s="31"/>
      <c r="D1188" s="32"/>
      <c r="E1188" s="104"/>
      <c r="F1188" s="171"/>
      <c r="G1188" s="35"/>
    </row>
    <row r="1189" spans="1:7" x14ac:dyDescent="0.2">
      <c r="A1189" s="29"/>
      <c r="B1189" s="101"/>
      <c r="C1189" s="31"/>
      <c r="D1189" s="39"/>
      <c r="E1189" s="104"/>
      <c r="F1189" s="172"/>
      <c r="G1189" s="35"/>
    </row>
    <row r="1190" spans="1:7" x14ac:dyDescent="0.2">
      <c r="A1190" s="29"/>
      <c r="B1190" s="101"/>
      <c r="C1190" s="31" t="s">
        <v>8</v>
      </c>
      <c r="E1190" s="104"/>
      <c r="F1190" s="172"/>
      <c r="G1190" s="35"/>
    </row>
    <row r="1191" spans="1:7" x14ac:dyDescent="0.2">
      <c r="A1191" s="29"/>
      <c r="B1191" s="101"/>
      <c r="C1191" s="31"/>
      <c r="D1191" s="32"/>
      <c r="E1191" s="104"/>
      <c r="F1191" s="173"/>
      <c r="G1191" s="167" t="s">
        <v>8</v>
      </c>
    </row>
    <row r="1192" spans="1:7" ht="13.5" thickBot="1" x14ac:dyDescent="0.25">
      <c r="A1192" s="45"/>
      <c r="B1192" s="174"/>
      <c r="C1192" s="47"/>
      <c r="D1192" s="175"/>
      <c r="E1192" s="174"/>
      <c r="F1192" s="49" t="s">
        <v>15</v>
      </c>
      <c r="G1192" s="50">
        <f>SUM(G1158:G1191)</f>
        <v>2400</v>
      </c>
    </row>
    <row r="1193" spans="1:7" ht="13.5" thickTop="1" x14ac:dyDescent="0.2">
      <c r="A1193" s="342" t="s">
        <v>3754</v>
      </c>
      <c r="B1193" s="176"/>
      <c r="E1193" s="176"/>
      <c r="G1193" s="20"/>
    </row>
    <row r="1194" spans="1:7" ht="13.5" thickBot="1" x14ac:dyDescent="0.25">
      <c r="A1194" s="614"/>
      <c r="B1194" s="615"/>
      <c r="C1194" s="1285" t="s">
        <v>8</v>
      </c>
      <c r="D1194" s="1332"/>
      <c r="E1194" s="1332"/>
      <c r="F1194" s="1332"/>
      <c r="G1194" s="1333"/>
    </row>
    <row r="1195" spans="1:7" ht="13.5" thickTop="1" x14ac:dyDescent="0.2">
      <c r="A1195" s="1130"/>
      <c r="B1195" s="1131"/>
      <c r="C1195" s="1131"/>
      <c r="D1195" s="57" t="s">
        <v>11</v>
      </c>
      <c r="E1195" s="1132" t="s">
        <v>12</v>
      </c>
      <c r="F1195" s="1132"/>
      <c r="G1195" s="1133"/>
    </row>
    <row r="1196" spans="1:7" x14ac:dyDescent="0.2">
      <c r="A1196" s="1134" t="s">
        <v>17</v>
      </c>
      <c r="B1196" s="1135"/>
      <c r="C1196" s="1135"/>
      <c r="D1196" s="57"/>
      <c r="E1196" s="1136"/>
      <c r="F1196" s="1137"/>
      <c r="G1196" s="1138"/>
    </row>
    <row r="1197" spans="1:7" x14ac:dyDescent="0.2">
      <c r="A1197" s="1134" t="s">
        <v>38</v>
      </c>
      <c r="B1197" s="1135"/>
      <c r="C1197" s="1135"/>
      <c r="D1197" s="58" t="s">
        <v>2747</v>
      </c>
      <c r="E1197" s="1194" t="s">
        <v>142</v>
      </c>
      <c r="F1197" s="1139"/>
      <c r="G1197" s="1140"/>
    </row>
    <row r="1198" spans="1:7" ht="13.5" thickBot="1" x14ac:dyDescent="0.25">
      <c r="A1198" s="1141" t="s">
        <v>39</v>
      </c>
      <c r="B1198" s="1142"/>
      <c r="C1198" s="1142"/>
      <c r="D1198" s="59" t="s">
        <v>303</v>
      </c>
      <c r="E1198" s="1143" t="s">
        <v>0</v>
      </c>
      <c r="F1198" s="1143"/>
      <c r="G1198" s="1144"/>
    </row>
    <row r="1199" spans="1:7" ht="16.5" x14ac:dyDescent="0.25">
      <c r="A1199" s="1152" t="s">
        <v>29</v>
      </c>
      <c r="B1199" s="1153"/>
      <c r="C1199" s="1153"/>
      <c r="D1199" s="1153"/>
      <c r="E1199" s="1153"/>
      <c r="F1199" s="1153"/>
      <c r="G1199" s="1154"/>
    </row>
    <row r="1200" spans="1:7" x14ac:dyDescent="0.2">
      <c r="A1200" s="1155" t="s">
        <v>48</v>
      </c>
      <c r="B1200" s="1156"/>
      <c r="C1200" s="1156"/>
      <c r="D1200" s="1156"/>
      <c r="E1200" s="1156"/>
      <c r="F1200" s="1156"/>
      <c r="G1200" s="1157"/>
    </row>
    <row r="1201" spans="1:7" x14ac:dyDescent="0.2">
      <c r="A1201" s="1158" t="s">
        <v>49</v>
      </c>
      <c r="B1201" s="1159"/>
      <c r="C1201" s="1159"/>
      <c r="D1201" s="1159"/>
      <c r="E1201" s="1159"/>
      <c r="F1201" s="1159"/>
      <c r="G1201" s="1160"/>
    </row>
    <row r="1202" spans="1:7" x14ac:dyDescent="0.2">
      <c r="A1202" s="6"/>
      <c r="B1202" s="99"/>
      <c r="C1202" s="8"/>
      <c r="D1202" s="9"/>
      <c r="E1202" s="99"/>
      <c r="F1202" s="10"/>
      <c r="G1202" s="11" t="s">
        <v>8</v>
      </c>
    </row>
    <row r="1203" spans="1:7" x14ac:dyDescent="0.2">
      <c r="A1203" s="12" t="s">
        <v>1</v>
      </c>
      <c r="B1203" s="13"/>
      <c r="C1203" s="14" t="s">
        <v>16</v>
      </c>
      <c r="D1203" s="13"/>
      <c r="E1203" s="343" t="s">
        <v>4058</v>
      </c>
      <c r="F1203" s="60"/>
      <c r="G1203" s="344" t="s">
        <v>4054</v>
      </c>
    </row>
    <row r="1204" spans="1:7" x14ac:dyDescent="0.2">
      <c r="A1204" s="17" t="s">
        <v>8</v>
      </c>
      <c r="B1204" s="100"/>
      <c r="C1204" s="19"/>
      <c r="D1204" s="4"/>
      <c r="E1204" s="1145"/>
      <c r="F1204" s="1146"/>
      <c r="G1204" s="20"/>
    </row>
    <row r="1205" spans="1:7" x14ac:dyDescent="0.2">
      <c r="A1205" s="21" t="s">
        <v>37</v>
      </c>
      <c r="B1205" s="22"/>
      <c r="C1205" s="22"/>
      <c r="D1205" s="22"/>
      <c r="E1205" s="23" t="s">
        <v>46</v>
      </c>
      <c r="F1205" s="24"/>
      <c r="G1205" s="20" t="s">
        <v>50</v>
      </c>
    </row>
    <row r="1206" spans="1:7" x14ac:dyDescent="0.2">
      <c r="A1206" s="6"/>
      <c r="B1206" s="99"/>
      <c r="C1206" s="8"/>
      <c r="D1206" s="8"/>
      <c r="E1206" s="1147"/>
      <c r="F1206" s="1148"/>
      <c r="G1206" s="25"/>
    </row>
    <row r="1207" spans="1:7" ht="26.25" thickBot="1" x14ac:dyDescent="0.25">
      <c r="A1207" s="26" t="s">
        <v>47</v>
      </c>
      <c r="B1207" s="161" t="s">
        <v>23</v>
      </c>
      <c r="C1207" s="28" t="s">
        <v>34</v>
      </c>
      <c r="D1207" s="110" t="s">
        <v>53</v>
      </c>
      <c r="E1207" s="114" t="s">
        <v>54</v>
      </c>
      <c r="F1207" s="111" t="s">
        <v>55</v>
      </c>
      <c r="G1207" s="112" t="s">
        <v>35</v>
      </c>
    </row>
    <row r="1208" spans="1:7" ht="13.5" thickTop="1" x14ac:dyDescent="0.2">
      <c r="A1208" s="29">
        <v>1</v>
      </c>
      <c r="B1208" s="101"/>
      <c r="C1208" s="403" t="s">
        <v>2733</v>
      </c>
      <c r="D1208" s="363" t="s">
        <v>2885</v>
      </c>
      <c r="E1208" s="102">
        <v>16</v>
      </c>
      <c r="F1208" s="163">
        <v>40</v>
      </c>
      <c r="G1208" s="353">
        <f>F1208*E1208</f>
        <v>640</v>
      </c>
    </row>
    <row r="1209" spans="1:7" x14ac:dyDescent="0.2">
      <c r="A1209" s="29"/>
      <c r="B1209" s="101"/>
      <c r="C1209" s="403"/>
      <c r="D1209" s="363"/>
      <c r="E1209" s="102"/>
      <c r="F1209" s="163"/>
      <c r="G1209" s="35"/>
    </row>
    <row r="1210" spans="1:7" x14ac:dyDescent="0.2">
      <c r="A1210" s="29"/>
      <c r="B1210" s="101"/>
      <c r="C1210" s="403"/>
      <c r="D1210" s="363"/>
      <c r="E1210" s="102"/>
      <c r="F1210" s="163"/>
      <c r="G1210" s="35"/>
    </row>
    <row r="1211" spans="1:7" x14ac:dyDescent="0.2">
      <c r="A1211" s="29"/>
      <c r="B1211" s="101"/>
      <c r="C1211" s="403"/>
      <c r="D1211" s="165"/>
      <c r="E1211" s="102"/>
      <c r="F1211" s="163"/>
      <c r="G1211" s="353"/>
    </row>
    <row r="1212" spans="1:7" x14ac:dyDescent="0.2">
      <c r="A1212" s="29"/>
      <c r="B1212" s="101"/>
      <c r="C1212" s="403"/>
      <c r="D1212" s="357"/>
      <c r="E1212" s="102"/>
      <c r="F1212" s="163"/>
      <c r="G1212" s="35"/>
    </row>
    <row r="1213" spans="1:7" x14ac:dyDescent="0.2">
      <c r="A1213" s="29"/>
      <c r="B1213" s="101"/>
      <c r="C1213" s="403"/>
      <c r="D1213" s="365"/>
      <c r="E1213" s="102"/>
      <c r="F1213" s="163"/>
      <c r="G1213" s="35"/>
    </row>
    <row r="1214" spans="1:7" x14ac:dyDescent="0.2">
      <c r="A1214" s="29"/>
      <c r="B1214" s="101"/>
      <c r="C1214" s="403"/>
      <c r="D1214" s="165"/>
      <c r="E1214" s="102"/>
      <c r="F1214" s="163"/>
      <c r="G1214" s="35"/>
    </row>
    <row r="1215" spans="1:7" x14ac:dyDescent="0.2">
      <c r="A1215" s="29"/>
      <c r="B1215" s="101"/>
      <c r="C1215" s="31"/>
      <c r="D1215" s="165"/>
      <c r="E1215" s="102"/>
      <c r="F1215" s="163"/>
      <c r="G1215" s="35"/>
    </row>
    <row r="1216" spans="1:7" x14ac:dyDescent="0.2">
      <c r="A1216" s="29"/>
      <c r="B1216" s="101"/>
      <c r="C1216" s="31"/>
      <c r="D1216" s="165"/>
      <c r="E1216" s="102"/>
      <c r="F1216" s="163"/>
      <c r="G1216" s="35"/>
    </row>
    <row r="1217" spans="1:7" x14ac:dyDescent="0.2">
      <c r="A1217" s="29"/>
      <c r="B1217" s="101"/>
      <c r="C1217" s="31"/>
      <c r="D1217" s="165"/>
      <c r="E1217" s="102"/>
      <c r="F1217" s="163"/>
      <c r="G1217" s="35"/>
    </row>
    <row r="1218" spans="1:7" x14ac:dyDescent="0.2">
      <c r="A1218" s="29"/>
      <c r="B1218" s="101"/>
      <c r="C1218" s="31"/>
      <c r="D1218" s="67"/>
      <c r="E1218" s="102"/>
      <c r="F1218" s="163"/>
      <c r="G1218" s="35"/>
    </row>
    <row r="1219" spans="1:7" x14ac:dyDescent="0.2">
      <c r="A1219" s="29"/>
      <c r="B1219" s="101"/>
      <c r="C1219" s="31"/>
      <c r="D1219" s="67"/>
      <c r="E1219" s="102"/>
      <c r="F1219" s="163"/>
      <c r="G1219" s="35"/>
    </row>
    <row r="1220" spans="1:7" x14ac:dyDescent="0.2">
      <c r="A1220" s="29"/>
      <c r="B1220" s="101"/>
      <c r="C1220" s="31"/>
      <c r="D1220" s="165" t="s">
        <v>152</v>
      </c>
      <c r="E1220" s="166"/>
      <c r="F1220" s="163"/>
      <c r="G1220" s="167"/>
    </row>
    <row r="1221" spans="1:7" x14ac:dyDescent="0.2">
      <c r="A1221" s="29"/>
      <c r="B1221" s="101"/>
      <c r="C1221" s="31"/>
      <c r="D1221" s="165"/>
      <c r="E1221" s="102"/>
      <c r="F1221" s="163"/>
      <c r="G1221" s="167"/>
    </row>
    <row r="1222" spans="1:7" x14ac:dyDescent="0.2">
      <c r="A1222" s="29"/>
      <c r="B1222" s="101"/>
      <c r="C1222" s="31"/>
      <c r="D1222" s="67"/>
      <c r="E1222" s="102"/>
      <c r="F1222" s="163"/>
      <c r="G1222" s="167"/>
    </row>
    <row r="1223" spans="1:7" x14ac:dyDescent="0.2">
      <c r="A1223" s="29"/>
      <c r="B1223" s="101"/>
      <c r="C1223" s="31"/>
      <c r="D1223" s="67"/>
      <c r="E1223" s="102"/>
      <c r="F1223" s="163"/>
      <c r="G1223" s="167"/>
    </row>
    <row r="1224" spans="1:7" x14ac:dyDescent="0.2">
      <c r="A1224" s="29"/>
      <c r="B1224" s="101"/>
      <c r="C1224" s="31"/>
      <c r="D1224" s="67"/>
      <c r="E1224" s="102"/>
      <c r="F1224" s="163"/>
      <c r="G1224" s="167"/>
    </row>
    <row r="1225" spans="1:7" x14ac:dyDescent="0.2">
      <c r="A1225" s="29"/>
      <c r="B1225" s="101"/>
      <c r="C1225" s="41"/>
      <c r="D1225" s="168"/>
      <c r="E1225" s="77"/>
      <c r="F1225" s="169"/>
      <c r="G1225" s="167"/>
    </row>
    <row r="1226" spans="1:7" x14ac:dyDescent="0.2">
      <c r="A1226" s="29"/>
      <c r="B1226" s="101"/>
      <c r="C1226" s="41"/>
      <c r="D1226" s="341"/>
      <c r="E1226" s="77"/>
      <c r="F1226" s="169"/>
      <c r="G1226" s="167"/>
    </row>
    <row r="1227" spans="1:7" x14ac:dyDescent="0.2">
      <c r="A1227" s="29"/>
      <c r="B1227" s="101"/>
      <c r="C1227" s="41"/>
      <c r="D1227" s="341"/>
      <c r="E1227" s="77"/>
      <c r="F1227" s="169"/>
      <c r="G1227" s="167"/>
    </row>
    <row r="1228" spans="1:7" x14ac:dyDescent="0.2">
      <c r="A1228" s="29"/>
      <c r="B1228" s="101"/>
      <c r="C1228" s="41"/>
      <c r="D1228" s="67"/>
      <c r="E1228" s="77"/>
      <c r="F1228" s="169"/>
      <c r="G1228" s="35"/>
    </row>
    <row r="1229" spans="1:7" x14ac:dyDescent="0.2">
      <c r="A1229" s="29"/>
      <c r="B1229" s="101"/>
      <c r="C1229" s="41"/>
      <c r="D1229" s="365" t="s">
        <v>150</v>
      </c>
      <c r="E1229" s="77"/>
      <c r="F1229" s="169" t="s">
        <v>152</v>
      </c>
      <c r="G1229" s="35"/>
    </row>
    <row r="1230" spans="1:7" x14ac:dyDescent="0.2">
      <c r="A1230" s="29"/>
      <c r="B1230" s="101"/>
      <c r="C1230" s="41"/>
      <c r="D1230" s="67"/>
      <c r="E1230" s="77"/>
      <c r="F1230" s="169"/>
      <c r="G1230" s="35"/>
    </row>
    <row r="1231" spans="1:7" x14ac:dyDescent="0.2">
      <c r="A1231" s="29"/>
      <c r="B1231" s="101"/>
      <c r="C1231" s="41"/>
      <c r="D1231" s="67"/>
      <c r="E1231" s="77"/>
      <c r="F1231" s="169"/>
      <c r="G1231" s="35"/>
    </row>
    <row r="1232" spans="1:7" x14ac:dyDescent="0.2">
      <c r="A1232" s="29"/>
      <c r="B1232" s="101"/>
      <c r="C1232" s="31"/>
      <c r="D1232" s="67"/>
      <c r="E1232" s="102"/>
      <c r="F1232" s="163"/>
      <c r="G1232" s="35"/>
    </row>
    <row r="1233" spans="1:7" x14ac:dyDescent="0.2">
      <c r="A1233" s="29"/>
      <c r="B1233" s="101"/>
      <c r="C1233" s="31"/>
      <c r="D1233" s="67"/>
      <c r="E1233" s="102"/>
      <c r="F1233" s="163"/>
      <c r="G1233" s="35"/>
    </row>
    <row r="1234" spans="1:7" x14ac:dyDescent="0.2">
      <c r="A1234" s="29"/>
      <c r="B1234" s="101"/>
      <c r="C1234" s="31"/>
      <c r="D1234" s="170" t="s">
        <v>150</v>
      </c>
      <c r="E1234" s="102"/>
      <c r="F1234" s="163"/>
      <c r="G1234" s="35"/>
    </row>
    <row r="1235" spans="1:7" x14ac:dyDescent="0.2">
      <c r="A1235" s="29"/>
      <c r="B1235" s="101"/>
      <c r="C1235" s="31"/>
      <c r="D1235" s="170"/>
      <c r="E1235" s="102"/>
      <c r="F1235" s="171"/>
      <c r="G1235" s="35"/>
    </row>
    <row r="1236" spans="1:7" x14ac:dyDescent="0.2">
      <c r="A1236" s="29"/>
      <c r="B1236" s="101"/>
      <c r="C1236" s="31"/>
      <c r="D1236" s="32"/>
      <c r="E1236" s="104"/>
      <c r="F1236" s="171"/>
      <c r="G1236" s="35"/>
    </row>
    <row r="1237" spans="1:7" x14ac:dyDescent="0.2">
      <c r="A1237" s="29"/>
      <c r="B1237" s="101"/>
      <c r="C1237" s="31"/>
      <c r="D1237" s="32"/>
      <c r="E1237" s="104"/>
      <c r="F1237" s="171"/>
      <c r="G1237" s="35"/>
    </row>
    <row r="1238" spans="1:7" x14ac:dyDescent="0.2">
      <c r="A1238" s="29"/>
      <c r="B1238" s="101"/>
      <c r="C1238" s="31"/>
      <c r="D1238" s="32"/>
      <c r="E1238" s="104"/>
      <c r="F1238" s="171"/>
      <c r="G1238" s="35"/>
    </row>
    <row r="1239" spans="1:7" x14ac:dyDescent="0.2">
      <c r="A1239" s="29"/>
      <c r="B1239" s="101"/>
      <c r="C1239" s="31"/>
      <c r="D1239" s="39"/>
      <c r="E1239" s="104"/>
      <c r="F1239" s="172"/>
      <c r="G1239" s="35"/>
    </row>
    <row r="1240" spans="1:7" x14ac:dyDescent="0.2">
      <c r="A1240" s="29"/>
      <c r="B1240" s="101"/>
      <c r="C1240" s="31" t="s">
        <v>8</v>
      </c>
      <c r="E1240" s="104"/>
      <c r="F1240" s="172"/>
      <c r="G1240" s="35"/>
    </row>
    <row r="1241" spans="1:7" x14ac:dyDescent="0.2">
      <c r="A1241" s="29"/>
      <c r="B1241" s="101"/>
      <c r="C1241" s="31"/>
      <c r="D1241" s="32"/>
      <c r="E1241" s="104"/>
      <c r="F1241" s="173"/>
      <c r="G1241" s="167" t="s">
        <v>8</v>
      </c>
    </row>
    <row r="1242" spans="1:7" ht="13.5" thickBot="1" x14ac:dyDescent="0.25">
      <c r="A1242" s="45"/>
      <c r="B1242" s="174"/>
      <c r="C1242" s="47"/>
      <c r="D1242" s="175"/>
      <c r="E1242" s="174"/>
      <c r="F1242" s="49" t="s">
        <v>15</v>
      </c>
      <c r="G1242" s="50">
        <f>SUM(G1208:G1241)</f>
        <v>640</v>
      </c>
    </row>
    <row r="1243" spans="1:7" ht="13.5" thickTop="1" x14ac:dyDescent="0.2">
      <c r="A1243" s="342" t="s">
        <v>3754</v>
      </c>
      <c r="B1243" s="176"/>
      <c r="E1243" s="176"/>
      <c r="G1243" s="20"/>
    </row>
    <row r="1244" spans="1:7" ht="13.5" thickBot="1" x14ac:dyDescent="0.25">
      <c r="A1244" s="614"/>
      <c r="B1244" s="615"/>
      <c r="C1244" s="1285" t="s">
        <v>8</v>
      </c>
      <c r="D1244" s="1332"/>
      <c r="E1244" s="1332"/>
      <c r="F1244" s="1332"/>
      <c r="G1244" s="1333"/>
    </row>
    <row r="1245" spans="1:7" ht="13.5" thickTop="1" x14ac:dyDescent="0.2">
      <c r="A1245" s="1130"/>
      <c r="B1245" s="1131"/>
      <c r="C1245" s="1131"/>
      <c r="D1245" s="57" t="s">
        <v>11</v>
      </c>
      <c r="E1245" s="1132" t="s">
        <v>12</v>
      </c>
      <c r="F1245" s="1132"/>
      <c r="G1245" s="1133"/>
    </row>
    <row r="1246" spans="1:7" x14ac:dyDescent="0.2">
      <c r="A1246" s="1134" t="s">
        <v>17</v>
      </c>
      <c r="B1246" s="1135"/>
      <c r="C1246" s="1135"/>
      <c r="D1246" s="57"/>
      <c r="E1246" s="1136"/>
      <c r="F1246" s="1137"/>
      <c r="G1246" s="1138"/>
    </row>
    <row r="1247" spans="1:7" x14ac:dyDescent="0.2">
      <c r="A1247" s="1134" t="s">
        <v>38</v>
      </c>
      <c r="B1247" s="1135"/>
      <c r="C1247" s="1135"/>
      <c r="D1247" s="58" t="s">
        <v>2747</v>
      </c>
      <c r="E1247" s="1194" t="s">
        <v>142</v>
      </c>
      <c r="F1247" s="1139"/>
      <c r="G1247" s="1140"/>
    </row>
    <row r="1248" spans="1:7" ht="13.5" thickBot="1" x14ac:dyDescent="0.25">
      <c r="A1248" s="1141" t="s">
        <v>39</v>
      </c>
      <c r="B1248" s="1142"/>
      <c r="C1248" s="1142"/>
      <c r="D1248" s="59" t="s">
        <v>303</v>
      </c>
      <c r="E1248" s="1143" t="s">
        <v>0</v>
      </c>
      <c r="F1248" s="1143"/>
      <c r="G1248" s="1144"/>
    </row>
    <row r="1249" spans="1:7" ht="16.5" x14ac:dyDescent="0.25">
      <c r="A1249" s="1152" t="s">
        <v>29</v>
      </c>
      <c r="B1249" s="1153"/>
      <c r="C1249" s="1153"/>
      <c r="D1249" s="1153"/>
      <c r="E1249" s="1153"/>
      <c r="F1249" s="1153"/>
      <c r="G1249" s="1154"/>
    </row>
    <row r="1250" spans="1:7" x14ac:dyDescent="0.2">
      <c r="A1250" s="1155" t="s">
        <v>48</v>
      </c>
      <c r="B1250" s="1156"/>
      <c r="C1250" s="1156"/>
      <c r="D1250" s="1156"/>
      <c r="E1250" s="1156"/>
      <c r="F1250" s="1156"/>
      <c r="G1250" s="1157"/>
    </row>
    <row r="1251" spans="1:7" x14ac:dyDescent="0.2">
      <c r="A1251" s="1158" t="s">
        <v>49</v>
      </c>
      <c r="B1251" s="1159"/>
      <c r="C1251" s="1159"/>
      <c r="D1251" s="1159"/>
      <c r="E1251" s="1159"/>
      <c r="F1251" s="1159"/>
      <c r="G1251" s="1160"/>
    </row>
    <row r="1252" spans="1:7" x14ac:dyDescent="0.2">
      <c r="A1252" s="6"/>
      <c r="B1252" s="99"/>
      <c r="C1252" s="8"/>
      <c r="D1252" s="9"/>
      <c r="E1252" s="99"/>
      <c r="F1252" s="10"/>
      <c r="G1252" s="11" t="s">
        <v>8</v>
      </c>
    </row>
    <row r="1253" spans="1:7" x14ac:dyDescent="0.2">
      <c r="A1253" s="12" t="s">
        <v>1</v>
      </c>
      <c r="B1253" s="13"/>
      <c r="C1253" s="14" t="s">
        <v>16</v>
      </c>
      <c r="D1253" s="13"/>
      <c r="E1253" s="343" t="s">
        <v>4090</v>
      </c>
      <c r="F1253" s="60"/>
      <c r="G1253" s="344" t="s">
        <v>4077</v>
      </c>
    </row>
    <row r="1254" spans="1:7" x14ac:dyDescent="0.2">
      <c r="A1254" s="17" t="s">
        <v>8</v>
      </c>
      <c r="B1254" s="100"/>
      <c r="C1254" s="19"/>
      <c r="D1254" s="4"/>
      <c r="E1254" s="1145"/>
      <c r="F1254" s="1146"/>
      <c r="G1254" s="20"/>
    </row>
    <row r="1255" spans="1:7" x14ac:dyDescent="0.2">
      <c r="A1255" s="21" t="s">
        <v>37</v>
      </c>
      <c r="B1255" s="22"/>
      <c r="C1255" s="22"/>
      <c r="D1255" s="22"/>
      <c r="E1255" s="23" t="s">
        <v>46</v>
      </c>
      <c r="F1255" s="24"/>
      <c r="G1255" s="20" t="s">
        <v>50</v>
      </c>
    </row>
    <row r="1256" spans="1:7" x14ac:dyDescent="0.2">
      <c r="A1256" s="6"/>
      <c r="B1256" s="99"/>
      <c r="C1256" s="8"/>
      <c r="D1256" s="8"/>
      <c r="E1256" s="1147"/>
      <c r="F1256" s="1148"/>
      <c r="G1256" s="25"/>
    </row>
    <row r="1257" spans="1:7" ht="26.25" thickBot="1" x14ac:dyDescent="0.25">
      <c r="A1257" s="26" t="s">
        <v>47</v>
      </c>
      <c r="B1257" s="161" t="s">
        <v>23</v>
      </c>
      <c r="C1257" s="28" t="s">
        <v>34</v>
      </c>
      <c r="D1257" s="110" t="s">
        <v>53</v>
      </c>
      <c r="E1257" s="114" t="s">
        <v>54</v>
      </c>
      <c r="F1257" s="111" t="s">
        <v>55</v>
      </c>
      <c r="G1257" s="112" t="s">
        <v>35</v>
      </c>
    </row>
    <row r="1258" spans="1:7" ht="13.5" thickTop="1" x14ac:dyDescent="0.2">
      <c r="A1258" s="29">
        <v>1</v>
      </c>
      <c r="B1258" s="101"/>
      <c r="C1258" s="403" t="s">
        <v>300</v>
      </c>
      <c r="D1258" s="363" t="s">
        <v>4222</v>
      </c>
      <c r="E1258" s="102">
        <v>100</v>
      </c>
      <c r="F1258" s="163">
        <v>200</v>
      </c>
      <c r="G1258" s="353">
        <f>F1258*E1258</f>
        <v>20000</v>
      </c>
    </row>
    <row r="1259" spans="1:7" x14ac:dyDescent="0.2">
      <c r="A1259" s="29"/>
      <c r="B1259" s="646"/>
      <c r="C1259" s="873"/>
      <c r="D1259" s="363" t="s">
        <v>2561</v>
      </c>
      <c r="E1259" s="962"/>
      <c r="F1259" s="1107"/>
      <c r="G1259" s="353"/>
    </row>
    <row r="1260" spans="1:7" x14ac:dyDescent="0.2">
      <c r="A1260" s="29">
        <v>2</v>
      </c>
      <c r="B1260" s="101"/>
      <c r="C1260" s="403" t="s">
        <v>300</v>
      </c>
      <c r="D1260" s="363" t="s">
        <v>544</v>
      </c>
      <c r="E1260" s="102">
        <v>100</v>
      </c>
      <c r="F1260" s="163">
        <v>550</v>
      </c>
      <c r="G1260" s="35">
        <f>F1260*E1260</f>
        <v>55000</v>
      </c>
    </row>
    <row r="1261" spans="1:7" x14ac:dyDescent="0.2">
      <c r="A1261" s="29"/>
      <c r="B1261" s="101"/>
      <c r="C1261" s="403"/>
      <c r="D1261" s="363" t="s">
        <v>469</v>
      </c>
      <c r="E1261" s="102"/>
      <c r="F1261" s="163"/>
      <c r="G1261" s="35"/>
    </row>
    <row r="1262" spans="1:7" x14ac:dyDescent="0.2">
      <c r="A1262" s="29"/>
      <c r="B1262" s="101"/>
      <c r="C1262" s="403"/>
      <c r="D1262" s="165"/>
      <c r="E1262" s="102"/>
      <c r="F1262" s="163"/>
      <c r="G1262" s="353"/>
    </row>
    <row r="1263" spans="1:7" x14ac:dyDescent="0.2">
      <c r="A1263" s="29"/>
      <c r="B1263" s="101"/>
      <c r="C1263" s="403"/>
      <c r="D1263" s="357"/>
      <c r="E1263" s="102"/>
      <c r="F1263" s="163"/>
      <c r="G1263" s="35"/>
    </row>
    <row r="1264" spans="1:7" x14ac:dyDescent="0.2">
      <c r="A1264" s="29"/>
      <c r="B1264" s="101"/>
      <c r="C1264" s="403"/>
      <c r="D1264" s="365"/>
      <c r="E1264" s="102"/>
      <c r="F1264" s="163"/>
      <c r="G1264" s="35"/>
    </row>
    <row r="1265" spans="1:7" x14ac:dyDescent="0.2">
      <c r="A1265" s="29"/>
      <c r="B1265" s="101"/>
      <c r="C1265" s="403"/>
      <c r="D1265" s="165"/>
      <c r="E1265" s="102"/>
      <c r="F1265" s="163"/>
      <c r="G1265" s="35"/>
    </row>
    <row r="1266" spans="1:7" x14ac:dyDescent="0.2">
      <c r="A1266" s="29"/>
      <c r="B1266" s="101"/>
      <c r="C1266" s="31"/>
      <c r="D1266" s="165"/>
      <c r="E1266" s="102"/>
      <c r="F1266" s="163"/>
      <c r="G1266" s="35"/>
    </row>
    <row r="1267" spans="1:7" x14ac:dyDescent="0.2">
      <c r="A1267" s="29"/>
      <c r="B1267" s="101"/>
      <c r="C1267" s="31"/>
      <c r="D1267" s="165"/>
      <c r="E1267" s="102"/>
      <c r="F1267" s="163"/>
      <c r="G1267" s="35"/>
    </row>
    <row r="1268" spans="1:7" x14ac:dyDescent="0.2">
      <c r="A1268" s="29"/>
      <c r="B1268" s="101"/>
      <c r="C1268" s="31"/>
      <c r="D1268" s="67"/>
      <c r="E1268" s="102"/>
      <c r="F1268" s="163"/>
      <c r="G1268" s="35"/>
    </row>
    <row r="1269" spans="1:7" x14ac:dyDescent="0.2">
      <c r="A1269" s="29"/>
      <c r="B1269" s="101"/>
      <c r="C1269" s="31"/>
      <c r="D1269" s="67"/>
      <c r="E1269" s="102"/>
      <c r="F1269" s="163"/>
      <c r="G1269" s="35"/>
    </row>
    <row r="1270" spans="1:7" x14ac:dyDescent="0.2">
      <c r="A1270" s="29"/>
      <c r="B1270" s="101"/>
      <c r="C1270" s="31"/>
      <c r="D1270" s="165" t="s">
        <v>152</v>
      </c>
      <c r="E1270" s="166"/>
      <c r="F1270" s="163"/>
      <c r="G1270" s="167"/>
    </row>
    <row r="1271" spans="1:7" x14ac:dyDescent="0.2">
      <c r="A1271" s="29"/>
      <c r="B1271" s="101"/>
      <c r="C1271" s="31"/>
      <c r="D1271" s="165"/>
      <c r="E1271" s="102"/>
      <c r="F1271" s="163"/>
      <c r="G1271" s="167"/>
    </row>
    <row r="1272" spans="1:7" x14ac:dyDescent="0.2">
      <c r="A1272" s="29"/>
      <c r="B1272" s="101"/>
      <c r="C1272" s="31"/>
      <c r="D1272" s="67"/>
      <c r="E1272" s="102"/>
      <c r="F1272" s="163"/>
      <c r="G1272" s="167"/>
    </row>
    <row r="1273" spans="1:7" x14ac:dyDescent="0.2">
      <c r="A1273" s="29"/>
      <c r="B1273" s="101"/>
      <c r="C1273" s="31"/>
      <c r="D1273" s="67"/>
      <c r="E1273" s="102"/>
      <c r="F1273" s="163"/>
      <c r="G1273" s="167"/>
    </row>
    <row r="1274" spans="1:7" x14ac:dyDescent="0.2">
      <c r="A1274" s="29"/>
      <c r="B1274" s="101"/>
      <c r="C1274" s="31"/>
      <c r="D1274" s="67"/>
      <c r="E1274" s="102"/>
      <c r="F1274" s="163"/>
      <c r="G1274" s="167"/>
    </row>
    <row r="1275" spans="1:7" x14ac:dyDescent="0.2">
      <c r="A1275" s="29"/>
      <c r="B1275" s="101"/>
      <c r="C1275" s="41"/>
      <c r="D1275" s="168"/>
      <c r="E1275" s="77"/>
      <c r="F1275" s="169"/>
      <c r="G1275" s="167"/>
    </row>
    <row r="1276" spans="1:7" x14ac:dyDescent="0.2">
      <c r="A1276" s="29"/>
      <c r="B1276" s="101"/>
      <c r="C1276" s="41"/>
      <c r="D1276" s="341"/>
      <c r="E1276" s="77"/>
      <c r="F1276" s="169"/>
      <c r="G1276" s="167"/>
    </row>
    <row r="1277" spans="1:7" x14ac:dyDescent="0.2">
      <c r="A1277" s="29"/>
      <c r="B1277" s="101"/>
      <c r="C1277" s="41"/>
      <c r="D1277" s="341"/>
      <c r="E1277" s="77"/>
      <c r="F1277" s="169"/>
      <c r="G1277" s="167"/>
    </row>
    <row r="1278" spans="1:7" x14ac:dyDescent="0.2">
      <c r="A1278" s="29"/>
      <c r="B1278" s="101"/>
      <c r="C1278" s="41"/>
      <c r="D1278" s="67"/>
      <c r="E1278" s="77"/>
      <c r="F1278" s="169"/>
      <c r="G1278" s="35"/>
    </row>
    <row r="1279" spans="1:7" x14ac:dyDescent="0.2">
      <c r="A1279" s="29"/>
      <c r="B1279" s="101"/>
      <c r="C1279" s="41"/>
      <c r="D1279" s="365" t="s">
        <v>150</v>
      </c>
      <c r="E1279" s="77"/>
      <c r="F1279" s="169" t="s">
        <v>152</v>
      </c>
      <c r="G1279" s="35"/>
    </row>
    <row r="1280" spans="1:7" x14ac:dyDescent="0.2">
      <c r="A1280" s="29"/>
      <c r="B1280" s="101"/>
      <c r="C1280" s="41"/>
      <c r="D1280" s="67"/>
      <c r="E1280" s="77"/>
      <c r="F1280" s="169"/>
      <c r="G1280" s="35"/>
    </row>
    <row r="1281" spans="1:16" x14ac:dyDescent="0.2">
      <c r="A1281" s="29"/>
      <c r="B1281" s="101"/>
      <c r="C1281" s="41"/>
      <c r="D1281" s="67"/>
      <c r="E1281" s="77"/>
      <c r="F1281" s="169"/>
      <c r="G1281" s="35"/>
    </row>
    <row r="1282" spans="1:16" x14ac:dyDescent="0.2">
      <c r="A1282" s="29"/>
      <c r="B1282" s="101"/>
      <c r="C1282" s="31"/>
      <c r="D1282" s="67"/>
      <c r="E1282" s="102"/>
      <c r="F1282" s="163"/>
      <c r="G1282" s="35"/>
    </row>
    <row r="1283" spans="1:16" x14ac:dyDescent="0.2">
      <c r="A1283" s="29"/>
      <c r="B1283" s="101"/>
      <c r="C1283" s="31"/>
      <c r="D1283" s="67"/>
      <c r="E1283" s="102"/>
      <c r="F1283" s="163"/>
      <c r="G1283" s="35"/>
    </row>
    <row r="1284" spans="1:16" x14ac:dyDescent="0.2">
      <c r="A1284" s="29"/>
      <c r="B1284" s="101"/>
      <c r="C1284" s="31"/>
      <c r="D1284" s="170" t="s">
        <v>150</v>
      </c>
      <c r="E1284" s="102"/>
      <c r="F1284" s="163"/>
      <c r="G1284" s="35"/>
    </row>
    <row r="1285" spans="1:16" x14ac:dyDescent="0.2">
      <c r="A1285" s="29"/>
      <c r="B1285" s="101"/>
      <c r="C1285" s="31"/>
      <c r="D1285" s="170"/>
      <c r="E1285" s="102"/>
      <c r="F1285" s="171"/>
      <c r="G1285" s="35"/>
    </row>
    <row r="1286" spans="1:16" x14ac:dyDescent="0.2">
      <c r="A1286" s="29"/>
      <c r="B1286" s="101"/>
      <c r="C1286" s="31"/>
      <c r="D1286" s="32"/>
      <c r="E1286" s="104"/>
      <c r="F1286" s="171"/>
      <c r="G1286" s="35"/>
      <c r="J1286" s="2">
        <v>70</v>
      </c>
      <c r="K1286" s="214">
        <v>349</v>
      </c>
      <c r="L1286" s="164">
        <f>K1286*J1286</f>
        <v>24430</v>
      </c>
      <c r="P1286" s="164">
        <f>K1286+1</f>
        <v>350</v>
      </c>
    </row>
    <row r="1287" spans="1:16" x14ac:dyDescent="0.2">
      <c r="A1287" s="29"/>
      <c r="B1287" s="101"/>
      <c r="C1287" s="31"/>
      <c r="D1287" s="32"/>
      <c r="E1287" s="104"/>
      <c r="F1287" s="171"/>
      <c r="G1287" s="35"/>
      <c r="J1287" s="2">
        <v>70</v>
      </c>
      <c r="K1287" s="214">
        <v>199</v>
      </c>
      <c r="L1287" s="164">
        <f t="shared" ref="L1287:L1288" si="6">K1287*J1287</f>
        <v>13930</v>
      </c>
      <c r="P1287" s="164">
        <f>K1287+1</f>
        <v>200</v>
      </c>
    </row>
    <row r="1288" spans="1:16" x14ac:dyDescent="0.2">
      <c r="A1288" s="29"/>
      <c r="B1288" s="101"/>
      <c r="C1288" s="31"/>
      <c r="D1288" s="32"/>
      <c r="E1288" s="104"/>
      <c r="F1288" s="171"/>
      <c r="G1288" s="35"/>
      <c r="J1288" s="2">
        <v>70</v>
      </c>
      <c r="K1288" s="214">
        <v>349</v>
      </c>
      <c r="L1288" s="164">
        <f t="shared" si="6"/>
        <v>24430</v>
      </c>
      <c r="P1288" s="164">
        <f>K1288+1</f>
        <v>350</v>
      </c>
    </row>
    <row r="1289" spans="1:16" x14ac:dyDescent="0.2">
      <c r="A1289" s="29"/>
      <c r="B1289" s="101"/>
      <c r="C1289" s="31"/>
      <c r="D1289" s="39"/>
      <c r="E1289" s="104"/>
      <c r="F1289" s="172"/>
      <c r="G1289" s="35"/>
    </row>
    <row r="1290" spans="1:16" x14ac:dyDescent="0.2">
      <c r="A1290" s="29"/>
      <c r="B1290" s="101"/>
      <c r="C1290" s="31" t="s">
        <v>8</v>
      </c>
      <c r="E1290" s="104"/>
      <c r="F1290" s="172"/>
      <c r="G1290" s="35"/>
    </row>
    <row r="1291" spans="1:16" x14ac:dyDescent="0.2">
      <c r="A1291" s="29"/>
      <c r="B1291" s="101"/>
      <c r="C1291" s="31"/>
      <c r="D1291" s="32"/>
      <c r="E1291" s="104"/>
      <c r="F1291" s="173"/>
      <c r="G1291" s="167" t="s">
        <v>8</v>
      </c>
      <c r="L1291" s="164">
        <f>SUM(L1286:L1290)</f>
        <v>62790</v>
      </c>
    </row>
    <row r="1292" spans="1:16" ht="13.5" thickBot="1" x14ac:dyDescent="0.25">
      <c r="A1292" s="45"/>
      <c r="B1292" s="174"/>
      <c r="C1292" s="47"/>
      <c r="D1292" s="175"/>
      <c r="E1292" s="174"/>
      <c r="F1292" s="49" t="s">
        <v>15</v>
      </c>
      <c r="G1292" s="50">
        <f>SUM(G1258:G1291)</f>
        <v>75000</v>
      </c>
    </row>
    <row r="1293" spans="1:16" ht="13.5" thickTop="1" x14ac:dyDescent="0.2">
      <c r="A1293" s="342" t="s">
        <v>4089</v>
      </c>
      <c r="B1293" s="176"/>
      <c r="E1293" s="176"/>
      <c r="G1293" s="20"/>
    </row>
    <row r="1294" spans="1:16" ht="13.5" thickBot="1" x14ac:dyDescent="0.25">
      <c r="A1294" s="614"/>
      <c r="B1294" s="615"/>
      <c r="C1294" s="1285" t="s">
        <v>4088</v>
      </c>
      <c r="D1294" s="1332"/>
      <c r="E1294" s="1332"/>
      <c r="F1294" s="1332"/>
      <c r="G1294" s="1333"/>
    </row>
    <row r="1295" spans="1:16" ht="13.5" thickTop="1" x14ac:dyDescent="0.2">
      <c r="A1295" s="1130"/>
      <c r="B1295" s="1131"/>
      <c r="C1295" s="1131"/>
      <c r="D1295" s="57" t="s">
        <v>11</v>
      </c>
      <c r="E1295" s="1132" t="s">
        <v>12</v>
      </c>
      <c r="F1295" s="1132"/>
      <c r="G1295" s="1133"/>
    </row>
    <row r="1296" spans="1:16" x14ac:dyDescent="0.2">
      <c r="A1296" s="1134" t="s">
        <v>17</v>
      </c>
      <c r="B1296" s="1135"/>
      <c r="C1296" s="1135"/>
      <c r="D1296" s="57"/>
      <c r="E1296" s="1136"/>
      <c r="F1296" s="1137"/>
      <c r="G1296" s="1138"/>
    </row>
    <row r="1297" spans="1:7" x14ac:dyDescent="0.2">
      <c r="A1297" s="1134" t="s">
        <v>38</v>
      </c>
      <c r="B1297" s="1135"/>
      <c r="C1297" s="1135"/>
      <c r="D1297" s="58" t="s">
        <v>2747</v>
      </c>
      <c r="E1297" s="1194" t="s">
        <v>142</v>
      </c>
      <c r="F1297" s="1139"/>
      <c r="G1297" s="1140"/>
    </row>
    <row r="1298" spans="1:7" ht="13.5" thickBot="1" x14ac:dyDescent="0.25">
      <c r="A1298" s="1141" t="s">
        <v>39</v>
      </c>
      <c r="B1298" s="1142"/>
      <c r="C1298" s="1142"/>
      <c r="D1298" s="59" t="s">
        <v>303</v>
      </c>
      <c r="E1298" s="1143" t="s">
        <v>0</v>
      </c>
      <c r="F1298" s="1143"/>
      <c r="G1298" s="1144"/>
    </row>
    <row r="1299" spans="1:7" ht="16.5" x14ac:dyDescent="0.25">
      <c r="A1299" s="1152" t="s">
        <v>29</v>
      </c>
      <c r="B1299" s="1153"/>
      <c r="C1299" s="1153"/>
      <c r="D1299" s="1153"/>
      <c r="E1299" s="1153"/>
      <c r="F1299" s="1153"/>
      <c r="G1299" s="1154"/>
    </row>
    <row r="1300" spans="1:7" x14ac:dyDescent="0.2">
      <c r="A1300" s="1155" t="s">
        <v>48</v>
      </c>
      <c r="B1300" s="1156"/>
      <c r="C1300" s="1156"/>
      <c r="D1300" s="1156"/>
      <c r="E1300" s="1156"/>
      <c r="F1300" s="1156"/>
      <c r="G1300" s="1157"/>
    </row>
    <row r="1301" spans="1:7" x14ac:dyDescent="0.2">
      <c r="A1301" s="1158" t="s">
        <v>49</v>
      </c>
      <c r="B1301" s="1159"/>
      <c r="C1301" s="1159"/>
      <c r="D1301" s="1159"/>
      <c r="E1301" s="1159"/>
      <c r="F1301" s="1159"/>
      <c r="G1301" s="1160"/>
    </row>
    <row r="1302" spans="1:7" x14ac:dyDescent="0.2">
      <c r="A1302" s="6"/>
      <c r="B1302" s="99"/>
      <c r="C1302" s="8"/>
      <c r="D1302" s="9"/>
      <c r="E1302" s="99"/>
      <c r="F1302" s="10"/>
      <c r="G1302" s="11" t="s">
        <v>8</v>
      </c>
    </row>
    <row r="1303" spans="1:7" x14ac:dyDescent="0.2">
      <c r="A1303" s="12" t="s">
        <v>1</v>
      </c>
      <c r="B1303" s="13"/>
      <c r="C1303" s="14" t="s">
        <v>16</v>
      </c>
      <c r="D1303" s="13"/>
      <c r="E1303" s="343" t="s">
        <v>4300</v>
      </c>
      <c r="F1303" s="60"/>
      <c r="G1303" s="344" t="s">
        <v>4290</v>
      </c>
    </row>
    <row r="1304" spans="1:7" x14ac:dyDescent="0.2">
      <c r="A1304" s="17" t="s">
        <v>8</v>
      </c>
      <c r="B1304" s="100"/>
      <c r="C1304" s="19"/>
      <c r="D1304" s="4"/>
      <c r="E1304" s="1145"/>
      <c r="F1304" s="1146"/>
      <c r="G1304" s="20"/>
    </row>
    <row r="1305" spans="1:7" x14ac:dyDescent="0.2">
      <c r="A1305" s="21" t="s">
        <v>37</v>
      </c>
      <c r="B1305" s="22"/>
      <c r="C1305" s="22"/>
      <c r="D1305" s="22"/>
      <c r="E1305" s="23" t="s">
        <v>46</v>
      </c>
      <c r="F1305" s="24"/>
      <c r="G1305" s="20" t="s">
        <v>50</v>
      </c>
    </row>
    <row r="1306" spans="1:7" x14ac:dyDescent="0.2">
      <c r="A1306" s="6"/>
      <c r="B1306" s="99"/>
      <c r="C1306" s="8"/>
      <c r="D1306" s="8"/>
      <c r="E1306" s="1147"/>
      <c r="F1306" s="1148"/>
      <c r="G1306" s="25"/>
    </row>
    <row r="1307" spans="1:7" ht="26.25" thickBot="1" x14ac:dyDescent="0.25">
      <c r="A1307" s="26" t="s">
        <v>47</v>
      </c>
      <c r="B1307" s="161" t="s">
        <v>23</v>
      </c>
      <c r="C1307" s="28" t="s">
        <v>34</v>
      </c>
      <c r="D1307" s="110" t="s">
        <v>53</v>
      </c>
      <c r="E1307" s="114" t="s">
        <v>54</v>
      </c>
      <c r="F1307" s="111" t="s">
        <v>55</v>
      </c>
      <c r="G1307" s="112" t="s">
        <v>35</v>
      </c>
    </row>
    <row r="1308" spans="1:7" ht="13.5" thickTop="1" x14ac:dyDescent="0.2">
      <c r="A1308" s="29">
        <v>1</v>
      </c>
      <c r="B1308" s="101"/>
      <c r="C1308" s="403" t="s">
        <v>149</v>
      </c>
      <c r="D1308" s="363" t="s">
        <v>539</v>
      </c>
      <c r="E1308" s="102">
        <v>10</v>
      </c>
      <c r="F1308" s="163">
        <v>200</v>
      </c>
      <c r="G1308" s="353">
        <f>F1308*E1308</f>
        <v>2000</v>
      </c>
    </row>
    <row r="1309" spans="1:7" x14ac:dyDescent="0.2">
      <c r="A1309" s="29"/>
      <c r="B1309" s="646"/>
      <c r="C1309" s="873"/>
      <c r="D1309" s="363" t="s">
        <v>4242</v>
      </c>
      <c r="E1309" s="962"/>
      <c r="F1309" s="1107"/>
      <c r="G1309" s="353"/>
    </row>
    <row r="1310" spans="1:7" x14ac:dyDescent="0.2">
      <c r="A1310" s="29"/>
      <c r="B1310" s="101"/>
      <c r="C1310" s="403"/>
      <c r="D1310" s="363"/>
      <c r="E1310" s="102"/>
      <c r="F1310" s="163"/>
      <c r="G1310" s="353" t="s">
        <v>8</v>
      </c>
    </row>
    <row r="1311" spans="1:7" x14ac:dyDescent="0.2">
      <c r="A1311" s="29"/>
      <c r="B1311" s="101"/>
      <c r="C1311" s="403"/>
      <c r="D1311" s="363"/>
      <c r="E1311" s="102"/>
      <c r="F1311" s="163"/>
      <c r="G1311" s="35"/>
    </row>
    <row r="1312" spans="1:7" x14ac:dyDescent="0.2">
      <c r="A1312" s="29"/>
      <c r="B1312" s="101"/>
      <c r="C1312" s="403"/>
      <c r="D1312" s="165"/>
      <c r="E1312" s="102"/>
      <c r="F1312" s="163"/>
      <c r="G1312" s="353"/>
    </row>
    <row r="1313" spans="1:7" x14ac:dyDescent="0.2">
      <c r="A1313" s="29"/>
      <c r="B1313" s="101"/>
      <c r="C1313" s="403"/>
      <c r="D1313" s="357"/>
      <c r="E1313" s="102"/>
      <c r="F1313" s="163"/>
      <c r="G1313" s="35"/>
    </row>
    <row r="1314" spans="1:7" x14ac:dyDescent="0.2">
      <c r="A1314" s="29"/>
      <c r="B1314" s="101"/>
      <c r="C1314" s="403"/>
      <c r="D1314" s="365"/>
      <c r="E1314" s="102"/>
      <c r="F1314" s="163"/>
      <c r="G1314" s="35"/>
    </row>
    <row r="1315" spans="1:7" x14ac:dyDescent="0.2">
      <c r="A1315" s="29"/>
      <c r="B1315" s="101"/>
      <c r="C1315" s="403"/>
      <c r="D1315" s="165"/>
      <c r="E1315" s="102"/>
      <c r="F1315" s="163"/>
      <c r="G1315" s="35"/>
    </row>
    <row r="1316" spans="1:7" x14ac:dyDescent="0.2">
      <c r="A1316" s="29"/>
      <c r="B1316" s="101"/>
      <c r="C1316" s="31"/>
      <c r="D1316" s="165"/>
      <c r="E1316" s="102"/>
      <c r="F1316" s="163"/>
      <c r="G1316" s="35"/>
    </row>
    <row r="1317" spans="1:7" x14ac:dyDescent="0.2">
      <c r="A1317" s="29"/>
      <c r="B1317" s="101"/>
      <c r="C1317" s="31"/>
      <c r="D1317" s="165"/>
      <c r="E1317" s="102"/>
      <c r="F1317" s="163"/>
      <c r="G1317" s="35"/>
    </row>
    <row r="1318" spans="1:7" x14ac:dyDescent="0.2">
      <c r="A1318" s="29"/>
      <c r="B1318" s="101"/>
      <c r="C1318" s="31"/>
      <c r="D1318" s="67"/>
      <c r="E1318" s="102"/>
      <c r="F1318" s="163"/>
      <c r="G1318" s="35"/>
    </row>
    <row r="1319" spans="1:7" x14ac:dyDescent="0.2">
      <c r="A1319" s="29"/>
      <c r="B1319" s="101"/>
      <c r="C1319" s="31"/>
      <c r="D1319" s="67"/>
      <c r="E1319" s="102"/>
      <c r="F1319" s="163"/>
      <c r="G1319" s="35"/>
    </row>
    <row r="1320" spans="1:7" x14ac:dyDescent="0.2">
      <c r="A1320" s="29"/>
      <c r="B1320" s="101"/>
      <c r="C1320" s="31"/>
      <c r="D1320" s="165" t="s">
        <v>152</v>
      </c>
      <c r="E1320" s="166"/>
      <c r="F1320" s="163"/>
      <c r="G1320" s="167"/>
    </row>
    <row r="1321" spans="1:7" x14ac:dyDescent="0.2">
      <c r="A1321" s="29"/>
      <c r="B1321" s="101"/>
      <c r="C1321" s="31"/>
      <c r="D1321" s="165"/>
      <c r="E1321" s="102"/>
      <c r="F1321" s="163"/>
      <c r="G1321" s="167"/>
    </row>
    <row r="1322" spans="1:7" x14ac:dyDescent="0.2">
      <c r="A1322" s="29"/>
      <c r="B1322" s="101"/>
      <c r="C1322" s="31"/>
      <c r="D1322" s="67"/>
      <c r="E1322" s="102"/>
      <c r="F1322" s="163"/>
      <c r="G1322" s="167"/>
    </row>
    <row r="1323" spans="1:7" x14ac:dyDescent="0.2">
      <c r="A1323" s="29"/>
      <c r="B1323" s="101"/>
      <c r="C1323" s="31"/>
      <c r="D1323" s="67"/>
      <c r="E1323" s="390" t="s">
        <v>150</v>
      </c>
      <c r="F1323" s="163"/>
      <c r="G1323" s="167"/>
    </row>
    <row r="1324" spans="1:7" x14ac:dyDescent="0.2">
      <c r="A1324" s="29"/>
      <c r="B1324" s="101"/>
      <c r="C1324" s="31"/>
      <c r="D1324" s="67"/>
      <c r="E1324" s="102"/>
      <c r="F1324" s="163"/>
      <c r="G1324" s="167"/>
    </row>
    <row r="1325" spans="1:7" x14ac:dyDescent="0.2">
      <c r="A1325" s="29"/>
      <c r="B1325" s="101"/>
      <c r="C1325" s="41"/>
      <c r="D1325" s="168"/>
      <c r="E1325" s="77"/>
      <c r="F1325" s="169"/>
      <c r="G1325" s="167"/>
    </row>
    <row r="1326" spans="1:7" x14ac:dyDescent="0.2">
      <c r="A1326" s="29"/>
      <c r="B1326" s="101"/>
      <c r="C1326" s="41"/>
      <c r="D1326" s="341"/>
      <c r="E1326" s="77"/>
      <c r="F1326" s="169"/>
      <c r="G1326" s="167"/>
    </row>
    <row r="1327" spans="1:7" x14ac:dyDescent="0.2">
      <c r="A1327" s="29"/>
      <c r="B1327" s="101"/>
      <c r="C1327" s="41"/>
      <c r="D1327" s="341"/>
      <c r="E1327" s="77"/>
      <c r="F1327" s="169"/>
      <c r="G1327" s="167"/>
    </row>
    <row r="1328" spans="1:7" x14ac:dyDescent="0.2">
      <c r="A1328" s="29"/>
      <c r="B1328" s="101"/>
      <c r="C1328" s="41"/>
      <c r="D1328" s="67"/>
      <c r="E1328" s="77"/>
      <c r="F1328" s="169"/>
      <c r="G1328" s="35"/>
    </row>
    <row r="1329" spans="1:7" x14ac:dyDescent="0.2">
      <c r="A1329" s="29"/>
      <c r="B1329" s="101"/>
      <c r="C1329" s="41"/>
      <c r="D1329" s="365" t="s">
        <v>150</v>
      </c>
      <c r="E1329" s="77"/>
      <c r="F1329" s="169" t="s">
        <v>152</v>
      </c>
      <c r="G1329" s="35"/>
    </row>
    <row r="1330" spans="1:7" x14ac:dyDescent="0.2">
      <c r="A1330" s="29"/>
      <c r="B1330" s="101"/>
      <c r="C1330" s="41"/>
      <c r="D1330" s="67"/>
      <c r="E1330" s="77"/>
      <c r="F1330" s="169"/>
      <c r="G1330" s="35"/>
    </row>
    <row r="1331" spans="1:7" x14ac:dyDescent="0.2">
      <c r="A1331" s="29"/>
      <c r="B1331" s="101"/>
      <c r="C1331" s="41"/>
      <c r="D1331" s="67"/>
      <c r="E1331" s="77"/>
      <c r="F1331" s="169"/>
      <c r="G1331" s="35"/>
    </row>
    <row r="1332" spans="1:7" x14ac:dyDescent="0.2">
      <c r="A1332" s="29"/>
      <c r="B1332" s="101"/>
      <c r="C1332" s="31"/>
      <c r="D1332" s="67"/>
      <c r="E1332" s="102"/>
      <c r="F1332" s="163"/>
      <c r="G1332" s="35"/>
    </row>
    <row r="1333" spans="1:7" x14ac:dyDescent="0.2">
      <c r="A1333" s="29"/>
      <c r="B1333" s="101"/>
      <c r="C1333" s="31"/>
      <c r="D1333" s="67"/>
      <c r="E1333" s="102"/>
      <c r="F1333" s="163"/>
      <c r="G1333" s="35"/>
    </row>
    <row r="1334" spans="1:7" x14ac:dyDescent="0.2">
      <c r="A1334" s="29"/>
      <c r="B1334" s="101"/>
      <c r="C1334" s="31"/>
      <c r="D1334" s="170" t="s">
        <v>150</v>
      </c>
      <c r="E1334" s="102"/>
      <c r="F1334" s="163"/>
      <c r="G1334" s="35"/>
    </row>
    <row r="1335" spans="1:7" x14ac:dyDescent="0.2">
      <c r="A1335" s="29"/>
      <c r="B1335" s="101"/>
      <c r="C1335" s="31"/>
      <c r="D1335" s="170"/>
      <c r="E1335" s="102"/>
      <c r="F1335" s="171"/>
      <c r="G1335" s="35"/>
    </row>
    <row r="1336" spans="1:7" x14ac:dyDescent="0.2">
      <c r="A1336" s="29"/>
      <c r="B1336" s="101"/>
      <c r="C1336" s="31"/>
      <c r="D1336" s="32"/>
      <c r="E1336" s="104"/>
      <c r="F1336" s="171"/>
      <c r="G1336" s="35"/>
    </row>
    <row r="1337" spans="1:7" x14ac:dyDescent="0.2">
      <c r="A1337" s="29"/>
      <c r="B1337" s="101"/>
      <c r="C1337" s="31"/>
      <c r="D1337" s="32"/>
      <c r="E1337" s="104"/>
      <c r="F1337" s="171"/>
      <c r="G1337" s="35"/>
    </row>
    <row r="1338" spans="1:7" x14ac:dyDescent="0.2">
      <c r="A1338" s="29"/>
      <c r="B1338" s="101"/>
      <c r="C1338" s="31"/>
      <c r="D1338" s="32"/>
      <c r="E1338" s="104"/>
      <c r="F1338" s="171"/>
      <c r="G1338" s="35"/>
    </row>
    <row r="1339" spans="1:7" x14ac:dyDescent="0.2">
      <c r="A1339" s="29"/>
      <c r="B1339" s="101"/>
      <c r="C1339" s="31"/>
      <c r="D1339" s="39"/>
      <c r="E1339" s="104"/>
      <c r="F1339" s="172"/>
      <c r="G1339" s="35"/>
    </row>
    <row r="1340" spans="1:7" x14ac:dyDescent="0.2">
      <c r="A1340" s="29"/>
      <c r="B1340" s="101"/>
      <c r="C1340" s="31" t="s">
        <v>8</v>
      </c>
      <c r="E1340" s="104"/>
      <c r="F1340" s="172"/>
      <c r="G1340" s="35"/>
    </row>
    <row r="1341" spans="1:7" x14ac:dyDescent="0.2">
      <c r="A1341" s="29"/>
      <c r="B1341" s="101"/>
      <c r="C1341" s="31"/>
      <c r="D1341" s="32"/>
      <c r="E1341" s="104"/>
      <c r="F1341" s="173"/>
      <c r="G1341" s="167" t="s">
        <v>8</v>
      </c>
    </row>
    <row r="1342" spans="1:7" ht="13.5" thickBot="1" x14ac:dyDescent="0.25">
      <c r="A1342" s="45"/>
      <c r="B1342" s="174"/>
      <c r="C1342" s="47"/>
      <c r="D1342" s="175"/>
      <c r="E1342" s="174"/>
      <c r="F1342" s="49" t="s">
        <v>15</v>
      </c>
      <c r="G1342" s="50">
        <f>SUM(G1308:G1341)</f>
        <v>2000</v>
      </c>
    </row>
    <row r="1343" spans="1:7" ht="13.5" thickTop="1" x14ac:dyDescent="0.2">
      <c r="A1343" s="342" t="s">
        <v>4291</v>
      </c>
      <c r="B1343" s="176"/>
      <c r="E1343" s="176"/>
      <c r="G1343" s="20"/>
    </row>
    <row r="1344" spans="1:7" ht="13.5" thickBot="1" x14ac:dyDescent="0.25">
      <c r="A1344" s="614"/>
      <c r="B1344" s="615"/>
      <c r="C1344" s="1285" t="s">
        <v>4292</v>
      </c>
      <c r="D1344" s="1332"/>
      <c r="E1344" s="1332"/>
      <c r="F1344" s="1332"/>
      <c r="G1344" s="1333"/>
    </row>
    <row r="1345" spans="1:7" ht="13.5" thickTop="1" x14ac:dyDescent="0.2">
      <c r="A1345" s="1130"/>
      <c r="B1345" s="1131"/>
      <c r="C1345" s="1131"/>
      <c r="D1345" s="57" t="s">
        <v>11</v>
      </c>
      <c r="E1345" s="1132" t="s">
        <v>12</v>
      </c>
      <c r="F1345" s="1132"/>
      <c r="G1345" s="1133"/>
    </row>
    <row r="1346" spans="1:7" x14ac:dyDescent="0.2">
      <c r="A1346" s="1134" t="s">
        <v>17</v>
      </c>
      <c r="B1346" s="1135"/>
      <c r="C1346" s="1135"/>
      <c r="D1346" s="57"/>
      <c r="E1346" s="1136"/>
      <c r="F1346" s="1137"/>
      <c r="G1346" s="1138"/>
    </row>
    <row r="1347" spans="1:7" x14ac:dyDescent="0.2">
      <c r="A1347" s="1134" t="s">
        <v>38</v>
      </c>
      <c r="B1347" s="1135"/>
      <c r="C1347" s="1135"/>
      <c r="D1347" s="58" t="s">
        <v>2747</v>
      </c>
      <c r="E1347" s="1139" t="s">
        <v>69</v>
      </c>
      <c r="F1347" s="1139"/>
      <c r="G1347" s="1140"/>
    </row>
    <row r="1348" spans="1:7" ht="13.5" thickBot="1" x14ac:dyDescent="0.25">
      <c r="A1348" s="1141" t="s">
        <v>39</v>
      </c>
      <c r="B1348" s="1142"/>
      <c r="C1348" s="1142"/>
      <c r="D1348" s="59" t="s">
        <v>303</v>
      </c>
      <c r="E1348" s="1165" t="s">
        <v>4278</v>
      </c>
      <c r="F1348" s="1143"/>
      <c r="G1348" s="1144"/>
    </row>
    <row r="1349" spans="1:7" ht="16.5" x14ac:dyDescent="0.25">
      <c r="A1349" s="1152" t="s">
        <v>29</v>
      </c>
      <c r="B1349" s="1153"/>
      <c r="C1349" s="1153"/>
      <c r="D1349" s="1153"/>
      <c r="E1349" s="1153"/>
      <c r="F1349" s="1153"/>
      <c r="G1349" s="1154"/>
    </row>
    <row r="1350" spans="1:7" x14ac:dyDescent="0.2">
      <c r="A1350" s="1155" t="s">
        <v>48</v>
      </c>
      <c r="B1350" s="1156"/>
      <c r="C1350" s="1156"/>
      <c r="D1350" s="1156"/>
      <c r="E1350" s="1156"/>
      <c r="F1350" s="1156"/>
      <c r="G1350" s="1157"/>
    </row>
    <row r="1351" spans="1:7" x14ac:dyDescent="0.2">
      <c r="A1351" s="1158" t="s">
        <v>49</v>
      </c>
      <c r="B1351" s="1159"/>
      <c r="C1351" s="1159"/>
      <c r="D1351" s="1159"/>
      <c r="E1351" s="1159"/>
      <c r="F1351" s="1159"/>
      <c r="G1351" s="1160"/>
    </row>
    <row r="1352" spans="1:7" x14ac:dyDescent="0.2">
      <c r="A1352" s="6"/>
      <c r="B1352" s="99"/>
      <c r="C1352" s="8"/>
      <c r="D1352" s="9"/>
      <c r="E1352" s="99"/>
      <c r="F1352" s="10"/>
      <c r="G1352" s="11" t="s">
        <v>8</v>
      </c>
    </row>
    <row r="1353" spans="1:7" x14ac:dyDescent="0.2">
      <c r="A1353" s="12" t="s">
        <v>1</v>
      </c>
      <c r="B1353" s="13"/>
      <c r="C1353" s="14" t="s">
        <v>16</v>
      </c>
      <c r="D1353" s="13"/>
      <c r="E1353" s="343" t="s">
        <v>4384</v>
      </c>
      <c r="F1353" s="60"/>
      <c r="G1353" s="344" t="s">
        <v>4361</v>
      </c>
    </row>
    <row r="1354" spans="1:7" x14ac:dyDescent="0.2">
      <c r="A1354" s="17" t="s">
        <v>8</v>
      </c>
      <c r="B1354" s="100"/>
      <c r="C1354" s="19"/>
      <c r="D1354" s="4"/>
      <c r="E1354" s="1145"/>
      <c r="F1354" s="1146"/>
      <c r="G1354" s="20"/>
    </row>
    <row r="1355" spans="1:7" x14ac:dyDescent="0.2">
      <c r="A1355" s="21" t="s">
        <v>37</v>
      </c>
      <c r="B1355" s="22"/>
      <c r="C1355" s="22"/>
      <c r="D1355" s="22"/>
      <c r="E1355" s="23" t="s">
        <v>46</v>
      </c>
      <c r="F1355" s="24"/>
      <c r="G1355" s="20" t="s">
        <v>50</v>
      </c>
    </row>
    <row r="1356" spans="1:7" x14ac:dyDescent="0.2">
      <c r="A1356" s="6"/>
      <c r="B1356" s="99"/>
      <c r="C1356" s="8"/>
      <c r="D1356" s="8"/>
      <c r="E1356" s="1147"/>
      <c r="F1356" s="1148"/>
      <c r="G1356" s="25"/>
    </row>
    <row r="1357" spans="1:7" ht="26.25" thickBot="1" x14ac:dyDescent="0.25">
      <c r="A1357" s="26" t="s">
        <v>47</v>
      </c>
      <c r="B1357" s="161" t="s">
        <v>23</v>
      </c>
      <c r="C1357" s="28" t="s">
        <v>34</v>
      </c>
      <c r="D1357" s="110" t="s">
        <v>53</v>
      </c>
      <c r="E1357" s="114" t="s">
        <v>54</v>
      </c>
      <c r="F1357" s="111" t="s">
        <v>55</v>
      </c>
      <c r="G1357" s="112" t="s">
        <v>35</v>
      </c>
    </row>
    <row r="1358" spans="1:7" ht="13.5" thickTop="1" x14ac:dyDescent="0.2">
      <c r="A1358" s="345">
        <v>1</v>
      </c>
      <c r="B1358" s="382"/>
      <c r="C1358" s="403" t="s">
        <v>2311</v>
      </c>
      <c r="D1358" s="363" t="s">
        <v>2310</v>
      </c>
      <c r="E1358" s="390">
        <v>60</v>
      </c>
      <c r="F1358" s="579">
        <v>40</v>
      </c>
      <c r="G1358" s="353">
        <f>F1358*E1358</f>
        <v>2400</v>
      </c>
    </row>
    <row r="1359" spans="1:7" x14ac:dyDescent="0.2">
      <c r="A1359" s="345"/>
      <c r="B1359" s="382"/>
      <c r="C1359" s="403"/>
      <c r="D1359" s="363"/>
      <c r="E1359" s="390"/>
      <c r="F1359" s="579"/>
      <c r="G1359" s="353"/>
    </row>
    <row r="1360" spans="1:7" x14ac:dyDescent="0.2">
      <c r="A1360" s="345"/>
      <c r="B1360" s="382"/>
      <c r="C1360" s="403"/>
      <c r="D1360" s="363"/>
      <c r="E1360" s="390"/>
      <c r="F1360" s="579"/>
      <c r="G1360" s="353"/>
    </row>
    <row r="1361" spans="1:7" x14ac:dyDescent="0.2">
      <c r="A1361" s="345"/>
      <c r="B1361" s="382"/>
      <c r="C1361" s="403"/>
      <c r="D1361" s="165"/>
      <c r="E1361" s="390"/>
      <c r="F1361" s="579"/>
      <c r="G1361" s="353"/>
    </row>
    <row r="1362" spans="1:7" x14ac:dyDescent="0.2">
      <c r="A1362" s="345"/>
      <c r="B1362" s="382"/>
      <c r="C1362" s="403"/>
      <c r="D1362" s="357"/>
      <c r="E1362" s="390"/>
      <c r="F1362" s="579"/>
      <c r="G1362" s="353"/>
    </row>
    <row r="1363" spans="1:7" x14ac:dyDescent="0.2">
      <c r="A1363" s="345"/>
      <c r="B1363" s="382"/>
      <c r="C1363" s="403"/>
      <c r="D1363" s="365"/>
      <c r="E1363" s="390"/>
      <c r="F1363" s="579"/>
      <c r="G1363" s="353"/>
    </row>
    <row r="1364" spans="1:7" x14ac:dyDescent="0.2">
      <c r="A1364" s="345"/>
      <c r="B1364" s="382"/>
      <c r="C1364" s="403"/>
      <c r="D1364" s="165"/>
      <c r="E1364" s="390"/>
      <c r="F1364" s="579"/>
      <c r="G1364" s="353"/>
    </row>
    <row r="1365" spans="1:7" x14ac:dyDescent="0.2">
      <c r="A1365" s="345"/>
      <c r="B1365" s="382"/>
      <c r="C1365" s="403"/>
      <c r="D1365" s="165"/>
      <c r="E1365" s="390"/>
      <c r="F1365" s="579"/>
      <c r="G1365" s="353"/>
    </row>
    <row r="1366" spans="1:7" x14ac:dyDescent="0.2">
      <c r="A1366" s="345"/>
      <c r="B1366" s="382"/>
      <c r="C1366" s="403"/>
      <c r="D1366" s="165"/>
      <c r="E1366" s="390"/>
      <c r="F1366" s="579"/>
      <c r="G1366" s="353"/>
    </row>
    <row r="1367" spans="1:7" x14ac:dyDescent="0.2">
      <c r="A1367" s="345"/>
      <c r="B1367" s="382"/>
      <c r="C1367" s="403"/>
      <c r="D1367" s="165"/>
      <c r="E1367" s="390"/>
      <c r="F1367" s="579"/>
      <c r="G1367" s="353"/>
    </row>
    <row r="1368" spans="1:7" x14ac:dyDescent="0.2">
      <c r="A1368" s="345"/>
      <c r="B1368" s="382"/>
      <c r="C1368" s="403"/>
      <c r="D1368" s="365"/>
      <c r="E1368" s="390"/>
      <c r="F1368" s="579"/>
      <c r="G1368" s="353"/>
    </row>
    <row r="1369" spans="1:7" x14ac:dyDescent="0.2">
      <c r="A1369" s="345"/>
      <c r="B1369" s="382"/>
      <c r="C1369" s="403"/>
      <c r="D1369" s="365"/>
      <c r="E1369" s="390"/>
      <c r="F1369" s="579"/>
      <c r="G1369" s="353"/>
    </row>
    <row r="1370" spans="1:7" x14ac:dyDescent="0.2">
      <c r="A1370" s="345"/>
      <c r="B1370" s="382"/>
      <c r="C1370" s="403"/>
      <c r="D1370" s="165"/>
      <c r="E1370" s="950"/>
      <c r="F1370" s="579"/>
      <c r="G1370" s="167"/>
    </row>
    <row r="1371" spans="1:7" x14ac:dyDescent="0.2">
      <c r="A1371" s="345"/>
      <c r="B1371" s="382"/>
      <c r="C1371" s="403"/>
      <c r="D1371" s="165"/>
      <c r="E1371" s="390"/>
      <c r="F1371" s="579"/>
      <c r="G1371" s="167"/>
    </row>
    <row r="1372" spans="1:7" x14ac:dyDescent="0.2">
      <c r="A1372" s="29"/>
      <c r="B1372" s="101"/>
      <c r="C1372" s="31"/>
      <c r="D1372" s="67"/>
      <c r="E1372" s="102"/>
      <c r="F1372" s="163"/>
      <c r="G1372" s="167"/>
    </row>
    <row r="1373" spans="1:7" x14ac:dyDescent="0.2">
      <c r="A1373" s="29"/>
      <c r="B1373" s="101"/>
      <c r="C1373" s="31"/>
      <c r="D1373" s="67"/>
      <c r="E1373" s="102"/>
      <c r="F1373" s="163"/>
      <c r="G1373" s="167"/>
    </row>
    <row r="1374" spans="1:7" x14ac:dyDescent="0.2">
      <c r="A1374" s="29"/>
      <c r="B1374" s="101"/>
      <c r="C1374" s="31"/>
      <c r="D1374" s="67"/>
      <c r="E1374" s="102"/>
      <c r="F1374" s="163"/>
      <c r="G1374" s="167"/>
    </row>
    <row r="1375" spans="1:7" x14ac:dyDescent="0.2">
      <c r="A1375" s="29"/>
      <c r="B1375" s="101"/>
      <c r="C1375" s="41"/>
      <c r="D1375" s="168"/>
      <c r="E1375" s="77"/>
      <c r="F1375" s="169"/>
      <c r="G1375" s="167"/>
    </row>
    <row r="1376" spans="1:7" x14ac:dyDescent="0.2">
      <c r="A1376" s="29"/>
      <c r="B1376" s="101"/>
      <c r="C1376" s="41"/>
      <c r="D1376" s="341"/>
      <c r="E1376" s="77"/>
      <c r="F1376" s="169"/>
      <c r="G1376" s="167"/>
    </row>
    <row r="1377" spans="1:7" x14ac:dyDescent="0.2">
      <c r="A1377" s="29"/>
      <c r="B1377" s="101"/>
      <c r="C1377" s="41"/>
      <c r="D1377" s="341"/>
      <c r="E1377" s="77"/>
      <c r="F1377" s="169"/>
      <c r="G1377" s="167"/>
    </row>
    <row r="1378" spans="1:7" x14ac:dyDescent="0.2">
      <c r="A1378" s="29"/>
      <c r="B1378" s="101"/>
      <c r="C1378" s="41"/>
      <c r="D1378" s="67"/>
      <c r="E1378" s="77"/>
      <c r="F1378" s="169"/>
      <c r="G1378" s="35"/>
    </row>
    <row r="1379" spans="1:7" x14ac:dyDescent="0.2">
      <c r="A1379" s="29"/>
      <c r="B1379" s="101"/>
      <c r="C1379" s="41"/>
      <c r="D1379" s="365" t="s">
        <v>150</v>
      </c>
      <c r="E1379" s="77"/>
      <c r="F1379" s="169" t="s">
        <v>152</v>
      </c>
      <c r="G1379" s="35"/>
    </row>
    <row r="1380" spans="1:7" x14ac:dyDescent="0.2">
      <c r="A1380" s="29"/>
      <c r="B1380" s="101"/>
      <c r="C1380" s="41"/>
      <c r="D1380" s="67"/>
      <c r="E1380" s="77"/>
      <c r="F1380" s="169"/>
      <c r="G1380" s="35"/>
    </row>
    <row r="1381" spans="1:7" x14ac:dyDescent="0.2">
      <c r="A1381" s="29"/>
      <c r="B1381" s="101"/>
      <c r="C1381" s="41"/>
      <c r="D1381" s="67"/>
      <c r="E1381" s="77"/>
      <c r="F1381" s="169"/>
      <c r="G1381" s="35"/>
    </row>
    <row r="1382" spans="1:7" x14ac:dyDescent="0.2">
      <c r="A1382" s="29"/>
      <c r="B1382" s="101"/>
      <c r="C1382" s="31"/>
      <c r="D1382" s="67"/>
      <c r="E1382" s="102"/>
      <c r="F1382" s="163"/>
      <c r="G1382" s="35"/>
    </row>
    <row r="1383" spans="1:7" x14ac:dyDescent="0.2">
      <c r="A1383" s="29"/>
      <c r="B1383" s="101"/>
      <c r="C1383" s="31"/>
      <c r="D1383" s="67"/>
      <c r="E1383" s="102"/>
      <c r="F1383" s="163"/>
      <c r="G1383" s="35"/>
    </row>
    <row r="1384" spans="1:7" x14ac:dyDescent="0.2">
      <c r="A1384" s="29"/>
      <c r="B1384" s="101"/>
      <c r="C1384" s="31"/>
      <c r="D1384" s="170" t="s">
        <v>150</v>
      </c>
      <c r="E1384" s="102"/>
      <c r="F1384" s="163"/>
      <c r="G1384" s="35"/>
    </row>
    <row r="1385" spans="1:7" x14ac:dyDescent="0.2">
      <c r="A1385" s="29"/>
      <c r="B1385" s="101"/>
      <c r="C1385" s="31"/>
      <c r="D1385" s="170"/>
      <c r="E1385" s="102"/>
      <c r="F1385" s="171"/>
      <c r="G1385" s="35"/>
    </row>
    <row r="1386" spans="1:7" x14ac:dyDescent="0.2">
      <c r="A1386" s="29"/>
      <c r="B1386" s="101"/>
      <c r="C1386" s="31"/>
      <c r="D1386" s="32"/>
      <c r="E1386" s="104"/>
      <c r="F1386" s="171"/>
      <c r="G1386" s="35"/>
    </row>
    <row r="1387" spans="1:7" x14ac:dyDescent="0.2">
      <c r="A1387" s="29"/>
      <c r="B1387" s="101"/>
      <c r="C1387" s="31"/>
      <c r="D1387" s="32"/>
      <c r="E1387" s="104"/>
      <c r="F1387" s="171"/>
      <c r="G1387" s="35"/>
    </row>
    <row r="1388" spans="1:7" x14ac:dyDescent="0.2">
      <c r="A1388" s="29"/>
      <c r="B1388" s="101"/>
      <c r="C1388" s="31"/>
      <c r="D1388" s="32"/>
      <c r="E1388" s="104"/>
      <c r="F1388" s="171"/>
      <c r="G1388" s="35"/>
    </row>
    <row r="1389" spans="1:7" x14ac:dyDescent="0.2">
      <c r="A1389" s="29"/>
      <c r="B1389" s="101"/>
      <c r="C1389" s="31"/>
      <c r="D1389" s="39"/>
      <c r="E1389" s="104"/>
      <c r="F1389" s="172"/>
      <c r="G1389" s="35"/>
    </row>
    <row r="1390" spans="1:7" x14ac:dyDescent="0.2">
      <c r="A1390" s="29"/>
      <c r="B1390" s="101"/>
      <c r="C1390" s="31" t="s">
        <v>8</v>
      </c>
      <c r="E1390" s="104"/>
      <c r="F1390" s="172"/>
      <c r="G1390" s="35"/>
    </row>
    <row r="1391" spans="1:7" x14ac:dyDescent="0.2">
      <c r="A1391" s="29"/>
      <c r="B1391" s="101"/>
      <c r="C1391" s="31"/>
      <c r="D1391" s="32"/>
      <c r="E1391" s="104"/>
      <c r="F1391" s="173"/>
      <c r="G1391" s="167" t="s">
        <v>8</v>
      </c>
    </row>
    <row r="1392" spans="1:7" ht="13.5" thickBot="1" x14ac:dyDescent="0.25">
      <c r="A1392" s="45"/>
      <c r="B1392" s="174"/>
      <c r="C1392" s="47"/>
      <c r="D1392" s="175"/>
      <c r="E1392" s="174"/>
      <c r="F1392" s="49" t="s">
        <v>15</v>
      </c>
      <c r="G1392" s="50">
        <f>SUM(G1358:G1391)</f>
        <v>2400</v>
      </c>
    </row>
    <row r="1393" spans="1:7" ht="13.5" thickTop="1" x14ac:dyDescent="0.2">
      <c r="A1393" s="342" t="s">
        <v>4249</v>
      </c>
      <c r="B1393" s="176"/>
      <c r="E1393" s="176"/>
      <c r="G1393" s="20"/>
    </row>
    <row r="1394" spans="1:7" ht="13.5" thickBot="1" x14ac:dyDescent="0.25">
      <c r="A1394" s="614"/>
      <c r="B1394" s="615"/>
      <c r="C1394" s="1285" t="s">
        <v>8</v>
      </c>
      <c r="D1394" s="1332"/>
      <c r="E1394" s="1332"/>
      <c r="F1394" s="1332"/>
      <c r="G1394" s="1333"/>
    </row>
    <row r="1395" spans="1:7" ht="13.5" thickTop="1" x14ac:dyDescent="0.2">
      <c r="A1395" s="1130"/>
      <c r="B1395" s="1131"/>
      <c r="C1395" s="1131"/>
      <c r="D1395" s="57" t="s">
        <v>11</v>
      </c>
      <c r="E1395" s="1132" t="s">
        <v>12</v>
      </c>
      <c r="F1395" s="1132"/>
      <c r="G1395" s="1133"/>
    </row>
    <row r="1396" spans="1:7" x14ac:dyDescent="0.2">
      <c r="A1396" s="1134" t="s">
        <v>17</v>
      </c>
      <c r="B1396" s="1135"/>
      <c r="C1396" s="1135"/>
      <c r="D1396" s="57"/>
      <c r="E1396" s="1136"/>
      <c r="F1396" s="1137"/>
      <c r="G1396" s="1138"/>
    </row>
    <row r="1397" spans="1:7" x14ac:dyDescent="0.2">
      <c r="A1397" s="1134" t="s">
        <v>38</v>
      </c>
      <c r="B1397" s="1135"/>
      <c r="C1397" s="1135"/>
      <c r="D1397" s="58" t="s">
        <v>2747</v>
      </c>
      <c r="E1397" s="1194" t="s">
        <v>142</v>
      </c>
      <c r="F1397" s="1139"/>
      <c r="G1397" s="1140"/>
    </row>
    <row r="1398" spans="1:7" ht="13.5" thickBot="1" x14ac:dyDescent="0.25">
      <c r="A1398" s="1141" t="s">
        <v>39</v>
      </c>
      <c r="B1398" s="1142"/>
      <c r="C1398" s="1142"/>
      <c r="D1398" s="59" t="s">
        <v>303</v>
      </c>
      <c r="E1398" s="1143" t="s">
        <v>0</v>
      </c>
      <c r="F1398" s="1143"/>
      <c r="G1398" s="1144"/>
    </row>
    <row r="1399" spans="1:7" ht="16.5" x14ac:dyDescent="0.25">
      <c r="A1399" s="1152" t="s">
        <v>29</v>
      </c>
      <c r="B1399" s="1153"/>
      <c r="C1399" s="1153"/>
      <c r="D1399" s="1153"/>
      <c r="E1399" s="1153"/>
      <c r="F1399" s="1153"/>
      <c r="G1399" s="1154"/>
    </row>
    <row r="1400" spans="1:7" x14ac:dyDescent="0.2">
      <c r="A1400" s="1155" t="s">
        <v>48</v>
      </c>
      <c r="B1400" s="1156"/>
      <c r="C1400" s="1156"/>
      <c r="D1400" s="1156"/>
      <c r="E1400" s="1156"/>
      <c r="F1400" s="1156"/>
      <c r="G1400" s="1157"/>
    </row>
    <row r="1401" spans="1:7" x14ac:dyDescent="0.2">
      <c r="A1401" s="1158" t="s">
        <v>49</v>
      </c>
      <c r="B1401" s="1159"/>
      <c r="C1401" s="1159"/>
      <c r="D1401" s="1159"/>
      <c r="E1401" s="1159"/>
      <c r="F1401" s="1159"/>
      <c r="G1401" s="1160"/>
    </row>
    <row r="1402" spans="1:7" x14ac:dyDescent="0.2">
      <c r="A1402" s="6"/>
      <c r="B1402" s="99"/>
      <c r="C1402" s="8"/>
      <c r="D1402" s="9"/>
      <c r="E1402" s="99"/>
      <c r="F1402" s="10"/>
      <c r="G1402" s="11" t="s">
        <v>8</v>
      </c>
    </row>
    <row r="1403" spans="1:7" x14ac:dyDescent="0.2">
      <c r="A1403" s="12" t="s">
        <v>1</v>
      </c>
      <c r="B1403" s="13"/>
      <c r="C1403" s="14" t="s">
        <v>16</v>
      </c>
      <c r="D1403" s="13"/>
      <c r="E1403" s="343" t="s">
        <v>4588</v>
      </c>
      <c r="F1403" s="60"/>
      <c r="G1403" s="344" t="s">
        <v>4497</v>
      </c>
    </row>
    <row r="1404" spans="1:7" x14ac:dyDescent="0.2">
      <c r="A1404" s="17" t="s">
        <v>8</v>
      </c>
      <c r="B1404" s="100"/>
      <c r="C1404" s="19"/>
      <c r="D1404" s="4"/>
      <c r="E1404" s="1145"/>
      <c r="F1404" s="1146"/>
      <c r="G1404" s="20"/>
    </row>
    <row r="1405" spans="1:7" x14ac:dyDescent="0.2">
      <c r="A1405" s="21" t="s">
        <v>37</v>
      </c>
      <c r="B1405" s="22"/>
      <c r="C1405" s="22"/>
      <c r="D1405" s="22"/>
      <c r="E1405" s="23" t="s">
        <v>46</v>
      </c>
      <c r="F1405" s="24"/>
      <c r="G1405" s="20" t="s">
        <v>50</v>
      </c>
    </row>
    <row r="1406" spans="1:7" x14ac:dyDescent="0.2">
      <c r="A1406" s="6"/>
      <c r="B1406" s="99"/>
      <c r="C1406" s="8"/>
      <c r="D1406" s="8"/>
      <c r="E1406" s="1147"/>
      <c r="F1406" s="1148"/>
      <c r="G1406" s="25"/>
    </row>
    <row r="1407" spans="1:7" ht="26.25" thickBot="1" x14ac:dyDescent="0.25">
      <c r="A1407" s="26" t="s">
        <v>47</v>
      </c>
      <c r="B1407" s="161" t="s">
        <v>23</v>
      </c>
      <c r="C1407" s="28" t="s">
        <v>34</v>
      </c>
      <c r="D1407" s="110" t="s">
        <v>53</v>
      </c>
      <c r="E1407" s="114" t="s">
        <v>54</v>
      </c>
      <c r="F1407" s="111" t="s">
        <v>55</v>
      </c>
      <c r="G1407" s="112" t="s">
        <v>35</v>
      </c>
    </row>
    <row r="1408" spans="1:7" ht="13.5" thickTop="1" x14ac:dyDescent="0.2">
      <c r="A1408" s="29">
        <v>1</v>
      </c>
      <c r="B1408" s="101"/>
      <c r="C1408" s="403" t="s">
        <v>2733</v>
      </c>
      <c r="D1408" s="363" t="s">
        <v>2885</v>
      </c>
      <c r="E1408" s="102">
        <v>15</v>
      </c>
      <c r="F1408" s="163">
        <v>40</v>
      </c>
      <c r="G1408" s="353">
        <f>F1408*E1408</f>
        <v>600</v>
      </c>
    </row>
    <row r="1409" spans="1:7" x14ac:dyDescent="0.2">
      <c r="A1409" s="29"/>
      <c r="B1409" s="101"/>
      <c r="C1409" s="403"/>
      <c r="D1409" s="363"/>
      <c r="E1409" s="102"/>
      <c r="F1409" s="163"/>
      <c r="G1409" s="35"/>
    </row>
    <row r="1410" spans="1:7" x14ac:dyDescent="0.2">
      <c r="A1410" s="29"/>
      <c r="B1410" s="101"/>
      <c r="C1410" s="403"/>
      <c r="D1410" s="363"/>
      <c r="E1410" s="102"/>
      <c r="F1410" s="163"/>
      <c r="G1410" s="35"/>
    </row>
    <row r="1411" spans="1:7" x14ac:dyDescent="0.2">
      <c r="A1411" s="29"/>
      <c r="B1411" s="101"/>
      <c r="C1411" s="403"/>
      <c r="D1411" s="165"/>
      <c r="E1411" s="102"/>
      <c r="F1411" s="163"/>
      <c r="G1411" s="353"/>
    </row>
    <row r="1412" spans="1:7" x14ac:dyDescent="0.2">
      <c r="A1412" s="29"/>
      <c r="B1412" s="101"/>
      <c r="C1412" s="403"/>
      <c r="D1412" s="357"/>
      <c r="E1412" s="102"/>
      <c r="F1412" s="163"/>
      <c r="G1412" s="35"/>
    </row>
    <row r="1413" spans="1:7" x14ac:dyDescent="0.2">
      <c r="A1413" s="29"/>
      <c r="B1413" s="101"/>
      <c r="C1413" s="403"/>
      <c r="D1413" s="365"/>
      <c r="E1413" s="102"/>
      <c r="F1413" s="163"/>
      <c r="G1413" s="35"/>
    </row>
    <row r="1414" spans="1:7" x14ac:dyDescent="0.2">
      <c r="A1414" s="29"/>
      <c r="B1414" s="101"/>
      <c r="C1414" s="403"/>
      <c r="D1414" s="165"/>
      <c r="E1414" s="102"/>
      <c r="F1414" s="163"/>
      <c r="G1414" s="35"/>
    </row>
    <row r="1415" spans="1:7" x14ac:dyDescent="0.2">
      <c r="A1415" s="29"/>
      <c r="B1415" s="101"/>
      <c r="C1415" s="31"/>
      <c r="D1415" s="165"/>
      <c r="E1415" s="102"/>
      <c r="F1415" s="163"/>
      <c r="G1415" s="35"/>
    </row>
    <row r="1416" spans="1:7" x14ac:dyDescent="0.2">
      <c r="A1416" s="29"/>
      <c r="B1416" s="101"/>
      <c r="C1416" s="31"/>
      <c r="D1416" s="165"/>
      <c r="E1416" s="102"/>
      <c r="F1416" s="163"/>
      <c r="G1416" s="35"/>
    </row>
    <row r="1417" spans="1:7" x14ac:dyDescent="0.2">
      <c r="A1417" s="29"/>
      <c r="B1417" s="101"/>
      <c r="C1417" s="31"/>
      <c r="D1417" s="165"/>
      <c r="E1417" s="102"/>
      <c r="F1417" s="163"/>
      <c r="G1417" s="35"/>
    </row>
    <row r="1418" spans="1:7" x14ac:dyDescent="0.2">
      <c r="A1418" s="29"/>
      <c r="B1418" s="101"/>
      <c r="C1418" s="31"/>
      <c r="D1418" s="67"/>
      <c r="E1418" s="102"/>
      <c r="F1418" s="163"/>
      <c r="G1418" s="35"/>
    </row>
    <row r="1419" spans="1:7" x14ac:dyDescent="0.2">
      <c r="A1419" s="29"/>
      <c r="B1419" s="101"/>
      <c r="C1419" s="31"/>
      <c r="D1419" s="67"/>
      <c r="E1419" s="102"/>
      <c r="F1419" s="163"/>
      <c r="G1419" s="35"/>
    </row>
    <row r="1420" spans="1:7" x14ac:dyDescent="0.2">
      <c r="A1420" s="29"/>
      <c r="B1420" s="101"/>
      <c r="C1420" s="31"/>
      <c r="D1420" s="165" t="s">
        <v>152</v>
      </c>
      <c r="E1420" s="166"/>
      <c r="F1420" s="163"/>
      <c r="G1420" s="167"/>
    </row>
    <row r="1421" spans="1:7" x14ac:dyDescent="0.2">
      <c r="A1421" s="29"/>
      <c r="B1421" s="101"/>
      <c r="C1421" s="31"/>
      <c r="D1421" s="165"/>
      <c r="E1421" s="102"/>
      <c r="F1421" s="163"/>
      <c r="G1421" s="167"/>
    </row>
    <row r="1422" spans="1:7" x14ac:dyDescent="0.2">
      <c r="A1422" s="29"/>
      <c r="B1422" s="101"/>
      <c r="C1422" s="31"/>
      <c r="D1422" s="67"/>
      <c r="E1422" s="102"/>
      <c r="F1422" s="163"/>
      <c r="G1422" s="167"/>
    </row>
    <row r="1423" spans="1:7" x14ac:dyDescent="0.2">
      <c r="A1423" s="29"/>
      <c r="B1423" s="101"/>
      <c r="C1423" s="31"/>
      <c r="D1423" s="67"/>
      <c r="E1423" s="102"/>
      <c r="F1423" s="163"/>
      <c r="G1423" s="167"/>
    </row>
    <row r="1424" spans="1:7" x14ac:dyDescent="0.2">
      <c r="A1424" s="29"/>
      <c r="B1424" s="101"/>
      <c r="C1424" s="31"/>
      <c r="D1424" s="67"/>
      <c r="E1424" s="102"/>
      <c r="F1424" s="163"/>
      <c r="G1424" s="167"/>
    </row>
    <row r="1425" spans="1:7" x14ac:dyDescent="0.2">
      <c r="A1425" s="29"/>
      <c r="B1425" s="101"/>
      <c r="C1425" s="41"/>
      <c r="D1425" s="168"/>
      <c r="E1425" s="77"/>
      <c r="F1425" s="169"/>
      <c r="G1425" s="167"/>
    </row>
    <row r="1426" spans="1:7" x14ac:dyDescent="0.2">
      <c r="A1426" s="29"/>
      <c r="B1426" s="101"/>
      <c r="C1426" s="41"/>
      <c r="D1426" s="341"/>
      <c r="E1426" s="77"/>
      <c r="F1426" s="169"/>
      <c r="G1426" s="167"/>
    </row>
    <row r="1427" spans="1:7" x14ac:dyDescent="0.2">
      <c r="A1427" s="29"/>
      <c r="B1427" s="101"/>
      <c r="C1427" s="41"/>
      <c r="D1427" s="341"/>
      <c r="E1427" s="77"/>
      <c r="F1427" s="169"/>
      <c r="G1427" s="167"/>
    </row>
    <row r="1428" spans="1:7" x14ac:dyDescent="0.2">
      <c r="A1428" s="29"/>
      <c r="B1428" s="101"/>
      <c r="C1428" s="41"/>
      <c r="D1428" s="67"/>
      <c r="E1428" s="77"/>
      <c r="F1428" s="169"/>
      <c r="G1428" s="35"/>
    </row>
    <row r="1429" spans="1:7" x14ac:dyDescent="0.2">
      <c r="A1429" s="29"/>
      <c r="B1429" s="101"/>
      <c r="C1429" s="41"/>
      <c r="D1429" s="365" t="s">
        <v>150</v>
      </c>
      <c r="E1429" s="77"/>
      <c r="F1429" s="169" t="s">
        <v>152</v>
      </c>
      <c r="G1429" s="35"/>
    </row>
    <row r="1430" spans="1:7" x14ac:dyDescent="0.2">
      <c r="A1430" s="29"/>
      <c r="B1430" s="101"/>
      <c r="C1430" s="41"/>
      <c r="D1430" s="67"/>
      <c r="E1430" s="77"/>
      <c r="F1430" s="169"/>
      <c r="G1430" s="35"/>
    </row>
    <row r="1431" spans="1:7" x14ac:dyDescent="0.2">
      <c r="A1431" s="29"/>
      <c r="B1431" s="101"/>
      <c r="C1431" s="41"/>
      <c r="D1431" s="67"/>
      <c r="E1431" s="77"/>
      <c r="F1431" s="169"/>
      <c r="G1431" s="35"/>
    </row>
    <row r="1432" spans="1:7" x14ac:dyDescent="0.2">
      <c r="A1432" s="29"/>
      <c r="B1432" s="101"/>
      <c r="C1432" s="31"/>
      <c r="D1432" s="67"/>
      <c r="E1432" s="102"/>
      <c r="F1432" s="163"/>
      <c r="G1432" s="35"/>
    </row>
    <row r="1433" spans="1:7" x14ac:dyDescent="0.2">
      <c r="A1433" s="29"/>
      <c r="B1433" s="101"/>
      <c r="C1433" s="31"/>
      <c r="D1433" s="67"/>
      <c r="E1433" s="102"/>
      <c r="F1433" s="163"/>
      <c r="G1433" s="35"/>
    </row>
    <row r="1434" spans="1:7" x14ac:dyDescent="0.2">
      <c r="A1434" s="29"/>
      <c r="B1434" s="101"/>
      <c r="C1434" s="31"/>
      <c r="D1434" s="170" t="s">
        <v>150</v>
      </c>
      <c r="E1434" s="102"/>
      <c r="F1434" s="163"/>
      <c r="G1434" s="35"/>
    </row>
    <row r="1435" spans="1:7" x14ac:dyDescent="0.2">
      <c r="A1435" s="29"/>
      <c r="B1435" s="101"/>
      <c r="C1435" s="31"/>
      <c r="D1435" s="170"/>
      <c r="E1435" s="102"/>
      <c r="F1435" s="171"/>
      <c r="G1435" s="35"/>
    </row>
    <row r="1436" spans="1:7" x14ac:dyDescent="0.2">
      <c r="A1436" s="29"/>
      <c r="B1436" s="101"/>
      <c r="C1436" s="31"/>
      <c r="D1436" s="32"/>
      <c r="E1436" s="104"/>
      <c r="F1436" s="171"/>
      <c r="G1436" s="35"/>
    </row>
    <row r="1437" spans="1:7" x14ac:dyDescent="0.2">
      <c r="A1437" s="29"/>
      <c r="B1437" s="101"/>
      <c r="C1437" s="31"/>
      <c r="D1437" s="32"/>
      <c r="E1437" s="104"/>
      <c r="F1437" s="171"/>
      <c r="G1437" s="35"/>
    </row>
    <row r="1438" spans="1:7" x14ac:dyDescent="0.2">
      <c r="A1438" s="29"/>
      <c r="B1438" s="101"/>
      <c r="C1438" s="31"/>
      <c r="D1438" s="32"/>
      <c r="E1438" s="104"/>
      <c r="F1438" s="171"/>
      <c r="G1438" s="35"/>
    </row>
    <row r="1439" spans="1:7" x14ac:dyDescent="0.2">
      <c r="A1439" s="29"/>
      <c r="B1439" s="101"/>
      <c r="C1439" s="31"/>
      <c r="D1439" s="39"/>
      <c r="E1439" s="104"/>
      <c r="F1439" s="172"/>
      <c r="G1439" s="35"/>
    </row>
    <row r="1440" spans="1:7" x14ac:dyDescent="0.2">
      <c r="A1440" s="29"/>
      <c r="B1440" s="101"/>
      <c r="C1440" s="31" t="s">
        <v>8</v>
      </c>
      <c r="E1440" s="104"/>
      <c r="F1440" s="172"/>
      <c r="G1440" s="35"/>
    </row>
    <row r="1441" spans="1:7" x14ac:dyDescent="0.2">
      <c r="A1441" s="29"/>
      <c r="B1441" s="101"/>
      <c r="C1441" s="31"/>
      <c r="D1441" s="32"/>
      <c r="E1441" s="104"/>
      <c r="F1441" s="173"/>
      <c r="G1441" s="167" t="s">
        <v>8</v>
      </c>
    </row>
    <row r="1442" spans="1:7" ht="13.5" thickBot="1" x14ac:dyDescent="0.25">
      <c r="A1442" s="45"/>
      <c r="B1442" s="174"/>
      <c r="C1442" s="47"/>
      <c r="D1442" s="175"/>
      <c r="E1442" s="174"/>
      <c r="F1442" s="49" t="s">
        <v>15</v>
      </c>
      <c r="G1442" s="50">
        <f>SUM(G1408:G1441)</f>
        <v>600</v>
      </c>
    </row>
    <row r="1443" spans="1:7" ht="13.5" thickTop="1" x14ac:dyDescent="0.2">
      <c r="A1443" s="342" t="s">
        <v>4249</v>
      </c>
      <c r="B1443" s="176"/>
      <c r="E1443" s="176"/>
      <c r="G1443" s="20"/>
    </row>
    <row r="1444" spans="1:7" ht="13.5" thickBot="1" x14ac:dyDescent="0.25">
      <c r="A1444" s="614"/>
      <c r="B1444" s="615"/>
      <c r="C1444" s="1285" t="s">
        <v>8</v>
      </c>
      <c r="D1444" s="1332"/>
      <c r="E1444" s="1332"/>
      <c r="F1444" s="1332"/>
      <c r="G1444" s="1333"/>
    </row>
    <row r="1445" spans="1:7" ht="13.5" thickTop="1" x14ac:dyDescent="0.2">
      <c r="A1445" s="1130"/>
      <c r="B1445" s="1131"/>
      <c r="C1445" s="1131"/>
      <c r="D1445" s="57" t="s">
        <v>11</v>
      </c>
      <c r="E1445" s="1132" t="s">
        <v>12</v>
      </c>
      <c r="F1445" s="1132"/>
      <c r="G1445" s="1133"/>
    </row>
    <row r="1446" spans="1:7" x14ac:dyDescent="0.2">
      <c r="A1446" s="1134" t="s">
        <v>17</v>
      </c>
      <c r="B1446" s="1135"/>
      <c r="C1446" s="1135"/>
      <c r="D1446" s="57"/>
      <c r="E1446" s="1136"/>
      <c r="F1446" s="1137"/>
      <c r="G1446" s="1138"/>
    </row>
    <row r="1447" spans="1:7" x14ac:dyDescent="0.2">
      <c r="A1447" s="1134" t="s">
        <v>38</v>
      </c>
      <c r="B1447" s="1135"/>
      <c r="C1447" s="1135"/>
      <c r="D1447" s="58" t="s">
        <v>2747</v>
      </c>
      <c r="E1447" s="1194" t="s">
        <v>142</v>
      </c>
      <c r="F1447" s="1139"/>
      <c r="G1447" s="1140"/>
    </row>
    <row r="1448" spans="1:7" ht="13.5" thickBot="1" x14ac:dyDescent="0.25">
      <c r="A1448" s="1141" t="s">
        <v>39</v>
      </c>
      <c r="B1448" s="1142"/>
      <c r="C1448" s="1142"/>
      <c r="D1448" s="59" t="s">
        <v>303</v>
      </c>
      <c r="E1448" s="1143" t="s">
        <v>0</v>
      </c>
      <c r="F1448" s="1143"/>
      <c r="G1448" s="1144"/>
    </row>
    <row r="1449" spans="1:7" ht="16.5" x14ac:dyDescent="0.25">
      <c r="A1449" s="1152" t="s">
        <v>29</v>
      </c>
      <c r="B1449" s="1153"/>
      <c r="C1449" s="1153"/>
      <c r="D1449" s="1153"/>
      <c r="E1449" s="1153"/>
      <c r="F1449" s="1153"/>
      <c r="G1449" s="1154"/>
    </row>
    <row r="1450" spans="1:7" x14ac:dyDescent="0.2">
      <c r="A1450" s="1155" t="s">
        <v>48</v>
      </c>
      <c r="B1450" s="1156"/>
      <c r="C1450" s="1156"/>
      <c r="D1450" s="1156"/>
      <c r="E1450" s="1156"/>
      <c r="F1450" s="1156"/>
      <c r="G1450" s="1157"/>
    </row>
    <row r="1451" spans="1:7" x14ac:dyDescent="0.2">
      <c r="A1451" s="1158" t="s">
        <v>49</v>
      </c>
      <c r="B1451" s="1159"/>
      <c r="C1451" s="1159"/>
      <c r="D1451" s="1159"/>
      <c r="E1451" s="1159"/>
      <c r="F1451" s="1159"/>
      <c r="G1451" s="1160"/>
    </row>
    <row r="1452" spans="1:7" x14ac:dyDescent="0.2">
      <c r="A1452" s="6"/>
      <c r="B1452" s="99"/>
      <c r="C1452" s="8"/>
      <c r="D1452" s="9"/>
      <c r="E1452" s="99"/>
      <c r="F1452" s="10"/>
      <c r="G1452" s="11" t="s">
        <v>8</v>
      </c>
    </row>
    <row r="1453" spans="1:7" x14ac:dyDescent="0.2">
      <c r="A1453" s="12" t="s">
        <v>1</v>
      </c>
      <c r="B1453" s="13"/>
      <c r="C1453" s="14" t="s">
        <v>16</v>
      </c>
      <c r="D1453" s="13"/>
      <c r="E1453" s="343" t="s">
        <v>4630</v>
      </c>
      <c r="F1453" s="60"/>
      <c r="G1453" s="344" t="s">
        <v>4632</v>
      </c>
    </row>
    <row r="1454" spans="1:7" x14ac:dyDescent="0.2">
      <c r="A1454" s="17" t="s">
        <v>8</v>
      </c>
      <c r="B1454" s="100"/>
      <c r="C1454" s="19"/>
      <c r="D1454" s="4"/>
      <c r="E1454" s="1145"/>
      <c r="F1454" s="1146"/>
      <c r="G1454" s="20"/>
    </row>
    <row r="1455" spans="1:7" x14ac:dyDescent="0.2">
      <c r="A1455" s="21" t="s">
        <v>37</v>
      </c>
      <c r="B1455" s="22"/>
      <c r="C1455" s="22"/>
      <c r="D1455" s="22"/>
      <c r="E1455" s="23" t="s">
        <v>46</v>
      </c>
      <c r="F1455" s="24"/>
      <c r="G1455" s="20" t="s">
        <v>50</v>
      </c>
    </row>
    <row r="1456" spans="1:7" x14ac:dyDescent="0.2">
      <c r="A1456" s="6"/>
      <c r="B1456" s="99"/>
      <c r="C1456" s="8"/>
      <c r="D1456" s="8"/>
      <c r="E1456" s="1147"/>
      <c r="F1456" s="1148"/>
      <c r="G1456" s="25"/>
    </row>
    <row r="1457" spans="1:7" ht="26.25" thickBot="1" x14ac:dyDescent="0.25">
      <c r="A1457" s="26" t="s">
        <v>47</v>
      </c>
      <c r="B1457" s="161" t="s">
        <v>23</v>
      </c>
      <c r="C1457" s="28" t="s">
        <v>34</v>
      </c>
      <c r="D1457" s="110" t="s">
        <v>53</v>
      </c>
      <c r="E1457" s="114" t="s">
        <v>54</v>
      </c>
      <c r="F1457" s="111" t="s">
        <v>55</v>
      </c>
      <c r="G1457" s="112" t="s">
        <v>35</v>
      </c>
    </row>
    <row r="1458" spans="1:7" ht="13.5" thickTop="1" x14ac:dyDescent="0.2">
      <c r="A1458" s="345" t="s">
        <v>8</v>
      </c>
      <c r="B1458" s="101"/>
      <c r="C1458" s="403"/>
      <c r="D1458" s="363" t="s">
        <v>433</v>
      </c>
      <c r="E1458" s="102"/>
      <c r="F1458" s="163"/>
      <c r="G1458" s="353" t="s">
        <v>8</v>
      </c>
    </row>
    <row r="1459" spans="1:7" x14ac:dyDescent="0.2">
      <c r="A1459" s="29">
        <v>1</v>
      </c>
      <c r="B1459" s="101"/>
      <c r="C1459" s="403" t="s">
        <v>300</v>
      </c>
      <c r="D1459" s="363" t="s">
        <v>4798</v>
      </c>
      <c r="E1459" s="102">
        <v>15</v>
      </c>
      <c r="F1459" s="163">
        <v>200</v>
      </c>
      <c r="G1459" s="353">
        <f t="shared" ref="G1459:G1465" si="7">F1459*E1459</f>
        <v>3000</v>
      </c>
    </row>
    <row r="1460" spans="1:7" x14ac:dyDescent="0.2">
      <c r="A1460" s="29">
        <v>2</v>
      </c>
      <c r="B1460" s="101"/>
      <c r="C1460" s="403" t="s">
        <v>300</v>
      </c>
      <c r="D1460" s="363" t="s">
        <v>2782</v>
      </c>
      <c r="E1460" s="102">
        <v>15</v>
      </c>
      <c r="F1460" s="163">
        <v>350</v>
      </c>
      <c r="G1460" s="353">
        <f t="shared" si="7"/>
        <v>5250</v>
      </c>
    </row>
    <row r="1461" spans="1:7" x14ac:dyDescent="0.2">
      <c r="A1461" s="29">
        <v>3</v>
      </c>
      <c r="B1461" s="101"/>
      <c r="C1461" s="403" t="s">
        <v>300</v>
      </c>
      <c r="D1461" s="165" t="s">
        <v>4799</v>
      </c>
      <c r="E1461" s="102">
        <v>15</v>
      </c>
      <c r="F1461" s="163">
        <v>200</v>
      </c>
      <c r="G1461" s="353">
        <f t="shared" si="7"/>
        <v>3000</v>
      </c>
    </row>
    <row r="1462" spans="1:7" x14ac:dyDescent="0.2">
      <c r="A1462" s="29"/>
      <c r="B1462" s="101"/>
      <c r="C1462" s="403"/>
      <c r="D1462" s="357" t="s">
        <v>435</v>
      </c>
      <c r="E1462" s="102"/>
      <c r="F1462" s="163"/>
      <c r="G1462" s="353" t="s">
        <v>8</v>
      </c>
    </row>
    <row r="1463" spans="1:7" x14ac:dyDescent="0.2">
      <c r="A1463" s="29">
        <v>4</v>
      </c>
      <c r="B1463" s="101"/>
      <c r="C1463" s="403" t="s">
        <v>300</v>
      </c>
      <c r="D1463" s="365" t="s">
        <v>4800</v>
      </c>
      <c r="E1463" s="102">
        <v>15</v>
      </c>
      <c r="F1463" s="163">
        <v>200</v>
      </c>
      <c r="G1463" s="353">
        <f t="shared" si="7"/>
        <v>3000</v>
      </c>
    </row>
    <row r="1464" spans="1:7" x14ac:dyDescent="0.2">
      <c r="A1464" s="29">
        <v>5</v>
      </c>
      <c r="B1464" s="101"/>
      <c r="C1464" s="403" t="s">
        <v>300</v>
      </c>
      <c r="D1464" s="165" t="s">
        <v>2782</v>
      </c>
      <c r="E1464" s="102">
        <v>15</v>
      </c>
      <c r="F1464" s="163">
        <v>350</v>
      </c>
      <c r="G1464" s="353">
        <f t="shared" si="7"/>
        <v>5250</v>
      </c>
    </row>
    <row r="1465" spans="1:7" x14ac:dyDescent="0.2">
      <c r="A1465" s="29">
        <v>6</v>
      </c>
      <c r="B1465" s="101"/>
      <c r="C1465" s="403" t="s">
        <v>300</v>
      </c>
      <c r="D1465" s="165" t="s">
        <v>4801</v>
      </c>
      <c r="E1465" s="102">
        <v>15</v>
      </c>
      <c r="F1465" s="163">
        <v>200</v>
      </c>
      <c r="G1465" s="353">
        <f t="shared" si="7"/>
        <v>3000</v>
      </c>
    </row>
    <row r="1466" spans="1:7" x14ac:dyDescent="0.2">
      <c r="A1466" s="29"/>
      <c r="B1466" s="101"/>
      <c r="C1466" s="31"/>
      <c r="D1466" s="165"/>
      <c r="E1466" s="102"/>
      <c r="F1466" s="163"/>
      <c r="G1466" s="353" t="s">
        <v>8</v>
      </c>
    </row>
    <row r="1467" spans="1:7" x14ac:dyDescent="0.2">
      <c r="A1467" s="29"/>
      <c r="B1467" s="101"/>
      <c r="C1467" s="31"/>
      <c r="D1467" s="165"/>
      <c r="E1467" s="102"/>
      <c r="F1467" s="163"/>
      <c r="G1467" s="35"/>
    </row>
    <row r="1468" spans="1:7" x14ac:dyDescent="0.2">
      <c r="A1468" s="29"/>
      <c r="B1468" s="101"/>
      <c r="C1468" s="31"/>
      <c r="D1468" s="67"/>
      <c r="E1468" s="102"/>
      <c r="F1468" s="163"/>
      <c r="G1468" s="35"/>
    </row>
    <row r="1469" spans="1:7" x14ac:dyDescent="0.2">
      <c r="A1469" s="29"/>
      <c r="B1469" s="101"/>
      <c r="C1469" s="31"/>
      <c r="D1469" s="67"/>
      <c r="E1469" s="102"/>
      <c r="F1469" s="163"/>
      <c r="G1469" s="35"/>
    </row>
    <row r="1470" spans="1:7" x14ac:dyDescent="0.2">
      <c r="A1470" s="29"/>
      <c r="B1470" s="101"/>
      <c r="C1470" s="31"/>
      <c r="D1470" s="165" t="s">
        <v>152</v>
      </c>
      <c r="E1470" s="166"/>
      <c r="F1470" s="163"/>
      <c r="G1470" s="167"/>
    </row>
    <row r="1471" spans="1:7" x14ac:dyDescent="0.2">
      <c r="A1471" s="29"/>
      <c r="B1471" s="101"/>
      <c r="C1471" s="31"/>
      <c r="D1471" s="165"/>
      <c r="E1471" s="102"/>
      <c r="F1471" s="163"/>
      <c r="G1471" s="167"/>
    </row>
    <row r="1472" spans="1:7" x14ac:dyDescent="0.2">
      <c r="A1472" s="29"/>
      <c r="B1472" s="101"/>
      <c r="C1472" s="31"/>
      <c r="D1472" s="67"/>
      <c r="E1472" s="102"/>
      <c r="F1472" s="163"/>
      <c r="G1472" s="167"/>
    </row>
    <row r="1473" spans="1:7" x14ac:dyDescent="0.2">
      <c r="A1473" s="29"/>
      <c r="B1473" s="101"/>
      <c r="C1473" s="31"/>
      <c r="D1473" s="67"/>
      <c r="E1473" s="102"/>
      <c r="F1473" s="163"/>
      <c r="G1473" s="167"/>
    </row>
    <row r="1474" spans="1:7" x14ac:dyDescent="0.2">
      <c r="A1474" s="29"/>
      <c r="B1474" s="101"/>
      <c r="C1474" s="31"/>
      <c r="D1474" s="67"/>
      <c r="E1474" s="102"/>
      <c r="F1474" s="163"/>
      <c r="G1474" s="167"/>
    </row>
    <row r="1475" spans="1:7" x14ac:dyDescent="0.2">
      <c r="A1475" s="29"/>
      <c r="B1475" s="101"/>
      <c r="C1475" s="41"/>
      <c r="D1475" s="168"/>
      <c r="E1475" s="77"/>
      <c r="F1475" s="169"/>
      <c r="G1475" s="167"/>
    </row>
    <row r="1476" spans="1:7" x14ac:dyDescent="0.2">
      <c r="A1476" s="29"/>
      <c r="B1476" s="101"/>
      <c r="C1476" s="41"/>
      <c r="D1476" s="341"/>
      <c r="E1476" s="77"/>
      <c r="F1476" s="169"/>
      <c r="G1476" s="167"/>
    </row>
    <row r="1477" spans="1:7" x14ac:dyDescent="0.2">
      <c r="A1477" s="29"/>
      <c r="B1477" s="101"/>
      <c r="C1477" s="41"/>
      <c r="D1477" s="341"/>
      <c r="E1477" s="77"/>
      <c r="F1477" s="169"/>
      <c r="G1477" s="167"/>
    </row>
    <row r="1478" spans="1:7" x14ac:dyDescent="0.2">
      <c r="A1478" s="29"/>
      <c r="B1478" s="101"/>
      <c r="C1478" s="41"/>
      <c r="D1478" s="67"/>
      <c r="E1478" s="77"/>
      <c r="F1478" s="169"/>
      <c r="G1478" s="35"/>
    </row>
    <row r="1479" spans="1:7" x14ac:dyDescent="0.2">
      <c r="A1479" s="29"/>
      <c r="B1479" s="101"/>
      <c r="C1479" s="41"/>
      <c r="D1479" s="365" t="s">
        <v>150</v>
      </c>
      <c r="E1479" s="77"/>
      <c r="F1479" s="169" t="s">
        <v>152</v>
      </c>
      <c r="G1479" s="35"/>
    </row>
    <row r="1480" spans="1:7" x14ac:dyDescent="0.2">
      <c r="A1480" s="29"/>
      <c r="B1480" s="101"/>
      <c r="C1480" s="41"/>
      <c r="D1480" s="67"/>
      <c r="E1480" s="77"/>
      <c r="F1480" s="169"/>
      <c r="G1480" s="35"/>
    </row>
    <row r="1481" spans="1:7" x14ac:dyDescent="0.2">
      <c r="A1481" s="29"/>
      <c r="B1481" s="101"/>
      <c r="C1481" s="41"/>
      <c r="D1481" s="67"/>
      <c r="E1481" s="77"/>
      <c r="F1481" s="169"/>
      <c r="G1481" s="35"/>
    </row>
    <row r="1482" spans="1:7" x14ac:dyDescent="0.2">
      <c r="A1482" s="29"/>
      <c r="B1482" s="101"/>
      <c r="C1482" s="31"/>
      <c r="D1482" s="67"/>
      <c r="E1482" s="102"/>
      <c r="F1482" s="163"/>
      <c r="G1482" s="35"/>
    </row>
    <row r="1483" spans="1:7" x14ac:dyDescent="0.2">
      <c r="A1483" s="29"/>
      <c r="B1483" s="101"/>
      <c r="C1483" s="31"/>
      <c r="D1483" s="67"/>
      <c r="E1483" s="102"/>
      <c r="F1483" s="163"/>
      <c r="G1483" s="35"/>
    </row>
    <row r="1484" spans="1:7" x14ac:dyDescent="0.2">
      <c r="A1484" s="29"/>
      <c r="B1484" s="101"/>
      <c r="C1484" s="31"/>
      <c r="D1484" s="170" t="s">
        <v>150</v>
      </c>
      <c r="E1484" s="102"/>
      <c r="F1484" s="163"/>
      <c r="G1484" s="35"/>
    </row>
    <row r="1485" spans="1:7" x14ac:dyDescent="0.2">
      <c r="A1485" s="29"/>
      <c r="B1485" s="101"/>
      <c r="C1485" s="31"/>
      <c r="D1485" s="170"/>
      <c r="E1485" s="102"/>
      <c r="F1485" s="171"/>
      <c r="G1485" s="35"/>
    </row>
    <row r="1486" spans="1:7" x14ac:dyDescent="0.2">
      <c r="A1486" s="29"/>
      <c r="B1486" s="101"/>
      <c r="C1486" s="31"/>
      <c r="D1486" s="32"/>
      <c r="E1486" s="104"/>
      <c r="F1486" s="171"/>
      <c r="G1486" s="35"/>
    </row>
    <row r="1487" spans="1:7" x14ac:dyDescent="0.2">
      <c r="A1487" s="29"/>
      <c r="B1487" s="101"/>
      <c r="C1487" s="31"/>
      <c r="D1487" s="32"/>
      <c r="E1487" s="104"/>
      <c r="F1487" s="171"/>
      <c r="G1487" s="35"/>
    </row>
    <row r="1488" spans="1:7" x14ac:dyDescent="0.2">
      <c r="A1488" s="29"/>
      <c r="B1488" s="101"/>
      <c r="C1488" s="31"/>
      <c r="D1488" s="32"/>
      <c r="E1488" s="104"/>
      <c r="F1488" s="171"/>
      <c r="G1488" s="35"/>
    </row>
    <row r="1489" spans="1:7" x14ac:dyDescent="0.2">
      <c r="A1489" s="29"/>
      <c r="B1489" s="101"/>
      <c r="C1489" s="31"/>
      <c r="D1489" s="39"/>
      <c r="E1489" s="104"/>
      <c r="F1489" s="172"/>
      <c r="G1489" s="35"/>
    </row>
    <row r="1490" spans="1:7" x14ac:dyDescent="0.2">
      <c r="A1490" s="29"/>
      <c r="B1490" s="101"/>
      <c r="C1490" s="31" t="s">
        <v>8</v>
      </c>
      <c r="E1490" s="104"/>
      <c r="F1490" s="172"/>
      <c r="G1490" s="35"/>
    </row>
    <row r="1491" spans="1:7" x14ac:dyDescent="0.2">
      <c r="A1491" s="29"/>
      <c r="B1491" s="101"/>
      <c r="C1491" s="31"/>
      <c r="D1491" s="32"/>
      <c r="E1491" s="104"/>
      <c r="F1491" s="173"/>
      <c r="G1491" s="167" t="s">
        <v>8</v>
      </c>
    </row>
    <row r="1492" spans="1:7" ht="13.5" thickBot="1" x14ac:dyDescent="0.25">
      <c r="A1492" s="45"/>
      <c r="B1492" s="174"/>
      <c r="C1492" s="47"/>
      <c r="D1492" s="175"/>
      <c r="E1492" s="174"/>
      <c r="F1492" s="49" t="s">
        <v>15</v>
      </c>
      <c r="G1492" s="50">
        <f>SUM(G1458:G1491)</f>
        <v>22500</v>
      </c>
    </row>
    <row r="1493" spans="1:7" ht="13.5" thickTop="1" x14ac:dyDescent="0.2">
      <c r="A1493" s="342" t="s">
        <v>4802</v>
      </c>
      <c r="B1493" s="176"/>
      <c r="E1493" s="176"/>
      <c r="G1493" s="20"/>
    </row>
    <row r="1494" spans="1:7" ht="13.5" thickBot="1" x14ac:dyDescent="0.25">
      <c r="A1494" s="614"/>
      <c r="B1494" s="615"/>
      <c r="C1494" s="1285" t="s">
        <v>4803</v>
      </c>
      <c r="D1494" s="1332"/>
      <c r="E1494" s="1332"/>
      <c r="F1494" s="1332"/>
      <c r="G1494" s="1333"/>
    </row>
    <row r="1495" spans="1:7" ht="13.5" thickTop="1" x14ac:dyDescent="0.2">
      <c r="A1495" s="1176" t="s">
        <v>8</v>
      </c>
      <c r="B1495" s="1131"/>
      <c r="C1495" s="1131"/>
      <c r="D1495" s="57" t="s">
        <v>11</v>
      </c>
      <c r="E1495" s="1132" t="s">
        <v>12</v>
      </c>
      <c r="F1495" s="1132"/>
      <c r="G1495" s="1133"/>
    </row>
    <row r="1496" spans="1:7" x14ac:dyDescent="0.2">
      <c r="A1496" s="1134" t="s">
        <v>17</v>
      </c>
      <c r="B1496" s="1135"/>
      <c r="C1496" s="1135"/>
      <c r="D1496" s="57"/>
      <c r="E1496" s="1136"/>
      <c r="F1496" s="1137"/>
      <c r="G1496" s="1138"/>
    </row>
    <row r="1497" spans="1:7" x14ac:dyDescent="0.2">
      <c r="A1497" s="1134" t="s">
        <v>38</v>
      </c>
      <c r="B1497" s="1135"/>
      <c r="C1497" s="1135"/>
      <c r="D1497" s="58" t="s">
        <v>2747</v>
      </c>
      <c r="E1497" s="1194" t="s">
        <v>142</v>
      </c>
      <c r="F1497" s="1139"/>
      <c r="G1497" s="1140"/>
    </row>
    <row r="1498" spans="1:7" ht="13.5" thickBot="1" x14ac:dyDescent="0.25">
      <c r="A1498" s="1141" t="s">
        <v>39</v>
      </c>
      <c r="B1498" s="1142"/>
      <c r="C1498" s="1142"/>
      <c r="D1498" s="59" t="s">
        <v>303</v>
      </c>
      <c r="E1498" s="1143" t="s">
        <v>0</v>
      </c>
      <c r="F1498" s="1143"/>
      <c r="G1498" s="1144"/>
    </row>
    <row r="1499" spans="1:7" ht="16.5" x14ac:dyDescent="0.25">
      <c r="A1499" s="1152" t="s">
        <v>29</v>
      </c>
      <c r="B1499" s="1153"/>
      <c r="C1499" s="1153"/>
      <c r="D1499" s="1153"/>
      <c r="E1499" s="1153"/>
      <c r="F1499" s="1153"/>
      <c r="G1499" s="1154"/>
    </row>
    <row r="1500" spans="1:7" x14ac:dyDescent="0.2">
      <c r="A1500" s="1155" t="s">
        <v>48</v>
      </c>
      <c r="B1500" s="1156"/>
      <c r="C1500" s="1156"/>
      <c r="D1500" s="1156"/>
      <c r="E1500" s="1156"/>
      <c r="F1500" s="1156"/>
      <c r="G1500" s="1157"/>
    </row>
    <row r="1501" spans="1:7" x14ac:dyDescent="0.2">
      <c r="A1501" s="1158" t="s">
        <v>49</v>
      </c>
      <c r="B1501" s="1159"/>
      <c r="C1501" s="1159"/>
      <c r="D1501" s="1159"/>
      <c r="E1501" s="1159"/>
      <c r="F1501" s="1159"/>
      <c r="G1501" s="1160"/>
    </row>
    <row r="1502" spans="1:7" x14ac:dyDescent="0.2">
      <c r="A1502" s="6"/>
      <c r="B1502" s="99"/>
      <c r="C1502" s="8"/>
      <c r="D1502" s="9"/>
      <c r="E1502" s="99"/>
      <c r="F1502" s="10"/>
      <c r="G1502" s="11" t="s">
        <v>8</v>
      </c>
    </row>
    <row r="1503" spans="1:7" x14ac:dyDescent="0.2">
      <c r="A1503" s="12" t="s">
        <v>1</v>
      </c>
      <c r="B1503" s="13"/>
      <c r="C1503" s="14" t="s">
        <v>16</v>
      </c>
      <c r="D1503" s="13"/>
      <c r="E1503" s="343" t="s">
        <v>4823</v>
      </c>
      <c r="F1503" s="60"/>
      <c r="G1503" s="344" t="s">
        <v>4822</v>
      </c>
    </row>
    <row r="1504" spans="1:7" x14ac:dyDescent="0.2">
      <c r="A1504" s="17" t="s">
        <v>8</v>
      </c>
      <c r="B1504" s="100"/>
      <c r="C1504" s="19"/>
      <c r="D1504" s="4"/>
      <c r="E1504" s="1145"/>
      <c r="F1504" s="1146"/>
      <c r="G1504" s="20"/>
    </row>
    <row r="1505" spans="1:7" x14ac:dyDescent="0.2">
      <c r="A1505" s="21" t="s">
        <v>37</v>
      </c>
      <c r="B1505" s="22"/>
      <c r="C1505" s="22"/>
      <c r="D1505" s="22"/>
      <c r="E1505" s="23" t="s">
        <v>46</v>
      </c>
      <c r="F1505" s="24"/>
      <c r="G1505" s="20" t="s">
        <v>50</v>
      </c>
    </row>
    <row r="1506" spans="1:7" x14ac:dyDescent="0.2">
      <c r="A1506" s="6"/>
      <c r="B1506" s="99"/>
      <c r="C1506" s="8"/>
      <c r="D1506" s="8"/>
      <c r="E1506" s="1147"/>
      <c r="F1506" s="1148"/>
      <c r="G1506" s="25"/>
    </row>
    <row r="1507" spans="1:7" ht="26.25" thickBot="1" x14ac:dyDescent="0.25">
      <c r="A1507" s="26" t="s">
        <v>47</v>
      </c>
      <c r="B1507" s="161" t="s">
        <v>23</v>
      </c>
      <c r="C1507" s="28" t="s">
        <v>34</v>
      </c>
      <c r="D1507" s="110" t="s">
        <v>53</v>
      </c>
      <c r="E1507" s="114" t="s">
        <v>54</v>
      </c>
      <c r="F1507" s="111" t="s">
        <v>55</v>
      </c>
      <c r="G1507" s="112" t="s">
        <v>35</v>
      </c>
    </row>
    <row r="1508" spans="1:7" ht="13.5" thickTop="1" x14ac:dyDescent="0.2">
      <c r="A1508" s="29">
        <v>1</v>
      </c>
      <c r="B1508" s="101"/>
      <c r="C1508" s="403" t="s">
        <v>149</v>
      </c>
      <c r="D1508" s="363" t="s">
        <v>378</v>
      </c>
      <c r="E1508" s="102">
        <v>20</v>
      </c>
      <c r="F1508" s="163">
        <v>450</v>
      </c>
      <c r="G1508" s="353">
        <f t="shared" ref="G1508" si="8">F1508*E1508</f>
        <v>9000</v>
      </c>
    </row>
    <row r="1509" spans="1:7" x14ac:dyDescent="0.2">
      <c r="A1509" s="29"/>
      <c r="B1509" s="101"/>
      <c r="C1509" s="403"/>
      <c r="D1509" s="363"/>
      <c r="E1509" s="102"/>
      <c r="F1509" s="163"/>
      <c r="G1509" s="353"/>
    </row>
    <row r="1510" spans="1:7" x14ac:dyDescent="0.2">
      <c r="A1510" s="29"/>
      <c r="B1510" s="101"/>
      <c r="C1510" s="403"/>
      <c r="D1510" s="165"/>
      <c r="E1510" s="102"/>
      <c r="F1510" s="163"/>
      <c r="G1510" s="353"/>
    </row>
    <row r="1511" spans="1:7" x14ac:dyDescent="0.2">
      <c r="A1511" s="29"/>
      <c r="B1511" s="101"/>
      <c r="C1511" s="403"/>
      <c r="D1511" s="357"/>
      <c r="E1511" s="102"/>
      <c r="F1511" s="163"/>
      <c r="G1511" s="353"/>
    </row>
    <row r="1512" spans="1:7" x14ac:dyDescent="0.2">
      <c r="A1512" s="29"/>
      <c r="B1512" s="101"/>
      <c r="C1512" s="403"/>
      <c r="D1512" s="365"/>
      <c r="E1512" s="102"/>
      <c r="F1512" s="163"/>
      <c r="G1512" s="353"/>
    </row>
    <row r="1513" spans="1:7" x14ac:dyDescent="0.2">
      <c r="A1513" s="29"/>
      <c r="B1513" s="101"/>
      <c r="C1513" s="403"/>
      <c r="D1513" s="165"/>
      <c r="E1513" s="102"/>
      <c r="F1513" s="163"/>
      <c r="G1513" s="353"/>
    </row>
    <row r="1514" spans="1:7" x14ac:dyDescent="0.2">
      <c r="A1514" s="29"/>
      <c r="B1514" s="101"/>
      <c r="C1514" s="403"/>
      <c r="D1514" s="165"/>
      <c r="E1514" s="102"/>
      <c r="F1514" s="163"/>
      <c r="G1514" s="353"/>
    </row>
    <row r="1515" spans="1:7" x14ac:dyDescent="0.2">
      <c r="A1515" s="29"/>
      <c r="B1515" s="101"/>
      <c r="C1515" s="31"/>
      <c r="D1515" s="165"/>
      <c r="E1515" s="102"/>
      <c r="F1515" s="163"/>
      <c r="G1515" s="353"/>
    </row>
    <row r="1516" spans="1:7" x14ac:dyDescent="0.2">
      <c r="A1516" s="29"/>
      <c r="B1516" s="101"/>
      <c r="C1516" s="31"/>
      <c r="D1516" s="165"/>
      <c r="E1516" s="102"/>
      <c r="F1516" s="163"/>
      <c r="G1516" s="35"/>
    </row>
    <row r="1517" spans="1:7" x14ac:dyDescent="0.2">
      <c r="A1517" s="29"/>
      <c r="B1517" s="646"/>
      <c r="C1517" s="820"/>
      <c r="D1517" s="1129"/>
      <c r="E1517" s="962"/>
      <c r="F1517" s="1107"/>
      <c r="G1517" s="35"/>
    </row>
    <row r="1518" spans="1:7" x14ac:dyDescent="0.2">
      <c r="A1518" s="29"/>
      <c r="B1518" s="101"/>
      <c r="C1518" s="31"/>
      <c r="D1518" s="67"/>
      <c r="E1518" s="102"/>
      <c r="F1518" s="163"/>
      <c r="G1518" s="35"/>
    </row>
    <row r="1519" spans="1:7" x14ac:dyDescent="0.2">
      <c r="A1519" s="29"/>
      <c r="B1519" s="101"/>
      <c r="C1519" s="31"/>
      <c r="D1519" s="67"/>
      <c r="E1519" s="102"/>
      <c r="F1519" s="163"/>
      <c r="G1519" s="35"/>
    </row>
    <row r="1520" spans="1:7" x14ac:dyDescent="0.2">
      <c r="A1520" s="29"/>
      <c r="B1520" s="101"/>
      <c r="C1520" s="31"/>
      <c r="D1520" s="165" t="s">
        <v>152</v>
      </c>
      <c r="E1520" s="166"/>
      <c r="F1520" s="163"/>
      <c r="G1520" s="167"/>
    </row>
    <row r="1521" spans="1:7" x14ac:dyDescent="0.2">
      <c r="A1521" s="29"/>
      <c r="B1521" s="101"/>
      <c r="C1521" s="31"/>
      <c r="D1521" s="165"/>
      <c r="E1521" s="102"/>
      <c r="F1521" s="163"/>
      <c r="G1521" s="167"/>
    </row>
    <row r="1522" spans="1:7" x14ac:dyDescent="0.2">
      <c r="A1522" s="29"/>
      <c r="B1522" s="101"/>
      <c r="C1522" s="31"/>
      <c r="D1522" s="67"/>
      <c r="E1522" s="102"/>
      <c r="F1522" s="163"/>
      <c r="G1522" s="167"/>
    </row>
    <row r="1523" spans="1:7" x14ac:dyDescent="0.2">
      <c r="A1523" s="29"/>
      <c r="B1523" s="101"/>
      <c r="C1523" s="31"/>
      <c r="D1523" s="67"/>
      <c r="E1523" s="102"/>
      <c r="F1523" s="163"/>
      <c r="G1523" s="167"/>
    </row>
    <row r="1524" spans="1:7" x14ac:dyDescent="0.2">
      <c r="A1524" s="29"/>
      <c r="B1524" s="101"/>
      <c r="C1524" s="31"/>
      <c r="D1524" s="67"/>
      <c r="E1524" s="102"/>
      <c r="F1524" s="163"/>
      <c r="G1524" s="167"/>
    </row>
    <row r="1525" spans="1:7" x14ac:dyDescent="0.2">
      <c r="A1525" s="29"/>
      <c r="B1525" s="101"/>
      <c r="C1525" s="41"/>
      <c r="D1525" s="168"/>
      <c r="E1525" s="77"/>
      <c r="F1525" s="169"/>
      <c r="G1525" s="167"/>
    </row>
    <row r="1526" spans="1:7" x14ac:dyDescent="0.2">
      <c r="A1526" s="29"/>
      <c r="B1526" s="101"/>
      <c r="C1526" s="41"/>
      <c r="D1526" s="341"/>
      <c r="E1526" s="77"/>
      <c r="F1526" s="169"/>
      <c r="G1526" s="167"/>
    </row>
    <row r="1527" spans="1:7" x14ac:dyDescent="0.2">
      <c r="A1527" s="29"/>
      <c r="B1527" s="101"/>
      <c r="C1527" s="41"/>
      <c r="D1527" s="341"/>
      <c r="E1527" s="77"/>
      <c r="F1527" s="169"/>
      <c r="G1527" s="167"/>
    </row>
    <row r="1528" spans="1:7" x14ac:dyDescent="0.2">
      <c r="A1528" s="29"/>
      <c r="B1528" s="101"/>
      <c r="C1528" s="41"/>
      <c r="D1528" s="67"/>
      <c r="E1528" s="77"/>
      <c r="F1528" s="169"/>
      <c r="G1528" s="35"/>
    </row>
    <row r="1529" spans="1:7" x14ac:dyDescent="0.2">
      <c r="A1529" s="29"/>
      <c r="B1529" s="101"/>
      <c r="C1529" s="41"/>
      <c r="D1529" s="365" t="s">
        <v>150</v>
      </c>
      <c r="E1529" s="77"/>
      <c r="F1529" s="169" t="s">
        <v>152</v>
      </c>
      <c r="G1529" s="35"/>
    </row>
    <row r="1530" spans="1:7" x14ac:dyDescent="0.2">
      <c r="A1530" s="29"/>
      <c r="B1530" s="101"/>
      <c r="C1530" s="41"/>
      <c r="D1530" s="67"/>
      <c r="E1530" s="77"/>
      <c r="F1530" s="169"/>
      <c r="G1530" s="35"/>
    </row>
    <row r="1531" spans="1:7" x14ac:dyDescent="0.2">
      <c r="A1531" s="29"/>
      <c r="B1531" s="101"/>
      <c r="C1531" s="41"/>
      <c r="D1531" s="67"/>
      <c r="E1531" s="77"/>
      <c r="F1531" s="169"/>
      <c r="G1531" s="35"/>
    </row>
    <row r="1532" spans="1:7" x14ac:dyDescent="0.2">
      <c r="A1532" s="29"/>
      <c r="B1532" s="101"/>
      <c r="C1532" s="31"/>
      <c r="D1532" s="67"/>
      <c r="E1532" s="102"/>
      <c r="F1532" s="163"/>
      <c r="G1532" s="35"/>
    </row>
    <row r="1533" spans="1:7" x14ac:dyDescent="0.2">
      <c r="A1533" s="29"/>
      <c r="B1533" s="101"/>
      <c r="C1533" s="31"/>
      <c r="D1533" s="170" t="s">
        <v>150</v>
      </c>
      <c r="E1533" s="102"/>
      <c r="F1533" s="163"/>
      <c r="G1533" s="35"/>
    </row>
    <row r="1534" spans="1:7" x14ac:dyDescent="0.2">
      <c r="A1534" s="29"/>
      <c r="B1534" s="101"/>
      <c r="C1534" s="31"/>
      <c r="D1534" s="170"/>
      <c r="E1534" s="102"/>
      <c r="F1534" s="171"/>
      <c r="G1534" s="35"/>
    </row>
    <row r="1535" spans="1:7" x14ac:dyDescent="0.2">
      <c r="A1535" s="29"/>
      <c r="B1535" s="101"/>
      <c r="C1535" s="31"/>
      <c r="D1535" s="32"/>
      <c r="E1535" s="104"/>
      <c r="F1535" s="171"/>
      <c r="G1535" s="35"/>
    </row>
    <row r="1536" spans="1:7" x14ac:dyDescent="0.2">
      <c r="A1536" s="29"/>
      <c r="B1536" s="101"/>
      <c r="C1536" s="31"/>
      <c r="D1536" s="32"/>
      <c r="E1536" s="104"/>
      <c r="F1536" s="171"/>
      <c r="G1536" s="35"/>
    </row>
    <row r="1537" spans="1:7" x14ac:dyDescent="0.2">
      <c r="A1537" s="29"/>
      <c r="B1537" s="101"/>
      <c r="C1537" s="31"/>
      <c r="D1537" s="32"/>
      <c r="E1537" s="104"/>
      <c r="F1537" s="171"/>
      <c r="G1537" s="35"/>
    </row>
    <row r="1538" spans="1:7" x14ac:dyDescent="0.2">
      <c r="A1538" s="29"/>
      <c r="B1538" s="101"/>
      <c r="C1538" s="31"/>
      <c r="D1538" s="39"/>
      <c r="E1538" s="104"/>
      <c r="F1538" s="172"/>
      <c r="G1538" s="35"/>
    </row>
    <row r="1539" spans="1:7" x14ac:dyDescent="0.2">
      <c r="A1539" s="29"/>
      <c r="B1539" s="101"/>
      <c r="C1539" s="31" t="s">
        <v>8</v>
      </c>
      <c r="E1539" s="104"/>
      <c r="F1539" s="172"/>
      <c r="G1539" s="35"/>
    </row>
    <row r="1540" spans="1:7" x14ac:dyDescent="0.2">
      <c r="A1540" s="29"/>
      <c r="B1540" s="101"/>
      <c r="C1540" s="31"/>
      <c r="D1540" s="32"/>
      <c r="E1540" s="104"/>
      <c r="F1540" s="173"/>
      <c r="G1540" s="167" t="s">
        <v>8</v>
      </c>
    </row>
    <row r="1541" spans="1:7" ht="13.5" thickBot="1" x14ac:dyDescent="0.25">
      <c r="A1541" s="45"/>
      <c r="B1541" s="174"/>
      <c r="C1541" s="47"/>
      <c r="D1541" s="175"/>
      <c r="E1541" s="174"/>
      <c r="F1541" s="49" t="s">
        <v>15</v>
      </c>
      <c r="G1541" s="50">
        <f>SUM(G1508:G1540)</f>
        <v>9000</v>
      </c>
    </row>
    <row r="1542" spans="1:7" ht="13.5" thickTop="1" x14ac:dyDescent="0.2">
      <c r="A1542" s="342" t="s">
        <v>4820</v>
      </c>
      <c r="B1542" s="176"/>
      <c r="E1542" s="176"/>
      <c r="G1542" s="20"/>
    </row>
    <row r="1543" spans="1:7" ht="13.5" thickBot="1" x14ac:dyDescent="0.25">
      <c r="A1543" s="1325" t="s">
        <v>4821</v>
      </c>
      <c r="B1543" s="1285"/>
      <c r="C1543" s="1285"/>
      <c r="D1543" s="1285"/>
      <c r="E1543" s="1285"/>
      <c r="F1543" s="1285"/>
      <c r="G1543" s="1286"/>
    </row>
    <row r="1544" spans="1:7" ht="13.5" thickTop="1" x14ac:dyDescent="0.2">
      <c r="A1544" s="1176" t="s">
        <v>8</v>
      </c>
      <c r="B1544" s="1131"/>
      <c r="C1544" s="1131"/>
      <c r="D1544" s="57" t="s">
        <v>11</v>
      </c>
      <c r="E1544" s="1132" t="s">
        <v>12</v>
      </c>
      <c r="F1544" s="1132"/>
      <c r="G1544" s="1133"/>
    </row>
    <row r="1545" spans="1:7" x14ac:dyDescent="0.2">
      <c r="A1545" s="1134" t="s">
        <v>17</v>
      </c>
      <c r="B1545" s="1135"/>
      <c r="C1545" s="1135"/>
      <c r="D1545" s="57"/>
      <c r="E1545" s="1136"/>
      <c r="F1545" s="1137"/>
      <c r="G1545" s="1138"/>
    </row>
    <row r="1546" spans="1:7" x14ac:dyDescent="0.2">
      <c r="A1546" s="1134" t="s">
        <v>38</v>
      </c>
      <c r="B1546" s="1135"/>
      <c r="C1546" s="1135"/>
      <c r="D1546" s="58" t="s">
        <v>2747</v>
      </c>
      <c r="E1546" s="1194" t="s">
        <v>142</v>
      </c>
      <c r="F1546" s="1139"/>
      <c r="G1546" s="1140"/>
    </row>
    <row r="1547" spans="1:7" ht="13.5" thickBot="1" x14ac:dyDescent="0.25">
      <c r="A1547" s="1141" t="s">
        <v>39</v>
      </c>
      <c r="B1547" s="1142"/>
      <c r="C1547" s="1142"/>
      <c r="D1547" s="59" t="s">
        <v>303</v>
      </c>
      <c r="E1547" s="1143" t="s">
        <v>0</v>
      </c>
      <c r="F1547" s="1143"/>
      <c r="G1547" s="1144"/>
    </row>
  </sheetData>
  <mergeCells count="437">
    <mergeCell ref="A1543:G1543"/>
    <mergeCell ref="A1544:C1544"/>
    <mergeCell ref="E1544:G1544"/>
    <mergeCell ref="A1545:C1545"/>
    <mergeCell ref="E1545:G1545"/>
    <mergeCell ref="A1546:C1546"/>
    <mergeCell ref="E1546:G1546"/>
    <mergeCell ref="A1547:C1547"/>
    <mergeCell ref="E1547:G1547"/>
    <mergeCell ref="A1497:C1497"/>
    <mergeCell ref="E1497:G1497"/>
    <mergeCell ref="A1498:C1498"/>
    <mergeCell ref="E1498:G1498"/>
    <mergeCell ref="A1499:G1499"/>
    <mergeCell ref="A1500:G1500"/>
    <mergeCell ref="A1501:G1501"/>
    <mergeCell ref="E1504:F1504"/>
    <mergeCell ref="E1506:F1506"/>
    <mergeCell ref="A1449:G1449"/>
    <mergeCell ref="A1450:G1450"/>
    <mergeCell ref="A1451:G1451"/>
    <mergeCell ref="E1454:F1454"/>
    <mergeCell ref="E1456:F1456"/>
    <mergeCell ref="C1494:G1494"/>
    <mergeCell ref="A1495:C1495"/>
    <mergeCell ref="E1495:G1495"/>
    <mergeCell ref="A1496:C1496"/>
    <mergeCell ref="E1496:G1496"/>
    <mergeCell ref="A1447:C1447"/>
    <mergeCell ref="E1447:G1447"/>
    <mergeCell ref="A1448:C1448"/>
    <mergeCell ref="E1448:G1448"/>
    <mergeCell ref="A1399:G1399"/>
    <mergeCell ref="A1400:G1400"/>
    <mergeCell ref="A1401:G1401"/>
    <mergeCell ref="E1404:F1404"/>
    <mergeCell ref="E1406:F1406"/>
    <mergeCell ref="C1444:G1444"/>
    <mergeCell ref="A1445:C1445"/>
    <mergeCell ref="E1445:G1445"/>
    <mergeCell ref="A1446:C1446"/>
    <mergeCell ref="E1446:G1446"/>
    <mergeCell ref="A1347:C1347"/>
    <mergeCell ref="E1347:G1347"/>
    <mergeCell ref="A1348:C1348"/>
    <mergeCell ref="E1348:G1348"/>
    <mergeCell ref="A1299:G1299"/>
    <mergeCell ref="A1300:G1300"/>
    <mergeCell ref="A1301:G1301"/>
    <mergeCell ref="E1304:F1304"/>
    <mergeCell ref="E1306:F1306"/>
    <mergeCell ref="C1344:G1344"/>
    <mergeCell ref="A1345:C1345"/>
    <mergeCell ref="E1345:G1345"/>
    <mergeCell ref="A1346:C1346"/>
    <mergeCell ref="E1346:G1346"/>
    <mergeCell ref="A1297:C1297"/>
    <mergeCell ref="E1297:G1297"/>
    <mergeCell ref="A1298:C1298"/>
    <mergeCell ref="E1298:G1298"/>
    <mergeCell ref="A1249:G1249"/>
    <mergeCell ref="A1250:G1250"/>
    <mergeCell ref="A1251:G1251"/>
    <mergeCell ref="E1254:F1254"/>
    <mergeCell ref="E1256:F1256"/>
    <mergeCell ref="C1294:G1294"/>
    <mergeCell ref="A1295:C1295"/>
    <mergeCell ref="E1295:G1295"/>
    <mergeCell ref="A1296:C1296"/>
    <mergeCell ref="E1296:G1296"/>
    <mergeCell ref="A1247:C1247"/>
    <mergeCell ref="E1247:G1247"/>
    <mergeCell ref="A1248:C1248"/>
    <mergeCell ref="E1248:G1248"/>
    <mergeCell ref="A1199:G1199"/>
    <mergeCell ref="A1200:G1200"/>
    <mergeCell ref="A1201:G1201"/>
    <mergeCell ref="E1204:F1204"/>
    <mergeCell ref="E1206:F1206"/>
    <mergeCell ref="C1244:G1244"/>
    <mergeCell ref="A1245:C1245"/>
    <mergeCell ref="E1245:G1245"/>
    <mergeCell ref="A1246:C1246"/>
    <mergeCell ref="E1246:G1246"/>
    <mergeCell ref="A1197:C1197"/>
    <mergeCell ref="E1197:G1197"/>
    <mergeCell ref="A1198:C1198"/>
    <mergeCell ref="E1198:G1198"/>
    <mergeCell ref="A1149:G1149"/>
    <mergeCell ref="A1150:G1150"/>
    <mergeCell ref="A1151:G1151"/>
    <mergeCell ref="E1154:F1154"/>
    <mergeCell ref="E1156:F1156"/>
    <mergeCell ref="C1194:G1194"/>
    <mergeCell ref="A1195:C1195"/>
    <mergeCell ref="E1195:G1195"/>
    <mergeCell ref="A1196:C1196"/>
    <mergeCell ref="E1196:G1196"/>
    <mergeCell ref="A1147:C1147"/>
    <mergeCell ref="E1147:G1147"/>
    <mergeCell ref="A1148:C1148"/>
    <mergeCell ref="E1148:G1148"/>
    <mergeCell ref="A1099:G1099"/>
    <mergeCell ref="A1100:G1100"/>
    <mergeCell ref="A1101:G1101"/>
    <mergeCell ref="E1104:F1104"/>
    <mergeCell ref="E1106:F1106"/>
    <mergeCell ref="C1144:G1144"/>
    <mergeCell ref="A1145:C1145"/>
    <mergeCell ref="E1145:G1145"/>
    <mergeCell ref="A1146:C1146"/>
    <mergeCell ref="E1146:G1146"/>
    <mergeCell ref="A1047:C1047"/>
    <mergeCell ref="E1047:G1047"/>
    <mergeCell ref="A1048:C1048"/>
    <mergeCell ref="E1048:G1048"/>
    <mergeCell ref="A999:G999"/>
    <mergeCell ref="A1000:G1000"/>
    <mergeCell ref="A1001:G1001"/>
    <mergeCell ref="E1004:F1004"/>
    <mergeCell ref="E1006:F1006"/>
    <mergeCell ref="C1044:G1044"/>
    <mergeCell ref="A1045:C1045"/>
    <mergeCell ref="E1045:G1045"/>
    <mergeCell ref="A1046:C1046"/>
    <mergeCell ref="E1046:G1046"/>
    <mergeCell ref="A847:C847"/>
    <mergeCell ref="E847:G847"/>
    <mergeCell ref="A848:C848"/>
    <mergeCell ref="E848:G848"/>
    <mergeCell ref="C844:G844"/>
    <mergeCell ref="C842:G842"/>
    <mergeCell ref="C843:G843"/>
    <mergeCell ref="A799:G799"/>
    <mergeCell ref="A800:G800"/>
    <mergeCell ref="A801:G801"/>
    <mergeCell ref="E804:F804"/>
    <mergeCell ref="E806:F806"/>
    <mergeCell ref="A845:C845"/>
    <mergeCell ref="E845:G845"/>
    <mergeCell ref="A846:C846"/>
    <mergeCell ref="E846:G846"/>
    <mergeCell ref="A697:C697"/>
    <mergeCell ref="E697:G697"/>
    <mergeCell ref="A698:C698"/>
    <mergeCell ref="E698:G698"/>
    <mergeCell ref="A649:G649"/>
    <mergeCell ref="A650:G650"/>
    <mergeCell ref="A651:G651"/>
    <mergeCell ref="E654:F654"/>
    <mergeCell ref="E656:F656"/>
    <mergeCell ref="A694:G694"/>
    <mergeCell ref="A695:C695"/>
    <mergeCell ref="E695:G695"/>
    <mergeCell ref="A696:C696"/>
    <mergeCell ref="E696:G696"/>
    <mergeCell ref="A647:C647"/>
    <mergeCell ref="E647:G647"/>
    <mergeCell ref="A648:C648"/>
    <mergeCell ref="E648:G648"/>
    <mergeCell ref="A599:G599"/>
    <mergeCell ref="A600:G600"/>
    <mergeCell ref="A601:G601"/>
    <mergeCell ref="E604:F604"/>
    <mergeCell ref="E606:F606"/>
    <mergeCell ref="A644:G644"/>
    <mergeCell ref="A645:C645"/>
    <mergeCell ref="E645:G645"/>
    <mergeCell ref="A646:C646"/>
    <mergeCell ref="E646:G646"/>
    <mergeCell ref="A547:C547"/>
    <mergeCell ref="E547:G547"/>
    <mergeCell ref="A548:C548"/>
    <mergeCell ref="E548:G548"/>
    <mergeCell ref="A499:G499"/>
    <mergeCell ref="A500:G500"/>
    <mergeCell ref="A501:G501"/>
    <mergeCell ref="E504:F504"/>
    <mergeCell ref="E506:F506"/>
    <mergeCell ref="A544:G544"/>
    <mergeCell ref="A545:C545"/>
    <mergeCell ref="E545:G545"/>
    <mergeCell ref="A546:C546"/>
    <mergeCell ref="E546:G546"/>
    <mergeCell ref="A1:G1"/>
    <mergeCell ref="A2:G2"/>
    <mergeCell ref="A3:G3"/>
    <mergeCell ref="E6:F6"/>
    <mergeCell ref="E8:F8"/>
    <mergeCell ref="A199:G199"/>
    <mergeCell ref="A200:G200"/>
    <mergeCell ref="A201:G201"/>
    <mergeCell ref="E204:F204"/>
    <mergeCell ref="A45:G45"/>
    <mergeCell ref="A50:G50"/>
    <mergeCell ref="A51:G51"/>
    <mergeCell ref="A52:G52"/>
    <mergeCell ref="E55:F55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A94:G94"/>
    <mergeCell ref="E57:F57"/>
    <mergeCell ref="A95:C95"/>
    <mergeCell ref="E95:G95"/>
    <mergeCell ref="A96:C96"/>
    <mergeCell ref="E96:G96"/>
    <mergeCell ref="A144:G144"/>
    <mergeCell ref="A145:C145"/>
    <mergeCell ref="E145:G145"/>
    <mergeCell ref="A146:C146"/>
    <mergeCell ref="E146:G146"/>
    <mergeCell ref="A99:G99"/>
    <mergeCell ref="A100:G100"/>
    <mergeCell ref="A101:G101"/>
    <mergeCell ref="E104:F104"/>
    <mergeCell ref="E106:F106"/>
    <mergeCell ref="A150:G150"/>
    <mergeCell ref="A151:G151"/>
    <mergeCell ref="E154:F154"/>
    <mergeCell ref="E156:F156"/>
    <mergeCell ref="A194:G194"/>
    <mergeCell ref="A147:C147"/>
    <mergeCell ref="E147:G147"/>
    <mergeCell ref="A148:C148"/>
    <mergeCell ref="E148:G148"/>
    <mergeCell ref="A149:G149"/>
    <mergeCell ref="A249:G249"/>
    <mergeCell ref="A250:G250"/>
    <mergeCell ref="A251:G251"/>
    <mergeCell ref="E254:F254"/>
    <mergeCell ref="E256:F256"/>
    <mergeCell ref="A198:C198"/>
    <mergeCell ref="E198:G198"/>
    <mergeCell ref="A193:G193"/>
    <mergeCell ref="A195:C195"/>
    <mergeCell ref="E195:G195"/>
    <mergeCell ref="A196:C196"/>
    <mergeCell ref="E196:G196"/>
    <mergeCell ref="A197:C197"/>
    <mergeCell ref="E197:G197"/>
    <mergeCell ref="E206:F206"/>
    <mergeCell ref="A247:C247"/>
    <mergeCell ref="E247:G247"/>
    <mergeCell ref="A248:C248"/>
    <mergeCell ref="E248:G248"/>
    <mergeCell ref="A244:G244"/>
    <mergeCell ref="A245:C245"/>
    <mergeCell ref="E245:G245"/>
    <mergeCell ref="A246:C246"/>
    <mergeCell ref="E246:G246"/>
    <mergeCell ref="A297:C297"/>
    <mergeCell ref="E297:G297"/>
    <mergeCell ref="A298:C298"/>
    <mergeCell ref="E298:G298"/>
    <mergeCell ref="A299:G299"/>
    <mergeCell ref="A294:G294"/>
    <mergeCell ref="A295:C295"/>
    <mergeCell ref="E295:G295"/>
    <mergeCell ref="A296:C296"/>
    <mergeCell ref="E296:G296"/>
    <mergeCell ref="A345:C345"/>
    <mergeCell ref="E345:G345"/>
    <mergeCell ref="A346:C346"/>
    <mergeCell ref="E346:G346"/>
    <mergeCell ref="A347:C347"/>
    <mergeCell ref="E347:G347"/>
    <mergeCell ref="A300:G300"/>
    <mergeCell ref="A301:G301"/>
    <mergeCell ref="E304:F304"/>
    <mergeCell ref="E306:F306"/>
    <mergeCell ref="A344:G344"/>
    <mergeCell ref="E354:F354"/>
    <mergeCell ref="E356:F356"/>
    <mergeCell ref="A394:G394"/>
    <mergeCell ref="A395:C395"/>
    <mergeCell ref="E395:G395"/>
    <mergeCell ref="A348:C348"/>
    <mergeCell ref="E348:G348"/>
    <mergeCell ref="A349:G349"/>
    <mergeCell ref="A350:G350"/>
    <mergeCell ref="A351:G351"/>
    <mergeCell ref="A399:G399"/>
    <mergeCell ref="A400:G400"/>
    <mergeCell ref="A401:G401"/>
    <mergeCell ref="E404:F404"/>
    <mergeCell ref="E406:F406"/>
    <mergeCell ref="A396:C396"/>
    <mergeCell ref="E396:G396"/>
    <mergeCell ref="A397:C397"/>
    <mergeCell ref="E397:G397"/>
    <mergeCell ref="A398:C398"/>
    <mergeCell ref="E398:G398"/>
    <mergeCell ref="A447:C447"/>
    <mergeCell ref="E447:G447"/>
    <mergeCell ref="A448:C448"/>
    <mergeCell ref="E448:G448"/>
    <mergeCell ref="A444:G444"/>
    <mergeCell ref="A445:C445"/>
    <mergeCell ref="E445:G445"/>
    <mergeCell ref="A446:C446"/>
    <mergeCell ref="E446:G446"/>
    <mergeCell ref="A497:C497"/>
    <mergeCell ref="E497:G497"/>
    <mergeCell ref="A498:C498"/>
    <mergeCell ref="E498:G498"/>
    <mergeCell ref="A449:G449"/>
    <mergeCell ref="A450:G450"/>
    <mergeCell ref="A451:G451"/>
    <mergeCell ref="E454:F454"/>
    <mergeCell ref="E456:F456"/>
    <mergeCell ref="A494:G494"/>
    <mergeCell ref="A495:C495"/>
    <mergeCell ref="E495:G495"/>
    <mergeCell ref="A496:C496"/>
    <mergeCell ref="E496:G496"/>
    <mergeCell ref="A597:C597"/>
    <mergeCell ref="E597:G597"/>
    <mergeCell ref="A598:C598"/>
    <mergeCell ref="E598:G598"/>
    <mergeCell ref="A549:G549"/>
    <mergeCell ref="A550:G550"/>
    <mergeCell ref="A551:G551"/>
    <mergeCell ref="E554:F554"/>
    <mergeCell ref="E556:F556"/>
    <mergeCell ref="A594:G594"/>
    <mergeCell ref="A595:C595"/>
    <mergeCell ref="E595:G595"/>
    <mergeCell ref="A596:C596"/>
    <mergeCell ref="E596:G596"/>
    <mergeCell ref="A747:C747"/>
    <mergeCell ref="E747:G747"/>
    <mergeCell ref="A748:C748"/>
    <mergeCell ref="E748:G748"/>
    <mergeCell ref="A699:G699"/>
    <mergeCell ref="A700:G700"/>
    <mergeCell ref="A701:G701"/>
    <mergeCell ref="E704:F704"/>
    <mergeCell ref="E706:F706"/>
    <mergeCell ref="A744:G744"/>
    <mergeCell ref="A745:C745"/>
    <mergeCell ref="E745:G745"/>
    <mergeCell ref="A746:C746"/>
    <mergeCell ref="E746:G746"/>
    <mergeCell ref="A797:C797"/>
    <mergeCell ref="E797:G797"/>
    <mergeCell ref="A798:C798"/>
    <mergeCell ref="E798:G798"/>
    <mergeCell ref="C794:G794"/>
    <mergeCell ref="A749:G749"/>
    <mergeCell ref="A750:G750"/>
    <mergeCell ref="A751:G751"/>
    <mergeCell ref="E754:F754"/>
    <mergeCell ref="E756:F756"/>
    <mergeCell ref="A795:C795"/>
    <mergeCell ref="E795:G795"/>
    <mergeCell ref="A796:C796"/>
    <mergeCell ref="E796:G796"/>
    <mergeCell ref="A897:C897"/>
    <mergeCell ref="E897:G897"/>
    <mergeCell ref="A898:C898"/>
    <mergeCell ref="E898:G898"/>
    <mergeCell ref="A849:G849"/>
    <mergeCell ref="A850:G850"/>
    <mergeCell ref="A851:G851"/>
    <mergeCell ref="E854:F854"/>
    <mergeCell ref="E856:F856"/>
    <mergeCell ref="C894:G894"/>
    <mergeCell ref="A895:C895"/>
    <mergeCell ref="E895:G895"/>
    <mergeCell ref="A896:C896"/>
    <mergeCell ref="E896:G896"/>
    <mergeCell ref="A947:C947"/>
    <mergeCell ref="E947:G947"/>
    <mergeCell ref="A948:C948"/>
    <mergeCell ref="E948:G948"/>
    <mergeCell ref="A899:G899"/>
    <mergeCell ref="A900:G900"/>
    <mergeCell ref="A901:G901"/>
    <mergeCell ref="E904:F904"/>
    <mergeCell ref="E906:F906"/>
    <mergeCell ref="C944:G944"/>
    <mergeCell ref="A945:C945"/>
    <mergeCell ref="E945:G945"/>
    <mergeCell ref="A946:C946"/>
    <mergeCell ref="E946:G946"/>
    <mergeCell ref="A997:C997"/>
    <mergeCell ref="E997:G997"/>
    <mergeCell ref="A998:C998"/>
    <mergeCell ref="E998:G998"/>
    <mergeCell ref="A949:G949"/>
    <mergeCell ref="A950:G950"/>
    <mergeCell ref="A951:G951"/>
    <mergeCell ref="E954:F954"/>
    <mergeCell ref="E956:F956"/>
    <mergeCell ref="C994:G994"/>
    <mergeCell ref="A995:C995"/>
    <mergeCell ref="E995:G995"/>
    <mergeCell ref="A996:C996"/>
    <mergeCell ref="E996:G996"/>
    <mergeCell ref="A1097:C1097"/>
    <mergeCell ref="E1097:G1097"/>
    <mergeCell ref="A1098:C1098"/>
    <mergeCell ref="E1098:G1098"/>
    <mergeCell ref="A1049:G1049"/>
    <mergeCell ref="A1050:G1050"/>
    <mergeCell ref="A1051:G1051"/>
    <mergeCell ref="E1054:F1054"/>
    <mergeCell ref="E1056:F1056"/>
    <mergeCell ref="C1094:G1094"/>
    <mergeCell ref="A1095:C1095"/>
    <mergeCell ref="E1095:G1095"/>
    <mergeCell ref="A1096:C1096"/>
    <mergeCell ref="E1096:G1096"/>
    <mergeCell ref="A1397:C1397"/>
    <mergeCell ref="E1397:G1397"/>
    <mergeCell ref="A1398:C1398"/>
    <mergeCell ref="E1398:G1398"/>
    <mergeCell ref="A1349:G1349"/>
    <mergeCell ref="A1350:G1350"/>
    <mergeCell ref="A1351:G1351"/>
    <mergeCell ref="E1354:F1354"/>
    <mergeCell ref="E1356:F1356"/>
    <mergeCell ref="C1394:G1394"/>
    <mergeCell ref="A1395:C1395"/>
    <mergeCell ref="E1395:G1395"/>
    <mergeCell ref="A1396:C1396"/>
    <mergeCell ref="E1396:G1396"/>
  </mergeCells>
  <pageMargins left="0.5" right="0.5" top="1" bottom="1" header="0.3" footer="0.3"/>
  <pageSetup fitToWidth="0" orientation="portrait" horizontalDpi="360" verticalDpi="36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8A3CC4"/>
  </sheetPr>
  <dimension ref="A1:Q449"/>
  <sheetViews>
    <sheetView topLeftCell="A417" zoomScale="110" zoomScaleNormal="110" zoomScaleSheetLayoutView="50" workbookViewId="0">
      <selection activeCell="A400" sqref="A400:G44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1.28515625" style="1" customWidth="1"/>
    <col min="10" max="10" width="9.28515625" style="1" customWidth="1"/>
    <col min="11" max="11" width="11.28515625" style="1" customWidth="1"/>
    <col min="12" max="12" width="19.140625" style="2" customWidth="1"/>
    <col min="13" max="13" width="12.85546875" style="2" bestFit="1" customWidth="1"/>
    <col min="14" max="14" width="11.5703125" style="2" customWidth="1"/>
    <col min="15" max="15" width="11.7109375" style="2" customWidth="1"/>
    <col min="16" max="16" width="10.7109375" style="2" customWidth="1"/>
    <col min="17" max="17" width="9.28515625" style="2" bestFit="1" customWidth="1"/>
    <col min="18" max="18" width="10.42578125" style="2" bestFit="1" customWidth="1"/>
    <col min="19" max="19" width="9.28515625" style="2" bestFit="1" customWidth="1"/>
    <col min="20" max="20" width="10.28515625" style="2" bestFit="1" customWidth="1"/>
    <col min="21" max="22" width="9.140625" style="2"/>
    <col min="23" max="24" width="9.28515625" style="2" bestFit="1" customWidth="1"/>
    <col min="25" max="25" width="11.28515625" style="2" customWidth="1"/>
    <col min="26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65</v>
      </c>
      <c r="D5" s="13"/>
      <c r="E5" s="343" t="s">
        <v>1346</v>
      </c>
      <c r="F5" s="98"/>
      <c r="G5" s="344" t="s">
        <v>1316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357" t="s">
        <v>8</v>
      </c>
      <c r="E10" s="158"/>
      <c r="F10" s="128"/>
      <c r="G10" s="35"/>
    </row>
    <row r="11" spans="1:7" x14ac:dyDescent="0.2">
      <c r="A11" s="29">
        <v>1</v>
      </c>
      <c r="B11" s="101"/>
      <c r="C11" s="41" t="s">
        <v>300</v>
      </c>
      <c r="D11" s="351" t="s">
        <v>1344</v>
      </c>
      <c r="E11" s="108">
        <v>70</v>
      </c>
      <c r="F11" s="128">
        <v>200</v>
      </c>
      <c r="G11" s="35">
        <f t="shared" ref="G11:G12" si="0">F11*E11</f>
        <v>14000</v>
      </c>
    </row>
    <row r="12" spans="1:7" x14ac:dyDescent="0.2">
      <c r="A12" s="29">
        <v>2</v>
      </c>
      <c r="B12" s="101"/>
      <c r="C12" s="41" t="s">
        <v>300</v>
      </c>
      <c r="D12" s="351" t="s">
        <v>378</v>
      </c>
      <c r="E12" s="108">
        <v>70</v>
      </c>
      <c r="F12" s="149">
        <v>450</v>
      </c>
      <c r="G12" s="35">
        <f t="shared" si="0"/>
        <v>31500</v>
      </c>
    </row>
    <row r="13" spans="1:7" x14ac:dyDescent="0.2">
      <c r="A13" s="345" t="s">
        <v>8</v>
      </c>
      <c r="B13" s="101"/>
      <c r="C13" s="352" t="s">
        <v>8</v>
      </c>
      <c r="D13" s="351" t="s">
        <v>8</v>
      </c>
      <c r="E13" s="388" t="s">
        <v>8</v>
      </c>
      <c r="F13" s="384" t="s">
        <v>8</v>
      </c>
      <c r="G13" s="353" t="s">
        <v>8</v>
      </c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10" x14ac:dyDescent="0.2">
      <c r="A17" s="29"/>
      <c r="B17" s="151"/>
      <c r="C17" s="119"/>
      <c r="D17" s="144"/>
      <c r="E17" s="108"/>
      <c r="F17" s="150"/>
      <c r="G17" s="35"/>
    </row>
    <row r="18" spans="1:10" x14ac:dyDescent="0.2">
      <c r="A18" s="29"/>
      <c r="B18" s="101"/>
      <c r="C18" s="41"/>
      <c r="D18" s="144"/>
      <c r="E18" s="155"/>
      <c r="F18" s="128"/>
      <c r="G18" s="35"/>
    </row>
    <row r="19" spans="1:10" x14ac:dyDescent="0.2">
      <c r="A19" s="29"/>
      <c r="B19" s="106"/>
      <c r="C19" s="41"/>
      <c r="D19" s="136"/>
      <c r="E19" s="104"/>
      <c r="F19" s="128"/>
      <c r="G19" s="35"/>
    </row>
    <row r="20" spans="1:10" x14ac:dyDescent="0.2">
      <c r="A20" s="29"/>
      <c r="B20" s="105"/>
      <c r="C20" s="41"/>
      <c r="D20" s="136"/>
      <c r="E20" s="388" t="s">
        <v>152</v>
      </c>
      <c r="F20" s="152"/>
      <c r="G20" s="35"/>
    </row>
    <row r="21" spans="1:10" x14ac:dyDescent="0.2">
      <c r="A21" s="29"/>
      <c r="B21" s="107"/>
      <c r="C21" s="41"/>
      <c r="D21" s="136"/>
      <c r="E21" s="153"/>
      <c r="F21" s="128"/>
      <c r="G21" s="35"/>
    </row>
    <row r="22" spans="1:10" x14ac:dyDescent="0.2">
      <c r="A22" s="29"/>
      <c r="B22" s="107"/>
      <c r="C22" s="41"/>
      <c r="D22" s="67"/>
      <c r="E22" s="153"/>
      <c r="F22" s="128"/>
      <c r="G22" s="35"/>
    </row>
    <row r="23" spans="1:10" x14ac:dyDescent="0.2">
      <c r="A23" s="29"/>
      <c r="B23" s="101"/>
      <c r="C23" s="41"/>
      <c r="D23" s="67"/>
      <c r="E23" s="108"/>
      <c r="F23" s="128"/>
      <c r="G23" s="35"/>
    </row>
    <row r="24" spans="1:10" x14ac:dyDescent="0.2">
      <c r="A24" s="29"/>
      <c r="B24" s="101"/>
      <c r="C24" s="41"/>
      <c r="D24" s="67"/>
      <c r="E24" s="153"/>
      <c r="F24" s="128"/>
      <c r="G24" s="35"/>
      <c r="J24" s="1" t="s">
        <v>152</v>
      </c>
    </row>
    <row r="25" spans="1:10" x14ac:dyDescent="0.2">
      <c r="A25" s="29"/>
      <c r="B25" s="106"/>
      <c r="C25" s="41"/>
      <c r="D25" s="67"/>
      <c r="E25" s="104"/>
      <c r="F25" s="154"/>
      <c r="G25" s="35"/>
    </row>
    <row r="26" spans="1:10" x14ac:dyDescent="0.2">
      <c r="A26" s="29"/>
      <c r="B26" s="105"/>
      <c r="C26" s="41"/>
      <c r="D26" s="130"/>
      <c r="E26" s="104"/>
      <c r="F26" s="154"/>
      <c r="G26" s="35"/>
    </row>
    <row r="27" spans="1:10" x14ac:dyDescent="0.2">
      <c r="A27" s="29"/>
      <c r="B27" s="105"/>
      <c r="C27" s="41"/>
      <c r="D27" s="67"/>
      <c r="E27" s="104"/>
      <c r="F27" s="154"/>
      <c r="G27" s="35"/>
    </row>
    <row r="28" spans="1:10" x14ac:dyDescent="0.2">
      <c r="A28" s="29"/>
      <c r="B28" s="101"/>
      <c r="C28" s="41"/>
      <c r="D28" s="67"/>
      <c r="E28" s="104"/>
      <c r="F28" s="154"/>
      <c r="G28" s="35"/>
    </row>
    <row r="29" spans="1:10" x14ac:dyDescent="0.2">
      <c r="A29" s="29"/>
      <c r="B29" s="101"/>
      <c r="C29" s="41"/>
      <c r="D29" s="136"/>
      <c r="E29" s="104"/>
      <c r="F29" s="154"/>
      <c r="G29" s="35"/>
    </row>
    <row r="30" spans="1:10" x14ac:dyDescent="0.2">
      <c r="A30" s="29"/>
      <c r="B30" s="101"/>
      <c r="C30" s="41"/>
      <c r="D30" s="136"/>
      <c r="E30" s="104"/>
      <c r="F30" s="154"/>
      <c r="G30" s="35"/>
    </row>
    <row r="31" spans="1:10" x14ac:dyDescent="0.2">
      <c r="A31" s="29"/>
      <c r="B31" s="101"/>
      <c r="C31" s="41"/>
      <c r="D31" s="62"/>
      <c r="E31" s="104"/>
      <c r="F31" s="154"/>
      <c r="G31" s="35"/>
    </row>
    <row r="32" spans="1:10" x14ac:dyDescent="0.2">
      <c r="A32" s="29"/>
      <c r="B32" s="101"/>
      <c r="C32" s="41"/>
      <c r="D32" s="62"/>
      <c r="E32" s="104"/>
      <c r="F32" s="154"/>
      <c r="G32" s="35"/>
    </row>
    <row r="33" spans="1:12" x14ac:dyDescent="0.2">
      <c r="A33" s="29"/>
      <c r="B33" s="101"/>
      <c r="C33" s="41"/>
      <c r="D33" s="62"/>
      <c r="E33" s="104"/>
      <c r="F33" s="154"/>
      <c r="G33" s="35"/>
    </row>
    <row r="34" spans="1:12" x14ac:dyDescent="0.2">
      <c r="A34" s="29"/>
      <c r="B34" s="101"/>
      <c r="C34" s="41"/>
      <c r="D34" s="67"/>
      <c r="E34" s="104"/>
      <c r="F34" s="154"/>
      <c r="G34" s="35"/>
      <c r="L34" s="2" t="s">
        <v>151</v>
      </c>
    </row>
    <row r="35" spans="1:12" x14ac:dyDescent="0.2">
      <c r="A35" s="29"/>
      <c r="B35" s="101"/>
      <c r="C35" s="41"/>
      <c r="D35" s="159"/>
      <c r="E35" s="104"/>
      <c r="F35" s="154"/>
      <c r="G35" s="35"/>
    </row>
    <row r="36" spans="1:12" x14ac:dyDescent="0.2">
      <c r="A36" s="29"/>
      <c r="B36" s="101"/>
      <c r="C36" s="41"/>
      <c r="D36" s="159"/>
      <c r="E36" s="104"/>
      <c r="F36" s="154"/>
      <c r="G36" s="35"/>
    </row>
    <row r="37" spans="1:12" x14ac:dyDescent="0.2">
      <c r="A37" s="29"/>
      <c r="B37" s="101"/>
      <c r="C37" s="41"/>
      <c r="D37" s="159"/>
      <c r="E37" s="104"/>
      <c r="F37" s="154"/>
      <c r="G37" s="35"/>
    </row>
    <row r="38" spans="1:12" x14ac:dyDescent="0.2">
      <c r="A38" s="29"/>
      <c r="B38" s="101"/>
      <c r="C38" s="41"/>
      <c r="D38" s="136"/>
      <c r="E38" s="153"/>
      <c r="F38" s="128"/>
      <c r="G38" s="35"/>
    </row>
    <row r="39" spans="1:12" x14ac:dyDescent="0.2">
      <c r="A39" s="29"/>
      <c r="B39" s="101"/>
      <c r="C39" s="41"/>
      <c r="D39" s="136"/>
      <c r="E39" s="102"/>
      <c r="F39" s="128"/>
      <c r="G39" s="35"/>
    </row>
    <row r="40" spans="1:12" x14ac:dyDescent="0.2">
      <c r="A40" s="29"/>
      <c r="B40" s="101"/>
      <c r="C40" s="31"/>
      <c r="D40" s="67"/>
      <c r="E40" s="131"/>
      <c r="F40" s="117"/>
      <c r="G40" s="35"/>
    </row>
    <row r="41" spans="1:12" x14ac:dyDescent="0.2">
      <c r="A41" s="29"/>
      <c r="B41" s="101"/>
      <c r="C41" s="41"/>
      <c r="D41" s="118"/>
      <c r="E41" s="108"/>
      <c r="F41" s="149"/>
      <c r="G41" s="35"/>
    </row>
    <row r="42" spans="1:12" x14ac:dyDescent="0.2">
      <c r="A42" s="29"/>
      <c r="B42" s="101"/>
      <c r="C42" s="41"/>
      <c r="D42" s="144"/>
      <c r="E42" s="108"/>
      <c r="F42" s="149"/>
      <c r="G42" s="35"/>
    </row>
    <row r="43" spans="1:12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45500</v>
      </c>
    </row>
    <row r="44" spans="1:12" ht="13.5" thickTop="1" x14ac:dyDescent="0.2">
      <c r="A44" s="1149" t="s">
        <v>1345</v>
      </c>
      <c r="B44" s="1150"/>
      <c r="C44" s="1150"/>
      <c r="D44" s="1150"/>
      <c r="E44" s="1150"/>
      <c r="F44" s="1150"/>
      <c r="G44" s="1151"/>
    </row>
    <row r="45" spans="1:12" ht="13.5" thickBot="1" x14ac:dyDescent="0.25">
      <c r="A45" s="52"/>
      <c r="B45" s="103"/>
      <c r="C45" s="355" t="s">
        <v>1355</v>
      </c>
      <c r="D45" s="54"/>
      <c r="E45" s="103"/>
      <c r="F45" s="55"/>
      <c r="G45" s="56"/>
    </row>
    <row r="46" spans="1:12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12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12" x14ac:dyDescent="0.2">
      <c r="A48" s="1134" t="s">
        <v>38</v>
      </c>
      <c r="B48" s="1135"/>
      <c r="C48" s="1135"/>
      <c r="D48" s="73" t="s">
        <v>480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481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1</v>
      </c>
      <c r="B54" s="13"/>
      <c r="C54" s="14" t="s">
        <v>65</v>
      </c>
      <c r="D54" s="13"/>
      <c r="E54" s="343" t="s">
        <v>1680</v>
      </c>
      <c r="F54" s="98"/>
      <c r="G54" s="344" t="s">
        <v>1629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41" t="s">
        <v>300</v>
      </c>
      <c r="D59" s="351" t="s">
        <v>552</v>
      </c>
      <c r="E59" s="108">
        <v>50</v>
      </c>
      <c r="F59" s="128">
        <v>200</v>
      </c>
      <c r="G59" s="35">
        <f t="shared" ref="G59:G61" si="1">F59*E59</f>
        <v>10000</v>
      </c>
    </row>
    <row r="60" spans="1:7" x14ac:dyDescent="0.2">
      <c r="A60" s="29">
        <v>2</v>
      </c>
      <c r="B60" s="101"/>
      <c r="C60" s="41" t="s">
        <v>300</v>
      </c>
      <c r="D60" s="351" t="s">
        <v>378</v>
      </c>
      <c r="E60" s="108">
        <v>50</v>
      </c>
      <c r="F60" s="149">
        <v>450</v>
      </c>
      <c r="G60" s="35">
        <f t="shared" si="1"/>
        <v>22500</v>
      </c>
    </row>
    <row r="61" spans="1:7" x14ac:dyDescent="0.2">
      <c r="A61" s="345">
        <v>3</v>
      </c>
      <c r="B61" s="101"/>
      <c r="C61" s="352" t="s">
        <v>300</v>
      </c>
      <c r="D61" s="351" t="s">
        <v>1605</v>
      </c>
      <c r="E61" s="388">
        <v>50</v>
      </c>
      <c r="F61" s="384">
        <v>200</v>
      </c>
      <c r="G61" s="35">
        <f t="shared" si="1"/>
        <v>10000</v>
      </c>
    </row>
    <row r="62" spans="1:7" x14ac:dyDescent="0.2">
      <c r="A62" s="345"/>
      <c r="B62" s="101"/>
      <c r="C62" s="352"/>
      <c r="D62" s="351"/>
      <c r="E62" s="388"/>
      <c r="F62" s="384"/>
      <c r="G62" s="353"/>
    </row>
    <row r="63" spans="1:7" x14ac:dyDescent="0.2">
      <c r="A63" s="29"/>
      <c r="B63" s="105"/>
      <c r="C63" s="41"/>
      <c r="D63" s="136"/>
      <c r="E63" s="102"/>
      <c r="F63" s="128"/>
      <c r="G63" s="35"/>
    </row>
    <row r="64" spans="1:7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10" x14ac:dyDescent="0.2">
      <c r="A81" s="29"/>
      <c r="B81" s="101"/>
      <c r="C81" s="41"/>
      <c r="D81" s="62"/>
      <c r="E81" s="104"/>
      <c r="F81" s="154"/>
      <c r="G81" s="35"/>
    </row>
    <row r="82" spans="1:10" x14ac:dyDescent="0.2">
      <c r="A82" s="29"/>
      <c r="B82" s="101"/>
      <c r="C82" s="41"/>
      <c r="D82" s="62"/>
      <c r="E82" s="104"/>
      <c r="F82" s="154"/>
      <c r="G82" s="35"/>
    </row>
    <row r="83" spans="1:10" x14ac:dyDescent="0.2">
      <c r="A83" s="29"/>
      <c r="B83" s="101"/>
      <c r="C83" s="41"/>
      <c r="D83" s="67"/>
      <c r="E83" s="104"/>
      <c r="F83" s="154"/>
      <c r="G83" s="35"/>
    </row>
    <row r="84" spans="1:10" x14ac:dyDescent="0.2">
      <c r="A84" s="29"/>
      <c r="B84" s="101"/>
      <c r="C84" s="41"/>
      <c r="D84" s="159"/>
      <c r="E84" s="104"/>
      <c r="F84" s="154"/>
      <c r="G84" s="35"/>
    </row>
    <row r="85" spans="1:10" x14ac:dyDescent="0.2">
      <c r="A85" s="29"/>
      <c r="B85" s="101"/>
      <c r="C85" s="41"/>
      <c r="D85" s="159"/>
      <c r="E85" s="104"/>
      <c r="F85" s="154"/>
      <c r="G85" s="35"/>
    </row>
    <row r="86" spans="1:10" x14ac:dyDescent="0.2">
      <c r="A86" s="29"/>
      <c r="B86" s="101"/>
      <c r="C86" s="41"/>
      <c r="D86" s="136"/>
      <c r="E86" s="153"/>
      <c r="F86" s="128"/>
      <c r="G86" s="35"/>
    </row>
    <row r="87" spans="1:10" x14ac:dyDescent="0.2">
      <c r="A87" s="29"/>
      <c r="B87" s="101"/>
      <c r="C87" s="41"/>
      <c r="D87" s="136"/>
      <c r="E87" s="153"/>
      <c r="F87" s="128"/>
      <c r="G87" s="35"/>
    </row>
    <row r="88" spans="1:10" x14ac:dyDescent="0.2">
      <c r="A88" s="29"/>
      <c r="B88" s="101"/>
      <c r="C88" s="41"/>
      <c r="D88" s="136"/>
      <c r="E88" s="153"/>
      <c r="F88" s="128"/>
      <c r="G88" s="35"/>
    </row>
    <row r="89" spans="1:10" x14ac:dyDescent="0.2">
      <c r="A89" s="29"/>
      <c r="B89" s="101"/>
      <c r="C89" s="41"/>
      <c r="D89" s="136"/>
      <c r="E89" s="102"/>
      <c r="F89" s="128"/>
      <c r="G89" s="35"/>
    </row>
    <row r="90" spans="1:10" x14ac:dyDescent="0.2">
      <c r="A90" s="29"/>
      <c r="B90" s="101"/>
      <c r="C90" s="31"/>
      <c r="D90" s="67"/>
      <c r="E90" s="131"/>
      <c r="F90" s="117"/>
      <c r="G90" s="35"/>
    </row>
    <row r="91" spans="1:10" x14ac:dyDescent="0.2">
      <c r="A91" s="29"/>
      <c r="B91" s="101"/>
      <c r="C91" s="41"/>
      <c r="D91" s="118"/>
      <c r="E91" s="108"/>
      <c r="F91" s="149"/>
      <c r="G91" s="35"/>
    </row>
    <row r="92" spans="1:10" x14ac:dyDescent="0.2">
      <c r="A92" s="29"/>
      <c r="B92" s="101"/>
      <c r="C92" s="41"/>
      <c r="D92" s="144"/>
      <c r="E92" s="108"/>
      <c r="F92" s="149"/>
      <c r="G92" s="35"/>
    </row>
    <row r="93" spans="1:10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SUM(G59:G92)</f>
        <v>42500</v>
      </c>
    </row>
    <row r="94" spans="1:10" ht="13.5" thickTop="1" x14ac:dyDescent="0.2">
      <c r="A94" s="1149" t="s">
        <v>1630</v>
      </c>
      <c r="B94" s="1150"/>
      <c r="C94" s="1150"/>
      <c r="D94" s="1150"/>
      <c r="E94" s="1150"/>
      <c r="F94" s="1150"/>
      <c r="G94" s="1151"/>
      <c r="J94" s="1" t="s">
        <v>8</v>
      </c>
    </row>
    <row r="95" spans="1:10" ht="13.5" thickBot="1" x14ac:dyDescent="0.25">
      <c r="A95" s="1235" t="s">
        <v>1631</v>
      </c>
      <c r="B95" s="1204"/>
      <c r="C95" s="1204"/>
      <c r="D95" s="1204"/>
      <c r="E95" s="1204"/>
      <c r="F95" s="1204"/>
      <c r="G95" s="1232"/>
    </row>
    <row r="96" spans="1:10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</row>
    <row r="97" spans="1:7" x14ac:dyDescent="0.2">
      <c r="A97" s="1134" t="s">
        <v>17</v>
      </c>
      <c r="B97" s="1135"/>
      <c r="C97" s="1135"/>
      <c r="D97" s="39"/>
      <c r="E97" s="1136"/>
      <c r="F97" s="1137"/>
      <c r="G97" s="1138"/>
    </row>
    <row r="98" spans="1:7" x14ac:dyDescent="0.2">
      <c r="A98" s="1134" t="s">
        <v>38</v>
      </c>
      <c r="B98" s="1135"/>
      <c r="C98" s="1135"/>
      <c r="D98" s="73" t="s">
        <v>480</v>
      </c>
      <c r="E98" s="1139" t="s">
        <v>142</v>
      </c>
      <c r="F98" s="1139"/>
      <c r="G98" s="1140"/>
    </row>
    <row r="99" spans="1:7" ht="13.5" thickBot="1" x14ac:dyDescent="0.25">
      <c r="A99" s="1141" t="s">
        <v>39</v>
      </c>
      <c r="B99" s="1142"/>
      <c r="C99" s="1142"/>
      <c r="D99" s="59" t="s">
        <v>481</v>
      </c>
      <c r="E99" s="1143" t="s">
        <v>0</v>
      </c>
      <c r="F99" s="1143"/>
      <c r="G99" s="1144"/>
    </row>
    <row r="100" spans="1:7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7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7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7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7" x14ac:dyDescent="0.2">
      <c r="A104" s="12" t="s">
        <v>1</v>
      </c>
      <c r="B104" s="13"/>
      <c r="C104" s="14" t="s">
        <v>65</v>
      </c>
      <c r="D104" s="13"/>
      <c r="E104" s="343" t="s">
        <v>2564</v>
      </c>
      <c r="F104" s="98"/>
      <c r="G104" s="344" t="s">
        <v>2537</v>
      </c>
    </row>
    <row r="105" spans="1:7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7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7" x14ac:dyDescent="0.2">
      <c r="A107" s="6"/>
      <c r="B107" s="99"/>
      <c r="C107" s="8"/>
      <c r="D107" s="8"/>
      <c r="E107" s="1147"/>
      <c r="F107" s="1148"/>
      <c r="G107" s="25"/>
    </row>
    <row r="108" spans="1:7" ht="26.25" thickBot="1" x14ac:dyDescent="0.25">
      <c r="A108" s="210" t="s">
        <v>47</v>
      </c>
      <c r="B108" s="28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7" ht="13.5" thickTop="1" x14ac:dyDescent="0.2">
      <c r="A109" s="29">
        <v>1</v>
      </c>
      <c r="B109" s="101"/>
      <c r="C109" s="352" t="s">
        <v>2311</v>
      </c>
      <c r="D109" s="351" t="s">
        <v>2310</v>
      </c>
      <c r="E109" s="108">
        <v>70</v>
      </c>
      <c r="F109" s="128">
        <v>40</v>
      </c>
      <c r="G109" s="35">
        <f t="shared" ref="G109" si="2">F109*E109</f>
        <v>2800</v>
      </c>
    </row>
    <row r="110" spans="1:7" x14ac:dyDescent="0.2">
      <c r="A110" s="29"/>
      <c r="B110" s="101"/>
      <c r="C110" s="41"/>
      <c r="D110" s="351"/>
      <c r="E110" s="108"/>
      <c r="F110" s="149"/>
      <c r="G110" s="35"/>
    </row>
    <row r="111" spans="1:7" x14ac:dyDescent="0.2">
      <c r="A111" s="345"/>
      <c r="B111" s="101"/>
      <c r="C111" s="352"/>
      <c r="D111" s="351"/>
      <c r="E111" s="388"/>
      <c r="F111" s="384"/>
      <c r="G111" s="35"/>
    </row>
    <row r="112" spans="1:7" x14ac:dyDescent="0.2">
      <c r="A112" s="345"/>
      <c r="B112" s="101"/>
      <c r="C112" s="352"/>
      <c r="D112" s="351"/>
      <c r="E112" s="388"/>
      <c r="F112" s="384"/>
      <c r="G112" s="353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05"/>
      <c r="C114" s="41"/>
      <c r="D114" s="136"/>
      <c r="E114" s="102"/>
      <c r="F114" s="128"/>
      <c r="G114" s="35"/>
    </row>
    <row r="115" spans="1:7" x14ac:dyDescent="0.2">
      <c r="A115" s="29"/>
      <c r="B115" s="151"/>
      <c r="C115" s="119"/>
      <c r="D115" s="136"/>
      <c r="E115" s="108"/>
      <c r="F115" s="150"/>
      <c r="G115" s="35"/>
    </row>
    <row r="116" spans="1:7" x14ac:dyDescent="0.2">
      <c r="A116" s="29"/>
      <c r="B116" s="151"/>
      <c r="C116" s="119"/>
      <c r="D116" s="14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55"/>
      <c r="F117" s="128"/>
      <c r="G117" s="35"/>
    </row>
    <row r="118" spans="1:7" x14ac:dyDescent="0.2">
      <c r="A118" s="29"/>
      <c r="B118" s="106"/>
      <c r="C118" s="41"/>
      <c r="D118" s="136"/>
      <c r="E118" s="104"/>
      <c r="F118" s="128"/>
      <c r="G118" s="35"/>
    </row>
    <row r="119" spans="1:7" x14ac:dyDescent="0.2">
      <c r="A119" s="29"/>
      <c r="B119" s="105"/>
      <c r="C119" s="41"/>
      <c r="D119" s="136"/>
      <c r="E119" s="108"/>
      <c r="F119" s="152"/>
      <c r="G119" s="35"/>
    </row>
    <row r="120" spans="1:7" x14ac:dyDescent="0.2">
      <c r="A120" s="29"/>
      <c r="B120" s="107"/>
      <c r="C120" s="41"/>
      <c r="D120" s="136"/>
      <c r="E120" s="153"/>
      <c r="F120" s="128"/>
      <c r="G120" s="35"/>
    </row>
    <row r="121" spans="1:7" x14ac:dyDescent="0.2">
      <c r="A121" s="29"/>
      <c r="B121" s="107"/>
      <c r="C121" s="41"/>
      <c r="D121" s="67"/>
      <c r="E121" s="153"/>
      <c r="F121" s="128"/>
      <c r="G121" s="35"/>
    </row>
    <row r="122" spans="1:7" x14ac:dyDescent="0.2">
      <c r="A122" s="29"/>
      <c r="B122" s="101"/>
      <c r="C122" s="41"/>
      <c r="D122" s="67"/>
      <c r="E122" s="108"/>
      <c r="F122" s="128"/>
      <c r="G122" s="35"/>
    </row>
    <row r="123" spans="1:7" x14ac:dyDescent="0.2">
      <c r="A123" s="29"/>
      <c r="B123" s="101"/>
      <c r="C123" s="41"/>
      <c r="D123" s="67"/>
      <c r="E123" s="153"/>
      <c r="F123" s="128"/>
      <c r="G123" s="35"/>
    </row>
    <row r="124" spans="1:7" x14ac:dyDescent="0.2">
      <c r="A124" s="29"/>
      <c r="B124" s="106"/>
      <c r="C124" s="41"/>
      <c r="D124" s="67"/>
      <c r="E124" s="104"/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2"/>
      <c r="E131" s="104"/>
      <c r="F131" s="154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7"/>
      <c r="E133" s="104"/>
      <c r="F133" s="154"/>
      <c r="G133" s="35"/>
    </row>
    <row r="134" spans="1:7" x14ac:dyDescent="0.2">
      <c r="A134" s="29"/>
      <c r="B134" s="101"/>
      <c r="C134" s="41"/>
      <c r="D134" s="159"/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2800</v>
      </c>
    </row>
    <row r="144" spans="1:7" ht="13.5" thickTop="1" x14ac:dyDescent="0.2">
      <c r="A144" s="1149" t="s">
        <v>2538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1235" t="s">
        <v>8</v>
      </c>
      <c r="B145" s="1204"/>
      <c r="C145" s="1204"/>
      <c r="D145" s="1204"/>
      <c r="E145" s="1204"/>
      <c r="F145" s="1204"/>
      <c r="G145" s="1232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73" t="s">
        <v>480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481</v>
      </c>
      <c r="E149" s="1143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65</v>
      </c>
      <c r="D154" s="13"/>
      <c r="E154" s="343" t="s">
        <v>3522</v>
      </c>
      <c r="F154" s="98"/>
      <c r="G154" s="344" t="s">
        <v>3407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345" t="s">
        <v>8</v>
      </c>
      <c r="B159" s="101"/>
      <c r="C159" s="352"/>
      <c r="D159" s="340" t="s">
        <v>433</v>
      </c>
      <c r="E159" s="108"/>
      <c r="F159" s="128"/>
      <c r="G159" s="35"/>
    </row>
    <row r="160" spans="1:7" x14ac:dyDescent="0.2">
      <c r="A160" s="29">
        <v>1</v>
      </c>
      <c r="B160" s="101"/>
      <c r="C160" s="352" t="s">
        <v>300</v>
      </c>
      <c r="D160" s="351" t="s">
        <v>3402</v>
      </c>
      <c r="E160" s="108">
        <v>15</v>
      </c>
      <c r="F160" s="149">
        <v>200</v>
      </c>
      <c r="G160" s="35">
        <f>F160*E160</f>
        <v>3000</v>
      </c>
    </row>
    <row r="161" spans="1:7" x14ac:dyDescent="0.2">
      <c r="A161" s="345">
        <v>2</v>
      </c>
      <c r="B161" s="101"/>
      <c r="C161" s="352" t="s">
        <v>300</v>
      </c>
      <c r="D161" s="351" t="s">
        <v>378</v>
      </c>
      <c r="E161" s="388">
        <v>15</v>
      </c>
      <c r="F161" s="384">
        <v>450</v>
      </c>
      <c r="G161" s="35">
        <f t="shared" ref="G161:G170" si="3">F161*E161</f>
        <v>6750</v>
      </c>
    </row>
    <row r="162" spans="1:7" x14ac:dyDescent="0.2">
      <c r="A162" s="345">
        <v>3</v>
      </c>
      <c r="B162" s="101"/>
      <c r="C162" s="352" t="s">
        <v>300</v>
      </c>
      <c r="D162" s="351" t="s">
        <v>3403</v>
      </c>
      <c r="E162" s="388">
        <v>15</v>
      </c>
      <c r="F162" s="384">
        <v>200</v>
      </c>
      <c r="G162" s="35">
        <f t="shared" si="3"/>
        <v>3000</v>
      </c>
    </row>
    <row r="163" spans="1:7" x14ac:dyDescent="0.2">
      <c r="A163" s="29"/>
      <c r="B163" s="105"/>
      <c r="C163" s="41"/>
      <c r="D163" s="340" t="s">
        <v>435</v>
      </c>
      <c r="E163" s="102"/>
      <c r="F163" s="128"/>
      <c r="G163" s="353" t="s">
        <v>8</v>
      </c>
    </row>
    <row r="164" spans="1:7" x14ac:dyDescent="0.2">
      <c r="A164" s="29">
        <v>4</v>
      </c>
      <c r="B164" s="105"/>
      <c r="C164" s="352" t="s">
        <v>300</v>
      </c>
      <c r="D164" s="351" t="s">
        <v>3402</v>
      </c>
      <c r="E164" s="102">
        <v>15</v>
      </c>
      <c r="F164" s="149">
        <v>200</v>
      </c>
      <c r="G164" s="35">
        <f t="shared" si="3"/>
        <v>3000</v>
      </c>
    </row>
    <row r="165" spans="1:7" x14ac:dyDescent="0.2">
      <c r="A165" s="29">
        <v>5</v>
      </c>
      <c r="B165" s="151"/>
      <c r="C165" s="352" t="s">
        <v>300</v>
      </c>
      <c r="D165" s="351" t="s">
        <v>378</v>
      </c>
      <c r="E165" s="108">
        <v>15</v>
      </c>
      <c r="F165" s="384">
        <v>450</v>
      </c>
      <c r="G165" s="35">
        <f t="shared" si="3"/>
        <v>6750</v>
      </c>
    </row>
    <row r="166" spans="1:7" x14ac:dyDescent="0.2">
      <c r="A166" s="29">
        <v>6</v>
      </c>
      <c r="B166" s="151"/>
      <c r="C166" s="352" t="s">
        <v>300</v>
      </c>
      <c r="D166" s="351" t="s">
        <v>3403</v>
      </c>
      <c r="E166" s="108">
        <v>15</v>
      </c>
      <c r="F166" s="384">
        <v>200</v>
      </c>
      <c r="G166" s="35">
        <f t="shared" si="3"/>
        <v>3000</v>
      </c>
    </row>
    <row r="167" spans="1:7" x14ac:dyDescent="0.2">
      <c r="A167" s="29"/>
      <c r="B167" s="101"/>
      <c r="C167" s="41"/>
      <c r="D167" s="340" t="s">
        <v>436</v>
      </c>
      <c r="E167" s="155"/>
      <c r="F167" s="128"/>
      <c r="G167" s="353" t="s">
        <v>8</v>
      </c>
    </row>
    <row r="168" spans="1:7" x14ac:dyDescent="0.2">
      <c r="A168" s="29">
        <v>7</v>
      </c>
      <c r="B168" s="106"/>
      <c r="C168" s="352" t="s">
        <v>300</v>
      </c>
      <c r="D168" s="351" t="s">
        <v>3402</v>
      </c>
      <c r="E168" s="104">
        <v>15</v>
      </c>
      <c r="F168" s="149">
        <v>200</v>
      </c>
      <c r="G168" s="35">
        <f t="shared" si="3"/>
        <v>3000</v>
      </c>
    </row>
    <row r="169" spans="1:7" x14ac:dyDescent="0.2">
      <c r="A169" s="29">
        <v>8</v>
      </c>
      <c r="B169" s="105"/>
      <c r="C169" s="352" t="s">
        <v>300</v>
      </c>
      <c r="D169" s="351" t="s">
        <v>378</v>
      </c>
      <c r="E169" s="108">
        <v>15</v>
      </c>
      <c r="F169" s="384">
        <v>450</v>
      </c>
      <c r="G169" s="35">
        <f t="shared" si="3"/>
        <v>6750</v>
      </c>
    </row>
    <row r="170" spans="1:7" x14ac:dyDescent="0.2">
      <c r="A170" s="29">
        <v>9</v>
      </c>
      <c r="B170" s="107"/>
      <c r="C170" s="352" t="s">
        <v>300</v>
      </c>
      <c r="D170" s="351" t="s">
        <v>3403</v>
      </c>
      <c r="E170" s="153">
        <v>15</v>
      </c>
      <c r="F170" s="384">
        <v>200</v>
      </c>
      <c r="G170" s="35">
        <f t="shared" si="3"/>
        <v>3000</v>
      </c>
    </row>
    <row r="171" spans="1:7" x14ac:dyDescent="0.2">
      <c r="A171" s="29"/>
      <c r="B171" s="107"/>
      <c r="C171" s="41"/>
      <c r="D171" s="67"/>
      <c r="E171" s="153"/>
      <c r="F171" s="128"/>
      <c r="G171" s="35"/>
    </row>
    <row r="172" spans="1:7" x14ac:dyDescent="0.2">
      <c r="A172" s="29"/>
      <c r="B172" s="101"/>
      <c r="C172" s="41"/>
      <c r="D172" s="67"/>
      <c r="E172" s="108"/>
      <c r="F172" s="128"/>
      <c r="G172" s="35"/>
    </row>
    <row r="173" spans="1:7" x14ac:dyDescent="0.2">
      <c r="A173" s="29"/>
      <c r="B173" s="101"/>
      <c r="C173" s="41"/>
      <c r="D173" s="67"/>
      <c r="E173" s="153"/>
      <c r="F173" s="128"/>
      <c r="G173" s="35"/>
    </row>
    <row r="174" spans="1:7" x14ac:dyDescent="0.2">
      <c r="A174" s="29"/>
      <c r="B174" s="106"/>
      <c r="C174" s="41"/>
      <c r="D174" s="67"/>
      <c r="E174" s="104"/>
      <c r="F174" s="154"/>
      <c r="G174" s="35"/>
    </row>
    <row r="175" spans="1:7" x14ac:dyDescent="0.2">
      <c r="A175" s="29"/>
      <c r="B175" s="105"/>
      <c r="C175" s="41"/>
      <c r="D175" s="130"/>
      <c r="E175" s="104"/>
      <c r="F175" s="154"/>
      <c r="G175" s="35"/>
    </row>
    <row r="176" spans="1:7" x14ac:dyDescent="0.2">
      <c r="A176" s="29"/>
      <c r="B176" s="105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67"/>
      <c r="E177" s="104"/>
      <c r="F177" s="154"/>
      <c r="G177" s="35"/>
    </row>
    <row r="178" spans="1:7" x14ac:dyDescent="0.2">
      <c r="A178" s="29"/>
      <c r="B178" s="101"/>
      <c r="C178" s="41"/>
      <c r="D178" s="136"/>
      <c r="E178" s="104"/>
      <c r="F178" s="154"/>
      <c r="G178" s="35"/>
    </row>
    <row r="179" spans="1:7" x14ac:dyDescent="0.2">
      <c r="A179" s="29"/>
      <c r="B179" s="101"/>
      <c r="C179" s="41"/>
      <c r="D179" s="136"/>
      <c r="E179" s="104"/>
      <c r="F179" s="154"/>
      <c r="G179" s="35"/>
    </row>
    <row r="180" spans="1:7" x14ac:dyDescent="0.2">
      <c r="A180" s="29"/>
      <c r="B180" s="101"/>
      <c r="C180" s="41"/>
      <c r="D180" s="62"/>
      <c r="E180" s="104"/>
      <c r="F180" s="154"/>
      <c r="G180" s="35"/>
    </row>
    <row r="181" spans="1:7" x14ac:dyDescent="0.2">
      <c r="A181" s="29"/>
      <c r="B181" s="101"/>
      <c r="C181" s="41"/>
      <c r="D181" s="62"/>
      <c r="E181" s="104"/>
      <c r="F181" s="154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7"/>
      <c r="E183" s="104"/>
      <c r="F183" s="154"/>
      <c r="G183" s="35"/>
    </row>
    <row r="184" spans="1:7" x14ac:dyDescent="0.2">
      <c r="A184" s="29"/>
      <c r="B184" s="101"/>
      <c r="C184" s="41"/>
      <c r="D184" s="159"/>
      <c r="E184" s="104"/>
      <c r="F184" s="154"/>
      <c r="G184" s="35"/>
    </row>
    <row r="185" spans="1:7" x14ac:dyDescent="0.2">
      <c r="A185" s="29"/>
      <c r="B185" s="101"/>
      <c r="C185" s="41"/>
      <c r="D185" s="159"/>
      <c r="E185" s="104"/>
      <c r="F185" s="154"/>
      <c r="G185" s="35"/>
    </row>
    <row r="186" spans="1:7" x14ac:dyDescent="0.2">
      <c r="A186" s="29"/>
      <c r="B186" s="101"/>
      <c r="C186" s="41"/>
      <c r="D186" s="136"/>
      <c r="E186" s="153"/>
      <c r="F186" s="128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53"/>
      <c r="F188" s="128"/>
      <c r="G188" s="35"/>
    </row>
    <row r="189" spans="1:7" x14ac:dyDescent="0.2">
      <c r="A189" s="29"/>
      <c r="B189" s="101"/>
      <c r="C189" s="41"/>
      <c r="D189" s="136"/>
      <c r="E189" s="102"/>
      <c r="F189" s="128"/>
      <c r="G189" s="35"/>
    </row>
    <row r="190" spans="1:7" x14ac:dyDescent="0.2">
      <c r="A190" s="29"/>
      <c r="B190" s="101"/>
      <c r="C190" s="31"/>
      <c r="D190" s="67"/>
      <c r="E190" s="131"/>
      <c r="F190" s="117"/>
      <c r="G190" s="35"/>
    </row>
    <row r="191" spans="1:7" x14ac:dyDescent="0.2">
      <c r="A191" s="29"/>
      <c r="B191" s="101"/>
      <c r="C191" s="41"/>
      <c r="D191" s="118"/>
      <c r="E191" s="108"/>
      <c r="F191" s="149"/>
      <c r="G191" s="35"/>
    </row>
    <row r="192" spans="1:7" x14ac:dyDescent="0.2">
      <c r="A192" s="29"/>
      <c r="B192" s="101"/>
      <c r="C192" s="41"/>
      <c r="D192" s="14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38250</v>
      </c>
    </row>
    <row r="194" spans="1:7" ht="13.5" thickTop="1" x14ac:dyDescent="0.2">
      <c r="A194" s="1149" t="s">
        <v>3404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1235" t="s">
        <v>8</v>
      </c>
      <c r="B195" s="1204"/>
      <c r="C195" s="1204"/>
      <c r="D195" s="1204"/>
      <c r="E195" s="1204"/>
      <c r="F195" s="1204"/>
      <c r="G195" s="1232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34" t="s">
        <v>17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73" t="s">
        <v>480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481</v>
      </c>
      <c r="E199" s="1143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65</v>
      </c>
      <c r="D204" s="13"/>
      <c r="E204" s="343" t="s">
        <v>3523</v>
      </c>
      <c r="F204" s="98"/>
      <c r="G204" s="344" t="s">
        <v>3407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9" ht="13.5" thickTop="1" x14ac:dyDescent="0.2">
      <c r="A209" s="345" t="s">
        <v>8</v>
      </c>
      <c r="B209" s="101"/>
      <c r="C209" s="352"/>
      <c r="D209" s="340" t="s">
        <v>433</v>
      </c>
      <c r="E209" s="108"/>
      <c r="F209" s="128"/>
      <c r="G209" s="35"/>
    </row>
    <row r="210" spans="1:9" x14ac:dyDescent="0.2">
      <c r="A210" s="29">
        <v>1</v>
      </c>
      <c r="B210" s="101"/>
      <c r="C210" s="352" t="s">
        <v>300</v>
      </c>
      <c r="D210" s="351" t="s">
        <v>3527</v>
      </c>
      <c r="E210" s="108">
        <v>50</v>
      </c>
      <c r="F210" s="149">
        <v>200</v>
      </c>
      <c r="G210" s="35">
        <f>F210*E210</f>
        <v>10000</v>
      </c>
    </row>
    <row r="211" spans="1:9" x14ac:dyDescent="0.2">
      <c r="A211" s="345">
        <v>2</v>
      </c>
      <c r="B211" s="101"/>
      <c r="C211" s="352" t="s">
        <v>300</v>
      </c>
      <c r="D211" s="351" t="s">
        <v>378</v>
      </c>
      <c r="E211" s="388">
        <v>50</v>
      </c>
      <c r="F211" s="384">
        <v>450</v>
      </c>
      <c r="G211" s="35">
        <f t="shared" ref="G211:G212" si="4">F211*E211</f>
        <v>22500</v>
      </c>
    </row>
    <row r="212" spans="1:9" x14ac:dyDescent="0.2">
      <c r="A212" s="345">
        <v>3</v>
      </c>
      <c r="B212" s="101"/>
      <c r="C212" s="352" t="s">
        <v>300</v>
      </c>
      <c r="D212" s="351" t="s">
        <v>3403</v>
      </c>
      <c r="E212" s="388">
        <v>50</v>
      </c>
      <c r="F212" s="384">
        <v>200</v>
      </c>
      <c r="G212" s="35">
        <f t="shared" si="4"/>
        <v>10000</v>
      </c>
    </row>
    <row r="213" spans="1:9" x14ac:dyDescent="0.2">
      <c r="A213" s="29"/>
      <c r="B213" s="105"/>
      <c r="C213" s="41"/>
      <c r="D213" s="340" t="s">
        <v>435</v>
      </c>
      <c r="E213" s="102"/>
      <c r="F213" s="128"/>
      <c r="G213" s="353" t="s">
        <v>8</v>
      </c>
    </row>
    <row r="214" spans="1:9" x14ac:dyDescent="0.2">
      <c r="A214" s="29">
        <v>4</v>
      </c>
      <c r="B214" s="105"/>
      <c r="C214" s="352" t="s">
        <v>300</v>
      </c>
      <c r="D214" s="351" t="s">
        <v>3527</v>
      </c>
      <c r="E214" s="102">
        <v>50</v>
      </c>
      <c r="F214" s="149">
        <v>200</v>
      </c>
      <c r="G214" s="35">
        <f t="shared" ref="G214:G216" si="5">F214*E214</f>
        <v>10000</v>
      </c>
    </row>
    <row r="215" spans="1:9" x14ac:dyDescent="0.2">
      <c r="A215" s="29">
        <v>5</v>
      </c>
      <c r="B215" s="151"/>
      <c r="C215" s="352" t="s">
        <v>300</v>
      </c>
      <c r="D215" s="351" t="s">
        <v>378</v>
      </c>
      <c r="E215" s="108">
        <v>50</v>
      </c>
      <c r="F215" s="384">
        <v>450</v>
      </c>
      <c r="G215" s="35">
        <f t="shared" si="5"/>
        <v>22500</v>
      </c>
    </row>
    <row r="216" spans="1:9" x14ac:dyDescent="0.2">
      <c r="A216" s="29">
        <v>6</v>
      </c>
      <c r="B216" s="151"/>
      <c r="C216" s="352" t="s">
        <v>300</v>
      </c>
      <c r="D216" s="351" t="s">
        <v>3403</v>
      </c>
      <c r="E216" s="108">
        <v>50</v>
      </c>
      <c r="F216" s="384">
        <v>200</v>
      </c>
      <c r="G216" s="35">
        <f t="shared" si="5"/>
        <v>10000</v>
      </c>
    </row>
    <row r="217" spans="1:9" x14ac:dyDescent="0.2">
      <c r="A217" s="29"/>
      <c r="B217" s="101"/>
      <c r="C217" s="41"/>
      <c r="D217" s="340"/>
      <c r="E217" s="155"/>
      <c r="F217" s="128"/>
      <c r="G217" s="353"/>
    </row>
    <row r="218" spans="1:9" x14ac:dyDescent="0.2">
      <c r="A218" s="29"/>
      <c r="B218" s="106"/>
      <c r="C218" s="352"/>
      <c r="D218" s="351"/>
      <c r="E218" s="104"/>
      <c r="F218" s="149"/>
      <c r="G218" s="35"/>
      <c r="I218" s="973" t="s">
        <v>4120</v>
      </c>
    </row>
    <row r="219" spans="1:9" x14ac:dyDescent="0.2">
      <c r="A219" s="29"/>
      <c r="B219" s="105"/>
      <c r="C219" s="352"/>
      <c r="D219" s="351"/>
      <c r="E219" s="108"/>
      <c r="F219" s="384"/>
      <c r="G219" s="35"/>
    </row>
    <row r="220" spans="1:9" x14ac:dyDescent="0.2">
      <c r="A220" s="29"/>
      <c r="B220" s="107"/>
      <c r="C220" s="352"/>
      <c r="D220" s="351"/>
      <c r="E220" s="153"/>
      <c r="F220" s="384"/>
      <c r="G220" s="35"/>
    </row>
    <row r="221" spans="1:9" x14ac:dyDescent="0.2">
      <c r="A221" s="29"/>
      <c r="B221" s="107"/>
      <c r="C221" s="41"/>
      <c r="D221" s="67"/>
      <c r="E221" s="153"/>
      <c r="F221" s="128"/>
      <c r="G221" s="35"/>
    </row>
    <row r="222" spans="1:9" x14ac:dyDescent="0.2">
      <c r="A222" s="29"/>
      <c r="B222" s="101"/>
      <c r="C222" s="41"/>
      <c r="D222" s="67"/>
      <c r="E222" s="108"/>
      <c r="F222" s="128"/>
      <c r="G222" s="35"/>
    </row>
    <row r="223" spans="1:9" x14ac:dyDescent="0.2">
      <c r="A223" s="29"/>
      <c r="B223" s="101"/>
      <c r="C223" s="41"/>
      <c r="D223" s="67"/>
      <c r="E223" s="153"/>
      <c r="F223" s="128"/>
      <c r="G223" s="35"/>
    </row>
    <row r="224" spans="1:9" x14ac:dyDescent="0.2">
      <c r="A224" s="29"/>
      <c r="B224" s="106"/>
      <c r="C224" s="41"/>
      <c r="D224" s="67"/>
      <c r="E224" s="104"/>
      <c r="F224" s="154"/>
      <c r="G224" s="35"/>
    </row>
    <row r="225" spans="1:7" x14ac:dyDescent="0.2">
      <c r="A225" s="29"/>
      <c r="B225" s="105"/>
      <c r="C225" s="41"/>
      <c r="D225" s="130"/>
      <c r="E225" s="104"/>
      <c r="F225" s="154"/>
      <c r="G225" s="35"/>
    </row>
    <row r="226" spans="1:7" x14ac:dyDescent="0.2">
      <c r="A226" s="29"/>
      <c r="B226" s="105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67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62"/>
      <c r="E230" s="104"/>
      <c r="F230" s="154"/>
      <c r="G230" s="35"/>
    </row>
    <row r="231" spans="1:7" x14ac:dyDescent="0.2">
      <c r="A231" s="29"/>
      <c r="B231" s="101"/>
      <c r="C231" s="41"/>
      <c r="D231" s="62"/>
      <c r="E231" s="104"/>
      <c r="F231" s="154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7"/>
      <c r="E233" s="104"/>
      <c r="F233" s="154"/>
      <c r="G233" s="35"/>
    </row>
    <row r="234" spans="1:7" x14ac:dyDescent="0.2">
      <c r="A234" s="29"/>
      <c r="B234" s="101"/>
      <c r="C234" s="41"/>
      <c r="D234" s="159"/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36"/>
      <c r="E236" s="153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53"/>
      <c r="F238" s="128"/>
      <c r="G238" s="35"/>
    </row>
    <row r="239" spans="1:7" x14ac:dyDescent="0.2">
      <c r="A239" s="29"/>
      <c r="B239" s="101"/>
      <c r="C239" s="41"/>
      <c r="D239" s="136"/>
      <c r="E239" s="102"/>
      <c r="F239" s="128"/>
      <c r="G239" s="35"/>
    </row>
    <row r="240" spans="1:7" x14ac:dyDescent="0.2">
      <c r="A240" s="29"/>
      <c r="B240" s="101"/>
      <c r="C240" s="31"/>
      <c r="D240" s="67"/>
      <c r="E240" s="131"/>
      <c r="F240" s="117"/>
      <c r="G240" s="35"/>
    </row>
    <row r="241" spans="1:7" x14ac:dyDescent="0.2">
      <c r="A241" s="29"/>
      <c r="B241" s="101"/>
      <c r="C241" s="41"/>
      <c r="D241" s="118"/>
      <c r="E241" s="108"/>
      <c r="F241" s="149"/>
      <c r="G241" s="35"/>
    </row>
    <row r="242" spans="1:7" x14ac:dyDescent="0.2">
      <c r="A242" s="29"/>
      <c r="B242" s="101"/>
      <c r="C242" s="41"/>
      <c r="D242" s="14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SUM(G210:G242)</f>
        <v>85000</v>
      </c>
    </row>
    <row r="244" spans="1:7" ht="13.5" thickTop="1" x14ac:dyDescent="0.2">
      <c r="A244" s="1149" t="s">
        <v>3405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1235" t="s">
        <v>8</v>
      </c>
      <c r="B245" s="1204"/>
      <c r="C245" s="1204"/>
      <c r="D245" s="1204"/>
      <c r="E245" s="1204"/>
      <c r="F245" s="1204"/>
      <c r="G245" s="1232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34" t="s">
        <v>17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73" t="s">
        <v>480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481</v>
      </c>
      <c r="E249" s="1143" t="s">
        <v>0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58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65</v>
      </c>
      <c r="D254" s="13"/>
      <c r="E254" s="343" t="s">
        <v>3781</v>
      </c>
      <c r="F254" s="98"/>
      <c r="G254" s="344" t="s">
        <v>3752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12" x14ac:dyDescent="0.2">
      <c r="A257" s="6"/>
      <c r="B257" s="99"/>
      <c r="C257" s="8"/>
      <c r="D257" s="8"/>
      <c r="E257" s="1147"/>
      <c r="F257" s="1148"/>
      <c r="G257" s="25"/>
    </row>
    <row r="258" spans="1:12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12" ht="13.5" thickTop="1" x14ac:dyDescent="0.2">
      <c r="A259" s="29">
        <v>1</v>
      </c>
      <c r="B259" s="101"/>
      <c r="C259" s="352" t="s">
        <v>2311</v>
      </c>
      <c r="D259" s="351" t="s">
        <v>2310</v>
      </c>
      <c r="E259" s="108">
        <v>41</v>
      </c>
      <c r="F259" s="128">
        <v>40</v>
      </c>
      <c r="G259" s="35">
        <f t="shared" ref="G259" si="6">F259*E259</f>
        <v>1640</v>
      </c>
      <c r="J259" s="367"/>
      <c r="K259" s="367"/>
      <c r="L259" s="411"/>
    </row>
    <row r="260" spans="1:12" x14ac:dyDescent="0.2">
      <c r="A260" s="29"/>
      <c r="B260" s="101"/>
      <c r="C260" s="352"/>
      <c r="D260" s="351"/>
      <c r="E260" s="108"/>
      <c r="F260" s="149"/>
      <c r="G260" s="35"/>
      <c r="J260" s="367"/>
      <c r="K260" s="367"/>
      <c r="L260" s="411"/>
    </row>
    <row r="261" spans="1:12" x14ac:dyDescent="0.2">
      <c r="A261" s="345"/>
      <c r="B261" s="101"/>
      <c r="C261" s="352"/>
      <c r="D261" s="351"/>
      <c r="E261" s="388"/>
      <c r="F261" s="384"/>
      <c r="G261" s="35"/>
      <c r="J261" s="367"/>
      <c r="K261" s="367"/>
      <c r="L261" s="411"/>
    </row>
    <row r="262" spans="1:12" x14ac:dyDescent="0.2">
      <c r="A262" s="345"/>
      <c r="B262" s="101"/>
      <c r="C262" s="352"/>
      <c r="D262" s="351"/>
      <c r="E262" s="388"/>
      <c r="F262" s="384"/>
      <c r="G262" s="353"/>
      <c r="J262" s="367"/>
      <c r="K262" s="367"/>
      <c r="L262" s="411"/>
    </row>
    <row r="263" spans="1:12" x14ac:dyDescent="0.2">
      <c r="A263" s="29"/>
      <c r="B263" s="105"/>
      <c r="C263" s="41"/>
      <c r="D263" s="136"/>
      <c r="E263" s="102"/>
      <c r="F263" s="128"/>
      <c r="G263" s="35"/>
      <c r="J263" s="367"/>
      <c r="K263" s="367"/>
      <c r="L263" s="411"/>
    </row>
    <row r="264" spans="1:12" x14ac:dyDescent="0.2">
      <c r="A264" s="29"/>
      <c r="B264" s="105"/>
      <c r="C264" s="41"/>
      <c r="D264" s="136"/>
      <c r="E264" s="102"/>
      <c r="F264" s="128"/>
      <c r="G264" s="35"/>
      <c r="J264" s="367"/>
      <c r="K264" s="367"/>
      <c r="L264" s="411"/>
    </row>
    <row r="265" spans="1:12" x14ac:dyDescent="0.2">
      <c r="A265" s="29"/>
      <c r="B265" s="151"/>
      <c r="C265" s="119"/>
      <c r="D265" s="136"/>
      <c r="E265" s="108"/>
      <c r="F265" s="150"/>
      <c r="G265" s="35"/>
      <c r="K265" s="367"/>
      <c r="L265" s="411"/>
    </row>
    <row r="266" spans="1:12" x14ac:dyDescent="0.2">
      <c r="A266" s="29"/>
      <c r="B266" s="151"/>
      <c r="C266" s="119"/>
      <c r="D266" s="144"/>
      <c r="E266" s="108"/>
      <c r="F266" s="150"/>
      <c r="G266" s="35"/>
      <c r="J266" s="367"/>
      <c r="K266" s="367"/>
      <c r="L266" s="411"/>
    </row>
    <row r="267" spans="1:12" x14ac:dyDescent="0.2">
      <c r="A267" s="29"/>
      <c r="B267" s="101"/>
      <c r="C267" s="41"/>
      <c r="D267" s="144"/>
      <c r="E267" s="155"/>
      <c r="F267" s="128"/>
      <c r="G267" s="35"/>
      <c r="J267" s="367"/>
      <c r="K267" s="367"/>
      <c r="L267" s="411"/>
    </row>
    <row r="268" spans="1:12" x14ac:dyDescent="0.2">
      <c r="A268" s="29"/>
      <c r="B268" s="106"/>
      <c r="C268" s="41"/>
      <c r="D268" s="136"/>
      <c r="E268" s="104"/>
      <c r="F268" s="128"/>
      <c r="G268" s="35"/>
      <c r="J268" s="367"/>
      <c r="K268" s="367"/>
      <c r="L268" s="411"/>
    </row>
    <row r="269" spans="1:12" x14ac:dyDescent="0.2">
      <c r="A269" s="29"/>
      <c r="B269" s="105"/>
      <c r="C269" s="41"/>
      <c r="D269" s="136"/>
      <c r="E269" s="108"/>
      <c r="F269" s="152"/>
      <c r="G269" s="35"/>
      <c r="J269" s="367"/>
      <c r="K269" s="367"/>
      <c r="L269" s="411"/>
    </row>
    <row r="270" spans="1:12" x14ac:dyDescent="0.2">
      <c r="A270" s="29"/>
      <c r="B270" s="107"/>
      <c r="C270" s="41"/>
      <c r="D270" s="136"/>
      <c r="E270" s="153"/>
      <c r="F270" s="128"/>
      <c r="G270" s="35"/>
      <c r="J270" s="367"/>
      <c r="K270" s="367"/>
      <c r="L270" s="411"/>
    </row>
    <row r="271" spans="1:12" x14ac:dyDescent="0.2">
      <c r="A271" s="29"/>
      <c r="B271" s="107"/>
      <c r="C271" s="41"/>
      <c r="D271" s="67"/>
      <c r="E271" s="153"/>
      <c r="F271" s="384" t="s">
        <v>543</v>
      </c>
      <c r="G271" s="35"/>
    </row>
    <row r="272" spans="1:12" x14ac:dyDescent="0.2">
      <c r="A272" s="29"/>
      <c r="B272" s="101"/>
      <c r="C272" s="41"/>
      <c r="D272" s="67"/>
      <c r="E272" s="108"/>
      <c r="F272" s="128"/>
      <c r="G272" s="35"/>
      <c r="L272" s="411"/>
    </row>
    <row r="273" spans="1:7" x14ac:dyDescent="0.2">
      <c r="A273" s="29"/>
      <c r="B273" s="101"/>
      <c r="C273" s="41"/>
      <c r="D273" s="67"/>
      <c r="E273" s="153"/>
      <c r="F273" s="128"/>
      <c r="G273" s="35"/>
    </row>
    <row r="274" spans="1:7" x14ac:dyDescent="0.2">
      <c r="A274" s="29"/>
      <c r="B274" s="106"/>
      <c r="C274" s="41"/>
      <c r="D274" s="67"/>
      <c r="E274" s="104"/>
      <c r="F274" s="154"/>
      <c r="G274" s="35"/>
    </row>
    <row r="275" spans="1:7" x14ac:dyDescent="0.2">
      <c r="A275" s="29"/>
      <c r="B275" s="105"/>
      <c r="C275" s="41"/>
      <c r="D275" s="130"/>
      <c r="E275" s="104"/>
      <c r="F275" s="399" t="s">
        <v>8</v>
      </c>
      <c r="G275" s="35"/>
    </row>
    <row r="276" spans="1:7" x14ac:dyDescent="0.2">
      <c r="A276" s="29"/>
      <c r="B276" s="105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67"/>
      <c r="E277" s="104"/>
      <c r="F277" s="154"/>
      <c r="G277" s="35"/>
    </row>
    <row r="278" spans="1:7" x14ac:dyDescent="0.2">
      <c r="A278" s="29"/>
      <c r="B278" s="101"/>
      <c r="C278" s="41"/>
      <c r="D278" s="136"/>
      <c r="E278" s="104"/>
      <c r="F278" s="154"/>
      <c r="G278" s="35"/>
    </row>
    <row r="279" spans="1:7" x14ac:dyDescent="0.2">
      <c r="A279" s="29"/>
      <c r="B279" s="101"/>
      <c r="C279" s="41"/>
      <c r="D279" s="136"/>
      <c r="E279" s="104"/>
      <c r="F279" s="154"/>
      <c r="G279" s="35"/>
    </row>
    <row r="280" spans="1:7" x14ac:dyDescent="0.2">
      <c r="A280" s="29"/>
      <c r="B280" s="101"/>
      <c r="C280" s="41"/>
      <c r="D280" s="62"/>
      <c r="E280" s="104"/>
      <c r="F280" s="154"/>
      <c r="G280" s="35"/>
    </row>
    <row r="281" spans="1:7" x14ac:dyDescent="0.2">
      <c r="A281" s="29"/>
      <c r="B281" s="101"/>
      <c r="C281" s="41"/>
      <c r="D281" s="62"/>
      <c r="E281" s="104"/>
      <c r="F281" s="154"/>
      <c r="G281" s="35"/>
    </row>
    <row r="282" spans="1:7" x14ac:dyDescent="0.2">
      <c r="A282" s="29"/>
      <c r="B282" s="101"/>
      <c r="C282" s="41"/>
      <c r="D282" s="62"/>
      <c r="E282" s="104"/>
      <c r="F282" s="154"/>
      <c r="G282" s="35"/>
    </row>
    <row r="283" spans="1:7" x14ac:dyDescent="0.2">
      <c r="A283" s="29"/>
      <c r="B283" s="101"/>
      <c r="C283" s="41"/>
      <c r="D283" s="67"/>
      <c r="E283" s="104"/>
      <c r="F283" s="154"/>
      <c r="G283" s="35"/>
    </row>
    <row r="284" spans="1:7" x14ac:dyDescent="0.2">
      <c r="A284" s="29"/>
      <c r="B284" s="101"/>
      <c r="C284" s="41"/>
      <c r="D284" s="159"/>
      <c r="E284" s="104"/>
      <c r="F284" s="154"/>
      <c r="G284" s="35"/>
    </row>
    <row r="285" spans="1:7" x14ac:dyDescent="0.2">
      <c r="A285" s="29"/>
      <c r="B285" s="101"/>
      <c r="C285" s="41"/>
      <c r="D285" s="159"/>
      <c r="E285" s="104"/>
      <c r="F285" s="154"/>
      <c r="G285" s="35"/>
    </row>
    <row r="286" spans="1:7" x14ac:dyDescent="0.2">
      <c r="A286" s="29"/>
      <c r="B286" s="101"/>
      <c r="C286" s="41"/>
      <c r="D286" s="136"/>
      <c r="E286" s="153"/>
      <c r="F286" s="128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53"/>
      <c r="F288" s="128"/>
      <c r="G288" s="35"/>
    </row>
    <row r="289" spans="1:7" x14ac:dyDescent="0.2">
      <c r="A289" s="29"/>
      <c r="B289" s="101"/>
      <c r="C289" s="41"/>
      <c r="D289" s="136"/>
      <c r="E289" s="102"/>
      <c r="F289" s="128"/>
      <c r="G289" s="35"/>
    </row>
    <row r="290" spans="1:7" x14ac:dyDescent="0.2">
      <c r="A290" s="29"/>
      <c r="B290" s="101"/>
      <c r="C290" s="31"/>
      <c r="D290" s="67"/>
      <c r="E290" s="131"/>
      <c r="F290" s="117"/>
      <c r="G290" s="35"/>
    </row>
    <row r="291" spans="1:7" x14ac:dyDescent="0.2">
      <c r="A291" s="29"/>
      <c r="B291" s="101"/>
      <c r="C291" s="41"/>
      <c r="D291" s="118"/>
      <c r="E291" s="108"/>
      <c r="F291" s="149"/>
      <c r="G291" s="35"/>
    </row>
    <row r="292" spans="1:7" x14ac:dyDescent="0.2">
      <c r="A292" s="29"/>
      <c r="B292" s="101"/>
      <c r="C292" s="41"/>
      <c r="D292" s="144"/>
      <c r="E292" s="108"/>
      <c r="F292" s="149"/>
      <c r="G292" s="35"/>
    </row>
    <row r="293" spans="1:7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1640</v>
      </c>
    </row>
    <row r="294" spans="1:7" ht="13.5" thickTop="1" x14ac:dyDescent="0.2">
      <c r="A294" s="1149" t="s">
        <v>3904</v>
      </c>
      <c r="B294" s="1150"/>
      <c r="C294" s="1150"/>
      <c r="D294" s="1150"/>
      <c r="E294" s="1150"/>
      <c r="F294" s="1150"/>
      <c r="G294" s="1151"/>
    </row>
    <row r="295" spans="1:7" ht="13.5" thickBot="1" x14ac:dyDescent="0.25">
      <c r="A295" s="1235"/>
      <c r="B295" s="1204"/>
      <c r="C295" s="1204"/>
      <c r="D295" s="1204"/>
      <c r="E295" s="1204"/>
      <c r="F295" s="1204"/>
      <c r="G295" s="1232"/>
    </row>
    <row r="296" spans="1:7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7" x14ac:dyDescent="0.2">
      <c r="A297" s="1134" t="s">
        <v>17</v>
      </c>
      <c r="B297" s="1135"/>
      <c r="C297" s="1135"/>
      <c r="D297" s="39"/>
      <c r="E297" s="1136"/>
      <c r="F297" s="1137"/>
      <c r="G297" s="1138"/>
    </row>
    <row r="298" spans="1:7" x14ac:dyDescent="0.2">
      <c r="A298" s="1134" t="s">
        <v>38</v>
      </c>
      <c r="B298" s="1135"/>
      <c r="C298" s="1135"/>
      <c r="D298" s="73" t="s">
        <v>480</v>
      </c>
      <c r="E298" s="1139" t="s">
        <v>142</v>
      </c>
      <c r="F298" s="1139"/>
      <c r="G298" s="1140"/>
    </row>
    <row r="299" spans="1:7" ht="13.5" thickBot="1" x14ac:dyDescent="0.25">
      <c r="A299" s="1141" t="s">
        <v>39</v>
      </c>
      <c r="B299" s="1142"/>
      <c r="C299" s="1142"/>
      <c r="D299" s="59" t="s">
        <v>481</v>
      </c>
      <c r="E299" s="1143" t="s">
        <v>0</v>
      </c>
      <c r="F299" s="1143"/>
      <c r="G299" s="1144"/>
    </row>
    <row r="300" spans="1:7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7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7" x14ac:dyDescent="0.2">
      <c r="A302" s="1158" t="s">
        <v>49</v>
      </c>
      <c r="B302" s="1159"/>
      <c r="C302" s="1159"/>
      <c r="D302" s="1159"/>
      <c r="E302" s="1159"/>
      <c r="F302" s="1159"/>
      <c r="G302" s="1160"/>
    </row>
    <row r="303" spans="1:7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7" x14ac:dyDescent="0.2">
      <c r="A304" s="12" t="s">
        <v>1</v>
      </c>
      <c r="B304" s="13"/>
      <c r="C304" s="14" t="s">
        <v>65</v>
      </c>
      <c r="D304" s="13"/>
      <c r="E304" s="343" t="s">
        <v>4001</v>
      </c>
      <c r="F304" s="98"/>
      <c r="G304" s="344" t="s">
        <v>4002</v>
      </c>
    </row>
    <row r="305" spans="1:16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16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16" x14ac:dyDescent="0.2">
      <c r="A307" s="6"/>
      <c r="B307" s="99"/>
      <c r="C307" s="8"/>
      <c r="D307" s="8"/>
      <c r="E307" s="1147"/>
      <c r="F307" s="1148"/>
      <c r="G307" s="25"/>
    </row>
    <row r="308" spans="1:16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</row>
    <row r="309" spans="1:16" ht="13.5" thickTop="1" x14ac:dyDescent="0.2">
      <c r="A309" s="29">
        <v>1</v>
      </c>
      <c r="B309" s="101"/>
      <c r="C309" s="352" t="s">
        <v>2311</v>
      </c>
      <c r="D309" s="351" t="s">
        <v>2310</v>
      </c>
      <c r="E309" s="108">
        <v>35</v>
      </c>
      <c r="F309" s="128">
        <v>40</v>
      </c>
      <c r="G309" s="35">
        <f t="shared" ref="G309" si="7">F309*E309</f>
        <v>1400</v>
      </c>
    </row>
    <row r="310" spans="1:16" x14ac:dyDescent="0.2">
      <c r="A310" s="29"/>
      <c r="B310" s="101"/>
      <c r="C310" s="352"/>
      <c r="D310" s="351"/>
      <c r="E310" s="108"/>
      <c r="F310" s="149"/>
      <c r="G310" s="35"/>
    </row>
    <row r="311" spans="1:16" x14ac:dyDescent="0.2">
      <c r="A311" s="345"/>
      <c r="B311" s="101"/>
      <c r="C311" s="352"/>
      <c r="D311" s="351"/>
      <c r="E311" s="388"/>
      <c r="F311" s="384"/>
      <c r="G311" s="35"/>
    </row>
    <row r="312" spans="1:16" x14ac:dyDescent="0.2">
      <c r="A312" s="345"/>
      <c r="B312" s="101"/>
      <c r="C312" s="352"/>
      <c r="D312" s="351"/>
      <c r="E312" s="388"/>
      <c r="F312" s="384"/>
      <c r="G312" s="353"/>
    </row>
    <row r="313" spans="1:16" x14ac:dyDescent="0.2">
      <c r="A313" s="29"/>
      <c r="B313" s="105"/>
      <c r="C313" s="41"/>
      <c r="D313" s="136"/>
      <c r="E313" s="102"/>
      <c r="F313" s="128"/>
      <c r="G313" s="35"/>
    </row>
    <row r="314" spans="1:16" x14ac:dyDescent="0.2">
      <c r="A314" s="29"/>
      <c r="B314" s="105"/>
      <c r="C314" s="41"/>
      <c r="D314" s="136"/>
      <c r="E314" s="102"/>
      <c r="F314" s="128"/>
      <c r="G314" s="35"/>
    </row>
    <row r="315" spans="1:16" x14ac:dyDescent="0.2">
      <c r="A315" s="29"/>
      <c r="B315" s="151"/>
      <c r="C315" s="119"/>
      <c r="D315" s="136"/>
      <c r="E315" s="108"/>
      <c r="F315" s="150"/>
      <c r="G315" s="35"/>
    </row>
    <row r="316" spans="1:16" x14ac:dyDescent="0.2">
      <c r="A316" s="29"/>
      <c r="B316" s="151"/>
      <c r="C316" s="119"/>
      <c r="D316" s="144"/>
      <c r="E316" s="108"/>
      <c r="F316" s="150"/>
      <c r="G316" s="35"/>
    </row>
    <row r="317" spans="1:16" x14ac:dyDescent="0.2">
      <c r="A317" s="29"/>
      <c r="B317" s="101"/>
      <c r="C317" s="41"/>
      <c r="D317" s="144"/>
      <c r="E317" s="155"/>
      <c r="F317" s="128"/>
      <c r="G317" s="35"/>
    </row>
    <row r="318" spans="1:16" x14ac:dyDescent="0.2">
      <c r="A318" s="29"/>
      <c r="B318" s="106"/>
      <c r="C318" s="41"/>
      <c r="D318" s="136"/>
      <c r="E318" s="104"/>
      <c r="F318" s="128"/>
      <c r="G318" s="35"/>
    </row>
    <row r="319" spans="1:16" x14ac:dyDescent="0.2">
      <c r="A319" s="29"/>
      <c r="B319" s="105"/>
      <c r="C319" s="41"/>
      <c r="D319" s="136"/>
      <c r="E319" s="108"/>
      <c r="F319" s="152"/>
      <c r="G319" s="35"/>
      <c r="O319" s="411"/>
      <c r="P319" s="411"/>
    </row>
    <row r="320" spans="1:16" x14ac:dyDescent="0.2">
      <c r="A320" s="29"/>
      <c r="B320" s="107"/>
      <c r="C320" s="41"/>
      <c r="D320" s="136"/>
      <c r="E320" s="153"/>
      <c r="F320" s="128"/>
      <c r="G320" s="35"/>
    </row>
    <row r="321" spans="1:17" x14ac:dyDescent="0.2">
      <c r="A321" s="29"/>
      <c r="B321" s="107"/>
      <c r="C321" s="41"/>
      <c r="D321" s="67"/>
      <c r="E321" s="153"/>
      <c r="F321" s="384" t="s">
        <v>543</v>
      </c>
      <c r="G321" s="35"/>
      <c r="Q321" s="411"/>
    </row>
    <row r="322" spans="1:17" x14ac:dyDescent="0.2">
      <c r="A322" s="29"/>
      <c r="B322" s="101"/>
      <c r="C322" s="41"/>
      <c r="D322" s="67"/>
      <c r="E322" s="108"/>
      <c r="F322" s="128"/>
      <c r="G322" s="35"/>
    </row>
    <row r="323" spans="1:17" x14ac:dyDescent="0.2">
      <c r="A323" s="29"/>
      <c r="B323" s="101"/>
      <c r="C323" s="41"/>
      <c r="D323" s="67"/>
      <c r="E323" s="153"/>
      <c r="F323" s="128"/>
      <c r="G323" s="35"/>
    </row>
    <row r="324" spans="1:17" x14ac:dyDescent="0.2">
      <c r="A324" s="29"/>
      <c r="B324" s="106"/>
      <c r="C324" s="41"/>
      <c r="D324" s="67"/>
      <c r="E324" s="104"/>
      <c r="F324" s="154"/>
      <c r="G324" s="35"/>
    </row>
    <row r="325" spans="1:17" x14ac:dyDescent="0.2">
      <c r="A325" s="29"/>
      <c r="B325" s="105"/>
      <c r="C325" s="41"/>
      <c r="D325" s="130"/>
      <c r="E325" s="104"/>
      <c r="F325" s="399" t="s">
        <v>8</v>
      </c>
      <c r="G325" s="35"/>
    </row>
    <row r="326" spans="1:17" x14ac:dyDescent="0.2">
      <c r="A326" s="29"/>
      <c r="B326" s="105"/>
      <c r="C326" s="41"/>
      <c r="D326" s="67"/>
      <c r="E326" s="104"/>
      <c r="F326" s="154"/>
      <c r="G326" s="35"/>
    </row>
    <row r="327" spans="1:17" x14ac:dyDescent="0.2">
      <c r="A327" s="29"/>
      <c r="B327" s="101"/>
      <c r="C327" s="41"/>
      <c r="D327" s="67"/>
      <c r="E327" s="104"/>
      <c r="F327" s="154"/>
      <c r="G327" s="35"/>
    </row>
    <row r="328" spans="1:17" x14ac:dyDescent="0.2">
      <c r="A328" s="29"/>
      <c r="B328" s="101"/>
      <c r="C328" s="41"/>
      <c r="D328" s="136"/>
      <c r="E328" s="104"/>
      <c r="F328" s="154"/>
      <c r="G328" s="35"/>
    </row>
    <row r="329" spans="1:17" x14ac:dyDescent="0.2">
      <c r="A329" s="29"/>
      <c r="B329" s="101"/>
      <c r="C329" s="41"/>
      <c r="D329" s="136"/>
      <c r="E329" s="104"/>
      <c r="F329" s="154"/>
      <c r="G329" s="35"/>
    </row>
    <row r="330" spans="1:17" x14ac:dyDescent="0.2">
      <c r="A330" s="29"/>
      <c r="B330" s="101"/>
      <c r="C330" s="41"/>
      <c r="D330" s="62"/>
      <c r="E330" s="104"/>
      <c r="F330" s="154"/>
      <c r="G330" s="35"/>
    </row>
    <row r="331" spans="1:17" x14ac:dyDescent="0.2">
      <c r="A331" s="29"/>
      <c r="B331" s="101"/>
      <c r="C331" s="41"/>
      <c r="D331" s="62"/>
      <c r="E331" s="104"/>
      <c r="F331" s="154"/>
      <c r="G331" s="35"/>
    </row>
    <row r="332" spans="1:17" x14ac:dyDescent="0.2">
      <c r="A332" s="29"/>
      <c r="B332" s="101"/>
      <c r="C332" s="41"/>
      <c r="D332" s="62"/>
      <c r="E332" s="104"/>
      <c r="F332" s="154"/>
      <c r="G332" s="35"/>
    </row>
    <row r="333" spans="1:17" x14ac:dyDescent="0.2">
      <c r="A333" s="29"/>
      <c r="B333" s="101"/>
      <c r="C333" s="41"/>
      <c r="D333" s="67"/>
      <c r="E333" s="104"/>
      <c r="F333" s="154"/>
      <c r="G333" s="35"/>
    </row>
    <row r="334" spans="1:17" x14ac:dyDescent="0.2">
      <c r="A334" s="29"/>
      <c r="B334" s="101"/>
      <c r="C334" s="41"/>
      <c r="D334" s="159"/>
      <c r="E334" s="104"/>
      <c r="F334" s="154"/>
      <c r="G334" s="35"/>
    </row>
    <row r="335" spans="1:17" x14ac:dyDescent="0.2">
      <c r="A335" s="29"/>
      <c r="B335" s="101"/>
      <c r="C335" s="41"/>
      <c r="D335" s="159"/>
      <c r="E335" s="104"/>
      <c r="F335" s="154"/>
      <c r="G335" s="35"/>
    </row>
    <row r="336" spans="1:17" x14ac:dyDescent="0.2">
      <c r="A336" s="29"/>
      <c r="B336" s="101"/>
      <c r="C336" s="41"/>
      <c r="D336" s="136"/>
      <c r="E336" s="153"/>
      <c r="F336" s="128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53"/>
      <c r="F338" s="128"/>
      <c r="G338" s="35"/>
    </row>
    <row r="339" spans="1:7" x14ac:dyDescent="0.2">
      <c r="A339" s="29"/>
      <c r="B339" s="101"/>
      <c r="C339" s="41"/>
      <c r="D339" s="136"/>
      <c r="E339" s="102"/>
      <c r="F339" s="128"/>
      <c r="G339" s="35"/>
    </row>
    <row r="340" spans="1:7" x14ac:dyDescent="0.2">
      <c r="A340" s="29"/>
      <c r="B340" s="101"/>
      <c r="C340" s="31"/>
      <c r="D340" s="67"/>
      <c r="E340" s="131"/>
      <c r="F340" s="117"/>
      <c r="G340" s="35"/>
    </row>
    <row r="341" spans="1:7" x14ac:dyDescent="0.2">
      <c r="A341" s="29"/>
      <c r="B341" s="101"/>
      <c r="C341" s="41"/>
      <c r="D341" s="118"/>
      <c r="E341" s="108"/>
      <c r="F341" s="149"/>
      <c r="G341" s="35"/>
    </row>
    <row r="342" spans="1:7" x14ac:dyDescent="0.2">
      <c r="A342" s="29"/>
      <c r="B342" s="101"/>
      <c r="C342" s="41"/>
      <c r="D342" s="14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1400</v>
      </c>
    </row>
    <row r="344" spans="1:7" ht="13.5" thickTop="1" x14ac:dyDescent="0.2">
      <c r="A344" s="1149" t="s">
        <v>4003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1235"/>
      <c r="B345" s="1204"/>
      <c r="C345" s="1204"/>
      <c r="D345" s="1204"/>
      <c r="E345" s="1204"/>
      <c r="F345" s="1204"/>
      <c r="G345" s="1232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34" t="s">
        <v>17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73" t="s">
        <v>480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481</v>
      </c>
      <c r="E349" s="1143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58" t="s">
        <v>49</v>
      </c>
      <c r="B352" s="1159"/>
      <c r="C352" s="1159"/>
      <c r="D352" s="1159"/>
      <c r="E352" s="1159"/>
      <c r="F352" s="1159"/>
      <c r="G352" s="1160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65</v>
      </c>
      <c r="D354" s="13"/>
      <c r="E354" s="343" t="s">
        <v>4105</v>
      </c>
      <c r="F354" s="98"/>
      <c r="G354" s="344" t="s">
        <v>4092</v>
      </c>
    </row>
    <row r="355" spans="1:7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1169" t="s">
        <v>8</v>
      </c>
      <c r="F357" s="1148"/>
      <c r="G357" s="25"/>
    </row>
    <row r="358" spans="1:7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29">
        <v>1</v>
      </c>
      <c r="B359" s="101"/>
      <c r="C359" s="352" t="s">
        <v>300</v>
      </c>
      <c r="D359" s="351" t="s">
        <v>4122</v>
      </c>
      <c r="E359" s="108">
        <v>30</v>
      </c>
      <c r="F359" s="128">
        <v>200</v>
      </c>
      <c r="G359" s="35">
        <f t="shared" ref="G359" si="8">F359*E359</f>
        <v>6000</v>
      </c>
    </row>
    <row r="360" spans="1:7" x14ac:dyDescent="0.2">
      <c r="A360" s="29"/>
      <c r="B360" s="101"/>
      <c r="C360" s="352"/>
      <c r="D360" s="351" t="s">
        <v>150</v>
      </c>
      <c r="E360" s="108"/>
      <c r="F360" s="149"/>
      <c r="G360" s="35"/>
    </row>
    <row r="361" spans="1:7" x14ac:dyDescent="0.2">
      <c r="A361" s="345"/>
      <c r="B361" s="101"/>
      <c r="C361" s="352"/>
      <c r="D361" s="351" t="s">
        <v>4123</v>
      </c>
      <c r="E361" s="388"/>
      <c r="F361" s="384"/>
      <c r="G361" s="35"/>
    </row>
    <row r="362" spans="1:7" x14ac:dyDescent="0.2">
      <c r="A362" s="345"/>
      <c r="B362" s="101"/>
      <c r="C362" s="352"/>
      <c r="D362" s="351"/>
      <c r="E362" s="388"/>
      <c r="F362" s="384"/>
      <c r="G362" s="353"/>
    </row>
    <row r="363" spans="1:7" x14ac:dyDescent="0.2">
      <c r="A363" s="29"/>
      <c r="B363" s="105"/>
      <c r="C363" s="41"/>
      <c r="D363" s="136"/>
      <c r="E363" s="102"/>
      <c r="F363" s="128"/>
      <c r="G363" s="35"/>
    </row>
    <row r="364" spans="1:7" x14ac:dyDescent="0.2">
      <c r="A364" s="29"/>
      <c r="B364" s="105"/>
      <c r="C364" s="41"/>
      <c r="D364" s="136"/>
      <c r="E364" s="102"/>
      <c r="F364" s="128"/>
      <c r="G364" s="35"/>
    </row>
    <row r="365" spans="1:7" x14ac:dyDescent="0.2">
      <c r="A365" s="29"/>
      <c r="B365" s="151"/>
      <c r="C365" s="119"/>
      <c r="D365" s="357" t="s">
        <v>8</v>
      </c>
      <c r="E365" s="108"/>
      <c r="F365" s="150"/>
      <c r="G365" s="35"/>
    </row>
    <row r="366" spans="1:7" x14ac:dyDescent="0.2">
      <c r="A366" s="29"/>
      <c r="B366" s="151"/>
      <c r="C366" s="119"/>
      <c r="D366" s="144"/>
      <c r="E366" s="108"/>
      <c r="F366" s="150"/>
      <c r="G366" s="35"/>
    </row>
    <row r="367" spans="1:7" x14ac:dyDescent="0.2">
      <c r="A367" s="29"/>
      <c r="B367" s="101"/>
      <c r="C367" s="41"/>
      <c r="D367" s="144"/>
      <c r="E367" s="155"/>
      <c r="F367" s="128"/>
      <c r="G367" s="35"/>
    </row>
    <row r="368" spans="1:7" x14ac:dyDescent="0.2">
      <c r="A368" s="29"/>
      <c r="B368" s="106"/>
      <c r="C368" s="41"/>
      <c r="D368" s="136"/>
      <c r="E368" s="104"/>
      <c r="F368" s="128"/>
      <c r="G368" s="35"/>
    </row>
    <row r="369" spans="1:7" x14ac:dyDescent="0.2">
      <c r="A369" s="29"/>
      <c r="B369" s="105"/>
      <c r="C369" s="41"/>
      <c r="D369" s="136"/>
      <c r="E369" s="108"/>
      <c r="F369" s="152"/>
      <c r="G369" s="35"/>
    </row>
    <row r="370" spans="1:7" x14ac:dyDescent="0.2">
      <c r="A370" s="29"/>
      <c r="B370" s="107"/>
      <c r="C370" s="41"/>
      <c r="D370" s="136"/>
      <c r="E370" s="153"/>
      <c r="F370" s="128"/>
      <c r="G370" s="35"/>
    </row>
    <row r="371" spans="1:7" x14ac:dyDescent="0.2">
      <c r="A371" s="29"/>
      <c r="B371" s="107"/>
      <c r="C371" s="41"/>
      <c r="D371" s="67"/>
      <c r="E371" s="153"/>
      <c r="F371" s="384" t="s">
        <v>543</v>
      </c>
      <c r="G371" s="35"/>
    </row>
    <row r="372" spans="1:7" x14ac:dyDescent="0.2">
      <c r="A372" s="29"/>
      <c r="B372" s="101"/>
      <c r="C372" s="41"/>
      <c r="D372" s="67"/>
      <c r="E372" s="108"/>
      <c r="F372" s="128"/>
      <c r="G372" s="35"/>
    </row>
    <row r="373" spans="1:7" x14ac:dyDescent="0.2">
      <c r="A373" s="29"/>
      <c r="B373" s="101"/>
      <c r="C373" s="41"/>
      <c r="D373" s="67"/>
      <c r="E373" s="153"/>
      <c r="F373" s="128"/>
      <c r="G373" s="35"/>
    </row>
    <row r="374" spans="1:7" x14ac:dyDescent="0.2">
      <c r="A374" s="29"/>
      <c r="B374" s="106"/>
      <c r="C374" s="41"/>
      <c r="D374" s="67"/>
      <c r="E374" s="104"/>
      <c r="F374" s="154"/>
      <c r="G374" s="35"/>
    </row>
    <row r="375" spans="1:7" x14ac:dyDescent="0.2">
      <c r="A375" s="29"/>
      <c r="B375" s="105"/>
      <c r="C375" s="41"/>
      <c r="D375" s="130"/>
      <c r="E375" s="104"/>
      <c r="F375" s="399" t="s">
        <v>8</v>
      </c>
      <c r="G375" s="35"/>
    </row>
    <row r="376" spans="1:7" x14ac:dyDescent="0.2">
      <c r="A376" s="29"/>
      <c r="B376" s="105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67"/>
      <c r="E377" s="104"/>
      <c r="F377" s="154"/>
      <c r="G377" s="35"/>
    </row>
    <row r="378" spans="1:7" x14ac:dyDescent="0.2">
      <c r="A378" s="29"/>
      <c r="B378" s="101"/>
      <c r="C378" s="41"/>
      <c r="D378" s="136"/>
      <c r="E378" s="104"/>
      <c r="F378" s="154"/>
      <c r="G378" s="35"/>
    </row>
    <row r="379" spans="1:7" x14ac:dyDescent="0.2">
      <c r="A379" s="29"/>
      <c r="B379" s="101"/>
      <c r="C379" s="41"/>
      <c r="D379" s="136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2"/>
      <c r="E382" s="104"/>
      <c r="F382" s="154"/>
      <c r="G382" s="35"/>
    </row>
    <row r="383" spans="1:7" x14ac:dyDescent="0.2">
      <c r="A383" s="29"/>
      <c r="B383" s="101"/>
      <c r="C383" s="41"/>
      <c r="D383" s="67"/>
      <c r="E383" s="104"/>
      <c r="F383" s="154"/>
      <c r="G383" s="35"/>
    </row>
    <row r="384" spans="1:7" x14ac:dyDescent="0.2">
      <c r="A384" s="29"/>
      <c r="B384" s="101"/>
      <c r="C384" s="41"/>
      <c r="D384" s="159"/>
      <c r="E384" s="104"/>
      <c r="F384" s="154"/>
      <c r="G384" s="35"/>
    </row>
    <row r="385" spans="1:8" x14ac:dyDescent="0.2">
      <c r="A385" s="29"/>
      <c r="B385" s="101"/>
      <c r="C385" s="41"/>
      <c r="D385" s="159"/>
      <c r="E385" s="104"/>
      <c r="F385" s="154"/>
      <c r="G385" s="35"/>
    </row>
    <row r="386" spans="1:8" x14ac:dyDescent="0.2">
      <c r="A386" s="29"/>
      <c r="B386" s="101"/>
      <c r="C386" s="41"/>
      <c r="D386" s="136"/>
      <c r="E386" s="153"/>
      <c r="F386" s="128"/>
      <c r="G386" s="35"/>
    </row>
    <row r="387" spans="1:8" x14ac:dyDescent="0.2">
      <c r="A387" s="29"/>
      <c r="B387" s="101"/>
      <c r="C387" s="41"/>
      <c r="D387" s="136"/>
      <c r="E387" s="153"/>
      <c r="F387" s="128"/>
      <c r="G387" s="35"/>
    </row>
    <row r="388" spans="1:8" x14ac:dyDescent="0.2">
      <c r="A388" s="29"/>
      <c r="B388" s="101"/>
      <c r="C388" s="41"/>
      <c r="D388" s="136"/>
      <c r="E388" s="153"/>
      <c r="F388" s="128"/>
      <c r="G388" s="35"/>
    </row>
    <row r="389" spans="1:8" x14ac:dyDescent="0.2">
      <c r="A389" s="29"/>
      <c r="B389" s="101"/>
      <c r="C389" s="41"/>
      <c r="D389" s="136"/>
      <c r="E389" s="102"/>
      <c r="F389" s="128"/>
      <c r="G389" s="35"/>
    </row>
    <row r="390" spans="1:8" x14ac:dyDescent="0.2">
      <c r="A390" s="29"/>
      <c r="B390" s="101"/>
      <c r="C390" s="31"/>
      <c r="D390" s="67"/>
      <c r="E390" s="131"/>
      <c r="F390" s="117"/>
      <c r="G390" s="35"/>
    </row>
    <row r="391" spans="1:8" x14ac:dyDescent="0.2">
      <c r="A391" s="29"/>
      <c r="B391" s="101"/>
      <c r="C391" s="41"/>
      <c r="D391" s="118"/>
      <c r="E391" s="108"/>
      <c r="F391" s="149"/>
      <c r="G391" s="35"/>
    </row>
    <row r="392" spans="1:8" x14ac:dyDescent="0.2">
      <c r="A392" s="29"/>
      <c r="B392" s="101"/>
      <c r="C392" s="41"/>
      <c r="D392" s="144"/>
      <c r="E392" s="108"/>
      <c r="F392" s="149"/>
      <c r="G392" s="35"/>
    </row>
    <row r="393" spans="1:8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6000</v>
      </c>
    </row>
    <row r="394" spans="1:8" ht="13.5" thickTop="1" x14ac:dyDescent="0.2">
      <c r="A394" s="1149" t="s">
        <v>4093</v>
      </c>
      <c r="B394" s="1150"/>
      <c r="C394" s="1150"/>
      <c r="D394" s="1150"/>
      <c r="E394" s="1150"/>
      <c r="F394" s="1150"/>
      <c r="G394" s="1151"/>
    </row>
    <row r="395" spans="1:8" ht="13.5" thickBot="1" x14ac:dyDescent="0.25">
      <c r="A395" s="1235" t="s">
        <v>4094</v>
      </c>
      <c r="B395" s="1204"/>
      <c r="C395" s="1204"/>
      <c r="D395" s="1204"/>
      <c r="E395" s="1204"/>
      <c r="F395" s="1204"/>
      <c r="G395" s="1232"/>
      <c r="H395" s="1" t="s">
        <v>8</v>
      </c>
    </row>
    <row r="396" spans="1:8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8" x14ac:dyDescent="0.2">
      <c r="A397" s="1134" t="s">
        <v>17</v>
      </c>
      <c r="B397" s="1135"/>
      <c r="C397" s="1135"/>
      <c r="D397" s="39"/>
      <c r="E397" s="1136"/>
      <c r="F397" s="1137"/>
      <c r="G397" s="1138"/>
    </row>
    <row r="398" spans="1:8" x14ac:dyDescent="0.2">
      <c r="A398" s="1134" t="s">
        <v>38</v>
      </c>
      <c r="B398" s="1135"/>
      <c r="C398" s="1135"/>
      <c r="D398" s="73" t="s">
        <v>480</v>
      </c>
      <c r="E398" s="1139" t="s">
        <v>142</v>
      </c>
      <c r="F398" s="1139"/>
      <c r="G398" s="1140"/>
    </row>
    <row r="399" spans="1:8" ht="13.5" thickBot="1" x14ac:dyDescent="0.25">
      <c r="A399" s="1141" t="s">
        <v>39</v>
      </c>
      <c r="B399" s="1142"/>
      <c r="C399" s="1142"/>
      <c r="D399" s="59" t="s">
        <v>481</v>
      </c>
      <c r="E399" s="1143" t="s">
        <v>0</v>
      </c>
      <c r="F399" s="1143"/>
      <c r="G399" s="1144"/>
    </row>
    <row r="400" spans="1:8" ht="16.5" x14ac:dyDescent="0.25">
      <c r="A400" s="1152" t="s">
        <v>29</v>
      </c>
      <c r="B400" s="1153"/>
      <c r="C400" s="1153"/>
      <c r="D400" s="1153"/>
      <c r="E400" s="1153"/>
      <c r="F400" s="1153"/>
      <c r="G400" s="1154"/>
    </row>
    <row r="401" spans="1:7" x14ac:dyDescent="0.2">
      <c r="A401" s="1155" t="s">
        <v>48</v>
      </c>
      <c r="B401" s="1156"/>
      <c r="C401" s="1156"/>
      <c r="D401" s="1156"/>
      <c r="E401" s="1156"/>
      <c r="F401" s="1156"/>
      <c r="G401" s="1157"/>
    </row>
    <row r="402" spans="1:7" x14ac:dyDescent="0.2">
      <c r="A402" s="1158" t="s">
        <v>49</v>
      </c>
      <c r="B402" s="1159"/>
      <c r="C402" s="1159"/>
      <c r="D402" s="1159"/>
      <c r="E402" s="1159"/>
      <c r="F402" s="1159"/>
      <c r="G402" s="1160"/>
    </row>
    <row r="403" spans="1:7" x14ac:dyDescent="0.2">
      <c r="A403" s="6"/>
      <c r="B403" s="99"/>
      <c r="C403" s="8"/>
      <c r="D403" s="9"/>
      <c r="E403" s="99"/>
      <c r="F403" s="10"/>
      <c r="G403" s="11" t="s">
        <v>20</v>
      </c>
    </row>
    <row r="404" spans="1:7" x14ac:dyDescent="0.2">
      <c r="A404" s="12" t="s">
        <v>1</v>
      </c>
      <c r="B404" s="13"/>
      <c r="C404" s="14" t="s">
        <v>65</v>
      </c>
      <c r="D404" s="13"/>
      <c r="E404" s="343" t="s">
        <v>4205</v>
      </c>
      <c r="F404" s="98"/>
      <c r="G404" s="344" t="s">
        <v>4200</v>
      </c>
    </row>
    <row r="405" spans="1:7" x14ac:dyDescent="0.2">
      <c r="A405" s="17" t="s">
        <v>8</v>
      </c>
      <c r="B405" s="100"/>
      <c r="C405" s="19"/>
      <c r="D405" s="4"/>
      <c r="E405" s="1145"/>
      <c r="F405" s="1146"/>
      <c r="G405" s="20"/>
    </row>
    <row r="406" spans="1:7" x14ac:dyDescent="0.2">
      <c r="A406" s="21" t="s">
        <v>37</v>
      </c>
      <c r="B406" s="22"/>
      <c r="C406" s="22"/>
      <c r="D406" s="22"/>
      <c r="E406" s="23" t="s">
        <v>46</v>
      </c>
      <c r="F406" s="24"/>
      <c r="G406" s="20" t="s">
        <v>50</v>
      </c>
    </row>
    <row r="407" spans="1:7" x14ac:dyDescent="0.2">
      <c r="A407" s="6"/>
      <c r="B407" s="99"/>
      <c r="C407" s="8"/>
      <c r="D407" s="8"/>
      <c r="E407" s="1147"/>
      <c r="F407" s="1148"/>
      <c r="G407" s="25"/>
    </row>
    <row r="408" spans="1:7" ht="26.25" thickBot="1" x14ac:dyDescent="0.25">
      <c r="A408" s="210" t="s">
        <v>47</v>
      </c>
      <c r="B408" s="28" t="s">
        <v>23</v>
      </c>
      <c r="C408" s="28" t="s">
        <v>34</v>
      </c>
      <c r="D408" s="110" t="s">
        <v>53</v>
      </c>
      <c r="E408" s="114" t="s">
        <v>54</v>
      </c>
      <c r="F408" s="111" t="s">
        <v>55</v>
      </c>
      <c r="G408" s="112" t="s">
        <v>35</v>
      </c>
    </row>
    <row r="409" spans="1:7" ht="13.5" thickTop="1" x14ac:dyDescent="0.2">
      <c r="A409" s="29">
        <v>1</v>
      </c>
      <c r="B409" s="101"/>
      <c r="C409" s="352" t="s">
        <v>2311</v>
      </c>
      <c r="D409" s="351" t="s">
        <v>2310</v>
      </c>
      <c r="E409" s="108">
        <v>101</v>
      </c>
      <c r="F409" s="128">
        <v>40</v>
      </c>
      <c r="G409" s="35">
        <f t="shared" ref="G409" si="9">F409*E409</f>
        <v>4040</v>
      </c>
    </row>
    <row r="410" spans="1:7" x14ac:dyDescent="0.2">
      <c r="A410" s="29"/>
      <c r="B410" s="101"/>
      <c r="C410" s="352"/>
      <c r="D410" s="351"/>
      <c r="E410" s="108"/>
      <c r="F410" s="149"/>
      <c r="G410" s="35"/>
    </row>
    <row r="411" spans="1:7" x14ac:dyDescent="0.2">
      <c r="A411" s="345"/>
      <c r="B411" s="101"/>
      <c r="C411" s="352"/>
      <c r="D411" s="351"/>
      <c r="E411" s="388"/>
      <c r="F411" s="384"/>
      <c r="G411" s="35"/>
    </row>
    <row r="412" spans="1:7" x14ac:dyDescent="0.2">
      <c r="A412" s="345"/>
      <c r="B412" s="101"/>
      <c r="C412" s="352"/>
      <c r="D412" s="351"/>
      <c r="E412" s="388"/>
      <c r="F412" s="384"/>
      <c r="G412" s="353"/>
    </row>
    <row r="413" spans="1:7" x14ac:dyDescent="0.2">
      <c r="A413" s="29"/>
      <c r="B413" s="105"/>
      <c r="C413" s="41"/>
      <c r="D413" s="136"/>
      <c r="E413" s="102"/>
      <c r="F413" s="128"/>
      <c r="G413" s="35"/>
    </row>
    <row r="414" spans="1:7" x14ac:dyDescent="0.2">
      <c r="A414" s="29"/>
      <c r="B414" s="105"/>
      <c r="C414" s="41"/>
      <c r="D414" s="136"/>
      <c r="E414" s="102"/>
      <c r="F414" s="128"/>
      <c r="G414" s="35"/>
    </row>
    <row r="415" spans="1:7" x14ac:dyDescent="0.2">
      <c r="A415" s="29"/>
      <c r="B415" s="151"/>
      <c r="C415" s="119"/>
      <c r="D415" s="136"/>
      <c r="E415" s="108"/>
      <c r="F415" s="150"/>
      <c r="G415" s="35"/>
    </row>
    <row r="416" spans="1:7" x14ac:dyDescent="0.2">
      <c r="A416" s="29"/>
      <c r="B416" s="151"/>
      <c r="C416" s="119"/>
      <c r="D416" s="144"/>
      <c r="E416" s="108"/>
      <c r="F416" s="150"/>
      <c r="G416" s="35"/>
    </row>
    <row r="417" spans="1:7" x14ac:dyDescent="0.2">
      <c r="A417" s="29"/>
      <c r="B417" s="101"/>
      <c r="C417" s="41"/>
      <c r="D417" s="144"/>
      <c r="E417" s="155"/>
      <c r="F417" s="128"/>
      <c r="G417" s="35"/>
    </row>
    <row r="418" spans="1:7" x14ac:dyDescent="0.2">
      <c r="A418" s="29"/>
      <c r="B418" s="106"/>
      <c r="C418" s="41"/>
      <c r="D418" s="136"/>
      <c r="E418" s="104"/>
      <c r="F418" s="128"/>
      <c r="G418" s="35"/>
    </row>
    <row r="419" spans="1:7" x14ac:dyDescent="0.2">
      <c r="A419" s="29"/>
      <c r="B419" s="105"/>
      <c r="C419" s="41"/>
      <c r="D419" s="136"/>
      <c r="E419" s="108"/>
      <c r="F419" s="152"/>
      <c r="G419" s="35"/>
    </row>
    <row r="420" spans="1:7" x14ac:dyDescent="0.2">
      <c r="A420" s="29"/>
      <c r="B420" s="107"/>
      <c r="C420" s="41"/>
      <c r="D420" s="136"/>
      <c r="E420" s="153"/>
      <c r="F420" s="128"/>
      <c r="G420" s="35"/>
    </row>
    <row r="421" spans="1:7" x14ac:dyDescent="0.2">
      <c r="A421" s="29"/>
      <c r="B421" s="107"/>
      <c r="C421" s="41"/>
      <c r="D421" s="67"/>
      <c r="E421" s="153"/>
      <c r="F421" s="384" t="s">
        <v>543</v>
      </c>
      <c r="G421" s="35"/>
    </row>
    <row r="422" spans="1:7" x14ac:dyDescent="0.2">
      <c r="A422" s="29"/>
      <c r="B422" s="101"/>
      <c r="C422" s="41"/>
      <c r="D422" s="67"/>
      <c r="E422" s="108"/>
      <c r="F422" s="128"/>
      <c r="G422" s="35"/>
    </row>
    <row r="423" spans="1:7" x14ac:dyDescent="0.2">
      <c r="A423" s="29"/>
      <c r="B423" s="101"/>
      <c r="C423" s="41"/>
      <c r="D423" s="67"/>
      <c r="E423" s="153"/>
      <c r="F423" s="128"/>
      <c r="G423" s="35"/>
    </row>
    <row r="424" spans="1:7" x14ac:dyDescent="0.2">
      <c r="A424" s="29"/>
      <c r="B424" s="106"/>
      <c r="C424" s="41"/>
      <c r="D424" s="67"/>
      <c r="E424" s="104"/>
      <c r="F424" s="154"/>
      <c r="G424" s="35"/>
    </row>
    <row r="425" spans="1:7" x14ac:dyDescent="0.2">
      <c r="A425" s="29"/>
      <c r="B425" s="105"/>
      <c r="C425" s="41"/>
      <c r="D425" s="130"/>
      <c r="E425" s="104"/>
      <c r="F425" s="399" t="s">
        <v>8</v>
      </c>
      <c r="G425" s="35"/>
    </row>
    <row r="426" spans="1:7" x14ac:dyDescent="0.2">
      <c r="A426" s="29"/>
      <c r="B426" s="105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67"/>
      <c r="E427" s="104"/>
      <c r="F427" s="154"/>
      <c r="G427" s="35"/>
    </row>
    <row r="428" spans="1:7" x14ac:dyDescent="0.2">
      <c r="A428" s="29"/>
      <c r="B428" s="101"/>
      <c r="C428" s="41"/>
      <c r="D428" s="136"/>
      <c r="E428" s="104"/>
      <c r="F428" s="154"/>
      <c r="G428" s="35"/>
    </row>
    <row r="429" spans="1:7" x14ac:dyDescent="0.2">
      <c r="A429" s="29"/>
      <c r="B429" s="101"/>
      <c r="C429" s="41"/>
      <c r="D429" s="136"/>
      <c r="E429" s="104"/>
      <c r="F429" s="154"/>
      <c r="G429" s="35"/>
    </row>
    <row r="430" spans="1:7" x14ac:dyDescent="0.2">
      <c r="A430" s="29"/>
      <c r="B430" s="101"/>
      <c r="C430" s="41"/>
      <c r="D430" s="62"/>
      <c r="E430" s="104"/>
      <c r="F430" s="154"/>
      <c r="G430" s="35"/>
    </row>
    <row r="431" spans="1:7" x14ac:dyDescent="0.2">
      <c r="A431" s="29"/>
      <c r="B431" s="101"/>
      <c r="C431" s="41"/>
      <c r="D431" s="62"/>
      <c r="E431" s="104"/>
      <c r="F431" s="154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16" x14ac:dyDescent="0.2">
      <c r="A433" s="29"/>
      <c r="B433" s="101"/>
      <c r="C433" s="41"/>
      <c r="D433" s="67"/>
      <c r="E433" s="104"/>
      <c r="F433" s="154"/>
      <c r="G433" s="35"/>
    </row>
    <row r="434" spans="1:16" x14ac:dyDescent="0.2">
      <c r="A434" s="29"/>
      <c r="B434" s="101"/>
      <c r="C434" s="41"/>
      <c r="D434" s="159"/>
      <c r="E434" s="104"/>
      <c r="F434" s="154"/>
      <c r="G434" s="35"/>
      <c r="P434" s="411"/>
    </row>
    <row r="435" spans="1:16" x14ac:dyDescent="0.2">
      <c r="A435" s="29"/>
      <c r="B435" s="101"/>
      <c r="C435" s="41"/>
      <c r="D435" s="159"/>
      <c r="E435" s="104"/>
      <c r="F435" s="154"/>
      <c r="G435" s="35"/>
    </row>
    <row r="436" spans="1:16" x14ac:dyDescent="0.2">
      <c r="A436" s="29"/>
      <c r="B436" s="101"/>
      <c r="C436" s="41"/>
      <c r="D436" s="136"/>
      <c r="E436" s="153"/>
      <c r="F436" s="128"/>
      <c r="G436" s="35"/>
    </row>
    <row r="437" spans="1:16" x14ac:dyDescent="0.2">
      <c r="A437" s="29"/>
      <c r="B437" s="101"/>
      <c r="C437" s="41"/>
      <c r="D437" s="136"/>
      <c r="E437" s="153"/>
      <c r="F437" s="128"/>
      <c r="G437" s="35"/>
    </row>
    <row r="438" spans="1:16" x14ac:dyDescent="0.2">
      <c r="A438" s="29"/>
      <c r="B438" s="101"/>
      <c r="C438" s="41"/>
      <c r="D438" s="136"/>
      <c r="E438" s="153"/>
      <c r="F438" s="128"/>
      <c r="G438" s="35"/>
    </row>
    <row r="439" spans="1:16" x14ac:dyDescent="0.2">
      <c r="A439" s="29"/>
      <c r="B439" s="101"/>
      <c r="C439" s="41"/>
      <c r="D439" s="136"/>
      <c r="E439" s="102"/>
      <c r="F439" s="128"/>
      <c r="G439" s="35"/>
    </row>
    <row r="440" spans="1:16" x14ac:dyDescent="0.2">
      <c r="A440" s="29"/>
      <c r="B440" s="101"/>
      <c r="C440" s="31"/>
      <c r="D440" s="67"/>
      <c r="E440" s="131"/>
      <c r="F440" s="117"/>
      <c r="G440" s="35"/>
    </row>
    <row r="441" spans="1:16" x14ac:dyDescent="0.2">
      <c r="A441" s="29"/>
      <c r="B441" s="101"/>
      <c r="C441" s="41"/>
      <c r="D441" s="118"/>
      <c r="E441" s="108"/>
      <c r="F441" s="149"/>
      <c r="G441" s="35"/>
    </row>
    <row r="442" spans="1:16" x14ac:dyDescent="0.2">
      <c r="A442" s="29"/>
      <c r="B442" s="101"/>
      <c r="C442" s="41"/>
      <c r="D442" s="144"/>
      <c r="E442" s="108"/>
      <c r="F442" s="149"/>
      <c r="G442" s="35"/>
    </row>
    <row r="443" spans="1:16" ht="13.5" thickBot="1" x14ac:dyDescent="0.25">
      <c r="A443" s="45"/>
      <c r="B443" s="132"/>
      <c r="C443" s="115"/>
      <c r="D443" s="115"/>
      <c r="E443" s="132"/>
      <c r="F443" s="49" t="s">
        <v>15</v>
      </c>
      <c r="G443" s="50">
        <f>SUM(G409:G442)</f>
        <v>4040</v>
      </c>
    </row>
    <row r="444" spans="1:16" ht="13.5" thickTop="1" x14ac:dyDescent="0.2">
      <c r="A444" s="1149" t="s">
        <v>4131</v>
      </c>
      <c r="B444" s="1150"/>
      <c r="C444" s="1150"/>
      <c r="D444" s="1150"/>
      <c r="E444" s="1150"/>
      <c r="F444" s="1150"/>
      <c r="G444" s="1151"/>
    </row>
    <row r="445" spans="1:16" ht="13.5" thickBot="1" x14ac:dyDescent="0.25">
      <c r="A445" s="1235"/>
      <c r="B445" s="1204"/>
      <c r="C445" s="1204"/>
      <c r="D445" s="1204"/>
      <c r="E445" s="1204"/>
      <c r="F445" s="1204"/>
      <c r="G445" s="1232"/>
    </row>
    <row r="446" spans="1:16" ht="13.5" thickTop="1" x14ac:dyDescent="0.2">
      <c r="A446" s="1130"/>
      <c r="B446" s="1131"/>
      <c r="C446" s="1131"/>
      <c r="D446" s="57" t="s">
        <v>11</v>
      </c>
      <c r="E446" s="1132" t="s">
        <v>12</v>
      </c>
      <c r="F446" s="1132"/>
      <c r="G446" s="1133"/>
    </row>
    <row r="447" spans="1:16" x14ac:dyDescent="0.2">
      <c r="A447" s="1134" t="s">
        <v>17</v>
      </c>
      <c r="B447" s="1135"/>
      <c r="C447" s="1135"/>
      <c r="D447" s="39"/>
      <c r="E447" s="1136"/>
      <c r="F447" s="1137"/>
      <c r="G447" s="1138"/>
    </row>
    <row r="448" spans="1:16" x14ac:dyDescent="0.2">
      <c r="A448" s="1134" t="s">
        <v>38</v>
      </c>
      <c r="B448" s="1135"/>
      <c r="C448" s="1135"/>
      <c r="D448" s="73" t="s">
        <v>480</v>
      </c>
      <c r="E448" s="1139" t="s">
        <v>142</v>
      </c>
      <c r="F448" s="1139"/>
      <c r="G448" s="1140"/>
    </row>
    <row r="449" spans="1:7" ht="13.5" thickBot="1" x14ac:dyDescent="0.25">
      <c r="A449" s="1141" t="s">
        <v>39</v>
      </c>
      <c r="B449" s="1142"/>
      <c r="C449" s="1142"/>
      <c r="D449" s="59" t="s">
        <v>481</v>
      </c>
      <c r="E449" s="1143" t="s">
        <v>0</v>
      </c>
      <c r="F449" s="1143"/>
      <c r="G449" s="1144"/>
    </row>
  </sheetData>
  <mergeCells count="134">
    <mergeCell ref="A447:C447"/>
    <mergeCell ref="E447:G447"/>
    <mergeCell ref="A448:C448"/>
    <mergeCell ref="E448:G448"/>
    <mergeCell ref="A449:C449"/>
    <mergeCell ref="E449:G449"/>
    <mergeCell ref="A400:G400"/>
    <mergeCell ref="A401:G401"/>
    <mergeCell ref="A402:G402"/>
    <mergeCell ref="E405:F405"/>
    <mergeCell ref="E407:F407"/>
    <mergeCell ref="A444:G444"/>
    <mergeCell ref="A445:G445"/>
    <mergeCell ref="A446:C446"/>
    <mergeCell ref="E446:G446"/>
    <mergeCell ref="A348:C348"/>
    <mergeCell ref="E348:G348"/>
    <mergeCell ref="A349:C349"/>
    <mergeCell ref="E349:G349"/>
    <mergeCell ref="A344:G344"/>
    <mergeCell ref="A345:G345"/>
    <mergeCell ref="A346:C346"/>
    <mergeCell ref="E346:G346"/>
    <mergeCell ref="A347:C347"/>
    <mergeCell ref="E347:G347"/>
    <mergeCell ref="A300:G300"/>
    <mergeCell ref="A301:G301"/>
    <mergeCell ref="A302:G302"/>
    <mergeCell ref="E305:F305"/>
    <mergeCell ref="E307:F307"/>
    <mergeCell ref="A248:C248"/>
    <mergeCell ref="E248:G248"/>
    <mergeCell ref="A249:C249"/>
    <mergeCell ref="E249:G249"/>
    <mergeCell ref="A250:G250"/>
    <mergeCell ref="A251:G251"/>
    <mergeCell ref="A252:G252"/>
    <mergeCell ref="E255:F255"/>
    <mergeCell ref="E257:F257"/>
    <mergeCell ref="A298:C298"/>
    <mergeCell ref="E298:G298"/>
    <mergeCell ref="A299:C299"/>
    <mergeCell ref="E299:G299"/>
    <mergeCell ref="A294:G294"/>
    <mergeCell ref="A295:G295"/>
    <mergeCell ref="A296:C296"/>
    <mergeCell ref="E296:G296"/>
    <mergeCell ref="A297:C297"/>
    <mergeCell ref="E297:G297"/>
    <mergeCell ref="A245:G245"/>
    <mergeCell ref="A246:C246"/>
    <mergeCell ref="E246:G246"/>
    <mergeCell ref="A247:C247"/>
    <mergeCell ref="E247:G247"/>
    <mergeCell ref="A201:G201"/>
    <mergeCell ref="A202:G202"/>
    <mergeCell ref="E205:F205"/>
    <mergeCell ref="E207:F207"/>
    <mergeCell ref="A244:G244"/>
    <mergeCell ref="A198:C198"/>
    <mergeCell ref="E198:G198"/>
    <mergeCell ref="A199:C199"/>
    <mergeCell ref="E199:G199"/>
    <mergeCell ref="A200:G200"/>
    <mergeCell ref="A194:G194"/>
    <mergeCell ref="A195:G195"/>
    <mergeCell ref="A196:C196"/>
    <mergeCell ref="E196:G196"/>
    <mergeCell ref="A197:C197"/>
    <mergeCell ref="E197:G197"/>
    <mergeCell ref="A150:G150"/>
    <mergeCell ref="A151:G151"/>
    <mergeCell ref="A152:G152"/>
    <mergeCell ref="E155:F155"/>
    <mergeCell ref="E157:F157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50:G50"/>
    <mergeCell ref="A51:G51"/>
    <mergeCell ref="A52:G52"/>
    <mergeCell ref="E55:F55"/>
    <mergeCell ref="E57:F57"/>
    <mergeCell ref="A94:G94"/>
    <mergeCell ref="A96:C96"/>
    <mergeCell ref="E96:G96"/>
    <mergeCell ref="A97:C97"/>
    <mergeCell ref="E97:G97"/>
    <mergeCell ref="A98:C98"/>
    <mergeCell ref="E98:G98"/>
    <mergeCell ref="A99:C99"/>
    <mergeCell ref="E99:G99"/>
    <mergeCell ref="A95:G95"/>
    <mergeCell ref="A100:G100"/>
    <mergeCell ref="A101:G101"/>
    <mergeCell ref="A102:G102"/>
    <mergeCell ref="E105:F105"/>
    <mergeCell ref="E107:F107"/>
    <mergeCell ref="A148:C148"/>
    <mergeCell ref="E148:G148"/>
    <mergeCell ref="A149:C149"/>
    <mergeCell ref="E149:G149"/>
    <mergeCell ref="A144:G144"/>
    <mergeCell ref="A145:G145"/>
    <mergeCell ref="A146:C146"/>
    <mergeCell ref="E146:G146"/>
    <mergeCell ref="A147:C147"/>
    <mergeCell ref="E147:G147"/>
    <mergeCell ref="A397:C397"/>
    <mergeCell ref="E397:G397"/>
    <mergeCell ref="A398:C398"/>
    <mergeCell ref="E398:G398"/>
    <mergeCell ref="A399:C399"/>
    <mergeCell ref="E399:G399"/>
    <mergeCell ref="A350:G350"/>
    <mergeCell ref="A351:G351"/>
    <mergeCell ref="A352:G352"/>
    <mergeCell ref="E355:F355"/>
    <mergeCell ref="E357:F357"/>
    <mergeCell ref="A394:G394"/>
    <mergeCell ref="A395:G395"/>
    <mergeCell ref="A396:C396"/>
    <mergeCell ref="E396:G396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8A3CC4"/>
  </sheetPr>
  <dimension ref="A1:H46"/>
  <sheetViews>
    <sheetView zoomScale="115" zoomScaleNormal="115" workbookViewId="0">
      <selection activeCell="D45" sqref="D45:D46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22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1237" t="s">
        <v>139</v>
      </c>
      <c r="B41" s="1150"/>
      <c r="C41" s="1150"/>
      <c r="D41" s="1150"/>
      <c r="E41" s="1150"/>
      <c r="F41" s="1150"/>
      <c r="G41" s="1151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x14ac:dyDescent="0.2">
      <c r="A44" s="1134" t="s">
        <v>17</v>
      </c>
      <c r="B44" s="1135"/>
      <c r="C44" s="1135"/>
      <c r="D44" s="39"/>
      <c r="E44" s="1136"/>
      <c r="F44" s="1137"/>
      <c r="G44" s="1138"/>
    </row>
    <row r="45" spans="1:7" x14ac:dyDescent="0.2">
      <c r="A45" s="1134" t="s">
        <v>38</v>
      </c>
      <c r="B45" s="1135"/>
      <c r="C45" s="1135"/>
      <c r="D45" s="73"/>
      <c r="E45" s="1139" t="s">
        <v>142</v>
      </c>
      <c r="F45" s="1139"/>
      <c r="G45" s="1140"/>
    </row>
    <row r="46" spans="1:7" ht="13.5" thickBot="1" x14ac:dyDescent="0.25">
      <c r="A46" s="1141" t="s">
        <v>39</v>
      </c>
      <c r="B46" s="1142"/>
      <c r="C46" s="1142"/>
      <c r="D46" s="91"/>
      <c r="E46" s="1198" t="s">
        <v>0</v>
      </c>
      <c r="F46" s="1143"/>
      <c r="G46" s="1144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8A3CC4"/>
  </sheetPr>
  <dimension ref="A1:H46"/>
  <sheetViews>
    <sheetView zoomScale="115" zoomScaleNormal="115" workbookViewId="0">
      <selection activeCell="J19" sqref="J19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9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6</v>
      </c>
      <c r="D5" s="13"/>
      <c r="E5" s="15" t="s">
        <v>140</v>
      </c>
      <c r="F5" s="98"/>
      <c r="G5" s="16" t="s">
        <v>141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6" t="s">
        <v>47</v>
      </c>
      <c r="B9" s="26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136"/>
      <c r="E10" s="158"/>
      <c r="F10" s="128"/>
      <c r="G10" s="35">
        <f>F10*E10</f>
        <v>0</v>
      </c>
    </row>
    <row r="11" spans="1:7" x14ac:dyDescent="0.2">
      <c r="A11" s="29"/>
      <c r="B11" s="101"/>
      <c r="C11" s="41"/>
      <c r="D11" s="129"/>
      <c r="E11" s="156"/>
      <c r="F11" s="128"/>
      <c r="G11" s="35"/>
    </row>
    <row r="12" spans="1:7" x14ac:dyDescent="0.2">
      <c r="A12" s="29"/>
      <c r="B12" s="101"/>
      <c r="C12" s="41"/>
      <c r="D12" s="129"/>
      <c r="E12" s="157"/>
      <c r="F12" s="149"/>
      <c r="G12" s="35"/>
    </row>
    <row r="13" spans="1:7" x14ac:dyDescent="0.2">
      <c r="A13" s="29"/>
      <c r="B13" s="101"/>
      <c r="C13" s="41"/>
      <c r="D13" s="129"/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136"/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x14ac:dyDescent="0.2">
      <c r="A26" s="29"/>
      <c r="B26" s="105"/>
      <c r="C26" s="41"/>
      <c r="D26" s="130"/>
      <c r="E26" s="104"/>
      <c r="F26" s="154"/>
      <c r="G26" s="35"/>
    </row>
    <row r="27" spans="1:7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x14ac:dyDescent="0.2">
      <c r="A29" s="29"/>
      <c r="B29" s="101"/>
      <c r="C29" s="41"/>
      <c r="D29" s="136"/>
      <c r="E29" s="104"/>
      <c r="F29" s="154"/>
      <c r="G29" s="35"/>
    </row>
    <row r="30" spans="1:7" x14ac:dyDescent="0.2">
      <c r="A30" s="29"/>
      <c r="B30" s="101"/>
      <c r="C30" s="41"/>
      <c r="D30" s="136"/>
      <c r="E30" s="104"/>
      <c r="F30" s="154"/>
      <c r="G30" s="35"/>
    </row>
    <row r="31" spans="1:7" x14ac:dyDescent="0.2">
      <c r="A31" s="29"/>
      <c r="B31" s="101"/>
      <c r="C31" s="41"/>
      <c r="D31" s="62"/>
      <c r="E31" s="104"/>
      <c r="F31" s="154"/>
      <c r="G31" s="35"/>
    </row>
    <row r="32" spans="1:7" x14ac:dyDescent="0.2">
      <c r="A32" s="29"/>
      <c r="B32" s="101"/>
      <c r="C32" s="41"/>
      <c r="D32" s="67"/>
      <c r="E32" s="104"/>
      <c r="F32" s="154"/>
      <c r="G32" s="35"/>
    </row>
    <row r="33" spans="1:7" x14ac:dyDescent="0.2">
      <c r="A33" s="29"/>
      <c r="B33" s="101"/>
      <c r="C33" s="41"/>
      <c r="D33" s="159"/>
      <c r="E33" s="104"/>
      <c r="F33" s="154"/>
      <c r="G33" s="35"/>
    </row>
    <row r="34" spans="1:7" x14ac:dyDescent="0.2">
      <c r="A34" s="29"/>
      <c r="B34" s="101"/>
      <c r="C34" s="41"/>
      <c r="D34" s="160"/>
      <c r="E34" s="108"/>
      <c r="F34" s="128"/>
      <c r="G34" s="35"/>
    </row>
    <row r="35" spans="1:7" x14ac:dyDescent="0.2">
      <c r="A35" s="29"/>
      <c r="B35" s="101"/>
      <c r="C35" s="41"/>
      <c r="D35" s="136"/>
      <c r="E35" s="153"/>
      <c r="F35" s="128"/>
      <c r="G35" s="35"/>
    </row>
    <row r="36" spans="1:7" x14ac:dyDescent="0.2">
      <c r="A36" s="29"/>
      <c r="B36" s="101"/>
      <c r="C36" s="41"/>
      <c r="D36" s="136"/>
      <c r="E36" s="102"/>
      <c r="F36" s="128"/>
      <c r="G36" s="35"/>
    </row>
    <row r="37" spans="1:7" x14ac:dyDescent="0.2">
      <c r="A37" s="29"/>
      <c r="B37" s="101"/>
      <c r="C37" s="31"/>
      <c r="D37" s="67"/>
      <c r="E37" s="131"/>
      <c r="F37" s="117"/>
      <c r="G37" s="35"/>
    </row>
    <row r="38" spans="1:7" x14ac:dyDescent="0.2">
      <c r="A38" s="29"/>
      <c r="B38" s="101"/>
      <c r="C38" s="41"/>
      <c r="D38" s="118"/>
      <c r="E38" s="108"/>
      <c r="F38" s="149"/>
      <c r="G38" s="35"/>
    </row>
    <row r="39" spans="1:7" x14ac:dyDescent="0.2">
      <c r="A39" s="29"/>
      <c r="B39" s="101"/>
      <c r="C39" s="41"/>
      <c r="D39" s="144"/>
      <c r="E39" s="108"/>
      <c r="F39" s="149"/>
      <c r="G39" s="35"/>
    </row>
    <row r="40" spans="1:7" ht="13.5" thickBot="1" x14ac:dyDescent="0.25">
      <c r="A40" s="45"/>
      <c r="B40" s="132"/>
      <c r="C40" s="115"/>
      <c r="D40" s="115"/>
      <c r="E40" s="132"/>
      <c r="F40" s="49" t="s">
        <v>15</v>
      </c>
      <c r="G40" s="50">
        <f>SUM(G10:G39)</f>
        <v>0</v>
      </c>
    </row>
    <row r="41" spans="1:7" ht="13.5" thickTop="1" x14ac:dyDescent="0.2">
      <c r="A41" s="1237" t="s">
        <v>139</v>
      </c>
      <c r="B41" s="1150"/>
      <c r="C41" s="1150"/>
      <c r="D41" s="1150"/>
      <c r="E41" s="1150"/>
      <c r="F41" s="1150"/>
      <c r="G41" s="1151"/>
    </row>
    <row r="42" spans="1:7" ht="13.5" thickBot="1" x14ac:dyDescent="0.25">
      <c r="A42" s="52"/>
      <c r="B42" s="103"/>
      <c r="C42" s="103"/>
      <c r="D42" s="54"/>
      <c r="E42" s="10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x14ac:dyDescent="0.2">
      <c r="A44" s="1134" t="s">
        <v>17</v>
      </c>
      <c r="B44" s="1135"/>
      <c r="C44" s="1135"/>
      <c r="D44" s="39"/>
      <c r="E44" s="1136"/>
      <c r="F44" s="1137"/>
      <c r="G44" s="1138"/>
    </row>
    <row r="45" spans="1:7" x14ac:dyDescent="0.2">
      <c r="A45" s="1134" t="s">
        <v>38</v>
      </c>
      <c r="B45" s="1135"/>
      <c r="C45" s="1135"/>
      <c r="D45" s="58"/>
      <c r="E45" s="1139" t="s">
        <v>142</v>
      </c>
      <c r="F45" s="1139"/>
      <c r="G45" s="1140"/>
    </row>
    <row r="46" spans="1:7" ht="13.5" thickBot="1" x14ac:dyDescent="0.25">
      <c r="A46" s="1141" t="s">
        <v>39</v>
      </c>
      <c r="B46" s="1142"/>
      <c r="C46" s="1142"/>
      <c r="D46" s="91"/>
      <c r="E46" s="1143" t="s">
        <v>0</v>
      </c>
      <c r="F46" s="1143"/>
      <c r="G46" s="1144"/>
    </row>
  </sheetData>
  <mergeCells count="14">
    <mergeCell ref="A46:C46"/>
    <mergeCell ref="E46:G46"/>
    <mergeCell ref="A43:C43"/>
    <mergeCell ref="E43:G43"/>
    <mergeCell ref="A44:C44"/>
    <mergeCell ref="E44:G44"/>
    <mergeCell ref="A45:C45"/>
    <mergeCell ref="E45:G45"/>
    <mergeCell ref="A41:G41"/>
    <mergeCell ref="A1:G1"/>
    <mergeCell ref="A2:G2"/>
    <mergeCell ref="A3:G3"/>
    <mergeCell ref="E6:F6"/>
    <mergeCell ref="E8:F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8A3CC4"/>
  </sheetPr>
  <dimension ref="A1:Y6928"/>
  <sheetViews>
    <sheetView topLeftCell="A6891" zoomScale="110" zoomScaleNormal="110" workbookViewId="0">
      <selection activeCell="D6845" sqref="D684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9" width="14.85546875" style="2" customWidth="1"/>
    <col min="10" max="10" width="9" style="2" customWidth="1"/>
    <col min="11" max="11" width="10.85546875" style="2" customWidth="1"/>
    <col min="12" max="13" width="14.85546875" style="2" customWidth="1"/>
    <col min="14" max="14" width="11.7109375" style="2" customWidth="1"/>
    <col min="15" max="15" width="10.28515625" style="2" customWidth="1"/>
    <col min="16" max="16" width="11.5703125" style="2" bestFit="1" customWidth="1"/>
    <col min="17" max="17" width="10.28515625" style="2" customWidth="1"/>
    <col min="18" max="18" width="10.140625" style="2" customWidth="1"/>
    <col min="19" max="20" width="9.28515625" style="2" bestFit="1" customWidth="1"/>
    <col min="21" max="21" width="11.28515625" style="2" customWidth="1"/>
    <col min="22" max="16384" width="9.140625" style="2"/>
  </cols>
  <sheetData>
    <row r="1" spans="1:16" ht="16.5" x14ac:dyDescent="0.25">
      <c r="A1" s="1152" t="s">
        <v>29</v>
      </c>
      <c r="B1" s="1153"/>
      <c r="C1" s="1153"/>
      <c r="D1" s="1153"/>
      <c r="E1" s="1153"/>
      <c r="F1" s="1153"/>
      <c r="G1" s="1154"/>
      <c r="H1" s="251"/>
      <c r="I1" s="251"/>
      <c r="J1" s="251"/>
      <c r="K1" s="251"/>
      <c r="L1" s="251"/>
      <c r="M1" s="251"/>
      <c r="N1" s="251"/>
    </row>
    <row r="2" spans="1:16" x14ac:dyDescent="0.2">
      <c r="A2" s="1155" t="s">
        <v>48</v>
      </c>
      <c r="B2" s="1156"/>
      <c r="C2" s="1156"/>
      <c r="D2" s="1156"/>
      <c r="E2" s="1156"/>
      <c r="F2" s="1156"/>
      <c r="G2" s="1157"/>
      <c r="H2" s="250"/>
      <c r="I2" s="250"/>
      <c r="J2" s="250"/>
      <c r="K2" s="250"/>
      <c r="L2" s="250"/>
      <c r="M2" s="250"/>
      <c r="N2" s="250"/>
    </row>
    <row r="3" spans="1:16" x14ac:dyDescent="0.2">
      <c r="A3" s="1158" t="s">
        <v>49</v>
      </c>
      <c r="B3" s="1159"/>
      <c r="C3" s="1159"/>
      <c r="D3" s="1159"/>
      <c r="E3" s="1159"/>
      <c r="F3" s="1159"/>
      <c r="G3" s="1160"/>
      <c r="H3" s="4"/>
      <c r="I3" s="4"/>
      <c r="J3" s="4"/>
      <c r="K3" s="4"/>
      <c r="L3" s="4"/>
      <c r="M3" s="4"/>
      <c r="N3" s="4"/>
    </row>
    <row r="4" spans="1:16" x14ac:dyDescent="0.2">
      <c r="A4" s="6"/>
      <c r="B4" s="99"/>
      <c r="C4" s="8"/>
      <c r="D4" s="9"/>
      <c r="E4" s="99"/>
      <c r="F4" s="10"/>
      <c r="G4" s="11" t="s">
        <v>20</v>
      </c>
      <c r="H4" s="252"/>
      <c r="I4" s="252"/>
      <c r="J4" s="252"/>
      <c r="K4" s="252"/>
      <c r="L4" s="252"/>
      <c r="M4" s="252"/>
      <c r="N4" s="252"/>
    </row>
    <row r="5" spans="1:16" x14ac:dyDescent="0.2">
      <c r="A5" s="12" t="s">
        <v>1</v>
      </c>
      <c r="B5" s="13"/>
      <c r="C5" s="14" t="s">
        <v>36</v>
      </c>
      <c r="D5" s="13"/>
      <c r="E5" s="343" t="s">
        <v>994</v>
      </c>
      <c r="F5" s="98"/>
      <c r="G5" s="344" t="s">
        <v>938</v>
      </c>
      <c r="H5" s="411"/>
      <c r="I5" s="411"/>
      <c r="J5" s="411"/>
    </row>
    <row r="6" spans="1:16" x14ac:dyDescent="0.2">
      <c r="A6" s="17" t="s">
        <v>8</v>
      </c>
      <c r="B6" s="100"/>
      <c r="C6" s="19"/>
      <c r="D6" s="4"/>
      <c r="E6" s="1145"/>
      <c r="F6" s="1146"/>
      <c r="G6" s="20"/>
    </row>
    <row r="7" spans="1:16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16" x14ac:dyDescent="0.2">
      <c r="A8" s="6"/>
      <c r="B8" s="99"/>
      <c r="C8" s="8"/>
      <c r="D8" s="8"/>
      <c r="E8" s="1147"/>
      <c r="F8" s="1148"/>
      <c r="G8" s="25"/>
    </row>
    <row r="9" spans="1:16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H9" s="253"/>
      <c r="I9" s="253"/>
      <c r="J9" s="253"/>
      <c r="K9" s="253"/>
      <c r="L9" s="253"/>
      <c r="M9" s="253"/>
      <c r="N9" s="253"/>
    </row>
    <row r="10" spans="1:16" ht="13.5" thickTop="1" x14ac:dyDescent="0.2">
      <c r="A10" s="29">
        <v>1</v>
      </c>
      <c r="B10" s="101"/>
      <c r="C10" s="352" t="s">
        <v>300</v>
      </c>
      <c r="D10" s="357" t="s">
        <v>659</v>
      </c>
      <c r="E10" s="108">
        <v>170</v>
      </c>
      <c r="F10" s="69">
        <v>250</v>
      </c>
      <c r="G10" s="261">
        <f>F10*E10</f>
        <v>42500</v>
      </c>
      <c r="H10" s="336"/>
      <c r="I10" s="336"/>
      <c r="J10" s="336"/>
      <c r="K10" s="336"/>
      <c r="L10" s="336"/>
      <c r="M10" s="336"/>
      <c r="N10" s="336"/>
      <c r="O10" s="69"/>
      <c r="P10" s="35"/>
    </row>
    <row r="11" spans="1:16" x14ac:dyDescent="0.2">
      <c r="A11" s="29"/>
      <c r="B11" s="101"/>
      <c r="C11" s="41"/>
      <c r="D11" s="351" t="s">
        <v>660</v>
      </c>
      <c r="E11" s="108"/>
      <c r="F11" s="69"/>
      <c r="G11" s="35"/>
      <c r="H11" s="215"/>
      <c r="I11" s="215"/>
      <c r="J11" s="215"/>
      <c r="K11" s="215"/>
      <c r="L11" s="215"/>
      <c r="M11" s="215"/>
      <c r="N11" s="215"/>
    </row>
    <row r="12" spans="1:16" x14ac:dyDescent="0.2">
      <c r="A12" s="29">
        <v>2</v>
      </c>
      <c r="B12" s="101"/>
      <c r="C12" s="352" t="s">
        <v>300</v>
      </c>
      <c r="D12" s="351" t="s">
        <v>544</v>
      </c>
      <c r="E12" s="108">
        <v>170</v>
      </c>
      <c r="F12" s="276">
        <v>450</v>
      </c>
      <c r="G12" s="35">
        <f>F12*E12</f>
        <v>76500</v>
      </c>
      <c r="H12" s="215"/>
      <c r="I12" s="215"/>
      <c r="J12" s="215"/>
      <c r="K12" s="215"/>
      <c r="L12" s="215"/>
      <c r="M12" s="215"/>
      <c r="N12" s="215"/>
      <c r="O12" s="69"/>
      <c r="P12" s="35"/>
    </row>
    <row r="13" spans="1:16" x14ac:dyDescent="0.2">
      <c r="A13" s="29"/>
      <c r="B13" s="101"/>
      <c r="C13" s="41"/>
      <c r="D13" s="351" t="s">
        <v>469</v>
      </c>
      <c r="E13" s="108"/>
      <c r="F13" s="69"/>
      <c r="G13" s="35"/>
      <c r="H13" s="215"/>
      <c r="I13" s="215"/>
      <c r="J13" s="215"/>
      <c r="K13" s="215"/>
      <c r="L13" s="215"/>
      <c r="M13" s="215"/>
      <c r="N13" s="215"/>
    </row>
    <row r="14" spans="1:16" x14ac:dyDescent="0.2">
      <c r="A14" s="29">
        <v>3</v>
      </c>
      <c r="B14" s="105"/>
      <c r="C14" s="352" t="s">
        <v>300</v>
      </c>
      <c r="D14" s="357" t="s">
        <v>661</v>
      </c>
      <c r="E14" s="102">
        <v>170</v>
      </c>
      <c r="F14" s="69">
        <v>250</v>
      </c>
      <c r="G14" s="35">
        <f>F14*E14</f>
        <v>42500</v>
      </c>
      <c r="H14" s="215"/>
      <c r="I14" s="215"/>
      <c r="J14" s="215"/>
      <c r="K14" s="215"/>
      <c r="L14" s="215"/>
      <c r="M14" s="215"/>
      <c r="N14" s="215"/>
      <c r="O14" s="214"/>
    </row>
    <row r="15" spans="1:16" x14ac:dyDescent="0.2">
      <c r="A15" s="29"/>
      <c r="B15" s="105"/>
      <c r="C15" s="41"/>
      <c r="D15" s="357" t="s">
        <v>662</v>
      </c>
      <c r="E15" s="102"/>
      <c r="F15" s="69"/>
      <c r="G15" s="35"/>
      <c r="H15" s="215"/>
      <c r="I15" s="215"/>
      <c r="J15" s="215"/>
      <c r="K15" s="215"/>
      <c r="L15" s="215"/>
      <c r="M15" s="215"/>
      <c r="N15" s="215"/>
      <c r="O15" s="214"/>
    </row>
    <row r="16" spans="1:16" x14ac:dyDescent="0.2">
      <c r="A16" s="29"/>
      <c r="B16" s="151"/>
      <c r="C16" s="119"/>
      <c r="D16" s="136"/>
      <c r="E16" s="108"/>
      <c r="F16" s="277"/>
      <c r="G16" s="35"/>
      <c r="H16" s="215"/>
      <c r="I16" s="215"/>
      <c r="J16" s="215"/>
      <c r="K16" s="215"/>
      <c r="L16" s="215"/>
      <c r="M16" s="215"/>
      <c r="N16" s="215"/>
      <c r="O16" s="214"/>
    </row>
    <row r="17" spans="1:16" x14ac:dyDescent="0.2">
      <c r="A17" s="29"/>
      <c r="B17" s="151"/>
      <c r="C17" s="119"/>
      <c r="D17" s="144"/>
      <c r="E17" s="108"/>
      <c r="F17" s="277"/>
      <c r="G17" s="35"/>
      <c r="H17" s="215"/>
      <c r="I17" s="215"/>
      <c r="J17" s="215"/>
      <c r="K17" s="215"/>
      <c r="L17" s="215"/>
      <c r="M17" s="215"/>
      <c r="N17" s="215"/>
      <c r="O17" s="214"/>
      <c r="P17" s="313"/>
    </row>
    <row r="18" spans="1:16" x14ac:dyDescent="0.2">
      <c r="A18" s="29"/>
      <c r="B18" s="101"/>
      <c r="C18" s="41"/>
      <c r="D18" s="144"/>
      <c r="E18" s="104"/>
      <c r="F18" s="69"/>
      <c r="G18" s="35"/>
      <c r="H18" s="215"/>
      <c r="I18" s="215"/>
      <c r="J18" s="215"/>
      <c r="K18" s="215"/>
      <c r="L18" s="215"/>
      <c r="M18" s="215"/>
      <c r="N18" s="215"/>
    </row>
    <row r="19" spans="1:16" x14ac:dyDescent="0.2">
      <c r="A19" s="29"/>
      <c r="B19" s="106"/>
      <c r="C19" s="41"/>
      <c r="D19" s="136"/>
      <c r="E19" s="104"/>
      <c r="F19" s="69"/>
      <c r="G19" s="35"/>
      <c r="H19" s="215"/>
      <c r="I19" s="215"/>
      <c r="J19" s="215"/>
      <c r="K19" s="215"/>
      <c r="L19" s="215"/>
      <c r="M19" s="215"/>
      <c r="N19" s="215"/>
    </row>
    <row r="20" spans="1:16" x14ac:dyDescent="0.2">
      <c r="A20" s="29"/>
      <c r="B20" s="105"/>
      <c r="C20" s="41"/>
      <c r="D20" s="357" t="s">
        <v>8</v>
      </c>
      <c r="E20" s="108"/>
      <c r="F20" s="278"/>
      <c r="G20" s="35"/>
      <c r="H20" s="215"/>
      <c r="I20" s="215"/>
      <c r="J20" s="215"/>
      <c r="K20" s="215"/>
      <c r="L20" s="215"/>
      <c r="M20" s="215"/>
      <c r="N20" s="215"/>
    </row>
    <row r="21" spans="1:16" x14ac:dyDescent="0.2">
      <c r="A21" s="29"/>
      <c r="B21" s="107"/>
      <c r="C21" s="41"/>
      <c r="D21" s="136"/>
      <c r="E21" s="153"/>
      <c r="F21" s="69"/>
      <c r="G21" s="35"/>
      <c r="H21" s="215"/>
      <c r="I21" s="215"/>
      <c r="J21" s="215"/>
      <c r="K21" s="215"/>
      <c r="L21" s="215"/>
      <c r="M21" s="215"/>
      <c r="N21" s="215"/>
    </row>
    <row r="22" spans="1:16" x14ac:dyDescent="0.2">
      <c r="A22" s="29"/>
      <c r="B22" s="107"/>
      <c r="C22" s="41"/>
      <c r="D22" s="67"/>
      <c r="E22" s="153"/>
      <c r="F22" s="69"/>
      <c r="G22" s="35"/>
      <c r="H22" s="215"/>
      <c r="I22" s="215"/>
      <c r="J22" s="215"/>
      <c r="K22" s="215"/>
      <c r="L22" s="215"/>
      <c r="M22" s="215"/>
      <c r="N22" s="215"/>
    </row>
    <row r="23" spans="1:16" x14ac:dyDescent="0.2">
      <c r="A23" s="29"/>
      <c r="B23" s="101"/>
      <c r="C23" s="41"/>
      <c r="D23" s="67"/>
      <c r="E23" s="108"/>
      <c r="F23" s="69"/>
      <c r="G23" s="35"/>
      <c r="H23" s="215"/>
      <c r="I23" s="215"/>
      <c r="J23" s="215"/>
      <c r="K23" s="215"/>
      <c r="L23" s="215"/>
      <c r="M23" s="215"/>
      <c r="N23" s="215"/>
    </row>
    <row r="24" spans="1:16" x14ac:dyDescent="0.2">
      <c r="A24" s="29"/>
      <c r="B24" s="101"/>
      <c r="C24" s="41"/>
      <c r="D24" s="144"/>
      <c r="E24" s="153"/>
      <c r="F24" s="69"/>
      <c r="G24" s="35"/>
      <c r="H24" s="215"/>
      <c r="I24" s="215"/>
      <c r="J24" s="215"/>
      <c r="K24" s="215"/>
      <c r="L24" s="215"/>
      <c r="M24" s="215"/>
      <c r="N24" s="215"/>
    </row>
    <row r="25" spans="1:16" x14ac:dyDescent="0.2">
      <c r="A25" s="29"/>
      <c r="B25" s="106"/>
      <c r="C25" s="41"/>
      <c r="D25" s="67"/>
      <c r="E25" s="104"/>
      <c r="F25" s="279"/>
      <c r="G25" s="35"/>
      <c r="H25" s="215"/>
      <c r="I25" s="215"/>
      <c r="J25" s="215"/>
      <c r="K25" s="215"/>
      <c r="L25" s="215"/>
      <c r="M25" s="215"/>
      <c r="N25" s="215"/>
    </row>
    <row r="26" spans="1:16" x14ac:dyDescent="0.2">
      <c r="A26" s="29"/>
      <c r="B26" s="105"/>
      <c r="C26" s="41"/>
      <c r="D26" s="130"/>
      <c r="E26" s="104"/>
      <c r="F26" s="279"/>
      <c r="G26" s="35"/>
      <c r="H26" s="215"/>
      <c r="I26" s="215"/>
      <c r="J26" s="215"/>
      <c r="K26" s="215"/>
      <c r="L26" s="215"/>
      <c r="M26" s="215"/>
      <c r="N26" s="215"/>
    </row>
    <row r="27" spans="1:16" x14ac:dyDescent="0.2">
      <c r="A27" s="29"/>
      <c r="B27" s="105"/>
      <c r="C27" s="41"/>
      <c r="D27" s="67"/>
      <c r="E27" s="104"/>
      <c r="F27" s="279"/>
      <c r="G27" s="35"/>
      <c r="H27" s="215"/>
      <c r="I27" s="215"/>
      <c r="J27" s="215"/>
      <c r="K27" s="215"/>
      <c r="L27" s="215"/>
      <c r="M27" s="215"/>
      <c r="N27" s="215"/>
    </row>
    <row r="28" spans="1:16" x14ac:dyDescent="0.2">
      <c r="A28" s="29"/>
      <c r="B28" s="101"/>
      <c r="C28" s="41"/>
      <c r="D28" s="67"/>
      <c r="E28" s="104"/>
      <c r="F28" s="279"/>
      <c r="G28" s="35"/>
      <c r="H28" s="215"/>
      <c r="I28" s="215"/>
      <c r="J28" s="215"/>
      <c r="K28" s="215"/>
      <c r="L28" s="215"/>
      <c r="M28" s="215"/>
      <c r="N28" s="215"/>
    </row>
    <row r="29" spans="1:16" x14ac:dyDescent="0.2">
      <c r="A29" s="29"/>
      <c r="B29" s="101"/>
      <c r="C29" s="41"/>
      <c r="D29" s="136"/>
      <c r="E29" s="104"/>
      <c r="F29" s="279"/>
      <c r="G29" s="35"/>
      <c r="H29" s="215"/>
      <c r="I29" s="215"/>
      <c r="J29" s="215"/>
      <c r="K29" s="215"/>
      <c r="L29" s="215"/>
      <c r="M29" s="215"/>
      <c r="N29" s="215"/>
    </row>
    <row r="30" spans="1:16" x14ac:dyDescent="0.2">
      <c r="A30" s="29"/>
      <c r="B30" s="101"/>
      <c r="C30" s="41"/>
      <c r="D30" s="136"/>
      <c r="E30" s="104"/>
      <c r="F30" s="279"/>
      <c r="G30" s="35"/>
      <c r="H30" s="215"/>
      <c r="I30" s="215"/>
      <c r="J30" s="215"/>
      <c r="K30" s="215"/>
      <c r="L30" s="215"/>
      <c r="M30" s="215"/>
      <c r="N30" s="215"/>
    </row>
    <row r="31" spans="1:16" x14ac:dyDescent="0.2">
      <c r="A31" s="29"/>
      <c r="B31" s="101"/>
      <c r="C31" s="41"/>
      <c r="D31" s="67"/>
      <c r="E31" s="104"/>
      <c r="F31" s="279"/>
      <c r="G31" s="35"/>
      <c r="H31" s="215"/>
      <c r="I31" s="215"/>
      <c r="J31" s="215"/>
      <c r="K31" s="215"/>
      <c r="L31" s="215"/>
      <c r="M31" s="215"/>
      <c r="N31" s="215"/>
    </row>
    <row r="32" spans="1:16" x14ac:dyDescent="0.2">
      <c r="A32" s="29"/>
      <c r="B32" s="101"/>
      <c r="C32" s="41"/>
      <c r="D32" s="67"/>
      <c r="E32" s="104"/>
      <c r="F32" s="279"/>
      <c r="G32" s="35"/>
      <c r="H32" s="215"/>
      <c r="I32" s="215"/>
      <c r="J32" s="215"/>
      <c r="K32" s="215"/>
      <c r="L32" s="215"/>
      <c r="M32" s="215"/>
      <c r="N32" s="215"/>
    </row>
    <row r="33" spans="1:16" x14ac:dyDescent="0.2">
      <c r="A33" s="29"/>
      <c r="B33" s="101"/>
      <c r="C33" s="41"/>
      <c r="D33" s="67" t="s">
        <v>150</v>
      </c>
      <c r="E33" s="104"/>
      <c r="F33" s="279"/>
      <c r="G33" s="35"/>
      <c r="H33" s="215"/>
      <c r="I33" s="215"/>
      <c r="J33" s="215"/>
      <c r="K33" s="215"/>
      <c r="L33" s="215"/>
      <c r="M33" s="215"/>
      <c r="N33" s="215"/>
    </row>
    <row r="34" spans="1:16" x14ac:dyDescent="0.2">
      <c r="A34" s="29"/>
      <c r="B34" s="101"/>
      <c r="C34" s="41"/>
      <c r="D34" s="136"/>
      <c r="E34" s="108"/>
      <c r="F34" s="69"/>
      <c r="G34" s="35"/>
      <c r="H34" s="215"/>
      <c r="I34" s="215"/>
      <c r="J34" s="215"/>
      <c r="K34" s="215"/>
      <c r="L34" s="215"/>
      <c r="M34" s="215"/>
      <c r="N34" s="215"/>
    </row>
    <row r="35" spans="1:16" x14ac:dyDescent="0.2">
      <c r="A35" s="29"/>
      <c r="B35" s="101"/>
      <c r="C35" s="41"/>
      <c r="D35" s="144"/>
      <c r="E35" s="153"/>
      <c r="F35" s="69"/>
      <c r="G35" s="35"/>
      <c r="H35" s="215"/>
      <c r="I35" s="215"/>
      <c r="J35" s="215"/>
      <c r="K35" s="215"/>
      <c r="L35" s="215"/>
      <c r="M35" s="215"/>
      <c r="N35" s="215"/>
    </row>
    <row r="36" spans="1:16" x14ac:dyDescent="0.2">
      <c r="A36" s="29"/>
      <c r="B36" s="101"/>
      <c r="C36" s="41"/>
      <c r="D36" s="130"/>
      <c r="E36" s="102"/>
      <c r="F36" s="69"/>
      <c r="G36" s="35"/>
      <c r="H36" s="215"/>
      <c r="I36" s="215"/>
      <c r="J36" s="215"/>
      <c r="K36" s="215"/>
      <c r="L36" s="215"/>
      <c r="M36" s="215"/>
      <c r="N36" s="215"/>
      <c r="P36" s="164"/>
    </row>
    <row r="37" spans="1:16" x14ac:dyDescent="0.2">
      <c r="A37" s="29"/>
      <c r="B37" s="101"/>
      <c r="C37" s="41"/>
      <c r="D37" s="130"/>
      <c r="E37" s="102"/>
      <c r="F37" s="69"/>
      <c r="G37" s="35"/>
      <c r="H37" s="215"/>
      <c r="I37" s="215"/>
      <c r="J37" s="215"/>
      <c r="K37" s="215"/>
      <c r="L37" s="215"/>
      <c r="M37" s="215"/>
      <c r="N37" s="215"/>
      <c r="P37" s="164"/>
    </row>
    <row r="38" spans="1:16" x14ac:dyDescent="0.2">
      <c r="A38" s="29"/>
      <c r="B38" s="101"/>
      <c r="C38" s="31"/>
      <c r="D38" s="130"/>
      <c r="E38" s="131"/>
      <c r="F38" s="280"/>
      <c r="G38" s="35"/>
      <c r="H38" s="215"/>
      <c r="I38" s="215"/>
      <c r="J38" s="215"/>
      <c r="K38" s="215"/>
      <c r="L38" s="215"/>
      <c r="M38" s="215"/>
      <c r="N38" s="215"/>
    </row>
    <row r="39" spans="1:16" x14ac:dyDescent="0.2">
      <c r="A39" s="29"/>
      <c r="B39" s="101"/>
      <c r="C39" s="41"/>
      <c r="D39" s="118"/>
      <c r="E39" s="108"/>
      <c r="F39" s="276"/>
      <c r="G39" s="35"/>
      <c r="H39" s="215"/>
      <c r="I39" s="215"/>
      <c r="J39" s="215"/>
      <c r="K39" s="215"/>
      <c r="L39" s="215"/>
      <c r="M39" s="215"/>
      <c r="N39" s="215"/>
    </row>
    <row r="40" spans="1:16" x14ac:dyDescent="0.2">
      <c r="A40" s="29"/>
      <c r="B40" s="101"/>
      <c r="C40" s="41"/>
      <c r="D40" s="144"/>
      <c r="E40" s="108"/>
      <c r="F40" s="276"/>
      <c r="G40" s="35"/>
      <c r="H40" s="215"/>
      <c r="I40" s="215"/>
      <c r="J40" s="215"/>
      <c r="K40" s="215"/>
      <c r="L40" s="215"/>
      <c r="M40" s="215"/>
      <c r="N40" s="215"/>
    </row>
    <row r="41" spans="1:16" x14ac:dyDescent="0.2">
      <c r="A41" s="29"/>
      <c r="B41" s="101"/>
      <c r="C41" s="41"/>
      <c r="D41" s="144"/>
      <c r="E41" s="108"/>
      <c r="F41" s="149"/>
      <c r="G41" s="35"/>
      <c r="H41" s="215"/>
      <c r="I41" s="215"/>
      <c r="J41" s="215"/>
      <c r="K41" s="215"/>
      <c r="L41" s="215"/>
      <c r="M41" s="215"/>
      <c r="N41" s="215"/>
    </row>
    <row r="42" spans="1:16" x14ac:dyDescent="0.2">
      <c r="A42" s="61"/>
      <c r="B42" s="101"/>
      <c r="C42" s="41"/>
      <c r="D42" s="144"/>
      <c r="E42" s="108"/>
      <c r="F42" s="149"/>
      <c r="G42" s="71"/>
      <c r="H42" s="215"/>
      <c r="I42" s="215"/>
      <c r="J42" s="215"/>
      <c r="K42" s="215"/>
      <c r="L42" s="215"/>
      <c r="M42" s="215"/>
      <c r="N42" s="215"/>
    </row>
    <row r="43" spans="1:16" ht="13.5" thickBot="1" x14ac:dyDescent="0.25">
      <c r="A43" s="212"/>
      <c r="B43" s="132"/>
      <c r="C43" s="115"/>
      <c r="D43" s="115"/>
      <c r="E43" s="132"/>
      <c r="F43" s="49" t="s">
        <v>15</v>
      </c>
      <c r="G43" s="213">
        <f>SUM(G10:G42)</f>
        <v>161500</v>
      </c>
      <c r="H43" s="246"/>
      <c r="I43" s="246"/>
      <c r="J43" s="246"/>
      <c r="K43" s="246"/>
      <c r="L43" s="246"/>
      <c r="M43" s="246"/>
      <c r="N43" s="246"/>
    </row>
    <row r="44" spans="1:16" ht="13.5" thickTop="1" x14ac:dyDescent="0.2">
      <c r="A44" s="1149" t="s">
        <v>631</v>
      </c>
      <c r="B44" s="1150"/>
      <c r="C44" s="1150"/>
      <c r="D44" s="1150"/>
      <c r="E44" s="1150"/>
      <c r="F44" s="1150"/>
      <c r="G44" s="1151"/>
      <c r="H44" s="22"/>
      <c r="I44" s="22"/>
      <c r="J44" s="22"/>
      <c r="K44" s="22"/>
      <c r="L44" s="22"/>
      <c r="M44" s="22"/>
      <c r="N44" s="22"/>
    </row>
    <row r="45" spans="1:16" ht="13.5" thickBot="1" x14ac:dyDescent="0.25">
      <c r="A45" s="52"/>
      <c r="B45" s="103"/>
      <c r="C45" s="355" t="s">
        <v>632</v>
      </c>
      <c r="D45" s="54"/>
      <c r="E45" s="103"/>
      <c r="F45" s="55"/>
      <c r="G45" s="56"/>
    </row>
    <row r="46" spans="1:16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  <c r="H46" s="4"/>
      <c r="I46" s="4"/>
      <c r="J46" s="4"/>
      <c r="K46" s="4"/>
      <c r="L46" s="4"/>
      <c r="M46" s="4"/>
      <c r="N46" s="4"/>
    </row>
    <row r="47" spans="1:16" x14ac:dyDescent="0.2">
      <c r="A47" s="1134" t="s">
        <v>17</v>
      </c>
      <c r="B47" s="1135"/>
      <c r="C47" s="1135"/>
      <c r="D47" s="39"/>
      <c r="E47" s="1136"/>
      <c r="F47" s="1137"/>
      <c r="G47" s="1138"/>
      <c r="H47" s="176"/>
      <c r="I47" s="176"/>
      <c r="J47" s="176"/>
      <c r="K47" s="176"/>
      <c r="L47" s="176"/>
      <c r="M47" s="176"/>
      <c r="N47" s="176"/>
    </row>
    <row r="48" spans="1:16" x14ac:dyDescent="0.2">
      <c r="A48" s="1134" t="s">
        <v>38</v>
      </c>
      <c r="B48" s="1135"/>
      <c r="C48" s="1135"/>
      <c r="D48" s="73" t="s">
        <v>478</v>
      </c>
      <c r="E48" s="1139" t="s">
        <v>142</v>
      </c>
      <c r="F48" s="1139"/>
      <c r="G48" s="1140"/>
      <c r="H48" s="1"/>
      <c r="I48" s="1"/>
      <c r="J48" s="1"/>
      <c r="K48" s="1"/>
      <c r="L48" s="1"/>
      <c r="M48" s="1"/>
      <c r="N48" s="1"/>
    </row>
    <row r="49" spans="1:14" ht="13.5" thickBot="1" x14ac:dyDescent="0.25">
      <c r="A49" s="1141" t="s">
        <v>39</v>
      </c>
      <c r="B49" s="1142"/>
      <c r="C49" s="1142"/>
      <c r="D49" s="91" t="s">
        <v>479</v>
      </c>
      <c r="E49" s="1143" t="s">
        <v>0</v>
      </c>
      <c r="F49" s="1143"/>
      <c r="G49" s="1144"/>
      <c r="H49" s="4"/>
      <c r="I49" s="4"/>
      <c r="J49" s="4"/>
      <c r="K49" s="4"/>
      <c r="L49" s="4"/>
      <c r="M49" s="4"/>
      <c r="N49" s="4"/>
    </row>
    <row r="50" spans="1:14" ht="16.5" x14ac:dyDescent="0.25">
      <c r="A50" s="1152" t="s">
        <v>29</v>
      </c>
      <c r="B50" s="1153"/>
      <c r="C50" s="1153"/>
      <c r="D50" s="1153"/>
      <c r="E50" s="1153"/>
      <c r="F50" s="1153"/>
      <c r="G50" s="1154"/>
      <c r="H50" s="251"/>
      <c r="I50" s="251"/>
      <c r="J50" s="251"/>
    </row>
    <row r="51" spans="1:14" x14ac:dyDescent="0.2">
      <c r="A51" s="1155" t="s">
        <v>48</v>
      </c>
      <c r="B51" s="1156"/>
      <c r="C51" s="1156"/>
      <c r="D51" s="1156"/>
      <c r="E51" s="1156"/>
      <c r="F51" s="1156"/>
      <c r="G51" s="1157"/>
      <c r="H51" s="250"/>
      <c r="I51" s="250"/>
      <c r="J51" s="250"/>
    </row>
    <row r="52" spans="1:14" x14ac:dyDescent="0.2">
      <c r="A52" s="1158" t="s">
        <v>49</v>
      </c>
      <c r="B52" s="1159"/>
      <c r="C52" s="1159"/>
      <c r="D52" s="1159"/>
      <c r="E52" s="1159"/>
      <c r="F52" s="1159"/>
      <c r="G52" s="1160"/>
      <c r="H52" s="4"/>
      <c r="I52" s="4"/>
      <c r="J52" s="4"/>
    </row>
    <row r="53" spans="1:14" x14ac:dyDescent="0.2">
      <c r="A53" s="6"/>
      <c r="B53" s="99"/>
      <c r="C53" s="8"/>
      <c r="D53" s="9"/>
      <c r="E53" s="99"/>
      <c r="F53" s="10"/>
      <c r="G53" s="11" t="s">
        <v>20</v>
      </c>
      <c r="H53" s="252"/>
      <c r="I53" s="252"/>
      <c r="J53" s="252"/>
    </row>
    <row r="54" spans="1:14" x14ac:dyDescent="0.2">
      <c r="A54" s="12" t="s">
        <v>1</v>
      </c>
      <c r="B54" s="13"/>
      <c r="C54" s="14" t="s">
        <v>36</v>
      </c>
      <c r="D54" s="13"/>
      <c r="E54" s="343" t="s">
        <v>714</v>
      </c>
      <c r="F54" s="98"/>
      <c r="G54" s="344" t="s">
        <v>712</v>
      </c>
      <c r="H54" s="411"/>
      <c r="I54" s="411"/>
      <c r="J54" s="411"/>
    </row>
    <row r="55" spans="1:14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14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14" x14ac:dyDescent="0.2">
      <c r="A57" s="6"/>
      <c r="B57" s="99"/>
      <c r="C57" s="8"/>
      <c r="D57" s="8"/>
      <c r="E57" s="1147"/>
      <c r="F57" s="1148"/>
      <c r="G57" s="25"/>
    </row>
    <row r="58" spans="1:14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  <c r="H58" s="253"/>
      <c r="I58" s="253"/>
      <c r="J58" s="253"/>
    </row>
    <row r="59" spans="1:14" ht="13.5" thickTop="1" x14ac:dyDescent="0.2">
      <c r="A59" s="29"/>
      <c r="B59" s="101"/>
      <c r="C59" s="352"/>
      <c r="D59" s="357" t="s">
        <v>709</v>
      </c>
      <c r="E59" s="108"/>
      <c r="F59" s="69"/>
      <c r="G59" s="261"/>
      <c r="H59" s="336"/>
      <c r="I59" s="336"/>
      <c r="J59" s="336"/>
    </row>
    <row r="60" spans="1:14" x14ac:dyDescent="0.2">
      <c r="A60" s="29">
        <v>1</v>
      </c>
      <c r="B60" s="101"/>
      <c r="C60" s="352" t="s">
        <v>149</v>
      </c>
      <c r="D60" s="351" t="s">
        <v>708</v>
      </c>
      <c r="E60" s="108">
        <v>800</v>
      </c>
      <c r="F60" s="69">
        <v>200</v>
      </c>
      <c r="G60" s="35">
        <f>F60*E60</f>
        <v>160000</v>
      </c>
      <c r="H60" s="215"/>
      <c r="I60" s="215"/>
      <c r="J60" s="215"/>
    </row>
    <row r="61" spans="1:14" x14ac:dyDescent="0.2">
      <c r="A61" s="29"/>
      <c r="B61" s="101"/>
      <c r="C61" s="352"/>
      <c r="D61" s="351" t="s">
        <v>415</v>
      </c>
      <c r="E61" s="108"/>
      <c r="F61" s="276"/>
      <c r="G61" s="35"/>
      <c r="H61" s="215"/>
      <c r="I61" s="215"/>
      <c r="J61" s="215"/>
    </row>
    <row r="62" spans="1:14" x14ac:dyDescent="0.2">
      <c r="A62" s="29">
        <v>2</v>
      </c>
      <c r="B62" s="101"/>
      <c r="C62" s="352" t="s">
        <v>149</v>
      </c>
      <c r="D62" s="351" t="s">
        <v>425</v>
      </c>
      <c r="E62" s="108">
        <v>800</v>
      </c>
      <c r="F62" s="69">
        <v>350</v>
      </c>
      <c r="G62" s="35">
        <f>F62*E62</f>
        <v>280000</v>
      </c>
      <c r="H62" s="215"/>
      <c r="I62" s="215"/>
      <c r="J62" s="215"/>
    </row>
    <row r="63" spans="1:14" x14ac:dyDescent="0.2">
      <c r="A63" s="29"/>
      <c r="B63" s="105"/>
      <c r="C63" s="352"/>
      <c r="D63" s="357" t="s">
        <v>358</v>
      </c>
      <c r="E63" s="102"/>
      <c r="F63" s="69"/>
      <c r="G63" s="35"/>
      <c r="H63" s="215"/>
      <c r="I63" s="215"/>
      <c r="J63" s="215"/>
    </row>
    <row r="64" spans="1:14" x14ac:dyDescent="0.2">
      <c r="A64" s="29"/>
      <c r="B64" s="105"/>
      <c r="C64" s="41"/>
      <c r="D64" s="357" t="s">
        <v>710</v>
      </c>
      <c r="E64" s="102"/>
      <c r="F64" s="69"/>
      <c r="G64" s="35"/>
      <c r="H64" s="215"/>
      <c r="I64" s="215"/>
      <c r="J64" s="215"/>
    </row>
    <row r="65" spans="1:10" x14ac:dyDescent="0.2">
      <c r="A65" s="29">
        <v>3</v>
      </c>
      <c r="B65" s="151"/>
      <c r="C65" s="366" t="s">
        <v>300</v>
      </c>
      <c r="D65" s="357" t="s">
        <v>713</v>
      </c>
      <c r="E65" s="108">
        <v>200</v>
      </c>
      <c r="F65" s="277">
        <v>450</v>
      </c>
      <c r="G65" s="35">
        <f>F65*E65</f>
        <v>90000</v>
      </c>
      <c r="H65" s="215"/>
      <c r="I65" s="215"/>
      <c r="J65" s="215"/>
    </row>
    <row r="66" spans="1:10" x14ac:dyDescent="0.2">
      <c r="A66" s="29"/>
      <c r="B66" s="151"/>
      <c r="C66" s="119"/>
      <c r="D66" s="364" t="s">
        <v>358</v>
      </c>
      <c r="E66" s="108"/>
      <c r="F66" s="277"/>
      <c r="G66" s="35"/>
      <c r="H66" s="215"/>
      <c r="I66" s="215"/>
      <c r="J66" s="215"/>
    </row>
    <row r="67" spans="1:10" x14ac:dyDescent="0.2">
      <c r="A67" s="29"/>
      <c r="B67" s="101"/>
      <c r="C67" s="41"/>
      <c r="D67" s="144"/>
      <c r="E67" s="104"/>
      <c r="F67" s="69"/>
      <c r="G67" s="35"/>
      <c r="H67" s="215"/>
      <c r="I67" s="215"/>
      <c r="J67" s="215"/>
    </row>
    <row r="68" spans="1:10" x14ac:dyDescent="0.2">
      <c r="A68" s="29"/>
      <c r="B68" s="106"/>
      <c r="C68" s="41"/>
      <c r="D68" s="136"/>
      <c r="E68" s="104"/>
      <c r="F68" s="69"/>
      <c r="G68" s="35"/>
      <c r="H68" s="215"/>
      <c r="I68" s="215"/>
      <c r="J68" s="215"/>
    </row>
    <row r="69" spans="1:10" x14ac:dyDescent="0.2">
      <c r="A69" s="29"/>
      <c r="B69" s="105"/>
      <c r="C69" s="41"/>
      <c r="D69" s="357" t="s">
        <v>8</v>
      </c>
      <c r="E69" s="108"/>
      <c r="F69" s="278"/>
      <c r="G69" s="35"/>
      <c r="H69" s="215"/>
      <c r="I69" s="215"/>
      <c r="J69" s="215"/>
    </row>
    <row r="70" spans="1:10" x14ac:dyDescent="0.2">
      <c r="A70" s="29"/>
      <c r="B70" s="107"/>
      <c r="C70" s="41"/>
      <c r="D70" s="136"/>
      <c r="E70" s="153"/>
      <c r="F70" s="69"/>
      <c r="G70" s="35"/>
      <c r="H70" s="215"/>
      <c r="I70" s="215"/>
      <c r="J70" s="215"/>
    </row>
    <row r="71" spans="1:10" x14ac:dyDescent="0.2">
      <c r="A71" s="29"/>
      <c r="B71" s="107"/>
      <c r="C71" s="41"/>
      <c r="D71" s="67"/>
      <c r="E71" s="153"/>
      <c r="F71" s="69"/>
      <c r="G71" s="35"/>
      <c r="H71" s="215"/>
      <c r="I71" s="215"/>
      <c r="J71" s="215"/>
    </row>
    <row r="72" spans="1:10" x14ac:dyDescent="0.2">
      <c r="A72" s="29"/>
      <c r="B72" s="101"/>
      <c r="C72" s="41"/>
      <c r="D72" s="67"/>
      <c r="E72" s="108"/>
      <c r="F72" s="69"/>
      <c r="G72" s="35"/>
      <c r="H72" s="215"/>
      <c r="I72" s="215"/>
      <c r="J72" s="215"/>
    </row>
    <row r="73" spans="1:10" x14ac:dyDescent="0.2">
      <c r="A73" s="29"/>
      <c r="B73" s="101"/>
      <c r="C73" s="41"/>
      <c r="D73" s="144"/>
      <c r="E73" s="153"/>
      <c r="F73" s="69"/>
      <c r="G73" s="35"/>
      <c r="H73" s="215"/>
      <c r="I73" s="215"/>
      <c r="J73" s="215"/>
    </row>
    <row r="74" spans="1:10" x14ac:dyDescent="0.2">
      <c r="A74" s="29"/>
      <c r="B74" s="106"/>
      <c r="C74" s="41"/>
      <c r="D74" s="365" t="s">
        <v>8</v>
      </c>
      <c r="E74" s="104"/>
      <c r="F74" s="279"/>
      <c r="G74" s="35"/>
      <c r="H74" s="215"/>
      <c r="I74" s="215"/>
      <c r="J74" s="215"/>
    </row>
    <row r="75" spans="1:10" x14ac:dyDescent="0.2">
      <c r="A75" s="29"/>
      <c r="B75" s="105"/>
      <c r="C75" s="41"/>
      <c r="D75" s="130"/>
      <c r="E75" s="104"/>
      <c r="F75" s="279"/>
      <c r="G75" s="35"/>
      <c r="H75" s="215"/>
      <c r="I75" s="215"/>
      <c r="J75" s="215"/>
    </row>
    <row r="76" spans="1:10" x14ac:dyDescent="0.2">
      <c r="A76" s="29"/>
      <c r="B76" s="105"/>
      <c r="C76" s="41"/>
      <c r="D76" s="67"/>
      <c r="E76" s="104"/>
      <c r="F76" s="279"/>
      <c r="G76" s="35"/>
      <c r="H76" s="215"/>
      <c r="I76" s="215"/>
      <c r="J76" s="215"/>
    </row>
    <row r="77" spans="1:10" x14ac:dyDescent="0.2">
      <c r="A77" s="29"/>
      <c r="B77" s="101"/>
      <c r="C77" s="41"/>
      <c r="D77" s="67"/>
      <c r="E77" s="104"/>
      <c r="F77" s="279"/>
      <c r="G77" s="35"/>
      <c r="H77" s="215"/>
      <c r="I77" s="215"/>
      <c r="J77" s="215"/>
    </row>
    <row r="78" spans="1:10" x14ac:dyDescent="0.2">
      <c r="A78" s="29"/>
      <c r="B78" s="101"/>
      <c r="C78" s="41"/>
      <c r="D78" s="136"/>
      <c r="E78" s="104"/>
      <c r="F78" s="279"/>
      <c r="G78" s="35"/>
      <c r="H78" s="215"/>
      <c r="I78" s="215"/>
      <c r="J78" s="215"/>
    </row>
    <row r="79" spans="1:10" x14ac:dyDescent="0.2">
      <c r="A79" s="29"/>
      <c r="B79" s="101"/>
      <c r="C79" s="41"/>
      <c r="D79" s="136"/>
      <c r="E79" s="104"/>
      <c r="F79" s="279"/>
      <c r="G79" s="35"/>
      <c r="H79" s="215"/>
      <c r="I79" s="215"/>
      <c r="J79" s="215"/>
    </row>
    <row r="80" spans="1:10" x14ac:dyDescent="0.2">
      <c r="A80" s="29"/>
      <c r="B80" s="101"/>
      <c r="C80" s="41"/>
      <c r="D80" s="67"/>
      <c r="E80" s="104"/>
      <c r="F80" s="279"/>
      <c r="G80" s="35"/>
      <c r="H80" s="215"/>
      <c r="I80" s="215"/>
      <c r="J80" s="215"/>
    </row>
    <row r="81" spans="1:10" x14ac:dyDescent="0.2">
      <c r="A81" s="29"/>
      <c r="B81" s="101"/>
      <c r="C81" s="41"/>
      <c r="D81" s="67"/>
      <c r="E81" s="104"/>
      <c r="F81" s="279"/>
      <c r="G81" s="35"/>
      <c r="H81" s="215"/>
      <c r="I81" s="215"/>
      <c r="J81" s="215"/>
    </row>
    <row r="82" spans="1:10" x14ac:dyDescent="0.2">
      <c r="A82" s="29"/>
      <c r="B82" s="101"/>
      <c r="C82" s="41"/>
      <c r="D82" s="67" t="s">
        <v>150</v>
      </c>
      <c r="E82" s="104"/>
      <c r="F82" s="279"/>
      <c r="G82" s="35"/>
      <c r="H82" s="215"/>
      <c r="I82" s="215"/>
      <c r="J82" s="215"/>
    </row>
    <row r="83" spans="1:10" x14ac:dyDescent="0.2">
      <c r="A83" s="29"/>
      <c r="B83" s="101"/>
      <c r="C83" s="41"/>
      <c r="D83" s="67"/>
      <c r="E83" s="104"/>
      <c r="F83" s="279"/>
      <c r="G83" s="35"/>
      <c r="H83" s="215"/>
      <c r="I83" s="215"/>
      <c r="J83" s="215"/>
    </row>
    <row r="84" spans="1:10" x14ac:dyDescent="0.2">
      <c r="A84" s="29"/>
      <c r="B84" s="101"/>
      <c r="C84" s="41"/>
      <c r="D84" s="136"/>
      <c r="E84" s="108"/>
      <c r="F84" s="69"/>
      <c r="G84" s="35"/>
      <c r="H84" s="215"/>
      <c r="I84" s="215"/>
      <c r="J84" s="215"/>
    </row>
    <row r="85" spans="1:10" x14ac:dyDescent="0.2">
      <c r="A85" s="29"/>
      <c r="B85" s="101"/>
      <c r="C85" s="41"/>
      <c r="D85" s="144"/>
      <c r="E85" s="153"/>
      <c r="F85" s="69"/>
      <c r="G85" s="35"/>
      <c r="H85" s="215"/>
      <c r="I85" s="215"/>
      <c r="J85" s="215"/>
    </row>
    <row r="86" spans="1:10" x14ac:dyDescent="0.2">
      <c r="A86" s="29"/>
      <c r="B86" s="101"/>
      <c r="C86" s="41"/>
      <c r="D86" s="130"/>
      <c r="E86" s="102"/>
      <c r="F86" s="69"/>
      <c r="G86" s="35"/>
      <c r="H86" s="215"/>
      <c r="I86" s="215"/>
      <c r="J86" s="215"/>
    </row>
    <row r="87" spans="1:10" x14ac:dyDescent="0.2">
      <c r="A87" s="29"/>
      <c r="B87" s="101"/>
      <c r="C87" s="31"/>
      <c r="D87" s="130"/>
      <c r="E87" s="131"/>
      <c r="F87" s="280"/>
      <c r="G87" s="35"/>
      <c r="H87" s="215"/>
      <c r="I87" s="215"/>
      <c r="J87" s="215"/>
    </row>
    <row r="88" spans="1:10" x14ac:dyDescent="0.2">
      <c r="A88" s="29"/>
      <c r="B88" s="101"/>
      <c r="C88" s="41"/>
      <c r="D88" s="118"/>
      <c r="E88" s="108"/>
      <c r="F88" s="276"/>
      <c r="G88" s="35"/>
      <c r="H88" s="215"/>
      <c r="I88" s="215"/>
      <c r="J88" s="215"/>
    </row>
    <row r="89" spans="1:10" x14ac:dyDescent="0.2">
      <c r="A89" s="29"/>
      <c r="B89" s="101"/>
      <c r="C89" s="41"/>
      <c r="D89" s="144"/>
      <c r="E89" s="108"/>
      <c r="F89" s="276"/>
      <c r="G89" s="35"/>
      <c r="H89" s="215"/>
      <c r="I89" s="215"/>
      <c r="J89" s="215"/>
    </row>
    <row r="90" spans="1:10" x14ac:dyDescent="0.2">
      <c r="A90" s="29"/>
      <c r="B90" s="101"/>
      <c r="C90" s="41"/>
      <c r="D90" s="144"/>
      <c r="E90" s="108"/>
      <c r="F90" s="149"/>
      <c r="G90" s="35"/>
      <c r="H90" s="215"/>
      <c r="I90" s="215"/>
      <c r="J90" s="215"/>
    </row>
    <row r="91" spans="1:10" x14ac:dyDescent="0.2">
      <c r="A91" s="61"/>
      <c r="B91" s="101"/>
      <c r="C91" s="41"/>
      <c r="D91" s="144"/>
      <c r="E91" s="108"/>
      <c r="F91" s="149"/>
      <c r="G91" s="71"/>
      <c r="H91" s="215"/>
      <c r="I91" s="215"/>
      <c r="J91" s="215"/>
    </row>
    <row r="92" spans="1:10" ht="13.5" thickBot="1" x14ac:dyDescent="0.25">
      <c r="A92" s="212"/>
      <c r="B92" s="132"/>
      <c r="C92" s="115"/>
      <c r="D92" s="115"/>
      <c r="E92" s="132"/>
      <c r="F92" s="49" t="s">
        <v>15</v>
      </c>
      <c r="G92" s="213">
        <f>SUM(G60:G91)</f>
        <v>530000</v>
      </c>
      <c r="H92" s="246"/>
      <c r="I92" s="246"/>
      <c r="J92" s="246"/>
    </row>
    <row r="93" spans="1:10" ht="13.5" thickTop="1" x14ac:dyDescent="0.2">
      <c r="A93" s="1149" t="s">
        <v>711</v>
      </c>
      <c r="B93" s="1150"/>
      <c r="C93" s="1150"/>
      <c r="D93" s="1150"/>
      <c r="E93" s="1150"/>
      <c r="F93" s="1150"/>
      <c r="G93" s="1151"/>
      <c r="H93" s="22"/>
      <c r="I93" s="22"/>
      <c r="J93" s="22"/>
    </row>
    <row r="94" spans="1:10" ht="13.5" thickBot="1" x14ac:dyDescent="0.25">
      <c r="A94" s="52"/>
      <c r="B94" s="103"/>
      <c r="C94" s="355" t="s">
        <v>8</v>
      </c>
      <c r="D94" s="54"/>
      <c r="E94" s="103"/>
      <c r="F94" s="55"/>
      <c r="G94" s="56"/>
    </row>
    <row r="95" spans="1:10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  <c r="H95" s="4"/>
      <c r="I95" s="4"/>
      <c r="J95" s="4"/>
    </row>
    <row r="96" spans="1:10" x14ac:dyDescent="0.2">
      <c r="A96" s="1134" t="s">
        <v>17</v>
      </c>
      <c r="B96" s="1135"/>
      <c r="C96" s="1135"/>
      <c r="D96" s="39"/>
      <c r="E96" s="1136"/>
      <c r="F96" s="1137"/>
      <c r="G96" s="1138"/>
      <c r="H96" s="176"/>
      <c r="I96" s="176"/>
      <c r="J96" s="176"/>
    </row>
    <row r="97" spans="1:10" x14ac:dyDescent="0.2">
      <c r="A97" s="1134" t="s">
        <v>38</v>
      </c>
      <c r="B97" s="1135"/>
      <c r="C97" s="1135"/>
      <c r="D97" s="73" t="s">
        <v>478</v>
      </c>
      <c r="E97" s="1139" t="s">
        <v>142</v>
      </c>
      <c r="F97" s="1139"/>
      <c r="G97" s="1140"/>
      <c r="H97" s="1"/>
      <c r="I97" s="1"/>
      <c r="J97" s="1"/>
    </row>
    <row r="98" spans="1:10" ht="13.5" thickBot="1" x14ac:dyDescent="0.25">
      <c r="A98" s="1141" t="s">
        <v>39</v>
      </c>
      <c r="B98" s="1142"/>
      <c r="C98" s="1142"/>
      <c r="D98" s="91" t="s">
        <v>479</v>
      </c>
      <c r="E98" s="1143" t="s">
        <v>0</v>
      </c>
      <c r="F98" s="1143"/>
      <c r="G98" s="1144"/>
      <c r="H98" s="4"/>
      <c r="I98" s="4"/>
      <c r="J98" s="4"/>
    </row>
    <row r="99" spans="1:10" ht="16.5" x14ac:dyDescent="0.25">
      <c r="A99" s="1152" t="s">
        <v>29</v>
      </c>
      <c r="B99" s="1153"/>
      <c r="C99" s="1153"/>
      <c r="D99" s="1153"/>
      <c r="E99" s="1153"/>
      <c r="F99" s="1153"/>
      <c r="G99" s="1154"/>
      <c r="H99" s="251"/>
      <c r="I99" s="251"/>
      <c r="J99" s="251"/>
    </row>
    <row r="100" spans="1:10" x14ac:dyDescent="0.2">
      <c r="A100" s="1155" t="s">
        <v>48</v>
      </c>
      <c r="B100" s="1156"/>
      <c r="C100" s="1156"/>
      <c r="D100" s="1156"/>
      <c r="E100" s="1156"/>
      <c r="F100" s="1156"/>
      <c r="G100" s="1157"/>
      <c r="H100" s="250"/>
      <c r="I100" s="250"/>
      <c r="J100" s="250"/>
    </row>
    <row r="101" spans="1:10" x14ac:dyDescent="0.2">
      <c r="A101" s="1158" t="s">
        <v>49</v>
      </c>
      <c r="B101" s="1159"/>
      <c r="C101" s="1159"/>
      <c r="D101" s="1159"/>
      <c r="E101" s="1159"/>
      <c r="F101" s="1159"/>
      <c r="G101" s="1160"/>
      <c r="H101" s="4"/>
      <c r="I101" s="4"/>
      <c r="J101" s="4"/>
    </row>
    <row r="102" spans="1:10" x14ac:dyDescent="0.2">
      <c r="A102" s="6"/>
      <c r="B102" s="99"/>
      <c r="C102" s="8"/>
      <c r="D102" s="9"/>
      <c r="E102" s="99"/>
      <c r="F102" s="10"/>
      <c r="G102" s="11" t="s">
        <v>20</v>
      </c>
      <c r="H102" s="252"/>
      <c r="I102" s="252"/>
      <c r="J102" s="252"/>
    </row>
    <row r="103" spans="1:10" x14ac:dyDescent="0.2">
      <c r="A103" s="12" t="s">
        <v>1</v>
      </c>
      <c r="B103" s="13"/>
      <c r="C103" s="14" t="s">
        <v>36</v>
      </c>
      <c r="D103" s="13"/>
      <c r="E103" s="343" t="s">
        <v>908</v>
      </c>
      <c r="F103" s="98"/>
      <c r="G103" s="344" t="s">
        <v>888</v>
      </c>
      <c r="H103" s="411"/>
      <c r="I103" s="411"/>
      <c r="J103" s="411"/>
    </row>
    <row r="104" spans="1:10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10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10" x14ac:dyDescent="0.2">
      <c r="A106" s="6"/>
      <c r="B106" s="99"/>
      <c r="C106" s="8"/>
      <c r="D106" s="8"/>
      <c r="E106" s="1147"/>
      <c r="F106" s="1148"/>
      <c r="G106" s="25"/>
    </row>
    <row r="107" spans="1:10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  <c r="H107" s="253"/>
      <c r="I107" s="253"/>
      <c r="J107" s="253"/>
    </row>
    <row r="108" spans="1:10" ht="13.5" thickTop="1" x14ac:dyDescent="0.2">
      <c r="A108" s="29">
        <v>1</v>
      </c>
      <c r="B108" s="101"/>
      <c r="C108" s="352" t="s">
        <v>149</v>
      </c>
      <c r="D108" s="357" t="s">
        <v>909</v>
      </c>
      <c r="E108" s="108">
        <v>50</v>
      </c>
      <c r="F108" s="69">
        <v>200</v>
      </c>
      <c r="G108" s="261">
        <f>F108*E108</f>
        <v>10000</v>
      </c>
      <c r="H108" s="336"/>
      <c r="I108" s="336"/>
      <c r="J108" s="336"/>
    </row>
    <row r="109" spans="1:10" x14ac:dyDescent="0.2">
      <c r="A109" s="29"/>
      <c r="B109" s="101"/>
      <c r="C109" s="352"/>
      <c r="D109" s="351" t="s">
        <v>542</v>
      </c>
      <c r="E109" s="108"/>
      <c r="F109" s="69"/>
      <c r="G109" s="35"/>
      <c r="H109" s="215"/>
      <c r="I109" s="215"/>
      <c r="J109" s="215"/>
    </row>
    <row r="110" spans="1:10" x14ac:dyDescent="0.2">
      <c r="A110" s="29">
        <v>2</v>
      </c>
      <c r="B110" s="101"/>
      <c r="C110" s="352" t="s">
        <v>149</v>
      </c>
      <c r="D110" s="351" t="s">
        <v>416</v>
      </c>
      <c r="E110" s="108">
        <v>50</v>
      </c>
      <c r="F110" s="276">
        <v>350</v>
      </c>
      <c r="G110" s="35">
        <f>F110*E110</f>
        <v>17500</v>
      </c>
      <c r="H110" s="215"/>
      <c r="I110" s="215"/>
      <c r="J110" s="215"/>
    </row>
    <row r="111" spans="1:10" x14ac:dyDescent="0.2">
      <c r="A111" s="29"/>
      <c r="B111" s="101"/>
      <c r="C111" s="352"/>
      <c r="D111" s="351" t="s">
        <v>358</v>
      </c>
      <c r="E111" s="108"/>
      <c r="F111" s="69"/>
      <c r="G111" s="35"/>
      <c r="H111" s="215"/>
      <c r="I111" s="215"/>
      <c r="J111" s="215"/>
    </row>
    <row r="112" spans="1:10" x14ac:dyDescent="0.2">
      <c r="A112" s="29"/>
      <c r="B112" s="105"/>
      <c r="C112" s="352"/>
      <c r="D112" s="357"/>
      <c r="E112" s="102"/>
      <c r="F112" s="69"/>
      <c r="G112" s="35"/>
      <c r="H112" s="215"/>
      <c r="I112" s="215"/>
      <c r="J112" s="215"/>
    </row>
    <row r="113" spans="1:10" x14ac:dyDescent="0.2">
      <c r="A113" s="29"/>
      <c r="B113" s="105"/>
      <c r="C113" s="41"/>
      <c r="D113" s="357"/>
      <c r="E113" s="102"/>
      <c r="F113" s="69"/>
      <c r="G113" s="35"/>
      <c r="H113" s="215"/>
      <c r="I113" s="215"/>
      <c r="J113" s="215"/>
    </row>
    <row r="114" spans="1:10" x14ac:dyDescent="0.2">
      <c r="A114" s="29"/>
      <c r="B114" s="151"/>
      <c r="C114" s="366"/>
      <c r="D114" s="357"/>
      <c r="E114" s="108"/>
      <c r="F114" s="277"/>
      <c r="G114" s="35"/>
      <c r="H114" s="215"/>
      <c r="I114" s="215"/>
      <c r="J114" s="215"/>
    </row>
    <row r="115" spans="1:10" x14ac:dyDescent="0.2">
      <c r="A115" s="29"/>
      <c r="B115" s="151"/>
      <c r="C115" s="119"/>
      <c r="D115" s="364"/>
      <c r="E115" s="108"/>
      <c r="F115" s="277"/>
      <c r="G115" s="35"/>
      <c r="H115" s="215"/>
      <c r="I115" s="215"/>
      <c r="J115" s="215"/>
    </row>
    <row r="116" spans="1:10" x14ac:dyDescent="0.2">
      <c r="A116" s="29"/>
      <c r="B116" s="101"/>
      <c r="C116" s="41"/>
      <c r="D116" s="144"/>
      <c r="E116" s="104"/>
      <c r="F116" s="69"/>
      <c r="G116" s="35"/>
      <c r="H116" s="215"/>
      <c r="I116" s="215"/>
      <c r="J116" s="215"/>
    </row>
    <row r="117" spans="1:10" x14ac:dyDescent="0.2">
      <c r="A117" s="29"/>
      <c r="B117" s="106"/>
      <c r="C117" s="41"/>
      <c r="D117" s="136"/>
      <c r="E117" s="104"/>
      <c r="F117" s="69"/>
      <c r="G117" s="35"/>
      <c r="H117" s="215"/>
      <c r="I117" s="215"/>
      <c r="J117" s="215"/>
    </row>
    <row r="118" spans="1:10" x14ac:dyDescent="0.2">
      <c r="A118" s="29"/>
      <c r="B118" s="105"/>
      <c r="C118" s="41"/>
      <c r="D118" s="357" t="s">
        <v>8</v>
      </c>
      <c r="E118" s="108"/>
      <c r="F118" s="278"/>
      <c r="G118" s="35"/>
      <c r="H118" s="215"/>
      <c r="I118" s="215"/>
      <c r="J118" s="215"/>
    </row>
    <row r="119" spans="1:10" x14ac:dyDescent="0.2">
      <c r="A119" s="29"/>
      <c r="B119" s="107"/>
      <c r="C119" s="41"/>
      <c r="D119" s="136"/>
      <c r="E119" s="153"/>
      <c r="F119" s="69"/>
      <c r="G119" s="35"/>
      <c r="H119" s="215"/>
      <c r="I119" s="215"/>
      <c r="J119" s="215"/>
    </row>
    <row r="120" spans="1:10" x14ac:dyDescent="0.2">
      <c r="A120" s="29"/>
      <c r="B120" s="107"/>
      <c r="C120" s="41"/>
      <c r="D120" s="67"/>
      <c r="E120" s="153"/>
      <c r="F120" s="69"/>
      <c r="G120" s="35"/>
      <c r="H120" s="215"/>
      <c r="I120" s="215"/>
      <c r="J120" s="215"/>
    </row>
    <row r="121" spans="1:10" x14ac:dyDescent="0.2">
      <c r="A121" s="29"/>
      <c r="B121" s="101"/>
      <c r="C121" s="41"/>
      <c r="D121" s="67"/>
      <c r="E121" s="108"/>
      <c r="F121" s="69"/>
      <c r="G121" s="35"/>
      <c r="H121" s="215"/>
      <c r="I121" s="215"/>
      <c r="J121" s="215"/>
    </row>
    <row r="122" spans="1:10" x14ac:dyDescent="0.2">
      <c r="A122" s="29"/>
      <c r="B122" s="101"/>
      <c r="C122" s="41"/>
      <c r="D122" s="144"/>
      <c r="E122" s="153"/>
      <c r="F122" s="69"/>
      <c r="G122" s="35"/>
      <c r="H122" s="215"/>
      <c r="I122" s="215"/>
      <c r="J122" s="215"/>
    </row>
    <row r="123" spans="1:10" x14ac:dyDescent="0.2">
      <c r="A123" s="29"/>
      <c r="B123" s="106"/>
      <c r="C123" s="41"/>
      <c r="D123" s="365" t="s">
        <v>8</v>
      </c>
      <c r="E123" s="104"/>
      <c r="F123" s="279"/>
      <c r="G123" s="35"/>
      <c r="H123" s="215"/>
      <c r="I123" s="215"/>
      <c r="J123" s="215"/>
    </row>
    <row r="124" spans="1:10" x14ac:dyDescent="0.2">
      <c r="A124" s="29"/>
      <c r="B124" s="105"/>
      <c r="C124" s="41"/>
      <c r="D124" s="130"/>
      <c r="E124" s="104"/>
      <c r="F124" s="279"/>
      <c r="G124" s="35"/>
      <c r="H124" s="215"/>
      <c r="I124" s="215"/>
      <c r="J124" s="215"/>
    </row>
    <row r="125" spans="1:10" x14ac:dyDescent="0.2">
      <c r="A125" s="29"/>
      <c r="B125" s="105"/>
      <c r="C125" s="41"/>
      <c r="D125" s="67"/>
      <c r="E125" s="104"/>
      <c r="F125" s="279"/>
      <c r="G125" s="35"/>
      <c r="H125" s="215"/>
      <c r="I125" s="215"/>
      <c r="J125" s="215"/>
    </row>
    <row r="126" spans="1:10" x14ac:dyDescent="0.2">
      <c r="A126" s="29"/>
      <c r="B126" s="101"/>
      <c r="C126" s="41"/>
      <c r="D126" s="67"/>
      <c r="E126" s="104"/>
      <c r="F126" s="279"/>
      <c r="G126" s="35"/>
      <c r="H126" s="215"/>
      <c r="I126" s="215"/>
      <c r="J126" s="215"/>
    </row>
    <row r="127" spans="1:10" x14ac:dyDescent="0.2">
      <c r="A127" s="29"/>
      <c r="B127" s="101"/>
      <c r="C127" s="41"/>
      <c r="D127" s="136"/>
      <c r="E127" s="104"/>
      <c r="F127" s="279"/>
      <c r="G127" s="35"/>
      <c r="H127" s="215"/>
      <c r="I127" s="215"/>
      <c r="J127" s="215"/>
    </row>
    <row r="128" spans="1:10" x14ac:dyDescent="0.2">
      <c r="A128" s="29"/>
      <c r="B128" s="101"/>
      <c r="C128" s="41"/>
      <c r="D128" s="136"/>
      <c r="E128" s="104"/>
      <c r="F128" s="279"/>
      <c r="G128" s="35"/>
      <c r="H128" s="215"/>
      <c r="I128" s="215"/>
      <c r="J128" s="215"/>
    </row>
    <row r="129" spans="1:10" x14ac:dyDescent="0.2">
      <c r="A129" s="29"/>
      <c r="B129" s="101"/>
      <c r="C129" s="41"/>
      <c r="D129" s="67"/>
      <c r="E129" s="104"/>
      <c r="F129" s="279"/>
      <c r="G129" s="35"/>
      <c r="H129" s="215"/>
      <c r="I129" s="215"/>
      <c r="J129" s="215"/>
    </row>
    <row r="130" spans="1:10" x14ac:dyDescent="0.2">
      <c r="A130" s="29"/>
      <c r="B130" s="101"/>
      <c r="C130" s="41"/>
      <c r="D130" s="67"/>
      <c r="E130" s="104"/>
      <c r="F130" s="279"/>
      <c r="G130" s="35"/>
      <c r="H130" s="215"/>
      <c r="I130" s="215"/>
      <c r="J130" s="215"/>
    </row>
    <row r="131" spans="1:10" x14ac:dyDescent="0.2">
      <c r="A131" s="29"/>
      <c r="B131" s="101"/>
      <c r="C131" s="41"/>
      <c r="D131" s="67"/>
      <c r="E131" s="104"/>
      <c r="F131" s="279"/>
      <c r="G131" s="35"/>
      <c r="H131" s="215"/>
      <c r="I131" s="215"/>
      <c r="J131" s="215"/>
    </row>
    <row r="132" spans="1:10" x14ac:dyDescent="0.2">
      <c r="A132" s="29"/>
      <c r="B132" s="101"/>
      <c r="C132" s="41"/>
      <c r="D132" s="67" t="s">
        <v>150</v>
      </c>
      <c r="E132" s="104"/>
      <c r="F132" s="279"/>
      <c r="G132" s="35"/>
      <c r="H132" s="215"/>
      <c r="I132" s="215"/>
      <c r="J132" s="215"/>
    </row>
    <row r="133" spans="1:10" x14ac:dyDescent="0.2">
      <c r="A133" s="29"/>
      <c r="B133" s="101"/>
      <c r="C133" s="41"/>
      <c r="D133" s="136"/>
      <c r="E133" s="108"/>
      <c r="F133" s="69"/>
      <c r="G133" s="35"/>
      <c r="H133" s="215"/>
      <c r="I133" s="215"/>
      <c r="J133" s="215"/>
    </row>
    <row r="134" spans="1:10" x14ac:dyDescent="0.2">
      <c r="A134" s="29"/>
      <c r="B134" s="101"/>
      <c r="C134" s="41"/>
      <c r="D134" s="144"/>
      <c r="E134" s="153"/>
      <c r="F134" s="69"/>
      <c r="G134" s="35"/>
      <c r="H134" s="215"/>
      <c r="I134" s="215"/>
      <c r="J134" s="215"/>
    </row>
    <row r="135" spans="1:10" x14ac:dyDescent="0.2">
      <c r="A135" s="29"/>
      <c r="B135" s="101"/>
      <c r="C135" s="41"/>
      <c r="D135" s="130"/>
      <c r="E135" s="102"/>
      <c r="F135" s="69"/>
      <c r="G135" s="35"/>
      <c r="H135" s="215"/>
      <c r="I135" s="215"/>
      <c r="J135" s="215"/>
    </row>
    <row r="136" spans="1:10" x14ac:dyDescent="0.2">
      <c r="A136" s="29"/>
      <c r="B136" s="101"/>
      <c r="C136" s="31"/>
      <c r="D136" s="130"/>
      <c r="E136" s="131"/>
      <c r="F136" s="280"/>
      <c r="G136" s="35"/>
      <c r="H136" s="215"/>
      <c r="I136" s="215"/>
      <c r="J136" s="215"/>
    </row>
    <row r="137" spans="1:10" x14ac:dyDescent="0.2">
      <c r="A137" s="29"/>
      <c r="B137" s="101"/>
      <c r="C137" s="41"/>
      <c r="D137" s="118"/>
      <c r="E137" s="108"/>
      <c r="F137" s="276"/>
      <c r="G137" s="35"/>
      <c r="H137" s="215"/>
      <c r="I137" s="215"/>
      <c r="J137" s="215"/>
    </row>
    <row r="138" spans="1:10" x14ac:dyDescent="0.2">
      <c r="A138" s="29"/>
      <c r="B138" s="101"/>
      <c r="C138" s="41"/>
      <c r="D138" s="144"/>
      <c r="E138" s="108"/>
      <c r="F138" s="276"/>
      <c r="G138" s="35"/>
      <c r="H138" s="215"/>
      <c r="I138" s="215"/>
      <c r="J138" s="215"/>
    </row>
    <row r="139" spans="1:10" x14ac:dyDescent="0.2">
      <c r="A139" s="29"/>
      <c r="B139" s="101"/>
      <c r="C139" s="41"/>
      <c r="D139" s="144"/>
      <c r="E139" s="108"/>
      <c r="F139" s="149"/>
      <c r="G139" s="35"/>
      <c r="H139" s="215"/>
      <c r="I139" s="215"/>
      <c r="J139" s="215"/>
    </row>
    <row r="140" spans="1:10" x14ac:dyDescent="0.2">
      <c r="A140" s="61"/>
      <c r="B140" s="101"/>
      <c r="C140" s="41"/>
      <c r="D140" s="144"/>
      <c r="E140" s="108"/>
      <c r="F140" s="149"/>
      <c r="G140" s="71"/>
      <c r="H140" s="215"/>
      <c r="I140" s="215"/>
      <c r="J140" s="215"/>
    </row>
    <row r="141" spans="1:10" ht="13.5" thickBot="1" x14ac:dyDescent="0.25">
      <c r="A141" s="212"/>
      <c r="B141" s="132"/>
      <c r="C141" s="115"/>
      <c r="D141" s="115"/>
      <c r="E141" s="132"/>
      <c r="F141" s="49" t="s">
        <v>15</v>
      </c>
      <c r="G141" s="213">
        <f>SUM(G108:G140)</f>
        <v>27500</v>
      </c>
      <c r="H141" s="246"/>
      <c r="I141" s="246"/>
      <c r="J141" s="246"/>
    </row>
    <row r="142" spans="1:10" ht="13.5" thickTop="1" x14ac:dyDescent="0.2">
      <c r="A142" s="1149" t="s">
        <v>910</v>
      </c>
      <c r="B142" s="1150"/>
      <c r="C142" s="1150"/>
      <c r="D142" s="1150"/>
      <c r="E142" s="1150"/>
      <c r="F142" s="1150"/>
      <c r="G142" s="1151"/>
      <c r="H142" s="22"/>
      <c r="I142" s="22"/>
      <c r="J142" s="22"/>
    </row>
    <row r="143" spans="1:10" ht="13.5" thickBot="1" x14ac:dyDescent="0.25">
      <c r="A143" s="52"/>
      <c r="B143" s="103"/>
      <c r="C143" s="355" t="s">
        <v>8</v>
      </c>
      <c r="D143" s="54"/>
      <c r="E143" s="103"/>
      <c r="F143" s="55"/>
      <c r="G143" s="56"/>
    </row>
    <row r="144" spans="1:10" ht="13.5" thickTop="1" x14ac:dyDescent="0.2">
      <c r="A144" s="1130"/>
      <c r="B144" s="1131"/>
      <c r="C144" s="1131"/>
      <c r="D144" s="57" t="s">
        <v>11</v>
      </c>
      <c r="E144" s="1132" t="s">
        <v>12</v>
      </c>
      <c r="F144" s="1132"/>
      <c r="G144" s="1133"/>
      <c r="H144" s="4"/>
      <c r="I144" s="4"/>
      <c r="J144" s="4"/>
    </row>
    <row r="145" spans="1:10" x14ac:dyDescent="0.2">
      <c r="A145" s="1134" t="s">
        <v>17</v>
      </c>
      <c r="B145" s="1135"/>
      <c r="C145" s="1135"/>
      <c r="D145" s="39"/>
      <c r="E145" s="1136"/>
      <c r="F145" s="1137"/>
      <c r="G145" s="1138"/>
      <c r="H145" s="176"/>
      <c r="I145" s="176"/>
      <c r="J145" s="176"/>
    </row>
    <row r="146" spans="1:10" x14ac:dyDescent="0.2">
      <c r="A146" s="1134" t="s">
        <v>38</v>
      </c>
      <c r="B146" s="1135"/>
      <c r="C146" s="1135"/>
      <c r="D146" s="73" t="s">
        <v>478</v>
      </c>
      <c r="E146" s="1139" t="s">
        <v>142</v>
      </c>
      <c r="F146" s="1139"/>
      <c r="G146" s="1140"/>
      <c r="H146" s="1"/>
      <c r="I146" s="1"/>
      <c r="J146" s="1"/>
    </row>
    <row r="147" spans="1:10" ht="13.5" thickBot="1" x14ac:dyDescent="0.25">
      <c r="A147" s="1141" t="s">
        <v>39</v>
      </c>
      <c r="B147" s="1142"/>
      <c r="C147" s="1142"/>
      <c r="D147" s="91" t="s">
        <v>479</v>
      </c>
      <c r="E147" s="1143" t="s">
        <v>0</v>
      </c>
      <c r="F147" s="1143"/>
      <c r="G147" s="1144"/>
      <c r="H147" s="4"/>
      <c r="I147" s="4"/>
      <c r="J147" s="4"/>
    </row>
    <row r="148" spans="1:10" ht="16.5" x14ac:dyDescent="0.25">
      <c r="A148" s="1152" t="s">
        <v>29</v>
      </c>
      <c r="B148" s="1153"/>
      <c r="C148" s="1153"/>
      <c r="D148" s="1153"/>
      <c r="E148" s="1153"/>
      <c r="F148" s="1153"/>
      <c r="G148" s="1154"/>
      <c r="H148" s="251"/>
      <c r="I148" s="251"/>
      <c r="J148" s="251"/>
    </row>
    <row r="149" spans="1:10" x14ac:dyDescent="0.2">
      <c r="A149" s="1155" t="s">
        <v>48</v>
      </c>
      <c r="B149" s="1156"/>
      <c r="C149" s="1156"/>
      <c r="D149" s="1156"/>
      <c r="E149" s="1156"/>
      <c r="F149" s="1156"/>
      <c r="G149" s="1157"/>
      <c r="H149" s="250"/>
      <c r="I149" s="250"/>
      <c r="J149" s="250"/>
    </row>
    <row r="150" spans="1:10" x14ac:dyDescent="0.2">
      <c r="A150" s="1158" t="s">
        <v>49</v>
      </c>
      <c r="B150" s="1159"/>
      <c r="C150" s="1159"/>
      <c r="D150" s="1159"/>
      <c r="E150" s="1159"/>
      <c r="F150" s="1159"/>
      <c r="G150" s="1160"/>
      <c r="H150" s="4"/>
      <c r="I150" s="4"/>
      <c r="J150" s="4"/>
    </row>
    <row r="151" spans="1:10" x14ac:dyDescent="0.2">
      <c r="A151" s="6"/>
      <c r="B151" s="99"/>
      <c r="C151" s="8"/>
      <c r="D151" s="9"/>
      <c r="E151" s="99"/>
      <c r="F151" s="10"/>
      <c r="G151" s="11" t="s">
        <v>20</v>
      </c>
      <c r="H151" s="252"/>
      <c r="I151" s="252"/>
      <c r="J151" s="252"/>
    </row>
    <row r="152" spans="1:10" x14ac:dyDescent="0.2">
      <c r="A152" s="12" t="s">
        <v>1</v>
      </c>
      <c r="B152" s="13"/>
      <c r="C152" s="14" t="s">
        <v>36</v>
      </c>
      <c r="D152" s="13"/>
      <c r="E152" s="343" t="s">
        <v>918</v>
      </c>
      <c r="F152" s="98"/>
      <c r="G152" s="344" t="s">
        <v>888</v>
      </c>
      <c r="H152" s="411"/>
      <c r="I152" s="411"/>
      <c r="J152" s="411"/>
    </row>
    <row r="153" spans="1:10" x14ac:dyDescent="0.2">
      <c r="A153" s="17" t="s">
        <v>8</v>
      </c>
      <c r="B153" s="100"/>
      <c r="C153" s="19"/>
      <c r="D153" s="4"/>
      <c r="E153" s="1145"/>
      <c r="F153" s="1146"/>
      <c r="G153" s="20"/>
    </row>
    <row r="154" spans="1:10" x14ac:dyDescent="0.2">
      <c r="A154" s="21" t="s">
        <v>37</v>
      </c>
      <c r="B154" s="22"/>
      <c r="C154" s="22"/>
      <c r="D154" s="22"/>
      <c r="E154" s="23" t="s">
        <v>46</v>
      </c>
      <c r="F154" s="24"/>
      <c r="G154" s="20" t="s">
        <v>50</v>
      </c>
    </row>
    <row r="155" spans="1:10" x14ac:dyDescent="0.2">
      <c r="A155" s="6"/>
      <c r="B155" s="99"/>
      <c r="C155" s="8"/>
      <c r="D155" s="8"/>
      <c r="E155" s="1147"/>
      <c r="F155" s="1148"/>
      <c r="G155" s="25"/>
    </row>
    <row r="156" spans="1:10" ht="26.25" thickBot="1" x14ac:dyDescent="0.25">
      <c r="A156" s="210" t="s">
        <v>47</v>
      </c>
      <c r="B156" s="28" t="s">
        <v>23</v>
      </c>
      <c r="C156" s="28" t="s">
        <v>34</v>
      </c>
      <c r="D156" s="110" t="s">
        <v>53</v>
      </c>
      <c r="E156" s="114" t="s">
        <v>54</v>
      </c>
      <c r="F156" s="111" t="s">
        <v>55</v>
      </c>
      <c r="G156" s="112" t="s">
        <v>35</v>
      </c>
      <c r="H156" s="253"/>
      <c r="I156" s="253"/>
      <c r="J156" s="253"/>
    </row>
    <row r="157" spans="1:10" ht="13.5" thickTop="1" x14ac:dyDescent="0.2">
      <c r="A157" s="29">
        <v>1</v>
      </c>
      <c r="B157" s="101"/>
      <c r="C157" s="352" t="s">
        <v>149</v>
      </c>
      <c r="D157" s="357" t="s">
        <v>919</v>
      </c>
      <c r="E157" s="108">
        <v>85</v>
      </c>
      <c r="F157" s="69">
        <v>200</v>
      </c>
      <c r="G157" s="261">
        <f>F157*E157</f>
        <v>17000</v>
      </c>
      <c r="H157" s="336"/>
      <c r="I157" s="336"/>
      <c r="J157" s="336"/>
    </row>
    <row r="158" spans="1:10" x14ac:dyDescent="0.2">
      <c r="A158" s="29"/>
      <c r="B158" s="101"/>
      <c r="C158" s="352"/>
      <c r="D158" s="351" t="s">
        <v>542</v>
      </c>
      <c r="E158" s="108"/>
      <c r="F158" s="69"/>
      <c r="G158" s="35"/>
      <c r="H158" s="215"/>
      <c r="I158" s="215"/>
      <c r="J158" s="215"/>
    </row>
    <row r="159" spans="1:10" x14ac:dyDescent="0.2">
      <c r="A159" s="29">
        <v>2</v>
      </c>
      <c r="B159" s="101"/>
      <c r="C159" s="352" t="s">
        <v>149</v>
      </c>
      <c r="D159" s="351" t="s">
        <v>416</v>
      </c>
      <c r="E159" s="108">
        <v>85</v>
      </c>
      <c r="F159" s="276">
        <v>350</v>
      </c>
      <c r="G159" s="35">
        <f>F159*E159</f>
        <v>29750</v>
      </c>
      <c r="H159" s="215"/>
      <c r="I159" s="215"/>
      <c r="J159" s="215"/>
    </row>
    <row r="160" spans="1:10" x14ac:dyDescent="0.2">
      <c r="A160" s="29"/>
      <c r="B160" s="101"/>
      <c r="C160" s="352"/>
      <c r="D160" s="351" t="s">
        <v>358</v>
      </c>
      <c r="E160" s="108"/>
      <c r="F160" s="69"/>
      <c r="G160" s="35"/>
      <c r="H160" s="215"/>
      <c r="I160" s="215"/>
      <c r="J160" s="215"/>
    </row>
    <row r="161" spans="1:10" x14ac:dyDescent="0.2">
      <c r="A161" s="29"/>
      <c r="B161" s="105"/>
      <c r="C161" s="352"/>
      <c r="D161" s="357"/>
      <c r="E161" s="102"/>
      <c r="F161" s="69"/>
      <c r="G161" s="35"/>
      <c r="H161" s="215"/>
      <c r="I161" s="215"/>
      <c r="J161" s="215"/>
    </row>
    <row r="162" spans="1:10" x14ac:dyDescent="0.2">
      <c r="A162" s="29"/>
      <c r="B162" s="105"/>
      <c r="C162" s="41"/>
      <c r="D162" s="357"/>
      <c r="E162" s="102"/>
      <c r="F162" s="69"/>
      <c r="G162" s="35"/>
      <c r="H162" s="215"/>
      <c r="I162" s="215"/>
      <c r="J162" s="215"/>
    </row>
    <row r="163" spans="1:10" x14ac:dyDescent="0.2">
      <c r="A163" s="29"/>
      <c r="B163" s="151"/>
      <c r="C163" s="366"/>
      <c r="D163" s="357"/>
      <c r="E163" s="108"/>
      <c r="F163" s="277"/>
      <c r="G163" s="35"/>
      <c r="H163" s="215"/>
      <c r="I163" s="215"/>
      <c r="J163" s="215"/>
    </row>
    <row r="164" spans="1:10" x14ac:dyDescent="0.2">
      <c r="A164" s="29"/>
      <c r="B164" s="151"/>
      <c r="C164" s="119"/>
      <c r="D164" s="364"/>
      <c r="E164" s="108"/>
      <c r="F164" s="277"/>
      <c r="G164" s="35"/>
      <c r="H164" s="215"/>
      <c r="I164" s="215"/>
      <c r="J164" s="215"/>
    </row>
    <row r="165" spans="1:10" x14ac:dyDescent="0.2">
      <c r="A165" s="29"/>
      <c r="B165" s="101"/>
      <c r="C165" s="41"/>
      <c r="D165" s="144"/>
      <c r="E165" s="104"/>
      <c r="F165" s="69"/>
      <c r="G165" s="35"/>
      <c r="H165" s="215"/>
      <c r="I165" s="215"/>
      <c r="J165" s="215"/>
    </row>
    <row r="166" spans="1:10" x14ac:dyDescent="0.2">
      <c r="A166" s="29"/>
      <c r="B166" s="106"/>
      <c r="C166" s="41"/>
      <c r="D166" s="136"/>
      <c r="E166" s="104"/>
      <c r="F166" s="69"/>
      <c r="G166" s="35"/>
      <c r="H166" s="215"/>
      <c r="I166" s="215"/>
      <c r="J166" s="215"/>
    </row>
    <row r="167" spans="1:10" x14ac:dyDescent="0.2">
      <c r="A167" s="29"/>
      <c r="B167" s="105"/>
      <c r="C167" s="41"/>
      <c r="D167" s="357" t="s">
        <v>8</v>
      </c>
      <c r="E167" s="108"/>
      <c r="F167" s="278"/>
      <c r="G167" s="35"/>
      <c r="H167" s="215"/>
      <c r="I167" s="215"/>
      <c r="J167" s="215"/>
    </row>
    <row r="168" spans="1:10" x14ac:dyDescent="0.2">
      <c r="A168" s="29"/>
      <c r="B168" s="107"/>
      <c r="C168" s="41"/>
      <c r="D168" s="136"/>
      <c r="E168" s="153"/>
      <c r="F168" s="69"/>
      <c r="G168" s="35"/>
      <c r="H168" s="215"/>
      <c r="I168" s="215"/>
      <c r="J168" s="215"/>
    </row>
    <row r="169" spans="1:10" x14ac:dyDescent="0.2">
      <c r="A169" s="29"/>
      <c r="B169" s="107"/>
      <c r="C169" s="41"/>
      <c r="D169" s="67"/>
      <c r="E169" s="153"/>
      <c r="F169" s="69"/>
      <c r="G169" s="35"/>
      <c r="H169" s="215"/>
      <c r="I169" s="215"/>
      <c r="J169" s="215"/>
    </row>
    <row r="170" spans="1:10" x14ac:dyDescent="0.2">
      <c r="A170" s="29"/>
      <c r="B170" s="101"/>
      <c r="C170" s="41"/>
      <c r="D170" s="67"/>
      <c r="E170" s="108"/>
      <c r="F170" s="69"/>
      <c r="G170" s="35"/>
      <c r="H170" s="215"/>
      <c r="I170" s="215"/>
      <c r="J170" s="215"/>
    </row>
    <row r="171" spans="1:10" x14ac:dyDescent="0.2">
      <c r="A171" s="29"/>
      <c r="B171" s="101"/>
      <c r="C171" s="41"/>
      <c r="D171" s="144"/>
      <c r="E171" s="153"/>
      <c r="F171" s="69"/>
      <c r="G171" s="35"/>
      <c r="H171" s="215"/>
      <c r="I171" s="215"/>
      <c r="J171" s="215"/>
    </row>
    <row r="172" spans="1:10" x14ac:dyDescent="0.2">
      <c r="A172" s="29"/>
      <c r="B172" s="106"/>
      <c r="C172" s="41"/>
      <c r="D172" s="365" t="s">
        <v>8</v>
      </c>
      <c r="E172" s="104"/>
      <c r="F172" s="279"/>
      <c r="G172" s="35"/>
      <c r="H172" s="215"/>
      <c r="I172" s="215"/>
      <c r="J172" s="215"/>
    </row>
    <row r="173" spans="1:10" x14ac:dyDescent="0.2">
      <c r="A173" s="29"/>
      <c r="B173" s="105"/>
      <c r="C173" s="41"/>
      <c r="D173" s="130"/>
      <c r="E173" s="104"/>
      <c r="F173" s="279"/>
      <c r="G173" s="35"/>
      <c r="H173" s="215"/>
      <c r="I173" s="215"/>
      <c r="J173" s="215"/>
    </row>
    <row r="174" spans="1:10" x14ac:dyDescent="0.2">
      <c r="A174" s="29"/>
      <c r="B174" s="105"/>
      <c r="C174" s="41"/>
      <c r="D174" s="67"/>
      <c r="E174" s="104"/>
      <c r="F174" s="279"/>
      <c r="G174" s="35"/>
      <c r="H174" s="215"/>
      <c r="I174" s="215"/>
      <c r="J174" s="215"/>
    </row>
    <row r="175" spans="1:10" x14ac:dyDescent="0.2">
      <c r="A175" s="29"/>
      <c r="B175" s="101"/>
      <c r="C175" s="41"/>
      <c r="D175" s="67"/>
      <c r="E175" s="104"/>
      <c r="F175" s="279"/>
      <c r="G175" s="35"/>
      <c r="H175" s="215"/>
      <c r="I175" s="215"/>
      <c r="J175" s="215"/>
    </row>
    <row r="176" spans="1:10" x14ac:dyDescent="0.2">
      <c r="A176" s="29"/>
      <c r="B176" s="101"/>
      <c r="C176" s="41"/>
      <c r="D176" s="136"/>
      <c r="E176" s="104"/>
      <c r="F176" s="279"/>
      <c r="G176" s="35"/>
      <c r="H176" s="215"/>
      <c r="I176" s="215"/>
      <c r="J176" s="215"/>
    </row>
    <row r="177" spans="1:10" x14ac:dyDescent="0.2">
      <c r="A177" s="29"/>
      <c r="B177" s="101"/>
      <c r="C177" s="41"/>
      <c r="D177" s="136"/>
      <c r="E177" s="104"/>
      <c r="F177" s="279"/>
      <c r="G177" s="35"/>
      <c r="H177" s="215"/>
      <c r="I177" s="215"/>
      <c r="J177" s="215"/>
    </row>
    <row r="178" spans="1:10" x14ac:dyDescent="0.2">
      <c r="A178" s="29"/>
      <c r="B178" s="101"/>
      <c r="C178" s="41"/>
      <c r="D178" s="67"/>
      <c r="E178" s="104"/>
      <c r="F178" s="279"/>
      <c r="G178" s="35"/>
      <c r="H178" s="215"/>
      <c r="I178" s="215"/>
      <c r="J178" s="215"/>
    </row>
    <row r="179" spans="1:10" x14ac:dyDescent="0.2">
      <c r="A179" s="29"/>
      <c r="B179" s="101"/>
      <c r="C179" s="41"/>
      <c r="D179" s="67"/>
      <c r="E179" s="104"/>
      <c r="F179" s="279"/>
      <c r="G179" s="35"/>
      <c r="H179" s="215"/>
      <c r="I179" s="215"/>
      <c r="J179" s="215"/>
    </row>
    <row r="180" spans="1:10" x14ac:dyDescent="0.2">
      <c r="A180" s="29"/>
      <c r="B180" s="101"/>
      <c r="C180" s="41"/>
      <c r="D180" s="67"/>
      <c r="E180" s="104"/>
      <c r="F180" s="279"/>
      <c r="G180" s="35"/>
      <c r="H180" s="215"/>
      <c r="I180" s="215"/>
      <c r="J180" s="215"/>
    </row>
    <row r="181" spans="1:10" x14ac:dyDescent="0.2">
      <c r="A181" s="29"/>
      <c r="B181" s="101"/>
      <c r="C181" s="41"/>
      <c r="D181" s="67"/>
      <c r="E181" s="104"/>
      <c r="F181" s="279"/>
      <c r="G181" s="35"/>
      <c r="H181" s="215"/>
      <c r="I181" s="215"/>
      <c r="J181" s="215"/>
    </row>
    <row r="182" spans="1:10" x14ac:dyDescent="0.2">
      <c r="A182" s="29"/>
      <c r="B182" s="101"/>
      <c r="C182" s="41"/>
      <c r="D182" s="67" t="s">
        <v>150</v>
      </c>
      <c r="E182" s="104"/>
      <c r="F182" s="279"/>
      <c r="G182" s="35"/>
      <c r="H182" s="215"/>
      <c r="I182" s="215"/>
      <c r="J182" s="215"/>
    </row>
    <row r="183" spans="1:10" x14ac:dyDescent="0.2">
      <c r="A183" s="29"/>
      <c r="B183" s="101"/>
      <c r="C183" s="41"/>
      <c r="D183" s="136"/>
      <c r="E183" s="108"/>
      <c r="F183" s="69"/>
      <c r="G183" s="35"/>
      <c r="H183" s="215"/>
      <c r="I183" s="215"/>
      <c r="J183" s="215"/>
    </row>
    <row r="184" spans="1:10" x14ac:dyDescent="0.2">
      <c r="A184" s="29"/>
      <c r="B184" s="101"/>
      <c r="C184" s="41"/>
      <c r="D184" s="144"/>
      <c r="E184" s="153"/>
      <c r="F184" s="69"/>
      <c r="G184" s="35"/>
      <c r="H184" s="215"/>
      <c r="I184" s="215"/>
      <c r="J184" s="215"/>
    </row>
    <row r="185" spans="1:10" x14ac:dyDescent="0.2">
      <c r="A185" s="29"/>
      <c r="B185" s="101"/>
      <c r="C185" s="41"/>
      <c r="D185" s="130"/>
      <c r="E185" s="102"/>
      <c r="F185" s="69"/>
      <c r="G185" s="35"/>
      <c r="H185" s="215"/>
      <c r="I185" s="215"/>
      <c r="J185" s="215"/>
    </row>
    <row r="186" spans="1:10" x14ac:dyDescent="0.2">
      <c r="A186" s="29"/>
      <c r="B186" s="101"/>
      <c r="C186" s="31"/>
      <c r="D186" s="130"/>
      <c r="E186" s="131"/>
      <c r="F186" s="280"/>
      <c r="G186" s="35"/>
      <c r="H186" s="215"/>
      <c r="I186" s="215"/>
      <c r="J186" s="215"/>
    </row>
    <row r="187" spans="1:10" x14ac:dyDescent="0.2">
      <c r="A187" s="29"/>
      <c r="B187" s="101"/>
      <c r="C187" s="41"/>
      <c r="D187" s="118"/>
      <c r="E187" s="108"/>
      <c r="F187" s="276"/>
      <c r="G187" s="35"/>
      <c r="H187" s="215"/>
      <c r="I187" s="215"/>
      <c r="J187" s="215"/>
    </row>
    <row r="188" spans="1:10" x14ac:dyDescent="0.2">
      <c r="A188" s="29"/>
      <c r="B188" s="101"/>
      <c r="C188" s="41"/>
      <c r="D188" s="144"/>
      <c r="E188" s="108"/>
      <c r="F188" s="276"/>
      <c r="G188" s="35"/>
      <c r="H188" s="215"/>
      <c r="I188" s="215"/>
      <c r="J188" s="215"/>
    </row>
    <row r="189" spans="1:10" x14ac:dyDescent="0.2">
      <c r="A189" s="29"/>
      <c r="B189" s="101"/>
      <c r="C189" s="41"/>
      <c r="D189" s="144"/>
      <c r="E189" s="108"/>
      <c r="F189" s="149"/>
      <c r="G189" s="35"/>
      <c r="H189" s="215"/>
      <c r="I189" s="215"/>
      <c r="J189" s="215"/>
    </row>
    <row r="190" spans="1:10" x14ac:dyDescent="0.2">
      <c r="A190" s="61"/>
      <c r="B190" s="101"/>
      <c r="C190" s="41"/>
      <c r="D190" s="144"/>
      <c r="E190" s="108"/>
      <c r="F190" s="149"/>
      <c r="G190" s="71"/>
      <c r="H190" s="215"/>
      <c r="I190" s="215"/>
      <c r="J190" s="215"/>
    </row>
    <row r="191" spans="1:10" ht="13.5" thickBot="1" x14ac:dyDescent="0.25">
      <c r="A191" s="212"/>
      <c r="B191" s="132"/>
      <c r="C191" s="115"/>
      <c r="D191" s="115"/>
      <c r="E191" s="132"/>
      <c r="F191" s="49" t="s">
        <v>15</v>
      </c>
      <c r="G191" s="213">
        <f>SUM(G157:G190)</f>
        <v>46750</v>
      </c>
      <c r="H191" s="246"/>
      <c r="I191" s="246"/>
      <c r="J191" s="246"/>
    </row>
    <row r="192" spans="1:10" ht="13.5" thickTop="1" x14ac:dyDescent="0.2">
      <c r="A192" s="1149" t="s">
        <v>921</v>
      </c>
      <c r="B192" s="1150"/>
      <c r="C192" s="1150"/>
      <c r="D192" s="1150"/>
      <c r="E192" s="1150"/>
      <c r="F192" s="1150"/>
      <c r="G192" s="1151"/>
      <c r="H192" s="22"/>
      <c r="I192" s="22"/>
      <c r="J192" s="22"/>
    </row>
    <row r="193" spans="1:10" ht="13.5" thickBot="1" x14ac:dyDescent="0.25">
      <c r="A193" s="52"/>
      <c r="B193" s="103"/>
      <c r="C193" s="355" t="s">
        <v>920</v>
      </c>
      <c r="D193" s="54"/>
      <c r="E193" s="103"/>
      <c r="F193" s="55"/>
      <c r="G193" s="56"/>
    </row>
    <row r="194" spans="1:10" ht="13.5" thickTop="1" x14ac:dyDescent="0.2">
      <c r="A194" s="1130"/>
      <c r="B194" s="1131"/>
      <c r="C194" s="1131"/>
      <c r="D194" s="57" t="s">
        <v>11</v>
      </c>
      <c r="E194" s="1132" t="s">
        <v>12</v>
      </c>
      <c r="F194" s="1132"/>
      <c r="G194" s="1133"/>
      <c r="H194" s="4"/>
      <c r="I194" s="4"/>
      <c r="J194" s="4"/>
    </row>
    <row r="195" spans="1:10" x14ac:dyDescent="0.2">
      <c r="A195" s="1134" t="s">
        <v>17</v>
      </c>
      <c r="B195" s="1135"/>
      <c r="C195" s="1135"/>
      <c r="D195" s="39"/>
      <c r="E195" s="1136"/>
      <c r="F195" s="1137"/>
      <c r="G195" s="1138"/>
      <c r="H195" s="176"/>
      <c r="I195" s="176"/>
      <c r="J195" s="176"/>
    </row>
    <row r="196" spans="1:10" x14ac:dyDescent="0.2">
      <c r="A196" s="1134" t="s">
        <v>38</v>
      </c>
      <c r="B196" s="1135"/>
      <c r="C196" s="1135"/>
      <c r="D196" s="73" t="s">
        <v>478</v>
      </c>
      <c r="E196" s="1139" t="s">
        <v>142</v>
      </c>
      <c r="F196" s="1139"/>
      <c r="G196" s="1140"/>
      <c r="H196" s="1"/>
      <c r="I196" s="1"/>
      <c r="J196" s="1"/>
    </row>
    <row r="197" spans="1:10" ht="13.5" thickBot="1" x14ac:dyDescent="0.25">
      <c r="A197" s="1141" t="s">
        <v>39</v>
      </c>
      <c r="B197" s="1142"/>
      <c r="C197" s="1142"/>
      <c r="D197" s="91" t="s">
        <v>479</v>
      </c>
      <c r="E197" s="1143" t="s">
        <v>0</v>
      </c>
      <c r="F197" s="1143"/>
      <c r="G197" s="1144"/>
      <c r="H197" s="4"/>
      <c r="I197" s="4"/>
      <c r="J197" s="4"/>
    </row>
    <row r="198" spans="1:10" ht="16.5" x14ac:dyDescent="0.25">
      <c r="A198" s="1152" t="s">
        <v>29</v>
      </c>
      <c r="B198" s="1153"/>
      <c r="C198" s="1153"/>
      <c r="D198" s="1153"/>
      <c r="E198" s="1153"/>
      <c r="F198" s="1153"/>
      <c r="G198" s="1154"/>
      <c r="H198" s="251"/>
      <c r="I198" s="251"/>
      <c r="J198" s="251"/>
    </row>
    <row r="199" spans="1:10" x14ac:dyDescent="0.2">
      <c r="A199" s="1155" t="s">
        <v>48</v>
      </c>
      <c r="B199" s="1156"/>
      <c r="C199" s="1156"/>
      <c r="D199" s="1156"/>
      <c r="E199" s="1156"/>
      <c r="F199" s="1156"/>
      <c r="G199" s="1157"/>
      <c r="H199" s="250"/>
      <c r="I199" s="250"/>
      <c r="J199" s="250"/>
    </row>
    <row r="200" spans="1:10" x14ac:dyDescent="0.2">
      <c r="A200" s="1158" t="s">
        <v>49</v>
      </c>
      <c r="B200" s="1159"/>
      <c r="C200" s="1159"/>
      <c r="D200" s="1159"/>
      <c r="E200" s="1159"/>
      <c r="F200" s="1159"/>
      <c r="G200" s="1160"/>
      <c r="H200" s="4"/>
      <c r="I200" s="4"/>
      <c r="J200" s="4"/>
    </row>
    <row r="201" spans="1:10" x14ac:dyDescent="0.2">
      <c r="A201" s="6"/>
      <c r="B201" s="99"/>
      <c r="C201" s="8"/>
      <c r="D201" s="9"/>
      <c r="E201" s="99"/>
      <c r="F201" s="10"/>
      <c r="G201" s="11" t="s">
        <v>20</v>
      </c>
      <c r="H201" s="252"/>
      <c r="I201" s="252"/>
      <c r="J201" s="252"/>
    </row>
    <row r="202" spans="1:10" x14ac:dyDescent="0.2">
      <c r="A202" s="12" t="s">
        <v>1</v>
      </c>
      <c r="B202" s="13"/>
      <c r="C202" s="14" t="s">
        <v>36</v>
      </c>
      <c r="D202" s="13"/>
      <c r="E202" s="343" t="s">
        <v>912</v>
      </c>
      <c r="F202" s="98"/>
      <c r="G202" s="344" t="s">
        <v>894</v>
      </c>
      <c r="H202" s="411"/>
      <c r="I202" s="411"/>
      <c r="J202" s="411"/>
    </row>
    <row r="203" spans="1:10" x14ac:dyDescent="0.2">
      <c r="A203" s="17" t="s">
        <v>8</v>
      </c>
      <c r="B203" s="100"/>
      <c r="C203" s="19"/>
      <c r="D203" s="4"/>
      <c r="E203" s="1145"/>
      <c r="F203" s="1146"/>
      <c r="G203" s="20"/>
    </row>
    <row r="204" spans="1:10" x14ac:dyDescent="0.2">
      <c r="A204" s="21" t="s">
        <v>37</v>
      </c>
      <c r="B204" s="22"/>
      <c r="C204" s="22"/>
      <c r="D204" s="22"/>
      <c r="E204" s="23" t="s">
        <v>46</v>
      </c>
      <c r="F204" s="24"/>
      <c r="G204" s="20" t="s">
        <v>50</v>
      </c>
    </row>
    <row r="205" spans="1:10" x14ac:dyDescent="0.2">
      <c r="A205" s="6"/>
      <c r="B205" s="99"/>
      <c r="C205" s="8"/>
      <c r="D205" s="8"/>
      <c r="E205" s="1147"/>
      <c r="F205" s="1148"/>
      <c r="G205" s="25"/>
    </row>
    <row r="206" spans="1:10" ht="26.25" thickBot="1" x14ac:dyDescent="0.25">
      <c r="A206" s="210" t="s">
        <v>47</v>
      </c>
      <c r="B206" s="28" t="s">
        <v>23</v>
      </c>
      <c r="C206" s="28" t="s">
        <v>34</v>
      </c>
      <c r="D206" s="110" t="s">
        <v>53</v>
      </c>
      <c r="E206" s="114" t="s">
        <v>54</v>
      </c>
      <c r="F206" s="111" t="s">
        <v>55</v>
      </c>
      <c r="G206" s="112" t="s">
        <v>35</v>
      </c>
      <c r="H206" s="253"/>
      <c r="I206" s="253"/>
      <c r="J206" s="253"/>
    </row>
    <row r="207" spans="1:10" ht="13.5" thickTop="1" x14ac:dyDescent="0.2">
      <c r="A207" s="29">
        <v>1</v>
      </c>
      <c r="B207" s="101"/>
      <c r="C207" s="352" t="s">
        <v>149</v>
      </c>
      <c r="D207" s="351" t="s">
        <v>928</v>
      </c>
      <c r="E207" s="108">
        <v>40</v>
      </c>
      <c r="F207" s="149">
        <v>200</v>
      </c>
      <c r="G207" s="35">
        <f>F207*E207</f>
        <v>8000</v>
      </c>
      <c r="H207" s="215"/>
      <c r="I207" s="215"/>
      <c r="J207" s="215"/>
    </row>
    <row r="208" spans="1:10" x14ac:dyDescent="0.2">
      <c r="A208" s="29"/>
      <c r="B208" s="101"/>
      <c r="C208" s="352"/>
      <c r="D208" s="351" t="s">
        <v>469</v>
      </c>
      <c r="E208" s="108"/>
      <c r="F208" s="128"/>
      <c r="G208" s="353"/>
      <c r="H208" s="419"/>
      <c r="I208" s="419"/>
      <c r="J208" s="419"/>
    </row>
    <row r="209" spans="1:10" x14ac:dyDescent="0.2">
      <c r="A209" s="29">
        <v>2</v>
      </c>
      <c r="B209" s="105"/>
      <c r="C209" s="352" t="s">
        <v>149</v>
      </c>
      <c r="D209" s="357" t="s">
        <v>416</v>
      </c>
      <c r="E209" s="102">
        <v>40</v>
      </c>
      <c r="F209" s="128">
        <v>350</v>
      </c>
      <c r="G209" s="35">
        <f>F209*E209</f>
        <v>14000</v>
      </c>
      <c r="H209" s="215"/>
      <c r="I209" s="215"/>
      <c r="J209" s="215"/>
    </row>
    <row r="210" spans="1:10" x14ac:dyDescent="0.2">
      <c r="A210" s="29"/>
      <c r="B210" s="105"/>
      <c r="C210" s="352"/>
      <c r="D210" s="357" t="s">
        <v>415</v>
      </c>
      <c r="E210" s="102"/>
      <c r="F210" s="128"/>
      <c r="G210" s="35"/>
      <c r="H210" s="215"/>
      <c r="I210" s="215"/>
      <c r="J210" s="215"/>
    </row>
    <row r="211" spans="1:10" x14ac:dyDescent="0.2">
      <c r="A211" s="29"/>
      <c r="B211" s="105"/>
      <c r="C211" s="352"/>
      <c r="D211" s="357"/>
      <c r="E211" s="102"/>
      <c r="F211" s="128"/>
      <c r="G211" s="353"/>
      <c r="H211" s="419"/>
      <c r="I211" s="419"/>
      <c r="J211" s="419"/>
    </row>
    <row r="212" spans="1:10" x14ac:dyDescent="0.2">
      <c r="A212" s="29"/>
      <c r="B212" s="105"/>
      <c r="C212" s="41"/>
      <c r="D212" s="357"/>
      <c r="E212" s="102"/>
      <c r="F212" s="69"/>
      <c r="G212" s="35"/>
      <c r="H212" s="215"/>
      <c r="I212" s="215"/>
      <c r="J212" s="215"/>
    </row>
    <row r="213" spans="1:10" x14ac:dyDescent="0.2">
      <c r="A213" s="29"/>
      <c r="B213" s="151"/>
      <c r="C213" s="366"/>
      <c r="D213" s="357"/>
      <c r="E213" s="108"/>
      <c r="F213" s="277"/>
      <c r="G213" s="35"/>
      <c r="H213" s="215"/>
      <c r="I213" s="215"/>
      <c r="J213" s="215"/>
    </row>
    <row r="214" spans="1:10" x14ac:dyDescent="0.2">
      <c r="A214" s="29"/>
      <c r="B214" s="151"/>
      <c r="C214" s="119"/>
      <c r="D214" s="364"/>
      <c r="E214" s="108"/>
      <c r="F214" s="277"/>
      <c r="G214" s="35"/>
      <c r="H214" s="215"/>
      <c r="I214" s="215"/>
      <c r="J214" s="215"/>
    </row>
    <row r="215" spans="1:10" x14ac:dyDescent="0.2">
      <c r="A215" s="29"/>
      <c r="B215" s="101"/>
      <c r="C215" s="41"/>
      <c r="D215" s="144"/>
      <c r="E215" s="104"/>
      <c r="F215" s="69"/>
      <c r="G215" s="35"/>
      <c r="H215" s="215"/>
      <c r="I215" s="215"/>
      <c r="J215" s="215"/>
    </row>
    <row r="216" spans="1:10" x14ac:dyDescent="0.2">
      <c r="A216" s="29"/>
      <c r="B216" s="106"/>
      <c r="C216" s="41"/>
      <c r="D216" s="136"/>
      <c r="E216" s="104"/>
      <c r="F216" s="69"/>
      <c r="G216" s="35"/>
      <c r="H216" s="215"/>
      <c r="I216" s="215"/>
      <c r="J216" s="215"/>
    </row>
    <row r="217" spans="1:10" x14ac:dyDescent="0.2">
      <c r="A217" s="29"/>
      <c r="B217" s="105"/>
      <c r="C217" s="41"/>
      <c r="D217" s="357" t="s">
        <v>8</v>
      </c>
      <c r="E217" s="108"/>
      <c r="F217" s="278"/>
      <c r="G217" s="35"/>
      <c r="H217" s="215"/>
      <c r="I217" s="215"/>
      <c r="J217" s="215"/>
    </row>
    <row r="218" spans="1:10" x14ac:dyDescent="0.2">
      <c r="A218" s="29"/>
      <c r="B218" s="107"/>
      <c r="C218" s="41"/>
      <c r="D218" s="136"/>
      <c r="E218" s="153"/>
      <c r="F218" s="69"/>
      <c r="G218" s="35"/>
      <c r="H218" s="215"/>
      <c r="I218" s="215"/>
      <c r="J218" s="215"/>
    </row>
    <row r="219" spans="1:10" x14ac:dyDescent="0.2">
      <c r="A219" s="29"/>
      <c r="B219" s="107"/>
      <c r="C219" s="41"/>
      <c r="D219" s="67"/>
      <c r="E219" s="153"/>
      <c r="F219" s="69"/>
      <c r="G219" s="35"/>
      <c r="H219" s="215"/>
      <c r="I219" s="215"/>
      <c r="J219" s="215"/>
    </row>
    <row r="220" spans="1:10" x14ac:dyDescent="0.2">
      <c r="A220" s="29"/>
      <c r="B220" s="101"/>
      <c r="C220" s="41"/>
      <c r="D220" s="67"/>
      <c r="E220" s="108"/>
      <c r="F220" s="69"/>
      <c r="G220" s="35"/>
      <c r="H220" s="215"/>
      <c r="I220" s="215"/>
      <c r="J220" s="215"/>
    </row>
    <row r="221" spans="1:10" x14ac:dyDescent="0.2">
      <c r="A221" s="29"/>
      <c r="B221" s="101"/>
      <c r="C221" s="41"/>
      <c r="D221" s="144"/>
      <c r="E221" s="153"/>
      <c r="F221" s="69"/>
      <c r="G221" s="35"/>
      <c r="H221" s="215"/>
      <c r="I221" s="215"/>
      <c r="J221" s="215"/>
    </row>
    <row r="222" spans="1:10" x14ac:dyDescent="0.2">
      <c r="A222" s="29"/>
      <c r="B222" s="106"/>
      <c r="C222" s="41"/>
      <c r="D222" s="365" t="s">
        <v>8</v>
      </c>
      <c r="E222" s="104"/>
      <c r="F222" s="279"/>
      <c r="G222" s="35"/>
      <c r="H222" s="215"/>
      <c r="I222" s="215"/>
      <c r="J222" s="215"/>
    </row>
    <row r="223" spans="1:10" x14ac:dyDescent="0.2">
      <c r="A223" s="29"/>
      <c r="B223" s="105"/>
      <c r="C223" s="41"/>
      <c r="D223" s="130"/>
      <c r="E223" s="104"/>
      <c r="F223" s="279"/>
      <c r="G223" s="35"/>
      <c r="H223" s="215"/>
      <c r="I223" s="215"/>
      <c r="J223" s="215"/>
    </row>
    <row r="224" spans="1:10" x14ac:dyDescent="0.2">
      <c r="A224" s="29"/>
      <c r="B224" s="105"/>
      <c r="C224" s="41"/>
      <c r="D224" s="67"/>
      <c r="E224" s="104"/>
      <c r="F224" s="279"/>
      <c r="G224" s="35"/>
      <c r="H224" s="215"/>
      <c r="I224" s="215"/>
      <c r="J224" s="215"/>
    </row>
    <row r="225" spans="1:10" x14ac:dyDescent="0.2">
      <c r="A225" s="29"/>
      <c r="B225" s="101"/>
      <c r="C225" s="41"/>
      <c r="D225" s="67"/>
      <c r="E225" s="104"/>
      <c r="F225" s="279"/>
      <c r="G225" s="35"/>
      <c r="H225" s="215"/>
      <c r="I225" s="215"/>
      <c r="J225" s="215"/>
    </row>
    <row r="226" spans="1:10" x14ac:dyDescent="0.2">
      <c r="A226" s="29"/>
      <c r="B226" s="101"/>
      <c r="C226" s="41"/>
      <c r="D226" s="136"/>
      <c r="E226" s="104"/>
      <c r="F226" s="279"/>
      <c r="G226" s="35"/>
      <c r="H226" s="215"/>
      <c r="I226" s="215"/>
      <c r="J226" s="215"/>
    </row>
    <row r="227" spans="1:10" x14ac:dyDescent="0.2">
      <c r="A227" s="29"/>
      <c r="B227" s="101"/>
      <c r="C227" s="41"/>
      <c r="D227" s="136"/>
      <c r="E227" s="104"/>
      <c r="F227" s="279"/>
      <c r="G227" s="35"/>
      <c r="H227" s="215"/>
      <c r="I227" s="215"/>
      <c r="J227" s="215"/>
    </row>
    <row r="228" spans="1:10" x14ac:dyDescent="0.2">
      <c r="A228" s="29"/>
      <c r="B228" s="101"/>
      <c r="C228" s="41"/>
      <c r="D228" s="67"/>
      <c r="E228" s="104"/>
      <c r="F228" s="279"/>
      <c r="G228" s="35"/>
      <c r="H228" s="215"/>
      <c r="I228" s="215"/>
      <c r="J228" s="215"/>
    </row>
    <row r="229" spans="1:10" x14ac:dyDescent="0.2">
      <c r="A229" s="29"/>
      <c r="B229" s="101"/>
      <c r="C229" s="41"/>
      <c r="D229" s="67"/>
      <c r="E229" s="104"/>
      <c r="F229" s="279"/>
      <c r="G229" s="35"/>
      <c r="H229" s="215"/>
      <c r="I229" s="215"/>
      <c r="J229" s="215"/>
    </row>
    <row r="230" spans="1:10" x14ac:dyDescent="0.2">
      <c r="A230" s="29"/>
      <c r="B230" s="101"/>
      <c r="C230" s="41"/>
      <c r="D230" s="67"/>
      <c r="E230" s="104"/>
      <c r="F230" s="279"/>
      <c r="G230" s="35"/>
      <c r="H230" s="215"/>
      <c r="I230" s="215"/>
      <c r="J230" s="215"/>
    </row>
    <row r="231" spans="1:10" x14ac:dyDescent="0.2">
      <c r="A231" s="29"/>
      <c r="B231" s="101"/>
      <c r="C231" s="41"/>
      <c r="D231" s="67"/>
      <c r="E231" s="104"/>
      <c r="F231" s="279"/>
      <c r="G231" s="35"/>
      <c r="H231" s="215"/>
      <c r="I231" s="215"/>
      <c r="J231" s="215"/>
    </row>
    <row r="232" spans="1:10" x14ac:dyDescent="0.2">
      <c r="A232" s="29"/>
      <c r="B232" s="101"/>
      <c r="C232" s="41"/>
      <c r="D232" s="67" t="s">
        <v>150</v>
      </c>
      <c r="E232" s="104"/>
      <c r="F232" s="279"/>
      <c r="G232" s="35"/>
      <c r="H232" s="215"/>
      <c r="I232" s="215"/>
      <c r="J232" s="215"/>
    </row>
    <row r="233" spans="1:10" x14ac:dyDescent="0.2">
      <c r="A233" s="29"/>
      <c r="B233" s="101"/>
      <c r="C233" s="41"/>
      <c r="D233" s="136"/>
      <c r="E233" s="108"/>
      <c r="F233" s="69"/>
      <c r="G233" s="35"/>
      <c r="H233" s="215"/>
      <c r="I233" s="215"/>
      <c r="J233" s="215"/>
    </row>
    <row r="234" spans="1:10" x14ac:dyDescent="0.2">
      <c r="A234" s="29"/>
      <c r="B234" s="101"/>
      <c r="C234" s="41"/>
      <c r="D234" s="144"/>
      <c r="E234" s="153"/>
      <c r="F234" s="69"/>
      <c r="G234" s="35"/>
      <c r="H234" s="215"/>
      <c r="I234" s="215"/>
      <c r="J234" s="215"/>
    </row>
    <row r="235" spans="1:10" x14ac:dyDescent="0.2">
      <c r="A235" s="29"/>
      <c r="B235" s="101"/>
      <c r="C235" s="41"/>
      <c r="D235" s="130"/>
      <c r="E235" s="102"/>
      <c r="F235" s="69"/>
      <c r="G235" s="35"/>
      <c r="H235" s="215"/>
      <c r="I235" s="215"/>
      <c r="J235" s="215"/>
    </row>
    <row r="236" spans="1:10" x14ac:dyDescent="0.2">
      <c r="A236" s="29"/>
      <c r="B236" s="101"/>
      <c r="C236" s="31"/>
      <c r="D236" s="130"/>
      <c r="E236" s="131"/>
      <c r="F236" s="280"/>
      <c r="G236" s="35"/>
      <c r="H236" s="215"/>
      <c r="I236" s="215"/>
      <c r="J236" s="215"/>
    </row>
    <row r="237" spans="1:10" x14ac:dyDescent="0.2">
      <c r="A237" s="29"/>
      <c r="B237" s="101"/>
      <c r="C237" s="41"/>
      <c r="D237" s="118"/>
      <c r="E237" s="108"/>
      <c r="F237" s="276"/>
      <c r="G237" s="35"/>
      <c r="H237" s="215"/>
      <c r="I237" s="215"/>
      <c r="J237" s="215"/>
    </row>
    <row r="238" spans="1:10" x14ac:dyDescent="0.2">
      <c r="A238" s="29"/>
      <c r="B238" s="101"/>
      <c r="C238" s="41"/>
      <c r="D238" s="144"/>
      <c r="E238" s="108"/>
      <c r="F238" s="276"/>
      <c r="G238" s="35"/>
      <c r="H238" s="215"/>
      <c r="I238" s="215"/>
      <c r="J238" s="215"/>
    </row>
    <row r="239" spans="1:10" x14ac:dyDescent="0.2">
      <c r="A239" s="29"/>
      <c r="B239" s="101"/>
      <c r="C239" s="41"/>
      <c r="D239" s="144"/>
      <c r="E239" s="108"/>
      <c r="F239" s="149"/>
      <c r="G239" s="35"/>
      <c r="H239" s="215"/>
      <c r="I239" s="215"/>
      <c r="J239" s="215"/>
    </row>
    <row r="240" spans="1:10" x14ac:dyDescent="0.2">
      <c r="A240" s="61"/>
      <c r="B240" s="101"/>
      <c r="C240" s="41"/>
      <c r="D240" s="144"/>
      <c r="E240" s="108"/>
      <c r="F240" s="149"/>
      <c r="G240" s="71"/>
      <c r="H240" s="215"/>
      <c r="I240" s="215"/>
      <c r="J240" s="215"/>
    </row>
    <row r="241" spans="1:10" ht="13.5" thickBot="1" x14ac:dyDescent="0.25">
      <c r="A241" s="212"/>
      <c r="B241" s="132"/>
      <c r="C241" s="115"/>
      <c r="D241" s="115"/>
      <c r="E241" s="132"/>
      <c r="F241" s="49" t="s">
        <v>15</v>
      </c>
      <c r="G241" s="213">
        <f>SUM(G207:G240)</f>
        <v>22000</v>
      </c>
      <c r="H241" s="246"/>
      <c r="I241" s="246"/>
      <c r="J241" s="246"/>
    </row>
    <row r="242" spans="1:10" ht="13.5" thickTop="1" x14ac:dyDescent="0.2">
      <c r="A242" s="1149" t="s">
        <v>913</v>
      </c>
      <c r="B242" s="1150"/>
      <c r="C242" s="1150"/>
      <c r="D242" s="1150"/>
      <c r="E242" s="1150"/>
      <c r="F242" s="1150"/>
      <c r="G242" s="1151"/>
      <c r="H242" s="22"/>
      <c r="I242" s="22"/>
      <c r="J242" s="22"/>
    </row>
    <row r="243" spans="1:10" ht="13.5" thickBot="1" x14ac:dyDescent="0.25">
      <c r="A243" s="52"/>
      <c r="B243" s="103"/>
      <c r="C243" s="355" t="s">
        <v>914</v>
      </c>
      <c r="D243" s="54"/>
      <c r="E243" s="103"/>
      <c r="F243" s="55"/>
      <c r="G243" s="56"/>
    </row>
    <row r="244" spans="1:10" ht="13.5" thickTop="1" x14ac:dyDescent="0.2">
      <c r="A244" s="1130"/>
      <c r="B244" s="1131"/>
      <c r="C244" s="1131"/>
      <c r="D244" s="57" t="s">
        <v>11</v>
      </c>
      <c r="E244" s="1132" t="s">
        <v>12</v>
      </c>
      <c r="F244" s="1132"/>
      <c r="G244" s="1133"/>
      <c r="H244" s="4"/>
      <c r="I244" s="4"/>
      <c r="J244" s="4"/>
    </row>
    <row r="245" spans="1:10" x14ac:dyDescent="0.2">
      <c r="A245" s="1134" t="s">
        <v>17</v>
      </c>
      <c r="B245" s="1135"/>
      <c r="C245" s="1135"/>
      <c r="D245" s="39"/>
      <c r="E245" s="1136"/>
      <c r="F245" s="1137"/>
      <c r="G245" s="1138"/>
      <c r="H245" s="176"/>
      <c r="I245" s="176"/>
      <c r="J245" s="176"/>
    </row>
    <row r="246" spans="1:10" x14ac:dyDescent="0.2">
      <c r="A246" s="1134" t="s">
        <v>38</v>
      </c>
      <c r="B246" s="1135"/>
      <c r="C246" s="1135"/>
      <c r="D246" s="73" t="s">
        <v>478</v>
      </c>
      <c r="E246" s="1139" t="s">
        <v>142</v>
      </c>
      <c r="F246" s="1139"/>
      <c r="G246" s="1140"/>
      <c r="H246" s="1"/>
      <c r="I246" s="1"/>
      <c r="J246" s="1"/>
    </row>
    <row r="247" spans="1:10" ht="13.5" thickBot="1" x14ac:dyDescent="0.25">
      <c r="A247" s="1141" t="s">
        <v>39</v>
      </c>
      <c r="B247" s="1142"/>
      <c r="C247" s="1142"/>
      <c r="D247" s="91" t="s">
        <v>479</v>
      </c>
      <c r="E247" s="1143" t="s">
        <v>0</v>
      </c>
      <c r="F247" s="1143"/>
      <c r="G247" s="1144"/>
      <c r="H247" s="4"/>
      <c r="I247" s="4"/>
      <c r="J247" s="4"/>
    </row>
    <row r="248" spans="1:10" ht="16.5" x14ac:dyDescent="0.25">
      <c r="A248" s="1152" t="s">
        <v>29</v>
      </c>
      <c r="B248" s="1153"/>
      <c r="C248" s="1153"/>
      <c r="D248" s="1153"/>
      <c r="E248" s="1153"/>
      <c r="F248" s="1153"/>
      <c r="G248" s="1154"/>
      <c r="H248" s="251"/>
      <c r="I248" s="251"/>
      <c r="J248" s="251"/>
    </row>
    <row r="249" spans="1:10" x14ac:dyDescent="0.2">
      <c r="A249" s="1155" t="s">
        <v>48</v>
      </c>
      <c r="B249" s="1156"/>
      <c r="C249" s="1156"/>
      <c r="D249" s="1156"/>
      <c r="E249" s="1156"/>
      <c r="F249" s="1156"/>
      <c r="G249" s="1157"/>
      <c r="H249" s="250"/>
      <c r="I249" s="250"/>
      <c r="J249" s="250"/>
    </row>
    <row r="250" spans="1:10" x14ac:dyDescent="0.2">
      <c r="A250" s="1158" t="s">
        <v>49</v>
      </c>
      <c r="B250" s="1159"/>
      <c r="C250" s="1159"/>
      <c r="D250" s="1159"/>
      <c r="E250" s="1159"/>
      <c r="F250" s="1159"/>
      <c r="G250" s="1160"/>
      <c r="H250" s="4"/>
      <c r="I250" s="4"/>
      <c r="J250" s="4"/>
    </row>
    <row r="251" spans="1:10" x14ac:dyDescent="0.2">
      <c r="A251" s="6"/>
      <c r="B251" s="99"/>
      <c r="C251" s="8"/>
      <c r="D251" s="9"/>
      <c r="E251" s="99"/>
      <c r="F251" s="10"/>
      <c r="G251" s="11" t="s">
        <v>20</v>
      </c>
      <c r="H251" s="252"/>
      <c r="I251" s="252"/>
      <c r="J251" s="252"/>
    </row>
    <row r="252" spans="1:10" x14ac:dyDescent="0.2">
      <c r="A252" s="12" t="s">
        <v>1</v>
      </c>
      <c r="B252" s="13"/>
      <c r="C252" s="14" t="s">
        <v>36</v>
      </c>
      <c r="D252" s="13"/>
      <c r="E252" s="343" t="s">
        <v>993</v>
      </c>
      <c r="F252" s="98"/>
      <c r="G252" s="344" t="s">
        <v>939</v>
      </c>
      <c r="H252" s="411"/>
      <c r="I252" s="411"/>
      <c r="J252" s="411"/>
    </row>
    <row r="253" spans="1:10" x14ac:dyDescent="0.2">
      <c r="A253" s="17" t="s">
        <v>8</v>
      </c>
      <c r="B253" s="100"/>
      <c r="C253" s="19"/>
      <c r="D253" s="4"/>
      <c r="E253" s="1145"/>
      <c r="F253" s="1146"/>
      <c r="G253" s="20"/>
    </row>
    <row r="254" spans="1:10" x14ac:dyDescent="0.2">
      <c r="A254" s="21" t="s">
        <v>37</v>
      </c>
      <c r="B254" s="22"/>
      <c r="C254" s="22"/>
      <c r="D254" s="22"/>
      <c r="E254" s="23" t="s">
        <v>46</v>
      </c>
      <c r="F254" s="24"/>
      <c r="G254" s="20" t="s">
        <v>50</v>
      </c>
    </row>
    <row r="255" spans="1:10" x14ac:dyDescent="0.2">
      <c r="A255" s="6"/>
      <c r="B255" s="99"/>
      <c r="C255" s="8"/>
      <c r="D255" s="8"/>
      <c r="E255" s="1147"/>
      <c r="F255" s="1148"/>
      <c r="G255" s="25"/>
    </row>
    <row r="256" spans="1:10" ht="26.25" thickBot="1" x14ac:dyDescent="0.25">
      <c r="A256" s="210" t="s">
        <v>47</v>
      </c>
      <c r="B256" s="28" t="s">
        <v>23</v>
      </c>
      <c r="C256" s="28" t="s">
        <v>34</v>
      </c>
      <c r="D256" s="110" t="s">
        <v>53</v>
      </c>
      <c r="E256" s="114" t="s">
        <v>54</v>
      </c>
      <c r="F256" s="111" t="s">
        <v>55</v>
      </c>
      <c r="G256" s="112" t="s">
        <v>35</v>
      </c>
      <c r="H256" s="253"/>
      <c r="I256" s="253"/>
      <c r="J256" s="253"/>
    </row>
    <row r="257" spans="1:10" ht="13.5" thickTop="1" x14ac:dyDescent="0.2">
      <c r="A257" s="29"/>
      <c r="B257" s="101"/>
      <c r="C257" s="352"/>
      <c r="D257" s="340" t="s">
        <v>978</v>
      </c>
      <c r="E257" s="108"/>
      <c r="F257" s="149"/>
      <c r="G257" s="35"/>
      <c r="H257" s="215"/>
      <c r="I257" s="215"/>
      <c r="J257" s="215"/>
    </row>
    <row r="258" spans="1:10" x14ac:dyDescent="0.2">
      <c r="A258" s="29">
        <v>1</v>
      </c>
      <c r="B258" s="101"/>
      <c r="C258" s="352" t="s">
        <v>149</v>
      </c>
      <c r="D258" s="351" t="s">
        <v>1000</v>
      </c>
      <c r="E258" s="108">
        <v>15</v>
      </c>
      <c r="F258" s="128">
        <v>200</v>
      </c>
      <c r="G258" s="353">
        <f>F258*E258</f>
        <v>3000</v>
      </c>
      <c r="H258" s="419"/>
      <c r="I258" s="419"/>
      <c r="J258" s="419"/>
    </row>
    <row r="259" spans="1:10" x14ac:dyDescent="0.2">
      <c r="A259" s="29"/>
      <c r="B259" s="105"/>
      <c r="C259" s="352"/>
      <c r="D259" s="357" t="s">
        <v>415</v>
      </c>
      <c r="E259" s="102"/>
      <c r="F259" s="128"/>
      <c r="G259" s="353" t="s">
        <v>8</v>
      </c>
      <c r="H259" s="419"/>
      <c r="I259" s="419"/>
      <c r="J259" s="419"/>
    </row>
    <row r="260" spans="1:10" x14ac:dyDescent="0.2">
      <c r="A260" s="29">
        <v>2</v>
      </c>
      <c r="B260" s="105"/>
      <c r="C260" s="352" t="s">
        <v>149</v>
      </c>
      <c r="D260" s="357" t="s">
        <v>416</v>
      </c>
      <c r="E260" s="102">
        <v>15</v>
      </c>
      <c r="F260" s="128">
        <v>350</v>
      </c>
      <c r="G260" s="353">
        <f t="shared" ref="G260:G289" si="0">F260*E260</f>
        <v>5250</v>
      </c>
      <c r="H260" s="419"/>
      <c r="I260" s="419"/>
      <c r="J260" s="419"/>
    </row>
    <row r="261" spans="1:10" x14ac:dyDescent="0.2">
      <c r="A261" s="29"/>
      <c r="B261" s="105"/>
      <c r="C261" s="352"/>
      <c r="D261" s="357" t="s">
        <v>358</v>
      </c>
      <c r="E261" s="102"/>
      <c r="F261" s="128"/>
      <c r="G261" s="353" t="s">
        <v>8</v>
      </c>
      <c r="H261" s="419"/>
      <c r="I261" s="419"/>
      <c r="J261" s="419"/>
    </row>
    <row r="262" spans="1:10" x14ac:dyDescent="0.2">
      <c r="A262" s="29">
        <v>3</v>
      </c>
      <c r="B262" s="105"/>
      <c r="C262" s="352" t="s">
        <v>149</v>
      </c>
      <c r="D262" s="357" t="s">
        <v>967</v>
      </c>
      <c r="E262" s="102">
        <v>15</v>
      </c>
      <c r="F262" s="69">
        <v>200</v>
      </c>
      <c r="G262" s="353">
        <f t="shared" si="0"/>
        <v>3000</v>
      </c>
      <c r="H262" s="419"/>
      <c r="I262" s="419"/>
      <c r="J262" s="419"/>
    </row>
    <row r="263" spans="1:10" x14ac:dyDescent="0.2">
      <c r="A263" s="29"/>
      <c r="B263" s="151"/>
      <c r="C263" s="366"/>
      <c r="D263" s="357" t="s">
        <v>968</v>
      </c>
      <c r="E263" s="108"/>
      <c r="F263" s="277"/>
      <c r="G263" s="353" t="s">
        <v>8</v>
      </c>
      <c r="H263" s="419"/>
      <c r="I263" s="419"/>
      <c r="J263" s="419"/>
    </row>
    <row r="264" spans="1:10" x14ac:dyDescent="0.2">
      <c r="A264" s="29"/>
      <c r="B264" s="151"/>
      <c r="C264" s="119"/>
      <c r="D264" s="339" t="s">
        <v>979</v>
      </c>
      <c r="E264" s="108"/>
      <c r="F264" s="277"/>
      <c r="G264" s="353" t="s">
        <v>8</v>
      </c>
      <c r="H264" s="419"/>
      <c r="I264" s="419"/>
      <c r="J264" s="419"/>
    </row>
    <row r="265" spans="1:10" x14ac:dyDescent="0.2">
      <c r="A265" s="29">
        <v>4</v>
      </c>
      <c r="B265" s="101"/>
      <c r="C265" s="352" t="s">
        <v>149</v>
      </c>
      <c r="D265" s="364" t="s">
        <v>969</v>
      </c>
      <c r="E265" s="104">
        <v>15</v>
      </c>
      <c r="F265" s="69">
        <v>200</v>
      </c>
      <c r="G265" s="353">
        <f t="shared" si="0"/>
        <v>3000</v>
      </c>
      <c r="H265" s="419"/>
      <c r="I265" s="419"/>
      <c r="J265" s="419"/>
    </row>
    <row r="266" spans="1:10" x14ac:dyDescent="0.2">
      <c r="A266" s="29"/>
      <c r="B266" s="106"/>
      <c r="C266" s="41"/>
      <c r="D266" s="357" t="s">
        <v>358</v>
      </c>
      <c r="E266" s="104"/>
      <c r="F266" s="69"/>
      <c r="G266" s="353" t="s">
        <v>8</v>
      </c>
      <c r="H266" s="419"/>
      <c r="I266" s="419"/>
      <c r="J266" s="419"/>
    </row>
    <row r="267" spans="1:10" x14ac:dyDescent="0.2">
      <c r="A267" s="29">
        <v>5</v>
      </c>
      <c r="B267" s="105"/>
      <c r="C267" s="352" t="s">
        <v>149</v>
      </c>
      <c r="D267" s="357" t="s">
        <v>416</v>
      </c>
      <c r="E267" s="108">
        <v>15</v>
      </c>
      <c r="F267" s="278">
        <v>350</v>
      </c>
      <c r="G267" s="353">
        <f t="shared" si="0"/>
        <v>5250</v>
      </c>
      <c r="H267" s="419"/>
      <c r="I267" s="419"/>
      <c r="J267" s="419"/>
    </row>
    <row r="268" spans="1:10" x14ac:dyDescent="0.2">
      <c r="A268" s="29"/>
      <c r="B268" s="107"/>
      <c r="C268" s="41"/>
      <c r="D268" s="357" t="s">
        <v>358</v>
      </c>
      <c r="E268" s="153"/>
      <c r="F268" s="69"/>
      <c r="G268" s="353" t="s">
        <v>8</v>
      </c>
      <c r="H268" s="419"/>
      <c r="I268" s="419"/>
      <c r="J268" s="419"/>
    </row>
    <row r="269" spans="1:10" x14ac:dyDescent="0.2">
      <c r="A269" s="29">
        <v>6</v>
      </c>
      <c r="B269" s="107"/>
      <c r="C269" s="352" t="s">
        <v>149</v>
      </c>
      <c r="D269" s="365" t="s">
        <v>970</v>
      </c>
      <c r="E269" s="153">
        <v>15</v>
      </c>
      <c r="F269" s="69">
        <v>200</v>
      </c>
      <c r="G269" s="353">
        <f t="shared" si="0"/>
        <v>3000</v>
      </c>
      <c r="H269" s="419"/>
      <c r="I269" s="419"/>
      <c r="J269" s="419"/>
    </row>
    <row r="270" spans="1:10" x14ac:dyDescent="0.2">
      <c r="A270" s="29"/>
      <c r="B270" s="101"/>
      <c r="C270" s="41"/>
      <c r="D270" s="365" t="s">
        <v>971</v>
      </c>
      <c r="E270" s="108"/>
      <c r="F270" s="432" t="s">
        <v>8</v>
      </c>
      <c r="G270" s="353" t="s">
        <v>8</v>
      </c>
      <c r="H270" s="419"/>
      <c r="I270" s="419"/>
      <c r="J270" s="419"/>
    </row>
    <row r="271" spans="1:10" x14ac:dyDescent="0.2">
      <c r="A271" s="29"/>
      <c r="B271" s="101"/>
      <c r="C271" s="41"/>
      <c r="D271" s="339" t="s">
        <v>980</v>
      </c>
      <c r="E271" s="153"/>
      <c r="F271" s="69"/>
      <c r="G271" s="353"/>
      <c r="H271" s="419"/>
      <c r="I271" s="419"/>
      <c r="J271" s="419"/>
    </row>
    <row r="272" spans="1:10" x14ac:dyDescent="0.2">
      <c r="A272" s="29">
        <v>7</v>
      </c>
      <c r="B272" s="106"/>
      <c r="C272" s="352" t="s">
        <v>149</v>
      </c>
      <c r="D272" s="365" t="s">
        <v>972</v>
      </c>
      <c r="E272" s="104">
        <v>15</v>
      </c>
      <c r="F272" s="279">
        <v>200</v>
      </c>
      <c r="G272" s="353">
        <f t="shared" si="0"/>
        <v>3000</v>
      </c>
      <c r="H272" s="419"/>
      <c r="I272" s="419"/>
      <c r="J272" s="419"/>
    </row>
    <row r="273" spans="1:10" x14ac:dyDescent="0.2">
      <c r="A273" s="29"/>
      <c r="B273" s="105"/>
      <c r="C273" s="41"/>
      <c r="D273" s="400" t="s">
        <v>968</v>
      </c>
      <c r="E273" s="104"/>
      <c r="F273" s="279"/>
      <c r="G273" s="353" t="s">
        <v>8</v>
      </c>
      <c r="H273" s="419"/>
      <c r="I273" s="419"/>
      <c r="J273" s="419"/>
    </row>
    <row r="274" spans="1:10" x14ac:dyDescent="0.2">
      <c r="A274" s="29">
        <v>8</v>
      </c>
      <c r="B274" s="105"/>
      <c r="C274" s="352" t="s">
        <v>149</v>
      </c>
      <c r="D274" s="365" t="s">
        <v>416</v>
      </c>
      <c r="E274" s="104">
        <v>15</v>
      </c>
      <c r="F274" s="279">
        <v>350</v>
      </c>
      <c r="G274" s="353">
        <f t="shared" si="0"/>
        <v>5250</v>
      </c>
      <c r="H274" s="419"/>
      <c r="I274" s="419"/>
      <c r="J274" s="419"/>
    </row>
    <row r="275" spans="1:10" x14ac:dyDescent="0.2">
      <c r="A275" s="29"/>
      <c r="B275" s="101"/>
      <c r="C275" s="41"/>
      <c r="D275" s="365" t="s">
        <v>358</v>
      </c>
      <c r="E275" s="104"/>
      <c r="F275" s="279"/>
      <c r="G275" s="353" t="s">
        <v>8</v>
      </c>
      <c r="H275" s="419"/>
      <c r="I275" s="419"/>
      <c r="J275" s="419"/>
    </row>
    <row r="276" spans="1:10" x14ac:dyDescent="0.2">
      <c r="A276" s="29">
        <v>9</v>
      </c>
      <c r="B276" s="101"/>
      <c r="C276" s="352" t="s">
        <v>149</v>
      </c>
      <c r="D276" s="357" t="s">
        <v>1001</v>
      </c>
      <c r="E276" s="104">
        <v>15</v>
      </c>
      <c r="F276" s="279">
        <v>200</v>
      </c>
      <c r="G276" s="353">
        <f t="shared" si="0"/>
        <v>3000</v>
      </c>
      <c r="H276" s="419"/>
      <c r="I276" s="419"/>
      <c r="J276" s="419"/>
    </row>
    <row r="277" spans="1:10" x14ac:dyDescent="0.2">
      <c r="A277" s="29"/>
      <c r="B277" s="101"/>
      <c r="C277" s="41"/>
      <c r="D277" s="357" t="s">
        <v>469</v>
      </c>
      <c r="E277" s="104"/>
      <c r="F277" s="279"/>
      <c r="G277" s="353" t="s">
        <v>8</v>
      </c>
      <c r="H277" s="419"/>
      <c r="I277" s="419"/>
      <c r="J277" s="419"/>
    </row>
    <row r="278" spans="1:10" x14ac:dyDescent="0.2">
      <c r="A278" s="29"/>
      <c r="B278" s="101"/>
      <c r="C278" s="41"/>
      <c r="D278" s="425" t="s">
        <v>981</v>
      </c>
      <c r="E278" s="104"/>
      <c r="F278" s="279"/>
      <c r="G278" s="353" t="s">
        <v>8</v>
      </c>
      <c r="H278" s="419"/>
      <c r="I278" s="419"/>
      <c r="J278" s="419"/>
    </row>
    <row r="279" spans="1:10" x14ac:dyDescent="0.2">
      <c r="A279" s="29">
        <v>10</v>
      </c>
      <c r="B279" s="101"/>
      <c r="C279" s="352" t="s">
        <v>149</v>
      </c>
      <c r="D279" s="365" t="s">
        <v>973</v>
      </c>
      <c r="E279" s="104">
        <v>15</v>
      </c>
      <c r="F279" s="279">
        <v>200</v>
      </c>
      <c r="G279" s="353">
        <f t="shared" si="0"/>
        <v>3000</v>
      </c>
      <c r="H279" s="419"/>
      <c r="I279" s="419"/>
      <c r="J279" s="419"/>
    </row>
    <row r="280" spans="1:10" x14ac:dyDescent="0.2">
      <c r="A280" s="29"/>
      <c r="B280" s="101"/>
      <c r="C280" s="41"/>
      <c r="D280" s="365" t="s">
        <v>974</v>
      </c>
      <c r="E280" s="104"/>
      <c r="F280" s="279"/>
      <c r="G280" s="353" t="s">
        <v>8</v>
      </c>
      <c r="H280" s="419"/>
      <c r="I280" s="419"/>
      <c r="J280" s="419"/>
    </row>
    <row r="281" spans="1:10" x14ac:dyDescent="0.2">
      <c r="A281" s="29">
        <v>11</v>
      </c>
      <c r="B281" s="101"/>
      <c r="C281" s="352" t="s">
        <v>149</v>
      </c>
      <c r="D281" s="365" t="s">
        <v>416</v>
      </c>
      <c r="E281" s="104">
        <v>15</v>
      </c>
      <c r="F281" s="279">
        <v>350</v>
      </c>
      <c r="G281" s="353">
        <f t="shared" si="0"/>
        <v>5250</v>
      </c>
      <c r="H281" s="419"/>
      <c r="I281" s="419"/>
      <c r="J281" s="419"/>
    </row>
    <row r="282" spans="1:10" x14ac:dyDescent="0.2">
      <c r="A282" s="29"/>
      <c r="B282" s="101"/>
      <c r="C282" s="41"/>
      <c r="D282" s="365" t="s">
        <v>358</v>
      </c>
      <c r="E282" s="104"/>
      <c r="F282" s="279"/>
      <c r="G282" s="353" t="s">
        <v>8</v>
      </c>
      <c r="H282" s="419"/>
      <c r="I282" s="419"/>
      <c r="J282" s="419"/>
    </row>
    <row r="283" spans="1:10" x14ac:dyDescent="0.2">
      <c r="A283" s="29">
        <v>12</v>
      </c>
      <c r="B283" s="101"/>
      <c r="C283" s="352" t="s">
        <v>149</v>
      </c>
      <c r="D283" s="357" t="s">
        <v>975</v>
      </c>
      <c r="E283" s="108">
        <v>15</v>
      </c>
      <c r="F283" s="69">
        <v>200</v>
      </c>
      <c r="G283" s="353">
        <f t="shared" si="0"/>
        <v>3000</v>
      </c>
      <c r="H283" s="419"/>
      <c r="I283" s="419"/>
      <c r="J283" s="419"/>
    </row>
    <row r="284" spans="1:10" x14ac:dyDescent="0.2">
      <c r="A284" s="29"/>
      <c r="B284" s="101"/>
      <c r="C284" s="41"/>
      <c r="D284" s="339" t="s">
        <v>982</v>
      </c>
      <c r="E284" s="153"/>
      <c r="F284" s="69"/>
      <c r="G284" s="353" t="s">
        <v>8</v>
      </c>
      <c r="H284" s="419"/>
      <c r="I284" s="419"/>
      <c r="J284" s="419"/>
    </row>
    <row r="285" spans="1:10" x14ac:dyDescent="0.2">
      <c r="A285" s="29">
        <v>13</v>
      </c>
      <c r="B285" s="101"/>
      <c r="C285" s="352" t="s">
        <v>149</v>
      </c>
      <c r="D285" s="400" t="s">
        <v>976</v>
      </c>
      <c r="E285" s="102">
        <v>15</v>
      </c>
      <c r="F285" s="69">
        <v>200</v>
      </c>
      <c r="G285" s="353">
        <f t="shared" si="0"/>
        <v>3000</v>
      </c>
      <c r="H285" s="419"/>
      <c r="I285" s="419"/>
      <c r="J285" s="419"/>
    </row>
    <row r="286" spans="1:10" x14ac:dyDescent="0.2">
      <c r="A286" s="29"/>
      <c r="B286" s="101"/>
      <c r="C286" s="31"/>
      <c r="D286" s="400" t="s">
        <v>469</v>
      </c>
      <c r="E286" s="131"/>
      <c r="F286" s="280"/>
      <c r="G286" s="353" t="s">
        <v>8</v>
      </c>
      <c r="H286" s="419"/>
      <c r="I286" s="419"/>
      <c r="J286" s="419"/>
    </row>
    <row r="287" spans="1:10" x14ac:dyDescent="0.2">
      <c r="A287" s="29">
        <v>14</v>
      </c>
      <c r="B287" s="101"/>
      <c r="C287" s="352" t="s">
        <v>149</v>
      </c>
      <c r="D287" s="406" t="s">
        <v>416</v>
      </c>
      <c r="E287" s="108">
        <v>15</v>
      </c>
      <c r="F287" s="276">
        <v>350</v>
      </c>
      <c r="G287" s="353">
        <f t="shared" si="0"/>
        <v>5250</v>
      </c>
      <c r="H287" s="419"/>
      <c r="I287" s="419"/>
      <c r="J287" s="419"/>
    </row>
    <row r="288" spans="1:10" x14ac:dyDescent="0.2">
      <c r="A288" s="29"/>
      <c r="B288" s="101"/>
      <c r="C288" s="41"/>
      <c r="D288" s="364" t="s">
        <v>358</v>
      </c>
      <c r="E288" s="108"/>
      <c r="F288" s="276"/>
      <c r="G288" s="353" t="s">
        <v>8</v>
      </c>
      <c r="H288" s="419"/>
      <c r="I288" s="419"/>
      <c r="J288" s="419"/>
    </row>
    <row r="289" spans="1:10" x14ac:dyDescent="0.2">
      <c r="A289" s="29">
        <v>15</v>
      </c>
      <c r="B289" s="101"/>
      <c r="C289" s="352" t="s">
        <v>149</v>
      </c>
      <c r="D289" s="364" t="s">
        <v>977</v>
      </c>
      <c r="E289" s="108">
        <v>15</v>
      </c>
      <c r="F289" s="149">
        <v>200</v>
      </c>
      <c r="G289" s="353">
        <f t="shared" si="0"/>
        <v>3000</v>
      </c>
      <c r="H289" s="419"/>
      <c r="I289" s="419"/>
      <c r="J289" s="419"/>
    </row>
    <row r="290" spans="1:10" x14ac:dyDescent="0.2">
      <c r="A290" s="61"/>
      <c r="B290" s="101"/>
      <c r="C290" s="41"/>
      <c r="D290" s="364" t="s">
        <v>358</v>
      </c>
      <c r="E290" s="108"/>
      <c r="F290" s="149"/>
      <c r="G290" s="353" t="s">
        <v>8</v>
      </c>
      <c r="H290" s="419"/>
      <c r="I290" s="419"/>
      <c r="J290" s="419"/>
    </row>
    <row r="291" spans="1:10" ht="13.5" thickBot="1" x14ac:dyDescent="0.25">
      <c r="A291" s="212"/>
      <c r="B291" s="132"/>
      <c r="C291" s="115"/>
      <c r="D291" s="115"/>
      <c r="E291" s="132"/>
      <c r="F291" s="49" t="s">
        <v>15</v>
      </c>
      <c r="G291" s="213">
        <f>SUM(G258:G290)</f>
        <v>56250</v>
      </c>
      <c r="H291" s="246"/>
      <c r="I291" s="246"/>
      <c r="J291" s="246"/>
    </row>
    <row r="292" spans="1:10" ht="13.5" thickTop="1" x14ac:dyDescent="0.2">
      <c r="A292" s="1149" t="s">
        <v>983</v>
      </c>
      <c r="B292" s="1150"/>
      <c r="C292" s="1150"/>
      <c r="D292" s="1150"/>
      <c r="E292" s="1150"/>
      <c r="F292" s="1150"/>
      <c r="G292" s="1151"/>
      <c r="H292" s="22"/>
      <c r="I292" s="22"/>
      <c r="J292" s="22"/>
    </row>
    <row r="293" spans="1:10" ht="13.5" thickBot="1" x14ac:dyDescent="0.25">
      <c r="A293" s="52"/>
      <c r="B293" s="103"/>
      <c r="C293" s="355"/>
      <c r="D293" s="54"/>
      <c r="E293" s="103"/>
      <c r="F293" s="55"/>
      <c r="G293" s="56"/>
    </row>
    <row r="294" spans="1:10" ht="13.5" thickTop="1" x14ac:dyDescent="0.2">
      <c r="A294" s="1130"/>
      <c r="B294" s="1131"/>
      <c r="C294" s="1131"/>
      <c r="D294" s="57" t="s">
        <v>11</v>
      </c>
      <c r="E294" s="1132" t="s">
        <v>12</v>
      </c>
      <c r="F294" s="1132"/>
      <c r="G294" s="1133"/>
      <c r="H294" s="4"/>
      <c r="I294" s="4"/>
      <c r="J294" s="4"/>
    </row>
    <row r="295" spans="1:10" x14ac:dyDescent="0.2">
      <c r="A295" s="1134" t="s">
        <v>17</v>
      </c>
      <c r="B295" s="1135"/>
      <c r="C295" s="1135"/>
      <c r="D295" s="39"/>
      <c r="E295" s="1136"/>
      <c r="F295" s="1137"/>
      <c r="G295" s="1138"/>
      <c r="H295" s="176"/>
      <c r="I295" s="176"/>
      <c r="J295" s="176"/>
    </row>
    <row r="296" spans="1:10" x14ac:dyDescent="0.2">
      <c r="A296" s="1134" t="s">
        <v>38</v>
      </c>
      <c r="B296" s="1135"/>
      <c r="C296" s="1135"/>
      <c r="D296" s="73" t="s">
        <v>478</v>
      </c>
      <c r="E296" s="1139" t="s">
        <v>142</v>
      </c>
      <c r="F296" s="1139"/>
      <c r="G296" s="1140"/>
      <c r="H296" s="1"/>
      <c r="I296" s="1"/>
      <c r="J296" s="1"/>
    </row>
    <row r="297" spans="1:10" ht="13.5" thickBot="1" x14ac:dyDescent="0.25">
      <c r="A297" s="1141" t="s">
        <v>39</v>
      </c>
      <c r="B297" s="1142"/>
      <c r="C297" s="1142"/>
      <c r="D297" s="91" t="s">
        <v>479</v>
      </c>
      <c r="E297" s="1143" t="s">
        <v>0</v>
      </c>
      <c r="F297" s="1143"/>
      <c r="G297" s="1144"/>
      <c r="H297" s="4"/>
      <c r="I297" s="4"/>
      <c r="J297" s="4"/>
    </row>
    <row r="298" spans="1:10" ht="16.5" x14ac:dyDescent="0.25">
      <c r="A298" s="1152" t="s">
        <v>29</v>
      </c>
      <c r="B298" s="1153"/>
      <c r="C298" s="1153"/>
      <c r="D298" s="1153"/>
      <c r="E298" s="1153"/>
      <c r="F298" s="1153"/>
      <c r="G298" s="1154"/>
      <c r="H298" s="251"/>
      <c r="I298" s="251"/>
      <c r="J298" s="251"/>
    </row>
    <row r="299" spans="1:10" x14ac:dyDescent="0.2">
      <c r="A299" s="1155" t="s">
        <v>48</v>
      </c>
      <c r="B299" s="1156"/>
      <c r="C299" s="1156"/>
      <c r="D299" s="1156"/>
      <c r="E299" s="1156"/>
      <c r="F299" s="1156"/>
      <c r="G299" s="1157"/>
      <c r="H299" s="250"/>
      <c r="I299" s="250"/>
      <c r="J299" s="250"/>
    </row>
    <row r="300" spans="1:10" x14ac:dyDescent="0.2">
      <c r="A300" s="1158" t="s">
        <v>49</v>
      </c>
      <c r="B300" s="1159"/>
      <c r="C300" s="1159"/>
      <c r="D300" s="1159"/>
      <c r="E300" s="1159"/>
      <c r="F300" s="1159"/>
      <c r="G300" s="1160"/>
      <c r="H300" s="4"/>
      <c r="I300" s="4"/>
      <c r="J300" s="4"/>
    </row>
    <row r="301" spans="1:10" x14ac:dyDescent="0.2">
      <c r="A301" s="6"/>
      <c r="B301" s="99"/>
      <c r="C301" s="8"/>
      <c r="D301" s="9"/>
      <c r="E301" s="99"/>
      <c r="F301" s="10"/>
      <c r="G301" s="11" t="s">
        <v>20</v>
      </c>
      <c r="H301" s="252"/>
      <c r="I301" s="252"/>
      <c r="J301" s="252"/>
    </row>
    <row r="302" spans="1:10" x14ac:dyDescent="0.2">
      <c r="A302" s="12" t="s">
        <v>1</v>
      </c>
      <c r="B302" s="13"/>
      <c r="C302" s="14" t="s">
        <v>36</v>
      </c>
      <c r="D302" s="13"/>
      <c r="E302" s="343" t="s">
        <v>1155</v>
      </c>
      <c r="F302" s="98"/>
      <c r="G302" s="344" t="s">
        <v>1075</v>
      </c>
      <c r="H302" s="411"/>
      <c r="I302" s="411"/>
      <c r="J302" s="411"/>
    </row>
    <row r="303" spans="1:10" x14ac:dyDescent="0.2">
      <c r="A303" s="17" t="s">
        <v>8</v>
      </c>
      <c r="B303" s="100"/>
      <c r="C303" s="19"/>
      <c r="D303" s="4"/>
      <c r="E303" s="1145"/>
      <c r="F303" s="1146"/>
      <c r="G303" s="20"/>
    </row>
    <row r="304" spans="1:10" x14ac:dyDescent="0.2">
      <c r="A304" s="21" t="s">
        <v>37</v>
      </c>
      <c r="B304" s="22"/>
      <c r="C304" s="22"/>
      <c r="D304" s="22"/>
      <c r="E304" s="23" t="s">
        <v>46</v>
      </c>
      <c r="F304" s="24"/>
      <c r="G304" s="20" t="s">
        <v>50</v>
      </c>
    </row>
    <row r="305" spans="1:10" x14ac:dyDescent="0.2">
      <c r="A305" s="6"/>
      <c r="B305" s="99"/>
      <c r="C305" s="8"/>
      <c r="D305" s="8"/>
      <c r="E305" s="1147"/>
      <c r="F305" s="1148"/>
      <c r="G305" s="25"/>
    </row>
    <row r="306" spans="1:10" ht="26.25" thickBot="1" x14ac:dyDescent="0.25">
      <c r="A306" s="210" t="s">
        <v>47</v>
      </c>
      <c r="B306" s="28" t="s">
        <v>23</v>
      </c>
      <c r="C306" s="28" t="s">
        <v>34</v>
      </c>
      <c r="D306" s="110" t="s">
        <v>53</v>
      </c>
      <c r="E306" s="114" t="s">
        <v>54</v>
      </c>
      <c r="F306" s="111" t="s">
        <v>55</v>
      </c>
      <c r="G306" s="112" t="s">
        <v>35</v>
      </c>
      <c r="H306" s="253"/>
      <c r="I306" s="253"/>
      <c r="J306" s="253"/>
    </row>
    <row r="307" spans="1:10" ht="13.5" thickTop="1" x14ac:dyDescent="0.2">
      <c r="A307" s="29">
        <v>1</v>
      </c>
      <c r="B307" s="101"/>
      <c r="C307" s="352" t="s">
        <v>149</v>
      </c>
      <c r="D307" s="351" t="s">
        <v>1076</v>
      </c>
      <c r="E307" s="108">
        <v>25</v>
      </c>
      <c r="F307" s="149">
        <v>200</v>
      </c>
      <c r="G307" s="35">
        <f>F307*E307</f>
        <v>5000</v>
      </c>
      <c r="H307" s="215"/>
      <c r="I307" s="215"/>
      <c r="J307" s="215"/>
    </row>
    <row r="308" spans="1:10" x14ac:dyDescent="0.2">
      <c r="A308" s="29"/>
      <c r="B308" s="101"/>
      <c r="C308" s="352"/>
      <c r="D308" s="351" t="s">
        <v>1077</v>
      </c>
      <c r="E308" s="108"/>
      <c r="F308" s="128"/>
      <c r="G308" s="353"/>
      <c r="H308" s="419"/>
      <c r="I308" s="419"/>
      <c r="J308" s="419"/>
    </row>
    <row r="309" spans="1:10" x14ac:dyDescent="0.2">
      <c r="A309" s="29">
        <v>2</v>
      </c>
      <c r="B309" s="105"/>
      <c r="C309" s="352" t="s">
        <v>149</v>
      </c>
      <c r="D309" s="357" t="s">
        <v>416</v>
      </c>
      <c r="E309" s="102">
        <v>25</v>
      </c>
      <c r="F309" s="128">
        <v>350</v>
      </c>
      <c r="G309" s="353">
        <f>F309*E309</f>
        <v>8750</v>
      </c>
      <c r="H309" s="419"/>
      <c r="I309" s="419"/>
      <c r="J309" s="419"/>
    </row>
    <row r="310" spans="1:10" x14ac:dyDescent="0.2">
      <c r="A310" s="29"/>
      <c r="B310" s="105"/>
      <c r="C310" s="352"/>
      <c r="D310" s="357" t="s">
        <v>358</v>
      </c>
      <c r="E310" s="102"/>
      <c r="F310" s="128"/>
      <c r="G310" s="353"/>
      <c r="H310" s="419"/>
      <c r="I310" s="419"/>
      <c r="J310" s="419"/>
    </row>
    <row r="311" spans="1:10" x14ac:dyDescent="0.2">
      <c r="A311" s="29"/>
      <c r="B311" s="105"/>
      <c r="C311" s="352"/>
      <c r="D311" s="357"/>
      <c r="E311" s="102"/>
      <c r="F311" s="128"/>
      <c r="G311" s="353"/>
      <c r="H311" s="419"/>
      <c r="I311" s="419"/>
      <c r="J311" s="419"/>
    </row>
    <row r="312" spans="1:10" x14ac:dyDescent="0.2">
      <c r="A312" s="29"/>
      <c r="B312" s="105"/>
      <c r="C312" s="352"/>
      <c r="D312" s="357"/>
      <c r="E312" s="102"/>
      <c r="F312" s="69"/>
      <c r="G312" s="353"/>
      <c r="H312" s="419"/>
      <c r="I312" s="419"/>
      <c r="J312" s="419"/>
    </row>
    <row r="313" spans="1:10" x14ac:dyDescent="0.2">
      <c r="A313" s="29"/>
      <c r="B313" s="151"/>
      <c r="C313" s="366"/>
      <c r="D313" s="357"/>
      <c r="E313" s="108"/>
      <c r="F313" s="277"/>
      <c r="G313" s="353"/>
      <c r="H313" s="419"/>
      <c r="I313" s="419"/>
      <c r="J313" s="419"/>
    </row>
    <row r="314" spans="1:10" x14ac:dyDescent="0.2">
      <c r="A314" s="29"/>
      <c r="B314" s="151"/>
      <c r="C314" s="119"/>
      <c r="D314" s="339"/>
      <c r="E314" s="108"/>
      <c r="F314" s="277"/>
      <c r="G314" s="353"/>
      <c r="H314" s="419"/>
      <c r="I314" s="419"/>
      <c r="J314" s="419"/>
    </row>
    <row r="315" spans="1:10" x14ac:dyDescent="0.2">
      <c r="A315" s="29"/>
      <c r="B315" s="101"/>
      <c r="C315" s="352"/>
      <c r="D315" s="364"/>
      <c r="E315" s="104"/>
      <c r="F315" s="69"/>
      <c r="G315" s="353"/>
      <c r="H315" s="419"/>
      <c r="I315" s="419"/>
      <c r="J315" s="419"/>
    </row>
    <row r="316" spans="1:10" x14ac:dyDescent="0.2">
      <c r="A316" s="29"/>
      <c r="B316" s="106"/>
      <c r="C316" s="41"/>
      <c r="D316" s="357"/>
      <c r="E316" s="104"/>
      <c r="F316" s="69"/>
      <c r="G316" s="353"/>
      <c r="H316" s="419"/>
      <c r="I316" s="419"/>
      <c r="J316" s="419"/>
    </row>
    <row r="317" spans="1:10" x14ac:dyDescent="0.2">
      <c r="A317" s="29"/>
      <c r="B317" s="105"/>
      <c r="C317" s="352"/>
      <c r="D317" s="357"/>
      <c r="E317" s="108"/>
      <c r="F317" s="278"/>
      <c r="G317" s="353"/>
      <c r="H317" s="419"/>
      <c r="I317" s="419"/>
      <c r="J317" s="419"/>
    </row>
    <row r="318" spans="1:10" x14ac:dyDescent="0.2">
      <c r="A318" s="29"/>
      <c r="B318" s="107"/>
      <c r="C318" s="41"/>
      <c r="D318" s="357"/>
      <c r="E318" s="153"/>
      <c r="F318" s="69"/>
      <c r="G318" s="353"/>
      <c r="H318" s="419"/>
      <c r="I318" s="419"/>
      <c r="J318" s="419"/>
    </row>
    <row r="319" spans="1:10" x14ac:dyDescent="0.2">
      <c r="A319" s="29"/>
      <c r="B319" s="107"/>
      <c r="C319" s="352"/>
      <c r="D319" s="365"/>
      <c r="E319" s="153"/>
      <c r="F319" s="69"/>
      <c r="G319" s="353"/>
      <c r="H319" s="419"/>
      <c r="I319" s="419"/>
      <c r="J319" s="419"/>
    </row>
    <row r="320" spans="1:10" x14ac:dyDescent="0.2">
      <c r="A320" s="29"/>
      <c r="B320" s="101"/>
      <c r="C320" s="41"/>
      <c r="D320" s="365"/>
      <c r="E320" s="108"/>
      <c r="F320" s="432"/>
      <c r="G320" s="353"/>
      <c r="H320" s="419"/>
      <c r="I320" s="419"/>
      <c r="J320" s="419"/>
    </row>
    <row r="321" spans="1:10" x14ac:dyDescent="0.2">
      <c r="A321" s="29"/>
      <c r="B321" s="101"/>
      <c r="C321" s="41"/>
      <c r="D321" s="339"/>
      <c r="E321" s="153"/>
      <c r="F321" s="69"/>
      <c r="G321" s="353"/>
      <c r="H321" s="419"/>
      <c r="I321" s="419"/>
      <c r="J321" s="419"/>
    </row>
    <row r="322" spans="1:10" x14ac:dyDescent="0.2">
      <c r="A322" s="29"/>
      <c r="B322" s="106"/>
      <c r="C322" s="352"/>
      <c r="D322" s="365"/>
      <c r="E322" s="104"/>
      <c r="F322" s="279"/>
      <c r="G322" s="353"/>
      <c r="H322" s="419"/>
      <c r="I322" s="419"/>
      <c r="J322" s="419"/>
    </row>
    <row r="323" spans="1:10" x14ac:dyDescent="0.2">
      <c r="A323" s="29"/>
      <c r="B323" s="105"/>
      <c r="C323" s="41"/>
      <c r="D323" s="400"/>
      <c r="E323" s="104"/>
      <c r="F323" s="279"/>
      <c r="G323" s="353"/>
      <c r="H323" s="419"/>
      <c r="I323" s="419"/>
      <c r="J323" s="419"/>
    </row>
    <row r="324" spans="1:10" x14ac:dyDescent="0.2">
      <c r="A324" s="29"/>
      <c r="B324" s="105"/>
      <c r="C324" s="352"/>
      <c r="D324" s="365"/>
      <c r="E324" s="104"/>
      <c r="F324" s="279"/>
      <c r="G324" s="353"/>
      <c r="H324" s="419"/>
      <c r="I324" s="419"/>
      <c r="J324" s="419"/>
    </row>
    <row r="325" spans="1:10" x14ac:dyDescent="0.2">
      <c r="A325" s="29"/>
      <c r="B325" s="101"/>
      <c r="C325" s="41"/>
      <c r="D325" s="365"/>
      <c r="E325" s="104"/>
      <c r="F325" s="279"/>
      <c r="G325" s="353"/>
      <c r="H325" s="419"/>
      <c r="I325" s="419"/>
      <c r="J325" s="419"/>
    </row>
    <row r="326" spans="1:10" x14ac:dyDescent="0.2">
      <c r="A326" s="29"/>
      <c r="B326" s="101"/>
      <c r="C326" s="352"/>
      <c r="D326" s="357"/>
      <c r="E326" s="104"/>
      <c r="F326" s="279"/>
      <c r="G326" s="353"/>
      <c r="H326" s="419"/>
      <c r="I326" s="419"/>
      <c r="J326" s="419"/>
    </row>
    <row r="327" spans="1:10" x14ac:dyDescent="0.2">
      <c r="A327" s="29"/>
      <c r="B327" s="101"/>
      <c r="C327" s="41"/>
      <c r="D327" s="357"/>
      <c r="E327" s="104"/>
      <c r="F327" s="279"/>
      <c r="G327" s="353"/>
      <c r="H327" s="419"/>
      <c r="I327" s="419"/>
      <c r="J327" s="419"/>
    </row>
    <row r="328" spans="1:10" x14ac:dyDescent="0.2">
      <c r="A328" s="29"/>
      <c r="B328" s="101"/>
      <c r="C328" s="41"/>
      <c r="D328" s="425"/>
      <c r="E328" s="104"/>
      <c r="F328" s="279"/>
      <c r="G328" s="353"/>
      <c r="H328" s="419"/>
      <c r="I328" s="419"/>
      <c r="J328" s="419"/>
    </row>
    <row r="329" spans="1:10" x14ac:dyDescent="0.2">
      <c r="A329" s="29"/>
      <c r="B329" s="101"/>
      <c r="C329" s="352"/>
      <c r="D329" s="365"/>
      <c r="E329" s="104"/>
      <c r="F329" s="279"/>
      <c r="G329" s="353"/>
      <c r="H329" s="419"/>
      <c r="I329" s="419"/>
      <c r="J329" s="419"/>
    </row>
    <row r="330" spans="1:10" x14ac:dyDescent="0.2">
      <c r="A330" s="29"/>
      <c r="B330" s="101"/>
      <c r="C330" s="41"/>
      <c r="D330" s="365"/>
      <c r="E330" s="104"/>
      <c r="F330" s="279"/>
      <c r="G330" s="353"/>
      <c r="H330" s="419"/>
      <c r="I330" s="419"/>
      <c r="J330" s="419"/>
    </row>
    <row r="331" spans="1:10" x14ac:dyDescent="0.2">
      <c r="A331" s="29"/>
      <c r="B331" s="101"/>
      <c r="C331" s="352"/>
      <c r="D331" s="365"/>
      <c r="E331" s="104"/>
      <c r="F331" s="279"/>
      <c r="G331" s="353"/>
      <c r="H331" s="419"/>
      <c r="I331" s="419"/>
      <c r="J331" s="419"/>
    </row>
    <row r="332" spans="1:10" x14ac:dyDescent="0.2">
      <c r="A332" s="29"/>
      <c r="B332" s="101"/>
      <c r="C332" s="41"/>
      <c r="D332" s="365"/>
      <c r="E332" s="104"/>
      <c r="F332" s="279"/>
      <c r="G332" s="353"/>
      <c r="H332" s="419"/>
      <c r="I332" s="419"/>
      <c r="J332" s="419"/>
    </row>
    <row r="333" spans="1:10" x14ac:dyDescent="0.2">
      <c r="A333" s="29"/>
      <c r="B333" s="101"/>
      <c r="C333" s="352"/>
      <c r="D333" s="357"/>
      <c r="E333" s="108"/>
      <c r="F333" s="69"/>
      <c r="G333" s="353"/>
      <c r="H333" s="419"/>
      <c r="I333" s="419"/>
      <c r="J333" s="419"/>
    </row>
    <row r="334" spans="1:10" x14ac:dyDescent="0.2">
      <c r="A334" s="29"/>
      <c r="B334" s="101"/>
      <c r="C334" s="41"/>
      <c r="D334" s="339"/>
      <c r="E334" s="153"/>
      <c r="F334" s="69"/>
      <c r="G334" s="353"/>
      <c r="H334" s="419"/>
      <c r="I334" s="419"/>
      <c r="J334" s="419"/>
    </row>
    <row r="335" spans="1:10" x14ac:dyDescent="0.2">
      <c r="A335" s="29"/>
      <c r="B335" s="101"/>
      <c r="C335" s="352"/>
      <c r="D335" s="400"/>
      <c r="E335" s="102"/>
      <c r="F335" s="69"/>
      <c r="G335" s="353"/>
      <c r="H335" s="419"/>
      <c r="I335" s="419"/>
      <c r="J335" s="419"/>
    </row>
    <row r="336" spans="1:10" x14ac:dyDescent="0.2">
      <c r="A336" s="29"/>
      <c r="B336" s="101"/>
      <c r="C336" s="31"/>
      <c r="D336" s="400"/>
      <c r="E336" s="131"/>
      <c r="F336" s="280"/>
      <c r="G336" s="353"/>
      <c r="H336" s="419"/>
      <c r="I336" s="419"/>
      <c r="J336" s="419"/>
    </row>
    <row r="337" spans="1:10" x14ac:dyDescent="0.2">
      <c r="A337" s="29"/>
      <c r="B337" s="101"/>
      <c r="C337" s="352"/>
      <c r="D337" s="406"/>
      <c r="E337" s="108"/>
      <c r="F337" s="276"/>
      <c r="G337" s="353"/>
      <c r="H337" s="419"/>
      <c r="I337" s="419"/>
      <c r="J337" s="419"/>
    </row>
    <row r="338" spans="1:10" x14ac:dyDescent="0.2">
      <c r="A338" s="29"/>
      <c r="B338" s="101"/>
      <c r="C338" s="41"/>
      <c r="D338" s="364"/>
      <c r="E338" s="108"/>
      <c r="F338" s="276"/>
      <c r="G338" s="353"/>
      <c r="H338" s="419"/>
      <c r="I338" s="419"/>
      <c r="J338" s="419"/>
    </row>
    <row r="339" spans="1:10" x14ac:dyDescent="0.2">
      <c r="A339" s="29"/>
      <c r="B339" s="101"/>
      <c r="C339" s="352"/>
      <c r="D339" s="364"/>
      <c r="E339" s="108"/>
      <c r="F339" s="149"/>
      <c r="G339" s="353"/>
      <c r="H339" s="419"/>
      <c r="I339" s="419"/>
      <c r="J339" s="419"/>
    </row>
    <row r="340" spans="1:10" x14ac:dyDescent="0.2">
      <c r="A340" s="61"/>
      <c r="B340" s="101"/>
      <c r="C340" s="41"/>
      <c r="D340" s="364"/>
      <c r="E340" s="108"/>
      <c r="F340" s="149"/>
      <c r="G340" s="353"/>
      <c r="H340" s="419"/>
      <c r="I340" s="419"/>
      <c r="J340" s="419"/>
    </row>
    <row r="341" spans="1:10" ht="13.5" thickBot="1" x14ac:dyDescent="0.25">
      <c r="A341" s="212"/>
      <c r="B341" s="132"/>
      <c r="C341" s="115"/>
      <c r="D341" s="115"/>
      <c r="E341" s="132"/>
      <c r="F341" s="49" t="s">
        <v>15</v>
      </c>
      <c r="G341" s="213">
        <f>SUM(G307:G340)</f>
        <v>13750</v>
      </c>
      <c r="H341" s="246"/>
      <c r="I341" s="246"/>
      <c r="J341" s="246"/>
    </row>
    <row r="342" spans="1:10" ht="13.5" thickTop="1" x14ac:dyDescent="0.2">
      <c r="A342" s="1149" t="s">
        <v>1078</v>
      </c>
      <c r="B342" s="1150"/>
      <c r="C342" s="1150"/>
      <c r="D342" s="1150"/>
      <c r="E342" s="1150"/>
      <c r="F342" s="1150"/>
      <c r="G342" s="1151"/>
      <c r="H342" s="22"/>
      <c r="I342" s="22"/>
      <c r="J342" s="22"/>
    </row>
    <row r="343" spans="1:10" ht="13.5" thickBot="1" x14ac:dyDescent="0.25">
      <c r="A343" s="52"/>
      <c r="B343" s="103"/>
      <c r="C343" s="355" t="s">
        <v>1079</v>
      </c>
      <c r="D343" s="54"/>
      <c r="E343" s="103"/>
      <c r="F343" s="55"/>
      <c r="G343" s="56"/>
    </row>
    <row r="344" spans="1:10" ht="13.5" thickTop="1" x14ac:dyDescent="0.2">
      <c r="A344" s="1130"/>
      <c r="B344" s="1131"/>
      <c r="C344" s="1131"/>
      <c r="D344" s="57" t="s">
        <v>11</v>
      </c>
      <c r="E344" s="1132" t="s">
        <v>12</v>
      </c>
      <c r="F344" s="1132"/>
      <c r="G344" s="1133"/>
      <c r="H344" s="4"/>
      <c r="I344" s="4"/>
      <c r="J344" s="4"/>
    </row>
    <row r="345" spans="1:10" x14ac:dyDescent="0.2">
      <c r="A345" s="1134" t="s">
        <v>17</v>
      </c>
      <c r="B345" s="1135"/>
      <c r="C345" s="1135"/>
      <c r="D345" s="39"/>
      <c r="E345" s="1136"/>
      <c r="F345" s="1137"/>
      <c r="G345" s="1138"/>
      <c r="H345" s="176"/>
      <c r="I345" s="176"/>
      <c r="J345" s="176"/>
    </row>
    <row r="346" spans="1:10" x14ac:dyDescent="0.2">
      <c r="A346" s="1134" t="s">
        <v>38</v>
      </c>
      <c r="B346" s="1135"/>
      <c r="C346" s="1135"/>
      <c r="D346" s="73" t="s">
        <v>478</v>
      </c>
      <c r="E346" s="1139" t="s">
        <v>142</v>
      </c>
      <c r="F346" s="1139"/>
      <c r="G346" s="1140"/>
      <c r="H346" s="1"/>
      <c r="I346" s="1"/>
      <c r="J346" s="1"/>
    </row>
    <row r="347" spans="1:10" ht="13.5" thickBot="1" x14ac:dyDescent="0.25">
      <c r="A347" s="1141" t="s">
        <v>39</v>
      </c>
      <c r="B347" s="1142"/>
      <c r="C347" s="1142"/>
      <c r="D347" s="91" t="s">
        <v>479</v>
      </c>
      <c r="E347" s="1143" t="s">
        <v>0</v>
      </c>
      <c r="F347" s="1143"/>
      <c r="G347" s="1144"/>
      <c r="H347" s="4"/>
      <c r="I347" s="4"/>
      <c r="J347" s="4"/>
    </row>
    <row r="348" spans="1:10" ht="16.5" x14ac:dyDescent="0.25">
      <c r="A348" s="1152" t="s">
        <v>29</v>
      </c>
      <c r="B348" s="1153"/>
      <c r="C348" s="1153"/>
      <c r="D348" s="1153"/>
      <c r="E348" s="1153"/>
      <c r="F348" s="1153"/>
      <c r="G348" s="1154"/>
      <c r="H348" s="251"/>
      <c r="I348" s="251"/>
      <c r="J348" s="251"/>
    </row>
    <row r="349" spans="1:10" x14ac:dyDescent="0.2">
      <c r="A349" s="1155" t="s">
        <v>48</v>
      </c>
      <c r="B349" s="1156"/>
      <c r="C349" s="1156"/>
      <c r="D349" s="1156"/>
      <c r="E349" s="1156"/>
      <c r="F349" s="1156"/>
      <c r="G349" s="1157"/>
      <c r="H349" s="250"/>
      <c r="I349" s="250"/>
      <c r="J349" s="250"/>
    </row>
    <row r="350" spans="1:10" x14ac:dyDescent="0.2">
      <c r="A350" s="1158" t="s">
        <v>49</v>
      </c>
      <c r="B350" s="1159"/>
      <c r="C350" s="1159"/>
      <c r="D350" s="1159"/>
      <c r="E350" s="1159"/>
      <c r="F350" s="1159"/>
      <c r="G350" s="1160"/>
      <c r="H350" s="4"/>
      <c r="I350" s="4"/>
      <c r="J350" s="4"/>
    </row>
    <row r="351" spans="1:10" x14ac:dyDescent="0.2">
      <c r="A351" s="6"/>
      <c r="B351" s="99"/>
      <c r="C351" s="8"/>
      <c r="D351" s="9"/>
      <c r="E351" s="99"/>
      <c r="F351" s="10"/>
      <c r="G351" s="11" t="s">
        <v>20</v>
      </c>
      <c r="H351" s="252"/>
      <c r="I351" s="252"/>
      <c r="J351" s="252"/>
    </row>
    <row r="352" spans="1:10" x14ac:dyDescent="0.2">
      <c r="A352" s="12" t="s">
        <v>1</v>
      </c>
      <c r="B352" s="13"/>
      <c r="C352" s="14" t="s">
        <v>36</v>
      </c>
      <c r="D352" s="13"/>
      <c r="E352" s="343" t="s">
        <v>1156</v>
      </c>
      <c r="F352" s="98"/>
      <c r="G352" s="344" t="s">
        <v>1075</v>
      </c>
      <c r="H352" s="411"/>
      <c r="I352" s="411"/>
      <c r="J352" s="411"/>
    </row>
    <row r="353" spans="1:10" x14ac:dyDescent="0.2">
      <c r="A353" s="17" t="s">
        <v>8</v>
      </c>
      <c r="B353" s="100"/>
      <c r="C353" s="19"/>
      <c r="D353" s="4"/>
      <c r="E353" s="1145"/>
      <c r="F353" s="1146"/>
      <c r="G353" s="20"/>
    </row>
    <row r="354" spans="1:10" x14ac:dyDescent="0.2">
      <c r="A354" s="21" t="s">
        <v>37</v>
      </c>
      <c r="B354" s="22"/>
      <c r="C354" s="22"/>
      <c r="D354" s="22"/>
      <c r="E354" s="23" t="s">
        <v>46</v>
      </c>
      <c r="F354" s="24"/>
      <c r="G354" s="20" t="s">
        <v>50</v>
      </c>
    </row>
    <row r="355" spans="1:10" x14ac:dyDescent="0.2">
      <c r="A355" s="6"/>
      <c r="B355" s="99"/>
      <c r="C355" s="8"/>
      <c r="D355" s="8"/>
      <c r="E355" s="1147"/>
      <c r="F355" s="1148"/>
      <c r="G355" s="25"/>
    </row>
    <row r="356" spans="1:10" ht="26.25" thickBot="1" x14ac:dyDescent="0.25">
      <c r="A356" s="210" t="s">
        <v>47</v>
      </c>
      <c r="B356" s="28" t="s">
        <v>23</v>
      </c>
      <c r="C356" s="28" t="s">
        <v>34</v>
      </c>
      <c r="D356" s="110" t="s">
        <v>53</v>
      </c>
      <c r="E356" s="114" t="s">
        <v>54</v>
      </c>
      <c r="F356" s="111" t="s">
        <v>55</v>
      </c>
      <c r="G356" s="112" t="s">
        <v>35</v>
      </c>
      <c r="H356" s="253"/>
      <c r="I356" s="253"/>
      <c r="J356" s="253"/>
    </row>
    <row r="357" spans="1:10" ht="13.5" thickTop="1" x14ac:dyDescent="0.2">
      <c r="A357" s="29">
        <v>1</v>
      </c>
      <c r="B357" s="101"/>
      <c r="C357" s="352" t="s">
        <v>149</v>
      </c>
      <c r="D357" s="351" t="s">
        <v>1080</v>
      </c>
      <c r="E357" s="108">
        <v>20</v>
      </c>
      <c r="F357" s="149">
        <v>200</v>
      </c>
      <c r="G357" s="35">
        <f>F357*E357</f>
        <v>4000</v>
      </c>
      <c r="H357" s="215"/>
      <c r="I357" s="215"/>
      <c r="J357" s="215"/>
    </row>
    <row r="358" spans="1:10" x14ac:dyDescent="0.2">
      <c r="A358" s="29">
        <v>2</v>
      </c>
      <c r="B358" s="105"/>
      <c r="C358" s="352" t="s">
        <v>149</v>
      </c>
      <c r="D358" s="357" t="s">
        <v>416</v>
      </c>
      <c r="E358" s="102">
        <v>20</v>
      </c>
      <c r="F358" s="128">
        <v>350</v>
      </c>
      <c r="G358" s="353">
        <f>F358*E358</f>
        <v>7000</v>
      </c>
      <c r="H358" s="419"/>
      <c r="I358" s="419"/>
      <c r="J358" s="419"/>
    </row>
    <row r="359" spans="1:10" x14ac:dyDescent="0.2">
      <c r="A359" s="29"/>
      <c r="B359" s="105"/>
      <c r="C359" s="352"/>
      <c r="D359" s="357" t="s">
        <v>358</v>
      </c>
      <c r="E359" s="102"/>
      <c r="F359" s="128"/>
      <c r="G359" s="353"/>
      <c r="H359" s="419"/>
      <c r="I359" s="419"/>
      <c r="J359" s="419"/>
    </row>
    <row r="360" spans="1:10" x14ac:dyDescent="0.2">
      <c r="A360" s="29"/>
      <c r="B360" s="105"/>
      <c r="C360" s="352"/>
      <c r="D360" s="357"/>
      <c r="E360" s="102"/>
      <c r="F360" s="128"/>
      <c r="G360" s="353"/>
      <c r="H360" s="419"/>
      <c r="I360" s="419"/>
      <c r="J360" s="419"/>
    </row>
    <row r="361" spans="1:10" x14ac:dyDescent="0.2">
      <c r="A361" s="29"/>
      <c r="B361" s="105"/>
      <c r="C361" s="352"/>
      <c r="D361" s="357"/>
      <c r="E361" s="102"/>
      <c r="F361" s="128"/>
      <c r="G361" s="353"/>
      <c r="H361" s="419"/>
      <c r="I361" s="419"/>
      <c r="J361" s="419"/>
    </row>
    <row r="362" spans="1:10" x14ac:dyDescent="0.2">
      <c r="A362" s="29"/>
      <c r="B362" s="105"/>
      <c r="C362" s="352"/>
      <c r="D362" s="357"/>
      <c r="E362" s="102"/>
      <c r="F362" s="69"/>
      <c r="G362" s="353"/>
      <c r="H362" s="419"/>
      <c r="I362" s="419"/>
      <c r="J362" s="419"/>
    </row>
    <row r="363" spans="1:10" x14ac:dyDescent="0.2">
      <c r="A363" s="29"/>
      <c r="B363" s="151"/>
      <c r="C363" s="366"/>
      <c r="D363" s="357"/>
      <c r="E363" s="108"/>
      <c r="F363" s="277"/>
      <c r="G363" s="353"/>
      <c r="H363" s="419"/>
      <c r="I363" s="419"/>
      <c r="J363" s="419"/>
    </row>
    <row r="364" spans="1:10" x14ac:dyDescent="0.2">
      <c r="A364" s="29"/>
      <c r="B364" s="151"/>
      <c r="C364" s="119"/>
      <c r="D364" s="339"/>
      <c r="E364" s="108"/>
      <c r="F364" s="277"/>
      <c r="G364" s="353"/>
      <c r="H364" s="419"/>
      <c r="I364" s="419"/>
      <c r="J364" s="419"/>
    </row>
    <row r="365" spans="1:10" x14ac:dyDescent="0.2">
      <c r="A365" s="29"/>
      <c r="B365" s="101"/>
      <c r="C365" s="352"/>
      <c r="D365" s="364"/>
      <c r="E365" s="104"/>
      <c r="F365" s="69"/>
      <c r="G365" s="353"/>
      <c r="H365" s="419"/>
      <c r="I365" s="419"/>
      <c r="J365" s="419"/>
    </row>
    <row r="366" spans="1:10" x14ac:dyDescent="0.2">
      <c r="A366" s="29"/>
      <c r="B366" s="106"/>
      <c r="C366" s="41"/>
      <c r="D366" s="357"/>
      <c r="E366" s="104"/>
      <c r="F366" s="69"/>
      <c r="G366" s="353"/>
      <c r="H366" s="419"/>
      <c r="I366" s="419"/>
      <c r="J366" s="419"/>
    </row>
    <row r="367" spans="1:10" x14ac:dyDescent="0.2">
      <c r="A367" s="29"/>
      <c r="B367" s="105"/>
      <c r="C367" s="352"/>
      <c r="D367" s="357"/>
      <c r="E367" s="108"/>
      <c r="F367" s="278"/>
      <c r="G367" s="353"/>
      <c r="H367" s="419"/>
      <c r="I367" s="419"/>
      <c r="J367" s="419"/>
    </row>
    <row r="368" spans="1:10" x14ac:dyDescent="0.2">
      <c r="A368" s="29"/>
      <c r="B368" s="107"/>
      <c r="C368" s="41"/>
      <c r="D368" s="357"/>
      <c r="E368" s="153"/>
      <c r="F368" s="69"/>
      <c r="G368" s="353"/>
      <c r="H368" s="419"/>
      <c r="I368" s="419"/>
      <c r="J368" s="419"/>
    </row>
    <row r="369" spans="1:10" x14ac:dyDescent="0.2">
      <c r="A369" s="29"/>
      <c r="B369" s="107"/>
      <c r="C369" s="352"/>
      <c r="D369" s="365"/>
      <c r="E369" s="153"/>
      <c r="F369" s="69"/>
      <c r="G369" s="353"/>
      <c r="H369" s="419"/>
      <c r="I369" s="419"/>
      <c r="J369" s="419"/>
    </row>
    <row r="370" spans="1:10" x14ac:dyDescent="0.2">
      <c r="A370" s="29"/>
      <c r="B370" s="101"/>
      <c r="C370" s="41"/>
      <c r="D370" s="365"/>
      <c r="E370" s="108"/>
      <c r="F370" s="432"/>
      <c r="G370" s="353"/>
      <c r="H370" s="419"/>
      <c r="I370" s="419"/>
      <c r="J370" s="419"/>
    </row>
    <row r="371" spans="1:10" x14ac:dyDescent="0.2">
      <c r="A371" s="29"/>
      <c r="B371" s="101"/>
      <c r="C371" s="41"/>
      <c r="D371" s="339"/>
      <c r="E371" s="153"/>
      <c r="F371" s="69"/>
      <c r="G371" s="353"/>
      <c r="H371" s="419"/>
      <c r="I371" s="419"/>
      <c r="J371" s="419"/>
    </row>
    <row r="372" spans="1:10" x14ac:dyDescent="0.2">
      <c r="A372" s="29"/>
      <c r="B372" s="106"/>
      <c r="C372" s="352"/>
      <c r="D372" s="365"/>
      <c r="E372" s="104"/>
      <c r="F372" s="279"/>
      <c r="G372" s="353"/>
      <c r="H372" s="419"/>
      <c r="I372" s="419"/>
      <c r="J372" s="419"/>
    </row>
    <row r="373" spans="1:10" x14ac:dyDescent="0.2">
      <c r="A373" s="29"/>
      <c r="B373" s="105"/>
      <c r="C373" s="41"/>
      <c r="D373" s="400"/>
      <c r="E373" s="104"/>
      <c r="F373" s="279"/>
      <c r="G373" s="353"/>
      <c r="H373" s="419"/>
      <c r="I373" s="419"/>
      <c r="J373" s="419"/>
    </row>
    <row r="374" spans="1:10" x14ac:dyDescent="0.2">
      <c r="A374" s="29"/>
      <c r="B374" s="105"/>
      <c r="C374" s="352"/>
      <c r="D374" s="365"/>
      <c r="E374" s="104"/>
      <c r="F374" s="279"/>
      <c r="G374" s="353"/>
      <c r="H374" s="419"/>
      <c r="I374" s="419"/>
      <c r="J374" s="419"/>
    </row>
    <row r="375" spans="1:10" x14ac:dyDescent="0.2">
      <c r="A375" s="29"/>
      <c r="B375" s="101"/>
      <c r="C375" s="41"/>
      <c r="D375" s="365"/>
      <c r="E375" s="104"/>
      <c r="F375" s="279"/>
      <c r="G375" s="353"/>
      <c r="H375" s="419"/>
      <c r="I375" s="419"/>
      <c r="J375" s="419"/>
    </row>
    <row r="376" spans="1:10" x14ac:dyDescent="0.2">
      <c r="A376" s="29"/>
      <c r="B376" s="101"/>
      <c r="C376" s="352"/>
      <c r="D376" s="357"/>
      <c r="E376" s="104"/>
      <c r="F376" s="279"/>
      <c r="G376" s="353"/>
      <c r="H376" s="419"/>
      <c r="I376" s="419"/>
      <c r="J376" s="419"/>
    </row>
    <row r="377" spans="1:10" x14ac:dyDescent="0.2">
      <c r="A377" s="29"/>
      <c r="B377" s="101"/>
      <c r="C377" s="41"/>
      <c r="D377" s="357"/>
      <c r="E377" s="104"/>
      <c r="F377" s="279"/>
      <c r="G377" s="353"/>
      <c r="H377" s="419"/>
      <c r="I377" s="419"/>
      <c r="J377" s="419"/>
    </row>
    <row r="378" spans="1:10" x14ac:dyDescent="0.2">
      <c r="A378" s="29"/>
      <c r="B378" s="101"/>
      <c r="C378" s="41"/>
      <c r="D378" s="425"/>
      <c r="E378" s="104"/>
      <c r="F378" s="279"/>
      <c r="G378" s="353"/>
      <c r="H378" s="419"/>
      <c r="I378" s="419"/>
      <c r="J378" s="419"/>
    </row>
    <row r="379" spans="1:10" x14ac:dyDescent="0.2">
      <c r="A379" s="29"/>
      <c r="B379" s="101"/>
      <c r="C379" s="352"/>
      <c r="D379" s="365"/>
      <c r="E379" s="104"/>
      <c r="F379" s="279"/>
      <c r="G379" s="353"/>
      <c r="H379" s="419"/>
      <c r="I379" s="419"/>
      <c r="J379" s="419"/>
    </row>
    <row r="380" spans="1:10" x14ac:dyDescent="0.2">
      <c r="A380" s="29"/>
      <c r="B380" s="101"/>
      <c r="C380" s="41"/>
      <c r="D380" s="365"/>
      <c r="E380" s="104"/>
      <c r="F380" s="279"/>
      <c r="G380" s="353"/>
      <c r="H380" s="419"/>
      <c r="I380" s="419"/>
      <c r="J380" s="419"/>
    </row>
    <row r="381" spans="1:10" x14ac:dyDescent="0.2">
      <c r="A381" s="29"/>
      <c r="B381" s="101"/>
      <c r="C381" s="352"/>
      <c r="D381" s="365"/>
      <c r="E381" s="104"/>
      <c r="F381" s="279"/>
      <c r="G381" s="353"/>
      <c r="H381" s="419"/>
      <c r="I381" s="419"/>
      <c r="J381" s="419"/>
    </row>
    <row r="382" spans="1:10" x14ac:dyDescent="0.2">
      <c r="A382" s="29"/>
      <c r="B382" s="101"/>
      <c r="C382" s="41"/>
      <c r="D382" s="365"/>
      <c r="E382" s="104"/>
      <c r="F382" s="279"/>
      <c r="G382" s="353"/>
      <c r="H382" s="419"/>
      <c r="I382" s="419"/>
      <c r="J382" s="419"/>
    </row>
    <row r="383" spans="1:10" x14ac:dyDescent="0.2">
      <c r="A383" s="29"/>
      <c r="B383" s="101"/>
      <c r="C383" s="352"/>
      <c r="D383" s="357"/>
      <c r="E383" s="108"/>
      <c r="F383" s="69"/>
      <c r="G383" s="353"/>
      <c r="H383" s="419"/>
      <c r="I383" s="419"/>
      <c r="J383" s="419"/>
    </row>
    <row r="384" spans="1:10" x14ac:dyDescent="0.2">
      <c r="A384" s="29"/>
      <c r="B384" s="101"/>
      <c r="C384" s="41"/>
      <c r="D384" s="339"/>
      <c r="E384" s="153"/>
      <c r="F384" s="69"/>
      <c r="G384" s="353"/>
      <c r="H384" s="419"/>
      <c r="I384" s="419"/>
      <c r="J384" s="419"/>
    </row>
    <row r="385" spans="1:10" x14ac:dyDescent="0.2">
      <c r="A385" s="29"/>
      <c r="B385" s="101"/>
      <c r="C385" s="352"/>
      <c r="D385" s="400"/>
      <c r="E385" s="102"/>
      <c r="F385" s="69"/>
      <c r="G385" s="353"/>
      <c r="H385" s="419"/>
      <c r="I385" s="419"/>
      <c r="J385" s="419"/>
    </row>
    <row r="386" spans="1:10" x14ac:dyDescent="0.2">
      <c r="A386" s="29"/>
      <c r="B386" s="101"/>
      <c r="C386" s="31"/>
      <c r="D386" s="400"/>
      <c r="E386" s="131"/>
      <c r="F386" s="280"/>
      <c r="G386" s="353"/>
      <c r="H386" s="419"/>
      <c r="I386" s="419"/>
      <c r="J386" s="419"/>
    </row>
    <row r="387" spans="1:10" x14ac:dyDescent="0.2">
      <c r="A387" s="29"/>
      <c r="B387" s="101"/>
      <c r="C387" s="352"/>
      <c r="D387" s="406"/>
      <c r="E387" s="108"/>
      <c r="F387" s="276"/>
      <c r="G387" s="353"/>
      <c r="H387" s="419"/>
      <c r="I387" s="419"/>
      <c r="J387" s="419"/>
    </row>
    <row r="388" spans="1:10" x14ac:dyDescent="0.2">
      <c r="A388" s="29"/>
      <c r="B388" s="101"/>
      <c r="C388" s="41"/>
      <c r="D388" s="364"/>
      <c r="E388" s="108"/>
      <c r="F388" s="276"/>
      <c r="G388" s="353"/>
      <c r="H388" s="419"/>
      <c r="I388" s="419"/>
      <c r="J388" s="419"/>
    </row>
    <row r="389" spans="1:10" x14ac:dyDescent="0.2">
      <c r="A389" s="29"/>
      <c r="B389" s="101"/>
      <c r="C389" s="352"/>
      <c r="D389" s="364"/>
      <c r="E389" s="108"/>
      <c r="F389" s="149"/>
      <c r="G389" s="353"/>
      <c r="H389" s="419"/>
      <c r="I389" s="419"/>
      <c r="J389" s="419"/>
    </row>
    <row r="390" spans="1:10" x14ac:dyDescent="0.2">
      <c r="A390" s="61"/>
      <c r="B390" s="101"/>
      <c r="C390" s="41"/>
      <c r="D390" s="364"/>
      <c r="E390" s="108"/>
      <c r="F390" s="149"/>
      <c r="G390" s="353"/>
      <c r="H390" s="419"/>
      <c r="I390" s="419"/>
      <c r="J390" s="419"/>
    </row>
    <row r="391" spans="1:10" ht="13.5" thickBot="1" x14ac:dyDescent="0.25">
      <c r="A391" s="212"/>
      <c r="B391" s="132"/>
      <c r="C391" s="115"/>
      <c r="D391" s="115"/>
      <c r="E391" s="132"/>
      <c r="F391" s="49" t="s">
        <v>15</v>
      </c>
      <c r="G391" s="213">
        <f>SUM(G357:G390)</f>
        <v>11000</v>
      </c>
      <c r="H391" s="246"/>
      <c r="I391" s="246"/>
      <c r="J391" s="246"/>
    </row>
    <row r="392" spans="1:10" ht="13.5" thickTop="1" x14ac:dyDescent="0.2">
      <c r="A392" s="1149" t="s">
        <v>1081</v>
      </c>
      <c r="B392" s="1150"/>
      <c r="C392" s="1150"/>
      <c r="D392" s="1150"/>
      <c r="E392" s="1150"/>
      <c r="F392" s="1150"/>
      <c r="G392" s="1151"/>
      <c r="H392" s="22"/>
      <c r="I392" s="22"/>
      <c r="J392" s="22"/>
    </row>
    <row r="393" spans="1:10" ht="13.5" thickBot="1" x14ac:dyDescent="0.25">
      <c r="A393" s="52"/>
      <c r="B393" s="103"/>
      <c r="C393" s="355" t="s">
        <v>1082</v>
      </c>
      <c r="D393" s="54"/>
      <c r="E393" s="103"/>
      <c r="F393" s="55"/>
      <c r="G393" s="56"/>
    </row>
    <row r="394" spans="1:10" ht="13.5" thickTop="1" x14ac:dyDescent="0.2">
      <c r="A394" s="1130"/>
      <c r="B394" s="1131"/>
      <c r="C394" s="1131"/>
      <c r="D394" s="57" t="s">
        <v>11</v>
      </c>
      <c r="E394" s="1132" t="s">
        <v>12</v>
      </c>
      <c r="F394" s="1132"/>
      <c r="G394" s="1133"/>
      <c r="H394" s="4"/>
      <c r="I394" s="4"/>
      <c r="J394" s="4"/>
    </row>
    <row r="395" spans="1:10" x14ac:dyDescent="0.2">
      <c r="A395" s="1134" t="s">
        <v>17</v>
      </c>
      <c r="B395" s="1135"/>
      <c r="C395" s="1135"/>
      <c r="D395" s="39"/>
      <c r="E395" s="1136"/>
      <c r="F395" s="1137"/>
      <c r="G395" s="1138"/>
      <c r="H395" s="176"/>
      <c r="I395" s="176"/>
      <c r="J395" s="176"/>
    </row>
    <row r="396" spans="1:10" x14ac:dyDescent="0.2">
      <c r="A396" s="1134" t="s">
        <v>38</v>
      </c>
      <c r="B396" s="1135"/>
      <c r="C396" s="1135"/>
      <c r="D396" s="73" t="s">
        <v>478</v>
      </c>
      <c r="E396" s="1139" t="s">
        <v>142</v>
      </c>
      <c r="F396" s="1139"/>
      <c r="G396" s="1140"/>
      <c r="H396" s="1"/>
      <c r="I396" s="1"/>
      <c r="J396" s="1"/>
    </row>
    <row r="397" spans="1:10" ht="13.5" thickBot="1" x14ac:dyDescent="0.25">
      <c r="A397" s="1141" t="s">
        <v>39</v>
      </c>
      <c r="B397" s="1142"/>
      <c r="C397" s="1142"/>
      <c r="D397" s="91" t="s">
        <v>479</v>
      </c>
      <c r="E397" s="1143" t="s">
        <v>0</v>
      </c>
      <c r="F397" s="1143"/>
      <c r="G397" s="1144"/>
      <c r="H397" s="4"/>
      <c r="I397" s="4"/>
      <c r="J397" s="4"/>
    </row>
    <row r="398" spans="1:10" ht="16.5" x14ac:dyDescent="0.25">
      <c r="A398" s="1152" t="s">
        <v>29</v>
      </c>
      <c r="B398" s="1153"/>
      <c r="C398" s="1153"/>
      <c r="D398" s="1153"/>
      <c r="E398" s="1153"/>
      <c r="F398" s="1153"/>
      <c r="G398" s="1154"/>
      <c r="H398" s="251"/>
      <c r="I398" s="251"/>
      <c r="J398" s="251"/>
    </row>
    <row r="399" spans="1:10" x14ac:dyDescent="0.2">
      <c r="A399" s="1155" t="s">
        <v>48</v>
      </c>
      <c r="B399" s="1156"/>
      <c r="C399" s="1156"/>
      <c r="D399" s="1156"/>
      <c r="E399" s="1156"/>
      <c r="F399" s="1156"/>
      <c r="G399" s="1157"/>
      <c r="H399" s="250"/>
      <c r="I399" s="250"/>
      <c r="J399" s="250"/>
    </row>
    <row r="400" spans="1:10" x14ac:dyDescent="0.2">
      <c r="A400" s="1158" t="s">
        <v>49</v>
      </c>
      <c r="B400" s="1159"/>
      <c r="C400" s="1159"/>
      <c r="D400" s="1159"/>
      <c r="E400" s="1159"/>
      <c r="F400" s="1159"/>
      <c r="G400" s="1160"/>
      <c r="H400" s="4"/>
      <c r="I400" s="4"/>
      <c r="J400" s="4"/>
    </row>
    <row r="401" spans="1:10" x14ac:dyDescent="0.2">
      <c r="A401" s="6"/>
      <c r="B401" s="99"/>
      <c r="C401" s="8"/>
      <c r="D401" s="9"/>
      <c r="E401" s="99"/>
      <c r="F401" s="10"/>
      <c r="G401" s="11" t="s">
        <v>20</v>
      </c>
      <c r="H401" s="252"/>
      <c r="I401" s="252"/>
      <c r="J401" s="252"/>
    </row>
    <row r="402" spans="1:10" x14ac:dyDescent="0.2">
      <c r="A402" s="12" t="s">
        <v>1</v>
      </c>
      <c r="B402" s="13"/>
      <c r="C402" s="14" t="s">
        <v>36</v>
      </c>
      <c r="D402" s="13"/>
      <c r="E402" s="343" t="s">
        <v>1157</v>
      </c>
      <c r="F402" s="98"/>
      <c r="G402" s="344" t="s">
        <v>1075</v>
      </c>
      <c r="H402" s="411"/>
      <c r="I402" s="411"/>
      <c r="J402" s="411"/>
    </row>
    <row r="403" spans="1:10" x14ac:dyDescent="0.2">
      <c r="A403" s="17" t="s">
        <v>8</v>
      </c>
      <c r="B403" s="100"/>
      <c r="C403" s="19"/>
      <c r="D403" s="4"/>
      <c r="E403" s="1145"/>
      <c r="F403" s="1146"/>
      <c r="G403" s="20"/>
    </row>
    <row r="404" spans="1:10" x14ac:dyDescent="0.2">
      <c r="A404" s="21" t="s">
        <v>37</v>
      </c>
      <c r="B404" s="22"/>
      <c r="C404" s="22"/>
      <c r="D404" s="22"/>
      <c r="E404" s="23" t="s">
        <v>46</v>
      </c>
      <c r="F404" s="24"/>
      <c r="G404" s="20" t="s">
        <v>50</v>
      </c>
    </row>
    <row r="405" spans="1:10" x14ac:dyDescent="0.2">
      <c r="A405" s="6"/>
      <c r="B405" s="99"/>
      <c r="C405" s="8"/>
      <c r="D405" s="8"/>
      <c r="E405" s="1147"/>
      <c r="F405" s="1148"/>
      <c r="G405" s="25"/>
    </row>
    <row r="406" spans="1:10" ht="26.25" thickBot="1" x14ac:dyDescent="0.25">
      <c r="A406" s="210" t="s">
        <v>47</v>
      </c>
      <c r="B406" s="28" t="s">
        <v>23</v>
      </c>
      <c r="C406" s="28" t="s">
        <v>34</v>
      </c>
      <c r="D406" s="110" t="s">
        <v>53</v>
      </c>
      <c r="E406" s="114" t="s">
        <v>54</v>
      </c>
      <c r="F406" s="111" t="s">
        <v>55</v>
      </c>
      <c r="G406" s="112" t="s">
        <v>35</v>
      </c>
      <c r="H406" s="253"/>
      <c r="I406" s="253"/>
      <c r="J406" s="253"/>
    </row>
    <row r="407" spans="1:10" ht="13.5" thickTop="1" x14ac:dyDescent="0.2">
      <c r="A407" s="29">
        <v>1</v>
      </c>
      <c r="B407" s="101"/>
      <c r="C407" s="352" t="s">
        <v>149</v>
      </c>
      <c r="D407" s="351" t="s">
        <v>1085</v>
      </c>
      <c r="E407" s="108">
        <v>80</v>
      </c>
      <c r="F407" s="149">
        <v>200</v>
      </c>
      <c r="G407" s="35">
        <f>F407*E407</f>
        <v>16000</v>
      </c>
      <c r="H407" s="215"/>
      <c r="I407" s="215"/>
      <c r="J407" s="215"/>
    </row>
    <row r="408" spans="1:10" x14ac:dyDescent="0.2">
      <c r="A408" s="29"/>
      <c r="B408" s="101"/>
      <c r="C408" s="352"/>
      <c r="D408" s="351" t="s">
        <v>415</v>
      </c>
      <c r="E408" s="108"/>
      <c r="F408" s="149"/>
      <c r="G408" s="35"/>
      <c r="H408" s="215"/>
      <c r="I408" s="215"/>
      <c r="J408" s="215"/>
    </row>
    <row r="409" spans="1:10" x14ac:dyDescent="0.2">
      <c r="A409" s="29">
        <v>2</v>
      </c>
      <c r="B409" s="105"/>
      <c r="C409" s="352" t="s">
        <v>149</v>
      </c>
      <c r="D409" s="357" t="s">
        <v>416</v>
      </c>
      <c r="E409" s="102">
        <v>80</v>
      </c>
      <c r="F409" s="128">
        <v>350</v>
      </c>
      <c r="G409" s="353">
        <f>F409*E409</f>
        <v>28000</v>
      </c>
      <c r="H409" s="419"/>
      <c r="I409" s="419"/>
      <c r="J409" s="419"/>
    </row>
    <row r="410" spans="1:10" x14ac:dyDescent="0.2">
      <c r="A410" s="29"/>
      <c r="B410" s="105"/>
      <c r="C410" s="352"/>
      <c r="D410" s="357" t="s">
        <v>358</v>
      </c>
      <c r="E410" s="102"/>
      <c r="F410" s="128"/>
      <c r="G410" s="353"/>
      <c r="H410" s="419"/>
      <c r="I410" s="419"/>
      <c r="J410" s="419"/>
    </row>
    <row r="411" spans="1:10" x14ac:dyDescent="0.2">
      <c r="A411" s="29"/>
      <c r="B411" s="105"/>
      <c r="C411" s="352"/>
      <c r="D411" s="357"/>
      <c r="E411" s="102"/>
      <c r="F411" s="128"/>
      <c r="G411" s="353"/>
      <c r="H411" s="419"/>
      <c r="I411" s="419"/>
      <c r="J411" s="419"/>
    </row>
    <row r="412" spans="1:10" x14ac:dyDescent="0.2">
      <c r="A412" s="29"/>
      <c r="B412" s="105"/>
      <c r="C412" s="352"/>
      <c r="D412" s="357"/>
      <c r="E412" s="102"/>
      <c r="F412" s="128"/>
      <c r="G412" s="353"/>
      <c r="H412" s="419"/>
      <c r="I412" s="419"/>
      <c r="J412" s="419"/>
    </row>
    <row r="413" spans="1:10" x14ac:dyDescent="0.2">
      <c r="A413" s="29"/>
      <c r="B413" s="151"/>
      <c r="C413" s="366"/>
      <c r="D413" s="357"/>
      <c r="E413" s="108"/>
      <c r="F413" s="277"/>
      <c r="G413" s="353"/>
      <c r="H413" s="419"/>
      <c r="I413" s="419"/>
      <c r="J413" s="419"/>
    </row>
    <row r="414" spans="1:10" x14ac:dyDescent="0.2">
      <c r="A414" s="29"/>
      <c r="B414" s="151"/>
      <c r="C414" s="119"/>
      <c r="D414" s="339"/>
      <c r="E414" s="108"/>
      <c r="F414" s="277"/>
      <c r="G414" s="353"/>
      <c r="H414" s="419"/>
      <c r="I414" s="419"/>
      <c r="J414" s="419"/>
    </row>
    <row r="415" spans="1:10" x14ac:dyDescent="0.2">
      <c r="A415" s="29"/>
      <c r="B415" s="101"/>
      <c r="C415" s="352"/>
      <c r="D415" s="364"/>
      <c r="E415" s="104"/>
      <c r="F415" s="69"/>
      <c r="G415" s="353"/>
      <c r="H415" s="419"/>
      <c r="I415" s="419"/>
      <c r="J415" s="419"/>
    </row>
    <row r="416" spans="1:10" x14ac:dyDescent="0.2">
      <c r="A416" s="29"/>
      <c r="B416" s="106"/>
      <c r="C416" s="41"/>
      <c r="D416" s="357"/>
      <c r="E416" s="104"/>
      <c r="F416" s="69"/>
      <c r="G416" s="353"/>
      <c r="H416" s="419"/>
      <c r="I416" s="419"/>
      <c r="J416" s="419"/>
    </row>
    <row r="417" spans="1:10" x14ac:dyDescent="0.2">
      <c r="A417" s="29"/>
      <c r="B417" s="105"/>
      <c r="C417" s="352"/>
      <c r="D417" s="357"/>
      <c r="E417" s="108"/>
      <c r="F417" s="278"/>
      <c r="G417" s="353"/>
      <c r="H417" s="419"/>
      <c r="I417" s="419"/>
      <c r="J417" s="419"/>
    </row>
    <row r="418" spans="1:10" x14ac:dyDescent="0.2">
      <c r="A418" s="29"/>
      <c r="B418" s="107"/>
      <c r="C418" s="41"/>
      <c r="D418" s="357"/>
      <c r="E418" s="153"/>
      <c r="F418" s="69"/>
      <c r="G418" s="353"/>
      <c r="H418" s="419"/>
      <c r="I418" s="419"/>
      <c r="J418" s="419"/>
    </row>
    <row r="419" spans="1:10" x14ac:dyDescent="0.2">
      <c r="A419" s="29"/>
      <c r="B419" s="107"/>
      <c r="C419" s="352"/>
      <c r="D419" s="365"/>
      <c r="E419" s="153"/>
      <c r="F419" s="69"/>
      <c r="G419" s="353"/>
      <c r="H419" s="419"/>
      <c r="I419" s="419"/>
      <c r="J419" s="419"/>
    </row>
    <row r="420" spans="1:10" x14ac:dyDescent="0.2">
      <c r="A420" s="29"/>
      <c r="B420" s="101"/>
      <c r="C420" s="41"/>
      <c r="D420" s="365"/>
      <c r="E420" s="108"/>
      <c r="F420" s="432"/>
      <c r="G420" s="353"/>
      <c r="H420" s="419"/>
      <c r="I420" s="419"/>
      <c r="J420" s="419"/>
    </row>
    <row r="421" spans="1:10" x14ac:dyDescent="0.2">
      <c r="A421" s="29"/>
      <c r="B421" s="101"/>
      <c r="C421" s="41"/>
      <c r="D421" s="339"/>
      <c r="E421" s="153"/>
      <c r="F421" s="69"/>
      <c r="G421" s="353"/>
      <c r="H421" s="419"/>
      <c r="I421" s="419"/>
      <c r="J421" s="419"/>
    </row>
    <row r="422" spans="1:10" x14ac:dyDescent="0.2">
      <c r="A422" s="29"/>
      <c r="B422" s="106"/>
      <c r="C422" s="352"/>
      <c r="D422" s="365"/>
      <c r="E422" s="104"/>
      <c r="F422" s="279"/>
      <c r="G422" s="353"/>
      <c r="H422" s="419"/>
      <c r="I422" s="419"/>
      <c r="J422" s="419"/>
    </row>
    <row r="423" spans="1:10" x14ac:dyDescent="0.2">
      <c r="A423" s="29"/>
      <c r="B423" s="105"/>
      <c r="C423" s="41"/>
      <c r="D423" s="400"/>
      <c r="E423" s="104"/>
      <c r="F423" s="279"/>
      <c r="G423" s="353"/>
      <c r="H423" s="419"/>
      <c r="I423" s="419"/>
      <c r="J423" s="419"/>
    </row>
    <row r="424" spans="1:10" x14ac:dyDescent="0.2">
      <c r="A424" s="29"/>
      <c r="B424" s="105"/>
      <c r="C424" s="352"/>
      <c r="D424" s="365"/>
      <c r="E424" s="104"/>
      <c r="F424" s="279"/>
      <c r="G424" s="353"/>
      <c r="H424" s="419"/>
      <c r="I424" s="419"/>
      <c r="J424" s="419"/>
    </row>
    <row r="425" spans="1:10" x14ac:dyDescent="0.2">
      <c r="A425" s="29"/>
      <c r="B425" s="101"/>
      <c r="C425" s="41"/>
      <c r="D425" s="365"/>
      <c r="E425" s="104"/>
      <c r="F425" s="279"/>
      <c r="G425" s="353"/>
      <c r="H425" s="419"/>
      <c r="I425" s="419"/>
      <c r="J425" s="419"/>
    </row>
    <row r="426" spans="1:10" x14ac:dyDescent="0.2">
      <c r="A426" s="29"/>
      <c r="B426" s="101"/>
      <c r="C426" s="352"/>
      <c r="D426" s="357"/>
      <c r="E426" s="104"/>
      <c r="F426" s="279"/>
      <c r="G426" s="353"/>
      <c r="H426" s="419"/>
      <c r="I426" s="419"/>
      <c r="J426" s="419"/>
    </row>
    <row r="427" spans="1:10" x14ac:dyDescent="0.2">
      <c r="A427" s="29"/>
      <c r="B427" s="101"/>
      <c r="C427" s="41"/>
      <c r="D427" s="357"/>
      <c r="E427" s="104"/>
      <c r="F427" s="279"/>
      <c r="G427" s="353"/>
      <c r="H427" s="419"/>
      <c r="I427" s="419"/>
      <c r="J427" s="419"/>
    </row>
    <row r="428" spans="1:10" x14ac:dyDescent="0.2">
      <c r="A428" s="29"/>
      <c r="B428" s="101"/>
      <c r="C428" s="41"/>
      <c r="D428" s="425"/>
      <c r="E428" s="104"/>
      <c r="F428" s="279"/>
      <c r="G428" s="353"/>
      <c r="H428" s="419"/>
      <c r="I428" s="419"/>
      <c r="J428" s="419"/>
    </row>
    <row r="429" spans="1:10" x14ac:dyDescent="0.2">
      <c r="A429" s="29"/>
      <c r="B429" s="101"/>
      <c r="C429" s="352"/>
      <c r="D429" s="365"/>
      <c r="E429" s="104"/>
      <c r="F429" s="279"/>
      <c r="G429" s="353"/>
      <c r="H429" s="419"/>
      <c r="I429" s="419"/>
      <c r="J429" s="419"/>
    </row>
    <row r="430" spans="1:10" x14ac:dyDescent="0.2">
      <c r="A430" s="29"/>
      <c r="B430" s="101"/>
      <c r="C430" s="41"/>
      <c r="D430" s="365"/>
      <c r="E430" s="104"/>
      <c r="F430" s="279"/>
      <c r="G430" s="353"/>
      <c r="H430" s="419"/>
      <c r="I430" s="419"/>
      <c r="J430" s="419"/>
    </row>
    <row r="431" spans="1:10" x14ac:dyDescent="0.2">
      <c r="A431" s="29"/>
      <c r="B431" s="101"/>
      <c r="C431" s="352"/>
      <c r="D431" s="365"/>
      <c r="E431" s="104"/>
      <c r="F431" s="279"/>
      <c r="G431" s="353"/>
      <c r="H431" s="419"/>
      <c r="I431" s="419"/>
      <c r="J431" s="419"/>
    </row>
    <row r="432" spans="1:10" x14ac:dyDescent="0.2">
      <c r="A432" s="29"/>
      <c r="B432" s="101"/>
      <c r="C432" s="41"/>
      <c r="D432" s="365"/>
      <c r="E432" s="104"/>
      <c r="F432" s="279"/>
      <c r="G432" s="353"/>
      <c r="H432" s="419"/>
      <c r="I432" s="419"/>
      <c r="J432" s="419"/>
    </row>
    <row r="433" spans="1:10" x14ac:dyDescent="0.2">
      <c r="A433" s="29"/>
      <c r="B433" s="101"/>
      <c r="C433" s="352"/>
      <c r="D433" s="357"/>
      <c r="E433" s="108"/>
      <c r="F433" s="69"/>
      <c r="G433" s="353"/>
      <c r="H433" s="419"/>
      <c r="I433" s="419"/>
      <c r="J433" s="419"/>
    </row>
    <row r="434" spans="1:10" x14ac:dyDescent="0.2">
      <c r="A434" s="29"/>
      <c r="B434" s="101"/>
      <c r="C434" s="41"/>
      <c r="D434" s="339"/>
      <c r="E434" s="153"/>
      <c r="F434" s="69"/>
      <c r="G434" s="353"/>
      <c r="H434" s="419"/>
      <c r="I434" s="419"/>
      <c r="J434" s="419"/>
    </row>
    <row r="435" spans="1:10" x14ac:dyDescent="0.2">
      <c r="A435" s="29"/>
      <c r="B435" s="101"/>
      <c r="C435" s="352"/>
      <c r="D435" s="400"/>
      <c r="E435" s="102"/>
      <c r="F435" s="69"/>
      <c r="G435" s="353"/>
      <c r="H435" s="419"/>
      <c r="I435" s="419"/>
      <c r="J435" s="419"/>
    </row>
    <row r="436" spans="1:10" x14ac:dyDescent="0.2">
      <c r="A436" s="29"/>
      <c r="B436" s="101"/>
      <c r="C436" s="31"/>
      <c r="D436" s="400"/>
      <c r="E436" s="131"/>
      <c r="F436" s="280"/>
      <c r="G436" s="353"/>
      <c r="H436" s="419"/>
      <c r="I436" s="419"/>
      <c r="J436" s="419"/>
    </row>
    <row r="437" spans="1:10" x14ac:dyDescent="0.2">
      <c r="A437" s="29"/>
      <c r="B437" s="101"/>
      <c r="C437" s="352"/>
      <c r="D437" s="406"/>
      <c r="E437" s="108"/>
      <c r="F437" s="276"/>
      <c r="G437" s="353"/>
      <c r="H437" s="419"/>
      <c r="I437" s="419"/>
      <c r="J437" s="419"/>
    </row>
    <row r="438" spans="1:10" x14ac:dyDescent="0.2">
      <c r="A438" s="29"/>
      <c r="B438" s="101"/>
      <c r="C438" s="41"/>
      <c r="D438" s="364"/>
      <c r="E438" s="108"/>
      <c r="F438" s="276"/>
      <c r="G438" s="353"/>
      <c r="H438" s="419"/>
      <c r="I438" s="419"/>
      <c r="J438" s="419"/>
    </row>
    <row r="439" spans="1:10" x14ac:dyDescent="0.2">
      <c r="A439" s="29"/>
      <c r="B439" s="101"/>
      <c r="C439" s="352"/>
      <c r="D439" s="364"/>
      <c r="E439" s="108"/>
      <c r="F439" s="149"/>
      <c r="G439" s="353"/>
      <c r="H439" s="419"/>
      <c r="I439" s="419"/>
      <c r="J439" s="419"/>
    </row>
    <row r="440" spans="1:10" x14ac:dyDescent="0.2">
      <c r="A440" s="61"/>
      <c r="B440" s="101"/>
      <c r="C440" s="41"/>
      <c r="D440" s="364"/>
      <c r="E440" s="108"/>
      <c r="F440" s="149"/>
      <c r="G440" s="353"/>
      <c r="H440" s="419"/>
      <c r="I440" s="419"/>
      <c r="J440" s="419"/>
    </row>
    <row r="441" spans="1:10" ht="13.5" thickBot="1" x14ac:dyDescent="0.25">
      <c r="A441" s="212"/>
      <c r="B441" s="132"/>
      <c r="C441" s="115"/>
      <c r="D441" s="115"/>
      <c r="E441" s="132"/>
      <c r="F441" s="49" t="s">
        <v>15</v>
      </c>
      <c r="G441" s="213">
        <f>SUM(G407:G440)</f>
        <v>44000</v>
      </c>
      <c r="H441" s="246"/>
      <c r="I441" s="246"/>
      <c r="J441" s="246"/>
    </row>
    <row r="442" spans="1:10" ht="13.5" thickTop="1" x14ac:dyDescent="0.2">
      <c r="A442" s="1149" t="s">
        <v>1086</v>
      </c>
      <c r="B442" s="1150"/>
      <c r="C442" s="1150"/>
      <c r="D442" s="1150"/>
      <c r="E442" s="1150"/>
      <c r="F442" s="1150"/>
      <c r="G442" s="1151"/>
      <c r="H442" s="22"/>
      <c r="I442" s="22"/>
      <c r="J442" s="22"/>
    </row>
    <row r="443" spans="1:10" ht="13.5" thickBot="1" x14ac:dyDescent="0.25">
      <c r="A443" s="52"/>
      <c r="B443" s="103"/>
      <c r="C443" s="355" t="s">
        <v>1087</v>
      </c>
      <c r="D443" s="54"/>
      <c r="E443" s="103"/>
      <c r="F443" s="55"/>
      <c r="G443" s="56"/>
    </row>
    <row r="444" spans="1:10" ht="13.5" thickTop="1" x14ac:dyDescent="0.2">
      <c r="A444" s="1130"/>
      <c r="B444" s="1131"/>
      <c r="C444" s="1131"/>
      <c r="D444" s="57" t="s">
        <v>11</v>
      </c>
      <c r="E444" s="1132" t="s">
        <v>12</v>
      </c>
      <c r="F444" s="1132"/>
      <c r="G444" s="1133"/>
      <c r="H444" s="4"/>
      <c r="I444" s="4"/>
      <c r="J444" s="4"/>
    </row>
    <row r="445" spans="1:10" x14ac:dyDescent="0.2">
      <c r="A445" s="1134" t="s">
        <v>17</v>
      </c>
      <c r="B445" s="1135"/>
      <c r="C445" s="1135"/>
      <c r="D445" s="39"/>
      <c r="E445" s="1136"/>
      <c r="F445" s="1137"/>
      <c r="G445" s="1138"/>
      <c r="H445" s="176"/>
      <c r="I445" s="176"/>
      <c r="J445" s="176"/>
    </row>
    <row r="446" spans="1:10" x14ac:dyDescent="0.2">
      <c r="A446" s="1134" t="s">
        <v>38</v>
      </c>
      <c r="B446" s="1135"/>
      <c r="C446" s="1135"/>
      <c r="D446" s="73" t="s">
        <v>478</v>
      </c>
      <c r="E446" s="1139" t="s">
        <v>142</v>
      </c>
      <c r="F446" s="1139"/>
      <c r="G446" s="1140"/>
      <c r="H446" s="1"/>
      <c r="I446" s="1"/>
      <c r="J446" s="1"/>
    </row>
    <row r="447" spans="1:10" ht="13.5" thickBot="1" x14ac:dyDescent="0.25">
      <c r="A447" s="1141" t="s">
        <v>39</v>
      </c>
      <c r="B447" s="1142"/>
      <c r="C447" s="1142"/>
      <c r="D447" s="91" t="s">
        <v>479</v>
      </c>
      <c r="E447" s="1143" t="s">
        <v>0</v>
      </c>
      <c r="F447" s="1143"/>
      <c r="G447" s="1144"/>
      <c r="H447" s="4"/>
      <c r="I447" s="4"/>
      <c r="J447" s="4"/>
    </row>
    <row r="448" spans="1:10" ht="16.5" x14ac:dyDescent="0.25">
      <c r="A448" s="1152" t="s">
        <v>29</v>
      </c>
      <c r="B448" s="1153"/>
      <c r="C448" s="1153"/>
      <c r="D448" s="1153"/>
      <c r="E448" s="1153"/>
      <c r="F448" s="1153"/>
      <c r="G448" s="1154"/>
      <c r="H448" s="251"/>
      <c r="I448" s="251"/>
      <c r="J448" s="251"/>
    </row>
    <row r="449" spans="1:10" x14ac:dyDescent="0.2">
      <c r="A449" s="1155" t="s">
        <v>48</v>
      </c>
      <c r="B449" s="1156"/>
      <c r="C449" s="1156"/>
      <c r="D449" s="1156"/>
      <c r="E449" s="1156"/>
      <c r="F449" s="1156"/>
      <c r="G449" s="1157"/>
      <c r="H449" s="250"/>
      <c r="I449" s="250"/>
      <c r="J449" s="250"/>
    </row>
    <row r="450" spans="1:10" x14ac:dyDescent="0.2">
      <c r="A450" s="1158" t="s">
        <v>49</v>
      </c>
      <c r="B450" s="1159"/>
      <c r="C450" s="1159"/>
      <c r="D450" s="1159"/>
      <c r="E450" s="1159"/>
      <c r="F450" s="1159"/>
      <c r="G450" s="1160"/>
      <c r="H450" s="4"/>
      <c r="I450" s="4"/>
      <c r="J450" s="4"/>
    </row>
    <row r="451" spans="1:10" x14ac:dyDescent="0.2">
      <c r="A451" s="6"/>
      <c r="B451" s="99"/>
      <c r="C451" s="8"/>
      <c r="D451" s="9"/>
      <c r="E451" s="99"/>
      <c r="F451" s="10"/>
      <c r="G451" s="11" t="s">
        <v>20</v>
      </c>
      <c r="H451" s="252"/>
      <c r="I451" s="252"/>
      <c r="J451" s="252"/>
    </row>
    <row r="452" spans="1:10" x14ac:dyDescent="0.2">
      <c r="A452" s="12" t="s">
        <v>1</v>
      </c>
      <c r="B452" s="13"/>
      <c r="C452" s="14" t="s">
        <v>36</v>
      </c>
      <c r="D452" s="13"/>
      <c r="E452" s="343" t="s">
        <v>1325</v>
      </c>
      <c r="F452" s="98"/>
      <c r="G452" s="344" t="s">
        <v>1316</v>
      </c>
      <c r="H452" s="411"/>
      <c r="I452" s="411"/>
      <c r="J452" s="411"/>
    </row>
    <row r="453" spans="1:10" x14ac:dyDescent="0.2">
      <c r="A453" s="17" t="s">
        <v>8</v>
      </c>
      <c r="B453" s="100"/>
      <c r="C453" s="19"/>
      <c r="D453" s="4"/>
      <c r="E453" s="1145"/>
      <c r="F453" s="1146"/>
      <c r="G453" s="20"/>
    </row>
    <row r="454" spans="1:10" x14ac:dyDescent="0.2">
      <c r="A454" s="21" t="s">
        <v>37</v>
      </c>
      <c r="B454" s="22"/>
      <c r="C454" s="22"/>
      <c r="D454" s="22"/>
      <c r="E454" s="23" t="s">
        <v>46</v>
      </c>
      <c r="F454" s="24"/>
      <c r="G454" s="20" t="s">
        <v>50</v>
      </c>
    </row>
    <row r="455" spans="1:10" x14ac:dyDescent="0.2">
      <c r="A455" s="6"/>
      <c r="B455" s="99"/>
      <c r="C455" s="8"/>
      <c r="D455" s="8"/>
      <c r="E455" s="1147"/>
      <c r="F455" s="1148"/>
      <c r="G455" s="25"/>
    </row>
    <row r="456" spans="1:10" ht="26.25" thickBot="1" x14ac:dyDescent="0.25">
      <c r="A456" s="210" t="s">
        <v>47</v>
      </c>
      <c r="B456" s="28" t="s">
        <v>23</v>
      </c>
      <c r="C456" s="28" t="s">
        <v>34</v>
      </c>
      <c r="D456" s="110" t="s">
        <v>53</v>
      </c>
      <c r="E456" s="114" t="s">
        <v>54</v>
      </c>
      <c r="F456" s="111" t="s">
        <v>55</v>
      </c>
      <c r="G456" s="112" t="s">
        <v>35</v>
      </c>
      <c r="H456" s="253"/>
      <c r="I456" s="253"/>
      <c r="J456" s="253"/>
    </row>
    <row r="457" spans="1:10" ht="13.5" thickTop="1" x14ac:dyDescent="0.2">
      <c r="A457" s="29">
        <v>1</v>
      </c>
      <c r="B457" s="101"/>
      <c r="C457" s="352" t="s">
        <v>149</v>
      </c>
      <c r="D457" s="351" t="s">
        <v>1117</v>
      </c>
      <c r="E457" s="108">
        <v>40</v>
      </c>
      <c r="F457" s="149">
        <v>200</v>
      </c>
      <c r="G457" s="35">
        <f>F457*E457</f>
        <v>8000</v>
      </c>
      <c r="H457" s="215"/>
      <c r="I457" s="215"/>
      <c r="J457" s="215"/>
    </row>
    <row r="458" spans="1:10" x14ac:dyDescent="0.2">
      <c r="A458" s="29">
        <v>2</v>
      </c>
      <c r="B458" s="105"/>
      <c r="C458" s="352" t="s">
        <v>149</v>
      </c>
      <c r="D458" s="357" t="s">
        <v>416</v>
      </c>
      <c r="E458" s="102">
        <v>40</v>
      </c>
      <c r="F458" s="128">
        <v>350</v>
      </c>
      <c r="G458" s="353">
        <f>F458*E458</f>
        <v>14000</v>
      </c>
      <c r="H458" s="419"/>
      <c r="I458" s="419"/>
      <c r="J458" s="419"/>
    </row>
    <row r="459" spans="1:10" x14ac:dyDescent="0.2">
      <c r="A459" s="29"/>
      <c r="B459" s="105"/>
      <c r="C459" s="352"/>
      <c r="D459" s="357" t="s">
        <v>358</v>
      </c>
      <c r="E459" s="102"/>
      <c r="F459" s="128"/>
      <c r="G459" s="353"/>
      <c r="H459" s="419"/>
      <c r="I459" s="419"/>
      <c r="J459" s="419"/>
    </row>
    <row r="460" spans="1:10" x14ac:dyDescent="0.2">
      <c r="A460" s="29"/>
      <c r="B460" s="105"/>
      <c r="C460" s="352"/>
      <c r="D460" s="357"/>
      <c r="E460" s="102"/>
      <c r="F460" s="128"/>
      <c r="G460" s="353"/>
      <c r="H460" s="419"/>
      <c r="I460" s="419"/>
      <c r="J460" s="419"/>
    </row>
    <row r="461" spans="1:10" x14ac:dyDescent="0.2">
      <c r="A461" s="29"/>
      <c r="B461" s="105"/>
      <c r="C461" s="352"/>
      <c r="D461" s="357"/>
      <c r="E461" s="102"/>
      <c r="F461" s="128"/>
      <c r="G461" s="353"/>
      <c r="H461" s="419"/>
      <c r="I461" s="419"/>
      <c r="J461" s="419"/>
    </row>
    <row r="462" spans="1:10" x14ac:dyDescent="0.2">
      <c r="A462" s="29"/>
      <c r="B462" s="151"/>
      <c r="C462" s="366"/>
      <c r="D462" s="357"/>
      <c r="E462" s="108"/>
      <c r="F462" s="277"/>
      <c r="G462" s="353"/>
      <c r="H462" s="419"/>
      <c r="I462" s="419"/>
      <c r="J462" s="419"/>
    </row>
    <row r="463" spans="1:10" x14ac:dyDescent="0.2">
      <c r="A463" s="29"/>
      <c r="B463" s="151"/>
      <c r="C463" s="119"/>
      <c r="D463" s="339"/>
      <c r="E463" s="108"/>
      <c r="F463" s="277"/>
      <c r="G463" s="353"/>
      <c r="H463" s="419"/>
      <c r="I463" s="419"/>
      <c r="J463" s="419"/>
    </row>
    <row r="464" spans="1:10" x14ac:dyDescent="0.2">
      <c r="A464" s="29"/>
      <c r="B464" s="101"/>
      <c r="C464" s="352"/>
      <c r="D464" s="364"/>
      <c r="E464" s="104"/>
      <c r="F464" s="69"/>
      <c r="G464" s="353"/>
      <c r="H464" s="419"/>
      <c r="I464" s="419"/>
      <c r="J464" s="419"/>
    </row>
    <row r="465" spans="1:10" x14ac:dyDescent="0.2">
      <c r="A465" s="29"/>
      <c r="B465" s="106"/>
      <c r="C465" s="41"/>
      <c r="D465" s="357"/>
      <c r="E465" s="104"/>
      <c r="F465" s="69"/>
      <c r="G465" s="353"/>
      <c r="H465" s="419"/>
      <c r="I465" s="419"/>
      <c r="J465" s="419"/>
    </row>
    <row r="466" spans="1:10" x14ac:dyDescent="0.2">
      <c r="A466" s="29"/>
      <c r="B466" s="105"/>
      <c r="C466" s="352"/>
      <c r="D466" s="357"/>
      <c r="E466" s="108"/>
      <c r="F466" s="278"/>
      <c r="G466" s="353"/>
      <c r="H466" s="419"/>
      <c r="I466" s="419"/>
      <c r="J466" s="419"/>
    </row>
    <row r="467" spans="1:10" x14ac:dyDescent="0.2">
      <c r="A467" s="29"/>
      <c r="B467" s="107"/>
      <c r="C467" s="41"/>
      <c r="D467" s="357"/>
      <c r="E467" s="153"/>
      <c r="F467" s="69"/>
      <c r="G467" s="353"/>
      <c r="H467" s="419"/>
      <c r="I467" s="419"/>
      <c r="J467" s="419"/>
    </row>
    <row r="468" spans="1:10" x14ac:dyDescent="0.2">
      <c r="A468" s="29"/>
      <c r="B468" s="107"/>
      <c r="C468" s="352"/>
      <c r="D468" s="365"/>
      <c r="E468" s="153"/>
      <c r="F468" s="69"/>
      <c r="G468" s="353"/>
      <c r="H468" s="419"/>
      <c r="I468" s="419"/>
      <c r="J468" s="419"/>
    </row>
    <row r="469" spans="1:10" x14ac:dyDescent="0.2">
      <c r="A469" s="29"/>
      <c r="B469" s="101"/>
      <c r="C469" s="41"/>
      <c r="D469" s="365"/>
      <c r="E469" s="108"/>
      <c r="F469" s="432"/>
      <c r="G469" s="353"/>
      <c r="H469" s="419"/>
      <c r="I469" s="419"/>
      <c r="J469" s="419"/>
    </row>
    <row r="470" spans="1:10" x14ac:dyDescent="0.2">
      <c r="A470" s="29"/>
      <c r="B470" s="101"/>
      <c r="C470" s="41"/>
      <c r="D470" s="339"/>
      <c r="E470" s="153"/>
      <c r="F470" s="69"/>
      <c r="G470" s="353"/>
      <c r="H470" s="419"/>
      <c r="I470" s="419"/>
      <c r="J470" s="419"/>
    </row>
    <row r="471" spans="1:10" x14ac:dyDescent="0.2">
      <c r="A471" s="29"/>
      <c r="B471" s="106"/>
      <c r="C471" s="352"/>
      <c r="D471" s="365"/>
      <c r="E471" s="104"/>
      <c r="F471" s="279"/>
      <c r="G471" s="353"/>
      <c r="H471" s="419"/>
      <c r="I471" s="419"/>
      <c r="J471" s="419"/>
    </row>
    <row r="472" spans="1:10" x14ac:dyDescent="0.2">
      <c r="A472" s="29"/>
      <c r="B472" s="105"/>
      <c r="C472" s="41"/>
      <c r="D472" s="400"/>
      <c r="E472" s="104"/>
      <c r="F472" s="279"/>
      <c r="G472" s="353"/>
      <c r="H472" s="419"/>
      <c r="I472" s="419"/>
      <c r="J472" s="419"/>
    </row>
    <row r="473" spans="1:10" x14ac:dyDescent="0.2">
      <c r="A473" s="29"/>
      <c r="B473" s="105"/>
      <c r="C473" s="352"/>
      <c r="D473" s="365"/>
      <c r="E473" s="104"/>
      <c r="F473" s="279"/>
      <c r="G473" s="353"/>
      <c r="H473" s="419"/>
      <c r="I473" s="419"/>
      <c r="J473" s="419"/>
    </row>
    <row r="474" spans="1:10" x14ac:dyDescent="0.2">
      <c r="A474" s="29"/>
      <c r="B474" s="101"/>
      <c r="C474" s="41"/>
      <c r="D474" s="365"/>
      <c r="E474" s="104"/>
      <c r="F474" s="279"/>
      <c r="G474" s="353"/>
      <c r="H474" s="419"/>
      <c r="I474" s="419"/>
      <c r="J474" s="419"/>
    </row>
    <row r="475" spans="1:10" x14ac:dyDescent="0.2">
      <c r="A475" s="29"/>
      <c r="B475" s="101"/>
      <c r="C475" s="352"/>
      <c r="D475" s="357"/>
      <c r="E475" s="104"/>
      <c r="F475" s="279"/>
      <c r="G475" s="353"/>
      <c r="H475" s="419"/>
      <c r="I475" s="419"/>
      <c r="J475" s="419"/>
    </row>
    <row r="476" spans="1:10" x14ac:dyDescent="0.2">
      <c r="A476" s="29"/>
      <c r="B476" s="101"/>
      <c r="C476" s="41"/>
      <c r="D476" s="357"/>
      <c r="E476" s="104"/>
      <c r="F476" s="279"/>
      <c r="G476" s="353"/>
      <c r="H476" s="419"/>
      <c r="I476" s="419"/>
      <c r="J476" s="419"/>
    </row>
    <row r="477" spans="1:10" x14ac:dyDescent="0.2">
      <c r="A477" s="29"/>
      <c r="B477" s="101"/>
      <c r="C477" s="41"/>
      <c r="D477" s="425"/>
      <c r="E477" s="104"/>
      <c r="F477" s="279"/>
      <c r="G477" s="353"/>
      <c r="H477" s="419"/>
      <c r="I477" s="419"/>
      <c r="J477" s="419"/>
    </row>
    <row r="478" spans="1:10" x14ac:dyDescent="0.2">
      <c r="A478" s="29"/>
      <c r="B478" s="101"/>
      <c r="C478" s="352"/>
      <c r="D478" s="365"/>
      <c r="E478" s="104"/>
      <c r="F478" s="279"/>
      <c r="G478" s="353"/>
      <c r="H478" s="419"/>
      <c r="I478" s="419"/>
      <c r="J478" s="419"/>
    </row>
    <row r="479" spans="1:10" x14ac:dyDescent="0.2">
      <c r="A479" s="29"/>
      <c r="B479" s="101"/>
      <c r="C479" s="41"/>
      <c r="D479" s="365"/>
      <c r="E479" s="104"/>
      <c r="F479" s="279"/>
      <c r="G479" s="353"/>
      <c r="H479" s="419"/>
      <c r="I479" s="419"/>
      <c r="J479" s="419"/>
    </row>
    <row r="480" spans="1:10" x14ac:dyDescent="0.2">
      <c r="A480" s="29"/>
      <c r="B480" s="101"/>
      <c r="C480" s="352"/>
      <c r="D480" s="365"/>
      <c r="E480" s="104"/>
      <c r="F480" s="279"/>
      <c r="G480" s="353"/>
      <c r="H480" s="419"/>
      <c r="I480" s="419"/>
      <c r="J480" s="419"/>
    </row>
    <row r="481" spans="1:10" x14ac:dyDescent="0.2">
      <c r="A481" s="29"/>
      <c r="B481" s="101"/>
      <c r="C481" s="41"/>
      <c r="D481" s="365"/>
      <c r="E481" s="104"/>
      <c r="F481" s="279"/>
      <c r="G481" s="353"/>
      <c r="H481" s="419"/>
      <c r="I481" s="419"/>
      <c r="J481" s="419"/>
    </row>
    <row r="482" spans="1:10" x14ac:dyDescent="0.2">
      <c r="A482" s="29"/>
      <c r="B482" s="101"/>
      <c r="C482" s="352"/>
      <c r="D482" s="357"/>
      <c r="E482" s="108"/>
      <c r="F482" s="69"/>
      <c r="G482" s="353"/>
      <c r="H482" s="419"/>
      <c r="I482" s="419"/>
      <c r="J482" s="419"/>
    </row>
    <row r="483" spans="1:10" x14ac:dyDescent="0.2">
      <c r="A483" s="29"/>
      <c r="B483" s="101"/>
      <c r="C483" s="41"/>
      <c r="D483" s="339"/>
      <c r="E483" s="153"/>
      <c r="F483" s="69"/>
      <c r="G483" s="353"/>
      <c r="H483" s="419"/>
      <c r="I483" s="419"/>
      <c r="J483" s="419"/>
    </row>
    <row r="484" spans="1:10" x14ac:dyDescent="0.2">
      <c r="A484" s="29"/>
      <c r="B484" s="101"/>
      <c r="C484" s="352"/>
      <c r="D484" s="400"/>
      <c r="E484" s="102"/>
      <c r="F484" s="69"/>
      <c r="G484" s="353"/>
      <c r="H484" s="419"/>
      <c r="I484" s="419"/>
      <c r="J484" s="419"/>
    </row>
    <row r="485" spans="1:10" x14ac:dyDescent="0.2">
      <c r="A485" s="29"/>
      <c r="B485" s="101"/>
      <c r="C485" s="31"/>
      <c r="D485" s="400"/>
      <c r="E485" s="131"/>
      <c r="F485" s="280"/>
      <c r="G485" s="353"/>
      <c r="H485" s="419"/>
      <c r="I485" s="419"/>
      <c r="J485" s="419"/>
    </row>
    <row r="486" spans="1:10" x14ac:dyDescent="0.2">
      <c r="A486" s="29"/>
      <c r="B486" s="101"/>
      <c r="C486" s="352"/>
      <c r="D486" s="406"/>
      <c r="E486" s="108"/>
      <c r="F486" s="276"/>
      <c r="G486" s="353"/>
      <c r="H486" s="419"/>
      <c r="I486" s="419"/>
      <c r="J486" s="419"/>
    </row>
    <row r="487" spans="1:10" x14ac:dyDescent="0.2">
      <c r="A487" s="29"/>
      <c r="B487" s="101"/>
      <c r="C487" s="41"/>
      <c r="D487" s="364"/>
      <c r="E487" s="108"/>
      <c r="F487" s="276"/>
      <c r="G487" s="353"/>
      <c r="H487" s="419"/>
      <c r="I487" s="419"/>
      <c r="J487" s="419"/>
    </row>
    <row r="488" spans="1:10" x14ac:dyDescent="0.2">
      <c r="A488" s="29"/>
      <c r="B488" s="101"/>
      <c r="C488" s="352"/>
      <c r="D488" s="364"/>
      <c r="E488" s="108"/>
      <c r="F488" s="149"/>
      <c r="G488" s="353"/>
      <c r="H488" s="419"/>
      <c r="I488" s="419"/>
      <c r="J488" s="419"/>
    </row>
    <row r="489" spans="1:10" x14ac:dyDescent="0.2">
      <c r="A489" s="61"/>
      <c r="B489" s="101"/>
      <c r="C489" s="41"/>
      <c r="D489" s="364"/>
      <c r="E489" s="108"/>
      <c r="F489" s="149"/>
      <c r="G489" s="353"/>
      <c r="H489" s="419"/>
      <c r="I489" s="419"/>
      <c r="J489" s="419"/>
    </row>
    <row r="490" spans="1:10" ht="13.5" thickBot="1" x14ac:dyDescent="0.25">
      <c r="A490" s="212"/>
      <c r="B490" s="132"/>
      <c r="C490" s="115"/>
      <c r="D490" s="115"/>
      <c r="E490" s="132"/>
      <c r="F490" s="49" t="s">
        <v>15</v>
      </c>
      <c r="G490" s="213">
        <f>SUM(G457:G489)</f>
        <v>22000</v>
      </c>
      <c r="H490" s="246"/>
      <c r="I490" s="246"/>
      <c r="J490" s="246"/>
    </row>
    <row r="491" spans="1:10" ht="13.5" thickTop="1" x14ac:dyDescent="0.2">
      <c r="A491" s="1149" t="s">
        <v>1118</v>
      </c>
      <c r="B491" s="1150"/>
      <c r="C491" s="1150"/>
      <c r="D491" s="1150"/>
      <c r="E491" s="1150"/>
      <c r="F491" s="1150"/>
      <c r="G491" s="1151"/>
      <c r="H491" s="22"/>
      <c r="I491" s="22"/>
      <c r="J491" s="22"/>
    </row>
    <row r="492" spans="1:10" ht="13.5" thickBot="1" x14ac:dyDescent="0.25">
      <c r="A492" s="52"/>
      <c r="B492" s="103"/>
      <c r="C492" s="355" t="s">
        <v>1119</v>
      </c>
      <c r="D492" s="54"/>
      <c r="E492" s="103"/>
      <c r="F492" s="55"/>
      <c r="G492" s="56"/>
    </row>
    <row r="493" spans="1:10" ht="13.5" thickTop="1" x14ac:dyDescent="0.2">
      <c r="A493" s="1130"/>
      <c r="B493" s="1131"/>
      <c r="C493" s="1131"/>
      <c r="D493" s="57" t="s">
        <v>11</v>
      </c>
      <c r="E493" s="1132" t="s">
        <v>12</v>
      </c>
      <c r="F493" s="1132"/>
      <c r="G493" s="1133"/>
      <c r="H493" s="4"/>
      <c r="I493" s="4"/>
      <c r="J493" s="4"/>
    </row>
    <row r="494" spans="1:10" x14ac:dyDescent="0.2">
      <c r="A494" s="1134" t="s">
        <v>17</v>
      </c>
      <c r="B494" s="1135"/>
      <c r="C494" s="1135"/>
      <c r="D494" s="39"/>
      <c r="E494" s="1136"/>
      <c r="F494" s="1137"/>
      <c r="G494" s="1138"/>
      <c r="H494" s="176"/>
      <c r="I494" s="176"/>
      <c r="J494" s="176"/>
    </row>
    <row r="495" spans="1:10" x14ac:dyDescent="0.2">
      <c r="A495" s="1134" t="s">
        <v>38</v>
      </c>
      <c r="B495" s="1135"/>
      <c r="C495" s="1135"/>
      <c r="D495" s="73" t="s">
        <v>478</v>
      </c>
      <c r="E495" s="1139" t="s">
        <v>142</v>
      </c>
      <c r="F495" s="1139"/>
      <c r="G495" s="1140"/>
      <c r="H495" s="1"/>
      <c r="I495" s="1"/>
      <c r="J495" s="1"/>
    </row>
    <row r="496" spans="1:10" ht="13.5" thickBot="1" x14ac:dyDescent="0.25">
      <c r="A496" s="1141" t="s">
        <v>39</v>
      </c>
      <c r="B496" s="1142"/>
      <c r="C496" s="1142"/>
      <c r="D496" s="91" t="s">
        <v>479</v>
      </c>
      <c r="E496" s="1143" t="s">
        <v>0</v>
      </c>
      <c r="F496" s="1143"/>
      <c r="G496" s="1144"/>
      <c r="H496" s="4"/>
      <c r="I496" s="4"/>
      <c r="J496" s="4"/>
    </row>
    <row r="497" spans="1:10" ht="16.5" x14ac:dyDescent="0.25">
      <c r="A497" s="1152" t="s">
        <v>29</v>
      </c>
      <c r="B497" s="1153"/>
      <c r="C497" s="1153"/>
      <c r="D497" s="1153"/>
      <c r="E497" s="1153"/>
      <c r="F497" s="1153"/>
      <c r="G497" s="1154"/>
      <c r="H497" s="251"/>
      <c r="I497" s="251"/>
      <c r="J497" s="251"/>
    </row>
    <row r="498" spans="1:10" x14ac:dyDescent="0.2">
      <c r="A498" s="1155" t="s">
        <v>48</v>
      </c>
      <c r="B498" s="1156"/>
      <c r="C498" s="1156"/>
      <c r="D498" s="1156"/>
      <c r="E498" s="1156"/>
      <c r="F498" s="1156"/>
      <c r="G498" s="1157"/>
      <c r="H498" s="250"/>
      <c r="I498" s="250"/>
      <c r="J498" s="250"/>
    </row>
    <row r="499" spans="1:10" x14ac:dyDescent="0.2">
      <c r="A499" s="1158" t="s">
        <v>49</v>
      </c>
      <c r="B499" s="1159"/>
      <c r="C499" s="1159"/>
      <c r="D499" s="1159"/>
      <c r="E499" s="1159"/>
      <c r="F499" s="1159"/>
      <c r="G499" s="1160"/>
      <c r="H499" s="4"/>
      <c r="I499" s="4"/>
      <c r="J499" s="4"/>
    </row>
    <row r="500" spans="1:10" x14ac:dyDescent="0.2">
      <c r="A500" s="6"/>
      <c r="B500" s="99"/>
      <c r="C500" s="8"/>
      <c r="D500" s="9"/>
      <c r="E500" s="99"/>
      <c r="F500" s="10"/>
      <c r="G500" s="11" t="s">
        <v>20</v>
      </c>
      <c r="H500" s="252"/>
      <c r="I500" s="252"/>
      <c r="J500" s="252"/>
    </row>
    <row r="501" spans="1:10" x14ac:dyDescent="0.2">
      <c r="A501" s="12" t="s">
        <v>1</v>
      </c>
      <c r="B501" s="13"/>
      <c r="C501" s="14" t="s">
        <v>36</v>
      </c>
      <c r="D501" s="13"/>
      <c r="E501" s="343" t="s">
        <v>1326</v>
      </c>
      <c r="F501" s="98"/>
      <c r="G501" s="344" t="s">
        <v>1316</v>
      </c>
      <c r="H501" s="411"/>
      <c r="I501" s="411"/>
      <c r="J501" s="411"/>
    </row>
    <row r="502" spans="1:10" x14ac:dyDescent="0.2">
      <c r="A502" s="17" t="s">
        <v>8</v>
      </c>
      <c r="B502" s="100"/>
      <c r="C502" s="19"/>
      <c r="D502" s="4"/>
      <c r="E502" s="1145"/>
      <c r="F502" s="1146"/>
      <c r="G502" s="20"/>
    </row>
    <row r="503" spans="1:10" x14ac:dyDescent="0.2">
      <c r="A503" s="21" t="s">
        <v>37</v>
      </c>
      <c r="B503" s="22"/>
      <c r="C503" s="22"/>
      <c r="D503" s="22"/>
      <c r="E503" s="23" t="s">
        <v>46</v>
      </c>
      <c r="F503" s="24"/>
      <c r="G503" s="20" t="s">
        <v>50</v>
      </c>
    </row>
    <row r="504" spans="1:10" x14ac:dyDescent="0.2">
      <c r="A504" s="6"/>
      <c r="B504" s="99"/>
      <c r="C504" s="8"/>
      <c r="D504" s="8"/>
      <c r="E504" s="1147"/>
      <c r="F504" s="1148"/>
      <c r="G504" s="25"/>
    </row>
    <row r="505" spans="1:10" ht="26.25" thickBot="1" x14ac:dyDescent="0.25">
      <c r="A505" s="210" t="s">
        <v>47</v>
      </c>
      <c r="B505" s="28" t="s">
        <v>23</v>
      </c>
      <c r="C505" s="28" t="s">
        <v>34</v>
      </c>
      <c r="D505" s="110" t="s">
        <v>53</v>
      </c>
      <c r="E505" s="114" t="s">
        <v>54</v>
      </c>
      <c r="F505" s="111" t="s">
        <v>55</v>
      </c>
      <c r="G505" s="112" t="s">
        <v>35</v>
      </c>
      <c r="H505" s="253"/>
      <c r="I505" s="253"/>
      <c r="J505" s="253"/>
    </row>
    <row r="506" spans="1:10" ht="13.5" thickTop="1" x14ac:dyDescent="0.2">
      <c r="A506" s="29">
        <v>1</v>
      </c>
      <c r="B506" s="101"/>
      <c r="C506" s="352" t="s">
        <v>149</v>
      </c>
      <c r="D506" s="351" t="s">
        <v>822</v>
      </c>
      <c r="E506" s="108">
        <v>50</v>
      </c>
      <c r="F506" s="149">
        <v>200</v>
      </c>
      <c r="G506" s="35">
        <f>F506*E506</f>
        <v>10000</v>
      </c>
      <c r="H506" s="215"/>
      <c r="I506" s="215"/>
      <c r="J506" s="215"/>
    </row>
    <row r="507" spans="1:10" x14ac:dyDescent="0.2">
      <c r="A507" s="29"/>
      <c r="B507" s="101"/>
      <c r="C507" s="352"/>
      <c r="D507" s="351" t="s">
        <v>971</v>
      </c>
      <c r="E507" s="108"/>
      <c r="F507" s="149"/>
      <c r="G507" s="35"/>
      <c r="H507" s="215"/>
      <c r="I507" s="215"/>
      <c r="J507" s="215"/>
    </row>
    <row r="508" spans="1:10" x14ac:dyDescent="0.2">
      <c r="A508" s="29">
        <v>2</v>
      </c>
      <c r="B508" s="105"/>
      <c r="C508" s="352" t="s">
        <v>149</v>
      </c>
      <c r="D508" s="357" t="s">
        <v>416</v>
      </c>
      <c r="E508" s="102">
        <v>50</v>
      </c>
      <c r="F508" s="128">
        <v>350</v>
      </c>
      <c r="G508" s="353">
        <f>F508*E508</f>
        <v>17500</v>
      </c>
      <c r="H508" s="419"/>
      <c r="I508" s="419"/>
      <c r="J508" s="419"/>
    </row>
    <row r="509" spans="1:10" x14ac:dyDescent="0.2">
      <c r="A509" s="29"/>
      <c r="B509" s="105"/>
      <c r="C509" s="352"/>
      <c r="D509" s="357" t="s">
        <v>358</v>
      </c>
      <c r="E509" s="102"/>
      <c r="F509" s="128"/>
      <c r="G509" s="353"/>
      <c r="H509" s="419"/>
      <c r="I509" s="419"/>
      <c r="J509" s="419"/>
    </row>
    <row r="510" spans="1:10" x14ac:dyDescent="0.2">
      <c r="A510" s="29"/>
      <c r="B510" s="105"/>
      <c r="C510" s="352"/>
      <c r="D510" s="357"/>
      <c r="E510" s="102"/>
      <c r="F510" s="128"/>
      <c r="G510" s="353"/>
      <c r="H510" s="419"/>
      <c r="I510" s="419"/>
      <c r="J510" s="419"/>
    </row>
    <row r="511" spans="1:10" x14ac:dyDescent="0.2">
      <c r="A511" s="29"/>
      <c r="B511" s="105"/>
      <c r="C511" s="352"/>
      <c r="D511" s="357"/>
      <c r="E511" s="102"/>
      <c r="F511" s="128"/>
      <c r="G511" s="353"/>
      <c r="H511" s="419"/>
      <c r="I511" s="419"/>
      <c r="J511" s="419"/>
    </row>
    <row r="512" spans="1:10" x14ac:dyDescent="0.2">
      <c r="A512" s="29"/>
      <c r="B512" s="151"/>
      <c r="C512" s="119"/>
      <c r="D512" s="339"/>
      <c r="E512" s="108"/>
      <c r="F512" s="277"/>
      <c r="G512" s="353"/>
      <c r="H512" s="419"/>
      <c r="I512" s="419"/>
      <c r="J512" s="419"/>
    </row>
    <row r="513" spans="1:10" x14ac:dyDescent="0.2">
      <c r="A513" s="29"/>
      <c r="B513" s="101"/>
      <c r="C513" s="352"/>
      <c r="D513" s="364"/>
      <c r="E513" s="104"/>
      <c r="F513" s="69"/>
      <c r="G513" s="353"/>
      <c r="H513" s="419"/>
      <c r="I513" s="419"/>
      <c r="J513" s="419"/>
    </row>
    <row r="514" spans="1:10" x14ac:dyDescent="0.2">
      <c r="A514" s="29"/>
      <c r="B514" s="106"/>
      <c r="C514" s="41"/>
      <c r="D514" s="357"/>
      <c r="E514" s="104"/>
      <c r="F514" s="69"/>
      <c r="G514" s="353"/>
      <c r="H514" s="419"/>
      <c r="I514" s="419"/>
      <c r="J514" s="419"/>
    </row>
    <row r="515" spans="1:10" x14ac:dyDescent="0.2">
      <c r="A515" s="29"/>
      <c r="B515" s="105"/>
      <c r="C515" s="352"/>
      <c r="D515" s="357"/>
      <c r="E515" s="108"/>
      <c r="F515" s="278"/>
      <c r="G515" s="353"/>
      <c r="H515" s="419"/>
      <c r="I515" s="419"/>
      <c r="J515" s="419"/>
    </row>
    <row r="516" spans="1:10" x14ac:dyDescent="0.2">
      <c r="A516" s="29"/>
      <c r="B516" s="107"/>
      <c r="C516" s="41"/>
      <c r="D516" s="357"/>
      <c r="E516" s="153"/>
      <c r="F516" s="69"/>
      <c r="G516" s="353"/>
      <c r="H516" s="419"/>
      <c r="I516" s="419"/>
      <c r="J516" s="419"/>
    </row>
    <row r="517" spans="1:10" x14ac:dyDescent="0.2">
      <c r="A517" s="29"/>
      <c r="B517" s="107"/>
      <c r="C517" s="352"/>
      <c r="D517" s="365"/>
      <c r="E517" s="153"/>
      <c r="F517" s="69"/>
      <c r="G517" s="353"/>
      <c r="H517" s="419"/>
      <c r="I517" s="419"/>
      <c r="J517" s="419"/>
    </row>
    <row r="518" spans="1:10" x14ac:dyDescent="0.2">
      <c r="A518" s="29"/>
      <c r="B518" s="101"/>
      <c r="C518" s="41"/>
      <c r="D518" s="365"/>
      <c r="E518" s="108"/>
      <c r="F518" s="432"/>
      <c r="G518" s="353"/>
      <c r="H518" s="419"/>
      <c r="I518" s="419"/>
      <c r="J518" s="419"/>
    </row>
    <row r="519" spans="1:10" x14ac:dyDescent="0.2">
      <c r="A519" s="29"/>
      <c r="B519" s="101"/>
      <c r="C519" s="41"/>
      <c r="D519" s="339"/>
      <c r="E519" s="153"/>
      <c r="F519" s="69"/>
      <c r="G519" s="353"/>
      <c r="H519" s="419"/>
      <c r="I519" s="419"/>
      <c r="J519" s="419"/>
    </row>
    <row r="520" spans="1:10" x14ac:dyDescent="0.2">
      <c r="A520" s="29"/>
      <c r="B520" s="106"/>
      <c r="C520" s="352"/>
      <c r="D520" s="365"/>
      <c r="E520" s="104"/>
      <c r="F520" s="279"/>
      <c r="G520" s="353"/>
      <c r="H520" s="419"/>
      <c r="I520" s="419"/>
      <c r="J520" s="419"/>
    </row>
    <row r="521" spans="1:10" x14ac:dyDescent="0.2">
      <c r="A521" s="29"/>
      <c r="B521" s="105"/>
      <c r="C521" s="41"/>
      <c r="D521" s="400"/>
      <c r="E521" s="104"/>
      <c r="F521" s="279"/>
      <c r="G521" s="353"/>
      <c r="H521" s="419"/>
      <c r="I521" s="419"/>
      <c r="J521" s="419"/>
    </row>
    <row r="522" spans="1:10" x14ac:dyDescent="0.2">
      <c r="A522" s="29"/>
      <c r="B522" s="105"/>
      <c r="C522" s="352"/>
      <c r="D522" s="365"/>
      <c r="E522" s="104"/>
      <c r="F522" s="279"/>
      <c r="G522" s="353"/>
      <c r="H522" s="419"/>
      <c r="I522" s="419"/>
      <c r="J522" s="419"/>
    </row>
    <row r="523" spans="1:10" x14ac:dyDescent="0.2">
      <c r="A523" s="29"/>
      <c r="B523" s="101"/>
      <c r="C523" s="41"/>
      <c r="D523" s="365"/>
      <c r="E523" s="104"/>
      <c r="F523" s="279"/>
      <c r="G523" s="353"/>
      <c r="H523" s="419"/>
      <c r="I523" s="419"/>
      <c r="J523" s="419"/>
    </row>
    <row r="524" spans="1:10" x14ac:dyDescent="0.2">
      <c r="A524" s="29"/>
      <c r="B524" s="101"/>
      <c r="C524" s="352"/>
      <c r="D524" s="357"/>
      <c r="E524" s="104"/>
      <c r="F524" s="279"/>
      <c r="G524" s="353"/>
      <c r="H524" s="419"/>
      <c r="I524" s="419"/>
      <c r="J524" s="419"/>
    </row>
    <row r="525" spans="1:10" x14ac:dyDescent="0.2">
      <c r="A525" s="29"/>
      <c r="B525" s="101"/>
      <c r="C525" s="41"/>
      <c r="D525" s="357"/>
      <c r="E525" s="104"/>
      <c r="F525" s="279"/>
      <c r="G525" s="353"/>
      <c r="H525" s="419"/>
      <c r="I525" s="419"/>
      <c r="J525" s="419"/>
    </row>
    <row r="526" spans="1:10" x14ac:dyDescent="0.2">
      <c r="A526" s="29"/>
      <c r="B526" s="101"/>
      <c r="C526" s="41"/>
      <c r="D526" s="425"/>
      <c r="E526" s="104"/>
      <c r="F526" s="279"/>
      <c r="G526" s="353"/>
      <c r="H526" s="419"/>
      <c r="I526" s="419"/>
      <c r="J526" s="419"/>
    </row>
    <row r="527" spans="1:10" x14ac:dyDescent="0.2">
      <c r="A527" s="29"/>
      <c r="B527" s="101"/>
      <c r="C527" s="352"/>
      <c r="D527" s="365"/>
      <c r="E527" s="104"/>
      <c r="F527" s="279"/>
      <c r="G527" s="353"/>
      <c r="H527" s="419"/>
      <c r="I527" s="419"/>
      <c r="J527" s="419"/>
    </row>
    <row r="528" spans="1:10" x14ac:dyDescent="0.2">
      <c r="A528" s="29"/>
      <c r="B528" s="101"/>
      <c r="C528" s="41"/>
      <c r="D528" s="365"/>
      <c r="E528" s="104"/>
      <c r="F528" s="279"/>
      <c r="G528" s="353"/>
      <c r="H528" s="419"/>
      <c r="I528" s="419"/>
      <c r="J528" s="419"/>
    </row>
    <row r="529" spans="1:10" x14ac:dyDescent="0.2">
      <c r="A529" s="29"/>
      <c r="B529" s="101"/>
      <c r="C529" s="352"/>
      <c r="D529" s="365"/>
      <c r="E529" s="104"/>
      <c r="F529" s="279"/>
      <c r="G529" s="353"/>
      <c r="H529" s="419"/>
      <c r="I529" s="419"/>
      <c r="J529" s="419"/>
    </row>
    <row r="530" spans="1:10" x14ac:dyDescent="0.2">
      <c r="A530" s="29"/>
      <c r="B530" s="101"/>
      <c r="C530" s="41"/>
      <c r="D530" s="365"/>
      <c r="E530" s="104"/>
      <c r="F530" s="279"/>
      <c r="G530" s="353"/>
      <c r="H530" s="419"/>
      <c r="I530" s="419"/>
      <c r="J530" s="419"/>
    </row>
    <row r="531" spans="1:10" x14ac:dyDescent="0.2">
      <c r="A531" s="29"/>
      <c r="B531" s="101"/>
      <c r="C531" s="352"/>
      <c r="D531" s="357"/>
      <c r="E531" s="108"/>
      <c r="F531" s="69"/>
      <c r="G531" s="353"/>
      <c r="H531" s="419"/>
      <c r="I531" s="419"/>
      <c r="J531" s="419"/>
    </row>
    <row r="532" spans="1:10" x14ac:dyDescent="0.2">
      <c r="A532" s="29"/>
      <c r="B532" s="101"/>
      <c r="C532" s="41"/>
      <c r="D532" s="339"/>
      <c r="E532" s="153"/>
      <c r="F532" s="69"/>
      <c r="G532" s="353"/>
      <c r="H532" s="419"/>
      <c r="I532" s="419"/>
      <c r="J532" s="419"/>
    </row>
    <row r="533" spans="1:10" x14ac:dyDescent="0.2">
      <c r="A533" s="29"/>
      <c r="B533" s="101"/>
      <c r="C533" s="352"/>
      <c r="D533" s="400"/>
      <c r="E533" s="102"/>
      <c r="F533" s="69"/>
      <c r="G533" s="353"/>
      <c r="H533" s="419"/>
      <c r="I533" s="419"/>
      <c r="J533" s="419"/>
    </row>
    <row r="534" spans="1:10" x14ac:dyDescent="0.2">
      <c r="A534" s="29"/>
      <c r="B534" s="101"/>
      <c r="C534" s="31"/>
      <c r="D534" s="400"/>
      <c r="E534" s="131"/>
      <c r="F534" s="280"/>
      <c r="G534" s="353"/>
      <c r="H534" s="419"/>
      <c r="I534" s="419"/>
      <c r="J534" s="419"/>
    </row>
    <row r="535" spans="1:10" x14ac:dyDescent="0.2">
      <c r="A535" s="29"/>
      <c r="B535" s="101"/>
      <c r="C535" s="352"/>
      <c r="D535" s="406"/>
      <c r="E535" s="108"/>
      <c r="F535" s="276"/>
      <c r="G535" s="353"/>
      <c r="H535" s="419"/>
      <c r="I535" s="419"/>
      <c r="J535" s="419"/>
    </row>
    <row r="536" spans="1:10" x14ac:dyDescent="0.2">
      <c r="A536" s="29"/>
      <c r="B536" s="101"/>
      <c r="C536" s="41"/>
      <c r="D536" s="364"/>
      <c r="E536" s="108"/>
      <c r="F536" s="276"/>
      <c r="G536" s="353"/>
      <c r="H536" s="419"/>
      <c r="I536" s="419"/>
      <c r="J536" s="419"/>
    </row>
    <row r="537" spans="1:10" x14ac:dyDescent="0.2">
      <c r="A537" s="29"/>
      <c r="B537" s="101"/>
      <c r="C537" s="352"/>
      <c r="D537" s="364"/>
      <c r="E537" s="108"/>
      <c r="F537" s="149"/>
      <c r="G537" s="353"/>
      <c r="H537" s="419"/>
      <c r="I537" s="419"/>
      <c r="J537" s="419"/>
    </row>
    <row r="538" spans="1:10" x14ac:dyDescent="0.2">
      <c r="A538" s="61"/>
      <c r="B538" s="101"/>
      <c r="C538" s="41"/>
      <c r="D538" s="364"/>
      <c r="E538" s="108"/>
      <c r="F538" s="149"/>
      <c r="G538" s="353"/>
      <c r="H538" s="419"/>
      <c r="I538" s="419"/>
      <c r="J538" s="419"/>
    </row>
    <row r="539" spans="1:10" ht="13.5" thickBot="1" x14ac:dyDescent="0.25">
      <c r="A539" s="212"/>
      <c r="B539" s="132"/>
      <c r="C539" s="115"/>
      <c r="D539" s="115"/>
      <c r="E539" s="132"/>
      <c r="F539" s="49" t="s">
        <v>15</v>
      </c>
      <c r="G539" s="213">
        <f>SUM(G506:G538)</f>
        <v>27500</v>
      </c>
      <c r="H539" s="246"/>
      <c r="I539" s="246"/>
      <c r="J539" s="246"/>
    </row>
    <row r="540" spans="1:10" ht="13.5" thickTop="1" x14ac:dyDescent="0.2">
      <c r="A540" s="1149" t="s">
        <v>1120</v>
      </c>
      <c r="B540" s="1150"/>
      <c r="C540" s="1150"/>
      <c r="D540" s="1150"/>
      <c r="E540" s="1150"/>
      <c r="F540" s="1150"/>
      <c r="G540" s="1151"/>
      <c r="H540" s="22"/>
      <c r="I540" s="22"/>
      <c r="J540" s="22"/>
    </row>
    <row r="541" spans="1:10" ht="13.5" thickBot="1" x14ac:dyDescent="0.25">
      <c r="A541" s="52"/>
      <c r="B541" s="103"/>
      <c r="C541" s="355" t="s">
        <v>1121</v>
      </c>
      <c r="D541" s="54"/>
      <c r="E541" s="103"/>
      <c r="F541" s="55"/>
      <c r="G541" s="56"/>
    </row>
    <row r="542" spans="1:10" ht="13.5" thickTop="1" x14ac:dyDescent="0.2">
      <c r="A542" s="1130"/>
      <c r="B542" s="1131"/>
      <c r="C542" s="1131"/>
      <c r="D542" s="57" t="s">
        <v>11</v>
      </c>
      <c r="E542" s="1132" t="s">
        <v>12</v>
      </c>
      <c r="F542" s="1132"/>
      <c r="G542" s="1133"/>
      <c r="H542" s="4"/>
      <c r="I542" s="4"/>
      <c r="J542" s="4"/>
    </row>
    <row r="543" spans="1:10" x14ac:dyDescent="0.2">
      <c r="A543" s="1134" t="s">
        <v>17</v>
      </c>
      <c r="B543" s="1135"/>
      <c r="C543" s="1135"/>
      <c r="D543" s="39"/>
      <c r="E543" s="1136"/>
      <c r="F543" s="1137"/>
      <c r="G543" s="1138"/>
      <c r="H543" s="176"/>
      <c r="I543" s="176"/>
      <c r="J543" s="176"/>
    </row>
    <row r="544" spans="1:10" x14ac:dyDescent="0.2">
      <c r="A544" s="1134" t="s">
        <v>38</v>
      </c>
      <c r="B544" s="1135"/>
      <c r="C544" s="1135"/>
      <c r="D544" s="73" t="s">
        <v>478</v>
      </c>
      <c r="E544" s="1139" t="s">
        <v>142</v>
      </c>
      <c r="F544" s="1139"/>
      <c r="G544" s="1140"/>
      <c r="H544" s="1"/>
      <c r="I544" s="1"/>
      <c r="J544" s="1"/>
    </row>
    <row r="545" spans="1:10" ht="13.5" thickBot="1" x14ac:dyDescent="0.25">
      <c r="A545" s="1141" t="s">
        <v>39</v>
      </c>
      <c r="B545" s="1142"/>
      <c r="C545" s="1142"/>
      <c r="D545" s="91" t="s">
        <v>479</v>
      </c>
      <c r="E545" s="1143" t="s">
        <v>0</v>
      </c>
      <c r="F545" s="1143"/>
      <c r="G545" s="1144"/>
      <c r="H545" s="4"/>
      <c r="I545" s="4"/>
      <c r="J545" s="4"/>
    </row>
    <row r="546" spans="1:10" ht="16.5" x14ac:dyDescent="0.25">
      <c r="A546" s="1152" t="s">
        <v>29</v>
      </c>
      <c r="B546" s="1153"/>
      <c r="C546" s="1153"/>
      <c r="D546" s="1153"/>
      <c r="E546" s="1153"/>
      <c r="F546" s="1153"/>
      <c r="G546" s="1154"/>
      <c r="H546" s="251"/>
      <c r="I546" s="251"/>
      <c r="J546" s="251"/>
    </row>
    <row r="547" spans="1:10" x14ac:dyDescent="0.2">
      <c r="A547" s="1155" t="s">
        <v>48</v>
      </c>
      <c r="B547" s="1156"/>
      <c r="C547" s="1156"/>
      <c r="D547" s="1156"/>
      <c r="E547" s="1156"/>
      <c r="F547" s="1156"/>
      <c r="G547" s="1157"/>
      <c r="H547" s="250"/>
      <c r="I547" s="250"/>
      <c r="J547" s="250"/>
    </row>
    <row r="548" spans="1:10" x14ac:dyDescent="0.2">
      <c r="A548" s="1158" t="s">
        <v>49</v>
      </c>
      <c r="B548" s="1159"/>
      <c r="C548" s="1159"/>
      <c r="D548" s="1159"/>
      <c r="E548" s="1159"/>
      <c r="F548" s="1159"/>
      <c r="G548" s="1160"/>
      <c r="H548" s="4"/>
      <c r="I548" s="4"/>
      <c r="J548" s="4"/>
    </row>
    <row r="549" spans="1:10" x14ac:dyDescent="0.2">
      <c r="A549" s="6"/>
      <c r="B549" s="99"/>
      <c r="C549" s="8"/>
      <c r="D549" s="9"/>
      <c r="E549" s="99"/>
      <c r="F549" s="10"/>
      <c r="G549" s="11" t="s">
        <v>20</v>
      </c>
      <c r="H549" s="252"/>
      <c r="I549" s="252"/>
      <c r="J549" s="252"/>
    </row>
    <row r="550" spans="1:10" x14ac:dyDescent="0.2">
      <c r="A550" s="12" t="s">
        <v>1</v>
      </c>
      <c r="B550" s="13"/>
      <c r="C550" s="14" t="s">
        <v>36</v>
      </c>
      <c r="D550" s="13"/>
      <c r="E550" s="343" t="s">
        <v>1328</v>
      </c>
      <c r="F550" s="98"/>
      <c r="G550" s="344" t="s">
        <v>1316</v>
      </c>
      <c r="H550" s="411"/>
      <c r="I550" s="411"/>
      <c r="J550" s="411"/>
    </row>
    <row r="551" spans="1:10" x14ac:dyDescent="0.2">
      <c r="A551" s="17" t="s">
        <v>8</v>
      </c>
      <c r="B551" s="100"/>
      <c r="C551" s="19"/>
      <c r="D551" s="4"/>
      <c r="E551" s="1145"/>
      <c r="F551" s="1146"/>
      <c r="G551" s="20"/>
    </row>
    <row r="552" spans="1:10" x14ac:dyDescent="0.2">
      <c r="A552" s="21" t="s">
        <v>37</v>
      </c>
      <c r="B552" s="22"/>
      <c r="C552" s="22"/>
      <c r="D552" s="22"/>
      <c r="E552" s="23" t="s">
        <v>46</v>
      </c>
      <c r="F552" s="24"/>
      <c r="G552" s="20" t="s">
        <v>50</v>
      </c>
    </row>
    <row r="553" spans="1:10" x14ac:dyDescent="0.2">
      <c r="A553" s="6"/>
      <c r="B553" s="99"/>
      <c r="C553" s="8"/>
      <c r="D553" s="8"/>
      <c r="E553" s="1147"/>
      <c r="F553" s="1148"/>
      <c r="G553" s="25"/>
    </row>
    <row r="554" spans="1:10" ht="26.25" thickBot="1" x14ac:dyDescent="0.25">
      <c r="A554" s="210" t="s">
        <v>47</v>
      </c>
      <c r="B554" s="28" t="s">
        <v>23</v>
      </c>
      <c r="C554" s="28" t="s">
        <v>34</v>
      </c>
      <c r="D554" s="110" t="s">
        <v>53</v>
      </c>
      <c r="E554" s="114" t="s">
        <v>54</v>
      </c>
      <c r="F554" s="111" t="s">
        <v>55</v>
      </c>
      <c r="G554" s="112" t="s">
        <v>35</v>
      </c>
      <c r="H554" s="253"/>
      <c r="I554" s="253"/>
      <c r="J554" s="253"/>
    </row>
    <row r="555" spans="1:10" ht="13.5" thickTop="1" x14ac:dyDescent="0.2">
      <c r="A555" s="29">
        <v>1</v>
      </c>
      <c r="B555" s="101"/>
      <c r="C555" s="352" t="s">
        <v>149</v>
      </c>
      <c r="D555" s="351" t="s">
        <v>964</v>
      </c>
      <c r="E555" s="108">
        <v>25</v>
      </c>
      <c r="F555" s="149">
        <v>200</v>
      </c>
      <c r="G555" s="35">
        <f>F555*E555</f>
        <v>5000</v>
      </c>
      <c r="H555" s="215"/>
      <c r="I555" s="215"/>
      <c r="J555" s="215"/>
    </row>
    <row r="556" spans="1:10" x14ac:dyDescent="0.2">
      <c r="A556" s="29"/>
      <c r="B556" s="101"/>
      <c r="C556" s="352"/>
      <c r="D556" s="351" t="s">
        <v>542</v>
      </c>
      <c r="E556" s="108"/>
      <c r="F556" s="149"/>
      <c r="G556" s="35"/>
      <c r="H556" s="215"/>
      <c r="I556" s="215"/>
      <c r="J556" s="215"/>
    </row>
    <row r="557" spans="1:10" x14ac:dyDescent="0.2">
      <c r="A557" s="29">
        <v>2</v>
      </c>
      <c r="B557" s="105"/>
      <c r="C557" s="352" t="s">
        <v>149</v>
      </c>
      <c r="D557" s="357" t="s">
        <v>416</v>
      </c>
      <c r="E557" s="102">
        <v>25</v>
      </c>
      <c r="F557" s="128">
        <v>350</v>
      </c>
      <c r="G557" s="353">
        <f>F557*E557</f>
        <v>8750</v>
      </c>
      <c r="H557" s="419"/>
      <c r="I557" s="419"/>
      <c r="J557" s="419"/>
    </row>
    <row r="558" spans="1:10" x14ac:dyDescent="0.2">
      <c r="A558" s="29"/>
      <c r="B558" s="105"/>
      <c r="C558" s="352"/>
      <c r="D558" s="357" t="s">
        <v>358</v>
      </c>
      <c r="E558" s="102"/>
      <c r="F558" s="128"/>
      <c r="G558" s="353"/>
      <c r="H558" s="419"/>
      <c r="I558" s="419"/>
      <c r="J558" s="419"/>
    </row>
    <row r="559" spans="1:10" x14ac:dyDescent="0.2">
      <c r="A559" s="29"/>
      <c r="B559" s="105"/>
      <c r="C559" s="352"/>
      <c r="D559" s="357"/>
      <c r="E559" s="102"/>
      <c r="F559" s="128"/>
      <c r="G559" s="353"/>
      <c r="H559" s="419"/>
      <c r="I559" s="419"/>
      <c r="J559" s="419"/>
    </row>
    <row r="560" spans="1:10" x14ac:dyDescent="0.2">
      <c r="A560" s="29"/>
      <c r="B560" s="105"/>
      <c r="C560" s="352"/>
      <c r="D560" s="357"/>
      <c r="E560" s="102"/>
      <c r="F560" s="128"/>
      <c r="G560" s="353"/>
      <c r="H560" s="419"/>
      <c r="I560" s="419"/>
      <c r="J560" s="419"/>
    </row>
    <row r="561" spans="1:10" x14ac:dyDescent="0.2">
      <c r="A561" s="29"/>
      <c r="B561" s="151"/>
      <c r="C561" s="119"/>
      <c r="D561" s="339"/>
      <c r="E561" s="108"/>
      <c r="F561" s="277"/>
      <c r="G561" s="353"/>
      <c r="H561" s="419"/>
      <c r="I561" s="419"/>
      <c r="J561" s="419"/>
    </row>
    <row r="562" spans="1:10" x14ac:dyDescent="0.2">
      <c r="A562" s="29"/>
      <c r="B562" s="101"/>
      <c r="C562" s="352"/>
      <c r="D562" s="364"/>
      <c r="E562" s="104"/>
      <c r="F562" s="69"/>
      <c r="G562" s="353"/>
      <c r="H562" s="419"/>
      <c r="I562" s="419"/>
      <c r="J562" s="419"/>
    </row>
    <row r="563" spans="1:10" x14ac:dyDescent="0.2">
      <c r="A563" s="29"/>
      <c r="B563" s="106"/>
      <c r="C563" s="41"/>
      <c r="D563" s="357"/>
      <c r="E563" s="104"/>
      <c r="F563" s="69"/>
      <c r="G563" s="353"/>
      <c r="H563" s="419"/>
      <c r="I563" s="419"/>
      <c r="J563" s="419"/>
    </row>
    <row r="564" spans="1:10" x14ac:dyDescent="0.2">
      <c r="A564" s="29"/>
      <c r="B564" s="105"/>
      <c r="C564" s="352"/>
      <c r="D564" s="357"/>
      <c r="E564" s="108"/>
      <c r="F564" s="278"/>
      <c r="G564" s="353"/>
      <c r="H564" s="419"/>
      <c r="I564" s="419"/>
      <c r="J564" s="419"/>
    </row>
    <row r="565" spans="1:10" x14ac:dyDescent="0.2">
      <c r="A565" s="29"/>
      <c r="B565" s="107"/>
      <c r="C565" s="41"/>
      <c r="D565" s="357"/>
      <c r="E565" s="153"/>
      <c r="F565" s="69"/>
      <c r="G565" s="353"/>
      <c r="H565" s="419"/>
      <c r="I565" s="419"/>
      <c r="J565" s="419"/>
    </row>
    <row r="566" spans="1:10" x14ac:dyDescent="0.2">
      <c r="A566" s="29"/>
      <c r="B566" s="107"/>
      <c r="C566" s="352"/>
      <c r="D566" s="365"/>
      <c r="E566" s="153"/>
      <c r="F566" s="69"/>
      <c r="G566" s="353"/>
      <c r="H566" s="419"/>
      <c r="I566" s="419"/>
      <c r="J566" s="419"/>
    </row>
    <row r="567" spans="1:10" x14ac:dyDescent="0.2">
      <c r="A567" s="29"/>
      <c r="B567" s="101"/>
      <c r="C567" s="41"/>
      <c r="D567" s="365"/>
      <c r="E567" s="108"/>
      <c r="F567" s="432"/>
      <c r="G567" s="353"/>
      <c r="H567" s="419"/>
      <c r="I567" s="419"/>
      <c r="J567" s="419"/>
    </row>
    <row r="568" spans="1:10" x14ac:dyDescent="0.2">
      <c r="A568" s="29"/>
      <c r="B568" s="101"/>
      <c r="C568" s="41"/>
      <c r="D568" s="339"/>
      <c r="E568" s="153"/>
      <c r="F568" s="69"/>
      <c r="G568" s="353"/>
      <c r="H568" s="419"/>
      <c r="I568" s="419"/>
      <c r="J568" s="419"/>
    </row>
    <row r="569" spans="1:10" x14ac:dyDescent="0.2">
      <c r="A569" s="29"/>
      <c r="B569" s="106"/>
      <c r="C569" s="352"/>
      <c r="D569" s="365"/>
      <c r="E569" s="104"/>
      <c r="F569" s="279"/>
      <c r="G569" s="353"/>
      <c r="H569" s="419"/>
      <c r="I569" s="419"/>
      <c r="J569" s="419"/>
    </row>
    <row r="570" spans="1:10" x14ac:dyDescent="0.2">
      <c r="A570" s="29"/>
      <c r="B570" s="105"/>
      <c r="C570" s="41"/>
      <c r="D570" s="400"/>
      <c r="E570" s="104"/>
      <c r="F570" s="279"/>
      <c r="G570" s="353"/>
      <c r="H570" s="419"/>
      <c r="I570" s="419"/>
      <c r="J570" s="419"/>
    </row>
    <row r="571" spans="1:10" x14ac:dyDescent="0.2">
      <c r="A571" s="29"/>
      <c r="B571" s="105"/>
      <c r="C571" s="352"/>
      <c r="D571" s="365"/>
      <c r="E571" s="104"/>
      <c r="F571" s="279"/>
      <c r="G571" s="353"/>
      <c r="H571" s="419"/>
      <c r="I571" s="419"/>
      <c r="J571" s="419"/>
    </row>
    <row r="572" spans="1:10" x14ac:dyDescent="0.2">
      <c r="A572" s="29"/>
      <c r="B572" s="101"/>
      <c r="C572" s="41"/>
      <c r="D572" s="365"/>
      <c r="E572" s="104"/>
      <c r="F572" s="279"/>
      <c r="G572" s="353"/>
      <c r="H572" s="419"/>
      <c r="I572" s="419"/>
      <c r="J572" s="419"/>
    </row>
    <row r="573" spans="1:10" x14ac:dyDescent="0.2">
      <c r="A573" s="29"/>
      <c r="B573" s="101"/>
      <c r="C573" s="352"/>
      <c r="D573" s="357"/>
      <c r="E573" s="104"/>
      <c r="F573" s="279"/>
      <c r="G573" s="353"/>
      <c r="H573" s="419"/>
      <c r="I573" s="419"/>
      <c r="J573" s="419"/>
    </row>
    <row r="574" spans="1:10" x14ac:dyDescent="0.2">
      <c r="A574" s="29"/>
      <c r="B574" s="101"/>
      <c r="C574" s="41"/>
      <c r="D574" s="357"/>
      <c r="E574" s="104"/>
      <c r="F574" s="279"/>
      <c r="G574" s="353"/>
      <c r="H574" s="419"/>
      <c r="I574" s="419"/>
      <c r="J574" s="419"/>
    </row>
    <row r="575" spans="1:10" x14ac:dyDescent="0.2">
      <c r="A575" s="29"/>
      <c r="B575" s="101"/>
      <c r="C575" s="41"/>
      <c r="D575" s="425"/>
      <c r="E575" s="104"/>
      <c r="F575" s="279"/>
      <c r="G575" s="353"/>
      <c r="H575" s="419"/>
      <c r="I575" s="419"/>
      <c r="J575" s="419"/>
    </row>
    <row r="576" spans="1:10" x14ac:dyDescent="0.2">
      <c r="A576" s="29"/>
      <c r="B576" s="101"/>
      <c r="C576" s="352"/>
      <c r="D576" s="365"/>
      <c r="E576" s="104"/>
      <c r="F576" s="279"/>
      <c r="G576" s="353"/>
      <c r="H576" s="419"/>
      <c r="I576" s="419"/>
      <c r="J576" s="419"/>
    </row>
    <row r="577" spans="1:10" x14ac:dyDescent="0.2">
      <c r="A577" s="29"/>
      <c r="B577" s="101"/>
      <c r="C577" s="41"/>
      <c r="D577" s="365"/>
      <c r="E577" s="104"/>
      <c r="F577" s="279"/>
      <c r="G577" s="353"/>
      <c r="H577" s="419"/>
      <c r="I577" s="419"/>
      <c r="J577" s="419"/>
    </row>
    <row r="578" spans="1:10" x14ac:dyDescent="0.2">
      <c r="A578" s="29"/>
      <c r="B578" s="101"/>
      <c r="C578" s="352"/>
      <c r="D578" s="365"/>
      <c r="E578" s="104"/>
      <c r="F578" s="279"/>
      <c r="G578" s="353"/>
      <c r="H578" s="419"/>
      <c r="I578" s="419"/>
      <c r="J578" s="419"/>
    </row>
    <row r="579" spans="1:10" x14ac:dyDescent="0.2">
      <c r="A579" s="29"/>
      <c r="B579" s="101"/>
      <c r="C579" s="41"/>
      <c r="D579" s="365"/>
      <c r="E579" s="104"/>
      <c r="F579" s="279"/>
      <c r="G579" s="353"/>
      <c r="H579" s="419"/>
      <c r="I579" s="419"/>
      <c r="J579" s="419"/>
    </row>
    <row r="580" spans="1:10" x14ac:dyDescent="0.2">
      <c r="A580" s="29"/>
      <c r="B580" s="101"/>
      <c r="C580" s="352"/>
      <c r="D580" s="357"/>
      <c r="E580" s="108"/>
      <c r="F580" s="69"/>
      <c r="G580" s="353"/>
      <c r="H580" s="419"/>
      <c r="I580" s="419"/>
      <c r="J580" s="419"/>
    </row>
    <row r="581" spans="1:10" x14ac:dyDescent="0.2">
      <c r="A581" s="29"/>
      <c r="B581" s="101"/>
      <c r="C581" s="41"/>
      <c r="D581" s="339"/>
      <c r="E581" s="153"/>
      <c r="F581" s="69"/>
      <c r="G581" s="353"/>
      <c r="H581" s="419"/>
      <c r="I581" s="419"/>
      <c r="J581" s="419"/>
    </row>
    <row r="582" spans="1:10" x14ac:dyDescent="0.2">
      <c r="A582" s="29"/>
      <c r="B582" s="101"/>
      <c r="C582" s="352"/>
      <c r="D582" s="400"/>
      <c r="E582" s="102"/>
      <c r="F582" s="69"/>
      <c r="G582" s="353"/>
      <c r="H582" s="419"/>
      <c r="I582" s="419"/>
      <c r="J582" s="419"/>
    </row>
    <row r="583" spans="1:10" x14ac:dyDescent="0.2">
      <c r="A583" s="29"/>
      <c r="B583" s="101"/>
      <c r="C583" s="31"/>
      <c r="D583" s="400"/>
      <c r="E583" s="131"/>
      <c r="F583" s="280"/>
      <c r="G583" s="353"/>
      <c r="H583" s="419"/>
      <c r="I583" s="419"/>
      <c r="J583" s="419"/>
    </row>
    <row r="584" spans="1:10" x14ac:dyDescent="0.2">
      <c r="A584" s="29"/>
      <c r="B584" s="101"/>
      <c r="C584" s="352"/>
      <c r="D584" s="406"/>
      <c r="E584" s="108"/>
      <c r="F584" s="276"/>
      <c r="G584" s="353"/>
      <c r="H584" s="419"/>
      <c r="I584" s="419"/>
      <c r="J584" s="419"/>
    </row>
    <row r="585" spans="1:10" x14ac:dyDescent="0.2">
      <c r="A585" s="29"/>
      <c r="B585" s="101"/>
      <c r="C585" s="41"/>
      <c r="D585" s="364"/>
      <c r="E585" s="108"/>
      <c r="F585" s="276"/>
      <c r="G585" s="353"/>
      <c r="H585" s="419"/>
      <c r="I585" s="419"/>
      <c r="J585" s="419"/>
    </row>
    <row r="586" spans="1:10" x14ac:dyDescent="0.2">
      <c r="A586" s="29"/>
      <c r="B586" s="101"/>
      <c r="C586" s="352"/>
      <c r="D586" s="364"/>
      <c r="E586" s="108"/>
      <c r="F586" s="149"/>
      <c r="G586" s="353"/>
      <c r="H586" s="419"/>
      <c r="I586" s="419"/>
      <c r="J586" s="419"/>
    </row>
    <row r="587" spans="1:10" x14ac:dyDescent="0.2">
      <c r="A587" s="61"/>
      <c r="B587" s="101"/>
      <c r="C587" s="41"/>
      <c r="D587" s="364"/>
      <c r="E587" s="108"/>
      <c r="F587" s="149"/>
      <c r="G587" s="353"/>
      <c r="H587" s="419"/>
      <c r="I587" s="419"/>
      <c r="J587" s="419"/>
    </row>
    <row r="588" spans="1:10" ht="13.5" thickBot="1" x14ac:dyDescent="0.25">
      <c r="A588" s="212"/>
      <c r="B588" s="132"/>
      <c r="C588" s="115"/>
      <c r="D588" s="115"/>
      <c r="E588" s="132"/>
      <c r="F588" s="49" t="s">
        <v>15</v>
      </c>
      <c r="G588" s="213">
        <f>SUM(G555:G587)</f>
        <v>13750</v>
      </c>
      <c r="H588" s="246"/>
      <c r="I588" s="246"/>
      <c r="J588" s="246"/>
    </row>
    <row r="589" spans="1:10" ht="13.5" thickTop="1" x14ac:dyDescent="0.2">
      <c r="A589" s="1149" t="s">
        <v>1127</v>
      </c>
      <c r="B589" s="1150"/>
      <c r="C589" s="1150"/>
      <c r="D589" s="1150"/>
      <c r="E589" s="1150"/>
      <c r="F589" s="1150"/>
      <c r="G589" s="1151"/>
      <c r="H589" s="22"/>
      <c r="I589" s="22"/>
      <c r="J589" s="22"/>
    </row>
    <row r="590" spans="1:10" ht="13.5" thickBot="1" x14ac:dyDescent="0.25">
      <c r="A590" s="52"/>
      <c r="B590" s="103"/>
      <c r="C590" s="355" t="s">
        <v>8</v>
      </c>
      <c r="D590" s="54"/>
      <c r="E590" s="103"/>
      <c r="F590" s="55"/>
      <c r="G590" s="56"/>
    </row>
    <row r="591" spans="1:10" ht="13.5" thickTop="1" x14ac:dyDescent="0.2">
      <c r="A591" s="1130"/>
      <c r="B591" s="1131"/>
      <c r="C591" s="1131"/>
      <c r="D591" s="57" t="s">
        <v>11</v>
      </c>
      <c r="E591" s="1132" t="s">
        <v>12</v>
      </c>
      <c r="F591" s="1132"/>
      <c r="G591" s="1133"/>
      <c r="H591" s="4"/>
      <c r="I591" s="4"/>
      <c r="J591" s="4"/>
    </row>
    <row r="592" spans="1:10" x14ac:dyDescent="0.2">
      <c r="A592" s="1134" t="s">
        <v>17</v>
      </c>
      <c r="B592" s="1135"/>
      <c r="C592" s="1135"/>
      <c r="D592" s="39"/>
      <c r="E592" s="1136"/>
      <c r="F592" s="1137"/>
      <c r="G592" s="1138"/>
      <c r="H592" s="176"/>
      <c r="I592" s="176"/>
      <c r="J592" s="176"/>
    </row>
    <row r="593" spans="1:10" x14ac:dyDescent="0.2">
      <c r="A593" s="1134" t="s">
        <v>38</v>
      </c>
      <c r="B593" s="1135"/>
      <c r="C593" s="1135"/>
      <c r="D593" s="73" t="s">
        <v>478</v>
      </c>
      <c r="E593" s="1139" t="s">
        <v>142</v>
      </c>
      <c r="F593" s="1139"/>
      <c r="G593" s="1140"/>
      <c r="H593" s="1"/>
      <c r="I593" s="1"/>
      <c r="J593" s="1"/>
    </row>
    <row r="594" spans="1:10" ht="13.5" thickBot="1" x14ac:dyDescent="0.25">
      <c r="A594" s="1141" t="s">
        <v>39</v>
      </c>
      <c r="B594" s="1142"/>
      <c r="C594" s="1142"/>
      <c r="D594" s="91" t="s">
        <v>479</v>
      </c>
      <c r="E594" s="1143" t="s">
        <v>0</v>
      </c>
      <c r="F594" s="1143"/>
      <c r="G594" s="1144"/>
      <c r="H594" s="4"/>
      <c r="I594" s="4"/>
      <c r="J594" s="4"/>
    </row>
    <row r="595" spans="1:10" ht="16.5" x14ac:dyDescent="0.25">
      <c r="A595" s="1152" t="s">
        <v>29</v>
      </c>
      <c r="B595" s="1153"/>
      <c r="C595" s="1153"/>
      <c r="D595" s="1153"/>
      <c r="E595" s="1153"/>
      <c r="F595" s="1153"/>
      <c r="G595" s="1154"/>
      <c r="H595" s="251"/>
      <c r="I595" s="251"/>
      <c r="J595" s="251"/>
    </row>
    <row r="596" spans="1:10" x14ac:dyDescent="0.2">
      <c r="A596" s="1155" t="s">
        <v>48</v>
      </c>
      <c r="B596" s="1156"/>
      <c r="C596" s="1156"/>
      <c r="D596" s="1156"/>
      <c r="E596" s="1156"/>
      <c r="F596" s="1156"/>
      <c r="G596" s="1157"/>
      <c r="H596" s="250"/>
      <c r="I596" s="250"/>
      <c r="J596" s="250"/>
    </row>
    <row r="597" spans="1:10" x14ac:dyDescent="0.2">
      <c r="A597" s="1158" t="s">
        <v>49</v>
      </c>
      <c r="B597" s="1159"/>
      <c r="C597" s="1159"/>
      <c r="D597" s="1159"/>
      <c r="E597" s="1159"/>
      <c r="F597" s="1159"/>
      <c r="G597" s="1160"/>
      <c r="H597" s="4"/>
      <c r="I597" s="4"/>
      <c r="J597" s="4"/>
    </row>
    <row r="598" spans="1:10" x14ac:dyDescent="0.2">
      <c r="A598" s="6"/>
      <c r="B598" s="99"/>
      <c r="C598" s="8"/>
      <c r="D598" s="9"/>
      <c r="E598" s="99"/>
      <c r="F598" s="10"/>
      <c r="G598" s="11" t="s">
        <v>20</v>
      </c>
      <c r="H598" s="252"/>
      <c r="I598" s="252"/>
      <c r="J598" s="252"/>
    </row>
    <row r="599" spans="1:10" x14ac:dyDescent="0.2">
      <c r="A599" s="12" t="s">
        <v>1</v>
      </c>
      <c r="B599" s="13"/>
      <c r="C599" s="14" t="s">
        <v>36</v>
      </c>
      <c r="D599" s="13"/>
      <c r="E599" s="343" t="s">
        <v>1182</v>
      </c>
      <c r="F599" s="98"/>
      <c r="G599" s="344" t="s">
        <v>1180</v>
      </c>
      <c r="H599" s="411"/>
      <c r="I599" s="411"/>
      <c r="J599" s="411"/>
    </row>
    <row r="600" spans="1:10" x14ac:dyDescent="0.2">
      <c r="A600" s="17" t="s">
        <v>8</v>
      </c>
      <c r="B600" s="100"/>
      <c r="C600" s="19"/>
      <c r="D600" s="4"/>
      <c r="E600" s="1145"/>
      <c r="F600" s="1146"/>
      <c r="G600" s="20"/>
    </row>
    <row r="601" spans="1:10" x14ac:dyDescent="0.2">
      <c r="A601" s="21" t="s">
        <v>37</v>
      </c>
      <c r="B601" s="22"/>
      <c r="C601" s="22"/>
      <c r="D601" s="22"/>
      <c r="E601" s="23" t="s">
        <v>46</v>
      </c>
      <c r="F601" s="24"/>
      <c r="G601" s="20" t="s">
        <v>50</v>
      </c>
    </row>
    <row r="602" spans="1:10" x14ac:dyDescent="0.2">
      <c r="A602" s="6"/>
      <c r="B602" s="99"/>
      <c r="C602" s="8"/>
      <c r="D602" s="8"/>
      <c r="E602" s="1147"/>
      <c r="F602" s="1148"/>
      <c r="G602" s="25"/>
    </row>
    <row r="603" spans="1:10" ht="26.25" thickBot="1" x14ac:dyDescent="0.25">
      <c r="A603" s="210" t="s">
        <v>47</v>
      </c>
      <c r="B603" s="28" t="s">
        <v>23</v>
      </c>
      <c r="C603" s="28" t="s">
        <v>34</v>
      </c>
      <c r="D603" s="110" t="s">
        <v>53</v>
      </c>
      <c r="E603" s="114" t="s">
        <v>54</v>
      </c>
      <c r="F603" s="111" t="s">
        <v>55</v>
      </c>
      <c r="G603" s="112" t="s">
        <v>35</v>
      </c>
      <c r="H603" s="253"/>
      <c r="I603" s="253"/>
      <c r="J603" s="253"/>
    </row>
    <row r="604" spans="1:10" ht="13.5" thickTop="1" x14ac:dyDescent="0.2">
      <c r="A604" s="29">
        <v>1</v>
      </c>
      <c r="B604" s="101"/>
      <c r="C604" s="352" t="s">
        <v>178</v>
      </c>
      <c r="D604" s="441" t="s">
        <v>1179</v>
      </c>
      <c r="E604" s="108">
        <v>20</v>
      </c>
      <c r="F604" s="149">
        <v>200</v>
      </c>
      <c r="G604" s="35">
        <f>F604*E604</f>
        <v>4000</v>
      </c>
      <c r="H604" s="215"/>
      <c r="I604" s="215"/>
      <c r="J604" s="215"/>
    </row>
    <row r="605" spans="1:10" x14ac:dyDescent="0.2">
      <c r="A605" s="29">
        <f>A604+1</f>
        <v>2</v>
      </c>
      <c r="B605" s="101"/>
      <c r="C605" s="352" t="s">
        <v>153</v>
      </c>
      <c r="D605" s="257" t="s">
        <v>1129</v>
      </c>
      <c r="E605" s="108">
        <v>50</v>
      </c>
      <c r="F605" s="149">
        <v>395</v>
      </c>
      <c r="G605" s="35">
        <f t="shared" ref="G605:G626" si="1">F605*E605</f>
        <v>19750</v>
      </c>
      <c r="H605" s="215"/>
      <c r="I605" s="215"/>
      <c r="J605" s="215"/>
    </row>
    <row r="606" spans="1:10" x14ac:dyDescent="0.2">
      <c r="A606" s="29">
        <f t="shared" ref="A606:A626" si="2">A605+1</f>
        <v>3</v>
      </c>
      <c r="B606" s="105"/>
      <c r="C606" s="352" t="s">
        <v>153</v>
      </c>
      <c r="D606" s="364" t="s">
        <v>1130</v>
      </c>
      <c r="E606" s="102">
        <v>27</v>
      </c>
      <c r="F606" s="128">
        <v>414</v>
      </c>
      <c r="G606" s="35">
        <f t="shared" si="1"/>
        <v>11178</v>
      </c>
      <c r="H606" s="215"/>
      <c r="I606" s="215"/>
      <c r="J606" s="215"/>
    </row>
    <row r="607" spans="1:10" x14ac:dyDescent="0.2">
      <c r="A607" s="29">
        <f t="shared" si="2"/>
        <v>4</v>
      </c>
      <c r="B607" s="105"/>
      <c r="C607" s="352" t="s">
        <v>153</v>
      </c>
      <c r="D607" s="364" t="s">
        <v>1131</v>
      </c>
      <c r="E607" s="102">
        <v>18</v>
      </c>
      <c r="F607" s="128">
        <v>427</v>
      </c>
      <c r="G607" s="35">
        <f t="shared" si="1"/>
        <v>7686</v>
      </c>
      <c r="H607" s="215"/>
      <c r="I607" s="215"/>
      <c r="J607" s="215"/>
    </row>
    <row r="608" spans="1:10" x14ac:dyDescent="0.2">
      <c r="A608" s="29">
        <f t="shared" si="2"/>
        <v>5</v>
      </c>
      <c r="B608" s="105"/>
      <c r="C608" s="352" t="s">
        <v>153</v>
      </c>
      <c r="D608" s="364" t="s">
        <v>1132</v>
      </c>
      <c r="E608" s="102">
        <v>18</v>
      </c>
      <c r="F608" s="128">
        <v>427</v>
      </c>
      <c r="G608" s="35">
        <f t="shared" si="1"/>
        <v>7686</v>
      </c>
      <c r="H608" s="215"/>
      <c r="I608" s="215"/>
      <c r="J608" s="215"/>
    </row>
    <row r="609" spans="1:10" x14ac:dyDescent="0.2">
      <c r="A609" s="29">
        <f t="shared" si="2"/>
        <v>6</v>
      </c>
      <c r="B609" s="105"/>
      <c r="C609" s="352" t="s">
        <v>153</v>
      </c>
      <c r="D609" s="364" t="s">
        <v>1133</v>
      </c>
      <c r="E609" s="102">
        <v>18</v>
      </c>
      <c r="F609" s="128">
        <v>427</v>
      </c>
      <c r="G609" s="35">
        <f t="shared" si="1"/>
        <v>7686</v>
      </c>
      <c r="H609" s="215"/>
      <c r="I609" s="215"/>
      <c r="J609" s="215"/>
    </row>
    <row r="610" spans="1:10" x14ac:dyDescent="0.2">
      <c r="A610" s="29">
        <f t="shared" si="2"/>
        <v>7</v>
      </c>
      <c r="B610" s="151"/>
      <c r="C610" s="352" t="s">
        <v>153</v>
      </c>
      <c r="D610" s="364" t="s">
        <v>1134</v>
      </c>
      <c r="E610" s="108">
        <v>50</v>
      </c>
      <c r="F610" s="277">
        <v>42</v>
      </c>
      <c r="G610" s="35">
        <f t="shared" si="1"/>
        <v>2100</v>
      </c>
      <c r="H610" s="215"/>
      <c r="I610" s="215"/>
      <c r="J610" s="215"/>
    </row>
    <row r="611" spans="1:10" x14ac:dyDescent="0.2">
      <c r="A611" s="29">
        <f t="shared" si="2"/>
        <v>8</v>
      </c>
      <c r="B611" s="101"/>
      <c r="C611" s="352" t="s">
        <v>153</v>
      </c>
      <c r="D611" s="364" t="s">
        <v>1135</v>
      </c>
      <c r="E611" s="104">
        <v>50</v>
      </c>
      <c r="F611" s="69">
        <v>42</v>
      </c>
      <c r="G611" s="35">
        <f t="shared" si="1"/>
        <v>2100</v>
      </c>
      <c r="H611" s="215"/>
      <c r="I611" s="215"/>
      <c r="J611" s="215"/>
    </row>
    <row r="612" spans="1:10" x14ac:dyDescent="0.2">
      <c r="A612" s="29">
        <f t="shared" si="2"/>
        <v>9</v>
      </c>
      <c r="B612" s="106"/>
      <c r="C612" s="352" t="s">
        <v>153</v>
      </c>
      <c r="D612" s="364" t="s">
        <v>1136</v>
      </c>
      <c r="E612" s="104">
        <v>50</v>
      </c>
      <c r="F612" s="69">
        <v>42</v>
      </c>
      <c r="G612" s="35">
        <f t="shared" si="1"/>
        <v>2100</v>
      </c>
      <c r="H612" s="215"/>
      <c r="I612" s="215"/>
      <c r="J612" s="215"/>
    </row>
    <row r="613" spans="1:10" x14ac:dyDescent="0.2">
      <c r="A613" s="29">
        <f t="shared" si="2"/>
        <v>10</v>
      </c>
      <c r="B613" s="105"/>
      <c r="C613" s="352" t="s">
        <v>153</v>
      </c>
      <c r="D613" s="364" t="s">
        <v>1137</v>
      </c>
      <c r="E613" s="108">
        <v>50</v>
      </c>
      <c r="F613" s="278">
        <v>42</v>
      </c>
      <c r="G613" s="35">
        <f t="shared" si="1"/>
        <v>2100</v>
      </c>
      <c r="H613" s="215"/>
      <c r="I613" s="215"/>
      <c r="J613" s="215"/>
    </row>
    <row r="614" spans="1:10" x14ac:dyDescent="0.2">
      <c r="A614" s="29">
        <f t="shared" si="2"/>
        <v>11</v>
      </c>
      <c r="B614" s="107"/>
      <c r="C614" s="352" t="s">
        <v>153</v>
      </c>
      <c r="D614" s="364" t="s">
        <v>1138</v>
      </c>
      <c r="E614" s="208">
        <v>1000</v>
      </c>
      <c r="F614" s="69">
        <v>9.5</v>
      </c>
      <c r="G614" s="35">
        <f t="shared" si="1"/>
        <v>9500</v>
      </c>
      <c r="H614" s="215"/>
      <c r="I614" s="215"/>
      <c r="J614" s="215"/>
    </row>
    <row r="615" spans="1:10" x14ac:dyDescent="0.2">
      <c r="A615" s="29">
        <f t="shared" si="2"/>
        <v>12</v>
      </c>
      <c r="B615" s="107"/>
      <c r="C615" s="352" t="s">
        <v>153</v>
      </c>
      <c r="D615" s="364" t="s">
        <v>1139</v>
      </c>
      <c r="E615" s="208">
        <v>1000</v>
      </c>
      <c r="F615" s="69">
        <v>7</v>
      </c>
      <c r="G615" s="35">
        <f t="shared" si="1"/>
        <v>7000</v>
      </c>
      <c r="H615" s="215"/>
      <c r="I615" s="215"/>
      <c r="J615" s="215"/>
    </row>
    <row r="616" spans="1:10" x14ac:dyDescent="0.2">
      <c r="A616" s="29">
        <f t="shared" si="2"/>
        <v>13</v>
      </c>
      <c r="B616" s="101"/>
      <c r="C616" s="352" t="s">
        <v>336</v>
      </c>
      <c r="D616" s="365" t="s">
        <v>1140</v>
      </c>
      <c r="E616" s="108">
        <v>300</v>
      </c>
      <c r="F616" s="432">
        <v>355</v>
      </c>
      <c r="G616" s="35">
        <f t="shared" si="1"/>
        <v>106500</v>
      </c>
      <c r="H616" s="215"/>
      <c r="I616" s="215"/>
      <c r="J616" s="215"/>
    </row>
    <row r="617" spans="1:10" x14ac:dyDescent="0.2">
      <c r="A617" s="29">
        <f t="shared" si="2"/>
        <v>14</v>
      </c>
      <c r="B617" s="101"/>
      <c r="C617" s="352" t="s">
        <v>336</v>
      </c>
      <c r="D617" s="364" t="s">
        <v>1141</v>
      </c>
      <c r="E617" s="153">
        <v>150</v>
      </c>
      <c r="F617" s="69">
        <v>300</v>
      </c>
      <c r="G617" s="35">
        <f t="shared" si="1"/>
        <v>45000</v>
      </c>
      <c r="H617" s="215"/>
      <c r="I617" s="215"/>
      <c r="J617" s="215"/>
    </row>
    <row r="618" spans="1:10" x14ac:dyDescent="0.2">
      <c r="A618" s="29">
        <f t="shared" si="2"/>
        <v>15</v>
      </c>
      <c r="B618" s="106"/>
      <c r="C618" s="352" t="s">
        <v>153</v>
      </c>
      <c r="D618" s="365" t="s">
        <v>1142</v>
      </c>
      <c r="E618" s="104">
        <v>500</v>
      </c>
      <c r="F618" s="279">
        <v>6</v>
      </c>
      <c r="G618" s="35">
        <f t="shared" si="1"/>
        <v>3000</v>
      </c>
      <c r="H618" s="215"/>
      <c r="I618" s="215"/>
      <c r="J618" s="215"/>
    </row>
    <row r="619" spans="1:10" x14ac:dyDescent="0.2">
      <c r="A619" s="29">
        <f t="shared" si="2"/>
        <v>16</v>
      </c>
      <c r="B619" s="105"/>
      <c r="C619" s="352" t="s">
        <v>153</v>
      </c>
      <c r="D619" s="400" t="s">
        <v>1143</v>
      </c>
      <c r="E619" s="104">
        <v>500</v>
      </c>
      <c r="F619" s="279">
        <v>5</v>
      </c>
      <c r="G619" s="35">
        <f t="shared" si="1"/>
        <v>2500</v>
      </c>
      <c r="H619" s="215"/>
      <c r="I619" s="215"/>
      <c r="J619" s="215"/>
    </row>
    <row r="620" spans="1:10" x14ac:dyDescent="0.2">
      <c r="A620" s="29">
        <f t="shared" si="2"/>
        <v>17</v>
      </c>
      <c r="B620" s="105"/>
      <c r="C620" s="352" t="s">
        <v>178</v>
      </c>
      <c r="D620" s="365" t="s">
        <v>1144</v>
      </c>
      <c r="E620" s="104">
        <v>18</v>
      </c>
      <c r="F620" s="279">
        <v>163</v>
      </c>
      <c r="G620" s="35">
        <f t="shared" si="1"/>
        <v>2934</v>
      </c>
      <c r="H620" s="215"/>
      <c r="I620" s="215"/>
      <c r="J620" s="215"/>
    </row>
    <row r="621" spans="1:10" x14ac:dyDescent="0.2">
      <c r="A621" s="29">
        <f t="shared" si="2"/>
        <v>18</v>
      </c>
      <c r="B621" s="101"/>
      <c r="C621" s="352" t="s">
        <v>178</v>
      </c>
      <c r="D621" s="365" t="s">
        <v>1145</v>
      </c>
      <c r="E621" s="104">
        <v>20</v>
      </c>
      <c r="F621" s="279">
        <v>38</v>
      </c>
      <c r="G621" s="35">
        <f t="shared" si="1"/>
        <v>760</v>
      </c>
      <c r="H621" s="215"/>
      <c r="I621" s="215"/>
      <c r="J621" s="215"/>
    </row>
    <row r="622" spans="1:10" x14ac:dyDescent="0.2">
      <c r="A622" s="29">
        <f t="shared" si="2"/>
        <v>19</v>
      </c>
      <c r="B622" s="101"/>
      <c r="C622" s="352" t="s">
        <v>153</v>
      </c>
      <c r="D622" s="357" t="s">
        <v>1146</v>
      </c>
      <c r="E622" s="104">
        <v>5</v>
      </c>
      <c r="F622" s="279">
        <v>3870</v>
      </c>
      <c r="G622" s="35">
        <f t="shared" si="1"/>
        <v>19350</v>
      </c>
      <c r="H622" s="215"/>
      <c r="I622" s="215"/>
      <c r="J622" s="215"/>
    </row>
    <row r="623" spans="1:10" x14ac:dyDescent="0.2">
      <c r="A623" s="29">
        <f t="shared" si="2"/>
        <v>20</v>
      </c>
      <c r="B623" s="101"/>
      <c r="C623" s="352" t="s">
        <v>153</v>
      </c>
      <c r="D623" s="357" t="s">
        <v>1147</v>
      </c>
      <c r="E623" s="104">
        <v>10</v>
      </c>
      <c r="F623" s="279">
        <v>2255</v>
      </c>
      <c r="G623" s="35">
        <f t="shared" si="1"/>
        <v>22550</v>
      </c>
      <c r="H623" s="215"/>
      <c r="I623" s="215"/>
      <c r="J623" s="215"/>
    </row>
    <row r="624" spans="1:10" x14ac:dyDescent="0.2">
      <c r="A624" s="29">
        <f t="shared" si="2"/>
        <v>21</v>
      </c>
      <c r="B624" s="101"/>
      <c r="C624" s="352" t="s">
        <v>153</v>
      </c>
      <c r="D624" s="365" t="s">
        <v>1148</v>
      </c>
      <c r="E624" s="104">
        <v>8</v>
      </c>
      <c r="F624" s="279">
        <v>835</v>
      </c>
      <c r="G624" s="35">
        <f t="shared" si="1"/>
        <v>6680</v>
      </c>
      <c r="H624" s="215"/>
      <c r="I624" s="215"/>
      <c r="J624" s="215"/>
    </row>
    <row r="625" spans="1:10" x14ac:dyDescent="0.2">
      <c r="A625" s="29">
        <f t="shared" si="2"/>
        <v>22</v>
      </c>
      <c r="B625" s="101"/>
      <c r="C625" s="352" t="s">
        <v>149</v>
      </c>
      <c r="D625" s="365" t="s">
        <v>1149</v>
      </c>
      <c r="E625" s="104">
        <v>20</v>
      </c>
      <c r="F625" s="279">
        <v>72</v>
      </c>
      <c r="G625" s="35">
        <f t="shared" si="1"/>
        <v>1440</v>
      </c>
      <c r="H625" s="215"/>
      <c r="I625" s="215"/>
      <c r="J625" s="215"/>
    </row>
    <row r="626" spans="1:10" x14ac:dyDescent="0.2">
      <c r="A626" s="29">
        <f t="shared" si="2"/>
        <v>23</v>
      </c>
      <c r="B626" s="101"/>
      <c r="C626" s="352" t="s">
        <v>153</v>
      </c>
      <c r="D626" s="365" t="s">
        <v>1150</v>
      </c>
      <c r="E626" s="104">
        <v>20</v>
      </c>
      <c r="F626" s="279">
        <v>201.5</v>
      </c>
      <c r="G626" s="35">
        <f t="shared" si="1"/>
        <v>4030</v>
      </c>
      <c r="H626" s="215"/>
      <c r="I626" s="215"/>
      <c r="J626" s="215"/>
    </row>
    <row r="627" spans="1:10" x14ac:dyDescent="0.2">
      <c r="A627" s="29"/>
      <c r="B627" s="101"/>
      <c r="C627" s="352"/>
      <c r="D627" s="365"/>
      <c r="E627" s="104"/>
      <c r="F627" s="279"/>
      <c r="G627" s="353"/>
      <c r="H627" s="419"/>
      <c r="I627" s="419"/>
      <c r="J627" s="419"/>
    </row>
    <row r="628" spans="1:10" x14ac:dyDescent="0.2">
      <c r="A628" s="29"/>
      <c r="B628" s="101"/>
      <c r="C628" s="41"/>
      <c r="D628" s="365"/>
      <c r="E628" s="104"/>
      <c r="F628" s="279"/>
      <c r="G628" s="353"/>
      <c r="H628" s="419"/>
      <c r="I628" s="419"/>
      <c r="J628" s="419"/>
    </row>
    <row r="629" spans="1:10" x14ac:dyDescent="0.2">
      <c r="A629" s="29"/>
      <c r="B629" s="101"/>
      <c r="C629" s="352"/>
      <c r="D629" s="357" t="s">
        <v>150</v>
      </c>
      <c r="E629" s="108"/>
      <c r="F629" s="69"/>
      <c r="G629" s="353"/>
      <c r="H629" s="419"/>
      <c r="I629" s="419"/>
      <c r="J629" s="419"/>
    </row>
    <row r="630" spans="1:10" x14ac:dyDescent="0.2">
      <c r="A630" s="29"/>
      <c r="B630" s="101"/>
      <c r="C630" s="41"/>
      <c r="D630" s="339"/>
      <c r="E630" s="153"/>
      <c r="F630" s="69"/>
      <c r="G630" s="353"/>
      <c r="H630" s="419"/>
      <c r="I630" s="419"/>
      <c r="J630" s="419"/>
    </row>
    <row r="631" spans="1:10" x14ac:dyDescent="0.2">
      <c r="A631" s="29"/>
      <c r="B631" s="101"/>
      <c r="C631" s="352"/>
      <c r="D631" s="400"/>
      <c r="E631" s="102"/>
      <c r="F631" s="69"/>
      <c r="G631" s="353"/>
      <c r="H631" s="419"/>
      <c r="I631" s="419"/>
      <c r="J631" s="419"/>
    </row>
    <row r="632" spans="1:10" x14ac:dyDescent="0.2">
      <c r="A632" s="29"/>
      <c r="B632" s="101"/>
      <c r="C632" s="31"/>
      <c r="D632" s="400"/>
      <c r="E632" s="131"/>
      <c r="F632" s="280"/>
      <c r="G632" s="353"/>
      <c r="H632" s="419"/>
      <c r="I632" s="419"/>
      <c r="J632" s="419"/>
    </row>
    <row r="633" spans="1:10" x14ac:dyDescent="0.2">
      <c r="A633" s="29"/>
      <c r="B633" s="101"/>
      <c r="C633" s="352"/>
      <c r="D633" s="406"/>
      <c r="E633" s="108"/>
      <c r="F633" s="276"/>
      <c r="G633" s="353"/>
      <c r="H633" s="419"/>
      <c r="I633" s="419"/>
      <c r="J633" s="419"/>
    </row>
    <row r="634" spans="1:10" x14ac:dyDescent="0.2">
      <c r="A634" s="29"/>
      <c r="B634" s="101"/>
      <c r="C634" s="41"/>
      <c r="D634" s="364"/>
      <c r="E634" s="108"/>
      <c r="F634" s="276"/>
      <c r="G634" s="353"/>
      <c r="H634" s="419"/>
      <c r="I634" s="419"/>
      <c r="J634" s="419"/>
    </row>
    <row r="635" spans="1:10" x14ac:dyDescent="0.2">
      <c r="A635" s="29"/>
      <c r="B635" s="101"/>
      <c r="C635" s="352"/>
      <c r="D635" s="364"/>
      <c r="E635" s="108"/>
      <c r="F635" s="149"/>
      <c r="G635" s="353"/>
      <c r="H635" s="419"/>
      <c r="I635" s="419"/>
      <c r="J635" s="419"/>
    </row>
    <row r="636" spans="1:10" x14ac:dyDescent="0.2">
      <c r="A636" s="61"/>
      <c r="B636" s="101"/>
      <c r="C636" s="41"/>
      <c r="D636" s="364"/>
      <c r="E636" s="108"/>
      <c r="F636" s="149"/>
      <c r="G636" s="353"/>
      <c r="H636" s="419"/>
      <c r="I636" s="419"/>
      <c r="J636" s="419"/>
    </row>
    <row r="637" spans="1:10" ht="13.5" thickBot="1" x14ac:dyDescent="0.25">
      <c r="A637" s="212"/>
      <c r="B637" s="132"/>
      <c r="C637" s="115"/>
      <c r="D637" s="115"/>
      <c r="E637" s="132"/>
      <c r="F637" s="49" t="s">
        <v>15</v>
      </c>
      <c r="G637" s="213">
        <f>SUM(G604:G636)</f>
        <v>297630</v>
      </c>
      <c r="H637" s="246"/>
      <c r="I637" s="246"/>
      <c r="J637" s="246"/>
    </row>
    <row r="638" spans="1:10" ht="13.5" thickTop="1" x14ac:dyDescent="0.2">
      <c r="A638" s="1149" t="s">
        <v>1178</v>
      </c>
      <c r="B638" s="1150"/>
      <c r="C638" s="1150"/>
      <c r="D638" s="1150"/>
      <c r="E638" s="1150"/>
      <c r="F638" s="1150"/>
      <c r="G638" s="1151"/>
      <c r="H638" s="22"/>
      <c r="I638" s="22"/>
      <c r="J638" s="22"/>
    </row>
    <row r="639" spans="1:10" ht="13.5" thickBot="1" x14ac:dyDescent="0.25">
      <c r="A639" s="52"/>
      <c r="B639" s="103"/>
      <c r="C639" s="355" t="s">
        <v>8</v>
      </c>
      <c r="D639" s="54"/>
      <c r="E639" s="103"/>
      <c r="F639" s="55"/>
      <c r="G639" s="56"/>
    </row>
    <row r="640" spans="1:10" ht="13.5" thickTop="1" x14ac:dyDescent="0.2">
      <c r="A640" s="1130"/>
      <c r="B640" s="1131"/>
      <c r="C640" s="1131"/>
      <c r="D640" s="57" t="s">
        <v>11</v>
      </c>
      <c r="E640" s="1132" t="s">
        <v>12</v>
      </c>
      <c r="F640" s="1132"/>
      <c r="G640" s="1133"/>
      <c r="H640" s="4"/>
      <c r="I640" s="4"/>
      <c r="J640" s="4"/>
    </row>
    <row r="641" spans="1:10" x14ac:dyDescent="0.2">
      <c r="A641" s="1134" t="s">
        <v>17</v>
      </c>
      <c r="B641" s="1135"/>
      <c r="C641" s="1135"/>
      <c r="D641" s="39"/>
      <c r="E641" s="1136"/>
      <c r="F641" s="1137"/>
      <c r="G641" s="1138"/>
      <c r="H641" s="176"/>
      <c r="I641" s="176"/>
      <c r="J641" s="176"/>
    </row>
    <row r="642" spans="1:10" x14ac:dyDescent="0.2">
      <c r="A642" s="1134" t="s">
        <v>38</v>
      </c>
      <c r="B642" s="1135"/>
      <c r="C642" s="1135"/>
      <c r="D642" s="73" t="s">
        <v>478</v>
      </c>
      <c r="E642" s="1139" t="s">
        <v>142</v>
      </c>
      <c r="F642" s="1139"/>
      <c r="G642" s="1140"/>
      <c r="H642" s="1"/>
      <c r="I642" s="1"/>
      <c r="J642" s="1"/>
    </row>
    <row r="643" spans="1:10" ht="13.5" thickBot="1" x14ac:dyDescent="0.25">
      <c r="A643" s="1141" t="s">
        <v>39</v>
      </c>
      <c r="B643" s="1142"/>
      <c r="C643" s="1142"/>
      <c r="D643" s="91" t="s">
        <v>479</v>
      </c>
      <c r="E643" s="1143" t="s">
        <v>0</v>
      </c>
      <c r="F643" s="1143"/>
      <c r="G643" s="1144"/>
      <c r="H643" s="4"/>
      <c r="I643" s="4"/>
      <c r="J643" s="4"/>
    </row>
    <row r="644" spans="1:10" ht="16.5" x14ac:dyDescent="0.25">
      <c r="A644" s="1152" t="s">
        <v>29</v>
      </c>
      <c r="B644" s="1153"/>
      <c r="C644" s="1153"/>
      <c r="D644" s="1153"/>
      <c r="E644" s="1153"/>
      <c r="F644" s="1153"/>
      <c r="G644" s="1154"/>
      <c r="H644" s="251"/>
      <c r="I644" s="251"/>
      <c r="J644" s="251"/>
    </row>
    <row r="645" spans="1:10" x14ac:dyDescent="0.2">
      <c r="A645" s="1155" t="s">
        <v>48</v>
      </c>
      <c r="B645" s="1156"/>
      <c r="C645" s="1156"/>
      <c r="D645" s="1156"/>
      <c r="E645" s="1156"/>
      <c r="F645" s="1156"/>
      <c r="G645" s="1157"/>
      <c r="H645" s="250"/>
      <c r="I645" s="250"/>
      <c r="J645" s="250"/>
    </row>
    <row r="646" spans="1:10" x14ac:dyDescent="0.2">
      <c r="A646" s="1158" t="s">
        <v>49</v>
      </c>
      <c r="B646" s="1159"/>
      <c r="C646" s="1159"/>
      <c r="D646" s="1159"/>
      <c r="E646" s="1159"/>
      <c r="F646" s="1159"/>
      <c r="G646" s="1160"/>
      <c r="H646" s="4"/>
      <c r="I646" s="4"/>
      <c r="J646" s="4"/>
    </row>
    <row r="647" spans="1:10" x14ac:dyDescent="0.2">
      <c r="A647" s="6"/>
      <c r="B647" s="99"/>
      <c r="C647" s="8"/>
      <c r="D647" s="9"/>
      <c r="E647" s="99"/>
      <c r="F647" s="10"/>
      <c r="G647" s="11" t="s">
        <v>20</v>
      </c>
      <c r="H647" s="252"/>
      <c r="I647" s="252"/>
      <c r="J647" s="252"/>
    </row>
    <row r="648" spans="1:10" x14ac:dyDescent="0.2">
      <c r="A648" s="12" t="s">
        <v>1</v>
      </c>
      <c r="B648" s="13"/>
      <c r="C648" s="14" t="s">
        <v>36</v>
      </c>
      <c r="D648" s="13"/>
      <c r="E648" s="343" t="s">
        <v>1334</v>
      </c>
      <c r="F648" s="98"/>
      <c r="G648" s="344" t="s">
        <v>1316</v>
      </c>
      <c r="H648" s="411"/>
      <c r="I648" s="411"/>
      <c r="J648" s="411"/>
    </row>
    <row r="649" spans="1:10" x14ac:dyDescent="0.2">
      <c r="A649" s="17" t="s">
        <v>8</v>
      </c>
      <c r="B649" s="100"/>
      <c r="C649" s="19"/>
      <c r="D649" s="4"/>
      <c r="E649" s="1145"/>
      <c r="F649" s="1146"/>
      <c r="G649" s="20"/>
    </row>
    <row r="650" spans="1:10" x14ac:dyDescent="0.2">
      <c r="A650" s="21" t="s">
        <v>37</v>
      </c>
      <c r="B650" s="22"/>
      <c r="C650" s="22"/>
      <c r="D650" s="22"/>
      <c r="E650" s="23" t="s">
        <v>46</v>
      </c>
      <c r="F650" s="24"/>
      <c r="G650" s="20" t="s">
        <v>50</v>
      </c>
    </row>
    <row r="651" spans="1:10" x14ac:dyDescent="0.2">
      <c r="A651" s="6"/>
      <c r="B651" s="99"/>
      <c r="C651" s="8"/>
      <c r="D651" s="8"/>
      <c r="E651" s="1147"/>
      <c r="F651" s="1148"/>
      <c r="G651" s="25"/>
    </row>
    <row r="652" spans="1:10" ht="26.25" thickBot="1" x14ac:dyDescent="0.25">
      <c r="A652" s="210" t="s">
        <v>47</v>
      </c>
      <c r="B652" s="28" t="s">
        <v>23</v>
      </c>
      <c r="C652" s="28" t="s">
        <v>34</v>
      </c>
      <c r="D652" s="110" t="s">
        <v>53</v>
      </c>
      <c r="E652" s="114" t="s">
        <v>54</v>
      </c>
      <c r="F652" s="111" t="s">
        <v>55</v>
      </c>
      <c r="G652" s="112" t="s">
        <v>35</v>
      </c>
      <c r="H652" s="253"/>
      <c r="I652" s="253"/>
      <c r="J652" s="253"/>
    </row>
    <row r="653" spans="1:10" ht="13.5" thickTop="1" x14ac:dyDescent="0.2">
      <c r="A653" s="29">
        <v>1</v>
      </c>
      <c r="B653" s="101"/>
      <c r="C653" s="352" t="s">
        <v>149</v>
      </c>
      <c r="D653" s="351" t="s">
        <v>964</v>
      </c>
      <c r="E653" s="108">
        <v>50</v>
      </c>
      <c r="F653" s="149">
        <v>200</v>
      </c>
      <c r="G653" s="35">
        <f>F653*E653</f>
        <v>10000</v>
      </c>
      <c r="H653" s="215"/>
      <c r="I653" s="215"/>
      <c r="J653" s="215"/>
    </row>
    <row r="654" spans="1:10" x14ac:dyDescent="0.2">
      <c r="A654" s="29"/>
      <c r="B654" s="101"/>
      <c r="C654" s="352"/>
      <c r="D654" s="351" t="s">
        <v>542</v>
      </c>
      <c r="E654" s="108"/>
      <c r="F654" s="149"/>
      <c r="G654" s="35"/>
      <c r="H654" s="215"/>
      <c r="I654" s="215"/>
      <c r="J654" s="215"/>
    </row>
    <row r="655" spans="1:10" x14ac:dyDescent="0.2">
      <c r="A655" s="29">
        <v>2</v>
      </c>
      <c r="B655" s="105"/>
      <c r="C655" s="352" t="s">
        <v>149</v>
      </c>
      <c r="D655" s="357" t="s">
        <v>416</v>
      </c>
      <c r="E655" s="102">
        <v>50</v>
      </c>
      <c r="F655" s="128">
        <v>350</v>
      </c>
      <c r="G655" s="353">
        <f>F655*E655</f>
        <v>17500</v>
      </c>
      <c r="H655" s="419"/>
      <c r="I655" s="419"/>
      <c r="J655" s="419"/>
    </row>
    <row r="656" spans="1:10" x14ac:dyDescent="0.2">
      <c r="A656" s="29"/>
      <c r="B656" s="105"/>
      <c r="C656" s="352"/>
      <c r="D656" s="357" t="s">
        <v>358</v>
      </c>
      <c r="E656" s="102"/>
      <c r="F656" s="128"/>
      <c r="G656" s="353"/>
      <c r="H656" s="419"/>
      <c r="I656" s="419"/>
      <c r="J656" s="419"/>
    </row>
    <row r="657" spans="1:10" x14ac:dyDescent="0.2">
      <c r="A657" s="29"/>
      <c r="B657" s="105"/>
      <c r="C657" s="352"/>
      <c r="D657" s="357"/>
      <c r="E657" s="102"/>
      <c r="F657" s="128"/>
      <c r="G657" s="353"/>
      <c r="H657" s="419"/>
      <c r="I657" s="419"/>
      <c r="J657" s="419"/>
    </row>
    <row r="658" spans="1:10" x14ac:dyDescent="0.2">
      <c r="A658" s="29"/>
      <c r="B658" s="105"/>
      <c r="C658" s="352"/>
      <c r="D658" s="357"/>
      <c r="E658" s="102"/>
      <c r="F658" s="128"/>
      <c r="G658" s="353"/>
      <c r="H658" s="419"/>
      <c r="I658" s="419"/>
      <c r="J658" s="419"/>
    </row>
    <row r="659" spans="1:10" x14ac:dyDescent="0.2">
      <c r="A659" s="29"/>
      <c r="B659" s="151"/>
      <c r="C659" s="119"/>
      <c r="D659" s="339"/>
      <c r="E659" s="108"/>
      <c r="F659" s="277"/>
      <c r="G659" s="353"/>
      <c r="H659" s="419"/>
      <c r="I659" s="419"/>
      <c r="J659" s="419"/>
    </row>
    <row r="660" spans="1:10" x14ac:dyDescent="0.2">
      <c r="A660" s="29"/>
      <c r="B660" s="101"/>
      <c r="C660" s="352"/>
      <c r="D660" s="364"/>
      <c r="E660" s="104"/>
      <c r="F660" s="69"/>
      <c r="G660" s="353"/>
      <c r="H660" s="419"/>
      <c r="I660" s="419"/>
      <c r="J660" s="419"/>
    </row>
    <row r="661" spans="1:10" x14ac:dyDescent="0.2">
      <c r="A661" s="29"/>
      <c r="B661" s="106"/>
      <c r="C661" s="41"/>
      <c r="D661" s="357"/>
      <c r="E661" s="104"/>
      <c r="F661" s="69"/>
      <c r="G661" s="353"/>
      <c r="H661" s="419"/>
      <c r="I661" s="419"/>
      <c r="J661" s="419"/>
    </row>
    <row r="662" spans="1:10" x14ac:dyDescent="0.2">
      <c r="A662" s="29"/>
      <c r="B662" s="105"/>
      <c r="C662" s="352"/>
      <c r="D662" s="357"/>
      <c r="E662" s="108"/>
      <c r="F662" s="278"/>
      <c r="G662" s="353"/>
      <c r="H662" s="419"/>
      <c r="I662" s="419"/>
      <c r="J662" s="419"/>
    </row>
    <row r="663" spans="1:10" x14ac:dyDescent="0.2">
      <c r="A663" s="29"/>
      <c r="B663" s="107"/>
      <c r="C663" s="41"/>
      <c r="D663" s="357"/>
      <c r="E663" s="153"/>
      <c r="F663" s="69"/>
      <c r="G663" s="353"/>
      <c r="H663" s="419"/>
      <c r="I663" s="419"/>
      <c r="J663" s="419"/>
    </row>
    <row r="664" spans="1:10" x14ac:dyDescent="0.2">
      <c r="A664" s="29"/>
      <c r="B664" s="107"/>
      <c r="C664" s="352"/>
      <c r="D664" s="365"/>
      <c r="E664" s="153"/>
      <c r="F664" s="69"/>
      <c r="G664" s="353"/>
      <c r="H664" s="419"/>
      <c r="I664" s="419"/>
      <c r="J664" s="419"/>
    </row>
    <row r="665" spans="1:10" x14ac:dyDescent="0.2">
      <c r="A665" s="29"/>
      <c r="B665" s="101"/>
      <c r="C665" s="41"/>
      <c r="D665" s="365"/>
      <c r="E665" s="108"/>
      <c r="F665" s="432"/>
      <c r="G665" s="353"/>
      <c r="H665" s="419"/>
      <c r="I665" s="419"/>
      <c r="J665" s="419"/>
    </row>
    <row r="666" spans="1:10" x14ac:dyDescent="0.2">
      <c r="A666" s="29"/>
      <c r="B666" s="101"/>
      <c r="C666" s="41"/>
      <c r="D666" s="339"/>
      <c r="E666" s="153"/>
      <c r="F666" s="69"/>
      <c r="G666" s="353"/>
      <c r="H666" s="419"/>
      <c r="I666" s="419"/>
      <c r="J666" s="419"/>
    </row>
    <row r="667" spans="1:10" x14ac:dyDescent="0.2">
      <c r="A667" s="29"/>
      <c r="B667" s="106"/>
      <c r="C667" s="352"/>
      <c r="D667" s="365"/>
      <c r="E667" s="104"/>
      <c r="F667" s="279"/>
      <c r="G667" s="353"/>
      <c r="H667" s="419"/>
      <c r="I667" s="419"/>
      <c r="J667" s="419"/>
    </row>
    <row r="668" spans="1:10" x14ac:dyDescent="0.2">
      <c r="A668" s="29"/>
      <c r="B668" s="105"/>
      <c r="C668" s="41"/>
      <c r="D668" s="400"/>
      <c r="E668" s="104"/>
      <c r="F668" s="279"/>
      <c r="G668" s="353"/>
      <c r="H668" s="419"/>
      <c r="I668" s="419"/>
      <c r="J668" s="419"/>
    </row>
    <row r="669" spans="1:10" x14ac:dyDescent="0.2">
      <c r="A669" s="29"/>
      <c r="B669" s="105"/>
      <c r="C669" s="352"/>
      <c r="D669" s="365"/>
      <c r="E669" s="104"/>
      <c r="F669" s="279"/>
      <c r="G669" s="353"/>
      <c r="H669" s="419"/>
      <c r="I669" s="419"/>
      <c r="J669" s="419"/>
    </row>
    <row r="670" spans="1:10" x14ac:dyDescent="0.2">
      <c r="A670" s="29"/>
      <c r="B670" s="101"/>
      <c r="C670" s="41"/>
      <c r="D670" s="365"/>
      <c r="E670" s="104"/>
      <c r="F670" s="279"/>
      <c r="G670" s="353"/>
      <c r="H670" s="419"/>
      <c r="I670" s="419"/>
      <c r="J670" s="419"/>
    </row>
    <row r="671" spans="1:10" x14ac:dyDescent="0.2">
      <c r="A671" s="29"/>
      <c r="B671" s="101"/>
      <c r="C671" s="352"/>
      <c r="D671" s="357"/>
      <c r="E671" s="104"/>
      <c r="F671" s="279"/>
      <c r="G671" s="353"/>
      <c r="H671" s="419"/>
      <c r="I671" s="419"/>
      <c r="J671" s="419"/>
    </row>
    <row r="672" spans="1:10" x14ac:dyDescent="0.2">
      <c r="A672" s="29"/>
      <c r="B672" s="101"/>
      <c r="C672" s="41"/>
      <c r="D672" s="357"/>
      <c r="E672" s="104"/>
      <c r="F672" s="279"/>
      <c r="G672" s="353"/>
      <c r="H672" s="419"/>
      <c r="I672" s="419"/>
      <c r="J672" s="419"/>
    </row>
    <row r="673" spans="1:10" x14ac:dyDescent="0.2">
      <c r="A673" s="29"/>
      <c r="B673" s="101"/>
      <c r="C673" s="41"/>
      <c r="D673" s="425"/>
      <c r="E673" s="104"/>
      <c r="F673" s="279"/>
      <c r="G673" s="353"/>
      <c r="H673" s="419"/>
      <c r="I673" s="419"/>
      <c r="J673" s="419"/>
    </row>
    <row r="674" spans="1:10" x14ac:dyDescent="0.2">
      <c r="A674" s="29"/>
      <c r="B674" s="101"/>
      <c r="C674" s="352"/>
      <c r="D674" s="365"/>
      <c r="E674" s="104"/>
      <c r="F674" s="279"/>
      <c r="G674" s="353"/>
      <c r="H674" s="419"/>
      <c r="I674" s="419"/>
      <c r="J674" s="419"/>
    </row>
    <row r="675" spans="1:10" x14ac:dyDescent="0.2">
      <c r="A675" s="29"/>
      <c r="B675" s="101"/>
      <c r="C675" s="41"/>
      <c r="D675" s="365"/>
      <c r="E675" s="104"/>
      <c r="F675" s="279"/>
      <c r="G675" s="353"/>
      <c r="H675" s="419"/>
      <c r="I675" s="419"/>
      <c r="J675" s="419"/>
    </row>
    <row r="676" spans="1:10" x14ac:dyDescent="0.2">
      <c r="A676" s="29"/>
      <c r="B676" s="101"/>
      <c r="C676" s="352"/>
      <c r="D676" s="365"/>
      <c r="E676" s="104"/>
      <c r="F676" s="279"/>
      <c r="G676" s="353"/>
      <c r="H676" s="419"/>
      <c r="I676" s="419"/>
      <c r="J676" s="419"/>
    </row>
    <row r="677" spans="1:10" x14ac:dyDescent="0.2">
      <c r="A677" s="29"/>
      <c r="B677" s="101"/>
      <c r="C677" s="41"/>
      <c r="D677" s="365"/>
      <c r="E677" s="104"/>
      <c r="F677" s="279"/>
      <c r="G677" s="353"/>
      <c r="H677" s="419"/>
      <c r="I677" s="419"/>
      <c r="J677" s="419"/>
    </row>
    <row r="678" spans="1:10" x14ac:dyDescent="0.2">
      <c r="A678" s="29"/>
      <c r="B678" s="101"/>
      <c r="C678" s="352"/>
      <c r="D678" s="357"/>
      <c r="E678" s="108"/>
      <c r="F678" s="69"/>
      <c r="G678" s="353"/>
      <c r="H678" s="419"/>
      <c r="I678" s="419"/>
      <c r="J678" s="419"/>
    </row>
    <row r="679" spans="1:10" x14ac:dyDescent="0.2">
      <c r="A679" s="29"/>
      <c r="B679" s="101"/>
      <c r="C679" s="41"/>
      <c r="D679" s="339"/>
      <c r="E679" s="153"/>
      <c r="F679" s="69"/>
      <c r="G679" s="353"/>
      <c r="H679" s="419"/>
      <c r="I679" s="419"/>
      <c r="J679" s="419"/>
    </row>
    <row r="680" spans="1:10" x14ac:dyDescent="0.2">
      <c r="A680" s="29"/>
      <c r="B680" s="101"/>
      <c r="C680" s="352"/>
      <c r="D680" s="400"/>
      <c r="E680" s="102"/>
      <c r="F680" s="69"/>
      <c r="G680" s="353"/>
      <c r="H680" s="419"/>
      <c r="I680" s="419"/>
      <c r="J680" s="419"/>
    </row>
    <row r="681" spans="1:10" x14ac:dyDescent="0.2">
      <c r="A681" s="29"/>
      <c r="B681" s="101"/>
      <c r="C681" s="31"/>
      <c r="D681" s="400"/>
      <c r="E681" s="131"/>
      <c r="F681" s="280"/>
      <c r="G681" s="353"/>
      <c r="H681" s="419"/>
      <c r="I681" s="419"/>
      <c r="J681" s="419"/>
    </row>
    <row r="682" spans="1:10" x14ac:dyDescent="0.2">
      <c r="A682" s="29"/>
      <c r="B682" s="101"/>
      <c r="C682" s="352"/>
      <c r="D682" s="406"/>
      <c r="E682" s="108"/>
      <c r="F682" s="276"/>
      <c r="G682" s="353"/>
      <c r="H682" s="419"/>
      <c r="I682" s="419"/>
      <c r="J682" s="419"/>
    </row>
    <row r="683" spans="1:10" x14ac:dyDescent="0.2">
      <c r="A683" s="29"/>
      <c r="B683" s="101"/>
      <c r="C683" s="41"/>
      <c r="D683" s="364"/>
      <c r="E683" s="108"/>
      <c r="F683" s="276"/>
      <c r="G683" s="353"/>
      <c r="H683" s="419"/>
      <c r="I683" s="419"/>
      <c r="J683" s="419"/>
    </row>
    <row r="684" spans="1:10" x14ac:dyDescent="0.2">
      <c r="A684" s="29"/>
      <c r="B684" s="101"/>
      <c r="C684" s="352"/>
      <c r="D684" s="364"/>
      <c r="E684" s="108"/>
      <c r="F684" s="149"/>
      <c r="G684" s="353"/>
      <c r="H684" s="419"/>
      <c r="I684" s="419"/>
      <c r="J684" s="419"/>
    </row>
    <row r="685" spans="1:10" x14ac:dyDescent="0.2">
      <c r="A685" s="61"/>
      <c r="B685" s="101"/>
      <c r="C685" s="41"/>
      <c r="D685" s="364"/>
      <c r="E685" s="108"/>
      <c r="F685" s="149"/>
      <c r="G685" s="353"/>
      <c r="H685" s="419"/>
      <c r="I685" s="419"/>
      <c r="J685" s="419"/>
    </row>
    <row r="686" spans="1:10" ht="13.5" thickBot="1" x14ac:dyDescent="0.25">
      <c r="A686" s="212"/>
      <c r="B686" s="132"/>
      <c r="C686" s="115"/>
      <c r="D686" s="115"/>
      <c r="E686" s="132"/>
      <c r="F686" s="49" t="s">
        <v>15</v>
      </c>
      <c r="G686" s="213">
        <f>SUM(G653:G685)</f>
        <v>27500</v>
      </c>
      <c r="H686" s="246"/>
      <c r="I686" s="246"/>
      <c r="J686" s="246"/>
    </row>
    <row r="687" spans="1:10" ht="13.5" thickTop="1" x14ac:dyDescent="0.2">
      <c r="A687" s="1149" t="s">
        <v>1199</v>
      </c>
      <c r="B687" s="1150"/>
      <c r="C687" s="1150"/>
      <c r="D687" s="1150"/>
      <c r="E687" s="1150"/>
      <c r="F687" s="1150"/>
      <c r="G687" s="1151"/>
      <c r="H687" s="22"/>
      <c r="I687" s="22"/>
      <c r="J687" s="22"/>
    </row>
    <row r="688" spans="1:10" ht="13.5" thickBot="1" x14ac:dyDescent="0.25">
      <c r="A688" s="52"/>
      <c r="B688" s="103"/>
      <c r="C688" s="355" t="s">
        <v>8</v>
      </c>
      <c r="D688" s="54"/>
      <c r="E688" s="103"/>
      <c r="F688" s="55"/>
      <c r="G688" s="56"/>
    </row>
    <row r="689" spans="1:10" ht="13.5" thickTop="1" x14ac:dyDescent="0.2">
      <c r="A689" s="1130"/>
      <c r="B689" s="1131"/>
      <c r="C689" s="1131"/>
      <c r="D689" s="57" t="s">
        <v>11</v>
      </c>
      <c r="E689" s="1132" t="s">
        <v>12</v>
      </c>
      <c r="F689" s="1132"/>
      <c r="G689" s="1133"/>
      <c r="H689" s="4"/>
      <c r="I689" s="4"/>
      <c r="J689" s="4"/>
    </row>
    <row r="690" spans="1:10" x14ac:dyDescent="0.2">
      <c r="A690" s="1134" t="s">
        <v>17</v>
      </c>
      <c r="B690" s="1135"/>
      <c r="C690" s="1135"/>
      <c r="D690" s="39"/>
      <c r="E690" s="1136"/>
      <c r="F690" s="1137"/>
      <c r="G690" s="1138"/>
      <c r="H690" s="176"/>
      <c r="I690" s="176"/>
      <c r="J690" s="176"/>
    </row>
    <row r="691" spans="1:10" x14ac:dyDescent="0.2">
      <c r="A691" s="1134" t="s">
        <v>38</v>
      </c>
      <c r="B691" s="1135"/>
      <c r="C691" s="1135"/>
      <c r="D691" s="73" t="s">
        <v>478</v>
      </c>
      <c r="E691" s="1139" t="s">
        <v>142</v>
      </c>
      <c r="F691" s="1139"/>
      <c r="G691" s="1140"/>
      <c r="H691" s="1"/>
      <c r="I691" s="1"/>
      <c r="J691" s="1"/>
    </row>
    <row r="692" spans="1:10" ht="13.5" thickBot="1" x14ac:dyDescent="0.25">
      <c r="A692" s="1141" t="s">
        <v>39</v>
      </c>
      <c r="B692" s="1142"/>
      <c r="C692" s="1142"/>
      <c r="D692" s="91" t="s">
        <v>479</v>
      </c>
      <c r="E692" s="1143" t="s">
        <v>0</v>
      </c>
      <c r="F692" s="1143"/>
      <c r="G692" s="1144"/>
      <c r="H692" s="4"/>
      <c r="I692" s="4"/>
      <c r="J692" s="4"/>
    </row>
    <row r="693" spans="1:10" ht="16.5" x14ac:dyDescent="0.25">
      <c r="A693" s="1152" t="s">
        <v>29</v>
      </c>
      <c r="B693" s="1153"/>
      <c r="C693" s="1153"/>
      <c r="D693" s="1153"/>
      <c r="E693" s="1153"/>
      <c r="F693" s="1153"/>
      <c r="G693" s="1154"/>
      <c r="H693" s="251"/>
      <c r="I693" s="251"/>
      <c r="J693" s="251"/>
    </row>
    <row r="694" spans="1:10" x14ac:dyDescent="0.2">
      <c r="A694" s="1155" t="s">
        <v>48</v>
      </c>
      <c r="B694" s="1156"/>
      <c r="C694" s="1156"/>
      <c r="D694" s="1156"/>
      <c r="E694" s="1156"/>
      <c r="F694" s="1156"/>
      <c r="G694" s="1157"/>
      <c r="H694" s="250"/>
      <c r="I694" s="250"/>
      <c r="J694" s="250"/>
    </row>
    <row r="695" spans="1:10" x14ac:dyDescent="0.2">
      <c r="A695" s="1158" t="s">
        <v>49</v>
      </c>
      <c r="B695" s="1159"/>
      <c r="C695" s="1159"/>
      <c r="D695" s="1159"/>
      <c r="E695" s="1159"/>
      <c r="F695" s="1159"/>
      <c r="G695" s="1160"/>
      <c r="H695" s="4"/>
      <c r="I695" s="4"/>
      <c r="J695" s="4"/>
    </row>
    <row r="696" spans="1:10" x14ac:dyDescent="0.2">
      <c r="A696" s="6"/>
      <c r="B696" s="99"/>
      <c r="C696" s="8"/>
      <c r="D696" s="9"/>
      <c r="E696" s="99"/>
      <c r="F696" s="10"/>
      <c r="G696" s="11" t="s">
        <v>20</v>
      </c>
      <c r="H696" s="252"/>
      <c r="I696" s="252"/>
      <c r="J696" s="252"/>
    </row>
    <row r="697" spans="1:10" x14ac:dyDescent="0.2">
      <c r="A697" s="12" t="s">
        <v>1</v>
      </c>
      <c r="B697" s="13"/>
      <c r="C697" s="14" t="s">
        <v>36</v>
      </c>
      <c r="D697" s="13"/>
      <c r="E697" s="343" t="s">
        <v>1335</v>
      </c>
      <c r="F697" s="98"/>
      <c r="G697" s="344" t="s">
        <v>1316</v>
      </c>
      <c r="H697" s="411"/>
      <c r="I697" s="411"/>
      <c r="J697" s="411"/>
    </row>
    <row r="698" spans="1:10" x14ac:dyDescent="0.2">
      <c r="A698" s="17" t="s">
        <v>8</v>
      </c>
      <c r="B698" s="100"/>
      <c r="C698" s="19"/>
      <c r="D698" s="4"/>
      <c r="E698" s="1145"/>
      <c r="F698" s="1146"/>
      <c r="G698" s="20"/>
    </row>
    <row r="699" spans="1:10" x14ac:dyDescent="0.2">
      <c r="A699" s="21" t="s">
        <v>37</v>
      </c>
      <c r="B699" s="22"/>
      <c r="C699" s="22"/>
      <c r="D699" s="22"/>
      <c r="E699" s="23" t="s">
        <v>46</v>
      </c>
      <c r="F699" s="24"/>
      <c r="G699" s="20" t="s">
        <v>50</v>
      </c>
    </row>
    <row r="700" spans="1:10" x14ac:dyDescent="0.2">
      <c r="A700" s="6"/>
      <c r="B700" s="99"/>
      <c r="C700" s="8"/>
      <c r="D700" s="8"/>
      <c r="E700" s="1147"/>
      <c r="F700" s="1148"/>
      <c r="G700" s="25"/>
    </row>
    <row r="701" spans="1:10" ht="26.25" thickBot="1" x14ac:dyDescent="0.25">
      <c r="A701" s="210" t="s">
        <v>47</v>
      </c>
      <c r="B701" s="28" t="s">
        <v>23</v>
      </c>
      <c r="C701" s="28" t="s">
        <v>34</v>
      </c>
      <c r="D701" s="110" t="s">
        <v>53</v>
      </c>
      <c r="E701" s="114" t="s">
        <v>54</v>
      </c>
      <c r="F701" s="111" t="s">
        <v>55</v>
      </c>
      <c r="G701" s="112" t="s">
        <v>35</v>
      </c>
      <c r="H701" s="253"/>
      <c r="I701" s="253"/>
      <c r="J701" s="253"/>
    </row>
    <row r="702" spans="1:10" ht="13.5" thickTop="1" x14ac:dyDescent="0.2">
      <c r="A702" s="29">
        <v>1</v>
      </c>
      <c r="B702" s="101"/>
      <c r="C702" s="352" t="s">
        <v>149</v>
      </c>
      <c r="D702" s="351" t="s">
        <v>1200</v>
      </c>
      <c r="E702" s="108">
        <v>40</v>
      </c>
      <c r="F702" s="149">
        <v>200</v>
      </c>
      <c r="G702" s="35">
        <f>F702*E702</f>
        <v>8000</v>
      </c>
      <c r="H702" s="215"/>
      <c r="I702" s="215"/>
      <c r="J702" s="215"/>
    </row>
    <row r="703" spans="1:10" x14ac:dyDescent="0.2">
      <c r="A703" s="29"/>
      <c r="B703" s="101"/>
      <c r="C703" s="352"/>
      <c r="D703" s="351" t="s">
        <v>971</v>
      </c>
      <c r="E703" s="108"/>
      <c r="F703" s="149"/>
      <c r="G703" s="35"/>
      <c r="H703" s="215"/>
      <c r="I703" s="215"/>
      <c r="J703" s="215"/>
    </row>
    <row r="704" spans="1:10" x14ac:dyDescent="0.2">
      <c r="A704" s="29">
        <v>2</v>
      </c>
      <c r="B704" s="105"/>
      <c r="C704" s="352" t="s">
        <v>149</v>
      </c>
      <c r="D704" s="357" t="s">
        <v>416</v>
      </c>
      <c r="E704" s="102">
        <v>40</v>
      </c>
      <c r="F704" s="128">
        <v>350</v>
      </c>
      <c r="G704" s="353">
        <f>F704*E704</f>
        <v>14000</v>
      </c>
      <c r="H704" s="419"/>
      <c r="I704" s="419"/>
      <c r="J704" s="419"/>
    </row>
    <row r="705" spans="1:10" x14ac:dyDescent="0.2">
      <c r="A705" s="29"/>
      <c r="B705" s="105"/>
      <c r="C705" s="352"/>
      <c r="D705" s="357" t="s">
        <v>358</v>
      </c>
      <c r="E705" s="102"/>
      <c r="F705" s="128"/>
      <c r="G705" s="353"/>
      <c r="H705" s="419"/>
      <c r="I705" s="419"/>
      <c r="J705" s="419"/>
    </row>
    <row r="706" spans="1:10" x14ac:dyDescent="0.2">
      <c r="A706" s="29"/>
      <c r="B706" s="105"/>
      <c r="C706" s="352"/>
      <c r="D706" s="357"/>
      <c r="E706" s="102"/>
      <c r="F706" s="128"/>
      <c r="G706" s="353"/>
      <c r="H706" s="419"/>
      <c r="I706" s="419"/>
      <c r="J706" s="419"/>
    </row>
    <row r="707" spans="1:10" x14ac:dyDescent="0.2">
      <c r="A707" s="29"/>
      <c r="B707" s="105"/>
      <c r="C707" s="352"/>
      <c r="D707" s="357"/>
      <c r="E707" s="102"/>
      <c r="F707" s="128"/>
      <c r="G707" s="353"/>
      <c r="H707" s="419"/>
      <c r="I707" s="419"/>
      <c r="J707" s="419"/>
    </row>
    <row r="708" spans="1:10" x14ac:dyDescent="0.2">
      <c r="A708" s="29"/>
      <c r="B708" s="151"/>
      <c r="C708" s="119"/>
      <c r="D708" s="339"/>
      <c r="E708" s="108"/>
      <c r="F708" s="277"/>
      <c r="G708" s="353"/>
      <c r="H708" s="419"/>
      <c r="I708" s="419"/>
      <c r="J708" s="419"/>
    </row>
    <row r="709" spans="1:10" x14ac:dyDescent="0.2">
      <c r="A709" s="29"/>
      <c r="B709" s="101"/>
      <c r="C709" s="352"/>
      <c r="D709" s="364"/>
      <c r="E709" s="104"/>
      <c r="F709" s="69"/>
      <c r="G709" s="353"/>
      <c r="H709" s="419"/>
      <c r="I709" s="419"/>
      <c r="J709" s="419"/>
    </row>
    <row r="710" spans="1:10" x14ac:dyDescent="0.2">
      <c r="A710" s="29"/>
      <c r="B710" s="106"/>
      <c r="C710" s="41"/>
      <c r="D710" s="357"/>
      <c r="E710" s="104"/>
      <c r="F710" s="69"/>
      <c r="G710" s="353"/>
      <c r="H710" s="419"/>
      <c r="I710" s="419"/>
      <c r="J710" s="419"/>
    </row>
    <row r="711" spans="1:10" x14ac:dyDescent="0.2">
      <c r="A711" s="29"/>
      <c r="B711" s="105"/>
      <c r="C711" s="352"/>
      <c r="D711" s="357"/>
      <c r="E711" s="108"/>
      <c r="F711" s="278"/>
      <c r="G711" s="353"/>
      <c r="H711" s="419"/>
      <c r="I711" s="419"/>
      <c r="J711" s="419"/>
    </row>
    <row r="712" spans="1:10" x14ac:dyDescent="0.2">
      <c r="A712" s="29"/>
      <c r="B712" s="107"/>
      <c r="C712" s="41"/>
      <c r="D712" s="357"/>
      <c r="E712" s="153"/>
      <c r="F712" s="69"/>
      <c r="G712" s="353"/>
      <c r="H712" s="419"/>
      <c r="I712" s="419"/>
      <c r="J712" s="419"/>
    </row>
    <row r="713" spans="1:10" x14ac:dyDescent="0.2">
      <c r="A713" s="29"/>
      <c r="B713" s="107"/>
      <c r="C713" s="352"/>
      <c r="D713" s="365"/>
      <c r="E713" s="153"/>
      <c r="F713" s="69"/>
      <c r="G713" s="353"/>
      <c r="H713" s="419"/>
      <c r="I713" s="419"/>
      <c r="J713" s="419"/>
    </row>
    <row r="714" spans="1:10" x14ac:dyDescent="0.2">
      <c r="A714" s="29"/>
      <c r="B714" s="101"/>
      <c r="C714" s="41"/>
      <c r="D714" s="365"/>
      <c r="E714" s="108"/>
      <c r="F714" s="432"/>
      <c r="G714" s="353"/>
      <c r="H714" s="419"/>
      <c r="I714" s="419"/>
      <c r="J714" s="419"/>
    </row>
    <row r="715" spans="1:10" x14ac:dyDescent="0.2">
      <c r="A715" s="29"/>
      <c r="B715" s="101"/>
      <c r="C715" s="41"/>
      <c r="D715" s="339"/>
      <c r="E715" s="153"/>
      <c r="F715" s="69"/>
      <c r="G715" s="353"/>
      <c r="H715" s="419"/>
      <c r="I715" s="419"/>
      <c r="J715" s="419"/>
    </row>
    <row r="716" spans="1:10" x14ac:dyDescent="0.2">
      <c r="A716" s="29"/>
      <c r="B716" s="106"/>
      <c r="C716" s="352"/>
      <c r="D716" s="365"/>
      <c r="E716" s="104"/>
      <c r="F716" s="279"/>
      <c r="G716" s="353"/>
      <c r="H716" s="419"/>
      <c r="I716" s="419"/>
      <c r="J716" s="419"/>
    </row>
    <row r="717" spans="1:10" x14ac:dyDescent="0.2">
      <c r="A717" s="29"/>
      <c r="B717" s="105"/>
      <c r="C717" s="41"/>
      <c r="D717" s="400"/>
      <c r="E717" s="104"/>
      <c r="F717" s="279"/>
      <c r="G717" s="353"/>
      <c r="H717" s="419"/>
      <c r="I717" s="419"/>
      <c r="J717" s="419"/>
    </row>
    <row r="718" spans="1:10" x14ac:dyDescent="0.2">
      <c r="A718" s="29"/>
      <c r="B718" s="105"/>
      <c r="C718" s="352"/>
      <c r="D718" s="365"/>
      <c r="E718" s="104"/>
      <c r="F718" s="279"/>
      <c r="G718" s="353"/>
      <c r="H718" s="419"/>
      <c r="I718" s="419"/>
      <c r="J718" s="419"/>
    </row>
    <row r="719" spans="1:10" x14ac:dyDescent="0.2">
      <c r="A719" s="29"/>
      <c r="B719" s="101"/>
      <c r="C719" s="41"/>
      <c r="D719" s="365"/>
      <c r="E719" s="104"/>
      <c r="F719" s="279"/>
      <c r="G719" s="353"/>
      <c r="H719" s="419"/>
      <c r="I719" s="419"/>
      <c r="J719" s="419"/>
    </row>
    <row r="720" spans="1:10" x14ac:dyDescent="0.2">
      <c r="A720" s="29"/>
      <c r="B720" s="101"/>
      <c r="C720" s="352"/>
      <c r="D720" s="357"/>
      <c r="E720" s="104"/>
      <c r="F720" s="279"/>
      <c r="G720" s="353"/>
      <c r="H720" s="419"/>
      <c r="I720" s="419"/>
      <c r="J720" s="419"/>
    </row>
    <row r="721" spans="1:10" x14ac:dyDescent="0.2">
      <c r="A721" s="29"/>
      <c r="B721" s="101"/>
      <c r="C721" s="41"/>
      <c r="D721" s="357"/>
      <c r="E721" s="104"/>
      <c r="F721" s="279"/>
      <c r="G721" s="353"/>
      <c r="H721" s="419"/>
      <c r="I721" s="419"/>
      <c r="J721" s="419"/>
    </row>
    <row r="722" spans="1:10" x14ac:dyDescent="0.2">
      <c r="A722" s="29"/>
      <c r="B722" s="101"/>
      <c r="C722" s="41"/>
      <c r="D722" s="425"/>
      <c r="E722" s="104"/>
      <c r="F722" s="279"/>
      <c r="G722" s="353"/>
      <c r="H722" s="419"/>
      <c r="I722" s="419"/>
      <c r="J722" s="419"/>
    </row>
    <row r="723" spans="1:10" x14ac:dyDescent="0.2">
      <c r="A723" s="29"/>
      <c r="B723" s="101"/>
      <c r="C723" s="352"/>
      <c r="D723" s="365"/>
      <c r="E723" s="104"/>
      <c r="F723" s="279"/>
      <c r="G723" s="353"/>
      <c r="H723" s="419"/>
      <c r="I723" s="419"/>
      <c r="J723" s="419"/>
    </row>
    <row r="724" spans="1:10" x14ac:dyDescent="0.2">
      <c r="A724" s="29"/>
      <c r="B724" s="101"/>
      <c r="C724" s="41"/>
      <c r="D724" s="365"/>
      <c r="E724" s="104"/>
      <c r="F724" s="279"/>
      <c r="G724" s="353"/>
      <c r="H724" s="419"/>
      <c r="I724" s="419"/>
      <c r="J724" s="419"/>
    </row>
    <row r="725" spans="1:10" x14ac:dyDescent="0.2">
      <c r="A725" s="29"/>
      <c r="B725" s="101"/>
      <c r="C725" s="352"/>
      <c r="D725" s="365"/>
      <c r="E725" s="104"/>
      <c r="F725" s="279"/>
      <c r="G725" s="353"/>
      <c r="H725" s="419"/>
      <c r="I725" s="419"/>
      <c r="J725" s="419"/>
    </row>
    <row r="726" spans="1:10" x14ac:dyDescent="0.2">
      <c r="A726" s="29"/>
      <c r="B726" s="101"/>
      <c r="C726" s="41"/>
      <c r="D726" s="365"/>
      <c r="E726" s="104"/>
      <c r="F726" s="279"/>
      <c r="G726" s="353"/>
      <c r="H726" s="419"/>
      <c r="I726" s="419"/>
      <c r="J726" s="419"/>
    </row>
    <row r="727" spans="1:10" x14ac:dyDescent="0.2">
      <c r="A727" s="29"/>
      <c r="B727" s="101"/>
      <c r="C727" s="352"/>
      <c r="D727" s="357"/>
      <c r="E727" s="108"/>
      <c r="F727" s="69"/>
      <c r="G727" s="353"/>
      <c r="H727" s="419"/>
      <c r="I727" s="419"/>
      <c r="J727" s="419"/>
    </row>
    <row r="728" spans="1:10" x14ac:dyDescent="0.2">
      <c r="A728" s="29"/>
      <c r="B728" s="101"/>
      <c r="C728" s="41"/>
      <c r="D728" s="339"/>
      <c r="E728" s="153"/>
      <c r="F728" s="69"/>
      <c r="G728" s="353"/>
      <c r="H728" s="419"/>
      <c r="I728" s="419"/>
      <c r="J728" s="419"/>
    </row>
    <row r="729" spans="1:10" x14ac:dyDescent="0.2">
      <c r="A729" s="29"/>
      <c r="B729" s="101"/>
      <c r="C729" s="352"/>
      <c r="D729" s="400"/>
      <c r="E729" s="102"/>
      <c r="F729" s="69"/>
      <c r="G729" s="353"/>
      <c r="H729" s="419"/>
      <c r="I729" s="419"/>
      <c r="J729" s="419"/>
    </row>
    <row r="730" spans="1:10" x14ac:dyDescent="0.2">
      <c r="A730" s="29"/>
      <c r="B730" s="101"/>
      <c r="C730" s="31"/>
      <c r="D730" s="400"/>
      <c r="E730" s="131"/>
      <c r="F730" s="280"/>
      <c r="G730" s="353"/>
      <c r="H730" s="419"/>
      <c r="I730" s="419"/>
      <c r="J730" s="419"/>
    </row>
    <row r="731" spans="1:10" x14ac:dyDescent="0.2">
      <c r="A731" s="29"/>
      <c r="B731" s="101"/>
      <c r="C731" s="352"/>
      <c r="D731" s="406"/>
      <c r="E731" s="108"/>
      <c r="F731" s="276"/>
      <c r="G731" s="353"/>
      <c r="H731" s="419"/>
      <c r="I731" s="419"/>
      <c r="J731" s="419"/>
    </row>
    <row r="732" spans="1:10" x14ac:dyDescent="0.2">
      <c r="A732" s="29"/>
      <c r="B732" s="101"/>
      <c r="C732" s="41"/>
      <c r="D732" s="364"/>
      <c r="E732" s="108"/>
      <c r="F732" s="276"/>
      <c r="G732" s="353"/>
      <c r="H732" s="419"/>
      <c r="I732" s="419"/>
      <c r="J732" s="419"/>
    </row>
    <row r="733" spans="1:10" x14ac:dyDescent="0.2">
      <c r="A733" s="29"/>
      <c r="B733" s="101"/>
      <c r="C733" s="352"/>
      <c r="D733" s="364"/>
      <c r="E733" s="108"/>
      <c r="F733" s="149"/>
      <c r="G733" s="353"/>
      <c r="H733" s="419"/>
      <c r="I733" s="419"/>
      <c r="J733" s="419"/>
    </row>
    <row r="734" spans="1:10" x14ac:dyDescent="0.2">
      <c r="A734" s="61"/>
      <c r="B734" s="101"/>
      <c r="C734" s="41"/>
      <c r="D734" s="364"/>
      <c r="E734" s="108"/>
      <c r="F734" s="149"/>
      <c r="G734" s="353"/>
      <c r="H734" s="419"/>
      <c r="I734" s="419"/>
      <c r="J734" s="419"/>
    </row>
    <row r="735" spans="1:10" ht="13.5" thickBot="1" x14ac:dyDescent="0.25">
      <c r="A735" s="212"/>
      <c r="B735" s="132"/>
      <c r="C735" s="115"/>
      <c r="D735" s="115"/>
      <c r="E735" s="132"/>
      <c r="F735" s="49" t="s">
        <v>15</v>
      </c>
      <c r="G735" s="213">
        <f>SUM(G702:G734)</f>
        <v>22000</v>
      </c>
      <c r="H735" s="246"/>
      <c r="I735" s="246"/>
      <c r="J735" s="246"/>
    </row>
    <row r="736" spans="1:10" ht="13.5" thickTop="1" x14ac:dyDescent="0.2">
      <c r="A736" s="1149" t="s">
        <v>1201</v>
      </c>
      <c r="B736" s="1150"/>
      <c r="C736" s="1150"/>
      <c r="D736" s="1150"/>
      <c r="E736" s="1150"/>
      <c r="F736" s="1150"/>
      <c r="G736" s="1151"/>
      <c r="H736" s="22"/>
      <c r="I736" s="22"/>
      <c r="J736" s="22"/>
    </row>
    <row r="737" spans="1:10" ht="13.5" thickBot="1" x14ac:dyDescent="0.25">
      <c r="A737" s="52"/>
      <c r="B737" s="103"/>
      <c r="C737" s="355" t="s">
        <v>8</v>
      </c>
      <c r="D737" s="54"/>
      <c r="E737" s="103"/>
      <c r="F737" s="55"/>
      <c r="G737" s="56"/>
    </row>
    <row r="738" spans="1:10" ht="13.5" thickTop="1" x14ac:dyDescent="0.2">
      <c r="A738" s="1130"/>
      <c r="B738" s="1131"/>
      <c r="C738" s="1131"/>
      <c r="D738" s="57" t="s">
        <v>11</v>
      </c>
      <c r="E738" s="1132" t="s">
        <v>12</v>
      </c>
      <c r="F738" s="1132"/>
      <c r="G738" s="1133"/>
      <c r="H738" s="4"/>
      <c r="I738" s="4"/>
      <c r="J738" s="4"/>
    </row>
    <row r="739" spans="1:10" x14ac:dyDescent="0.2">
      <c r="A739" s="1134" t="s">
        <v>17</v>
      </c>
      <c r="B739" s="1135"/>
      <c r="C739" s="1135"/>
      <c r="D739" s="39"/>
      <c r="E739" s="1136"/>
      <c r="F739" s="1137"/>
      <c r="G739" s="1138"/>
      <c r="H739" s="176"/>
      <c r="I739" s="176"/>
      <c r="J739" s="176"/>
    </row>
    <row r="740" spans="1:10" x14ac:dyDescent="0.2">
      <c r="A740" s="1134" t="s">
        <v>38</v>
      </c>
      <c r="B740" s="1135"/>
      <c r="C740" s="1135"/>
      <c r="D740" s="73" t="s">
        <v>478</v>
      </c>
      <c r="E740" s="1139" t="s">
        <v>142</v>
      </c>
      <c r="F740" s="1139"/>
      <c r="G740" s="1140"/>
      <c r="H740" s="1"/>
      <c r="I740" s="1"/>
      <c r="J740" s="1"/>
    </row>
    <row r="741" spans="1:10" ht="13.5" thickBot="1" x14ac:dyDescent="0.25">
      <c r="A741" s="1141" t="s">
        <v>39</v>
      </c>
      <c r="B741" s="1142"/>
      <c r="C741" s="1142"/>
      <c r="D741" s="91" t="s">
        <v>479</v>
      </c>
      <c r="E741" s="1143" t="s">
        <v>0</v>
      </c>
      <c r="F741" s="1143"/>
      <c r="G741" s="1144"/>
      <c r="H741" s="4"/>
      <c r="I741" s="4"/>
      <c r="J741" s="4"/>
    </row>
    <row r="742" spans="1:10" ht="16.5" x14ac:dyDescent="0.25">
      <c r="A742" s="1152" t="s">
        <v>29</v>
      </c>
      <c r="B742" s="1153"/>
      <c r="C742" s="1153"/>
      <c r="D742" s="1153"/>
      <c r="E742" s="1153"/>
      <c r="F742" s="1153"/>
      <c r="G742" s="1154"/>
      <c r="H742" s="251"/>
      <c r="I742" s="251"/>
      <c r="J742" s="251"/>
    </row>
    <row r="743" spans="1:10" x14ac:dyDescent="0.2">
      <c r="A743" s="1155" t="s">
        <v>48</v>
      </c>
      <c r="B743" s="1156"/>
      <c r="C743" s="1156"/>
      <c r="D743" s="1156"/>
      <c r="E743" s="1156"/>
      <c r="F743" s="1156"/>
      <c r="G743" s="1157"/>
      <c r="H743" s="250"/>
      <c r="I743" s="250"/>
      <c r="J743" s="250"/>
    </row>
    <row r="744" spans="1:10" x14ac:dyDescent="0.2">
      <c r="A744" s="1158" t="s">
        <v>49</v>
      </c>
      <c r="B744" s="1159"/>
      <c r="C744" s="1159"/>
      <c r="D744" s="1159"/>
      <c r="E744" s="1159"/>
      <c r="F744" s="1159"/>
      <c r="G744" s="1160"/>
      <c r="H744" s="4"/>
      <c r="I744" s="4"/>
      <c r="J744" s="4"/>
    </row>
    <row r="745" spans="1:10" x14ac:dyDescent="0.2">
      <c r="A745" s="6"/>
      <c r="B745" s="99"/>
      <c r="C745" s="8"/>
      <c r="D745" s="9"/>
      <c r="E745" s="99"/>
      <c r="F745" s="10"/>
      <c r="G745" s="11" t="s">
        <v>20</v>
      </c>
      <c r="H745" s="252"/>
      <c r="I745" s="252"/>
      <c r="J745" s="252"/>
    </row>
    <row r="746" spans="1:10" x14ac:dyDescent="0.2">
      <c r="A746" s="12" t="s">
        <v>1</v>
      </c>
      <c r="B746" s="13"/>
      <c r="C746" s="14" t="s">
        <v>36</v>
      </c>
      <c r="D746" s="13"/>
      <c r="E746" s="343" t="s">
        <v>1340</v>
      </c>
      <c r="F746" s="98"/>
      <c r="G746" s="344" t="s">
        <v>1316</v>
      </c>
      <c r="H746" s="411"/>
      <c r="I746" s="411"/>
      <c r="J746" s="411"/>
    </row>
    <row r="747" spans="1:10" x14ac:dyDescent="0.2">
      <c r="A747" s="17" t="s">
        <v>8</v>
      </c>
      <c r="B747" s="100"/>
      <c r="C747" s="19"/>
      <c r="D747" s="4"/>
      <c r="E747" s="1145"/>
      <c r="F747" s="1146"/>
      <c r="G747" s="20"/>
    </row>
    <row r="748" spans="1:10" x14ac:dyDescent="0.2">
      <c r="A748" s="21" t="s">
        <v>37</v>
      </c>
      <c r="B748" s="22"/>
      <c r="C748" s="22"/>
      <c r="D748" s="22"/>
      <c r="E748" s="23" t="s">
        <v>46</v>
      </c>
      <c r="F748" s="24"/>
      <c r="G748" s="20" t="s">
        <v>50</v>
      </c>
    </row>
    <row r="749" spans="1:10" x14ac:dyDescent="0.2">
      <c r="A749" s="6"/>
      <c r="B749" s="99"/>
      <c r="C749" s="8"/>
      <c r="D749" s="8"/>
      <c r="E749" s="1147"/>
      <c r="F749" s="1148"/>
      <c r="G749" s="25"/>
    </row>
    <row r="750" spans="1:10" ht="26.25" thickBot="1" x14ac:dyDescent="0.25">
      <c r="A750" s="210" t="s">
        <v>47</v>
      </c>
      <c r="B750" s="28" t="s">
        <v>23</v>
      </c>
      <c r="C750" s="28" t="s">
        <v>34</v>
      </c>
      <c r="D750" s="110" t="s">
        <v>53</v>
      </c>
      <c r="E750" s="114" t="s">
        <v>54</v>
      </c>
      <c r="F750" s="111" t="s">
        <v>55</v>
      </c>
      <c r="G750" s="112" t="s">
        <v>35</v>
      </c>
      <c r="H750" s="253"/>
      <c r="I750" s="253"/>
      <c r="J750" s="253"/>
    </row>
    <row r="751" spans="1:10" ht="13.5" thickTop="1" x14ac:dyDescent="0.2">
      <c r="A751" s="29">
        <v>1</v>
      </c>
      <c r="B751" s="101"/>
      <c r="C751" s="352" t="s">
        <v>149</v>
      </c>
      <c r="D751" s="351" t="s">
        <v>1210</v>
      </c>
      <c r="E751" s="108">
        <v>15</v>
      </c>
      <c r="F751" s="149">
        <v>200</v>
      </c>
      <c r="G751" s="35">
        <f>F751*E751</f>
        <v>3000</v>
      </c>
      <c r="H751" s="215"/>
      <c r="I751" s="215"/>
      <c r="J751" s="215"/>
    </row>
    <row r="752" spans="1:10" x14ac:dyDescent="0.2">
      <c r="A752" s="29"/>
      <c r="B752" s="101"/>
      <c r="C752" s="352"/>
      <c r="D752" s="351" t="s">
        <v>469</v>
      </c>
      <c r="E752" s="108"/>
      <c r="F752" s="149"/>
      <c r="G752" s="35"/>
      <c r="H752" s="215"/>
      <c r="I752" s="215"/>
      <c r="J752" s="215"/>
    </row>
    <row r="753" spans="1:10" x14ac:dyDescent="0.2">
      <c r="A753" s="29">
        <v>2</v>
      </c>
      <c r="B753" s="105"/>
      <c r="C753" s="352" t="s">
        <v>149</v>
      </c>
      <c r="D753" s="357" t="s">
        <v>416</v>
      </c>
      <c r="E753" s="102">
        <v>15</v>
      </c>
      <c r="F753" s="128">
        <v>350</v>
      </c>
      <c r="G753" s="353">
        <f>F753*E753</f>
        <v>5250</v>
      </c>
      <c r="H753" s="419"/>
      <c r="I753" s="419"/>
      <c r="J753" s="419"/>
    </row>
    <row r="754" spans="1:10" x14ac:dyDescent="0.2">
      <c r="A754" s="29"/>
      <c r="B754" s="105"/>
      <c r="C754" s="352"/>
      <c r="D754" s="357" t="s">
        <v>358</v>
      </c>
      <c r="E754" s="102"/>
      <c r="F754" s="128"/>
      <c r="G754" s="353"/>
      <c r="H754" s="419"/>
      <c r="I754" s="419"/>
      <c r="J754" s="419"/>
    </row>
    <row r="755" spans="1:10" x14ac:dyDescent="0.2">
      <c r="A755" s="29">
        <v>3</v>
      </c>
      <c r="B755" s="105"/>
      <c r="C755" s="352" t="s">
        <v>149</v>
      </c>
      <c r="D755" s="357" t="s">
        <v>1211</v>
      </c>
      <c r="E755" s="102">
        <v>15</v>
      </c>
      <c r="F755" s="128">
        <v>200</v>
      </c>
      <c r="G755" s="353">
        <f>F755*E755</f>
        <v>3000</v>
      </c>
      <c r="H755" s="419"/>
      <c r="I755" s="419"/>
      <c r="J755" s="419"/>
    </row>
    <row r="756" spans="1:10" x14ac:dyDescent="0.2">
      <c r="A756" s="29"/>
      <c r="B756" s="105"/>
      <c r="C756" s="352"/>
      <c r="D756" s="357"/>
      <c r="E756" s="102"/>
      <c r="F756" s="128"/>
      <c r="G756" s="353"/>
      <c r="H756" s="419"/>
      <c r="I756" s="419"/>
      <c r="J756" s="419"/>
    </row>
    <row r="757" spans="1:10" x14ac:dyDescent="0.2">
      <c r="A757" s="29"/>
      <c r="B757" s="151"/>
      <c r="C757" s="119"/>
      <c r="D757" s="339"/>
      <c r="E757" s="108"/>
      <c r="F757" s="277"/>
      <c r="G757" s="353"/>
      <c r="H757" s="419"/>
      <c r="I757" s="419"/>
      <c r="J757" s="419"/>
    </row>
    <row r="758" spans="1:10" x14ac:dyDescent="0.2">
      <c r="A758" s="29"/>
      <c r="B758" s="101"/>
      <c r="C758" s="352"/>
      <c r="D758" s="364"/>
      <c r="E758" s="104"/>
      <c r="F758" s="69"/>
      <c r="G758" s="353"/>
      <c r="H758" s="419"/>
      <c r="I758" s="419"/>
      <c r="J758" s="419"/>
    </row>
    <row r="759" spans="1:10" x14ac:dyDescent="0.2">
      <c r="A759" s="29"/>
      <c r="B759" s="106"/>
      <c r="C759" s="41"/>
      <c r="D759" s="357"/>
      <c r="E759" s="104"/>
      <c r="F759" s="69"/>
      <c r="G759" s="353"/>
      <c r="H759" s="419"/>
      <c r="I759" s="419"/>
      <c r="J759" s="419"/>
    </row>
    <row r="760" spans="1:10" x14ac:dyDescent="0.2">
      <c r="A760" s="29"/>
      <c r="B760" s="105"/>
      <c r="C760" s="352"/>
      <c r="D760" s="357"/>
      <c r="E760" s="108"/>
      <c r="F760" s="278"/>
      <c r="G760" s="353"/>
      <c r="H760" s="419"/>
      <c r="I760" s="419"/>
      <c r="J760" s="419"/>
    </row>
    <row r="761" spans="1:10" x14ac:dyDescent="0.2">
      <c r="A761" s="29"/>
      <c r="B761" s="107"/>
      <c r="C761" s="41"/>
      <c r="D761" s="357"/>
      <c r="E761" s="153"/>
      <c r="F761" s="69"/>
      <c r="G761" s="353"/>
      <c r="H761" s="419"/>
      <c r="I761" s="419"/>
      <c r="J761" s="419"/>
    </row>
    <row r="762" spans="1:10" x14ac:dyDescent="0.2">
      <c r="A762" s="29"/>
      <c r="B762" s="107"/>
      <c r="C762" s="352"/>
      <c r="D762" s="365"/>
      <c r="E762" s="153"/>
      <c r="F762" s="69"/>
      <c r="G762" s="353"/>
      <c r="H762" s="419"/>
      <c r="I762" s="419"/>
      <c r="J762" s="419"/>
    </row>
    <row r="763" spans="1:10" x14ac:dyDescent="0.2">
      <c r="A763" s="29"/>
      <c r="B763" s="101"/>
      <c r="C763" s="41"/>
      <c r="D763" s="365"/>
      <c r="E763" s="108"/>
      <c r="F763" s="432"/>
      <c r="G763" s="353"/>
      <c r="H763" s="419"/>
      <c r="I763" s="419"/>
      <c r="J763" s="419"/>
    </row>
    <row r="764" spans="1:10" x14ac:dyDescent="0.2">
      <c r="A764" s="29"/>
      <c r="B764" s="101"/>
      <c r="C764" s="41"/>
      <c r="D764" s="339"/>
      <c r="E764" s="153"/>
      <c r="F764" s="69"/>
      <c r="G764" s="353"/>
      <c r="H764" s="419"/>
      <c r="I764" s="419"/>
      <c r="J764" s="419"/>
    </row>
    <row r="765" spans="1:10" x14ac:dyDescent="0.2">
      <c r="A765" s="29"/>
      <c r="B765" s="106"/>
      <c r="C765" s="352"/>
      <c r="D765" s="365"/>
      <c r="E765" s="104"/>
      <c r="F765" s="279"/>
      <c r="G765" s="353"/>
      <c r="H765" s="419"/>
      <c r="I765" s="419"/>
      <c r="J765" s="419"/>
    </row>
    <row r="766" spans="1:10" x14ac:dyDescent="0.2">
      <c r="A766" s="29"/>
      <c r="B766" s="105"/>
      <c r="C766" s="41"/>
      <c r="D766" s="400"/>
      <c r="E766" s="104"/>
      <c r="F766" s="279"/>
      <c r="G766" s="353"/>
      <c r="H766" s="419"/>
      <c r="I766" s="419"/>
      <c r="J766" s="419"/>
    </row>
    <row r="767" spans="1:10" x14ac:dyDescent="0.2">
      <c r="A767" s="29"/>
      <c r="B767" s="105"/>
      <c r="C767" s="352"/>
      <c r="D767" s="365"/>
      <c r="E767" s="104"/>
      <c r="F767" s="279"/>
      <c r="G767" s="353"/>
      <c r="H767" s="419"/>
      <c r="I767" s="419"/>
      <c r="J767" s="419"/>
    </row>
    <row r="768" spans="1:10" x14ac:dyDescent="0.2">
      <c r="A768" s="29"/>
      <c r="B768" s="101"/>
      <c r="C768" s="41"/>
      <c r="D768" s="365"/>
      <c r="E768" s="104"/>
      <c r="F768" s="279"/>
      <c r="G768" s="353"/>
      <c r="H768" s="419"/>
      <c r="I768" s="419"/>
      <c r="J768" s="419"/>
    </row>
    <row r="769" spans="1:10" x14ac:dyDescent="0.2">
      <c r="A769" s="29"/>
      <c r="B769" s="101"/>
      <c r="C769" s="352"/>
      <c r="D769" s="357"/>
      <c r="E769" s="104"/>
      <c r="F769" s="279"/>
      <c r="G769" s="353"/>
      <c r="H769" s="419"/>
      <c r="I769" s="419"/>
      <c r="J769" s="419"/>
    </row>
    <row r="770" spans="1:10" x14ac:dyDescent="0.2">
      <c r="A770" s="29"/>
      <c r="B770" s="101"/>
      <c r="C770" s="41"/>
      <c r="D770" s="357"/>
      <c r="E770" s="104"/>
      <c r="F770" s="279"/>
      <c r="G770" s="353"/>
      <c r="H770" s="419"/>
      <c r="I770" s="419"/>
      <c r="J770" s="419"/>
    </row>
    <row r="771" spans="1:10" x14ac:dyDescent="0.2">
      <c r="A771" s="29"/>
      <c r="B771" s="101"/>
      <c r="C771" s="41"/>
      <c r="D771" s="425"/>
      <c r="E771" s="104"/>
      <c r="F771" s="279"/>
      <c r="G771" s="353"/>
      <c r="H771" s="419"/>
      <c r="I771" s="419"/>
      <c r="J771" s="419"/>
    </row>
    <row r="772" spans="1:10" x14ac:dyDescent="0.2">
      <c r="A772" s="29"/>
      <c r="B772" s="101"/>
      <c r="C772" s="352"/>
      <c r="D772" s="365"/>
      <c r="E772" s="104"/>
      <c r="F772" s="279"/>
      <c r="G772" s="353"/>
      <c r="H772" s="419"/>
      <c r="I772" s="419"/>
      <c r="J772" s="419"/>
    </row>
    <row r="773" spans="1:10" x14ac:dyDescent="0.2">
      <c r="A773" s="29"/>
      <c r="B773" s="101"/>
      <c r="C773" s="41"/>
      <c r="D773" s="365"/>
      <c r="E773" s="104"/>
      <c r="F773" s="279"/>
      <c r="G773" s="353"/>
      <c r="H773" s="419"/>
      <c r="I773" s="419"/>
      <c r="J773" s="419"/>
    </row>
    <row r="774" spans="1:10" x14ac:dyDescent="0.2">
      <c r="A774" s="29"/>
      <c r="B774" s="101"/>
      <c r="C774" s="352"/>
      <c r="D774" s="365"/>
      <c r="E774" s="104"/>
      <c r="F774" s="279"/>
      <c r="G774" s="353"/>
      <c r="H774" s="419"/>
      <c r="I774" s="419"/>
      <c r="J774" s="419"/>
    </row>
    <row r="775" spans="1:10" x14ac:dyDescent="0.2">
      <c r="A775" s="29"/>
      <c r="B775" s="101"/>
      <c r="C775" s="41"/>
      <c r="D775" s="365"/>
      <c r="E775" s="104"/>
      <c r="F775" s="279"/>
      <c r="G775" s="353"/>
      <c r="H775" s="419"/>
      <c r="I775" s="419"/>
      <c r="J775" s="419"/>
    </row>
    <row r="776" spans="1:10" x14ac:dyDescent="0.2">
      <c r="A776" s="29"/>
      <c r="B776" s="101"/>
      <c r="C776" s="352"/>
      <c r="D776" s="357"/>
      <c r="E776" s="108"/>
      <c r="F776" s="69"/>
      <c r="G776" s="353"/>
      <c r="H776" s="419"/>
      <c r="I776" s="419"/>
      <c r="J776" s="419"/>
    </row>
    <row r="777" spans="1:10" x14ac:dyDescent="0.2">
      <c r="A777" s="29"/>
      <c r="B777" s="101"/>
      <c r="C777" s="41"/>
      <c r="D777" s="339"/>
      <c r="E777" s="153"/>
      <c r="F777" s="69"/>
      <c r="G777" s="353"/>
      <c r="H777" s="419"/>
      <c r="I777" s="419"/>
      <c r="J777" s="419"/>
    </row>
    <row r="778" spans="1:10" x14ac:dyDescent="0.2">
      <c r="A778" s="29"/>
      <c r="B778" s="101"/>
      <c r="C778" s="352"/>
      <c r="D778" s="400"/>
      <c r="E778" s="102"/>
      <c r="F778" s="69"/>
      <c r="G778" s="353"/>
      <c r="H778" s="419"/>
      <c r="I778" s="419"/>
      <c r="J778" s="419"/>
    </row>
    <row r="779" spans="1:10" x14ac:dyDescent="0.2">
      <c r="A779" s="29"/>
      <c r="B779" s="101"/>
      <c r="C779" s="31"/>
      <c r="D779" s="400"/>
      <c r="E779" s="131"/>
      <c r="F779" s="280"/>
      <c r="G779" s="353"/>
      <c r="H779" s="419"/>
      <c r="I779" s="419"/>
      <c r="J779" s="419"/>
    </row>
    <row r="780" spans="1:10" x14ac:dyDescent="0.2">
      <c r="A780" s="29"/>
      <c r="B780" s="101"/>
      <c r="C780" s="352"/>
      <c r="D780" s="406"/>
      <c r="E780" s="108"/>
      <c r="F780" s="276"/>
      <c r="G780" s="353"/>
      <c r="H780" s="419"/>
      <c r="I780" s="419"/>
      <c r="J780" s="419"/>
    </row>
    <row r="781" spans="1:10" x14ac:dyDescent="0.2">
      <c r="A781" s="29"/>
      <c r="B781" s="101"/>
      <c r="C781" s="41"/>
      <c r="D781" s="364"/>
      <c r="E781" s="108"/>
      <c r="F781" s="276"/>
      <c r="G781" s="353"/>
      <c r="H781" s="419"/>
      <c r="I781" s="419"/>
      <c r="J781" s="419"/>
    </row>
    <row r="782" spans="1:10" x14ac:dyDescent="0.2">
      <c r="A782" s="29"/>
      <c r="B782" s="101"/>
      <c r="C782" s="352"/>
      <c r="D782" s="364"/>
      <c r="E782" s="108"/>
      <c r="F782" s="149"/>
      <c r="G782" s="353"/>
      <c r="H782" s="419"/>
      <c r="I782" s="419"/>
      <c r="J782" s="419"/>
    </row>
    <row r="783" spans="1:10" x14ac:dyDescent="0.2">
      <c r="A783" s="61"/>
      <c r="B783" s="101"/>
      <c r="C783" s="41"/>
      <c r="D783" s="364"/>
      <c r="E783" s="108"/>
      <c r="F783" s="149"/>
      <c r="G783" s="353"/>
      <c r="H783" s="419"/>
      <c r="I783" s="419"/>
      <c r="J783" s="419"/>
    </row>
    <row r="784" spans="1:10" ht="13.5" thickBot="1" x14ac:dyDescent="0.25">
      <c r="A784" s="212"/>
      <c r="B784" s="132"/>
      <c r="C784" s="115"/>
      <c r="D784" s="115"/>
      <c r="E784" s="132"/>
      <c r="F784" s="49" t="s">
        <v>15</v>
      </c>
      <c r="G784" s="213">
        <f>SUM(G751:G783)</f>
        <v>11250</v>
      </c>
      <c r="H784" s="246"/>
      <c r="I784" s="246"/>
      <c r="J784" s="246"/>
    </row>
    <row r="785" spans="1:10" ht="13.5" thickTop="1" x14ac:dyDescent="0.2">
      <c r="A785" s="1149" t="s">
        <v>1213</v>
      </c>
      <c r="B785" s="1150"/>
      <c r="C785" s="1150"/>
      <c r="D785" s="1150"/>
      <c r="E785" s="1150"/>
      <c r="F785" s="1150"/>
      <c r="G785" s="1151"/>
      <c r="H785" s="22"/>
      <c r="I785" s="22"/>
      <c r="J785" s="22"/>
    </row>
    <row r="786" spans="1:10" ht="13.5" thickBot="1" x14ac:dyDescent="0.25">
      <c r="A786" s="52"/>
      <c r="B786" s="103"/>
      <c r="C786" s="355" t="s">
        <v>1212</v>
      </c>
      <c r="D786" s="54"/>
      <c r="E786" s="103"/>
      <c r="F786" s="55"/>
      <c r="G786" s="56"/>
    </row>
    <row r="787" spans="1:10" ht="13.5" thickTop="1" x14ac:dyDescent="0.2">
      <c r="A787" s="1130"/>
      <c r="B787" s="1131"/>
      <c r="C787" s="1131"/>
      <c r="D787" s="57" t="s">
        <v>11</v>
      </c>
      <c r="E787" s="1132" t="s">
        <v>12</v>
      </c>
      <c r="F787" s="1132"/>
      <c r="G787" s="1133"/>
      <c r="H787" s="4"/>
      <c r="I787" s="4"/>
      <c r="J787" s="4"/>
    </row>
    <row r="788" spans="1:10" x14ac:dyDescent="0.2">
      <c r="A788" s="1134" t="s">
        <v>17</v>
      </c>
      <c r="B788" s="1135"/>
      <c r="C788" s="1135"/>
      <c r="D788" s="39"/>
      <c r="E788" s="1136"/>
      <c r="F788" s="1137"/>
      <c r="G788" s="1138"/>
      <c r="H788" s="176"/>
      <c r="I788" s="176"/>
      <c r="J788" s="176"/>
    </row>
    <row r="789" spans="1:10" x14ac:dyDescent="0.2">
      <c r="A789" s="1134" t="s">
        <v>38</v>
      </c>
      <c r="B789" s="1135"/>
      <c r="C789" s="1135"/>
      <c r="D789" s="73" t="s">
        <v>478</v>
      </c>
      <c r="E789" s="1139" t="s">
        <v>142</v>
      </c>
      <c r="F789" s="1139"/>
      <c r="G789" s="1140"/>
      <c r="H789" s="1"/>
      <c r="I789" s="1"/>
      <c r="J789" s="1"/>
    </row>
    <row r="790" spans="1:10" ht="13.5" thickBot="1" x14ac:dyDescent="0.25">
      <c r="A790" s="1141" t="s">
        <v>39</v>
      </c>
      <c r="B790" s="1142"/>
      <c r="C790" s="1142"/>
      <c r="D790" s="91" t="s">
        <v>479</v>
      </c>
      <c r="E790" s="1143" t="s">
        <v>0</v>
      </c>
      <c r="F790" s="1143"/>
      <c r="G790" s="1144"/>
      <c r="H790" s="4"/>
      <c r="I790" s="4"/>
      <c r="J790" s="4"/>
    </row>
    <row r="791" spans="1:10" ht="13.5" thickBot="1" x14ac:dyDescent="0.25"/>
    <row r="792" spans="1:10" ht="16.5" x14ac:dyDescent="0.25">
      <c r="A792" s="1152" t="s">
        <v>29</v>
      </c>
      <c r="B792" s="1153"/>
      <c r="C792" s="1153"/>
      <c r="D792" s="1153"/>
      <c r="E792" s="1153"/>
      <c r="F792" s="1153"/>
      <c r="G792" s="1154"/>
      <c r="H792" s="251"/>
      <c r="I792" s="251"/>
      <c r="J792" s="251"/>
    </row>
    <row r="793" spans="1:10" x14ac:dyDescent="0.2">
      <c r="A793" s="1155" t="s">
        <v>48</v>
      </c>
      <c r="B793" s="1156"/>
      <c r="C793" s="1156"/>
      <c r="D793" s="1156"/>
      <c r="E793" s="1156"/>
      <c r="F793" s="1156"/>
      <c r="G793" s="1157"/>
      <c r="H793" s="250"/>
      <c r="I793" s="250"/>
      <c r="J793" s="250"/>
    </row>
    <row r="794" spans="1:10" x14ac:dyDescent="0.2">
      <c r="A794" s="1158" t="s">
        <v>49</v>
      </c>
      <c r="B794" s="1159"/>
      <c r="C794" s="1159"/>
      <c r="D794" s="1159"/>
      <c r="E794" s="1159"/>
      <c r="F794" s="1159"/>
      <c r="G794" s="1160"/>
      <c r="H794" s="4"/>
      <c r="I794" s="4"/>
      <c r="J794" s="4"/>
    </row>
    <row r="795" spans="1:10" x14ac:dyDescent="0.2">
      <c r="A795" s="6"/>
      <c r="B795" s="99"/>
      <c r="C795" s="8"/>
      <c r="D795" s="9"/>
      <c r="E795" s="99"/>
      <c r="F795" s="10"/>
      <c r="G795" s="11" t="s">
        <v>20</v>
      </c>
      <c r="H795" s="252"/>
      <c r="I795" s="252"/>
      <c r="J795" s="252"/>
    </row>
    <row r="796" spans="1:10" x14ac:dyDescent="0.2">
      <c r="A796" s="12" t="s">
        <v>1</v>
      </c>
      <c r="B796" s="13"/>
      <c r="C796" s="14" t="s">
        <v>36</v>
      </c>
      <c r="D796" s="13"/>
      <c r="E796" s="343" t="s">
        <v>1343</v>
      </c>
      <c r="F796" s="98"/>
      <c r="G796" s="344" t="s">
        <v>1316</v>
      </c>
      <c r="H796" s="411"/>
      <c r="I796" s="411"/>
      <c r="J796" s="411"/>
    </row>
    <row r="797" spans="1:10" x14ac:dyDescent="0.2">
      <c r="A797" s="17" t="s">
        <v>8</v>
      </c>
      <c r="B797" s="100"/>
      <c r="C797" s="19"/>
      <c r="D797" s="4"/>
      <c r="E797" s="1145"/>
      <c r="F797" s="1146"/>
      <c r="G797" s="20"/>
    </row>
    <row r="798" spans="1:10" x14ac:dyDescent="0.2">
      <c r="A798" s="21" t="s">
        <v>37</v>
      </c>
      <c r="B798" s="22"/>
      <c r="C798" s="22"/>
      <c r="D798" s="22"/>
      <c r="E798" s="23" t="s">
        <v>46</v>
      </c>
      <c r="F798" s="24"/>
      <c r="G798" s="20" t="s">
        <v>50</v>
      </c>
    </row>
    <row r="799" spans="1:10" x14ac:dyDescent="0.2">
      <c r="A799" s="6"/>
      <c r="B799" s="99"/>
      <c r="C799" s="8"/>
      <c r="D799" s="8"/>
      <c r="E799" s="1147"/>
      <c r="F799" s="1148"/>
      <c r="G799" s="25"/>
    </row>
    <row r="800" spans="1:10" ht="26.25" thickBot="1" x14ac:dyDescent="0.25">
      <c r="A800" s="210" t="s">
        <v>47</v>
      </c>
      <c r="B800" s="28" t="s">
        <v>23</v>
      </c>
      <c r="C800" s="28" t="s">
        <v>34</v>
      </c>
      <c r="D800" s="110" t="s">
        <v>53</v>
      </c>
      <c r="E800" s="114" t="s">
        <v>54</v>
      </c>
      <c r="F800" s="111" t="s">
        <v>55</v>
      </c>
      <c r="G800" s="112" t="s">
        <v>35</v>
      </c>
      <c r="H800" s="253"/>
      <c r="I800" s="253"/>
      <c r="J800" s="253"/>
    </row>
    <row r="801" spans="1:10" ht="13.5" thickTop="1" x14ac:dyDescent="0.2">
      <c r="A801" s="29">
        <v>1</v>
      </c>
      <c r="B801" s="101"/>
      <c r="C801" s="352" t="s">
        <v>149</v>
      </c>
      <c r="D801" s="351" t="s">
        <v>1220</v>
      </c>
      <c r="E801" s="108">
        <v>50</v>
      </c>
      <c r="F801" s="149">
        <v>200</v>
      </c>
      <c r="G801" s="35">
        <f>F801*E801</f>
        <v>10000</v>
      </c>
      <c r="H801" s="215"/>
      <c r="I801" s="215"/>
      <c r="J801" s="215"/>
    </row>
    <row r="802" spans="1:10" x14ac:dyDescent="0.2">
      <c r="A802" s="29"/>
      <c r="B802" s="101"/>
      <c r="C802" s="352"/>
      <c r="D802" s="351" t="s">
        <v>971</v>
      </c>
      <c r="E802" s="108"/>
      <c r="F802" s="149"/>
      <c r="G802" s="35"/>
      <c r="H802" s="215"/>
      <c r="I802" s="215"/>
      <c r="J802" s="215"/>
    </row>
    <row r="803" spans="1:10" x14ac:dyDescent="0.2">
      <c r="A803" s="29">
        <v>2</v>
      </c>
      <c r="B803" s="105"/>
      <c r="C803" s="352" t="s">
        <v>149</v>
      </c>
      <c r="D803" s="357" t="s">
        <v>416</v>
      </c>
      <c r="E803" s="102">
        <v>50</v>
      </c>
      <c r="F803" s="128">
        <v>350</v>
      </c>
      <c r="G803" s="353">
        <f>F803*E803</f>
        <v>17500</v>
      </c>
      <c r="H803" s="419"/>
      <c r="I803" s="419"/>
      <c r="J803" s="419"/>
    </row>
    <row r="804" spans="1:10" x14ac:dyDescent="0.2">
      <c r="A804" s="29"/>
      <c r="B804" s="105"/>
      <c r="C804" s="352"/>
      <c r="D804" s="357" t="s">
        <v>358</v>
      </c>
      <c r="E804" s="102"/>
      <c r="F804" s="128"/>
      <c r="G804" s="353"/>
      <c r="H804" s="419"/>
      <c r="I804" s="419"/>
      <c r="J804" s="419"/>
    </row>
    <row r="805" spans="1:10" x14ac:dyDescent="0.2">
      <c r="A805" s="345" t="s">
        <v>8</v>
      </c>
      <c r="B805" s="105"/>
      <c r="C805" s="352" t="s">
        <v>8</v>
      </c>
      <c r="D805" s="357" t="s">
        <v>8</v>
      </c>
      <c r="E805" s="390" t="s">
        <v>8</v>
      </c>
      <c r="F805" s="384" t="s">
        <v>8</v>
      </c>
      <c r="G805" s="353" t="s">
        <v>8</v>
      </c>
      <c r="H805" s="419"/>
      <c r="I805" s="419"/>
      <c r="J805" s="419"/>
    </row>
    <row r="806" spans="1:10" x14ac:dyDescent="0.2">
      <c r="A806" s="29"/>
      <c r="B806" s="105"/>
      <c r="C806" s="352"/>
      <c r="D806" s="357"/>
      <c r="E806" s="102"/>
      <c r="F806" s="128"/>
      <c r="G806" s="353"/>
      <c r="H806" s="419"/>
      <c r="I806" s="419"/>
      <c r="J806" s="419"/>
    </row>
    <row r="807" spans="1:10" x14ac:dyDescent="0.2">
      <c r="A807" s="29"/>
      <c r="B807" s="151"/>
      <c r="C807" s="119"/>
      <c r="D807" s="339"/>
      <c r="E807" s="108"/>
      <c r="F807" s="277"/>
      <c r="G807" s="353"/>
      <c r="H807" s="419"/>
      <c r="I807" s="419"/>
      <c r="J807" s="419"/>
    </row>
    <row r="808" spans="1:10" x14ac:dyDescent="0.2">
      <c r="A808" s="29"/>
      <c r="B808" s="101"/>
      <c r="C808" s="352"/>
      <c r="D808" s="364"/>
      <c r="E808" s="104"/>
      <c r="F808" s="69"/>
      <c r="G808" s="353"/>
      <c r="H808" s="419"/>
      <c r="I808" s="419"/>
      <c r="J808" s="419"/>
    </row>
    <row r="809" spans="1:10" x14ac:dyDescent="0.2">
      <c r="A809" s="29"/>
      <c r="B809" s="106"/>
      <c r="C809" s="41"/>
      <c r="D809" s="357"/>
      <c r="E809" s="104"/>
      <c r="F809" s="69"/>
      <c r="G809" s="353"/>
      <c r="H809" s="419"/>
      <c r="I809" s="419"/>
      <c r="J809" s="419"/>
    </row>
    <row r="810" spans="1:10" x14ac:dyDescent="0.2">
      <c r="A810" s="29"/>
      <c r="B810" s="105"/>
      <c r="C810" s="352"/>
      <c r="D810" s="357"/>
      <c r="E810" s="108"/>
      <c r="F810" s="278"/>
      <c r="G810" s="353"/>
      <c r="H810" s="419"/>
      <c r="I810" s="419"/>
      <c r="J810" s="419"/>
    </row>
    <row r="811" spans="1:10" x14ac:dyDescent="0.2">
      <c r="A811" s="29"/>
      <c r="B811" s="107"/>
      <c r="C811" s="41"/>
      <c r="D811" s="357"/>
      <c r="E811" s="153"/>
      <c r="F811" s="69"/>
      <c r="G811" s="353"/>
      <c r="H811" s="419"/>
      <c r="I811" s="419"/>
      <c r="J811" s="419"/>
    </row>
    <row r="812" spans="1:10" x14ac:dyDescent="0.2">
      <c r="A812" s="29"/>
      <c r="B812" s="107"/>
      <c r="C812" s="352"/>
      <c r="D812" s="365"/>
      <c r="E812" s="153"/>
      <c r="F812" s="69"/>
      <c r="G812" s="353"/>
      <c r="H812" s="419"/>
      <c r="I812" s="419"/>
      <c r="J812" s="419"/>
    </row>
    <row r="813" spans="1:10" x14ac:dyDescent="0.2">
      <c r="A813" s="29"/>
      <c r="B813" s="101"/>
      <c r="C813" s="41"/>
      <c r="D813" s="365"/>
      <c r="E813" s="108"/>
      <c r="F813" s="432"/>
      <c r="G813" s="353"/>
      <c r="H813" s="419"/>
      <c r="I813" s="419"/>
      <c r="J813" s="419"/>
    </row>
    <row r="814" spans="1:10" x14ac:dyDescent="0.2">
      <c r="A814" s="29"/>
      <c r="B814" s="101"/>
      <c r="C814" s="41"/>
      <c r="D814" s="339"/>
      <c r="E814" s="153"/>
      <c r="F814" s="69"/>
      <c r="G814" s="353"/>
      <c r="H814" s="419"/>
      <c r="I814" s="419"/>
      <c r="J814" s="419"/>
    </row>
    <row r="815" spans="1:10" x14ac:dyDescent="0.2">
      <c r="A815" s="29"/>
      <c r="B815" s="106"/>
      <c r="C815" s="352"/>
      <c r="D815" s="365"/>
      <c r="E815" s="104"/>
      <c r="F815" s="279"/>
      <c r="G815" s="353"/>
      <c r="H815" s="419"/>
      <c r="I815" s="419"/>
      <c r="J815" s="419"/>
    </row>
    <row r="816" spans="1:10" x14ac:dyDescent="0.2">
      <c r="A816" s="29"/>
      <c r="B816" s="105"/>
      <c r="C816" s="41"/>
      <c r="D816" s="400"/>
      <c r="E816" s="104"/>
      <c r="F816" s="279"/>
      <c r="G816" s="353"/>
      <c r="H816" s="419"/>
      <c r="I816" s="419"/>
      <c r="J816" s="419"/>
    </row>
    <row r="817" spans="1:10" x14ac:dyDescent="0.2">
      <c r="A817" s="29"/>
      <c r="B817" s="105"/>
      <c r="C817" s="352"/>
      <c r="D817" s="365"/>
      <c r="E817" s="104"/>
      <c r="F817" s="279"/>
      <c r="G817" s="353"/>
      <c r="H817" s="419"/>
      <c r="I817" s="419"/>
      <c r="J817" s="419"/>
    </row>
    <row r="818" spans="1:10" x14ac:dyDescent="0.2">
      <c r="A818" s="29"/>
      <c r="B818" s="101"/>
      <c r="C818" s="41"/>
      <c r="D818" s="365"/>
      <c r="E818" s="104"/>
      <c r="F818" s="279"/>
      <c r="G818" s="353"/>
      <c r="H818" s="419"/>
      <c r="I818" s="419"/>
      <c r="J818" s="419"/>
    </row>
    <row r="819" spans="1:10" x14ac:dyDescent="0.2">
      <c r="A819" s="29"/>
      <c r="B819" s="101"/>
      <c r="C819" s="352"/>
      <c r="D819" s="357"/>
      <c r="E819" s="104"/>
      <c r="F819" s="279"/>
      <c r="G819" s="353"/>
      <c r="H819" s="419"/>
      <c r="I819" s="419"/>
      <c r="J819" s="419"/>
    </row>
    <row r="820" spans="1:10" x14ac:dyDescent="0.2">
      <c r="A820" s="29"/>
      <c r="B820" s="101"/>
      <c r="C820" s="41"/>
      <c r="D820" s="357"/>
      <c r="E820" s="104"/>
      <c r="F820" s="279"/>
      <c r="G820" s="353"/>
      <c r="H820" s="419"/>
      <c r="I820" s="419"/>
      <c r="J820" s="419"/>
    </row>
    <row r="821" spans="1:10" x14ac:dyDescent="0.2">
      <c r="A821" s="29"/>
      <c r="B821" s="101"/>
      <c r="C821" s="41"/>
      <c r="D821" s="425"/>
      <c r="E821" s="104"/>
      <c r="F821" s="279"/>
      <c r="G821" s="353"/>
      <c r="H821" s="419"/>
      <c r="I821" s="419"/>
      <c r="J821" s="419"/>
    </row>
    <row r="822" spans="1:10" x14ac:dyDescent="0.2">
      <c r="A822" s="29"/>
      <c r="B822" s="101"/>
      <c r="C822" s="352"/>
      <c r="D822" s="365"/>
      <c r="E822" s="104"/>
      <c r="F822" s="279"/>
      <c r="G822" s="353"/>
      <c r="H822" s="419"/>
      <c r="I822" s="419"/>
      <c r="J822" s="419"/>
    </row>
    <row r="823" spans="1:10" x14ac:dyDescent="0.2">
      <c r="A823" s="29"/>
      <c r="B823" s="101"/>
      <c r="C823" s="41"/>
      <c r="D823" s="365"/>
      <c r="E823" s="104"/>
      <c r="F823" s="279"/>
      <c r="G823" s="353"/>
      <c r="H823" s="419"/>
      <c r="I823" s="419"/>
      <c r="J823" s="419"/>
    </row>
    <row r="824" spans="1:10" x14ac:dyDescent="0.2">
      <c r="A824" s="29"/>
      <c r="B824" s="101"/>
      <c r="C824" s="352"/>
      <c r="D824" s="365"/>
      <c r="E824" s="104"/>
      <c r="F824" s="279"/>
      <c r="G824" s="353"/>
      <c r="H824" s="419"/>
      <c r="I824" s="419"/>
      <c r="J824" s="419"/>
    </row>
    <row r="825" spans="1:10" x14ac:dyDescent="0.2">
      <c r="A825" s="29"/>
      <c r="B825" s="101"/>
      <c r="C825" s="41"/>
      <c r="D825" s="365"/>
      <c r="E825" s="104"/>
      <c r="F825" s="279"/>
      <c r="G825" s="353"/>
      <c r="H825" s="419"/>
      <c r="I825" s="419"/>
      <c r="J825" s="419"/>
    </row>
    <row r="826" spans="1:10" x14ac:dyDescent="0.2">
      <c r="A826" s="29"/>
      <c r="B826" s="101"/>
      <c r="C826" s="352"/>
      <c r="D826" s="357"/>
      <c r="E826" s="108"/>
      <c r="F826" s="69"/>
      <c r="G826" s="353"/>
      <c r="H826" s="419"/>
      <c r="I826" s="419"/>
      <c r="J826" s="419"/>
    </row>
    <row r="827" spans="1:10" x14ac:dyDescent="0.2">
      <c r="A827" s="29"/>
      <c r="B827" s="101"/>
      <c r="C827" s="41"/>
      <c r="D827" s="339"/>
      <c r="E827" s="153"/>
      <c r="F827" s="69"/>
      <c r="G827" s="353"/>
      <c r="H827" s="419"/>
      <c r="I827" s="419"/>
      <c r="J827" s="419"/>
    </row>
    <row r="828" spans="1:10" x14ac:dyDescent="0.2">
      <c r="A828" s="29"/>
      <c r="B828" s="101"/>
      <c r="C828" s="352"/>
      <c r="D828" s="400"/>
      <c r="E828" s="102"/>
      <c r="F828" s="69"/>
      <c r="G828" s="353"/>
      <c r="H828" s="419"/>
      <c r="I828" s="419"/>
      <c r="J828" s="419"/>
    </row>
    <row r="829" spans="1:10" x14ac:dyDescent="0.2">
      <c r="A829" s="29"/>
      <c r="B829" s="101"/>
      <c r="C829" s="352"/>
      <c r="D829" s="400"/>
      <c r="E829" s="102"/>
      <c r="F829" s="69"/>
      <c r="G829" s="353"/>
      <c r="H829" s="419"/>
      <c r="I829" s="419"/>
      <c r="J829" s="419"/>
    </row>
    <row r="830" spans="1:10" x14ac:dyDescent="0.2">
      <c r="A830" s="29"/>
      <c r="B830" s="101"/>
      <c r="C830" s="31"/>
      <c r="D830" s="400"/>
      <c r="E830" s="131"/>
      <c r="F830" s="280"/>
      <c r="G830" s="353"/>
      <c r="H830" s="419"/>
      <c r="I830" s="419"/>
      <c r="J830" s="419"/>
    </row>
    <row r="831" spans="1:10" x14ac:dyDescent="0.2">
      <c r="A831" s="29"/>
      <c r="B831" s="101"/>
      <c r="C831" s="352"/>
      <c r="D831" s="406"/>
      <c r="E831" s="108"/>
      <c r="F831" s="276"/>
      <c r="G831" s="353"/>
      <c r="H831" s="419"/>
      <c r="I831" s="419"/>
      <c r="J831" s="419"/>
    </row>
    <row r="832" spans="1:10" x14ac:dyDescent="0.2">
      <c r="A832" s="29"/>
      <c r="B832" s="101"/>
      <c r="C832" s="41"/>
      <c r="D832" s="364"/>
      <c r="E832" s="108"/>
      <c r="F832" s="276"/>
      <c r="G832" s="353"/>
      <c r="H832" s="419"/>
      <c r="I832" s="419"/>
      <c r="J832" s="419"/>
    </row>
    <row r="833" spans="1:10" x14ac:dyDescent="0.2">
      <c r="A833" s="29"/>
      <c r="B833" s="101"/>
      <c r="C833" s="352"/>
      <c r="D833" s="364"/>
      <c r="E833" s="108"/>
      <c r="F833" s="149"/>
      <c r="G833" s="353"/>
      <c r="H833" s="419"/>
      <c r="I833" s="419"/>
      <c r="J833" s="419"/>
    </row>
    <row r="834" spans="1:10" x14ac:dyDescent="0.2">
      <c r="A834" s="61"/>
      <c r="B834" s="101"/>
      <c r="C834" s="41"/>
      <c r="D834" s="364"/>
      <c r="E834" s="108"/>
      <c r="F834" s="149"/>
      <c r="G834" s="353"/>
      <c r="H834" s="419"/>
      <c r="I834" s="419"/>
      <c r="J834" s="419"/>
    </row>
    <row r="835" spans="1:10" ht="13.5" thickBot="1" x14ac:dyDescent="0.25">
      <c r="A835" s="212"/>
      <c r="B835" s="132"/>
      <c r="C835" s="115"/>
      <c r="D835" s="115"/>
      <c r="E835" s="132"/>
      <c r="F835" s="49" t="s">
        <v>15</v>
      </c>
      <c r="G835" s="213">
        <f>SUM(G801:G834)</f>
        <v>27500</v>
      </c>
      <c r="H835" s="246"/>
      <c r="I835" s="246"/>
      <c r="J835" s="246"/>
    </row>
    <row r="836" spans="1:10" ht="13.5" thickTop="1" x14ac:dyDescent="0.2">
      <c r="A836" s="1149" t="s">
        <v>1221</v>
      </c>
      <c r="B836" s="1150"/>
      <c r="C836" s="1150"/>
      <c r="D836" s="1150"/>
      <c r="E836" s="1150"/>
      <c r="F836" s="1150"/>
      <c r="G836" s="1151"/>
      <c r="H836" s="22"/>
      <c r="I836" s="22"/>
      <c r="J836" s="22"/>
    </row>
    <row r="837" spans="1:10" ht="13.5" thickBot="1" x14ac:dyDescent="0.25">
      <c r="A837" s="52"/>
      <c r="B837" s="103"/>
      <c r="C837" s="355" t="s">
        <v>1222</v>
      </c>
      <c r="D837" s="54"/>
      <c r="E837" s="103"/>
      <c r="F837" s="55"/>
      <c r="G837" s="56"/>
    </row>
    <row r="838" spans="1:10" ht="13.5" thickTop="1" x14ac:dyDescent="0.2">
      <c r="A838" s="1130"/>
      <c r="B838" s="1131"/>
      <c r="C838" s="1131"/>
      <c r="D838" s="57" t="s">
        <v>11</v>
      </c>
      <c r="E838" s="1132" t="s">
        <v>12</v>
      </c>
      <c r="F838" s="1132"/>
      <c r="G838" s="1133"/>
      <c r="H838" s="4"/>
      <c r="I838" s="4"/>
      <c r="J838" s="4"/>
    </row>
    <row r="839" spans="1:10" x14ac:dyDescent="0.2">
      <c r="A839" s="1134" t="s">
        <v>17</v>
      </c>
      <c r="B839" s="1135"/>
      <c r="C839" s="1135"/>
      <c r="D839" s="39"/>
      <c r="E839" s="1136"/>
      <c r="F839" s="1137"/>
      <c r="G839" s="1138"/>
      <c r="H839" s="176"/>
      <c r="I839" s="176"/>
      <c r="J839" s="176"/>
    </row>
    <row r="840" spans="1:10" x14ac:dyDescent="0.2">
      <c r="A840" s="1134" t="s">
        <v>38</v>
      </c>
      <c r="B840" s="1135"/>
      <c r="C840" s="1135"/>
      <c r="D840" s="73" t="s">
        <v>478</v>
      </c>
      <c r="E840" s="1139" t="s">
        <v>142</v>
      </c>
      <c r="F840" s="1139"/>
      <c r="G840" s="1140"/>
      <c r="H840" s="1"/>
      <c r="I840" s="1"/>
      <c r="J840" s="1"/>
    </row>
    <row r="841" spans="1:10" ht="13.5" thickBot="1" x14ac:dyDescent="0.25">
      <c r="A841" s="1141" t="s">
        <v>39</v>
      </c>
      <c r="B841" s="1142"/>
      <c r="C841" s="1142"/>
      <c r="D841" s="91" t="s">
        <v>479</v>
      </c>
      <c r="E841" s="1143" t="s">
        <v>0</v>
      </c>
      <c r="F841" s="1143"/>
      <c r="G841" s="1144"/>
      <c r="H841" s="4"/>
      <c r="I841" s="4"/>
      <c r="J841" s="4"/>
    </row>
    <row r="842" spans="1:10" ht="16.5" x14ac:dyDescent="0.25">
      <c r="A842" s="1152" t="s">
        <v>29</v>
      </c>
      <c r="B842" s="1153"/>
      <c r="C842" s="1153"/>
      <c r="D842" s="1153"/>
      <c r="E842" s="1153"/>
      <c r="F842" s="1153"/>
      <c r="G842" s="1154"/>
      <c r="H842" s="251"/>
      <c r="I842" s="251"/>
      <c r="J842" s="251"/>
    </row>
    <row r="843" spans="1:10" x14ac:dyDescent="0.2">
      <c r="A843" s="1155" t="s">
        <v>48</v>
      </c>
      <c r="B843" s="1156"/>
      <c r="C843" s="1156"/>
      <c r="D843" s="1156"/>
      <c r="E843" s="1156"/>
      <c r="F843" s="1156"/>
      <c r="G843" s="1157"/>
      <c r="H843" s="250"/>
      <c r="I843" s="250"/>
      <c r="J843" s="250"/>
    </row>
    <row r="844" spans="1:10" x14ac:dyDescent="0.2">
      <c r="A844" s="1158" t="s">
        <v>49</v>
      </c>
      <c r="B844" s="1159"/>
      <c r="C844" s="1159"/>
      <c r="D844" s="1159"/>
      <c r="E844" s="1159"/>
      <c r="F844" s="1159"/>
      <c r="G844" s="1160"/>
      <c r="H844" s="4"/>
      <c r="I844" s="4"/>
      <c r="J844" s="4"/>
    </row>
    <row r="845" spans="1:10" x14ac:dyDescent="0.2">
      <c r="A845" s="6"/>
      <c r="B845" s="99"/>
      <c r="C845" s="8"/>
      <c r="D845" s="9"/>
      <c r="E845" s="99"/>
      <c r="F845" s="10"/>
      <c r="G845" s="11" t="s">
        <v>20</v>
      </c>
      <c r="H845" s="252"/>
      <c r="I845" s="252"/>
      <c r="J845" s="252"/>
    </row>
    <row r="846" spans="1:10" x14ac:dyDescent="0.2">
      <c r="A846" s="12" t="s">
        <v>1</v>
      </c>
      <c r="B846" s="13"/>
      <c r="C846" s="14" t="s">
        <v>36</v>
      </c>
      <c r="D846" s="13"/>
      <c r="E846" s="343" t="s">
        <v>1349</v>
      </c>
      <c r="F846" s="98"/>
      <c r="G846" s="344" t="s">
        <v>1316</v>
      </c>
      <c r="H846" s="411"/>
      <c r="I846" s="411"/>
      <c r="J846" s="411"/>
    </row>
    <row r="847" spans="1:10" x14ac:dyDescent="0.2">
      <c r="A847" s="17" t="s">
        <v>8</v>
      </c>
      <c r="B847" s="100"/>
      <c r="C847" s="19"/>
      <c r="D847" s="4"/>
      <c r="E847" s="1145"/>
      <c r="F847" s="1146"/>
      <c r="G847" s="20"/>
    </row>
    <row r="848" spans="1:10" x14ac:dyDescent="0.2">
      <c r="A848" s="21" t="s">
        <v>37</v>
      </c>
      <c r="B848" s="22"/>
      <c r="C848" s="22"/>
      <c r="D848" s="22"/>
      <c r="E848" s="23" t="s">
        <v>46</v>
      </c>
      <c r="F848" s="24"/>
      <c r="G848" s="20" t="s">
        <v>50</v>
      </c>
    </row>
    <row r="849" spans="1:10" x14ac:dyDescent="0.2">
      <c r="A849" s="6"/>
      <c r="B849" s="99"/>
      <c r="C849" s="8"/>
      <c r="D849" s="8"/>
      <c r="E849" s="1147"/>
      <c r="F849" s="1148"/>
      <c r="G849" s="25"/>
    </row>
    <row r="850" spans="1:10" ht="26.25" thickBot="1" x14ac:dyDescent="0.25">
      <c r="A850" s="210" t="s">
        <v>47</v>
      </c>
      <c r="B850" s="28" t="s">
        <v>23</v>
      </c>
      <c r="C850" s="28" t="s">
        <v>34</v>
      </c>
      <c r="D850" s="110" t="s">
        <v>53</v>
      </c>
      <c r="E850" s="114" t="s">
        <v>54</v>
      </c>
      <c r="F850" s="111" t="s">
        <v>55</v>
      </c>
      <c r="G850" s="112" t="s">
        <v>35</v>
      </c>
      <c r="H850" s="253"/>
      <c r="I850" s="253"/>
      <c r="J850" s="253"/>
    </row>
    <row r="851" spans="1:10" ht="13.5" thickTop="1" x14ac:dyDescent="0.2">
      <c r="A851" s="29">
        <v>1</v>
      </c>
      <c r="B851" s="101"/>
      <c r="C851" s="352" t="s">
        <v>149</v>
      </c>
      <c r="D851" s="351" t="s">
        <v>1225</v>
      </c>
      <c r="E851" s="108">
        <v>25</v>
      </c>
      <c r="F851" s="149">
        <v>200</v>
      </c>
      <c r="G851" s="35">
        <f>F851*E851</f>
        <v>5000</v>
      </c>
      <c r="H851" s="215"/>
      <c r="I851" s="215"/>
      <c r="J851" s="215"/>
    </row>
    <row r="852" spans="1:10" x14ac:dyDescent="0.2">
      <c r="A852" s="29"/>
      <c r="B852" s="101"/>
      <c r="C852" s="352"/>
      <c r="D852" s="351" t="s">
        <v>1226</v>
      </c>
      <c r="E852" s="108"/>
      <c r="F852" s="149"/>
      <c r="G852" s="35"/>
      <c r="H852" s="215"/>
      <c r="I852" s="215"/>
      <c r="J852" s="215"/>
    </row>
    <row r="853" spans="1:10" x14ac:dyDescent="0.2">
      <c r="A853" s="29">
        <v>2</v>
      </c>
      <c r="B853" s="105"/>
      <c r="C853" s="352" t="s">
        <v>149</v>
      </c>
      <c r="D853" s="357" t="s">
        <v>416</v>
      </c>
      <c r="E853" s="102">
        <v>25</v>
      </c>
      <c r="F853" s="128">
        <v>350</v>
      </c>
      <c r="G853" s="353">
        <f>F853*E853</f>
        <v>8750</v>
      </c>
      <c r="H853" s="419"/>
      <c r="I853" s="419"/>
      <c r="J853" s="419"/>
    </row>
    <row r="854" spans="1:10" x14ac:dyDescent="0.2">
      <c r="A854" s="29"/>
      <c r="B854" s="105"/>
      <c r="C854" s="352"/>
      <c r="D854" s="357" t="s">
        <v>358</v>
      </c>
      <c r="E854" s="102"/>
      <c r="F854" s="128"/>
      <c r="G854" s="353"/>
      <c r="H854" s="419"/>
      <c r="I854" s="419"/>
      <c r="J854" s="419"/>
    </row>
    <row r="855" spans="1:10" x14ac:dyDescent="0.2">
      <c r="A855" s="345" t="s">
        <v>8</v>
      </c>
      <c r="B855" s="105"/>
      <c r="C855" s="352" t="s">
        <v>8</v>
      </c>
      <c r="D855" s="357" t="s">
        <v>8</v>
      </c>
      <c r="E855" s="390" t="s">
        <v>8</v>
      </c>
      <c r="F855" s="384" t="s">
        <v>8</v>
      </c>
      <c r="G855" s="353" t="s">
        <v>8</v>
      </c>
      <c r="H855" s="419"/>
      <c r="I855" s="419"/>
      <c r="J855" s="419"/>
    </row>
    <row r="856" spans="1:10" x14ac:dyDescent="0.2">
      <c r="A856" s="29"/>
      <c r="B856" s="105"/>
      <c r="C856" s="352"/>
      <c r="D856" s="357"/>
      <c r="E856" s="102"/>
      <c r="F856" s="128"/>
      <c r="G856" s="353"/>
      <c r="H856" s="419"/>
      <c r="I856" s="419"/>
      <c r="J856" s="419"/>
    </row>
    <row r="857" spans="1:10" x14ac:dyDescent="0.2">
      <c r="A857" s="29"/>
      <c r="B857" s="151"/>
      <c r="C857" s="119"/>
      <c r="D857" s="339"/>
      <c r="E857" s="108"/>
      <c r="F857" s="277"/>
      <c r="G857" s="353"/>
      <c r="H857" s="419"/>
      <c r="I857" s="419"/>
      <c r="J857" s="419"/>
    </row>
    <row r="858" spans="1:10" x14ac:dyDescent="0.2">
      <c r="A858" s="29"/>
      <c r="B858" s="101"/>
      <c r="C858" s="352"/>
      <c r="D858" s="364"/>
      <c r="E858" s="104"/>
      <c r="F858" s="69"/>
      <c r="G858" s="353"/>
      <c r="H858" s="419"/>
      <c r="I858" s="419"/>
      <c r="J858" s="419"/>
    </row>
    <row r="859" spans="1:10" x14ac:dyDescent="0.2">
      <c r="A859" s="29"/>
      <c r="B859" s="106"/>
      <c r="C859" s="41"/>
      <c r="D859" s="357"/>
      <c r="E859" s="104"/>
      <c r="F859" s="69"/>
      <c r="G859" s="353"/>
      <c r="H859" s="419"/>
      <c r="I859" s="419"/>
      <c r="J859" s="419"/>
    </row>
    <row r="860" spans="1:10" x14ac:dyDescent="0.2">
      <c r="A860" s="29"/>
      <c r="B860" s="105"/>
      <c r="C860" s="352"/>
      <c r="D860" s="357"/>
      <c r="E860" s="108"/>
      <c r="F860" s="278"/>
      <c r="G860" s="353"/>
      <c r="H860" s="419"/>
      <c r="I860" s="419"/>
      <c r="J860" s="419"/>
    </row>
    <row r="861" spans="1:10" x14ac:dyDescent="0.2">
      <c r="A861" s="29"/>
      <c r="B861" s="107"/>
      <c r="C861" s="41"/>
      <c r="D861" s="357"/>
      <c r="E861" s="153"/>
      <c r="F861" s="69"/>
      <c r="G861" s="353"/>
      <c r="H861" s="419"/>
      <c r="I861" s="419"/>
      <c r="J861" s="419"/>
    </row>
    <row r="862" spans="1:10" x14ac:dyDescent="0.2">
      <c r="A862" s="29"/>
      <c r="B862" s="107"/>
      <c r="C862" s="352"/>
      <c r="D862" s="365"/>
      <c r="E862" s="153"/>
      <c r="F862" s="69"/>
      <c r="G862" s="353"/>
      <c r="H862" s="419"/>
      <c r="I862" s="419"/>
      <c r="J862" s="419"/>
    </row>
    <row r="863" spans="1:10" x14ac:dyDescent="0.2">
      <c r="A863" s="29"/>
      <c r="B863" s="101"/>
      <c r="C863" s="41"/>
      <c r="D863" s="365"/>
      <c r="E863" s="108"/>
      <c r="F863" s="432"/>
      <c r="G863" s="353"/>
      <c r="H863" s="419"/>
      <c r="I863" s="419"/>
      <c r="J863" s="419"/>
    </row>
    <row r="864" spans="1:10" x14ac:dyDescent="0.2">
      <c r="A864" s="29"/>
      <c r="B864" s="101"/>
      <c r="C864" s="41"/>
      <c r="D864" s="339"/>
      <c r="E864" s="153"/>
      <c r="F864" s="69"/>
      <c r="G864" s="353"/>
      <c r="H864" s="419"/>
      <c r="I864" s="419"/>
      <c r="J864" s="419"/>
    </row>
    <row r="865" spans="1:10" x14ac:dyDescent="0.2">
      <c r="A865" s="29"/>
      <c r="B865" s="106"/>
      <c r="C865" s="352"/>
      <c r="D865" s="365"/>
      <c r="E865" s="104"/>
      <c r="F865" s="279"/>
      <c r="G865" s="353"/>
      <c r="H865" s="419"/>
      <c r="I865" s="419"/>
      <c r="J865" s="419"/>
    </row>
    <row r="866" spans="1:10" x14ac:dyDescent="0.2">
      <c r="A866" s="29"/>
      <c r="B866" s="105"/>
      <c r="C866" s="41"/>
      <c r="D866" s="400"/>
      <c r="E866" s="104"/>
      <c r="F866" s="279"/>
      <c r="G866" s="353"/>
      <c r="H866" s="419"/>
      <c r="I866" s="419"/>
      <c r="J866" s="419"/>
    </row>
    <row r="867" spans="1:10" x14ac:dyDescent="0.2">
      <c r="A867" s="29"/>
      <c r="B867" s="105"/>
      <c r="C867" s="352"/>
      <c r="D867" s="365"/>
      <c r="E867" s="104"/>
      <c r="F867" s="279"/>
      <c r="G867" s="353"/>
      <c r="H867" s="419"/>
      <c r="I867" s="419"/>
      <c r="J867" s="419"/>
    </row>
    <row r="868" spans="1:10" x14ac:dyDescent="0.2">
      <c r="A868" s="29"/>
      <c r="B868" s="101"/>
      <c r="C868" s="41"/>
      <c r="D868" s="365"/>
      <c r="E868" s="104"/>
      <c r="F868" s="279"/>
      <c r="G868" s="353"/>
      <c r="H868" s="419"/>
      <c r="I868" s="419"/>
      <c r="J868" s="419"/>
    </row>
    <row r="869" spans="1:10" x14ac:dyDescent="0.2">
      <c r="A869" s="29"/>
      <c r="B869" s="101"/>
      <c r="C869" s="352"/>
      <c r="D869" s="357"/>
      <c r="E869" s="104"/>
      <c r="F869" s="279"/>
      <c r="G869" s="353"/>
      <c r="H869" s="419"/>
      <c r="I869" s="419"/>
      <c r="J869" s="419"/>
    </row>
    <row r="870" spans="1:10" x14ac:dyDescent="0.2">
      <c r="A870" s="29"/>
      <c r="B870" s="101"/>
      <c r="C870" s="41"/>
      <c r="D870" s="357"/>
      <c r="E870" s="104"/>
      <c r="F870" s="279"/>
      <c r="G870" s="353"/>
      <c r="H870" s="419"/>
      <c r="I870" s="419"/>
      <c r="J870" s="419"/>
    </row>
    <row r="871" spans="1:10" x14ac:dyDescent="0.2">
      <c r="A871" s="29"/>
      <c r="B871" s="101"/>
      <c r="C871" s="41"/>
      <c r="D871" s="425"/>
      <c r="E871" s="104"/>
      <c r="F871" s="279"/>
      <c r="G871" s="353"/>
      <c r="H871" s="419"/>
      <c r="I871" s="419"/>
      <c r="J871" s="419"/>
    </row>
    <row r="872" spans="1:10" x14ac:dyDescent="0.2">
      <c r="A872" s="29"/>
      <c r="B872" s="101"/>
      <c r="C872" s="352"/>
      <c r="D872" s="365"/>
      <c r="E872" s="104"/>
      <c r="F872" s="279"/>
      <c r="G872" s="353"/>
      <c r="H872" s="419"/>
      <c r="I872" s="419"/>
      <c r="J872" s="419"/>
    </row>
    <row r="873" spans="1:10" x14ac:dyDescent="0.2">
      <c r="A873" s="29"/>
      <c r="B873" s="101"/>
      <c r="C873" s="41"/>
      <c r="D873" s="365"/>
      <c r="E873" s="104"/>
      <c r="F873" s="279"/>
      <c r="G873" s="353"/>
      <c r="H873" s="419"/>
      <c r="I873" s="419"/>
      <c r="J873" s="419"/>
    </row>
    <row r="874" spans="1:10" x14ac:dyDescent="0.2">
      <c r="A874" s="29"/>
      <c r="B874" s="101"/>
      <c r="C874" s="352"/>
      <c r="D874" s="365"/>
      <c r="E874" s="104"/>
      <c r="F874" s="279"/>
      <c r="G874" s="353"/>
      <c r="H874" s="419"/>
      <c r="I874" s="419"/>
      <c r="J874" s="419"/>
    </row>
    <row r="875" spans="1:10" x14ac:dyDescent="0.2">
      <c r="A875" s="29"/>
      <c r="B875" s="101"/>
      <c r="C875" s="41"/>
      <c r="D875" s="365"/>
      <c r="E875" s="104"/>
      <c r="F875" s="279"/>
      <c r="G875" s="353"/>
      <c r="H875" s="419"/>
      <c r="I875" s="419"/>
      <c r="J875" s="419"/>
    </row>
    <row r="876" spans="1:10" x14ac:dyDescent="0.2">
      <c r="A876" s="29"/>
      <c r="B876" s="101"/>
      <c r="C876" s="352"/>
      <c r="D876" s="357"/>
      <c r="E876" s="108"/>
      <c r="F876" s="69"/>
      <c r="G876" s="353"/>
      <c r="H876" s="419"/>
      <c r="I876" s="419"/>
      <c r="J876" s="419"/>
    </row>
    <row r="877" spans="1:10" x14ac:dyDescent="0.2">
      <c r="A877" s="29"/>
      <c r="B877" s="101"/>
      <c r="C877" s="41"/>
      <c r="D877" s="339"/>
      <c r="E877" s="153"/>
      <c r="F877" s="69"/>
      <c r="G877" s="353"/>
      <c r="H877" s="419"/>
      <c r="I877" s="419"/>
      <c r="J877" s="419"/>
    </row>
    <row r="878" spans="1:10" x14ac:dyDescent="0.2">
      <c r="A878" s="29"/>
      <c r="B878" s="101"/>
      <c r="C878" s="352"/>
      <c r="D878" s="400"/>
      <c r="E878" s="102"/>
      <c r="F878" s="69"/>
      <c r="G878" s="353"/>
      <c r="H878" s="419"/>
      <c r="I878" s="419"/>
      <c r="J878" s="419"/>
    </row>
    <row r="879" spans="1:10" x14ac:dyDescent="0.2">
      <c r="A879" s="29"/>
      <c r="B879" s="101"/>
      <c r="C879" s="352"/>
      <c r="D879" s="400"/>
      <c r="E879" s="102"/>
      <c r="F879" s="69"/>
      <c r="G879" s="353"/>
      <c r="H879" s="419"/>
      <c r="I879" s="419"/>
      <c r="J879" s="419"/>
    </row>
    <row r="880" spans="1:10" x14ac:dyDescent="0.2">
      <c r="A880" s="29"/>
      <c r="B880" s="101"/>
      <c r="C880" s="31"/>
      <c r="D880" s="400"/>
      <c r="E880" s="131"/>
      <c r="F880" s="280"/>
      <c r="G880" s="353"/>
      <c r="H880" s="419"/>
      <c r="I880" s="419"/>
      <c r="J880" s="419"/>
    </row>
    <row r="881" spans="1:10" x14ac:dyDescent="0.2">
      <c r="A881" s="29"/>
      <c r="B881" s="101"/>
      <c r="C881" s="352"/>
      <c r="D881" s="406"/>
      <c r="E881" s="108"/>
      <c r="F881" s="276"/>
      <c r="G881" s="353"/>
      <c r="H881" s="419"/>
      <c r="I881" s="419"/>
      <c r="J881" s="419"/>
    </row>
    <row r="882" spans="1:10" x14ac:dyDescent="0.2">
      <c r="A882" s="29"/>
      <c r="B882" s="101"/>
      <c r="C882" s="41"/>
      <c r="D882" s="364"/>
      <c r="E882" s="108"/>
      <c r="F882" s="276"/>
      <c r="G882" s="353"/>
      <c r="H882" s="419"/>
      <c r="I882" s="419"/>
      <c r="J882" s="419"/>
    </row>
    <row r="883" spans="1:10" x14ac:dyDescent="0.2">
      <c r="A883" s="29"/>
      <c r="B883" s="101"/>
      <c r="C883" s="352"/>
      <c r="D883" s="364"/>
      <c r="E883" s="108"/>
      <c r="F883" s="149"/>
      <c r="G883" s="353"/>
      <c r="H883" s="419"/>
      <c r="I883" s="419"/>
      <c r="J883" s="419"/>
    </row>
    <row r="884" spans="1:10" x14ac:dyDescent="0.2">
      <c r="A884" s="61"/>
      <c r="B884" s="101"/>
      <c r="C884" s="41"/>
      <c r="D884" s="364"/>
      <c r="E884" s="108"/>
      <c r="F884" s="149"/>
      <c r="G884" s="353"/>
      <c r="H884" s="419"/>
      <c r="I884" s="419"/>
      <c r="J884" s="419"/>
    </row>
    <row r="885" spans="1:10" ht="13.5" thickBot="1" x14ac:dyDescent="0.25">
      <c r="A885" s="212"/>
      <c r="B885" s="132"/>
      <c r="C885" s="115"/>
      <c r="D885" s="115"/>
      <c r="E885" s="132"/>
      <c r="F885" s="49" t="s">
        <v>15</v>
      </c>
      <c r="G885" s="213">
        <f>SUM(G851:G884)</f>
        <v>13750</v>
      </c>
      <c r="H885" s="246"/>
      <c r="I885" s="246"/>
      <c r="J885" s="246"/>
    </row>
    <row r="886" spans="1:10" ht="13.5" thickTop="1" x14ac:dyDescent="0.2">
      <c r="A886" s="1149" t="s">
        <v>1227</v>
      </c>
      <c r="B886" s="1150"/>
      <c r="C886" s="1150"/>
      <c r="D886" s="1150"/>
      <c r="E886" s="1150"/>
      <c r="F886" s="1150"/>
      <c r="G886" s="1151"/>
      <c r="H886" s="22"/>
      <c r="I886" s="22"/>
      <c r="J886" s="22"/>
    </row>
    <row r="887" spans="1:10" ht="13.5" thickBot="1" x14ac:dyDescent="0.25">
      <c r="A887" s="52"/>
      <c r="B887" s="103"/>
      <c r="C887" s="355" t="s">
        <v>1228</v>
      </c>
      <c r="D887" s="54"/>
      <c r="E887" s="103"/>
      <c r="F887" s="55"/>
      <c r="G887" s="56"/>
    </row>
    <row r="888" spans="1:10" ht="13.5" thickTop="1" x14ac:dyDescent="0.2">
      <c r="A888" s="1130"/>
      <c r="B888" s="1131"/>
      <c r="C888" s="1131"/>
      <c r="D888" s="57" t="s">
        <v>11</v>
      </c>
      <c r="E888" s="1132" t="s">
        <v>12</v>
      </c>
      <c r="F888" s="1132"/>
      <c r="G888" s="1133"/>
      <c r="H888" s="4"/>
      <c r="I888" s="4"/>
      <c r="J888" s="4"/>
    </row>
    <row r="889" spans="1:10" x14ac:dyDescent="0.2">
      <c r="A889" s="1134" t="s">
        <v>17</v>
      </c>
      <c r="B889" s="1135"/>
      <c r="C889" s="1135"/>
      <c r="D889" s="39"/>
      <c r="E889" s="1136"/>
      <c r="F889" s="1137"/>
      <c r="G889" s="1138"/>
      <c r="H889" s="176"/>
      <c r="I889" s="176"/>
      <c r="J889" s="176"/>
    </row>
    <row r="890" spans="1:10" x14ac:dyDescent="0.2">
      <c r="A890" s="1134" t="s">
        <v>38</v>
      </c>
      <c r="B890" s="1135"/>
      <c r="C890" s="1135"/>
      <c r="D890" s="73" t="s">
        <v>478</v>
      </c>
      <c r="E890" s="1139" t="s">
        <v>142</v>
      </c>
      <c r="F890" s="1139"/>
      <c r="G890" s="1140"/>
      <c r="H890" s="1"/>
      <c r="I890" s="1"/>
      <c r="J890" s="1"/>
    </row>
    <row r="891" spans="1:10" ht="13.5" thickBot="1" x14ac:dyDescent="0.25">
      <c r="A891" s="1141" t="s">
        <v>39</v>
      </c>
      <c r="B891" s="1142"/>
      <c r="C891" s="1142"/>
      <c r="D891" s="91" t="s">
        <v>479</v>
      </c>
      <c r="E891" s="1143" t="s">
        <v>0</v>
      </c>
      <c r="F891" s="1143"/>
      <c r="G891" s="1144"/>
      <c r="H891" s="4"/>
      <c r="I891" s="4"/>
      <c r="J891" s="4"/>
    </row>
    <row r="892" spans="1:10" ht="16.5" x14ac:dyDescent="0.25">
      <c r="A892" s="1152" t="s">
        <v>29</v>
      </c>
      <c r="B892" s="1153"/>
      <c r="C892" s="1153"/>
      <c r="D892" s="1153"/>
      <c r="E892" s="1153"/>
      <c r="F892" s="1153"/>
      <c r="G892" s="1154"/>
      <c r="H892" s="251"/>
      <c r="I892" s="251"/>
      <c r="J892" s="251"/>
    </row>
    <row r="893" spans="1:10" x14ac:dyDescent="0.2">
      <c r="A893" s="1155" t="s">
        <v>48</v>
      </c>
      <c r="B893" s="1156"/>
      <c r="C893" s="1156"/>
      <c r="D893" s="1156"/>
      <c r="E893" s="1156"/>
      <c r="F893" s="1156"/>
      <c r="G893" s="1157"/>
      <c r="H893" s="250"/>
      <c r="I893" s="250"/>
      <c r="J893" s="250"/>
    </row>
    <row r="894" spans="1:10" x14ac:dyDescent="0.2">
      <c r="A894" s="1158" t="s">
        <v>49</v>
      </c>
      <c r="B894" s="1159"/>
      <c r="C894" s="1159"/>
      <c r="D894" s="1159"/>
      <c r="E894" s="1159"/>
      <c r="F894" s="1159"/>
      <c r="G894" s="1160"/>
      <c r="H894" s="4"/>
      <c r="I894" s="4"/>
      <c r="J894" s="4"/>
    </row>
    <row r="895" spans="1:10" x14ac:dyDescent="0.2">
      <c r="A895" s="6"/>
      <c r="B895" s="99"/>
      <c r="C895" s="8"/>
      <c r="D895" s="9"/>
      <c r="E895" s="99"/>
      <c r="F895" s="10"/>
      <c r="G895" s="11" t="s">
        <v>20</v>
      </c>
      <c r="H895" s="252"/>
      <c r="I895" s="252"/>
      <c r="J895" s="252"/>
    </row>
    <row r="896" spans="1:10" x14ac:dyDescent="0.2">
      <c r="A896" s="12" t="s">
        <v>1</v>
      </c>
      <c r="B896" s="13"/>
      <c r="C896" s="14" t="s">
        <v>36</v>
      </c>
      <c r="D896" s="13"/>
      <c r="E896" s="343" t="s">
        <v>1376</v>
      </c>
      <c r="F896" s="98"/>
      <c r="G896" s="344" t="s">
        <v>1375</v>
      </c>
      <c r="H896" s="411"/>
      <c r="I896" s="411"/>
      <c r="J896" s="411"/>
    </row>
    <row r="897" spans="1:10" x14ac:dyDescent="0.2">
      <c r="A897" s="17" t="s">
        <v>8</v>
      </c>
      <c r="B897" s="100"/>
      <c r="C897" s="19"/>
      <c r="D897" s="4"/>
      <c r="E897" s="1145"/>
      <c r="F897" s="1146"/>
      <c r="G897" s="20"/>
    </row>
    <row r="898" spans="1:10" x14ac:dyDescent="0.2">
      <c r="A898" s="21" t="s">
        <v>37</v>
      </c>
      <c r="B898" s="22"/>
      <c r="C898" s="22"/>
      <c r="D898" s="22"/>
      <c r="E898" s="23" t="s">
        <v>46</v>
      </c>
      <c r="F898" s="24"/>
      <c r="G898" s="20" t="s">
        <v>50</v>
      </c>
    </row>
    <row r="899" spans="1:10" x14ac:dyDescent="0.2">
      <c r="A899" s="6"/>
      <c r="B899" s="99"/>
      <c r="C899" s="8"/>
      <c r="D899" s="8"/>
      <c r="E899" s="1147"/>
      <c r="F899" s="1148"/>
      <c r="G899" s="25"/>
    </row>
    <row r="900" spans="1:10" ht="26.25" thickBot="1" x14ac:dyDescent="0.25">
      <c r="A900" s="210" t="s">
        <v>47</v>
      </c>
      <c r="B900" s="28" t="s">
        <v>23</v>
      </c>
      <c r="C900" s="28" t="s">
        <v>34</v>
      </c>
      <c r="D900" s="110" t="s">
        <v>53</v>
      </c>
      <c r="E900" s="114" t="s">
        <v>54</v>
      </c>
      <c r="F900" s="111" t="s">
        <v>55</v>
      </c>
      <c r="G900" s="112" t="s">
        <v>35</v>
      </c>
      <c r="H900" s="253"/>
      <c r="I900" s="253"/>
      <c r="J900" s="253"/>
    </row>
    <row r="901" spans="1:10" ht="13.5" thickTop="1" x14ac:dyDescent="0.2">
      <c r="A901" s="29">
        <v>1</v>
      </c>
      <c r="B901" s="101"/>
      <c r="C901" s="352" t="s">
        <v>149</v>
      </c>
      <c r="D901" s="351" t="s">
        <v>1249</v>
      </c>
      <c r="E901" s="108">
        <v>50</v>
      </c>
      <c r="F901" s="149">
        <v>200</v>
      </c>
      <c r="G901" s="35">
        <f>F901*E901</f>
        <v>10000</v>
      </c>
      <c r="H901" s="215"/>
      <c r="I901" s="215"/>
      <c r="J901" s="215"/>
    </row>
    <row r="902" spans="1:10" x14ac:dyDescent="0.2">
      <c r="A902" s="29"/>
      <c r="B902" s="101"/>
      <c r="C902" s="352"/>
      <c r="D902" s="351" t="s">
        <v>415</v>
      </c>
      <c r="E902" s="108"/>
      <c r="F902" s="149"/>
      <c r="G902" s="35"/>
      <c r="H902" s="215"/>
      <c r="I902" s="215"/>
      <c r="J902" s="215"/>
    </row>
    <row r="903" spans="1:10" x14ac:dyDescent="0.2">
      <c r="A903" s="29">
        <v>2</v>
      </c>
      <c r="B903" s="105"/>
      <c r="C903" s="352" t="s">
        <v>149</v>
      </c>
      <c r="D903" s="357" t="s">
        <v>416</v>
      </c>
      <c r="E903" s="102">
        <v>50</v>
      </c>
      <c r="F903" s="128">
        <v>350</v>
      </c>
      <c r="G903" s="353">
        <f>F903*E903</f>
        <v>17500</v>
      </c>
      <c r="H903" s="419"/>
      <c r="I903" s="419"/>
      <c r="J903" s="419"/>
    </row>
    <row r="904" spans="1:10" x14ac:dyDescent="0.2">
      <c r="A904" s="29"/>
      <c r="B904" s="105"/>
      <c r="C904" s="352"/>
      <c r="D904" s="357" t="s">
        <v>358</v>
      </c>
      <c r="E904" s="102"/>
      <c r="F904" s="128"/>
      <c r="G904" s="353"/>
      <c r="H904" s="419"/>
      <c r="I904" s="419"/>
      <c r="J904" s="419"/>
    </row>
    <row r="905" spans="1:10" x14ac:dyDescent="0.2">
      <c r="A905" s="345" t="s">
        <v>8</v>
      </c>
      <c r="B905" s="105"/>
      <c r="C905" s="352" t="s">
        <v>8</v>
      </c>
      <c r="D905" s="357" t="s">
        <v>8</v>
      </c>
      <c r="E905" s="390" t="s">
        <v>8</v>
      </c>
      <c r="F905" s="384" t="s">
        <v>8</v>
      </c>
      <c r="G905" s="353" t="s">
        <v>8</v>
      </c>
      <c r="H905" s="419"/>
      <c r="I905" s="419"/>
      <c r="J905" s="419"/>
    </row>
    <row r="906" spans="1:10" x14ac:dyDescent="0.2">
      <c r="A906" s="29"/>
      <c r="B906" s="105"/>
      <c r="C906" s="352"/>
      <c r="D906" s="357"/>
      <c r="E906" s="102"/>
      <c r="F906" s="128"/>
      <c r="G906" s="353"/>
      <c r="H906" s="419"/>
      <c r="I906" s="419"/>
      <c r="J906" s="419"/>
    </row>
    <row r="907" spans="1:10" x14ac:dyDescent="0.2">
      <c r="A907" s="29"/>
      <c r="B907" s="151"/>
      <c r="C907" s="119"/>
      <c r="D907" s="339"/>
      <c r="E907" s="108"/>
      <c r="F907" s="277"/>
      <c r="G907" s="353"/>
      <c r="H907" s="419"/>
      <c r="I907" s="419"/>
      <c r="J907" s="419"/>
    </row>
    <row r="908" spans="1:10" x14ac:dyDescent="0.2">
      <c r="A908" s="29"/>
      <c r="B908" s="101"/>
      <c r="C908" s="352"/>
      <c r="D908" s="364"/>
      <c r="E908" s="104"/>
      <c r="F908" s="69"/>
      <c r="G908" s="353"/>
      <c r="H908" s="419"/>
      <c r="I908" s="419"/>
      <c r="J908" s="419"/>
    </row>
    <row r="909" spans="1:10" x14ac:dyDescent="0.2">
      <c r="A909" s="29"/>
      <c r="B909" s="106"/>
      <c r="C909" s="41"/>
      <c r="D909" s="357"/>
      <c r="E909" s="104"/>
      <c r="F909" s="69"/>
      <c r="G909" s="353"/>
      <c r="H909" s="419"/>
      <c r="I909" s="419"/>
      <c r="J909" s="419"/>
    </row>
    <row r="910" spans="1:10" x14ac:dyDescent="0.2">
      <c r="A910" s="29"/>
      <c r="B910" s="105"/>
      <c r="C910" s="352"/>
      <c r="D910" s="357"/>
      <c r="E910" s="108"/>
      <c r="F910" s="278"/>
      <c r="G910" s="353"/>
      <c r="H910" s="419"/>
      <c r="I910" s="419"/>
      <c r="J910" s="419"/>
    </row>
    <row r="911" spans="1:10" x14ac:dyDescent="0.2">
      <c r="A911" s="29"/>
      <c r="B911" s="107"/>
      <c r="C911" s="41"/>
      <c r="D911" s="357"/>
      <c r="E911" s="153"/>
      <c r="F911" s="69"/>
      <c r="G911" s="353"/>
      <c r="H911" s="419"/>
      <c r="I911" s="419"/>
      <c r="J911" s="419"/>
    </row>
    <row r="912" spans="1:10" x14ac:dyDescent="0.2">
      <c r="A912" s="29"/>
      <c r="B912" s="107"/>
      <c r="C912" s="352"/>
      <c r="D912" s="365"/>
      <c r="E912" s="153"/>
      <c r="F912" s="69"/>
      <c r="G912" s="353"/>
      <c r="H912" s="419"/>
      <c r="I912" s="419"/>
      <c r="J912" s="419"/>
    </row>
    <row r="913" spans="1:10" x14ac:dyDescent="0.2">
      <c r="A913" s="29"/>
      <c r="B913" s="101"/>
      <c r="C913" s="41"/>
      <c r="D913" s="365"/>
      <c r="E913" s="108"/>
      <c r="F913" s="432"/>
      <c r="G913" s="353"/>
      <c r="H913" s="419"/>
      <c r="I913" s="419"/>
      <c r="J913" s="419"/>
    </row>
    <row r="914" spans="1:10" x14ac:dyDescent="0.2">
      <c r="A914" s="29"/>
      <c r="B914" s="101"/>
      <c r="C914" s="41"/>
      <c r="D914" s="339"/>
      <c r="E914" s="153"/>
      <c r="F914" s="69"/>
      <c r="G914" s="353"/>
      <c r="H914" s="419"/>
      <c r="I914" s="419"/>
      <c r="J914" s="419"/>
    </row>
    <row r="915" spans="1:10" x14ac:dyDescent="0.2">
      <c r="A915" s="29"/>
      <c r="B915" s="106"/>
      <c r="C915" s="352"/>
      <c r="D915" s="365"/>
      <c r="E915" s="104"/>
      <c r="F915" s="279"/>
      <c r="G915" s="353"/>
      <c r="H915" s="419"/>
      <c r="I915" s="419"/>
      <c r="J915" s="419"/>
    </row>
    <row r="916" spans="1:10" x14ac:dyDescent="0.2">
      <c r="A916" s="29"/>
      <c r="B916" s="105"/>
      <c r="C916" s="41"/>
      <c r="D916" s="400"/>
      <c r="E916" s="104"/>
      <c r="F916" s="279"/>
      <c r="G916" s="353"/>
      <c r="H916" s="419"/>
      <c r="I916" s="419"/>
      <c r="J916" s="419"/>
    </row>
    <row r="917" spans="1:10" x14ac:dyDescent="0.2">
      <c r="A917" s="29"/>
      <c r="B917" s="105"/>
      <c r="C917" s="352"/>
      <c r="D917" s="365"/>
      <c r="E917" s="104"/>
      <c r="F917" s="279"/>
      <c r="G917" s="353"/>
      <c r="H917" s="419"/>
      <c r="I917" s="419"/>
      <c r="J917" s="419"/>
    </row>
    <row r="918" spans="1:10" x14ac:dyDescent="0.2">
      <c r="A918" s="29"/>
      <c r="B918" s="101"/>
      <c r="C918" s="41"/>
      <c r="D918" s="365"/>
      <c r="E918" s="104"/>
      <c r="F918" s="279"/>
      <c r="G918" s="353"/>
      <c r="H918" s="419"/>
      <c r="I918" s="419"/>
      <c r="J918" s="419"/>
    </row>
    <row r="919" spans="1:10" x14ac:dyDescent="0.2">
      <c r="A919" s="29"/>
      <c r="B919" s="101"/>
      <c r="C919" s="352"/>
      <c r="D919" s="357"/>
      <c r="E919" s="104"/>
      <c r="F919" s="279"/>
      <c r="G919" s="353"/>
      <c r="H919" s="419"/>
      <c r="I919" s="419"/>
      <c r="J919" s="419"/>
    </row>
    <row r="920" spans="1:10" x14ac:dyDescent="0.2">
      <c r="A920" s="29"/>
      <c r="B920" s="101"/>
      <c r="C920" s="41"/>
      <c r="D920" s="357"/>
      <c r="E920" s="104"/>
      <c r="F920" s="279"/>
      <c r="G920" s="353"/>
      <c r="H920" s="419"/>
      <c r="I920" s="419"/>
      <c r="J920" s="419"/>
    </row>
    <row r="921" spans="1:10" x14ac:dyDescent="0.2">
      <c r="A921" s="29"/>
      <c r="B921" s="101"/>
      <c r="C921" s="41"/>
      <c r="D921" s="425"/>
      <c r="E921" s="104"/>
      <c r="F921" s="279"/>
      <c r="G921" s="353"/>
      <c r="H921" s="419"/>
      <c r="I921" s="419"/>
      <c r="J921" s="419"/>
    </row>
    <row r="922" spans="1:10" x14ac:dyDescent="0.2">
      <c r="A922" s="29"/>
      <c r="B922" s="101"/>
      <c r="C922" s="352"/>
      <c r="D922" s="365"/>
      <c r="E922" s="104"/>
      <c r="F922" s="279"/>
      <c r="G922" s="353"/>
      <c r="H922" s="419"/>
      <c r="I922" s="419"/>
      <c r="J922" s="419"/>
    </row>
    <row r="923" spans="1:10" x14ac:dyDescent="0.2">
      <c r="A923" s="29"/>
      <c r="B923" s="101"/>
      <c r="C923" s="41"/>
      <c r="D923" s="365"/>
      <c r="E923" s="104"/>
      <c r="F923" s="279"/>
      <c r="G923" s="353"/>
      <c r="H923" s="419"/>
      <c r="I923" s="419"/>
      <c r="J923" s="419"/>
    </row>
    <row r="924" spans="1:10" x14ac:dyDescent="0.2">
      <c r="A924" s="29"/>
      <c r="B924" s="101"/>
      <c r="C924" s="352"/>
      <c r="D924" s="365"/>
      <c r="E924" s="104"/>
      <c r="F924" s="279"/>
      <c r="G924" s="353"/>
      <c r="H924" s="419"/>
      <c r="I924" s="419"/>
      <c r="J924" s="419"/>
    </row>
    <row r="925" spans="1:10" x14ac:dyDescent="0.2">
      <c r="A925" s="29"/>
      <c r="B925" s="101"/>
      <c r="C925" s="41"/>
      <c r="D925" s="365"/>
      <c r="E925" s="104"/>
      <c r="F925" s="279"/>
      <c r="G925" s="353"/>
      <c r="H925" s="419"/>
      <c r="I925" s="419"/>
      <c r="J925" s="419"/>
    </row>
    <row r="926" spans="1:10" x14ac:dyDescent="0.2">
      <c r="A926" s="29"/>
      <c r="B926" s="101"/>
      <c r="C926" s="352"/>
      <c r="D926" s="357"/>
      <c r="E926" s="108"/>
      <c r="F926" s="69"/>
      <c r="G926" s="353"/>
      <c r="H926" s="419"/>
      <c r="I926" s="419"/>
      <c r="J926" s="419"/>
    </row>
    <row r="927" spans="1:10" x14ac:dyDescent="0.2">
      <c r="A927" s="29"/>
      <c r="B927" s="101"/>
      <c r="C927" s="41"/>
      <c r="D927" s="339"/>
      <c r="E927" s="153"/>
      <c r="F927" s="69"/>
      <c r="G927" s="353"/>
      <c r="H927" s="419"/>
      <c r="I927" s="419"/>
      <c r="J927" s="419"/>
    </row>
    <row r="928" spans="1:10" x14ac:dyDescent="0.2">
      <c r="A928" s="29"/>
      <c r="B928" s="101"/>
      <c r="C928" s="352"/>
      <c r="D928" s="400"/>
      <c r="E928" s="102"/>
      <c r="F928" s="69"/>
      <c r="G928" s="353"/>
      <c r="H928" s="419"/>
      <c r="I928" s="419"/>
      <c r="J928" s="419"/>
    </row>
    <row r="929" spans="1:10" x14ac:dyDescent="0.2">
      <c r="A929" s="29"/>
      <c r="B929" s="101"/>
      <c r="C929" s="352"/>
      <c r="D929" s="400"/>
      <c r="E929" s="102"/>
      <c r="F929" s="69"/>
      <c r="G929" s="353"/>
      <c r="H929" s="419"/>
      <c r="I929" s="419"/>
      <c r="J929" s="419"/>
    </row>
    <row r="930" spans="1:10" x14ac:dyDescent="0.2">
      <c r="A930" s="29"/>
      <c r="B930" s="101"/>
      <c r="C930" s="31"/>
      <c r="D930" s="400"/>
      <c r="E930" s="131"/>
      <c r="F930" s="280"/>
      <c r="G930" s="353"/>
      <c r="H930" s="419"/>
      <c r="I930" s="419"/>
      <c r="J930" s="419"/>
    </row>
    <row r="931" spans="1:10" x14ac:dyDescent="0.2">
      <c r="A931" s="29"/>
      <c r="B931" s="101"/>
      <c r="C931" s="352"/>
      <c r="D931" s="406"/>
      <c r="E931" s="108"/>
      <c r="F931" s="276"/>
      <c r="G931" s="353"/>
      <c r="H931" s="419"/>
      <c r="I931" s="419"/>
      <c r="J931" s="419"/>
    </row>
    <row r="932" spans="1:10" x14ac:dyDescent="0.2">
      <c r="A932" s="29"/>
      <c r="B932" s="101"/>
      <c r="C932" s="41"/>
      <c r="D932" s="364"/>
      <c r="E932" s="108"/>
      <c r="F932" s="276"/>
      <c r="G932" s="353"/>
      <c r="H932" s="419"/>
      <c r="I932" s="419"/>
      <c r="J932" s="419"/>
    </row>
    <row r="933" spans="1:10" x14ac:dyDescent="0.2">
      <c r="A933" s="29"/>
      <c r="B933" s="101"/>
      <c r="C933" s="352"/>
      <c r="D933" s="364"/>
      <c r="E933" s="108"/>
      <c r="F933" s="149"/>
      <c r="G933" s="353"/>
      <c r="H933" s="419"/>
      <c r="I933" s="419"/>
      <c r="J933" s="419"/>
    </row>
    <row r="934" spans="1:10" x14ac:dyDescent="0.2">
      <c r="A934" s="61"/>
      <c r="B934" s="101"/>
      <c r="C934" s="41"/>
      <c r="D934" s="364"/>
      <c r="E934" s="108"/>
      <c r="F934" s="149"/>
      <c r="G934" s="353"/>
      <c r="H934" s="419"/>
      <c r="I934" s="419"/>
      <c r="J934" s="419"/>
    </row>
    <row r="935" spans="1:10" ht="13.5" thickBot="1" x14ac:dyDescent="0.25">
      <c r="A935" s="212"/>
      <c r="B935" s="132"/>
      <c r="C935" s="115"/>
      <c r="D935" s="115"/>
      <c r="E935" s="132"/>
      <c r="F935" s="49" t="s">
        <v>15</v>
      </c>
      <c r="G935" s="213">
        <f>SUM(G901:G934)</f>
        <v>27500</v>
      </c>
      <c r="H935" s="246"/>
      <c r="I935" s="246"/>
      <c r="J935" s="246"/>
    </row>
    <row r="936" spans="1:10" ht="13.5" thickTop="1" x14ac:dyDescent="0.2">
      <c r="A936" s="1149" t="s">
        <v>1250</v>
      </c>
      <c r="B936" s="1150"/>
      <c r="C936" s="1150"/>
      <c r="D936" s="1150"/>
      <c r="E936" s="1150"/>
      <c r="F936" s="1150"/>
      <c r="G936" s="1151"/>
      <c r="H936" s="22"/>
      <c r="I936" s="22"/>
      <c r="J936" s="22"/>
    </row>
    <row r="937" spans="1:10" ht="13.5" thickBot="1" x14ac:dyDescent="0.25">
      <c r="A937" s="52"/>
      <c r="B937" s="103"/>
      <c r="C937" s="355" t="s">
        <v>1251</v>
      </c>
      <c r="D937" s="54"/>
      <c r="E937" s="103"/>
      <c r="F937" s="55"/>
      <c r="G937" s="56"/>
    </row>
    <row r="938" spans="1:10" ht="13.5" thickTop="1" x14ac:dyDescent="0.2">
      <c r="A938" s="1130"/>
      <c r="B938" s="1131"/>
      <c r="C938" s="1131"/>
      <c r="D938" s="57" t="s">
        <v>11</v>
      </c>
      <c r="E938" s="1132" t="s">
        <v>12</v>
      </c>
      <c r="F938" s="1132"/>
      <c r="G938" s="1133"/>
      <c r="H938" s="4"/>
      <c r="I938" s="4"/>
      <c r="J938" s="4"/>
    </row>
    <row r="939" spans="1:10" x14ac:dyDescent="0.2">
      <c r="A939" s="1134" t="s">
        <v>17</v>
      </c>
      <c r="B939" s="1135"/>
      <c r="C939" s="1135"/>
      <c r="D939" s="39"/>
      <c r="E939" s="1136"/>
      <c r="F939" s="1137"/>
      <c r="G939" s="1138"/>
      <c r="H939" s="176"/>
      <c r="I939" s="176"/>
      <c r="J939" s="176"/>
    </row>
    <row r="940" spans="1:10" x14ac:dyDescent="0.2">
      <c r="A940" s="1134" t="s">
        <v>38</v>
      </c>
      <c r="B940" s="1135"/>
      <c r="C940" s="1135"/>
      <c r="D940" s="73" t="s">
        <v>478</v>
      </c>
      <c r="E940" s="1139" t="s">
        <v>142</v>
      </c>
      <c r="F940" s="1139"/>
      <c r="G940" s="1140"/>
      <c r="H940" s="1"/>
      <c r="I940" s="1"/>
      <c r="J940" s="1"/>
    </row>
    <row r="941" spans="1:10" ht="13.5" thickBot="1" x14ac:dyDescent="0.25">
      <c r="A941" s="1141" t="s">
        <v>39</v>
      </c>
      <c r="B941" s="1142"/>
      <c r="C941" s="1142"/>
      <c r="D941" s="91" t="s">
        <v>479</v>
      </c>
      <c r="E941" s="1143" t="s">
        <v>0</v>
      </c>
      <c r="F941" s="1143"/>
      <c r="G941" s="1144"/>
      <c r="H941" s="4"/>
      <c r="I941" s="4"/>
      <c r="J941" s="4"/>
    </row>
    <row r="942" spans="1:10" ht="16.5" x14ac:dyDescent="0.25">
      <c r="A942" s="1152" t="s">
        <v>29</v>
      </c>
      <c r="B942" s="1153"/>
      <c r="C942" s="1153"/>
      <c r="D942" s="1153"/>
      <c r="E942" s="1153"/>
      <c r="F942" s="1153"/>
      <c r="G942" s="1154"/>
      <c r="H942" s="251"/>
      <c r="I942" s="251"/>
      <c r="J942" s="251"/>
    </row>
    <row r="943" spans="1:10" x14ac:dyDescent="0.2">
      <c r="A943" s="1155" t="s">
        <v>48</v>
      </c>
      <c r="B943" s="1156"/>
      <c r="C943" s="1156"/>
      <c r="D943" s="1156"/>
      <c r="E943" s="1156"/>
      <c r="F943" s="1156"/>
      <c r="G943" s="1157"/>
      <c r="H943" s="250"/>
      <c r="I943" s="250"/>
      <c r="J943" s="250"/>
    </row>
    <row r="944" spans="1:10" x14ac:dyDescent="0.2">
      <c r="A944" s="1158" t="s">
        <v>49</v>
      </c>
      <c r="B944" s="1159"/>
      <c r="C944" s="1159"/>
      <c r="D944" s="1159"/>
      <c r="E944" s="1159"/>
      <c r="F944" s="1159"/>
      <c r="G944" s="1160"/>
      <c r="H944" s="4"/>
      <c r="I944" s="4"/>
      <c r="J944" s="4"/>
    </row>
    <row r="945" spans="1:10" x14ac:dyDescent="0.2">
      <c r="A945" s="6"/>
      <c r="B945" s="99"/>
      <c r="C945" s="8"/>
      <c r="D945" s="9"/>
      <c r="E945" s="99"/>
      <c r="F945" s="10"/>
      <c r="G945" s="11" t="s">
        <v>20</v>
      </c>
      <c r="H945" s="252"/>
      <c r="I945" s="252"/>
      <c r="J945" s="252"/>
    </row>
    <row r="946" spans="1:10" x14ac:dyDescent="0.2">
      <c r="A946" s="12" t="s">
        <v>1</v>
      </c>
      <c r="B946" s="13"/>
      <c r="C946" s="14" t="s">
        <v>36</v>
      </c>
      <c r="D946" s="13"/>
      <c r="E946" s="343" t="s">
        <v>1460</v>
      </c>
      <c r="F946" s="98"/>
      <c r="G946" s="344" t="s">
        <v>1378</v>
      </c>
      <c r="H946" s="411"/>
      <c r="I946" s="411"/>
      <c r="J946" s="411"/>
    </row>
    <row r="947" spans="1:10" x14ac:dyDescent="0.2">
      <c r="A947" s="17" t="s">
        <v>8</v>
      </c>
      <c r="B947" s="100"/>
      <c r="C947" s="19"/>
      <c r="D947" s="4"/>
      <c r="E947" s="1145"/>
      <c r="F947" s="1146"/>
      <c r="G947" s="20"/>
    </row>
    <row r="948" spans="1:10" x14ac:dyDescent="0.2">
      <c r="A948" s="21" t="s">
        <v>37</v>
      </c>
      <c r="B948" s="22"/>
      <c r="C948" s="22"/>
      <c r="D948" s="22"/>
      <c r="E948" s="23" t="s">
        <v>46</v>
      </c>
      <c r="F948" s="24"/>
      <c r="G948" s="20" t="s">
        <v>50</v>
      </c>
    </row>
    <row r="949" spans="1:10" x14ac:dyDescent="0.2">
      <c r="A949" s="6"/>
      <c r="B949" s="99"/>
      <c r="C949" s="8"/>
      <c r="D949" s="8"/>
      <c r="E949" s="1147"/>
      <c r="F949" s="1148"/>
      <c r="G949" s="25"/>
    </row>
    <row r="950" spans="1:10" ht="26.25" thickBot="1" x14ac:dyDescent="0.25">
      <c r="A950" s="210" t="s">
        <v>47</v>
      </c>
      <c r="B950" s="28" t="s">
        <v>23</v>
      </c>
      <c r="C950" s="28" t="s">
        <v>34</v>
      </c>
      <c r="D950" s="110" t="s">
        <v>53</v>
      </c>
      <c r="E950" s="114" t="s">
        <v>54</v>
      </c>
      <c r="F950" s="111" t="s">
        <v>55</v>
      </c>
      <c r="G950" s="558" t="s">
        <v>151</v>
      </c>
      <c r="H950" s="616"/>
      <c r="I950" s="616"/>
      <c r="J950" s="616"/>
    </row>
    <row r="951" spans="1:10" ht="13.5" thickTop="1" x14ac:dyDescent="0.2">
      <c r="A951" s="29">
        <v>1</v>
      </c>
      <c r="B951" s="101"/>
      <c r="C951" s="352" t="s">
        <v>149</v>
      </c>
      <c r="D951" s="351" t="s">
        <v>1379</v>
      </c>
      <c r="E951" s="108">
        <v>500</v>
      </c>
      <c r="F951" s="149">
        <v>200</v>
      </c>
      <c r="G951" s="35">
        <f>F951*E951</f>
        <v>100000</v>
      </c>
      <c r="H951" s="215"/>
      <c r="I951" s="215"/>
      <c r="J951" s="215"/>
    </row>
    <row r="952" spans="1:10" x14ac:dyDescent="0.2">
      <c r="A952" s="29"/>
      <c r="B952" s="101"/>
      <c r="C952" s="352"/>
      <c r="D952" s="351" t="s">
        <v>1380</v>
      </c>
      <c r="E952" s="108"/>
      <c r="F952" s="149"/>
      <c r="G952" s="35"/>
      <c r="H952" s="215"/>
      <c r="I952" s="215"/>
      <c r="J952" s="215"/>
    </row>
    <row r="953" spans="1:10" x14ac:dyDescent="0.2">
      <c r="A953" s="29">
        <v>2</v>
      </c>
      <c r="B953" s="105"/>
      <c r="C953" s="352" t="s">
        <v>149</v>
      </c>
      <c r="D953" s="357" t="s">
        <v>416</v>
      </c>
      <c r="E953" s="102">
        <v>500</v>
      </c>
      <c r="F953" s="128">
        <v>350</v>
      </c>
      <c r="G953" s="353">
        <f>F953*E953</f>
        <v>175000</v>
      </c>
      <c r="H953" s="419"/>
      <c r="I953" s="419"/>
      <c r="J953" s="419"/>
    </row>
    <row r="954" spans="1:10" x14ac:dyDescent="0.2">
      <c r="A954" s="29"/>
      <c r="B954" s="105"/>
      <c r="C954" s="352"/>
      <c r="D954" s="357" t="s">
        <v>415</v>
      </c>
      <c r="E954" s="102"/>
      <c r="F954" s="128"/>
      <c r="G954" s="353"/>
      <c r="H954" s="419"/>
      <c r="I954" s="419"/>
      <c r="J954" s="419"/>
    </row>
    <row r="955" spans="1:10" x14ac:dyDescent="0.2">
      <c r="A955" s="345" t="s">
        <v>8</v>
      </c>
      <c r="B955" s="105"/>
      <c r="C955" s="352"/>
      <c r="D955" s="357"/>
      <c r="E955" s="390"/>
      <c r="F955" s="384"/>
      <c r="G955" s="353" t="s">
        <v>8</v>
      </c>
      <c r="H955" s="419"/>
      <c r="I955" s="419"/>
      <c r="J955" s="419"/>
    </row>
    <row r="956" spans="1:10" x14ac:dyDescent="0.2">
      <c r="A956" s="29"/>
      <c r="B956" s="105"/>
      <c r="C956" s="352"/>
      <c r="D956" s="357"/>
      <c r="E956" s="102"/>
      <c r="F956" s="128"/>
      <c r="G956" s="353"/>
      <c r="H956" s="419"/>
      <c r="I956" s="419"/>
      <c r="J956" s="419"/>
    </row>
    <row r="957" spans="1:10" x14ac:dyDescent="0.2">
      <c r="A957" s="29"/>
      <c r="B957" s="151"/>
      <c r="C957" s="119"/>
      <c r="D957" s="339"/>
      <c r="E957" s="108"/>
      <c r="F957" s="277"/>
      <c r="G957" s="353"/>
      <c r="H957" s="419"/>
      <c r="I957" s="419"/>
      <c r="J957" s="419"/>
    </row>
    <row r="958" spans="1:10" x14ac:dyDescent="0.2">
      <c r="A958" s="29"/>
      <c r="B958" s="101"/>
      <c r="C958" s="352"/>
      <c r="D958" s="364"/>
      <c r="E958" s="104"/>
      <c r="F958" s="69"/>
      <c r="G958" s="353"/>
      <c r="H958" s="419"/>
      <c r="I958" s="419"/>
      <c r="J958" s="419"/>
    </row>
    <row r="959" spans="1:10" x14ac:dyDescent="0.2">
      <c r="A959" s="29"/>
      <c r="B959" s="106"/>
      <c r="C959" s="41"/>
      <c r="D959" s="357"/>
      <c r="E959" s="104"/>
      <c r="F959" s="69"/>
      <c r="G959" s="353"/>
      <c r="H959" s="419"/>
      <c r="I959" s="419"/>
      <c r="J959" s="419"/>
    </row>
    <row r="960" spans="1:10" x14ac:dyDescent="0.2">
      <c r="A960" s="29"/>
      <c r="B960" s="105"/>
      <c r="C960" s="352"/>
      <c r="D960" s="357"/>
      <c r="E960" s="108"/>
      <c r="F960" s="278"/>
      <c r="G960" s="353"/>
      <c r="H960" s="419"/>
      <c r="I960" s="419"/>
      <c r="J960" s="419"/>
    </row>
    <row r="961" spans="1:10" x14ac:dyDescent="0.2">
      <c r="A961" s="29"/>
      <c r="B961" s="107"/>
      <c r="C961" s="41"/>
      <c r="D961" s="357"/>
      <c r="E961" s="153"/>
      <c r="F961" s="69"/>
      <c r="G961" s="353"/>
      <c r="H961" s="419"/>
      <c r="I961" s="419"/>
      <c r="J961" s="419"/>
    </row>
    <row r="962" spans="1:10" x14ac:dyDescent="0.2">
      <c r="A962" s="29"/>
      <c r="B962" s="107"/>
      <c r="C962" s="352"/>
      <c r="D962" s="365"/>
      <c r="E962" s="153"/>
      <c r="F962" s="69"/>
      <c r="G962" s="353"/>
      <c r="H962" s="419"/>
      <c r="I962" s="419"/>
      <c r="J962" s="419"/>
    </row>
    <row r="963" spans="1:10" x14ac:dyDescent="0.2">
      <c r="A963" s="29"/>
      <c r="B963" s="101"/>
      <c r="C963" s="41"/>
      <c r="D963" s="365"/>
      <c r="E963" s="108"/>
      <c r="F963" s="432"/>
      <c r="G963" s="353"/>
      <c r="H963" s="419"/>
      <c r="I963" s="419"/>
      <c r="J963" s="419"/>
    </row>
    <row r="964" spans="1:10" x14ac:dyDescent="0.2">
      <c r="A964" s="29"/>
      <c r="B964" s="101"/>
      <c r="C964" s="41"/>
      <c r="D964" s="339"/>
      <c r="E964" s="153"/>
      <c r="F964" s="69"/>
      <c r="G964" s="353"/>
      <c r="H964" s="419"/>
      <c r="I964" s="419"/>
      <c r="J964" s="419"/>
    </row>
    <row r="965" spans="1:10" x14ac:dyDescent="0.2">
      <c r="A965" s="29"/>
      <c r="B965" s="106"/>
      <c r="C965" s="352"/>
      <c r="D965" s="365"/>
      <c r="E965" s="104"/>
      <c r="F965" s="279"/>
      <c r="G965" s="353"/>
      <c r="H965" s="419"/>
      <c r="I965" s="419"/>
      <c r="J965" s="419"/>
    </row>
    <row r="966" spans="1:10" x14ac:dyDescent="0.2">
      <c r="A966" s="29"/>
      <c r="B966" s="105"/>
      <c r="C966" s="41"/>
      <c r="D966" s="400"/>
      <c r="E966" s="104"/>
      <c r="F966" s="279"/>
      <c r="G966" s="353"/>
      <c r="H966" s="419"/>
      <c r="I966" s="419"/>
      <c r="J966" s="419"/>
    </row>
    <row r="967" spans="1:10" x14ac:dyDescent="0.2">
      <c r="A967" s="29"/>
      <c r="B967" s="105"/>
      <c r="C967" s="352"/>
      <c r="D967" s="365"/>
      <c r="E967" s="104"/>
      <c r="F967" s="279"/>
      <c r="G967" s="353"/>
      <c r="H967" s="419"/>
      <c r="I967" s="419"/>
      <c r="J967" s="419"/>
    </row>
    <row r="968" spans="1:10" x14ac:dyDescent="0.2">
      <c r="A968" s="29"/>
      <c r="B968" s="101"/>
      <c r="C968" s="41"/>
      <c r="D968" s="365"/>
      <c r="E968" s="104"/>
      <c r="F968" s="279"/>
      <c r="G968" s="353"/>
      <c r="H968" s="419"/>
      <c r="I968" s="419"/>
      <c r="J968" s="419"/>
    </row>
    <row r="969" spans="1:10" x14ac:dyDescent="0.2">
      <c r="A969" s="29"/>
      <c r="B969" s="101"/>
      <c r="C969" s="352"/>
      <c r="D969" s="357"/>
      <c r="E969" s="104"/>
      <c r="F969" s="279"/>
      <c r="G969" s="353"/>
      <c r="H969" s="419"/>
      <c r="I969" s="419"/>
      <c r="J969" s="419"/>
    </row>
    <row r="970" spans="1:10" x14ac:dyDescent="0.2">
      <c r="A970" s="29"/>
      <c r="B970" s="101"/>
      <c r="C970" s="41"/>
      <c r="D970" s="357"/>
      <c r="E970" s="104"/>
      <c r="F970" s="279"/>
      <c r="G970" s="353"/>
      <c r="H970" s="419"/>
      <c r="I970" s="419"/>
      <c r="J970" s="419"/>
    </row>
    <row r="971" spans="1:10" x14ac:dyDescent="0.2">
      <c r="A971" s="29"/>
      <c r="B971" s="101"/>
      <c r="C971" s="41"/>
      <c r="D971" s="425"/>
      <c r="E971" s="104"/>
      <c r="F971" s="279"/>
      <c r="G971" s="353"/>
      <c r="H971" s="419"/>
      <c r="I971" s="419"/>
      <c r="J971" s="419"/>
    </row>
    <row r="972" spans="1:10" x14ac:dyDescent="0.2">
      <c r="A972" s="29"/>
      <c r="B972" s="101"/>
      <c r="C972" s="352"/>
      <c r="D972" s="365"/>
      <c r="E972" s="104"/>
      <c r="F972" s="279"/>
      <c r="G972" s="353"/>
      <c r="H972" s="419"/>
      <c r="I972" s="419"/>
      <c r="J972" s="419"/>
    </row>
    <row r="973" spans="1:10" x14ac:dyDescent="0.2">
      <c r="A973" s="29"/>
      <c r="B973" s="101"/>
      <c r="C973" s="41"/>
      <c r="D973" s="365"/>
      <c r="E973" s="104"/>
      <c r="F973" s="279"/>
      <c r="G973" s="353"/>
      <c r="H973" s="419"/>
      <c r="I973" s="419"/>
      <c r="J973" s="419"/>
    </row>
    <row r="974" spans="1:10" x14ac:dyDescent="0.2">
      <c r="A974" s="29"/>
      <c r="B974" s="101"/>
      <c r="C974" s="352"/>
      <c r="D974" s="365"/>
      <c r="E974" s="104"/>
      <c r="F974" s="279"/>
      <c r="G974" s="353"/>
      <c r="H974" s="419"/>
      <c r="I974" s="419"/>
      <c r="J974" s="419"/>
    </row>
    <row r="975" spans="1:10" x14ac:dyDescent="0.2">
      <c r="A975" s="29"/>
      <c r="B975" s="101"/>
      <c r="C975" s="41"/>
      <c r="D975" s="365"/>
      <c r="E975" s="104"/>
      <c r="F975" s="279"/>
      <c r="G975" s="353"/>
      <c r="H975" s="419"/>
      <c r="I975" s="419"/>
      <c r="J975" s="419"/>
    </row>
    <row r="976" spans="1:10" x14ac:dyDescent="0.2">
      <c r="A976" s="29"/>
      <c r="B976" s="101"/>
      <c r="C976" s="352"/>
      <c r="D976" s="357"/>
      <c r="E976" s="108"/>
      <c r="F976" s="69"/>
      <c r="G976" s="353"/>
      <c r="H976" s="419"/>
      <c r="I976" s="419"/>
      <c r="J976" s="419"/>
    </row>
    <row r="977" spans="1:14" x14ac:dyDescent="0.2">
      <c r="A977" s="29"/>
      <c r="B977" s="101"/>
      <c r="C977" s="41"/>
      <c r="D977" s="339"/>
      <c r="E977" s="153"/>
      <c r="F977" s="69"/>
      <c r="G977" s="353"/>
      <c r="H977" s="419"/>
      <c r="I977" s="419"/>
      <c r="J977" s="419"/>
    </row>
    <row r="978" spans="1:14" x14ac:dyDescent="0.2">
      <c r="A978" s="29"/>
      <c r="B978" s="101"/>
      <c r="C978" s="352"/>
      <c r="D978" s="400"/>
      <c r="E978" s="102"/>
      <c r="F978" s="69"/>
      <c r="G978" s="353"/>
      <c r="H978" s="419"/>
      <c r="I978" s="419"/>
      <c r="J978" s="419"/>
    </row>
    <row r="979" spans="1:14" x14ac:dyDescent="0.2">
      <c r="A979" s="29"/>
      <c r="B979" s="101"/>
      <c r="C979" s="352"/>
      <c r="D979" s="400"/>
      <c r="E979" s="102"/>
      <c r="F979" s="69"/>
      <c r="G979" s="353"/>
      <c r="H979" s="419"/>
      <c r="I979" s="419"/>
      <c r="J979" s="419"/>
    </row>
    <row r="980" spans="1:14" x14ac:dyDescent="0.2">
      <c r="A980" s="29"/>
      <c r="B980" s="101"/>
      <c r="C980" s="31"/>
      <c r="D980" s="400"/>
      <c r="E980" s="131"/>
      <c r="F980" s="280"/>
      <c r="G980" s="353"/>
      <c r="H980" s="419"/>
      <c r="I980" s="419"/>
      <c r="J980" s="419"/>
    </row>
    <row r="981" spans="1:14" x14ac:dyDescent="0.2">
      <c r="A981" s="29"/>
      <c r="B981" s="101"/>
      <c r="C981" s="352"/>
      <c r="D981" s="406"/>
      <c r="E981" s="108"/>
      <c r="F981" s="276"/>
      <c r="G981" s="353"/>
      <c r="H981" s="419"/>
      <c r="I981" s="419"/>
      <c r="J981" s="419"/>
    </row>
    <row r="982" spans="1:14" x14ac:dyDescent="0.2">
      <c r="A982" s="29"/>
      <c r="B982" s="101"/>
      <c r="C982" s="41"/>
      <c r="D982" s="364"/>
      <c r="E982" s="108"/>
      <c r="F982" s="276"/>
      <c r="G982" s="353"/>
      <c r="H982" s="419"/>
      <c r="I982" s="419"/>
      <c r="J982" s="419"/>
    </row>
    <row r="983" spans="1:14" x14ac:dyDescent="0.2">
      <c r="A983" s="29"/>
      <c r="B983" s="101"/>
      <c r="C983" s="352"/>
      <c r="D983" s="364"/>
      <c r="E983" s="108"/>
      <c r="F983" s="149"/>
      <c r="G983" s="353"/>
      <c r="H983" s="419"/>
      <c r="I983" s="419"/>
      <c r="J983" s="419"/>
    </row>
    <row r="984" spans="1:14" x14ac:dyDescent="0.2">
      <c r="A984" s="61"/>
      <c r="B984" s="101"/>
      <c r="C984" s="41"/>
      <c r="D984" s="364"/>
      <c r="E984" s="108"/>
      <c r="F984" s="149"/>
      <c r="G984" s="353"/>
      <c r="H984" s="419"/>
      <c r="I984" s="419"/>
      <c r="J984" s="419"/>
    </row>
    <row r="985" spans="1:14" ht="13.5" thickBot="1" x14ac:dyDescent="0.25">
      <c r="A985" s="212"/>
      <c r="B985" s="132"/>
      <c r="C985" s="115"/>
      <c r="D985" s="115"/>
      <c r="E985" s="132"/>
      <c r="F985" s="49" t="s">
        <v>15</v>
      </c>
      <c r="G985" s="213">
        <f>SUM(G951:G984)</f>
        <v>275000</v>
      </c>
      <c r="H985" s="246"/>
      <c r="I985" s="246"/>
      <c r="J985" s="246"/>
    </row>
    <row r="986" spans="1:14" ht="13.5" thickTop="1" x14ac:dyDescent="0.2">
      <c r="A986" s="1149" t="s">
        <v>1381</v>
      </c>
      <c r="B986" s="1150"/>
      <c r="C986" s="1150"/>
      <c r="D986" s="1150"/>
      <c r="E986" s="1150"/>
      <c r="F986" s="1150"/>
      <c r="G986" s="1151"/>
      <c r="H986" s="22"/>
      <c r="I986" s="22"/>
      <c r="J986" s="22"/>
    </row>
    <row r="987" spans="1:14" ht="13.5" thickBot="1" x14ac:dyDescent="0.25">
      <c r="A987" s="52"/>
      <c r="B987" s="103"/>
      <c r="C987" s="355" t="s">
        <v>8</v>
      </c>
      <c r="D987" s="54"/>
      <c r="E987" s="103"/>
      <c r="F987" s="55"/>
      <c r="G987" s="56"/>
    </row>
    <row r="988" spans="1:14" ht="13.5" thickTop="1" x14ac:dyDescent="0.2">
      <c r="A988" s="1130"/>
      <c r="B988" s="1131"/>
      <c r="C988" s="1131"/>
      <c r="D988" s="57" t="s">
        <v>11</v>
      </c>
      <c r="E988" s="1132" t="s">
        <v>12</v>
      </c>
      <c r="F988" s="1132"/>
      <c r="G988" s="1133"/>
      <c r="H988" s="4"/>
      <c r="I988" s="4"/>
      <c r="J988" s="4"/>
    </row>
    <row r="989" spans="1:14" x14ac:dyDescent="0.2">
      <c r="A989" s="1134" t="s">
        <v>17</v>
      </c>
      <c r="B989" s="1135"/>
      <c r="C989" s="1135"/>
      <c r="D989" s="39"/>
      <c r="E989" s="1136"/>
      <c r="F989" s="1137"/>
      <c r="G989" s="1138"/>
      <c r="H989" s="176"/>
      <c r="I989" s="176"/>
      <c r="J989" s="176"/>
    </row>
    <row r="990" spans="1:14" x14ac:dyDescent="0.2">
      <c r="A990" s="1134" t="s">
        <v>38</v>
      </c>
      <c r="B990" s="1135"/>
      <c r="C990" s="1135"/>
      <c r="D990" s="73" t="s">
        <v>478</v>
      </c>
      <c r="E990" s="1139" t="s">
        <v>142</v>
      </c>
      <c r="F990" s="1139"/>
      <c r="G990" s="1140"/>
      <c r="H990" s="1"/>
      <c r="I990" s="1"/>
      <c r="J990" s="1"/>
    </row>
    <row r="991" spans="1:14" ht="13.5" thickBot="1" x14ac:dyDescent="0.25">
      <c r="A991" s="1141" t="s">
        <v>39</v>
      </c>
      <c r="B991" s="1142"/>
      <c r="C991" s="1142"/>
      <c r="D991" s="91" t="s">
        <v>479</v>
      </c>
      <c r="E991" s="1143" t="s">
        <v>0</v>
      </c>
      <c r="F991" s="1143"/>
      <c r="G991" s="1144"/>
      <c r="H991" s="4"/>
      <c r="I991" s="4"/>
      <c r="J991" s="4"/>
    </row>
    <row r="992" spans="1:14" s="411" customFormat="1" ht="16.5" x14ac:dyDescent="0.25">
      <c r="A992" s="1152" t="s">
        <v>29</v>
      </c>
      <c r="B992" s="1153"/>
      <c r="C992" s="1153"/>
      <c r="D992" s="1153"/>
      <c r="E992" s="1153"/>
      <c r="F992" s="1153"/>
      <c r="G992" s="1154"/>
      <c r="H992" s="251"/>
      <c r="I992" s="251"/>
      <c r="J992" s="251"/>
      <c r="K992" s="251"/>
      <c r="L992" s="251"/>
      <c r="M992" s="251"/>
      <c r="N992" s="251"/>
    </row>
    <row r="993" spans="1:18" s="411" customFormat="1" x14ac:dyDescent="0.2">
      <c r="A993" s="1155" t="s">
        <v>48</v>
      </c>
      <c r="B993" s="1156"/>
      <c r="C993" s="1156"/>
      <c r="D993" s="1156"/>
      <c r="E993" s="1156"/>
      <c r="F993" s="1156"/>
      <c r="G993" s="1157"/>
      <c r="H993" s="250"/>
      <c r="I993" s="250"/>
      <c r="J993" s="250"/>
      <c r="K993" s="250"/>
      <c r="L993" s="250"/>
      <c r="M993" s="250"/>
      <c r="N993" s="250"/>
    </row>
    <row r="994" spans="1:18" s="411" customFormat="1" x14ac:dyDescent="0.2">
      <c r="A994" s="1183" t="s">
        <v>49</v>
      </c>
      <c r="B994" s="1184"/>
      <c r="C994" s="1184"/>
      <c r="D994" s="1184"/>
      <c r="E994" s="1184"/>
      <c r="F994" s="1184"/>
      <c r="G994" s="1185"/>
      <c r="H994" s="367"/>
      <c r="I994" s="367"/>
      <c r="J994" s="367"/>
      <c r="K994" s="367"/>
      <c r="L994" s="367"/>
      <c r="M994" s="367"/>
      <c r="N994" s="367"/>
    </row>
    <row r="995" spans="1:18" s="411" customFormat="1" x14ac:dyDescent="0.2">
      <c r="A995" s="368"/>
      <c r="B995" s="369"/>
      <c r="C995" s="370"/>
      <c r="D995" s="371"/>
      <c r="E995" s="369"/>
      <c r="F995" s="372"/>
      <c r="G995" s="373" t="s">
        <v>411</v>
      </c>
      <c r="H995" s="559"/>
      <c r="I995" s="559"/>
      <c r="J995" s="559"/>
      <c r="K995" s="559"/>
      <c r="L995" s="559"/>
      <c r="M995" s="559"/>
      <c r="N995" s="559"/>
    </row>
    <row r="996" spans="1:18" s="411" customFormat="1" x14ac:dyDescent="0.2">
      <c r="A996" s="374" t="s">
        <v>1</v>
      </c>
      <c r="B996" s="375"/>
      <c r="C996" s="14" t="s">
        <v>36</v>
      </c>
      <c r="D996" s="375"/>
      <c r="E996" s="343" t="s">
        <v>1524</v>
      </c>
      <c r="F996" s="376"/>
      <c r="G996" s="344" t="s">
        <v>1484</v>
      </c>
    </row>
    <row r="997" spans="1:18" s="411" customFormat="1" x14ac:dyDescent="0.2">
      <c r="A997" s="342" t="s">
        <v>8</v>
      </c>
      <c r="B997" s="377"/>
      <c r="C997" s="19"/>
      <c r="D997" s="367"/>
      <c r="E997" s="1167"/>
      <c r="F997" s="1168"/>
      <c r="G997" s="378"/>
    </row>
    <row r="998" spans="1:18" s="411" customFormat="1" x14ac:dyDescent="0.2">
      <c r="A998" s="354" t="s">
        <v>37</v>
      </c>
      <c r="B998" s="358"/>
      <c r="C998" s="358"/>
      <c r="D998" s="358"/>
      <c r="E998" s="379" t="s">
        <v>46</v>
      </c>
      <c r="F998" s="380"/>
      <c r="G998" s="378" t="s">
        <v>50</v>
      </c>
    </row>
    <row r="999" spans="1:18" s="411" customFormat="1" x14ac:dyDescent="0.2">
      <c r="A999" s="368"/>
      <c r="B999" s="369"/>
      <c r="C999" s="370"/>
      <c r="D999" s="370"/>
      <c r="E999" s="1169"/>
      <c r="F999" s="1170"/>
      <c r="G999" s="381"/>
    </row>
    <row r="1000" spans="1:18" s="411" customFormat="1" ht="26.25" thickBot="1" x14ac:dyDescent="0.25">
      <c r="A1000" s="210" t="s">
        <v>47</v>
      </c>
      <c r="B1000" s="28" t="s">
        <v>23</v>
      </c>
      <c r="C1000" s="28" t="s">
        <v>34</v>
      </c>
      <c r="D1000" s="110" t="s">
        <v>53</v>
      </c>
      <c r="E1000" s="114" t="s">
        <v>54</v>
      </c>
      <c r="F1000" s="111" t="s">
        <v>55</v>
      </c>
      <c r="G1000" s="112" t="s">
        <v>35</v>
      </c>
      <c r="H1000" s="253"/>
      <c r="I1000" s="253"/>
      <c r="J1000" s="253"/>
      <c r="K1000" s="253"/>
      <c r="L1000" s="253"/>
      <c r="M1000" s="253"/>
      <c r="N1000" s="253"/>
    </row>
    <row r="1001" spans="1:18" s="411" customFormat="1" ht="13.5" thickTop="1" x14ac:dyDescent="0.2">
      <c r="A1001" s="345">
        <v>1</v>
      </c>
      <c r="B1001" s="389"/>
      <c r="C1001" s="352" t="s">
        <v>1461</v>
      </c>
      <c r="D1001" s="357" t="s">
        <v>1462</v>
      </c>
      <c r="E1001" s="390">
        <v>4</v>
      </c>
      <c r="F1001" s="432">
        <v>254</v>
      </c>
      <c r="G1001" s="353">
        <f>F1001*E1001</f>
        <v>1016</v>
      </c>
      <c r="H1001" s="419"/>
      <c r="I1001" s="419"/>
      <c r="J1001" s="419"/>
      <c r="K1001" s="419"/>
      <c r="L1001" s="419"/>
      <c r="M1001" s="419"/>
      <c r="N1001" s="419"/>
      <c r="Q1001" s="418"/>
      <c r="R1001" s="555">
        <f>Q1001*P1001</f>
        <v>0</v>
      </c>
    </row>
    <row r="1002" spans="1:18" s="411" customFormat="1" x14ac:dyDescent="0.2">
      <c r="A1002" s="345">
        <f>A1001+1</f>
        <v>2</v>
      </c>
      <c r="B1002" s="389"/>
      <c r="C1002" s="352" t="s">
        <v>1461</v>
      </c>
      <c r="D1002" s="357" t="s">
        <v>1486</v>
      </c>
      <c r="E1002" s="390">
        <v>3.8450000000000002</v>
      </c>
      <c r="F1002" s="432">
        <v>306</v>
      </c>
      <c r="G1002" s="353">
        <f t="shared" ref="G1002:G1032" si="3">F1002*E1002</f>
        <v>1176.5700000000002</v>
      </c>
      <c r="H1002" s="419"/>
      <c r="I1002" s="419"/>
      <c r="J1002" s="419"/>
      <c r="K1002" s="419"/>
      <c r="L1002" s="419"/>
      <c r="M1002" s="419"/>
      <c r="N1002" s="419"/>
      <c r="Q1002" s="418"/>
      <c r="R1002" s="555">
        <f t="shared" ref="R1002:R1003" si="4">Q1002*P1002</f>
        <v>0</v>
      </c>
    </row>
    <row r="1003" spans="1:18" s="411" customFormat="1" x14ac:dyDescent="0.2">
      <c r="A1003" s="345">
        <f t="shared" ref="A1003:A1032" si="5">A1002+1</f>
        <v>3</v>
      </c>
      <c r="B1003" s="389"/>
      <c r="C1003" s="352" t="s">
        <v>1461</v>
      </c>
      <c r="D1003" s="357" t="s">
        <v>1487</v>
      </c>
      <c r="E1003" s="388">
        <v>9.1300000000000008</v>
      </c>
      <c r="F1003" s="560">
        <v>194</v>
      </c>
      <c r="G1003" s="353">
        <f t="shared" si="3"/>
        <v>1771.2200000000003</v>
      </c>
      <c r="H1003" s="419"/>
      <c r="I1003" s="419"/>
      <c r="J1003" s="419"/>
      <c r="K1003" s="419"/>
      <c r="L1003" s="419"/>
      <c r="M1003" s="419"/>
      <c r="N1003" s="419"/>
      <c r="Q1003" s="418"/>
      <c r="R1003" s="555">
        <f t="shared" si="4"/>
        <v>0</v>
      </c>
    </row>
    <row r="1004" spans="1:18" s="411" customFormat="1" x14ac:dyDescent="0.2">
      <c r="A1004" s="345">
        <f t="shared" si="5"/>
        <v>4</v>
      </c>
      <c r="B1004" s="389"/>
      <c r="C1004" s="352" t="s">
        <v>1461</v>
      </c>
      <c r="D1004" s="357" t="s">
        <v>1465</v>
      </c>
      <c r="E1004" s="390">
        <v>3.0049999999999999</v>
      </c>
      <c r="F1004" s="432">
        <v>194</v>
      </c>
      <c r="G1004" s="353">
        <f t="shared" si="3"/>
        <v>582.97</v>
      </c>
      <c r="H1004" s="419"/>
      <c r="I1004" s="419"/>
      <c r="J1004" s="419"/>
      <c r="K1004" s="419"/>
      <c r="L1004" s="419"/>
      <c r="M1004" s="419"/>
      <c r="N1004" s="419"/>
      <c r="R1004" s="555">
        <f>SUM(R1001:R1003)</f>
        <v>0</v>
      </c>
    </row>
    <row r="1005" spans="1:18" s="411" customFormat="1" x14ac:dyDescent="0.2">
      <c r="A1005" s="345">
        <f t="shared" si="5"/>
        <v>5</v>
      </c>
      <c r="B1005" s="389"/>
      <c r="C1005" s="352" t="s">
        <v>1461</v>
      </c>
      <c r="D1005" s="357" t="s">
        <v>1464</v>
      </c>
      <c r="E1005" s="390">
        <v>2.0449999999999999</v>
      </c>
      <c r="F1005" s="432">
        <v>124</v>
      </c>
      <c r="G1005" s="353">
        <f t="shared" si="3"/>
        <v>253.57999999999998</v>
      </c>
      <c r="H1005" s="419"/>
      <c r="I1005" s="419"/>
      <c r="J1005" s="419"/>
      <c r="K1005" s="419"/>
      <c r="L1005" s="419"/>
      <c r="M1005" s="419"/>
      <c r="N1005" s="419"/>
    </row>
    <row r="1006" spans="1:18" s="411" customFormat="1" x14ac:dyDescent="0.2">
      <c r="A1006" s="345">
        <f t="shared" si="5"/>
        <v>6</v>
      </c>
      <c r="B1006" s="389"/>
      <c r="C1006" s="352" t="s">
        <v>1461</v>
      </c>
      <c r="D1006" s="364" t="s">
        <v>1463</v>
      </c>
      <c r="E1006" s="390">
        <v>1.98</v>
      </c>
      <c r="F1006" s="432">
        <v>184</v>
      </c>
      <c r="G1006" s="353">
        <f t="shared" si="3"/>
        <v>364.32</v>
      </c>
      <c r="H1006" s="419"/>
      <c r="I1006" s="419"/>
      <c r="J1006" s="419"/>
      <c r="K1006" s="419"/>
      <c r="L1006" s="419"/>
      <c r="M1006" s="419"/>
      <c r="N1006" s="419"/>
    </row>
    <row r="1007" spans="1:18" s="411" customFormat="1" x14ac:dyDescent="0.2">
      <c r="A1007" s="345">
        <f t="shared" si="5"/>
        <v>7</v>
      </c>
      <c r="B1007" s="391"/>
      <c r="C1007" s="366" t="s">
        <v>177</v>
      </c>
      <c r="D1007" s="364" t="s">
        <v>1488</v>
      </c>
      <c r="E1007" s="388">
        <v>1</v>
      </c>
      <c r="F1007" s="560">
        <v>136.75</v>
      </c>
      <c r="G1007" s="353">
        <f t="shared" si="3"/>
        <v>136.75</v>
      </c>
      <c r="H1007" s="419"/>
      <c r="I1007" s="419"/>
      <c r="J1007" s="419"/>
      <c r="K1007" s="419"/>
      <c r="L1007" s="419"/>
      <c r="M1007" s="419"/>
      <c r="N1007" s="419"/>
      <c r="Q1007" s="418"/>
      <c r="R1007" s="555">
        <f>Q1007*P1007</f>
        <v>0</v>
      </c>
    </row>
    <row r="1008" spans="1:18" s="411" customFormat="1" x14ac:dyDescent="0.2">
      <c r="A1008" s="345">
        <f t="shared" si="5"/>
        <v>8</v>
      </c>
      <c r="B1008" s="382"/>
      <c r="C1008" s="352" t="s">
        <v>177</v>
      </c>
      <c r="D1008" s="364" t="s">
        <v>1517</v>
      </c>
      <c r="E1008" s="395">
        <v>1</v>
      </c>
      <c r="F1008" s="432">
        <v>227.25</v>
      </c>
      <c r="G1008" s="353">
        <f t="shared" si="3"/>
        <v>227.25</v>
      </c>
      <c r="H1008" s="419"/>
      <c r="I1008" s="419"/>
      <c r="J1008" s="419"/>
      <c r="K1008" s="419"/>
      <c r="L1008" s="419"/>
      <c r="M1008" s="419"/>
      <c r="N1008" s="419"/>
      <c r="Q1008" s="418"/>
      <c r="R1008" s="555">
        <f t="shared" ref="R1008:R1013" si="6">Q1008*P1008</f>
        <v>0</v>
      </c>
    </row>
    <row r="1009" spans="1:18" s="411" customFormat="1" x14ac:dyDescent="0.2">
      <c r="A1009" s="345">
        <f t="shared" si="5"/>
        <v>9</v>
      </c>
      <c r="B1009" s="394"/>
      <c r="C1009" s="352" t="s">
        <v>177</v>
      </c>
      <c r="D1009" s="357" t="s">
        <v>1489</v>
      </c>
      <c r="E1009" s="395">
        <v>1</v>
      </c>
      <c r="F1009" s="432">
        <v>181.95</v>
      </c>
      <c r="G1009" s="353">
        <f t="shared" si="3"/>
        <v>181.95</v>
      </c>
      <c r="H1009" s="419"/>
      <c r="I1009" s="419"/>
      <c r="J1009" s="419"/>
      <c r="K1009" s="419"/>
      <c r="L1009" s="419"/>
      <c r="M1009" s="419"/>
      <c r="N1009" s="419"/>
      <c r="Q1009" s="418"/>
      <c r="R1009" s="555">
        <f t="shared" si="6"/>
        <v>0</v>
      </c>
    </row>
    <row r="1010" spans="1:18" s="411" customFormat="1" x14ac:dyDescent="0.2">
      <c r="A1010" s="345">
        <f t="shared" si="5"/>
        <v>10</v>
      </c>
      <c r="B1010" s="394"/>
      <c r="C1010" s="352" t="s">
        <v>177</v>
      </c>
      <c r="D1010" s="357" t="s">
        <v>1490</v>
      </c>
      <c r="E1010" s="395">
        <v>1</v>
      </c>
      <c r="F1010" s="432">
        <v>229</v>
      </c>
      <c r="G1010" s="353">
        <f t="shared" si="3"/>
        <v>229</v>
      </c>
      <c r="H1010" s="419"/>
      <c r="I1010" s="419"/>
      <c r="J1010" s="419"/>
      <c r="K1010" s="419"/>
      <c r="L1010" s="419"/>
      <c r="M1010" s="419"/>
      <c r="N1010" s="419"/>
      <c r="Q1010" s="418"/>
      <c r="R1010" s="555">
        <f t="shared" si="6"/>
        <v>0</v>
      </c>
    </row>
    <row r="1011" spans="1:18" s="411" customFormat="1" x14ac:dyDescent="0.2">
      <c r="A1011" s="345">
        <f t="shared" si="5"/>
        <v>11</v>
      </c>
      <c r="B1011" s="397"/>
      <c r="C1011" s="352" t="s">
        <v>149</v>
      </c>
      <c r="D1011" s="357" t="s">
        <v>1467</v>
      </c>
      <c r="E1011" s="398">
        <v>2</v>
      </c>
      <c r="F1011" s="432">
        <v>87</v>
      </c>
      <c r="G1011" s="353">
        <f t="shared" si="3"/>
        <v>174</v>
      </c>
      <c r="H1011" s="419"/>
      <c r="I1011" s="419"/>
      <c r="J1011" s="419"/>
      <c r="K1011" s="419"/>
      <c r="L1011" s="419"/>
      <c r="M1011" s="419"/>
      <c r="N1011" s="419"/>
      <c r="Q1011" s="418"/>
      <c r="R1011" s="555">
        <f t="shared" si="6"/>
        <v>0</v>
      </c>
    </row>
    <row r="1012" spans="1:18" s="411" customFormat="1" x14ac:dyDescent="0.2">
      <c r="A1012" s="345">
        <f t="shared" si="5"/>
        <v>12</v>
      </c>
      <c r="B1012" s="397"/>
      <c r="C1012" s="352" t="s">
        <v>149</v>
      </c>
      <c r="D1012" s="365" t="s">
        <v>1491</v>
      </c>
      <c r="E1012" s="398">
        <v>2</v>
      </c>
      <c r="F1012" s="432">
        <v>60.5</v>
      </c>
      <c r="G1012" s="353">
        <f t="shared" si="3"/>
        <v>121</v>
      </c>
      <c r="H1012" s="419"/>
      <c r="I1012" s="419"/>
      <c r="J1012" s="419"/>
      <c r="K1012" s="419"/>
      <c r="L1012" s="419"/>
      <c r="M1012" s="419"/>
      <c r="N1012" s="419"/>
      <c r="Q1012" s="418"/>
      <c r="R1012" s="555">
        <f t="shared" si="6"/>
        <v>0</v>
      </c>
    </row>
    <row r="1013" spans="1:18" s="411" customFormat="1" x14ac:dyDescent="0.2">
      <c r="A1013" s="345">
        <f t="shared" si="5"/>
        <v>13</v>
      </c>
      <c r="B1013" s="397"/>
      <c r="C1013" s="352" t="s">
        <v>149</v>
      </c>
      <c r="D1013" s="365" t="s">
        <v>1492</v>
      </c>
      <c r="E1013" s="398">
        <v>2</v>
      </c>
      <c r="F1013" s="432">
        <v>60.5</v>
      </c>
      <c r="G1013" s="353">
        <f t="shared" si="3"/>
        <v>121</v>
      </c>
      <c r="H1013" s="419"/>
      <c r="I1013" s="419"/>
      <c r="J1013" s="419"/>
      <c r="K1013" s="419"/>
      <c r="L1013" s="419"/>
      <c r="M1013" s="419"/>
      <c r="N1013" s="419"/>
      <c r="Q1013" s="418"/>
      <c r="R1013" s="555">
        <f t="shared" si="6"/>
        <v>0</v>
      </c>
    </row>
    <row r="1014" spans="1:18" s="411" customFormat="1" x14ac:dyDescent="0.2">
      <c r="A1014" s="345">
        <f t="shared" si="5"/>
        <v>14</v>
      </c>
      <c r="B1014" s="382"/>
      <c r="C1014" s="352" t="s">
        <v>149</v>
      </c>
      <c r="D1014" s="365" t="s">
        <v>1466</v>
      </c>
      <c r="E1014" s="388">
        <v>2</v>
      </c>
      <c r="F1014" s="432">
        <v>66.75</v>
      </c>
      <c r="G1014" s="353">
        <f t="shared" si="3"/>
        <v>133.5</v>
      </c>
      <c r="H1014" s="419"/>
      <c r="I1014" s="419"/>
      <c r="J1014" s="419"/>
      <c r="K1014" s="419"/>
      <c r="L1014" s="419"/>
      <c r="M1014" s="419"/>
      <c r="N1014" s="419"/>
      <c r="R1014" s="555">
        <f>SUM(R1007:R1013)</f>
        <v>0</v>
      </c>
    </row>
    <row r="1015" spans="1:18" s="411" customFormat="1" x14ac:dyDescent="0.2">
      <c r="A1015" s="345">
        <f t="shared" si="5"/>
        <v>15</v>
      </c>
      <c r="B1015" s="382"/>
      <c r="C1015" s="352" t="s">
        <v>1468</v>
      </c>
      <c r="D1015" s="365" t="s">
        <v>1493</v>
      </c>
      <c r="E1015" s="398">
        <v>6</v>
      </c>
      <c r="F1015" s="561">
        <v>40.799999999999997</v>
      </c>
      <c r="G1015" s="353">
        <f t="shared" si="3"/>
        <v>244.79999999999998</v>
      </c>
      <c r="H1015" s="419"/>
      <c r="I1015" s="419"/>
      <c r="J1015" s="419"/>
      <c r="K1015" s="419"/>
      <c r="L1015" s="419"/>
      <c r="M1015" s="419"/>
      <c r="N1015" s="419"/>
    </row>
    <row r="1016" spans="1:18" s="411" customFormat="1" x14ac:dyDescent="0.2">
      <c r="A1016" s="345">
        <f t="shared" si="5"/>
        <v>16</v>
      </c>
      <c r="B1016" s="389"/>
      <c r="C1016" s="352" t="s">
        <v>149</v>
      </c>
      <c r="D1016" s="400" t="s">
        <v>1473</v>
      </c>
      <c r="E1016" s="395">
        <v>5</v>
      </c>
      <c r="F1016" s="561">
        <v>31.65</v>
      </c>
      <c r="G1016" s="353">
        <f t="shared" si="3"/>
        <v>158.25</v>
      </c>
      <c r="H1016" s="419"/>
      <c r="I1016" s="419"/>
      <c r="J1016" s="419"/>
      <c r="K1016" s="419"/>
      <c r="L1016" s="419"/>
      <c r="M1016" s="419"/>
      <c r="N1016" s="419"/>
    </row>
    <row r="1017" spans="1:18" s="411" customFormat="1" x14ac:dyDescent="0.2">
      <c r="A1017" s="345">
        <f t="shared" si="5"/>
        <v>17</v>
      </c>
      <c r="B1017" s="389"/>
      <c r="C1017" s="352" t="s">
        <v>149</v>
      </c>
      <c r="D1017" s="365" t="s">
        <v>1494</v>
      </c>
      <c r="E1017" s="395">
        <v>2</v>
      </c>
      <c r="F1017" s="561">
        <v>73.2</v>
      </c>
      <c r="G1017" s="353">
        <f t="shared" si="3"/>
        <v>146.4</v>
      </c>
      <c r="H1017" s="419"/>
      <c r="I1017" s="419"/>
      <c r="J1017" s="419"/>
      <c r="K1017" s="419"/>
      <c r="L1017" s="419"/>
      <c r="M1017" s="419"/>
      <c r="N1017" s="419"/>
      <c r="Q1017" s="418"/>
      <c r="R1017" s="555">
        <f>Q1017*P1017</f>
        <v>0</v>
      </c>
    </row>
    <row r="1018" spans="1:18" s="411" customFormat="1" x14ac:dyDescent="0.2">
      <c r="A1018" s="345">
        <f t="shared" si="5"/>
        <v>18</v>
      </c>
      <c r="B1018" s="389"/>
      <c r="C1018" s="352" t="s">
        <v>149</v>
      </c>
      <c r="D1018" s="365" t="s">
        <v>1495</v>
      </c>
      <c r="E1018" s="395">
        <v>2</v>
      </c>
      <c r="F1018" s="561">
        <v>73.2</v>
      </c>
      <c r="G1018" s="353">
        <f t="shared" si="3"/>
        <v>146.4</v>
      </c>
      <c r="H1018" s="419"/>
      <c r="I1018" s="419"/>
      <c r="J1018" s="419"/>
      <c r="K1018" s="419"/>
      <c r="L1018" s="419"/>
      <c r="M1018" s="419"/>
      <c r="N1018" s="419"/>
      <c r="Q1018" s="418"/>
      <c r="R1018" s="555">
        <f>Q1018*P1018</f>
        <v>0</v>
      </c>
    </row>
    <row r="1019" spans="1:18" s="411" customFormat="1" x14ac:dyDescent="0.2">
      <c r="A1019" s="345">
        <f t="shared" si="5"/>
        <v>19</v>
      </c>
      <c r="B1019" s="382"/>
      <c r="C1019" s="352" t="s">
        <v>178</v>
      </c>
      <c r="D1019" s="365" t="s">
        <v>1496</v>
      </c>
      <c r="E1019" s="395">
        <v>1</v>
      </c>
      <c r="F1019" s="561">
        <v>1337</v>
      </c>
      <c r="G1019" s="353">
        <f t="shared" si="3"/>
        <v>1337</v>
      </c>
      <c r="H1019" s="419"/>
      <c r="I1019" s="419"/>
      <c r="J1019" s="419"/>
      <c r="K1019" s="419"/>
      <c r="L1019" s="419"/>
      <c r="M1019" s="419"/>
      <c r="N1019" s="419"/>
      <c r="R1019" s="555">
        <f>SUM(R1017:R1018)</f>
        <v>0</v>
      </c>
    </row>
    <row r="1020" spans="1:18" s="411" customFormat="1" x14ac:dyDescent="0.2">
      <c r="A1020" s="345">
        <f t="shared" si="5"/>
        <v>20</v>
      </c>
      <c r="B1020" s="382"/>
      <c r="C1020" s="352" t="s">
        <v>178</v>
      </c>
      <c r="D1020" s="357" t="s">
        <v>1497</v>
      </c>
      <c r="E1020" s="395">
        <v>1</v>
      </c>
      <c r="F1020" s="561">
        <v>1372</v>
      </c>
      <c r="G1020" s="353">
        <f t="shared" si="3"/>
        <v>1372</v>
      </c>
      <c r="H1020" s="419"/>
      <c r="I1020" s="419"/>
      <c r="J1020" s="419"/>
      <c r="K1020" s="419"/>
      <c r="L1020" s="419"/>
      <c r="M1020" s="419"/>
      <c r="N1020" s="419"/>
    </row>
    <row r="1021" spans="1:18" s="411" customFormat="1" x14ac:dyDescent="0.2">
      <c r="A1021" s="345">
        <f t="shared" si="5"/>
        <v>21</v>
      </c>
      <c r="B1021" s="382"/>
      <c r="C1021" s="352" t="s">
        <v>178</v>
      </c>
      <c r="D1021" s="357" t="s">
        <v>1498</v>
      </c>
      <c r="E1021" s="395">
        <v>1</v>
      </c>
      <c r="F1021" s="561">
        <v>1924</v>
      </c>
      <c r="G1021" s="353">
        <f t="shared" si="3"/>
        <v>1924</v>
      </c>
      <c r="H1021" s="419"/>
      <c r="I1021" s="419"/>
      <c r="J1021" s="419"/>
      <c r="K1021" s="419"/>
      <c r="L1021" s="419"/>
      <c r="M1021" s="419"/>
      <c r="N1021" s="419"/>
    </row>
    <row r="1022" spans="1:18" s="411" customFormat="1" x14ac:dyDescent="0.2">
      <c r="A1022" s="345">
        <f t="shared" si="5"/>
        <v>22</v>
      </c>
      <c r="B1022" s="382"/>
      <c r="C1022" s="352" t="s">
        <v>149</v>
      </c>
      <c r="D1022" s="357" t="s">
        <v>1499</v>
      </c>
      <c r="E1022" s="395">
        <v>2</v>
      </c>
      <c r="F1022" s="561">
        <v>88.2</v>
      </c>
      <c r="G1022" s="353">
        <f t="shared" si="3"/>
        <v>176.4</v>
      </c>
      <c r="H1022" s="419"/>
      <c r="I1022" s="419"/>
      <c r="J1022" s="419"/>
      <c r="K1022" s="419"/>
      <c r="L1022" s="419"/>
      <c r="M1022" s="419"/>
      <c r="N1022" s="419"/>
    </row>
    <row r="1023" spans="1:18" s="411" customFormat="1" x14ac:dyDescent="0.2">
      <c r="A1023" s="345">
        <f t="shared" si="5"/>
        <v>23</v>
      </c>
      <c r="B1023" s="382"/>
      <c r="C1023" s="352" t="s">
        <v>1461</v>
      </c>
      <c r="D1023" s="365" t="s">
        <v>1472</v>
      </c>
      <c r="E1023" s="395">
        <v>5</v>
      </c>
      <c r="F1023" s="561">
        <v>87</v>
      </c>
      <c r="G1023" s="353">
        <f t="shared" si="3"/>
        <v>435</v>
      </c>
      <c r="H1023" s="419"/>
      <c r="I1023" s="419"/>
      <c r="J1023" s="419"/>
      <c r="K1023" s="419"/>
      <c r="L1023" s="419"/>
      <c r="M1023" s="419"/>
      <c r="N1023" s="419"/>
    </row>
    <row r="1024" spans="1:18" s="411" customFormat="1" x14ac:dyDescent="0.2">
      <c r="A1024" s="345">
        <f t="shared" si="5"/>
        <v>24</v>
      </c>
      <c r="B1024" s="382"/>
      <c r="C1024" s="352" t="s">
        <v>149</v>
      </c>
      <c r="D1024" s="365" t="s">
        <v>1500</v>
      </c>
      <c r="E1024" s="395">
        <v>5</v>
      </c>
      <c r="F1024" s="561">
        <v>79.5</v>
      </c>
      <c r="G1024" s="353">
        <f t="shared" si="3"/>
        <v>397.5</v>
      </c>
      <c r="H1024" s="419"/>
      <c r="I1024" s="419"/>
      <c r="J1024" s="419"/>
      <c r="K1024" s="419"/>
      <c r="L1024" s="419"/>
      <c r="M1024" s="419"/>
      <c r="N1024" s="419"/>
    </row>
    <row r="1025" spans="1:14" s="411" customFormat="1" x14ac:dyDescent="0.2">
      <c r="A1025" s="345">
        <f t="shared" si="5"/>
        <v>25</v>
      </c>
      <c r="B1025" s="382"/>
      <c r="C1025" s="352" t="s">
        <v>149</v>
      </c>
      <c r="D1025" s="365" t="s">
        <v>1501</v>
      </c>
      <c r="E1025" s="395">
        <v>5</v>
      </c>
      <c r="F1025" s="561">
        <v>155</v>
      </c>
      <c r="G1025" s="353">
        <f t="shared" si="3"/>
        <v>775</v>
      </c>
      <c r="H1025" s="419"/>
      <c r="I1025" s="419"/>
      <c r="J1025" s="419"/>
      <c r="K1025" s="419"/>
      <c r="L1025" s="419"/>
      <c r="M1025" s="419"/>
      <c r="N1025" s="419"/>
    </row>
    <row r="1026" spans="1:14" s="411" customFormat="1" x14ac:dyDescent="0.2">
      <c r="A1026" s="345">
        <f t="shared" si="5"/>
        <v>26</v>
      </c>
      <c r="B1026" s="382"/>
      <c r="C1026" s="352" t="s">
        <v>1461</v>
      </c>
      <c r="D1026" s="357" t="s">
        <v>1502</v>
      </c>
      <c r="E1026" s="388">
        <v>5</v>
      </c>
      <c r="F1026" s="432">
        <v>82</v>
      </c>
      <c r="G1026" s="353">
        <f t="shared" si="3"/>
        <v>410</v>
      </c>
      <c r="H1026" s="419"/>
      <c r="I1026" s="419"/>
      <c r="J1026" s="419"/>
      <c r="K1026" s="419"/>
      <c r="L1026" s="419"/>
      <c r="M1026" s="419"/>
      <c r="N1026" s="419"/>
    </row>
    <row r="1027" spans="1:14" s="411" customFormat="1" x14ac:dyDescent="0.2">
      <c r="A1027" s="345">
        <f t="shared" si="5"/>
        <v>27</v>
      </c>
      <c r="B1027" s="382"/>
      <c r="C1027" s="352" t="s">
        <v>1461</v>
      </c>
      <c r="D1027" s="357" t="s">
        <v>1503</v>
      </c>
      <c r="E1027" s="398">
        <v>10</v>
      </c>
      <c r="F1027" s="432">
        <v>75</v>
      </c>
      <c r="G1027" s="353">
        <f t="shared" si="3"/>
        <v>750</v>
      </c>
      <c r="H1027" s="419"/>
      <c r="I1027" s="419"/>
      <c r="J1027" s="419"/>
      <c r="K1027" s="419"/>
      <c r="L1027" s="419"/>
      <c r="M1027" s="419"/>
      <c r="N1027" s="419"/>
    </row>
    <row r="1028" spans="1:14" s="411" customFormat="1" x14ac:dyDescent="0.2">
      <c r="A1028" s="345">
        <f t="shared" si="5"/>
        <v>28</v>
      </c>
      <c r="B1028" s="382"/>
      <c r="C1028" s="352" t="s">
        <v>149</v>
      </c>
      <c r="D1028" s="364" t="s">
        <v>1504</v>
      </c>
      <c r="E1028" s="390">
        <v>5</v>
      </c>
      <c r="F1028" s="432">
        <v>22.75</v>
      </c>
      <c r="G1028" s="353">
        <f t="shared" si="3"/>
        <v>113.75</v>
      </c>
      <c r="H1028" s="419"/>
      <c r="I1028" s="419"/>
      <c r="J1028" s="419"/>
      <c r="K1028" s="419"/>
      <c r="L1028" s="419"/>
      <c r="M1028" s="419"/>
      <c r="N1028" s="419"/>
    </row>
    <row r="1029" spans="1:14" s="411" customFormat="1" x14ac:dyDescent="0.2">
      <c r="A1029" s="345">
        <f t="shared" si="5"/>
        <v>29</v>
      </c>
      <c r="B1029" s="382"/>
      <c r="C1029" s="352" t="s">
        <v>149</v>
      </c>
      <c r="D1029" s="400" t="s">
        <v>1471</v>
      </c>
      <c r="E1029" s="390">
        <v>6</v>
      </c>
      <c r="F1029" s="432">
        <v>69.25</v>
      </c>
      <c r="G1029" s="353">
        <f t="shared" si="3"/>
        <v>415.5</v>
      </c>
      <c r="H1029" s="419"/>
      <c r="I1029" s="419"/>
      <c r="J1029" s="419"/>
      <c r="K1029" s="419"/>
      <c r="L1029" s="419"/>
      <c r="M1029" s="419"/>
      <c r="N1029" s="419"/>
    </row>
    <row r="1030" spans="1:14" s="411" customFormat="1" x14ac:dyDescent="0.2">
      <c r="A1030" s="345">
        <f t="shared" si="5"/>
        <v>30</v>
      </c>
      <c r="B1030" s="382"/>
      <c r="C1030" s="403" t="s">
        <v>149</v>
      </c>
      <c r="D1030" s="400" t="s">
        <v>1505</v>
      </c>
      <c r="E1030" s="404">
        <v>5</v>
      </c>
      <c r="F1030" s="562">
        <v>17.3</v>
      </c>
      <c r="G1030" s="353">
        <f t="shared" si="3"/>
        <v>86.5</v>
      </c>
      <c r="H1030" s="419"/>
      <c r="I1030" s="419"/>
      <c r="J1030" s="419"/>
      <c r="K1030" s="419"/>
      <c r="L1030" s="419"/>
      <c r="M1030" s="419"/>
      <c r="N1030" s="419"/>
    </row>
    <row r="1031" spans="1:14" s="411" customFormat="1" x14ac:dyDescent="0.2">
      <c r="A1031" s="345">
        <f t="shared" si="5"/>
        <v>31</v>
      </c>
      <c r="B1031" s="382"/>
      <c r="C1031" s="352" t="s">
        <v>178</v>
      </c>
      <c r="D1031" s="406" t="s">
        <v>1474</v>
      </c>
      <c r="E1031" s="388">
        <v>4</v>
      </c>
      <c r="F1031" s="563">
        <v>47.6</v>
      </c>
      <c r="G1031" s="353">
        <f t="shared" si="3"/>
        <v>190.4</v>
      </c>
      <c r="H1031" s="419"/>
      <c r="I1031" s="419"/>
      <c r="J1031" s="419"/>
      <c r="K1031" s="419"/>
      <c r="L1031" s="419"/>
      <c r="M1031" s="419"/>
      <c r="N1031" s="419"/>
    </row>
    <row r="1032" spans="1:14" s="411" customFormat="1" x14ac:dyDescent="0.2">
      <c r="A1032" s="345">
        <f t="shared" si="5"/>
        <v>32</v>
      </c>
      <c r="B1032" s="382"/>
      <c r="C1032" s="352" t="s">
        <v>1468</v>
      </c>
      <c r="D1032" s="364" t="s">
        <v>1506</v>
      </c>
      <c r="E1032" s="388">
        <v>6</v>
      </c>
      <c r="F1032" s="387">
        <v>27</v>
      </c>
      <c r="G1032" s="353">
        <f t="shared" si="3"/>
        <v>162</v>
      </c>
      <c r="H1032" s="419"/>
      <c r="I1032" s="419"/>
      <c r="J1032" s="419"/>
      <c r="K1032" s="419"/>
      <c r="L1032" s="419"/>
      <c r="M1032" s="419"/>
      <c r="N1032" s="419"/>
    </row>
    <row r="1033" spans="1:14" s="411" customFormat="1" x14ac:dyDescent="0.2">
      <c r="A1033" s="566"/>
      <c r="B1033" s="382"/>
      <c r="C1033" s="352"/>
      <c r="D1033" s="364"/>
      <c r="E1033" s="388"/>
      <c r="F1033" s="577"/>
      <c r="G1033" s="578"/>
      <c r="H1033" s="419"/>
      <c r="I1033" s="419"/>
      <c r="J1033" s="419"/>
      <c r="K1033" s="419"/>
      <c r="L1033" s="419"/>
      <c r="M1033" s="419"/>
      <c r="N1033" s="419"/>
    </row>
    <row r="1034" spans="1:14" s="411" customFormat="1" ht="13.5" thickBot="1" x14ac:dyDescent="0.25">
      <c r="A1034" s="564"/>
      <c r="B1034" s="408"/>
      <c r="C1034" s="409"/>
      <c r="D1034" s="409"/>
      <c r="E1034" s="408"/>
      <c r="F1034" s="49" t="s">
        <v>158</v>
      </c>
      <c r="G1034" s="213">
        <f>SUM(G1001:G1032)</f>
        <v>15730.009999999998</v>
      </c>
      <c r="H1034" s="246"/>
      <c r="I1034" s="246"/>
      <c r="J1034" s="246"/>
      <c r="K1034" s="246"/>
      <c r="L1034" s="246"/>
      <c r="M1034" s="246"/>
      <c r="N1034" s="246"/>
    </row>
    <row r="1035" spans="1:14" s="411" customFormat="1" ht="13.5" thickTop="1" x14ac:dyDescent="0.2">
      <c r="A1035" s="1149" t="s">
        <v>1485</v>
      </c>
      <c r="B1035" s="1186"/>
      <c r="C1035" s="1186"/>
      <c r="D1035" s="1186"/>
      <c r="E1035" s="1186"/>
      <c r="F1035" s="1186"/>
      <c r="G1035" s="1187"/>
      <c r="H1035" s="358"/>
      <c r="I1035" s="358"/>
      <c r="J1035" s="358"/>
      <c r="K1035" s="358"/>
      <c r="L1035" s="358"/>
      <c r="M1035" s="358"/>
      <c r="N1035" s="358"/>
    </row>
    <row r="1036" spans="1:14" s="411" customFormat="1" ht="13.5" thickBot="1" x14ac:dyDescent="0.25">
      <c r="A1036" s="359"/>
      <c r="B1036" s="355"/>
      <c r="C1036" s="355"/>
      <c r="D1036" s="360"/>
      <c r="E1036" s="355"/>
      <c r="F1036" s="361"/>
      <c r="G1036" s="362"/>
    </row>
    <row r="1037" spans="1:14" s="411" customFormat="1" ht="13.5" thickTop="1" x14ac:dyDescent="0.2">
      <c r="A1037" s="1176"/>
      <c r="B1037" s="1177"/>
      <c r="C1037" s="1177"/>
      <c r="D1037" s="414" t="s">
        <v>11</v>
      </c>
      <c r="E1037" s="1178" t="s">
        <v>12</v>
      </c>
      <c r="F1037" s="1178"/>
      <c r="G1037" s="1179"/>
      <c r="H1037" s="367"/>
      <c r="I1037" s="367"/>
      <c r="J1037" s="367"/>
      <c r="K1037" s="367"/>
      <c r="L1037" s="367"/>
      <c r="M1037" s="367"/>
      <c r="N1037" s="367"/>
    </row>
    <row r="1038" spans="1:14" s="411" customFormat="1" x14ac:dyDescent="0.2">
      <c r="A1038" s="1161" t="s">
        <v>17</v>
      </c>
      <c r="B1038" s="1162"/>
      <c r="C1038" s="1162"/>
      <c r="D1038" s="415"/>
      <c r="E1038" s="1180"/>
      <c r="F1038" s="1181"/>
      <c r="G1038" s="1182"/>
      <c r="H1038" s="410"/>
      <c r="I1038" s="410"/>
      <c r="J1038" s="410"/>
      <c r="K1038" s="410"/>
      <c r="L1038" s="410"/>
      <c r="M1038" s="410"/>
      <c r="N1038" s="410"/>
    </row>
    <row r="1039" spans="1:14" s="411" customFormat="1" x14ac:dyDescent="0.2">
      <c r="A1039" s="1161" t="s">
        <v>38</v>
      </c>
      <c r="B1039" s="1162"/>
      <c r="C1039" s="1162"/>
      <c r="D1039" s="73" t="s">
        <v>478</v>
      </c>
      <c r="E1039" s="1139" t="s">
        <v>142</v>
      </c>
      <c r="F1039" s="1139"/>
      <c r="G1039" s="1140"/>
      <c r="H1039" s="1"/>
      <c r="I1039" s="1"/>
      <c r="J1039" s="1"/>
      <c r="K1039" s="1"/>
      <c r="L1039" s="1"/>
      <c r="M1039" s="1"/>
      <c r="N1039" s="1"/>
    </row>
    <row r="1040" spans="1:14" s="411" customFormat="1" ht="13.5" thickBot="1" x14ac:dyDescent="0.25">
      <c r="A1040" s="1163" t="s">
        <v>39</v>
      </c>
      <c r="B1040" s="1164"/>
      <c r="C1040" s="1164"/>
      <c r="D1040" s="565" t="s">
        <v>479</v>
      </c>
      <c r="E1040" s="1165" t="s">
        <v>0</v>
      </c>
      <c r="F1040" s="1165"/>
      <c r="G1040" s="1166"/>
      <c r="H1040" s="367"/>
      <c r="I1040" s="367"/>
      <c r="J1040" s="367"/>
      <c r="K1040" s="367"/>
      <c r="L1040" s="367"/>
      <c r="M1040" s="367"/>
      <c r="N1040" s="367"/>
    </row>
    <row r="1041" spans="1:17" s="411" customFormat="1" ht="16.5" x14ac:dyDescent="0.25">
      <c r="A1041" s="1152" t="s">
        <v>29</v>
      </c>
      <c r="B1041" s="1153"/>
      <c r="C1041" s="1153"/>
      <c r="D1041" s="1153"/>
      <c r="E1041" s="1153"/>
      <c r="F1041" s="1153"/>
      <c r="G1041" s="1154"/>
      <c r="H1041" s="251"/>
      <c r="I1041" s="251"/>
      <c r="J1041" s="251"/>
      <c r="K1041" s="251"/>
      <c r="L1041" s="251"/>
      <c r="M1041" s="251"/>
      <c r="N1041" s="251"/>
    </row>
    <row r="1042" spans="1:17" s="411" customFormat="1" x14ac:dyDescent="0.2">
      <c r="A1042" s="1155" t="s">
        <v>48</v>
      </c>
      <c r="B1042" s="1156"/>
      <c r="C1042" s="1156"/>
      <c r="D1042" s="1156"/>
      <c r="E1042" s="1156"/>
      <c r="F1042" s="1156"/>
      <c r="G1042" s="1157"/>
      <c r="H1042" s="250"/>
      <c r="I1042" s="250"/>
      <c r="J1042" s="250"/>
      <c r="K1042" s="250"/>
      <c r="L1042" s="250"/>
      <c r="M1042" s="250"/>
      <c r="N1042" s="250"/>
    </row>
    <row r="1043" spans="1:17" s="411" customFormat="1" x14ac:dyDescent="0.2">
      <c r="A1043" s="1183" t="s">
        <v>49</v>
      </c>
      <c r="B1043" s="1184"/>
      <c r="C1043" s="1184"/>
      <c r="D1043" s="1184"/>
      <c r="E1043" s="1184"/>
      <c r="F1043" s="1184"/>
      <c r="G1043" s="1185"/>
      <c r="H1043" s="367"/>
      <c r="I1043" s="367"/>
      <c r="J1043" s="367"/>
      <c r="K1043" s="367"/>
      <c r="L1043" s="367"/>
      <c r="M1043" s="367"/>
      <c r="N1043" s="367"/>
    </row>
    <row r="1044" spans="1:17" s="411" customFormat="1" x14ac:dyDescent="0.2">
      <c r="A1044" s="368"/>
      <c r="B1044" s="369"/>
      <c r="C1044" s="370"/>
      <c r="D1044" s="371"/>
      <c r="E1044" s="369"/>
      <c r="F1044" s="372"/>
      <c r="G1044" s="373" t="s">
        <v>412</v>
      </c>
      <c r="H1044" s="559"/>
      <c r="I1044" s="559"/>
      <c r="J1044" s="559"/>
      <c r="K1044" s="559"/>
      <c r="L1044" s="559"/>
      <c r="M1044" s="559"/>
      <c r="N1044" s="559"/>
    </row>
    <row r="1045" spans="1:17" s="411" customFormat="1" x14ac:dyDescent="0.2">
      <c r="A1045" s="374" t="s">
        <v>1</v>
      </c>
      <c r="B1045" s="375"/>
      <c r="C1045" s="14" t="s">
        <v>36</v>
      </c>
      <c r="D1045" s="375"/>
      <c r="E1045" s="343" t="s">
        <v>1524</v>
      </c>
      <c r="F1045" s="376"/>
      <c r="G1045" s="344" t="s">
        <v>1484</v>
      </c>
    </row>
    <row r="1046" spans="1:17" s="411" customFormat="1" x14ac:dyDescent="0.2">
      <c r="A1046" s="342" t="s">
        <v>8</v>
      </c>
      <c r="B1046" s="377"/>
      <c r="C1046" s="19"/>
      <c r="D1046" s="367"/>
      <c r="E1046" s="1167"/>
      <c r="F1046" s="1168"/>
      <c r="G1046" s="378"/>
    </row>
    <row r="1047" spans="1:17" s="411" customFormat="1" x14ac:dyDescent="0.2">
      <c r="A1047" s="354" t="s">
        <v>37</v>
      </c>
      <c r="B1047" s="358"/>
      <c r="C1047" s="358"/>
      <c r="D1047" s="358"/>
      <c r="E1047" s="379" t="s">
        <v>46</v>
      </c>
      <c r="F1047" s="380"/>
      <c r="G1047" s="378" t="s">
        <v>50</v>
      </c>
    </row>
    <row r="1048" spans="1:17" s="411" customFormat="1" x14ac:dyDescent="0.2">
      <c r="A1048" s="368"/>
      <c r="B1048" s="369"/>
      <c r="C1048" s="370"/>
      <c r="D1048" s="370"/>
      <c r="E1048" s="1169"/>
      <c r="F1048" s="1170"/>
      <c r="G1048" s="381"/>
    </row>
    <row r="1049" spans="1:17" s="411" customFormat="1" ht="26.25" thickBot="1" x14ac:dyDescent="0.25">
      <c r="A1049" s="210" t="s">
        <v>47</v>
      </c>
      <c r="B1049" s="28" t="s">
        <v>23</v>
      </c>
      <c r="C1049" s="28" t="s">
        <v>34</v>
      </c>
      <c r="D1049" s="110" t="s">
        <v>53</v>
      </c>
      <c r="E1049" s="114" t="s">
        <v>54</v>
      </c>
      <c r="F1049" s="111" t="s">
        <v>55</v>
      </c>
      <c r="G1049" s="112" t="s">
        <v>35</v>
      </c>
      <c r="H1049" s="253"/>
      <c r="I1049" s="253"/>
      <c r="J1049" s="253"/>
      <c r="K1049" s="253"/>
      <c r="L1049" s="253"/>
      <c r="M1049" s="253"/>
      <c r="N1049" s="253"/>
    </row>
    <row r="1050" spans="1:17" s="411" customFormat="1" ht="13.5" thickTop="1" x14ac:dyDescent="0.2">
      <c r="A1050" s="345"/>
      <c r="B1050" s="389"/>
      <c r="C1050" s="352"/>
      <c r="D1050" s="202" t="s">
        <v>160</v>
      </c>
      <c r="E1050" s="390"/>
      <c r="F1050" s="432"/>
      <c r="G1050" s="200">
        <f>G1034</f>
        <v>15730.009999999998</v>
      </c>
      <c r="H1050" s="246"/>
      <c r="I1050" s="246"/>
      <c r="J1050" s="246"/>
      <c r="K1050" s="246"/>
      <c r="L1050" s="246"/>
      <c r="M1050" s="246"/>
      <c r="N1050" s="246"/>
    </row>
    <row r="1051" spans="1:17" s="411" customFormat="1" x14ac:dyDescent="0.2">
      <c r="A1051" s="345">
        <v>33</v>
      </c>
      <c r="B1051" s="389"/>
      <c r="C1051" s="352" t="s">
        <v>149</v>
      </c>
      <c r="D1051" s="357" t="s">
        <v>1475</v>
      </c>
      <c r="E1051" s="390">
        <v>1</v>
      </c>
      <c r="F1051" s="432">
        <v>379.5</v>
      </c>
      <c r="G1051" s="353">
        <f t="shared" ref="G1051:G1070" si="7">F1051*E1051</f>
        <v>379.5</v>
      </c>
      <c r="H1051" s="419"/>
      <c r="I1051" s="419"/>
      <c r="J1051" s="419"/>
      <c r="K1051" s="419"/>
      <c r="L1051" s="419"/>
      <c r="M1051" s="419"/>
      <c r="N1051" s="419"/>
    </row>
    <row r="1052" spans="1:17" s="411" customFormat="1" x14ac:dyDescent="0.2">
      <c r="A1052" s="345">
        <f>A1051+1</f>
        <v>34</v>
      </c>
      <c r="B1052" s="389"/>
      <c r="C1052" s="366" t="s">
        <v>149</v>
      </c>
      <c r="D1052" s="357" t="s">
        <v>1507</v>
      </c>
      <c r="E1052" s="388">
        <v>3</v>
      </c>
      <c r="F1052" s="560">
        <v>67</v>
      </c>
      <c r="G1052" s="353">
        <f t="shared" si="7"/>
        <v>201</v>
      </c>
      <c r="H1052" s="419"/>
      <c r="I1052" s="419"/>
      <c r="J1052" s="419"/>
      <c r="K1052" s="419"/>
      <c r="L1052" s="419"/>
      <c r="M1052" s="419"/>
      <c r="N1052" s="419"/>
    </row>
    <row r="1053" spans="1:17" s="411" customFormat="1" x14ac:dyDescent="0.2">
      <c r="A1053" s="345">
        <f t="shared" ref="A1053:A1070" si="8">A1052+1</f>
        <v>35</v>
      </c>
      <c r="B1053" s="389"/>
      <c r="C1053" s="352" t="s">
        <v>1476</v>
      </c>
      <c r="D1053" s="357" t="s">
        <v>1508</v>
      </c>
      <c r="E1053" s="390">
        <v>3</v>
      </c>
      <c r="F1053" s="432">
        <v>260</v>
      </c>
      <c r="G1053" s="353">
        <f t="shared" si="7"/>
        <v>780</v>
      </c>
      <c r="H1053" s="419"/>
      <c r="I1053" s="419"/>
      <c r="J1053" s="419"/>
      <c r="K1053" s="419"/>
      <c r="L1053" s="419"/>
      <c r="M1053" s="419"/>
      <c r="N1053" s="419"/>
    </row>
    <row r="1054" spans="1:17" s="411" customFormat="1" x14ac:dyDescent="0.2">
      <c r="A1054" s="345">
        <f t="shared" si="8"/>
        <v>36</v>
      </c>
      <c r="B1054" s="389"/>
      <c r="C1054" s="352" t="s">
        <v>149</v>
      </c>
      <c r="D1054" s="357" t="s">
        <v>1509</v>
      </c>
      <c r="E1054" s="390">
        <v>3</v>
      </c>
      <c r="F1054" s="432">
        <v>72</v>
      </c>
      <c r="G1054" s="353">
        <f t="shared" si="7"/>
        <v>216</v>
      </c>
      <c r="H1054" s="419"/>
      <c r="I1054" s="419"/>
      <c r="J1054" s="419"/>
      <c r="K1054" s="419"/>
      <c r="L1054" s="419"/>
      <c r="M1054" s="419"/>
      <c r="N1054" s="419"/>
    </row>
    <row r="1055" spans="1:17" s="411" customFormat="1" x14ac:dyDescent="0.2">
      <c r="A1055" s="345">
        <f t="shared" si="8"/>
        <v>37</v>
      </c>
      <c r="B1055" s="389"/>
      <c r="C1055" s="352" t="s">
        <v>1461</v>
      </c>
      <c r="D1055" s="364" t="s">
        <v>1510</v>
      </c>
      <c r="E1055" s="390">
        <v>1.9259999999999999</v>
      </c>
      <c r="F1055" s="432">
        <v>270</v>
      </c>
      <c r="G1055" s="353">
        <f t="shared" si="7"/>
        <v>520.02</v>
      </c>
      <c r="H1055" s="419"/>
      <c r="I1055" s="419"/>
      <c r="J1055" s="419"/>
      <c r="K1055" s="419"/>
      <c r="L1055" s="419"/>
      <c r="M1055" s="419"/>
      <c r="N1055" s="419"/>
      <c r="P1055" s="418"/>
      <c r="Q1055" s="555"/>
    </row>
    <row r="1056" spans="1:17" s="411" customFormat="1" x14ac:dyDescent="0.2">
      <c r="A1056" s="345">
        <f t="shared" si="8"/>
        <v>38</v>
      </c>
      <c r="B1056" s="391"/>
      <c r="C1056" s="366" t="s">
        <v>1461</v>
      </c>
      <c r="D1056" s="364" t="s">
        <v>1511</v>
      </c>
      <c r="E1056" s="388">
        <v>2</v>
      </c>
      <c r="F1056" s="560">
        <v>197</v>
      </c>
      <c r="G1056" s="353">
        <f t="shared" si="7"/>
        <v>394</v>
      </c>
      <c r="H1056" s="419"/>
      <c r="I1056" s="419"/>
      <c r="J1056" s="419"/>
      <c r="K1056" s="419"/>
      <c r="L1056" s="419"/>
      <c r="M1056" s="419"/>
      <c r="N1056" s="419"/>
      <c r="P1056" s="418"/>
      <c r="Q1056" s="555"/>
    </row>
    <row r="1057" spans="1:17" s="411" customFormat="1" x14ac:dyDescent="0.2">
      <c r="A1057" s="345">
        <f t="shared" si="8"/>
        <v>39</v>
      </c>
      <c r="B1057" s="382"/>
      <c r="C1057" s="352" t="s">
        <v>1469</v>
      </c>
      <c r="D1057" s="364" t="s">
        <v>1470</v>
      </c>
      <c r="E1057" s="395">
        <v>2</v>
      </c>
      <c r="F1057" s="432">
        <v>329</v>
      </c>
      <c r="G1057" s="353">
        <f t="shared" si="7"/>
        <v>658</v>
      </c>
      <c r="H1057" s="419"/>
      <c r="I1057" s="419"/>
      <c r="J1057" s="419"/>
      <c r="K1057" s="419"/>
      <c r="L1057" s="419"/>
      <c r="M1057" s="246"/>
      <c r="N1057" s="419"/>
      <c r="P1057" s="418"/>
      <c r="Q1057" s="555"/>
    </row>
    <row r="1058" spans="1:17" s="411" customFormat="1" x14ac:dyDescent="0.2">
      <c r="A1058" s="345">
        <f t="shared" si="8"/>
        <v>40</v>
      </c>
      <c r="B1058" s="394"/>
      <c r="C1058" s="352" t="s">
        <v>1461</v>
      </c>
      <c r="D1058" s="357" t="s">
        <v>1512</v>
      </c>
      <c r="E1058" s="395">
        <v>7</v>
      </c>
      <c r="F1058" s="432">
        <v>140</v>
      </c>
      <c r="G1058" s="353">
        <f>F1058*E1058</f>
        <v>980</v>
      </c>
      <c r="H1058" s="419"/>
      <c r="I1058" s="419"/>
      <c r="J1058" s="419"/>
      <c r="K1058" s="419"/>
      <c r="L1058" s="419"/>
      <c r="M1058" s="419"/>
      <c r="N1058" s="419"/>
      <c r="Q1058" s="555"/>
    </row>
    <row r="1059" spans="1:17" s="411" customFormat="1" x14ac:dyDescent="0.2">
      <c r="A1059" s="345">
        <f t="shared" si="8"/>
        <v>41</v>
      </c>
      <c r="B1059" s="394"/>
      <c r="C1059" s="352" t="s">
        <v>1461</v>
      </c>
      <c r="D1059" s="357" t="s">
        <v>251</v>
      </c>
      <c r="E1059" s="395">
        <v>6</v>
      </c>
      <c r="F1059" s="432">
        <v>140</v>
      </c>
      <c r="G1059" s="353">
        <f t="shared" si="7"/>
        <v>840</v>
      </c>
      <c r="H1059" s="419"/>
      <c r="I1059" s="419"/>
      <c r="J1059" s="419"/>
      <c r="K1059" s="419"/>
      <c r="L1059" s="419"/>
      <c r="M1059" s="419"/>
      <c r="N1059" s="419"/>
    </row>
    <row r="1060" spans="1:17" s="411" customFormat="1" x14ac:dyDescent="0.2">
      <c r="A1060" s="345">
        <f t="shared" si="8"/>
        <v>42</v>
      </c>
      <c r="B1060" s="397"/>
      <c r="C1060" s="352" t="s">
        <v>149</v>
      </c>
      <c r="D1060" s="357" t="s">
        <v>1513</v>
      </c>
      <c r="E1060" s="398">
        <v>6</v>
      </c>
      <c r="F1060" s="432">
        <v>25</v>
      </c>
      <c r="G1060" s="353">
        <f t="shared" si="7"/>
        <v>150</v>
      </c>
      <c r="H1060" s="419"/>
      <c r="I1060" s="419"/>
      <c r="J1060" s="419"/>
      <c r="K1060" s="419"/>
      <c r="L1060" s="419"/>
      <c r="M1060" s="419"/>
      <c r="N1060" s="419"/>
    </row>
    <row r="1061" spans="1:17" s="411" customFormat="1" x14ac:dyDescent="0.2">
      <c r="A1061" s="345">
        <f t="shared" si="8"/>
        <v>43</v>
      </c>
      <c r="B1061" s="397"/>
      <c r="C1061" s="352" t="s">
        <v>1461</v>
      </c>
      <c r="D1061" s="365" t="s">
        <v>1482</v>
      </c>
      <c r="E1061" s="398">
        <v>2</v>
      </c>
      <c r="F1061" s="432">
        <v>120</v>
      </c>
      <c r="G1061" s="353">
        <f t="shared" si="7"/>
        <v>240</v>
      </c>
      <c r="H1061" s="419"/>
      <c r="I1061" s="419"/>
      <c r="J1061" s="419"/>
      <c r="K1061" s="419"/>
      <c r="L1061" s="419"/>
      <c r="M1061" s="419"/>
      <c r="N1061" s="419"/>
    </row>
    <row r="1062" spans="1:17" s="411" customFormat="1" x14ac:dyDescent="0.2">
      <c r="A1062" s="345">
        <f t="shared" si="8"/>
        <v>44</v>
      </c>
      <c r="B1062" s="397"/>
      <c r="C1062" s="352" t="s">
        <v>1461</v>
      </c>
      <c r="D1062" s="365" t="s">
        <v>1480</v>
      </c>
      <c r="E1062" s="398">
        <v>6</v>
      </c>
      <c r="F1062" s="432">
        <v>90</v>
      </c>
      <c r="G1062" s="353">
        <f t="shared" si="7"/>
        <v>540</v>
      </c>
      <c r="H1062" s="419"/>
      <c r="I1062" s="419"/>
      <c r="J1062" s="419"/>
      <c r="K1062" s="419"/>
      <c r="L1062" s="419"/>
      <c r="M1062" s="419"/>
      <c r="N1062" s="419"/>
    </row>
    <row r="1063" spans="1:17" s="411" customFormat="1" x14ac:dyDescent="0.2">
      <c r="A1063" s="345">
        <f t="shared" si="8"/>
        <v>45</v>
      </c>
      <c r="B1063" s="382"/>
      <c r="C1063" s="352" t="s">
        <v>1461</v>
      </c>
      <c r="D1063" s="365" t="s">
        <v>1477</v>
      </c>
      <c r="E1063" s="388">
        <v>3</v>
      </c>
      <c r="F1063" s="432">
        <v>110</v>
      </c>
      <c r="G1063" s="353">
        <f t="shared" si="7"/>
        <v>330</v>
      </c>
      <c r="H1063" s="419"/>
      <c r="I1063" s="419"/>
      <c r="J1063" s="419"/>
      <c r="K1063" s="419"/>
      <c r="L1063" s="419"/>
      <c r="M1063" s="419"/>
      <c r="N1063" s="419"/>
    </row>
    <row r="1064" spans="1:17" s="411" customFormat="1" x14ac:dyDescent="0.2">
      <c r="A1064" s="345">
        <f t="shared" si="8"/>
        <v>46</v>
      </c>
      <c r="B1064" s="382"/>
      <c r="C1064" s="352" t="s">
        <v>1461</v>
      </c>
      <c r="D1064" s="364" t="s">
        <v>1483</v>
      </c>
      <c r="E1064" s="398">
        <v>6</v>
      </c>
      <c r="F1064" s="432">
        <v>110</v>
      </c>
      <c r="G1064" s="353">
        <f t="shared" si="7"/>
        <v>660</v>
      </c>
      <c r="H1064" s="419"/>
      <c r="I1064" s="419"/>
      <c r="J1064" s="419"/>
      <c r="K1064" s="419"/>
      <c r="L1064" s="419"/>
      <c r="M1064" s="419"/>
      <c r="N1064" s="419"/>
    </row>
    <row r="1065" spans="1:17" s="411" customFormat="1" x14ac:dyDescent="0.2">
      <c r="A1065" s="345">
        <f t="shared" si="8"/>
        <v>47</v>
      </c>
      <c r="B1065" s="389"/>
      <c r="C1065" s="352" t="s">
        <v>1461</v>
      </c>
      <c r="D1065" s="365" t="s">
        <v>1514</v>
      </c>
      <c r="E1065" s="395">
        <v>1</v>
      </c>
      <c r="F1065" s="561">
        <v>140</v>
      </c>
      <c r="G1065" s="353">
        <f t="shared" si="7"/>
        <v>140</v>
      </c>
      <c r="H1065" s="419"/>
      <c r="I1065" s="419"/>
      <c r="J1065" s="419"/>
      <c r="K1065" s="419"/>
      <c r="L1065" s="419"/>
      <c r="M1065" s="419"/>
      <c r="N1065" s="419"/>
    </row>
    <row r="1066" spans="1:17" s="411" customFormat="1" x14ac:dyDescent="0.2">
      <c r="A1066" s="345">
        <f t="shared" si="8"/>
        <v>48</v>
      </c>
      <c r="B1066" s="389"/>
      <c r="C1066" s="352" t="s">
        <v>1461</v>
      </c>
      <c r="D1066" s="400" t="s">
        <v>1515</v>
      </c>
      <c r="E1066" s="395">
        <v>5</v>
      </c>
      <c r="F1066" s="561">
        <v>140</v>
      </c>
      <c r="G1066" s="353">
        <f t="shared" si="7"/>
        <v>700</v>
      </c>
      <c r="H1066" s="419"/>
      <c r="I1066" s="419"/>
      <c r="J1066" s="419"/>
      <c r="K1066" s="419"/>
      <c r="L1066" s="419"/>
      <c r="M1066" s="419"/>
      <c r="N1066" s="419"/>
    </row>
    <row r="1067" spans="1:17" s="411" customFormat="1" x14ac:dyDescent="0.2">
      <c r="A1067" s="345">
        <f t="shared" si="8"/>
        <v>49</v>
      </c>
      <c r="B1067" s="389"/>
      <c r="C1067" s="352" t="s">
        <v>1461</v>
      </c>
      <c r="D1067" s="365" t="s">
        <v>1479</v>
      </c>
      <c r="E1067" s="395">
        <v>2</v>
      </c>
      <c r="F1067" s="561">
        <v>100</v>
      </c>
      <c r="G1067" s="353">
        <f t="shared" si="7"/>
        <v>200</v>
      </c>
      <c r="H1067" s="419"/>
      <c r="I1067" s="419"/>
      <c r="J1067" s="419"/>
      <c r="K1067" s="419"/>
      <c r="L1067" s="419"/>
      <c r="M1067" s="419"/>
      <c r="N1067" s="419"/>
    </row>
    <row r="1068" spans="1:17" s="411" customFormat="1" x14ac:dyDescent="0.2">
      <c r="A1068" s="345">
        <f t="shared" si="8"/>
        <v>50</v>
      </c>
      <c r="B1068" s="382"/>
      <c r="C1068" s="352" t="s">
        <v>1461</v>
      </c>
      <c r="D1068" s="365" t="s">
        <v>1481</v>
      </c>
      <c r="E1068" s="395">
        <v>3</v>
      </c>
      <c r="F1068" s="561">
        <v>140</v>
      </c>
      <c r="G1068" s="353">
        <f t="shared" si="7"/>
        <v>420</v>
      </c>
      <c r="H1068" s="419"/>
      <c r="I1068" s="419"/>
      <c r="J1068" s="419"/>
      <c r="K1068" s="419"/>
      <c r="L1068" s="419"/>
      <c r="M1068" s="419"/>
      <c r="N1068" s="419"/>
    </row>
    <row r="1069" spans="1:17" s="411" customFormat="1" x14ac:dyDescent="0.2">
      <c r="A1069" s="345">
        <f t="shared" si="8"/>
        <v>51</v>
      </c>
      <c r="B1069" s="382"/>
      <c r="C1069" s="352" t="s">
        <v>1461</v>
      </c>
      <c r="D1069" s="357" t="s">
        <v>1478</v>
      </c>
      <c r="E1069" s="395">
        <v>5</v>
      </c>
      <c r="F1069" s="561">
        <v>120</v>
      </c>
      <c r="G1069" s="353">
        <f t="shared" si="7"/>
        <v>600</v>
      </c>
      <c r="H1069" s="419"/>
      <c r="I1069" s="419"/>
      <c r="J1069" s="419"/>
      <c r="K1069" s="419"/>
      <c r="L1069" s="419"/>
      <c r="M1069" s="419"/>
      <c r="N1069" s="419"/>
    </row>
    <row r="1070" spans="1:17" s="411" customFormat="1" x14ac:dyDescent="0.2">
      <c r="A1070" s="345">
        <f t="shared" si="8"/>
        <v>52</v>
      </c>
      <c r="B1070" s="382"/>
      <c r="C1070" s="352" t="s">
        <v>1461</v>
      </c>
      <c r="D1070" s="357" t="s">
        <v>1516</v>
      </c>
      <c r="E1070" s="395">
        <v>4.9457000000000004</v>
      </c>
      <c r="F1070" s="561">
        <v>65</v>
      </c>
      <c r="G1070" s="353">
        <f t="shared" si="7"/>
        <v>321.47050000000002</v>
      </c>
      <c r="H1070" s="419"/>
      <c r="I1070" s="419"/>
      <c r="J1070" s="419"/>
      <c r="K1070" s="419"/>
      <c r="L1070" s="419"/>
      <c r="M1070" s="419"/>
      <c r="N1070" s="419"/>
    </row>
    <row r="1071" spans="1:17" s="411" customFormat="1" x14ac:dyDescent="0.2">
      <c r="A1071" s="345"/>
      <c r="B1071" s="382"/>
      <c r="C1071" s="352"/>
      <c r="D1071" s="357"/>
      <c r="E1071" s="395"/>
      <c r="F1071" s="561"/>
      <c r="G1071" s="353"/>
      <c r="H1071" s="419"/>
      <c r="I1071" s="419"/>
      <c r="J1071" s="419"/>
      <c r="K1071" s="419"/>
      <c r="L1071" s="419"/>
      <c r="M1071" s="419"/>
      <c r="N1071" s="419"/>
    </row>
    <row r="1072" spans="1:17" s="411" customFormat="1" x14ac:dyDescent="0.2">
      <c r="A1072" s="345"/>
      <c r="B1072" s="382"/>
      <c r="C1072" s="352"/>
      <c r="D1072" s="365"/>
      <c r="E1072" s="395"/>
      <c r="F1072" s="561"/>
      <c r="G1072" s="353"/>
      <c r="H1072" s="419"/>
      <c r="I1072" s="419"/>
      <c r="J1072" s="419"/>
      <c r="K1072" s="419"/>
      <c r="L1072" s="419"/>
      <c r="M1072" s="419"/>
      <c r="N1072" s="419"/>
    </row>
    <row r="1073" spans="1:14" s="411" customFormat="1" x14ac:dyDescent="0.2">
      <c r="A1073" s="345"/>
      <c r="B1073" s="382"/>
      <c r="C1073" s="352"/>
      <c r="D1073" s="365"/>
      <c r="E1073" s="395"/>
      <c r="F1073" s="561"/>
      <c r="G1073" s="353"/>
      <c r="H1073" s="419"/>
      <c r="I1073" s="419"/>
      <c r="J1073" s="419"/>
      <c r="K1073" s="419"/>
      <c r="L1073" s="419"/>
      <c r="M1073" s="419"/>
      <c r="N1073" s="419"/>
    </row>
    <row r="1074" spans="1:14" s="411" customFormat="1" x14ac:dyDescent="0.2">
      <c r="A1074" s="345"/>
      <c r="B1074" s="382"/>
      <c r="C1074" s="352"/>
      <c r="D1074" s="365"/>
      <c r="E1074" s="395"/>
      <c r="F1074" s="561"/>
      <c r="G1074" s="353"/>
      <c r="H1074" s="419"/>
      <c r="I1074" s="419"/>
      <c r="J1074" s="419"/>
      <c r="K1074" s="419"/>
      <c r="L1074" s="419"/>
      <c r="M1074" s="419"/>
      <c r="N1074" s="419"/>
    </row>
    <row r="1075" spans="1:14" s="411" customFormat="1" x14ac:dyDescent="0.2">
      <c r="A1075" s="345"/>
      <c r="B1075" s="382"/>
      <c r="C1075" s="352"/>
      <c r="D1075" s="365"/>
      <c r="E1075" s="395"/>
      <c r="F1075" s="561"/>
      <c r="G1075" s="353"/>
      <c r="H1075" s="419"/>
      <c r="I1075" s="419"/>
      <c r="J1075" s="419"/>
      <c r="K1075" s="419"/>
      <c r="L1075" s="419"/>
      <c r="M1075" s="419"/>
      <c r="N1075" s="419"/>
    </row>
    <row r="1076" spans="1:14" s="411" customFormat="1" x14ac:dyDescent="0.2">
      <c r="A1076" s="345"/>
      <c r="B1076" s="382"/>
      <c r="C1076" s="352"/>
      <c r="D1076" s="365"/>
      <c r="E1076" s="395"/>
      <c r="F1076" s="561"/>
      <c r="G1076" s="353"/>
      <c r="H1076" s="419"/>
      <c r="I1076" s="419"/>
      <c r="J1076" s="419"/>
      <c r="L1076" s="419"/>
      <c r="M1076" s="419"/>
      <c r="N1076" s="419"/>
    </row>
    <row r="1077" spans="1:14" s="411" customFormat="1" x14ac:dyDescent="0.2">
      <c r="A1077" s="345"/>
      <c r="B1077" s="382"/>
      <c r="C1077" s="352"/>
      <c r="D1077" s="357"/>
      <c r="E1077" s="388"/>
      <c r="F1077" s="432"/>
      <c r="G1077" s="353"/>
      <c r="H1077" s="419"/>
      <c r="I1077" s="419"/>
      <c r="J1077" s="419"/>
      <c r="K1077" s="419"/>
      <c r="L1077" s="419"/>
      <c r="M1077" s="419"/>
      <c r="N1077" s="419"/>
    </row>
    <row r="1078" spans="1:14" s="411" customFormat="1" x14ac:dyDescent="0.2">
      <c r="A1078" s="345"/>
      <c r="B1078" s="382"/>
      <c r="C1078" s="352"/>
      <c r="D1078" s="357"/>
      <c r="E1078" s="398"/>
      <c r="F1078" s="432"/>
      <c r="G1078" s="353"/>
      <c r="H1078" s="419"/>
      <c r="I1078" s="419"/>
      <c r="J1078" s="419"/>
      <c r="K1078" s="419"/>
      <c r="L1078" s="419"/>
      <c r="M1078" s="419"/>
      <c r="N1078" s="419"/>
    </row>
    <row r="1079" spans="1:14" s="411" customFormat="1" x14ac:dyDescent="0.2">
      <c r="A1079" s="345"/>
      <c r="B1079" s="382"/>
      <c r="C1079" s="352"/>
      <c r="D1079" s="364"/>
      <c r="E1079" s="390"/>
      <c r="F1079" s="432"/>
      <c r="G1079" s="353"/>
      <c r="H1079" s="419"/>
      <c r="I1079" s="419"/>
      <c r="J1079" s="419"/>
      <c r="K1079" s="419"/>
      <c r="L1079" s="419"/>
      <c r="M1079" s="419"/>
      <c r="N1079" s="419"/>
    </row>
    <row r="1080" spans="1:14" s="411" customFormat="1" x14ac:dyDescent="0.2">
      <c r="A1080" s="345"/>
      <c r="B1080" s="382"/>
      <c r="C1080" s="352"/>
      <c r="D1080" s="400"/>
      <c r="E1080" s="390"/>
      <c r="F1080" s="432"/>
      <c r="G1080" s="353"/>
      <c r="H1080" s="419"/>
      <c r="I1080" s="419"/>
      <c r="J1080" s="419"/>
      <c r="K1080" s="419"/>
      <c r="L1080" s="419"/>
      <c r="M1080" s="419"/>
      <c r="N1080" s="419"/>
    </row>
    <row r="1081" spans="1:14" s="411" customFormat="1" x14ac:dyDescent="0.2">
      <c r="A1081" s="345"/>
      <c r="B1081" s="382"/>
      <c r="C1081" s="403"/>
      <c r="D1081" s="400"/>
      <c r="E1081" s="404"/>
      <c r="F1081" s="562"/>
      <c r="G1081" s="353"/>
      <c r="H1081" s="419"/>
      <c r="I1081" s="419"/>
      <c r="J1081" s="419"/>
      <c r="K1081" s="419"/>
      <c r="L1081" s="419"/>
      <c r="M1081" s="419"/>
      <c r="N1081" s="419"/>
    </row>
    <row r="1082" spans="1:14" s="411" customFormat="1" x14ac:dyDescent="0.2">
      <c r="A1082" s="345"/>
      <c r="B1082" s="382"/>
      <c r="C1082" s="352"/>
      <c r="D1082" s="406"/>
      <c r="E1082" s="388"/>
      <c r="F1082" s="563"/>
      <c r="G1082" s="353"/>
      <c r="H1082" s="419"/>
      <c r="I1082" s="419"/>
      <c r="J1082" s="419"/>
      <c r="K1082" s="419"/>
      <c r="L1082" s="419"/>
      <c r="M1082" s="419"/>
      <c r="N1082" s="419"/>
    </row>
    <row r="1083" spans="1:14" s="411" customFormat="1" x14ac:dyDescent="0.2">
      <c r="A1083" s="566"/>
      <c r="B1083" s="382"/>
      <c r="C1083" s="352"/>
      <c r="D1083" s="364"/>
      <c r="E1083" s="388"/>
      <c r="F1083" s="387"/>
      <c r="G1083" s="567" t="s">
        <v>8</v>
      </c>
      <c r="H1083" s="553"/>
      <c r="I1083" s="553"/>
      <c r="J1083" s="553"/>
      <c r="K1083" s="553"/>
      <c r="L1083" s="553"/>
      <c r="M1083" s="553"/>
      <c r="N1083" s="553"/>
    </row>
    <row r="1084" spans="1:14" s="411" customFormat="1" ht="13.5" thickBot="1" x14ac:dyDescent="0.25">
      <c r="A1084" s="564"/>
      <c r="B1084" s="408"/>
      <c r="C1084" s="409"/>
      <c r="D1084" s="409"/>
      <c r="E1084" s="408"/>
      <c r="F1084" s="49" t="s">
        <v>15</v>
      </c>
      <c r="G1084" s="213">
        <f>SUM(G1050:G1083)</f>
        <v>25000.000499999998</v>
      </c>
      <c r="H1084" s="246"/>
      <c r="I1084" s="246"/>
      <c r="J1084" s="246"/>
      <c r="K1084" s="246"/>
      <c r="L1084" s="246"/>
      <c r="M1084" s="246"/>
      <c r="N1084" s="246"/>
    </row>
    <row r="1085" spans="1:14" s="411" customFormat="1" ht="13.5" thickTop="1" x14ac:dyDescent="0.2">
      <c r="A1085" s="1149" t="s">
        <v>1518</v>
      </c>
      <c r="B1085" s="1186"/>
      <c r="C1085" s="1186"/>
      <c r="D1085" s="1186"/>
      <c r="E1085" s="1186"/>
      <c r="F1085" s="1186"/>
      <c r="G1085" s="1187"/>
      <c r="H1085" s="358"/>
      <c r="I1085" s="358"/>
      <c r="J1085" s="358"/>
      <c r="K1085" s="358"/>
      <c r="L1085" s="358"/>
      <c r="M1085" s="358"/>
      <c r="N1085" s="358"/>
    </row>
    <row r="1086" spans="1:14" s="411" customFormat="1" ht="13.5" thickBot="1" x14ac:dyDescent="0.25">
      <c r="A1086" s="359"/>
      <c r="B1086" s="355"/>
      <c r="C1086" s="355"/>
      <c r="D1086" s="360"/>
      <c r="E1086" s="355"/>
      <c r="F1086" s="361"/>
      <c r="G1086" s="362"/>
    </row>
    <row r="1087" spans="1:14" s="411" customFormat="1" ht="13.5" thickTop="1" x14ac:dyDescent="0.2">
      <c r="A1087" s="1176"/>
      <c r="B1087" s="1177"/>
      <c r="C1087" s="1177"/>
      <c r="D1087" s="414" t="s">
        <v>11</v>
      </c>
      <c r="E1087" s="1178" t="s">
        <v>12</v>
      </c>
      <c r="F1087" s="1178"/>
      <c r="G1087" s="1179"/>
      <c r="H1087" s="367"/>
      <c r="I1087" s="367"/>
      <c r="J1087" s="367"/>
      <c r="K1087" s="367"/>
      <c r="L1087" s="367"/>
      <c r="M1087" s="367"/>
      <c r="N1087" s="367"/>
    </row>
    <row r="1088" spans="1:14" s="411" customFormat="1" x14ac:dyDescent="0.2">
      <c r="A1088" s="1161" t="s">
        <v>17</v>
      </c>
      <c r="B1088" s="1162"/>
      <c r="C1088" s="1162"/>
      <c r="D1088" s="415"/>
      <c r="E1088" s="1180"/>
      <c r="F1088" s="1181"/>
      <c r="G1088" s="1182"/>
      <c r="H1088" s="410"/>
      <c r="I1088" s="410"/>
      <c r="J1088" s="410"/>
      <c r="K1088" s="410"/>
      <c r="L1088" s="410"/>
      <c r="M1088" s="410"/>
      <c r="N1088" s="410"/>
    </row>
    <row r="1089" spans="1:18" s="411" customFormat="1" x14ac:dyDescent="0.2">
      <c r="A1089" s="1161" t="s">
        <v>38</v>
      </c>
      <c r="B1089" s="1162"/>
      <c r="C1089" s="1162"/>
      <c r="D1089" s="73" t="s">
        <v>478</v>
      </c>
      <c r="E1089" s="1139" t="s">
        <v>142</v>
      </c>
      <c r="F1089" s="1139"/>
      <c r="G1089" s="1140"/>
      <c r="H1089" s="1"/>
      <c r="I1089" s="1"/>
      <c r="J1089" s="1"/>
      <c r="K1089" s="1"/>
      <c r="L1089" s="1"/>
      <c r="M1089" s="1"/>
      <c r="N1089" s="1"/>
    </row>
    <row r="1090" spans="1:18" s="411" customFormat="1" ht="13.5" thickBot="1" x14ac:dyDescent="0.25">
      <c r="A1090" s="1163" t="s">
        <v>39</v>
      </c>
      <c r="B1090" s="1164"/>
      <c r="C1090" s="1164"/>
      <c r="D1090" s="565" t="s">
        <v>479</v>
      </c>
      <c r="E1090" s="1165" t="s">
        <v>0</v>
      </c>
      <c r="F1090" s="1165"/>
      <c r="G1090" s="1166"/>
      <c r="H1090" s="367"/>
      <c r="I1090" s="367"/>
      <c r="J1090" s="367"/>
      <c r="K1090" s="367"/>
      <c r="L1090" s="367"/>
      <c r="M1090" s="367"/>
      <c r="N1090" s="367"/>
    </row>
    <row r="1091" spans="1:18" s="411" customFormat="1" ht="16.5" x14ac:dyDescent="0.25">
      <c r="A1091" s="1152" t="s">
        <v>29</v>
      </c>
      <c r="B1091" s="1153"/>
      <c r="C1091" s="1153"/>
      <c r="D1091" s="1153"/>
      <c r="E1091" s="1153"/>
      <c r="F1091" s="1153"/>
      <c r="G1091" s="1154"/>
      <c r="H1091" s="251"/>
      <c r="I1091" s="251"/>
      <c r="J1091" s="251"/>
      <c r="K1091" s="251"/>
      <c r="L1091" s="251"/>
      <c r="M1091" s="251"/>
      <c r="N1091" s="251"/>
    </row>
    <row r="1092" spans="1:18" s="411" customFormat="1" x14ac:dyDescent="0.2">
      <c r="A1092" s="1155" t="s">
        <v>48</v>
      </c>
      <c r="B1092" s="1156"/>
      <c r="C1092" s="1156"/>
      <c r="D1092" s="1156"/>
      <c r="E1092" s="1156"/>
      <c r="F1092" s="1156"/>
      <c r="G1092" s="1157"/>
      <c r="H1092" s="250"/>
      <c r="I1092" s="250"/>
      <c r="J1092" s="250"/>
      <c r="K1092" s="250"/>
      <c r="L1092" s="250"/>
      <c r="M1092" s="250"/>
      <c r="N1092" s="250"/>
    </row>
    <row r="1093" spans="1:18" s="411" customFormat="1" x14ac:dyDescent="0.2">
      <c r="A1093" s="1183" t="s">
        <v>49</v>
      </c>
      <c r="B1093" s="1184"/>
      <c r="C1093" s="1184"/>
      <c r="D1093" s="1184"/>
      <c r="E1093" s="1184"/>
      <c r="F1093" s="1184"/>
      <c r="G1093" s="1185"/>
      <c r="H1093" s="367"/>
      <c r="I1093" s="367"/>
      <c r="J1093" s="367"/>
      <c r="K1093" s="367"/>
      <c r="L1093" s="367"/>
      <c r="M1093" s="367"/>
      <c r="N1093" s="367"/>
    </row>
    <row r="1094" spans="1:18" s="411" customFormat="1" x14ac:dyDescent="0.2">
      <c r="A1094" s="368"/>
      <c r="B1094" s="369"/>
      <c r="C1094" s="370"/>
      <c r="D1094" s="371"/>
      <c r="E1094" s="369"/>
      <c r="F1094" s="372"/>
      <c r="G1094" s="373" t="s">
        <v>411</v>
      </c>
      <c r="H1094" s="559"/>
      <c r="I1094" s="559"/>
      <c r="J1094" s="559"/>
      <c r="K1094" s="559"/>
      <c r="L1094" s="559"/>
      <c r="M1094" s="559"/>
      <c r="N1094" s="559"/>
    </row>
    <row r="1095" spans="1:18" s="411" customFormat="1" x14ac:dyDescent="0.2">
      <c r="A1095" s="374" t="s">
        <v>1</v>
      </c>
      <c r="B1095" s="375"/>
      <c r="C1095" s="14" t="s">
        <v>36</v>
      </c>
      <c r="D1095" s="375"/>
      <c r="E1095" s="343" t="s">
        <v>1681</v>
      </c>
      <c r="F1095" s="376"/>
      <c r="G1095" s="344" t="s">
        <v>1629</v>
      </c>
    </row>
    <row r="1096" spans="1:18" s="411" customFormat="1" x14ac:dyDescent="0.2">
      <c r="A1096" s="342" t="s">
        <v>8</v>
      </c>
      <c r="B1096" s="377"/>
      <c r="C1096" s="19"/>
      <c r="D1096" s="367"/>
      <c r="E1096" s="1167"/>
      <c r="F1096" s="1168"/>
      <c r="G1096" s="378"/>
    </row>
    <row r="1097" spans="1:18" s="411" customFormat="1" x14ac:dyDescent="0.2">
      <c r="A1097" s="354" t="s">
        <v>37</v>
      </c>
      <c r="B1097" s="358"/>
      <c r="C1097" s="358"/>
      <c r="D1097" s="358"/>
      <c r="E1097" s="379" t="s">
        <v>46</v>
      </c>
      <c r="F1097" s="380"/>
      <c r="G1097" s="378" t="s">
        <v>50</v>
      </c>
    </row>
    <row r="1098" spans="1:18" s="411" customFormat="1" x14ac:dyDescent="0.2">
      <c r="A1098" s="368"/>
      <c r="B1098" s="369"/>
      <c r="C1098" s="370"/>
      <c r="D1098" s="370"/>
      <c r="E1098" s="1169"/>
      <c r="F1098" s="1170"/>
      <c r="G1098" s="381"/>
    </row>
    <row r="1099" spans="1:18" s="411" customFormat="1" ht="26.25" thickBot="1" x14ac:dyDescent="0.25">
      <c r="A1099" s="210" t="s">
        <v>47</v>
      </c>
      <c r="B1099" s="28" t="s">
        <v>23</v>
      </c>
      <c r="C1099" s="28" t="s">
        <v>34</v>
      </c>
      <c r="D1099" s="110" t="s">
        <v>53</v>
      </c>
      <c r="E1099" s="114" t="s">
        <v>54</v>
      </c>
      <c r="F1099" s="111" t="s">
        <v>55</v>
      </c>
      <c r="G1099" s="112" t="s">
        <v>35</v>
      </c>
      <c r="H1099" s="253"/>
      <c r="I1099" s="253"/>
      <c r="J1099" s="253"/>
      <c r="K1099" s="253"/>
      <c r="L1099" s="253"/>
      <c r="M1099" s="253"/>
      <c r="N1099" s="253"/>
    </row>
    <row r="1100" spans="1:18" s="411" customFormat="1" ht="13.5" thickTop="1" x14ac:dyDescent="0.2">
      <c r="A1100" s="345">
        <v>1</v>
      </c>
      <c r="B1100" s="389"/>
      <c r="C1100" s="352" t="s">
        <v>1461</v>
      </c>
      <c r="D1100" s="357" t="s">
        <v>1637</v>
      </c>
      <c r="E1100" s="390">
        <v>1.085</v>
      </c>
      <c r="F1100" s="432">
        <v>194</v>
      </c>
      <c r="G1100" s="353">
        <f>F1100*E1100</f>
        <v>210.48999999999998</v>
      </c>
      <c r="H1100" s="419"/>
      <c r="I1100" s="419"/>
      <c r="J1100" s="419"/>
      <c r="K1100" s="419"/>
      <c r="L1100" s="419"/>
      <c r="M1100" s="419"/>
      <c r="N1100" s="419"/>
      <c r="Q1100" s="418"/>
      <c r="R1100" s="555"/>
    </row>
    <row r="1101" spans="1:18" s="411" customFormat="1" x14ac:dyDescent="0.2">
      <c r="A1101" s="345">
        <f>A1100+1</f>
        <v>2</v>
      </c>
      <c r="B1101" s="389"/>
      <c r="C1101" s="352" t="s">
        <v>1461</v>
      </c>
      <c r="D1101" s="357" t="s">
        <v>1465</v>
      </c>
      <c r="E1101" s="390">
        <v>3.3250000000000002</v>
      </c>
      <c r="F1101" s="432">
        <v>194</v>
      </c>
      <c r="G1101" s="353">
        <f t="shared" ref="G1101:G1131" si="9">F1101*E1101</f>
        <v>645.05000000000007</v>
      </c>
      <c r="H1101" s="419"/>
      <c r="I1101" s="419"/>
      <c r="J1101" s="419"/>
      <c r="K1101" s="419"/>
      <c r="L1101" s="419"/>
      <c r="M1101" s="419"/>
      <c r="O1101" s="418"/>
      <c r="P1101" s="555"/>
      <c r="Q1101" s="418"/>
      <c r="R1101" s="555"/>
    </row>
    <row r="1102" spans="1:18" s="411" customFormat="1" x14ac:dyDescent="0.2">
      <c r="A1102" s="345">
        <f t="shared" ref="A1102:A1131" si="10">A1101+1</f>
        <v>3</v>
      </c>
      <c r="B1102" s="389"/>
      <c r="C1102" s="352" t="s">
        <v>1461</v>
      </c>
      <c r="D1102" s="357" t="s">
        <v>1638</v>
      </c>
      <c r="E1102" s="388">
        <v>6.125</v>
      </c>
      <c r="F1102" s="560">
        <v>194</v>
      </c>
      <c r="G1102" s="353">
        <f t="shared" si="9"/>
        <v>1188.25</v>
      </c>
      <c r="H1102" s="419"/>
      <c r="I1102" s="419"/>
      <c r="J1102" s="419"/>
      <c r="K1102" s="419"/>
      <c r="L1102" s="419"/>
      <c r="M1102" s="419"/>
      <c r="O1102" s="418"/>
      <c r="P1102" s="555"/>
      <c r="Q1102" s="418"/>
      <c r="R1102" s="555"/>
    </row>
    <row r="1103" spans="1:18" s="411" customFormat="1" x14ac:dyDescent="0.2">
      <c r="A1103" s="345">
        <f t="shared" si="10"/>
        <v>4</v>
      </c>
      <c r="B1103" s="389"/>
      <c r="C1103" s="352" t="s">
        <v>1461</v>
      </c>
      <c r="D1103" s="357" t="s">
        <v>1463</v>
      </c>
      <c r="E1103" s="390">
        <v>2.02</v>
      </c>
      <c r="F1103" s="432">
        <v>184</v>
      </c>
      <c r="G1103" s="353">
        <f t="shared" si="9"/>
        <v>371.68</v>
      </c>
      <c r="H1103" s="419"/>
      <c r="I1103" s="419"/>
      <c r="J1103" s="419"/>
      <c r="K1103" s="419"/>
      <c r="L1103" s="419"/>
      <c r="M1103" s="419"/>
      <c r="O1103" s="418"/>
      <c r="P1103" s="555"/>
      <c r="Q1103" s="418"/>
      <c r="R1103" s="555"/>
    </row>
    <row r="1104" spans="1:18" s="411" customFormat="1" x14ac:dyDescent="0.2">
      <c r="A1104" s="345">
        <f t="shared" si="10"/>
        <v>5</v>
      </c>
      <c r="B1104" s="389"/>
      <c r="C1104" s="352" t="s">
        <v>1461</v>
      </c>
      <c r="D1104" s="357" t="s">
        <v>1464</v>
      </c>
      <c r="E1104" s="390">
        <v>2.0099999999999998</v>
      </c>
      <c r="F1104" s="432">
        <v>124</v>
      </c>
      <c r="G1104" s="353">
        <f t="shared" si="9"/>
        <v>249.23999999999998</v>
      </c>
      <c r="H1104" s="419"/>
      <c r="I1104" s="419"/>
      <c r="J1104" s="419"/>
      <c r="K1104" s="419"/>
      <c r="L1104" s="419"/>
      <c r="M1104" s="419"/>
      <c r="N1104" s="419"/>
      <c r="Q1104" s="418"/>
    </row>
    <row r="1105" spans="1:18" s="411" customFormat="1" x14ac:dyDescent="0.2">
      <c r="A1105" s="345">
        <f t="shared" si="10"/>
        <v>6</v>
      </c>
      <c r="B1105" s="389"/>
      <c r="C1105" s="352" t="s">
        <v>1461</v>
      </c>
      <c r="D1105" s="364" t="s">
        <v>298</v>
      </c>
      <c r="E1105" s="390">
        <v>3.55</v>
      </c>
      <c r="F1105" s="432">
        <v>297</v>
      </c>
      <c r="G1105" s="353">
        <f t="shared" si="9"/>
        <v>1054.3499999999999</v>
      </c>
      <c r="H1105" s="419"/>
      <c r="I1105" s="419"/>
      <c r="J1105" s="419"/>
      <c r="K1105" s="419"/>
      <c r="L1105" s="419"/>
      <c r="M1105" s="419"/>
      <c r="P1105" s="555"/>
      <c r="Q1105" s="418"/>
    </row>
    <row r="1106" spans="1:18" s="411" customFormat="1" x14ac:dyDescent="0.2">
      <c r="A1106" s="345">
        <f t="shared" si="10"/>
        <v>7</v>
      </c>
      <c r="B1106" s="391"/>
      <c r="C1106" s="366" t="s">
        <v>1461</v>
      </c>
      <c r="D1106" s="364" t="s">
        <v>1462</v>
      </c>
      <c r="E1106" s="388">
        <v>4</v>
      </c>
      <c r="F1106" s="560">
        <v>254</v>
      </c>
      <c r="G1106" s="353">
        <f t="shared" si="9"/>
        <v>1016</v>
      </c>
      <c r="H1106" s="246"/>
      <c r="I1106" s="246"/>
      <c r="J1106" s="246"/>
      <c r="K1106" s="419"/>
      <c r="L1106" s="419"/>
      <c r="M1106" s="419"/>
      <c r="N1106" s="419"/>
      <c r="Q1106" s="418"/>
      <c r="R1106" s="555"/>
    </row>
    <row r="1107" spans="1:18" s="411" customFormat="1" x14ac:dyDescent="0.2">
      <c r="A1107" s="345">
        <f t="shared" si="10"/>
        <v>8</v>
      </c>
      <c r="B1107" s="382"/>
      <c r="C1107" s="352" t="s">
        <v>149</v>
      </c>
      <c r="D1107" s="364" t="s">
        <v>1657</v>
      </c>
      <c r="E1107" s="395">
        <v>5</v>
      </c>
      <c r="F1107" s="432">
        <v>127</v>
      </c>
      <c r="G1107" s="353">
        <f t="shared" si="9"/>
        <v>635</v>
      </c>
      <c r="H1107" s="419"/>
      <c r="I1107" s="419"/>
      <c r="J1107" s="419"/>
      <c r="K1107" s="419"/>
      <c r="L1107" s="419"/>
      <c r="M1107" s="419"/>
      <c r="O1107" s="418"/>
      <c r="P1107" s="555"/>
      <c r="Q1107" s="418"/>
      <c r="R1107" s="555"/>
    </row>
    <row r="1108" spans="1:18" s="411" customFormat="1" x14ac:dyDescent="0.2">
      <c r="A1108" s="345">
        <f t="shared" si="10"/>
        <v>9</v>
      </c>
      <c r="B1108" s="394"/>
      <c r="C1108" s="352" t="s">
        <v>149</v>
      </c>
      <c r="D1108" s="357" t="s">
        <v>1471</v>
      </c>
      <c r="E1108" s="395">
        <v>6</v>
      </c>
      <c r="F1108" s="432">
        <v>69.25</v>
      </c>
      <c r="G1108" s="353">
        <f t="shared" si="9"/>
        <v>415.5</v>
      </c>
      <c r="H1108" s="419"/>
      <c r="I1108" s="419"/>
      <c r="J1108" s="419"/>
      <c r="K1108" s="419"/>
      <c r="L1108" s="419"/>
      <c r="M1108" s="419"/>
      <c r="O1108" s="418"/>
      <c r="P1108" s="555"/>
      <c r="Q1108" s="418"/>
      <c r="R1108" s="555"/>
    </row>
    <row r="1109" spans="1:18" s="411" customFormat="1" x14ac:dyDescent="0.2">
      <c r="A1109" s="345">
        <f t="shared" si="10"/>
        <v>10</v>
      </c>
      <c r="B1109" s="394"/>
      <c r="C1109" s="352" t="s">
        <v>1468</v>
      </c>
      <c r="D1109" s="365" t="s">
        <v>1493</v>
      </c>
      <c r="E1109" s="395">
        <v>6</v>
      </c>
      <c r="F1109" s="432">
        <v>40.799999999999997</v>
      </c>
      <c r="G1109" s="353">
        <f t="shared" si="9"/>
        <v>244.79999999999998</v>
      </c>
      <c r="H1109" s="419"/>
      <c r="I1109" s="419"/>
      <c r="J1109" s="419"/>
      <c r="K1109" s="419"/>
      <c r="L1109" s="419"/>
      <c r="M1109" s="419"/>
      <c r="O1109" s="418"/>
      <c r="P1109" s="555"/>
      <c r="Q1109" s="418"/>
      <c r="R1109" s="555"/>
    </row>
    <row r="1110" spans="1:18" s="411" customFormat="1" x14ac:dyDescent="0.2">
      <c r="A1110" s="345">
        <f t="shared" si="10"/>
        <v>11</v>
      </c>
      <c r="B1110" s="397"/>
      <c r="C1110" s="352" t="s">
        <v>149</v>
      </c>
      <c r="D1110" s="357" t="s">
        <v>1639</v>
      </c>
      <c r="E1110" s="398">
        <v>5</v>
      </c>
      <c r="F1110" s="432">
        <v>75</v>
      </c>
      <c r="G1110" s="353">
        <f t="shared" si="9"/>
        <v>375</v>
      </c>
      <c r="H1110" s="419"/>
      <c r="I1110" s="419"/>
      <c r="J1110" s="419"/>
      <c r="K1110" s="419"/>
      <c r="L1110" s="419"/>
      <c r="M1110" s="419"/>
      <c r="O1110" s="418"/>
      <c r="P1110" s="555"/>
      <c r="Q1110" s="418"/>
      <c r="R1110" s="555"/>
    </row>
    <row r="1111" spans="1:18" s="411" customFormat="1" x14ac:dyDescent="0.2">
      <c r="A1111" s="345">
        <f t="shared" si="10"/>
        <v>12</v>
      </c>
      <c r="B1111" s="397"/>
      <c r="C1111" s="352" t="s">
        <v>149</v>
      </c>
      <c r="D1111" s="365" t="s">
        <v>1640</v>
      </c>
      <c r="E1111" s="398">
        <v>5</v>
      </c>
      <c r="F1111" s="432">
        <v>83</v>
      </c>
      <c r="G1111" s="353">
        <f t="shared" si="9"/>
        <v>415</v>
      </c>
      <c r="H1111" s="419"/>
      <c r="I1111" s="419"/>
      <c r="J1111" s="419"/>
      <c r="K1111" s="419"/>
      <c r="L1111" s="419"/>
      <c r="M1111" s="419"/>
      <c r="O1111" s="418"/>
      <c r="P1111" s="555"/>
      <c r="Q1111" s="418"/>
      <c r="R1111" s="555"/>
    </row>
    <row r="1112" spans="1:18" s="411" customFormat="1" x14ac:dyDescent="0.2">
      <c r="A1112" s="345">
        <f t="shared" si="10"/>
        <v>13</v>
      </c>
      <c r="B1112" s="397"/>
      <c r="C1112" s="352" t="s">
        <v>149</v>
      </c>
      <c r="D1112" s="365" t="s">
        <v>1507</v>
      </c>
      <c r="E1112" s="398">
        <v>3</v>
      </c>
      <c r="F1112" s="432">
        <v>67</v>
      </c>
      <c r="G1112" s="353">
        <f t="shared" si="9"/>
        <v>201</v>
      </c>
      <c r="H1112" s="419"/>
      <c r="I1112" s="419"/>
      <c r="J1112" s="419"/>
      <c r="K1112" s="419"/>
      <c r="L1112" s="419"/>
      <c r="M1112" s="419"/>
      <c r="O1112" s="418"/>
      <c r="P1112" s="555"/>
      <c r="Q1112" s="418"/>
      <c r="R1112" s="555"/>
    </row>
    <row r="1113" spans="1:18" s="411" customFormat="1" x14ac:dyDescent="0.2">
      <c r="A1113" s="345">
        <f t="shared" si="10"/>
        <v>14</v>
      </c>
      <c r="B1113" s="382"/>
      <c r="C1113" s="352" t="s">
        <v>149</v>
      </c>
      <c r="D1113" s="365" t="s">
        <v>1641</v>
      </c>
      <c r="E1113" s="388">
        <v>3</v>
      </c>
      <c r="F1113" s="432">
        <v>73.2</v>
      </c>
      <c r="G1113" s="353">
        <f t="shared" si="9"/>
        <v>219.60000000000002</v>
      </c>
      <c r="H1113" s="419"/>
      <c r="I1113" s="419"/>
      <c r="J1113" s="419"/>
      <c r="K1113" s="419"/>
      <c r="L1113" s="419"/>
      <c r="M1113" s="419"/>
      <c r="O1113" s="418"/>
      <c r="Q1113" s="418"/>
      <c r="R1113" s="555"/>
    </row>
    <row r="1114" spans="1:18" s="411" customFormat="1" x14ac:dyDescent="0.2">
      <c r="A1114" s="345">
        <f t="shared" si="10"/>
        <v>15</v>
      </c>
      <c r="B1114" s="382"/>
      <c r="C1114" s="352" t="s">
        <v>149</v>
      </c>
      <c r="D1114" s="365" t="s">
        <v>1642</v>
      </c>
      <c r="E1114" s="398">
        <v>3</v>
      </c>
      <c r="F1114" s="561">
        <v>73.2</v>
      </c>
      <c r="G1114" s="353">
        <f t="shared" si="9"/>
        <v>219.60000000000002</v>
      </c>
      <c r="H1114" s="419"/>
      <c r="I1114" s="419"/>
      <c r="J1114" s="419"/>
      <c r="K1114" s="419"/>
      <c r="L1114" s="419"/>
      <c r="M1114" s="419"/>
      <c r="O1114" s="418"/>
      <c r="P1114" s="555"/>
      <c r="Q1114" s="418"/>
    </row>
    <row r="1115" spans="1:18" s="411" customFormat="1" x14ac:dyDescent="0.2">
      <c r="A1115" s="345">
        <f t="shared" si="10"/>
        <v>16</v>
      </c>
      <c r="B1115" s="389"/>
      <c r="C1115" s="352" t="s">
        <v>149</v>
      </c>
      <c r="D1115" s="357" t="s">
        <v>1499</v>
      </c>
      <c r="E1115" s="395">
        <v>3</v>
      </c>
      <c r="F1115" s="561">
        <v>88.2</v>
      </c>
      <c r="G1115" s="353">
        <f t="shared" si="9"/>
        <v>264.60000000000002</v>
      </c>
      <c r="H1115" s="419"/>
      <c r="I1115" s="419"/>
      <c r="J1115" s="419"/>
      <c r="K1115" s="419"/>
      <c r="L1115" s="419"/>
      <c r="M1115" s="419"/>
      <c r="O1115" s="418"/>
      <c r="Q1115" s="418"/>
    </row>
    <row r="1116" spans="1:18" s="411" customFormat="1" x14ac:dyDescent="0.2">
      <c r="A1116" s="345">
        <f t="shared" si="10"/>
        <v>17</v>
      </c>
      <c r="B1116" s="389"/>
      <c r="C1116" s="352" t="s">
        <v>149</v>
      </c>
      <c r="D1116" s="357" t="s">
        <v>1643</v>
      </c>
      <c r="E1116" s="395">
        <v>3</v>
      </c>
      <c r="F1116" s="561">
        <v>89.4</v>
      </c>
      <c r="G1116" s="353">
        <f t="shared" si="9"/>
        <v>268.20000000000005</v>
      </c>
      <c r="H1116" s="419"/>
      <c r="I1116" s="419"/>
      <c r="J1116" s="419"/>
      <c r="K1116" s="419"/>
      <c r="L1116" s="419"/>
      <c r="M1116" s="419"/>
      <c r="O1116" s="418"/>
      <c r="Q1116" s="418"/>
      <c r="R1116" s="555"/>
    </row>
    <row r="1117" spans="1:18" s="411" customFormat="1" x14ac:dyDescent="0.2">
      <c r="A1117" s="345">
        <f t="shared" si="10"/>
        <v>18</v>
      </c>
      <c r="B1117" s="389"/>
      <c r="C1117" s="352" t="s">
        <v>149</v>
      </c>
      <c r="D1117" s="365" t="s">
        <v>1475</v>
      </c>
      <c r="E1117" s="395">
        <v>2</v>
      </c>
      <c r="F1117" s="561">
        <v>379.5</v>
      </c>
      <c r="G1117" s="353">
        <f t="shared" si="9"/>
        <v>759</v>
      </c>
      <c r="H1117" s="419"/>
      <c r="I1117" s="419"/>
      <c r="J1117" s="419"/>
      <c r="K1117" s="419"/>
      <c r="L1117" s="419"/>
      <c r="M1117" s="419"/>
      <c r="O1117" s="418"/>
      <c r="P1117" s="555"/>
      <c r="Q1117" s="418"/>
      <c r="R1117" s="555"/>
    </row>
    <row r="1118" spans="1:18" s="411" customFormat="1" x14ac:dyDescent="0.2">
      <c r="A1118" s="345">
        <f t="shared" si="10"/>
        <v>19</v>
      </c>
      <c r="B1118" s="382"/>
      <c r="C1118" s="352" t="s">
        <v>149</v>
      </c>
      <c r="D1118" s="365" t="s">
        <v>1644</v>
      </c>
      <c r="E1118" s="395">
        <v>5</v>
      </c>
      <c r="F1118" s="561">
        <v>16.149999999999999</v>
      </c>
      <c r="G1118" s="353">
        <f t="shared" si="9"/>
        <v>80.75</v>
      </c>
      <c r="H1118" s="419"/>
      <c r="I1118" s="419"/>
      <c r="J1118" s="419"/>
      <c r="K1118" s="419"/>
      <c r="L1118" s="419"/>
      <c r="M1118" s="419"/>
      <c r="O1118" s="418"/>
      <c r="P1118" s="555"/>
      <c r="Q1118" s="418"/>
      <c r="R1118" s="555"/>
    </row>
    <row r="1119" spans="1:18" s="411" customFormat="1" x14ac:dyDescent="0.2">
      <c r="A1119" s="345">
        <f t="shared" si="10"/>
        <v>20</v>
      </c>
      <c r="B1119" s="382"/>
      <c r="C1119" s="352" t="s">
        <v>1461</v>
      </c>
      <c r="D1119" s="357" t="s">
        <v>1502</v>
      </c>
      <c r="E1119" s="395">
        <v>5</v>
      </c>
      <c r="F1119" s="561">
        <v>82</v>
      </c>
      <c r="G1119" s="353">
        <f t="shared" si="9"/>
        <v>410</v>
      </c>
      <c r="H1119" s="419"/>
      <c r="I1119" s="419"/>
      <c r="J1119" s="419"/>
      <c r="K1119" s="419"/>
      <c r="L1119" s="419"/>
      <c r="M1119" s="419"/>
      <c r="O1119" s="418"/>
      <c r="P1119" s="555"/>
      <c r="Q1119" s="418"/>
    </row>
    <row r="1120" spans="1:18" s="411" customFormat="1" x14ac:dyDescent="0.2">
      <c r="A1120" s="345">
        <f t="shared" si="10"/>
        <v>21</v>
      </c>
      <c r="B1120" s="382"/>
      <c r="C1120" s="352" t="s">
        <v>178</v>
      </c>
      <c r="D1120" s="357" t="s">
        <v>1474</v>
      </c>
      <c r="E1120" s="395">
        <v>3</v>
      </c>
      <c r="F1120" s="561">
        <v>47.6</v>
      </c>
      <c r="G1120" s="353">
        <f t="shared" si="9"/>
        <v>142.80000000000001</v>
      </c>
      <c r="H1120" s="419"/>
      <c r="I1120" s="419"/>
      <c r="J1120" s="419"/>
      <c r="K1120" s="419"/>
      <c r="L1120" s="419"/>
      <c r="M1120" s="419"/>
      <c r="O1120" s="418"/>
      <c r="P1120" s="555"/>
      <c r="Q1120" s="418"/>
    </row>
    <row r="1121" spans="1:19" s="411" customFormat="1" x14ac:dyDescent="0.2">
      <c r="A1121" s="345">
        <f t="shared" si="10"/>
        <v>22</v>
      </c>
      <c r="B1121" s="382"/>
      <c r="C1121" s="352" t="s">
        <v>1476</v>
      </c>
      <c r="D1121" s="357" t="s">
        <v>1645</v>
      </c>
      <c r="E1121" s="395">
        <v>3</v>
      </c>
      <c r="F1121" s="561">
        <v>260</v>
      </c>
      <c r="G1121" s="353">
        <f t="shared" si="9"/>
        <v>780</v>
      </c>
      <c r="H1121" s="419"/>
      <c r="I1121" s="419"/>
      <c r="J1121" s="419"/>
      <c r="K1121" s="419"/>
      <c r="L1121" s="419"/>
      <c r="M1121" s="419"/>
      <c r="O1121" s="418"/>
      <c r="P1121" s="555"/>
      <c r="Q1121" s="418"/>
    </row>
    <row r="1122" spans="1:19" s="411" customFormat="1" x14ac:dyDescent="0.2">
      <c r="A1122" s="345">
        <f t="shared" si="10"/>
        <v>23</v>
      </c>
      <c r="B1122" s="382"/>
      <c r="C1122" s="352" t="s">
        <v>177</v>
      </c>
      <c r="D1122" s="365" t="s">
        <v>1489</v>
      </c>
      <c r="E1122" s="395">
        <v>1</v>
      </c>
      <c r="F1122" s="561">
        <v>181.95</v>
      </c>
      <c r="G1122" s="353">
        <f t="shared" si="9"/>
        <v>181.95</v>
      </c>
      <c r="H1122" s="419"/>
      <c r="I1122" s="419"/>
      <c r="J1122" s="419"/>
      <c r="K1122" s="419"/>
      <c r="L1122" s="419"/>
      <c r="M1122" s="419"/>
      <c r="O1122" s="418"/>
      <c r="P1122" s="555"/>
      <c r="Q1122" s="418"/>
    </row>
    <row r="1123" spans="1:19" s="411" customFormat="1" x14ac:dyDescent="0.2">
      <c r="A1123" s="345">
        <f t="shared" si="10"/>
        <v>24</v>
      </c>
      <c r="B1123" s="382"/>
      <c r="C1123" s="352" t="s">
        <v>177</v>
      </c>
      <c r="D1123" s="365" t="s">
        <v>1646</v>
      </c>
      <c r="E1123" s="395">
        <v>1</v>
      </c>
      <c r="F1123" s="561">
        <v>95.7</v>
      </c>
      <c r="G1123" s="353">
        <f t="shared" si="9"/>
        <v>95.7</v>
      </c>
      <c r="H1123" s="419"/>
      <c r="I1123" s="419"/>
      <c r="J1123" s="419"/>
      <c r="K1123" s="419"/>
      <c r="L1123" s="419"/>
      <c r="M1123" s="419"/>
      <c r="O1123" s="418"/>
      <c r="P1123" s="555"/>
      <c r="Q1123" s="418"/>
    </row>
    <row r="1124" spans="1:19" s="411" customFormat="1" x14ac:dyDescent="0.2">
      <c r="A1124" s="345">
        <f t="shared" si="10"/>
        <v>25</v>
      </c>
      <c r="B1124" s="382"/>
      <c r="C1124" s="352" t="s">
        <v>177</v>
      </c>
      <c r="D1124" s="365" t="s">
        <v>1517</v>
      </c>
      <c r="E1124" s="395">
        <v>1</v>
      </c>
      <c r="F1124" s="561">
        <v>227.25</v>
      </c>
      <c r="G1124" s="353">
        <f t="shared" si="9"/>
        <v>227.25</v>
      </c>
      <c r="H1124" s="419"/>
      <c r="I1124" s="419"/>
      <c r="J1124" s="419"/>
      <c r="K1124" s="419"/>
      <c r="L1124" s="419"/>
      <c r="M1124" s="419"/>
      <c r="O1124" s="418"/>
      <c r="P1124" s="555"/>
      <c r="Q1124" s="418"/>
    </row>
    <row r="1125" spans="1:19" s="411" customFormat="1" x14ac:dyDescent="0.2">
      <c r="A1125" s="345">
        <f t="shared" si="10"/>
        <v>26</v>
      </c>
      <c r="B1125" s="382"/>
      <c r="C1125" s="352" t="s">
        <v>177</v>
      </c>
      <c r="D1125" s="357" t="s">
        <v>1647</v>
      </c>
      <c r="E1125" s="388">
        <v>1</v>
      </c>
      <c r="F1125" s="432">
        <v>77</v>
      </c>
      <c r="G1125" s="353">
        <f t="shared" si="9"/>
        <v>77</v>
      </c>
      <c r="H1125" s="419"/>
      <c r="I1125" s="419"/>
      <c r="J1125" s="419"/>
      <c r="K1125" s="419"/>
      <c r="L1125" s="419"/>
      <c r="M1125" s="419"/>
      <c r="O1125" s="418"/>
      <c r="P1125" s="555"/>
      <c r="Q1125" s="418"/>
    </row>
    <row r="1126" spans="1:19" s="411" customFormat="1" x14ac:dyDescent="0.2">
      <c r="A1126" s="345">
        <f t="shared" si="10"/>
        <v>27</v>
      </c>
      <c r="B1126" s="382"/>
      <c r="C1126" s="352" t="s">
        <v>1461</v>
      </c>
      <c r="D1126" s="357" t="s">
        <v>1658</v>
      </c>
      <c r="E1126" s="398">
        <v>2</v>
      </c>
      <c r="F1126" s="432">
        <v>197</v>
      </c>
      <c r="G1126" s="353">
        <f t="shared" si="9"/>
        <v>394</v>
      </c>
      <c r="H1126" s="419"/>
      <c r="I1126" s="419"/>
      <c r="J1126" s="419"/>
      <c r="K1126" s="419"/>
      <c r="L1126" s="419"/>
      <c r="M1126" s="419"/>
      <c r="O1126" s="418"/>
      <c r="P1126" s="555"/>
      <c r="Q1126" s="418"/>
    </row>
    <row r="1127" spans="1:19" s="411" customFormat="1" x14ac:dyDescent="0.2">
      <c r="A1127" s="345">
        <f t="shared" si="10"/>
        <v>28</v>
      </c>
      <c r="B1127" s="382"/>
      <c r="C1127" s="352" t="s">
        <v>1461</v>
      </c>
      <c r="D1127" s="364" t="s">
        <v>1510</v>
      </c>
      <c r="E1127" s="390">
        <v>1.8220000000000001</v>
      </c>
      <c r="F1127" s="432">
        <v>270</v>
      </c>
      <c r="G1127" s="353">
        <f t="shared" si="9"/>
        <v>491.94</v>
      </c>
      <c r="H1127" s="419"/>
      <c r="I1127" s="419"/>
      <c r="J1127" s="419"/>
      <c r="K1127" s="419"/>
      <c r="L1127" s="419"/>
      <c r="M1127" s="419"/>
      <c r="O1127" s="418"/>
      <c r="P1127" s="555"/>
      <c r="Q1127" s="418"/>
    </row>
    <row r="1128" spans="1:19" s="411" customFormat="1" x14ac:dyDescent="0.2">
      <c r="A1128" s="345">
        <f t="shared" si="10"/>
        <v>29</v>
      </c>
      <c r="B1128" s="382"/>
      <c r="C1128" s="352" t="s">
        <v>149</v>
      </c>
      <c r="D1128" s="365" t="s">
        <v>1650</v>
      </c>
      <c r="E1128" s="390">
        <v>2</v>
      </c>
      <c r="F1128" s="432">
        <v>60.5</v>
      </c>
      <c r="G1128" s="353">
        <f t="shared" si="9"/>
        <v>121</v>
      </c>
      <c r="H1128" s="419"/>
      <c r="I1128" s="419"/>
      <c r="J1128" s="419"/>
      <c r="K1128" s="419"/>
      <c r="L1128" s="419"/>
      <c r="M1128" s="419"/>
      <c r="O1128" s="418"/>
      <c r="P1128" s="555"/>
      <c r="Q1128" s="418"/>
    </row>
    <row r="1129" spans="1:19" s="411" customFormat="1" x14ac:dyDescent="0.2">
      <c r="A1129" s="345">
        <f t="shared" si="10"/>
        <v>30</v>
      </c>
      <c r="B1129" s="382"/>
      <c r="C1129" s="352" t="s">
        <v>149</v>
      </c>
      <c r="D1129" s="365" t="s">
        <v>1651</v>
      </c>
      <c r="E1129" s="404">
        <v>2</v>
      </c>
      <c r="F1129" s="562">
        <v>60.5</v>
      </c>
      <c r="G1129" s="353">
        <f t="shared" si="9"/>
        <v>121</v>
      </c>
      <c r="H1129" s="419"/>
      <c r="I1129" s="419"/>
      <c r="J1129" s="419"/>
      <c r="K1129" s="419"/>
      <c r="L1129" s="419"/>
      <c r="M1129" s="419"/>
      <c r="O1129" s="418"/>
      <c r="P1129" s="555"/>
      <c r="Q1129" s="418"/>
    </row>
    <row r="1130" spans="1:19" s="411" customFormat="1" x14ac:dyDescent="0.2">
      <c r="A1130" s="345">
        <f t="shared" si="10"/>
        <v>31</v>
      </c>
      <c r="B1130" s="382"/>
      <c r="C1130" s="352" t="s">
        <v>149</v>
      </c>
      <c r="D1130" s="357" t="s">
        <v>1467</v>
      </c>
      <c r="E1130" s="388">
        <v>2</v>
      </c>
      <c r="F1130" s="563">
        <v>87</v>
      </c>
      <c r="G1130" s="353">
        <f t="shared" si="9"/>
        <v>174</v>
      </c>
      <c r="H1130" s="419"/>
      <c r="I1130" s="419"/>
      <c r="J1130" s="419"/>
      <c r="K1130" s="419"/>
      <c r="L1130" s="419"/>
      <c r="M1130" s="419"/>
      <c r="O1130" s="418"/>
      <c r="P1130" s="555"/>
      <c r="Q1130" s="418"/>
      <c r="S1130" s="555">
        <f>Q1100+Q1105+Q1114+Q1115+Q1116+Q1119+Q1130</f>
        <v>0</v>
      </c>
    </row>
    <row r="1131" spans="1:19" s="411" customFormat="1" x14ac:dyDescent="0.2">
      <c r="A1131" s="345">
        <f t="shared" si="10"/>
        <v>32</v>
      </c>
      <c r="B1131" s="382"/>
      <c r="C1131" s="352" t="s">
        <v>149</v>
      </c>
      <c r="D1131" s="365" t="s">
        <v>1466</v>
      </c>
      <c r="E1131" s="388">
        <v>2</v>
      </c>
      <c r="F1131" s="387">
        <v>66.75</v>
      </c>
      <c r="G1131" s="353">
        <f t="shared" si="9"/>
        <v>133.5</v>
      </c>
      <c r="H1131" s="419"/>
      <c r="I1131" s="419"/>
      <c r="J1131" s="419"/>
      <c r="K1131" s="419"/>
      <c r="L1131" s="419"/>
      <c r="M1131" s="419"/>
      <c r="O1131" s="418"/>
      <c r="P1131" s="555"/>
    </row>
    <row r="1132" spans="1:19" s="411" customFormat="1" x14ac:dyDescent="0.2">
      <c r="A1132" s="566"/>
      <c r="B1132" s="382"/>
      <c r="C1132" s="352"/>
      <c r="D1132" s="364" t="s">
        <v>8</v>
      </c>
      <c r="E1132" s="388"/>
      <c r="F1132" s="577"/>
      <c r="G1132" s="567">
        <v>0.01</v>
      </c>
      <c r="H1132" s="419"/>
      <c r="I1132" s="419"/>
      <c r="J1132" s="419"/>
      <c r="K1132" s="419"/>
      <c r="L1132" s="419"/>
      <c r="M1132" s="419"/>
      <c r="O1132" s="418"/>
      <c r="P1132" s="555"/>
      <c r="Q1132" s="419"/>
    </row>
    <row r="1133" spans="1:19" s="411" customFormat="1" ht="13.5" thickBot="1" x14ac:dyDescent="0.25">
      <c r="A1133" s="564"/>
      <c r="B1133" s="408"/>
      <c r="C1133" s="409"/>
      <c r="D1133" s="409"/>
      <c r="E1133" s="408"/>
      <c r="F1133" s="49" t="s">
        <v>158</v>
      </c>
      <c r="G1133" s="213">
        <f>SUM(G1100:G1132)</f>
        <v>12183.260000000002</v>
      </c>
      <c r="H1133" s="246"/>
      <c r="I1133" s="246"/>
      <c r="J1133" s="246"/>
      <c r="K1133" s="246"/>
      <c r="L1133" s="246"/>
      <c r="M1133" s="246"/>
      <c r="O1133" s="418"/>
    </row>
    <row r="1134" spans="1:19" s="411" customFormat="1" ht="13.5" thickTop="1" x14ac:dyDescent="0.2">
      <c r="A1134" s="1149" t="s">
        <v>1636</v>
      </c>
      <c r="B1134" s="1186"/>
      <c r="C1134" s="1186"/>
      <c r="D1134" s="1186"/>
      <c r="E1134" s="1186"/>
      <c r="F1134" s="1186"/>
      <c r="G1134" s="1187"/>
      <c r="H1134" s="358"/>
      <c r="I1134" s="358"/>
      <c r="J1134" s="358"/>
      <c r="K1134" s="358"/>
      <c r="L1134" s="358"/>
      <c r="M1134" s="358"/>
      <c r="O1134" s="418"/>
      <c r="P1134" s="555"/>
    </row>
    <row r="1135" spans="1:19" s="411" customFormat="1" ht="13.5" thickBot="1" x14ac:dyDescent="0.25">
      <c r="A1135" s="359"/>
      <c r="B1135" s="355"/>
      <c r="C1135" s="355"/>
      <c r="D1135" s="360"/>
      <c r="E1135" s="355"/>
      <c r="F1135" s="361"/>
      <c r="G1135" s="362"/>
      <c r="N1135" s="419"/>
    </row>
    <row r="1136" spans="1:19" s="411" customFormat="1" ht="13.5" thickTop="1" x14ac:dyDescent="0.2">
      <c r="A1136" s="1176"/>
      <c r="B1136" s="1177"/>
      <c r="C1136" s="1177"/>
      <c r="D1136" s="414" t="s">
        <v>11</v>
      </c>
      <c r="E1136" s="1178" t="s">
        <v>12</v>
      </c>
      <c r="F1136" s="1178"/>
      <c r="G1136" s="1179"/>
      <c r="H1136" s="367"/>
      <c r="I1136" s="367"/>
      <c r="J1136" s="367"/>
      <c r="K1136" s="367"/>
      <c r="L1136" s="367"/>
      <c r="M1136" s="618"/>
      <c r="N1136" s="419"/>
    </row>
    <row r="1137" spans="1:14" s="411" customFormat="1" x14ac:dyDescent="0.2">
      <c r="A1137" s="1161" t="s">
        <v>17</v>
      </c>
      <c r="B1137" s="1162"/>
      <c r="C1137" s="1162"/>
      <c r="D1137" s="415"/>
      <c r="E1137" s="1180"/>
      <c r="F1137" s="1181"/>
      <c r="G1137" s="1182"/>
      <c r="H1137" s="410"/>
      <c r="I1137" s="410"/>
      <c r="J1137" s="410"/>
      <c r="K1137" s="617"/>
      <c r="L1137" s="617"/>
      <c r="M1137" s="619"/>
      <c r="N1137" s="419"/>
    </row>
    <row r="1138" spans="1:14" s="411" customFormat="1" x14ac:dyDescent="0.2">
      <c r="A1138" s="1161" t="s">
        <v>38</v>
      </c>
      <c r="B1138" s="1162"/>
      <c r="C1138" s="1162"/>
      <c r="D1138" s="73" t="s">
        <v>478</v>
      </c>
      <c r="E1138" s="1139" t="s">
        <v>142</v>
      </c>
      <c r="F1138" s="1139"/>
      <c r="G1138" s="1140"/>
      <c r="H1138" s="1"/>
      <c r="I1138" s="1"/>
      <c r="J1138" s="1"/>
      <c r="K1138" s="367"/>
      <c r="L1138" s="367"/>
      <c r="M1138" s="618"/>
      <c r="N1138" s="419"/>
    </row>
    <row r="1139" spans="1:14" s="411" customFormat="1" ht="13.5" thickBot="1" x14ac:dyDescent="0.25">
      <c r="A1139" s="1163" t="s">
        <v>39</v>
      </c>
      <c r="B1139" s="1164"/>
      <c r="C1139" s="1164"/>
      <c r="D1139" s="565" t="s">
        <v>479</v>
      </c>
      <c r="E1139" s="1165" t="s">
        <v>0</v>
      </c>
      <c r="F1139" s="1165"/>
      <c r="G1139" s="1166"/>
      <c r="H1139" s="367"/>
      <c r="I1139" s="367"/>
      <c r="J1139" s="367"/>
      <c r="K1139" s="367"/>
      <c r="L1139" s="367"/>
      <c r="M1139" s="367"/>
    </row>
    <row r="1140" spans="1:14" s="411" customFormat="1" ht="16.5" x14ac:dyDescent="0.25">
      <c r="A1140" s="1152" t="s">
        <v>29</v>
      </c>
      <c r="B1140" s="1153"/>
      <c r="C1140" s="1153"/>
      <c r="D1140" s="1153"/>
      <c r="E1140" s="1153"/>
      <c r="F1140" s="1153"/>
      <c r="G1140" s="1154"/>
      <c r="H1140" s="251"/>
      <c r="I1140" s="251"/>
      <c r="J1140" s="251"/>
      <c r="K1140" s="621"/>
      <c r="L1140" s="621"/>
      <c r="M1140" s="251"/>
      <c r="N1140" s="620"/>
    </row>
    <row r="1141" spans="1:14" s="411" customFormat="1" x14ac:dyDescent="0.2">
      <c r="A1141" s="1155" t="s">
        <v>48</v>
      </c>
      <c r="B1141" s="1156"/>
      <c r="C1141" s="1156"/>
      <c r="D1141" s="1156"/>
      <c r="E1141" s="1156"/>
      <c r="F1141" s="1156"/>
      <c r="G1141" s="1157"/>
      <c r="H1141" s="250"/>
      <c r="I1141" s="250"/>
      <c r="J1141" s="250"/>
      <c r="K1141" s="250"/>
      <c r="L1141" s="250"/>
      <c r="M1141" s="250"/>
      <c r="N1141" s="410"/>
    </row>
    <row r="1142" spans="1:14" s="411" customFormat="1" x14ac:dyDescent="0.2">
      <c r="A1142" s="1183" t="s">
        <v>49</v>
      </c>
      <c r="B1142" s="1184"/>
      <c r="C1142" s="1184"/>
      <c r="D1142" s="1184"/>
      <c r="E1142" s="1184"/>
      <c r="F1142" s="1184"/>
      <c r="G1142" s="1185"/>
      <c r="H1142" s="367"/>
      <c r="I1142" s="367"/>
      <c r="J1142" s="367"/>
      <c r="K1142" s="367"/>
      <c r="L1142" s="367"/>
      <c r="M1142" s="367"/>
      <c r="N1142" s="1"/>
    </row>
    <row r="1143" spans="1:14" s="411" customFormat="1" x14ac:dyDescent="0.2">
      <c r="A1143" s="368"/>
      <c r="B1143" s="369"/>
      <c r="C1143" s="370"/>
      <c r="D1143" s="371"/>
      <c r="E1143" s="369"/>
      <c r="F1143" s="372"/>
      <c r="G1143" s="373" t="s">
        <v>412</v>
      </c>
      <c r="H1143" s="559"/>
      <c r="I1143" s="559"/>
      <c r="J1143" s="559"/>
      <c r="K1143" s="559"/>
      <c r="L1143" s="559"/>
      <c r="M1143" s="559"/>
      <c r="N1143" s="367"/>
    </row>
    <row r="1144" spans="1:14" s="411" customFormat="1" ht="16.5" x14ac:dyDescent="0.25">
      <c r="A1144" s="374" t="s">
        <v>1</v>
      </c>
      <c r="B1144" s="375"/>
      <c r="C1144" s="14" t="s">
        <v>36</v>
      </c>
      <c r="D1144" s="375"/>
      <c r="E1144" s="343" t="s">
        <v>1681</v>
      </c>
      <c r="F1144" s="376"/>
      <c r="G1144" s="344" t="s">
        <v>1629</v>
      </c>
      <c r="N1144" s="251"/>
    </row>
    <row r="1145" spans="1:14" s="411" customFormat="1" x14ac:dyDescent="0.2">
      <c r="A1145" s="342" t="s">
        <v>8</v>
      </c>
      <c r="B1145" s="377"/>
      <c r="C1145" s="19"/>
      <c r="D1145" s="367"/>
      <c r="E1145" s="1167"/>
      <c r="F1145" s="1168"/>
      <c r="G1145" s="378"/>
      <c r="N1145" s="250"/>
    </row>
    <row r="1146" spans="1:14" s="411" customFormat="1" x14ac:dyDescent="0.2">
      <c r="A1146" s="354" t="s">
        <v>37</v>
      </c>
      <c r="B1146" s="358"/>
      <c r="C1146" s="358"/>
      <c r="D1146" s="358"/>
      <c r="E1146" s="379" t="s">
        <v>46</v>
      </c>
      <c r="F1146" s="380"/>
      <c r="G1146" s="378" t="s">
        <v>50</v>
      </c>
      <c r="N1146" s="367"/>
    </row>
    <row r="1147" spans="1:14" s="411" customFormat="1" x14ac:dyDescent="0.2">
      <c r="A1147" s="368"/>
      <c r="B1147" s="369"/>
      <c r="C1147" s="370"/>
      <c r="D1147" s="370"/>
      <c r="E1147" s="1169"/>
      <c r="F1147" s="1170"/>
      <c r="G1147" s="381"/>
      <c r="N1147" s="559"/>
    </row>
    <row r="1148" spans="1:14" s="411" customFormat="1" ht="26.25" thickBot="1" x14ac:dyDescent="0.25">
      <c r="A1148" s="210" t="s">
        <v>47</v>
      </c>
      <c r="B1148" s="28" t="s">
        <v>23</v>
      </c>
      <c r="C1148" s="28" t="s">
        <v>34</v>
      </c>
      <c r="D1148" s="110" t="s">
        <v>53</v>
      </c>
      <c r="E1148" s="114" t="s">
        <v>54</v>
      </c>
      <c r="F1148" s="111" t="s">
        <v>55</v>
      </c>
      <c r="G1148" s="112" t="s">
        <v>35</v>
      </c>
      <c r="H1148" s="253"/>
      <c r="I1148" s="253"/>
      <c r="J1148" s="253"/>
      <c r="K1148" s="253"/>
      <c r="L1148" s="253"/>
      <c r="M1148" s="253"/>
    </row>
    <row r="1149" spans="1:14" s="411" customFormat="1" ht="13.5" thickTop="1" x14ac:dyDescent="0.2">
      <c r="A1149" s="345"/>
      <c r="B1149" s="389"/>
      <c r="C1149" s="352"/>
      <c r="D1149" s="202" t="s">
        <v>160</v>
      </c>
      <c r="E1149" s="390"/>
      <c r="F1149" s="432"/>
      <c r="G1149" s="200">
        <f>G1133</f>
        <v>12183.260000000002</v>
      </c>
      <c r="H1149" s="246"/>
      <c r="I1149" s="246"/>
      <c r="J1149" s="246"/>
      <c r="K1149" s="246"/>
      <c r="L1149" s="246"/>
      <c r="M1149" s="246"/>
    </row>
    <row r="1150" spans="1:14" s="411" customFormat="1" x14ac:dyDescent="0.2">
      <c r="A1150" s="345">
        <v>33</v>
      </c>
      <c r="B1150" s="389"/>
      <c r="C1150" s="352" t="s">
        <v>149</v>
      </c>
      <c r="D1150" s="365" t="s">
        <v>1649</v>
      </c>
      <c r="E1150" s="390">
        <v>2</v>
      </c>
      <c r="F1150" s="432">
        <v>60.5</v>
      </c>
      <c r="G1150" s="353">
        <f t="shared" ref="G1150:G1156" si="11">F1150*E1150</f>
        <v>121</v>
      </c>
      <c r="H1150" s="419"/>
      <c r="I1150" s="419"/>
      <c r="J1150" s="419"/>
      <c r="K1150" s="419"/>
      <c r="L1150" s="419"/>
      <c r="M1150" s="419"/>
    </row>
    <row r="1151" spans="1:14" s="411" customFormat="1" x14ac:dyDescent="0.2">
      <c r="A1151" s="345">
        <f>A1150+1</f>
        <v>34</v>
      </c>
      <c r="B1151" s="389"/>
      <c r="C1151" s="366" t="s">
        <v>149</v>
      </c>
      <c r="D1151" s="364" t="s">
        <v>1648</v>
      </c>
      <c r="E1151" s="390">
        <v>1</v>
      </c>
      <c r="F1151" s="432">
        <v>58.5</v>
      </c>
      <c r="G1151" s="353">
        <f t="shared" si="11"/>
        <v>58.5</v>
      </c>
      <c r="H1151" s="419"/>
      <c r="I1151" s="419"/>
      <c r="J1151" s="419"/>
      <c r="K1151" s="419"/>
      <c r="L1151" s="419"/>
      <c r="M1151" s="419"/>
    </row>
    <row r="1152" spans="1:14" s="411" customFormat="1" x14ac:dyDescent="0.2">
      <c r="A1152" s="345">
        <f t="shared" ref="A1152:A1166" si="12">A1151+1</f>
        <v>35</v>
      </c>
      <c r="B1152" s="389"/>
      <c r="C1152" s="352" t="s">
        <v>1468</v>
      </c>
      <c r="D1152" s="357" t="s">
        <v>1652</v>
      </c>
      <c r="E1152" s="390">
        <v>75</v>
      </c>
      <c r="F1152" s="432">
        <v>22</v>
      </c>
      <c r="G1152" s="353">
        <f t="shared" si="11"/>
        <v>1650</v>
      </c>
      <c r="H1152" s="419"/>
      <c r="I1152" s="419"/>
      <c r="J1152" s="419"/>
      <c r="K1152" s="246"/>
      <c r="L1152" s="246"/>
      <c r="M1152" s="419"/>
      <c r="N1152" s="253"/>
    </row>
    <row r="1153" spans="1:17" s="411" customFormat="1" x14ac:dyDescent="0.2">
      <c r="A1153" s="345">
        <f t="shared" si="12"/>
        <v>36</v>
      </c>
      <c r="B1153" s="389"/>
      <c r="C1153" s="352" t="s">
        <v>1461</v>
      </c>
      <c r="D1153" s="357" t="s">
        <v>1512</v>
      </c>
      <c r="E1153" s="388">
        <v>6</v>
      </c>
      <c r="F1153" s="560">
        <v>160</v>
      </c>
      <c r="G1153" s="353">
        <f t="shared" si="11"/>
        <v>960</v>
      </c>
      <c r="H1153" s="419"/>
      <c r="I1153" s="419"/>
      <c r="J1153" s="419"/>
      <c r="K1153" s="419"/>
      <c r="L1153" s="419"/>
      <c r="M1153" s="419"/>
      <c r="N1153" s="246"/>
    </row>
    <row r="1154" spans="1:17" s="411" customFormat="1" x14ac:dyDescent="0.2">
      <c r="A1154" s="345">
        <f t="shared" si="12"/>
        <v>37</v>
      </c>
      <c r="B1154" s="389"/>
      <c r="C1154" s="352" t="s">
        <v>1461</v>
      </c>
      <c r="D1154" s="357" t="s">
        <v>251</v>
      </c>
      <c r="E1154" s="390">
        <v>5</v>
      </c>
      <c r="F1154" s="432">
        <v>140</v>
      </c>
      <c r="G1154" s="353">
        <f t="shared" si="11"/>
        <v>700</v>
      </c>
      <c r="H1154" s="419"/>
      <c r="I1154" s="419"/>
      <c r="J1154" s="419"/>
      <c r="K1154" s="419"/>
      <c r="L1154" s="419"/>
      <c r="M1154" s="419"/>
      <c r="N1154" s="419"/>
      <c r="Q1154" s="555"/>
    </row>
    <row r="1155" spans="1:17" s="411" customFormat="1" x14ac:dyDescent="0.2">
      <c r="A1155" s="345">
        <f t="shared" si="12"/>
        <v>38</v>
      </c>
      <c r="B1155" s="391"/>
      <c r="C1155" s="366" t="s">
        <v>1461</v>
      </c>
      <c r="D1155" s="357" t="s">
        <v>1477</v>
      </c>
      <c r="E1155" s="390">
        <v>6</v>
      </c>
      <c r="F1155" s="432">
        <v>115</v>
      </c>
      <c r="G1155" s="353">
        <f t="shared" si="11"/>
        <v>690</v>
      </c>
      <c r="H1155" s="419"/>
      <c r="I1155" s="419"/>
      <c r="J1155" s="419"/>
      <c r="K1155" s="419"/>
      <c r="L1155" s="419"/>
      <c r="M1155" s="419"/>
      <c r="N1155" s="419"/>
      <c r="Q1155" s="555"/>
    </row>
    <row r="1156" spans="1:17" s="411" customFormat="1" x14ac:dyDescent="0.2">
      <c r="A1156" s="345">
        <f t="shared" si="12"/>
        <v>39</v>
      </c>
      <c r="B1156" s="382"/>
      <c r="C1156" s="352" t="s">
        <v>149</v>
      </c>
      <c r="D1156" s="364" t="s">
        <v>1513</v>
      </c>
      <c r="E1156" s="390">
        <v>6</v>
      </c>
      <c r="F1156" s="432">
        <v>25</v>
      </c>
      <c r="G1156" s="353">
        <f t="shared" si="11"/>
        <v>150</v>
      </c>
      <c r="H1156" s="419"/>
      <c r="I1156" s="419"/>
      <c r="J1156" s="419"/>
      <c r="K1156" s="419"/>
      <c r="L1156" s="419"/>
      <c r="M1156" s="246"/>
      <c r="N1156" s="419"/>
      <c r="Q1156" s="555"/>
    </row>
    <row r="1157" spans="1:17" s="411" customFormat="1" x14ac:dyDescent="0.2">
      <c r="A1157" s="345">
        <f t="shared" si="12"/>
        <v>40</v>
      </c>
      <c r="B1157" s="394"/>
      <c r="C1157" s="352" t="s">
        <v>1461</v>
      </c>
      <c r="D1157" s="364" t="s">
        <v>1482</v>
      </c>
      <c r="E1157" s="388">
        <v>2</v>
      </c>
      <c r="F1157" s="560">
        <v>120</v>
      </c>
      <c r="G1157" s="353">
        <f>F1157*E1157</f>
        <v>240</v>
      </c>
      <c r="H1157" s="419"/>
      <c r="I1157" s="419"/>
      <c r="J1157" s="419"/>
      <c r="K1157" s="419"/>
      <c r="L1157" s="419"/>
      <c r="M1157" s="419"/>
      <c r="N1157" s="419"/>
      <c r="Q1157" s="555"/>
    </row>
    <row r="1158" spans="1:17" s="411" customFormat="1" x14ac:dyDescent="0.2">
      <c r="A1158" s="345">
        <f t="shared" si="12"/>
        <v>41</v>
      </c>
      <c r="B1158" s="394"/>
      <c r="C1158" s="352" t="s">
        <v>1461</v>
      </c>
      <c r="D1158" s="364" t="s">
        <v>1653</v>
      </c>
      <c r="E1158" s="395">
        <v>3</v>
      </c>
      <c r="F1158" s="432">
        <v>110</v>
      </c>
      <c r="G1158" s="353">
        <f t="shared" ref="G1158:G1166" si="13">F1158*E1158</f>
        <v>330</v>
      </c>
      <c r="H1158" s="419"/>
      <c r="I1158" s="419"/>
      <c r="J1158" s="419"/>
      <c r="K1158" s="419"/>
      <c r="L1158" s="419"/>
      <c r="M1158" s="419"/>
      <c r="N1158" s="419"/>
      <c r="P1158" s="418"/>
    </row>
    <row r="1159" spans="1:17" s="411" customFormat="1" x14ac:dyDescent="0.2">
      <c r="A1159" s="345">
        <f t="shared" si="12"/>
        <v>42</v>
      </c>
      <c r="B1159" s="397"/>
      <c r="C1159" s="352" t="s">
        <v>1461</v>
      </c>
      <c r="D1159" s="357" t="s">
        <v>1480</v>
      </c>
      <c r="E1159" s="395">
        <v>6</v>
      </c>
      <c r="F1159" s="432">
        <v>90</v>
      </c>
      <c r="G1159" s="353">
        <f t="shared" si="13"/>
        <v>540</v>
      </c>
      <c r="H1159" s="419"/>
      <c r="I1159" s="419"/>
      <c r="J1159" s="419"/>
      <c r="K1159" s="419"/>
      <c r="L1159" s="419"/>
      <c r="M1159" s="419"/>
      <c r="N1159" s="419"/>
      <c r="P1159" s="418"/>
    </row>
    <row r="1160" spans="1:17" s="411" customFormat="1" x14ac:dyDescent="0.2">
      <c r="A1160" s="345">
        <f t="shared" si="12"/>
        <v>43</v>
      </c>
      <c r="B1160" s="397"/>
      <c r="C1160" s="352" t="s">
        <v>1461</v>
      </c>
      <c r="D1160" s="357" t="s">
        <v>1654</v>
      </c>
      <c r="E1160" s="395">
        <v>5</v>
      </c>
      <c r="F1160" s="432">
        <v>85</v>
      </c>
      <c r="G1160" s="353">
        <f t="shared" si="13"/>
        <v>425</v>
      </c>
      <c r="H1160" s="419"/>
      <c r="I1160" s="419"/>
      <c r="J1160" s="419"/>
      <c r="K1160" s="419"/>
      <c r="L1160" s="419"/>
      <c r="M1160" s="419"/>
      <c r="N1160" s="419"/>
      <c r="P1160" s="418"/>
    </row>
    <row r="1161" spans="1:17" s="411" customFormat="1" x14ac:dyDescent="0.2">
      <c r="A1161" s="345">
        <f t="shared" si="12"/>
        <v>44</v>
      </c>
      <c r="B1161" s="397"/>
      <c r="C1161" s="352" t="s">
        <v>1461</v>
      </c>
      <c r="D1161" s="357" t="s">
        <v>1514</v>
      </c>
      <c r="E1161" s="398">
        <v>1</v>
      </c>
      <c r="F1161" s="432">
        <v>140</v>
      </c>
      <c r="G1161" s="353">
        <f t="shared" si="13"/>
        <v>140</v>
      </c>
      <c r="H1161" s="419"/>
      <c r="I1161" s="419"/>
      <c r="J1161" s="419"/>
      <c r="K1161" s="419"/>
      <c r="L1161" s="419"/>
      <c r="M1161" s="419"/>
      <c r="N1161" s="419"/>
    </row>
    <row r="1162" spans="1:17" s="411" customFormat="1" x14ac:dyDescent="0.2">
      <c r="A1162" s="345">
        <f t="shared" si="12"/>
        <v>45</v>
      </c>
      <c r="B1162" s="382"/>
      <c r="C1162" s="352" t="s">
        <v>1469</v>
      </c>
      <c r="D1162" s="365" t="s">
        <v>1655</v>
      </c>
      <c r="E1162" s="398">
        <v>2</v>
      </c>
      <c r="F1162" s="432">
        <v>140</v>
      </c>
      <c r="G1162" s="353">
        <f t="shared" si="13"/>
        <v>280</v>
      </c>
      <c r="H1162" s="419"/>
      <c r="I1162" s="419"/>
      <c r="J1162" s="419"/>
      <c r="K1162" s="419"/>
      <c r="L1162" s="419"/>
      <c r="M1162" s="419"/>
      <c r="N1162" s="419"/>
    </row>
    <row r="1163" spans="1:17" s="411" customFormat="1" x14ac:dyDescent="0.2">
      <c r="A1163" s="345">
        <f t="shared" si="12"/>
        <v>46</v>
      </c>
      <c r="B1163" s="382"/>
      <c r="C1163" s="352" t="s">
        <v>1461</v>
      </c>
      <c r="D1163" s="365" t="s">
        <v>1479</v>
      </c>
      <c r="E1163" s="398">
        <v>2</v>
      </c>
      <c r="F1163" s="432">
        <v>100</v>
      </c>
      <c r="G1163" s="353">
        <f t="shared" si="13"/>
        <v>200</v>
      </c>
      <c r="H1163" s="419"/>
      <c r="I1163" s="419"/>
      <c r="J1163" s="419"/>
      <c r="K1163" s="419"/>
      <c r="L1163" s="419"/>
      <c r="M1163" s="419"/>
      <c r="N1163" s="419"/>
    </row>
    <row r="1164" spans="1:17" s="411" customFormat="1" x14ac:dyDescent="0.2">
      <c r="A1164" s="345">
        <f t="shared" si="12"/>
        <v>47</v>
      </c>
      <c r="B1164" s="389"/>
      <c r="C1164" s="352" t="s">
        <v>1461</v>
      </c>
      <c r="D1164" s="365" t="s">
        <v>1481</v>
      </c>
      <c r="E1164" s="388">
        <v>3</v>
      </c>
      <c r="F1164" s="432">
        <v>140</v>
      </c>
      <c r="G1164" s="353">
        <f t="shared" si="13"/>
        <v>420</v>
      </c>
      <c r="H1164" s="419"/>
      <c r="I1164" s="419"/>
      <c r="J1164" s="419"/>
      <c r="K1164" s="419"/>
      <c r="L1164" s="419"/>
      <c r="M1164" s="419"/>
      <c r="N1164" s="419"/>
    </row>
    <row r="1165" spans="1:17" s="411" customFormat="1" x14ac:dyDescent="0.2">
      <c r="A1165" s="345">
        <f t="shared" si="12"/>
        <v>48</v>
      </c>
      <c r="B1165" s="389"/>
      <c r="C1165" s="352" t="s">
        <v>1461</v>
      </c>
      <c r="D1165" s="364" t="s">
        <v>1478</v>
      </c>
      <c r="E1165" s="398">
        <v>5</v>
      </c>
      <c r="F1165" s="432">
        <v>120</v>
      </c>
      <c r="G1165" s="353">
        <f t="shared" si="13"/>
        <v>600</v>
      </c>
      <c r="H1165" s="419"/>
      <c r="I1165" s="419"/>
      <c r="J1165" s="419"/>
      <c r="K1165" s="419"/>
      <c r="L1165" s="419"/>
      <c r="M1165" s="419"/>
      <c r="N1165" s="419"/>
    </row>
    <row r="1166" spans="1:17" s="411" customFormat="1" x14ac:dyDescent="0.2">
      <c r="A1166" s="345">
        <f t="shared" si="12"/>
        <v>49</v>
      </c>
      <c r="B1166" s="389"/>
      <c r="C1166" s="352" t="s">
        <v>1461</v>
      </c>
      <c r="D1166" s="365" t="s">
        <v>1656</v>
      </c>
      <c r="E1166" s="395">
        <v>5.2039999999999997</v>
      </c>
      <c r="F1166" s="561">
        <v>60</v>
      </c>
      <c r="G1166" s="353">
        <f t="shared" si="13"/>
        <v>312.24</v>
      </c>
      <c r="H1166" s="419"/>
      <c r="I1166" s="419"/>
      <c r="J1166" s="419"/>
      <c r="K1166" s="419"/>
      <c r="L1166" s="419"/>
      <c r="M1166" s="419"/>
      <c r="N1166" s="419"/>
    </row>
    <row r="1167" spans="1:17" s="411" customFormat="1" x14ac:dyDescent="0.2">
      <c r="A1167" s="345"/>
      <c r="B1167" s="382"/>
      <c r="C1167" s="352"/>
      <c r="D1167" s="365"/>
      <c r="E1167" s="395"/>
      <c r="F1167" s="561"/>
      <c r="G1167" s="353"/>
      <c r="H1167" s="419"/>
      <c r="I1167" s="419"/>
      <c r="J1167" s="419"/>
      <c r="K1167" s="419"/>
      <c r="L1167" s="419"/>
      <c r="M1167" s="419"/>
      <c r="N1167" s="419"/>
    </row>
    <row r="1168" spans="1:17" s="411" customFormat="1" x14ac:dyDescent="0.2">
      <c r="A1168" s="345"/>
      <c r="B1168" s="382"/>
      <c r="C1168" s="352"/>
      <c r="D1168" s="357"/>
      <c r="E1168" s="395"/>
      <c r="F1168" s="561"/>
      <c r="G1168" s="353"/>
      <c r="H1168" s="419"/>
      <c r="I1168" s="419"/>
      <c r="J1168" s="419"/>
      <c r="K1168" s="419"/>
      <c r="L1168" s="419"/>
      <c r="M1168" s="419"/>
      <c r="N1168" s="419"/>
    </row>
    <row r="1169" spans="1:14" s="411" customFormat="1" x14ac:dyDescent="0.2">
      <c r="A1169" s="345"/>
      <c r="B1169" s="382"/>
      <c r="C1169" s="352"/>
      <c r="D1169" s="357"/>
      <c r="E1169" s="395"/>
      <c r="F1169" s="561"/>
      <c r="G1169" s="353"/>
      <c r="H1169" s="419"/>
      <c r="I1169" s="419"/>
      <c r="J1169" s="419"/>
      <c r="K1169" s="419"/>
      <c r="L1169" s="419"/>
      <c r="M1169" s="419"/>
      <c r="N1169" s="419"/>
    </row>
    <row r="1170" spans="1:14" s="411" customFormat="1" x14ac:dyDescent="0.2">
      <c r="A1170" s="345"/>
      <c r="B1170" s="382"/>
      <c r="C1170" s="352"/>
      <c r="D1170" s="357"/>
      <c r="E1170" s="395"/>
      <c r="F1170" s="561"/>
      <c r="G1170" s="353"/>
      <c r="H1170" s="419"/>
      <c r="I1170" s="419"/>
      <c r="J1170" s="419"/>
      <c r="K1170" s="419"/>
      <c r="L1170" s="419"/>
      <c r="M1170" s="419"/>
      <c r="N1170" s="419"/>
    </row>
    <row r="1171" spans="1:14" s="411" customFormat="1" x14ac:dyDescent="0.2">
      <c r="A1171" s="345"/>
      <c r="B1171" s="382"/>
      <c r="C1171" s="352"/>
      <c r="D1171" s="365"/>
      <c r="E1171" s="395"/>
      <c r="F1171" s="561"/>
      <c r="G1171" s="353"/>
      <c r="H1171" s="419"/>
      <c r="I1171" s="419"/>
      <c r="J1171" s="419"/>
      <c r="K1171" s="419"/>
      <c r="L1171" s="419"/>
      <c r="M1171" s="419"/>
      <c r="N1171" s="419"/>
    </row>
    <row r="1172" spans="1:14" s="411" customFormat="1" x14ac:dyDescent="0.2">
      <c r="A1172" s="345"/>
      <c r="B1172" s="382"/>
      <c r="C1172" s="352"/>
      <c r="D1172" s="365"/>
      <c r="E1172" s="395"/>
      <c r="F1172" s="561"/>
      <c r="G1172" s="353"/>
      <c r="H1172" s="419"/>
      <c r="I1172" s="419"/>
      <c r="J1172" s="419"/>
      <c r="K1172" s="419"/>
      <c r="L1172" s="419"/>
      <c r="M1172" s="419"/>
      <c r="N1172" s="419"/>
    </row>
    <row r="1173" spans="1:14" s="411" customFormat="1" x14ac:dyDescent="0.2">
      <c r="A1173" s="345"/>
      <c r="B1173" s="382"/>
      <c r="C1173" s="352"/>
      <c r="D1173" s="365"/>
      <c r="E1173" s="395"/>
      <c r="F1173" s="561"/>
      <c r="G1173" s="353"/>
      <c r="H1173" s="419"/>
      <c r="I1173" s="419"/>
      <c r="J1173" s="419"/>
      <c r="K1173" s="419"/>
      <c r="L1173" s="419"/>
      <c r="M1173" s="419"/>
      <c r="N1173" s="419"/>
    </row>
    <row r="1174" spans="1:14" s="411" customFormat="1" x14ac:dyDescent="0.2">
      <c r="A1174" s="345"/>
      <c r="B1174" s="382"/>
      <c r="C1174" s="352"/>
      <c r="D1174" s="365"/>
      <c r="E1174" s="395"/>
      <c r="F1174" s="561"/>
      <c r="G1174" s="353"/>
      <c r="H1174" s="419"/>
      <c r="I1174" s="419"/>
      <c r="J1174" s="419"/>
      <c r="K1174" s="419"/>
      <c r="L1174" s="419"/>
      <c r="M1174" s="419"/>
      <c r="N1174" s="419"/>
    </row>
    <row r="1175" spans="1:14" s="411" customFormat="1" x14ac:dyDescent="0.2">
      <c r="A1175" s="345"/>
      <c r="B1175" s="382"/>
      <c r="C1175" s="352"/>
      <c r="D1175" s="365"/>
      <c r="E1175" s="395"/>
      <c r="F1175" s="561"/>
      <c r="G1175" s="353"/>
      <c r="H1175" s="419"/>
      <c r="I1175" s="419"/>
      <c r="J1175" s="419"/>
      <c r="K1175" s="419"/>
      <c r="L1175" s="419"/>
      <c r="M1175" s="419"/>
      <c r="N1175" s="419"/>
    </row>
    <row r="1176" spans="1:14" s="411" customFormat="1" x14ac:dyDescent="0.2">
      <c r="A1176" s="345"/>
      <c r="B1176" s="382"/>
      <c r="C1176" s="352"/>
      <c r="D1176" s="357"/>
      <c r="E1176" s="388"/>
      <c r="F1176" s="432"/>
      <c r="G1176" s="353"/>
      <c r="H1176" s="419"/>
      <c r="I1176" s="419"/>
      <c r="J1176" s="419"/>
      <c r="K1176" s="419"/>
      <c r="L1176" s="419"/>
      <c r="M1176" s="419"/>
      <c r="N1176" s="419"/>
    </row>
    <row r="1177" spans="1:14" s="411" customFormat="1" x14ac:dyDescent="0.2">
      <c r="A1177" s="345"/>
      <c r="B1177" s="382"/>
      <c r="C1177" s="352"/>
      <c r="D1177" s="364"/>
      <c r="E1177" s="390"/>
      <c r="F1177" s="432"/>
      <c r="G1177" s="353"/>
      <c r="H1177" s="419"/>
      <c r="I1177" s="419"/>
      <c r="J1177" s="419"/>
      <c r="K1177" s="419"/>
      <c r="L1177" s="419"/>
      <c r="M1177" s="419"/>
      <c r="N1177" s="419"/>
    </row>
    <row r="1178" spans="1:14" s="411" customFormat="1" x14ac:dyDescent="0.2">
      <c r="A1178" s="345"/>
      <c r="B1178" s="382"/>
      <c r="C1178" s="352"/>
      <c r="D1178" s="400"/>
      <c r="E1178" s="390"/>
      <c r="F1178" s="432"/>
      <c r="G1178" s="353"/>
      <c r="H1178" s="419"/>
      <c r="I1178" s="419"/>
      <c r="J1178" s="419"/>
      <c r="K1178" s="419"/>
      <c r="L1178" s="419"/>
      <c r="M1178" s="419"/>
      <c r="N1178" s="419"/>
    </row>
    <row r="1179" spans="1:14" s="411" customFormat="1" x14ac:dyDescent="0.2">
      <c r="A1179" s="345"/>
      <c r="B1179" s="382"/>
      <c r="C1179" s="403"/>
      <c r="D1179" s="400"/>
      <c r="E1179" s="404"/>
      <c r="F1179" s="562"/>
      <c r="G1179" s="353"/>
      <c r="H1179" s="419"/>
      <c r="I1179" s="419"/>
      <c r="J1179" s="419"/>
      <c r="K1179" s="419"/>
      <c r="L1179" s="419"/>
      <c r="M1179" s="419"/>
      <c r="N1179" s="419"/>
    </row>
    <row r="1180" spans="1:14" s="411" customFormat="1" x14ac:dyDescent="0.2">
      <c r="A1180" s="345"/>
      <c r="B1180" s="382"/>
      <c r="C1180" s="352"/>
      <c r="D1180" s="406"/>
      <c r="E1180" s="388"/>
      <c r="F1180" s="563"/>
      <c r="G1180" s="353"/>
      <c r="H1180" s="419"/>
      <c r="I1180" s="419"/>
      <c r="J1180" s="419"/>
      <c r="K1180" s="419"/>
      <c r="L1180" s="419"/>
      <c r="M1180" s="419"/>
      <c r="N1180" s="419"/>
    </row>
    <row r="1181" spans="1:14" s="411" customFormat="1" x14ac:dyDescent="0.2">
      <c r="A1181" s="566"/>
      <c r="B1181" s="382"/>
      <c r="C1181" s="352"/>
      <c r="D1181" s="364"/>
      <c r="E1181" s="388"/>
      <c r="F1181" s="387"/>
      <c r="G1181" s="567" t="s">
        <v>8</v>
      </c>
      <c r="H1181" s="553"/>
      <c r="I1181" s="553"/>
      <c r="J1181" s="553"/>
      <c r="K1181" s="553"/>
      <c r="L1181" s="553"/>
      <c r="M1181" s="553"/>
      <c r="N1181" s="419"/>
    </row>
    <row r="1182" spans="1:14" s="411" customFormat="1" ht="13.5" thickBot="1" x14ac:dyDescent="0.25">
      <c r="A1182" s="564"/>
      <c r="B1182" s="408"/>
      <c r="C1182" s="409"/>
      <c r="D1182" s="409"/>
      <c r="E1182" s="408"/>
      <c r="F1182" s="49" t="s">
        <v>15</v>
      </c>
      <c r="G1182" s="213">
        <f>SUM(G1149:G1181)</f>
        <v>20000.000000000004</v>
      </c>
      <c r="H1182" s="246"/>
      <c r="I1182" s="246"/>
      <c r="J1182" s="246"/>
      <c r="K1182" s="246"/>
      <c r="L1182" s="246"/>
      <c r="M1182" s="246"/>
      <c r="N1182" s="419"/>
    </row>
    <row r="1183" spans="1:14" s="411" customFormat="1" ht="13.5" thickTop="1" x14ac:dyDescent="0.2">
      <c r="A1183" s="1149" t="s">
        <v>1636</v>
      </c>
      <c r="B1183" s="1186"/>
      <c r="C1183" s="1186"/>
      <c r="D1183" s="1186"/>
      <c r="E1183" s="1186"/>
      <c r="F1183" s="1186"/>
      <c r="G1183" s="1187"/>
      <c r="H1183" s="358"/>
      <c r="I1183" s="358"/>
      <c r="J1183" s="358"/>
      <c r="K1183" s="358"/>
      <c r="L1183" s="358"/>
      <c r="M1183" s="358"/>
      <c r="N1183" s="419"/>
    </row>
    <row r="1184" spans="1:14" s="411" customFormat="1" ht="13.5" thickBot="1" x14ac:dyDescent="0.25">
      <c r="A1184" s="359"/>
      <c r="B1184" s="355"/>
      <c r="C1184" s="355"/>
      <c r="D1184" s="360"/>
      <c r="E1184" s="355"/>
      <c r="F1184" s="361"/>
      <c r="G1184" s="362"/>
      <c r="N1184" s="419"/>
    </row>
    <row r="1185" spans="1:16" s="411" customFormat="1" ht="13.5" thickTop="1" x14ac:dyDescent="0.2">
      <c r="A1185" s="1176"/>
      <c r="B1185" s="1177"/>
      <c r="C1185" s="1177"/>
      <c r="D1185" s="414" t="s">
        <v>11</v>
      </c>
      <c r="E1185" s="1178" t="s">
        <v>12</v>
      </c>
      <c r="F1185" s="1178"/>
      <c r="G1185" s="1179"/>
      <c r="H1185" s="367"/>
      <c r="I1185" s="367"/>
      <c r="J1185" s="367"/>
      <c r="K1185" s="367"/>
      <c r="L1185" s="367"/>
      <c r="M1185" s="367"/>
      <c r="N1185" s="553"/>
    </row>
    <row r="1186" spans="1:16" s="411" customFormat="1" x14ac:dyDescent="0.2">
      <c r="A1186" s="1161" t="s">
        <v>17</v>
      </c>
      <c r="B1186" s="1162"/>
      <c r="C1186" s="1162"/>
      <c r="D1186" s="415"/>
      <c r="E1186" s="1180"/>
      <c r="F1186" s="1181"/>
      <c r="G1186" s="1182"/>
      <c r="H1186" s="410"/>
      <c r="I1186" s="410"/>
      <c r="J1186" s="410"/>
      <c r="K1186" s="410"/>
      <c r="L1186" s="410"/>
      <c r="M1186" s="410"/>
      <c r="N1186" s="246"/>
    </row>
    <row r="1187" spans="1:16" s="411" customFormat="1" x14ac:dyDescent="0.2">
      <c r="A1187" s="1161" t="s">
        <v>38</v>
      </c>
      <c r="B1187" s="1162"/>
      <c r="C1187" s="1162"/>
      <c r="D1187" s="73" t="s">
        <v>478</v>
      </c>
      <c r="E1187" s="1139" t="s">
        <v>142</v>
      </c>
      <c r="F1187" s="1139"/>
      <c r="G1187" s="1140"/>
      <c r="H1187" s="1"/>
      <c r="I1187" s="1"/>
      <c r="J1187" s="1"/>
      <c r="K1187" s="1"/>
      <c r="L1187" s="1"/>
      <c r="M1187" s="1"/>
      <c r="N1187" s="358"/>
    </row>
    <row r="1188" spans="1:16" s="411" customFormat="1" ht="13.5" thickBot="1" x14ac:dyDescent="0.25">
      <c r="A1188" s="1163" t="s">
        <v>39</v>
      </c>
      <c r="B1188" s="1164"/>
      <c r="C1188" s="1164"/>
      <c r="D1188" s="565" t="s">
        <v>479</v>
      </c>
      <c r="E1188" s="1165" t="s">
        <v>0</v>
      </c>
      <c r="F1188" s="1165"/>
      <c r="G1188" s="1166"/>
      <c r="H1188" s="367"/>
      <c r="I1188" s="367"/>
      <c r="J1188" s="367"/>
      <c r="K1188" s="367"/>
      <c r="L1188" s="367"/>
      <c r="M1188" s="367"/>
    </row>
    <row r="1189" spans="1:16" ht="16.5" x14ac:dyDescent="0.25">
      <c r="A1189" s="1152" t="s">
        <v>29</v>
      </c>
      <c r="B1189" s="1153"/>
      <c r="C1189" s="1153"/>
      <c r="D1189" s="1153"/>
      <c r="E1189" s="1153"/>
      <c r="F1189" s="1153"/>
      <c r="G1189" s="1154"/>
      <c r="N1189" s="367"/>
      <c r="O1189" s="411"/>
      <c r="P1189" s="411"/>
    </row>
    <row r="1190" spans="1:16" x14ac:dyDescent="0.2">
      <c r="A1190" s="1155" t="s">
        <v>48</v>
      </c>
      <c r="B1190" s="1156"/>
      <c r="C1190" s="1156"/>
      <c r="D1190" s="1156"/>
      <c r="E1190" s="1156"/>
      <c r="F1190" s="1156"/>
      <c r="G1190" s="1157"/>
      <c r="N1190" s="410"/>
      <c r="O1190" s="411"/>
      <c r="P1190" s="411"/>
    </row>
    <row r="1191" spans="1:16" x14ac:dyDescent="0.2">
      <c r="A1191" s="1158" t="s">
        <v>49</v>
      </c>
      <c r="B1191" s="1159"/>
      <c r="C1191" s="1159"/>
      <c r="D1191" s="1159"/>
      <c r="E1191" s="1159"/>
      <c r="F1191" s="1159"/>
      <c r="G1191" s="1160"/>
      <c r="N1191" s="1"/>
      <c r="O1191" s="411"/>
      <c r="P1191" s="411"/>
    </row>
    <row r="1192" spans="1:16" x14ac:dyDescent="0.2">
      <c r="A1192" s="6"/>
      <c r="B1192" s="99"/>
      <c r="C1192" s="8"/>
      <c r="D1192" s="9"/>
      <c r="E1192" s="99"/>
      <c r="F1192" s="10"/>
      <c r="G1192" s="11" t="s">
        <v>20</v>
      </c>
      <c r="N1192" s="367"/>
      <c r="O1192" s="411"/>
      <c r="P1192" s="411"/>
    </row>
    <row r="1193" spans="1:16" x14ac:dyDescent="0.2">
      <c r="A1193" s="12" t="s">
        <v>1</v>
      </c>
      <c r="B1193" s="13"/>
      <c r="C1193" s="14" t="s">
        <v>36</v>
      </c>
      <c r="D1193" s="13"/>
      <c r="E1193" s="343" t="s">
        <v>1738</v>
      </c>
      <c r="F1193" s="98"/>
      <c r="G1193" s="344" t="s">
        <v>1691</v>
      </c>
    </row>
    <row r="1194" spans="1:16" x14ac:dyDescent="0.2">
      <c r="A1194" s="17" t="s">
        <v>8</v>
      </c>
      <c r="B1194" s="100"/>
      <c r="C1194" s="19"/>
      <c r="D1194" s="4"/>
      <c r="E1194" s="1145"/>
      <c r="F1194" s="1146"/>
      <c r="G1194" s="20"/>
    </row>
    <row r="1195" spans="1:16" x14ac:dyDescent="0.2">
      <c r="A1195" s="21" t="s">
        <v>37</v>
      </c>
      <c r="B1195" s="22"/>
      <c r="C1195" s="22"/>
      <c r="D1195" s="22"/>
      <c r="E1195" s="23" t="s">
        <v>46</v>
      </c>
      <c r="F1195" s="24"/>
      <c r="G1195" s="20" t="s">
        <v>50</v>
      </c>
    </row>
    <row r="1196" spans="1:16" x14ac:dyDescent="0.2">
      <c r="A1196" s="6"/>
      <c r="B1196" s="99"/>
      <c r="C1196" s="8"/>
      <c r="D1196" s="8"/>
      <c r="E1196" s="1147"/>
      <c r="F1196" s="1148"/>
      <c r="G1196" s="25"/>
    </row>
    <row r="1197" spans="1:16" ht="26.25" thickBot="1" x14ac:dyDescent="0.25">
      <c r="A1197" s="210" t="s">
        <v>47</v>
      </c>
      <c r="B1197" s="28" t="s">
        <v>23</v>
      </c>
      <c r="C1197" s="28" t="s">
        <v>34</v>
      </c>
      <c r="D1197" s="110" t="s">
        <v>53</v>
      </c>
      <c r="E1197" s="114" t="s">
        <v>54</v>
      </c>
      <c r="F1197" s="111" t="s">
        <v>55</v>
      </c>
      <c r="G1197" s="112" t="s">
        <v>35</v>
      </c>
    </row>
    <row r="1198" spans="1:16" ht="13.5" thickTop="1" x14ac:dyDescent="0.2">
      <c r="A1198" s="29">
        <v>1</v>
      </c>
      <c r="B1198" s="101"/>
      <c r="C1198" s="352" t="s">
        <v>149</v>
      </c>
      <c r="D1198" s="351" t="s">
        <v>964</v>
      </c>
      <c r="E1198" s="108">
        <v>55</v>
      </c>
      <c r="F1198" s="149">
        <v>200</v>
      </c>
      <c r="G1198" s="35">
        <f>F1198*E1198</f>
        <v>11000</v>
      </c>
    </row>
    <row r="1199" spans="1:16" x14ac:dyDescent="0.2">
      <c r="A1199" s="29"/>
      <c r="B1199" s="101"/>
      <c r="C1199" s="352"/>
      <c r="D1199" s="351" t="s">
        <v>542</v>
      </c>
      <c r="E1199" s="108"/>
      <c r="F1199" s="149"/>
      <c r="G1199" s="35"/>
    </row>
    <row r="1200" spans="1:16" x14ac:dyDescent="0.2">
      <c r="A1200" s="29">
        <v>2</v>
      </c>
      <c r="B1200" s="105"/>
      <c r="C1200" s="352" t="s">
        <v>149</v>
      </c>
      <c r="D1200" s="357" t="s">
        <v>425</v>
      </c>
      <c r="E1200" s="102">
        <v>55</v>
      </c>
      <c r="F1200" s="128">
        <v>350</v>
      </c>
      <c r="G1200" s="353">
        <f>F1200*E1200</f>
        <v>19250</v>
      </c>
    </row>
    <row r="1201" spans="1:14" x14ac:dyDescent="0.2">
      <c r="A1201" s="29"/>
      <c r="B1201" s="105"/>
      <c r="C1201" s="352"/>
      <c r="D1201" s="357" t="s">
        <v>358</v>
      </c>
      <c r="E1201" s="102"/>
      <c r="F1201" s="128"/>
      <c r="G1201" s="353"/>
    </row>
    <row r="1202" spans="1:14" x14ac:dyDescent="0.2">
      <c r="A1202" s="345"/>
      <c r="B1202" s="105"/>
      <c r="C1202" s="352"/>
      <c r="D1202" s="357"/>
      <c r="E1202" s="390"/>
      <c r="F1202" s="384"/>
      <c r="G1202" s="353"/>
    </row>
    <row r="1203" spans="1:14" x14ac:dyDescent="0.2">
      <c r="A1203" s="29"/>
      <c r="B1203" s="105"/>
      <c r="C1203" s="352"/>
      <c r="D1203" s="357"/>
      <c r="E1203" s="102"/>
      <c r="F1203" s="128"/>
      <c r="G1203" s="353"/>
    </row>
    <row r="1204" spans="1:14" x14ac:dyDescent="0.2">
      <c r="A1204" s="29"/>
      <c r="B1204" s="151"/>
      <c r="C1204" s="119"/>
      <c r="D1204" s="339"/>
      <c r="E1204" s="108"/>
      <c r="F1204" s="277"/>
      <c r="G1204" s="353"/>
    </row>
    <row r="1205" spans="1:14" x14ac:dyDescent="0.2">
      <c r="A1205" s="29"/>
      <c r="B1205" s="101"/>
      <c r="C1205" s="352"/>
      <c r="D1205" s="364"/>
      <c r="E1205" s="104"/>
      <c r="F1205" s="69"/>
      <c r="G1205" s="353"/>
    </row>
    <row r="1206" spans="1:14" x14ac:dyDescent="0.2">
      <c r="A1206" s="29"/>
      <c r="B1206" s="106"/>
      <c r="C1206" s="41"/>
      <c r="D1206" s="357"/>
      <c r="E1206" s="104"/>
      <c r="F1206" s="69"/>
      <c r="G1206" s="353"/>
    </row>
    <row r="1207" spans="1:14" x14ac:dyDescent="0.2">
      <c r="A1207" s="29"/>
      <c r="B1207" s="105"/>
      <c r="C1207" s="352"/>
      <c r="D1207" s="357"/>
      <c r="E1207" s="108"/>
      <c r="F1207" s="278"/>
      <c r="G1207" s="353"/>
    </row>
    <row r="1208" spans="1:14" x14ac:dyDescent="0.2">
      <c r="A1208" s="29"/>
      <c r="B1208" s="107"/>
      <c r="C1208" s="41"/>
      <c r="D1208" s="357"/>
      <c r="E1208" s="153"/>
      <c r="F1208" s="69"/>
      <c r="G1208" s="353"/>
    </row>
    <row r="1209" spans="1:14" x14ac:dyDescent="0.2">
      <c r="A1209" s="29"/>
      <c r="B1209" s="107"/>
      <c r="C1209" s="352"/>
      <c r="D1209" s="365"/>
      <c r="E1209" s="153"/>
      <c r="F1209" s="69"/>
      <c r="G1209" s="353"/>
    </row>
    <row r="1210" spans="1:14" x14ac:dyDescent="0.2">
      <c r="A1210" s="29"/>
      <c r="B1210" s="101"/>
      <c r="C1210" s="41"/>
      <c r="D1210" s="365"/>
      <c r="E1210" s="108"/>
      <c r="F1210" s="432"/>
      <c r="G1210" s="353"/>
    </row>
    <row r="1211" spans="1:14" x14ac:dyDescent="0.2">
      <c r="A1211" s="29"/>
      <c r="B1211" s="101"/>
      <c r="C1211" s="41"/>
      <c r="D1211" s="339" t="s">
        <v>150</v>
      </c>
      <c r="E1211" s="153"/>
      <c r="F1211" s="69"/>
      <c r="G1211" s="353"/>
    </row>
    <row r="1212" spans="1:14" x14ac:dyDescent="0.2">
      <c r="A1212" s="29"/>
      <c r="B1212" s="106"/>
      <c r="C1212" s="352"/>
      <c r="D1212" s="365"/>
      <c r="E1212" s="104"/>
      <c r="F1212" s="279"/>
      <c r="G1212" s="353"/>
    </row>
    <row r="1213" spans="1:14" x14ac:dyDescent="0.2">
      <c r="A1213" s="29"/>
      <c r="B1213" s="105"/>
      <c r="C1213" s="41"/>
      <c r="D1213" s="400"/>
      <c r="E1213" s="104"/>
      <c r="F1213" s="279"/>
      <c r="G1213" s="353"/>
    </row>
    <row r="1214" spans="1:14" x14ac:dyDescent="0.2">
      <c r="A1214" s="29"/>
      <c r="B1214" s="105"/>
      <c r="C1214" s="352"/>
      <c r="D1214" s="365" t="s">
        <v>483</v>
      </c>
      <c r="E1214" s="104"/>
      <c r="F1214" s="279"/>
      <c r="G1214" s="353"/>
      <c r="N1214" s="214"/>
    </row>
    <row r="1215" spans="1:14" x14ac:dyDescent="0.2">
      <c r="A1215" s="29"/>
      <c r="B1215" s="101"/>
      <c r="C1215" s="41"/>
      <c r="D1215" s="365"/>
      <c r="E1215" s="104"/>
      <c r="F1215" s="279"/>
      <c r="G1215" s="353"/>
    </row>
    <row r="1216" spans="1:14" x14ac:dyDescent="0.2">
      <c r="A1216" s="29"/>
      <c r="B1216" s="101"/>
      <c r="C1216" s="352"/>
      <c r="D1216" s="357"/>
      <c r="E1216" s="104"/>
      <c r="F1216" s="279"/>
      <c r="G1216" s="353"/>
      <c r="N1216" s="411"/>
    </row>
    <row r="1217" spans="1:7" x14ac:dyDescent="0.2">
      <c r="A1217" s="29"/>
      <c r="B1217" s="101"/>
      <c r="C1217" s="41"/>
      <c r="D1217" s="357"/>
      <c r="E1217" s="104"/>
      <c r="F1217" s="279"/>
      <c r="G1217" s="353"/>
    </row>
    <row r="1218" spans="1:7" x14ac:dyDescent="0.2">
      <c r="A1218" s="29"/>
      <c r="B1218" s="101"/>
      <c r="C1218" s="41"/>
      <c r="D1218" s="425"/>
      <c r="E1218" s="104"/>
      <c r="F1218" s="279"/>
      <c r="G1218" s="353"/>
    </row>
    <row r="1219" spans="1:7" x14ac:dyDescent="0.2">
      <c r="A1219" s="29"/>
      <c r="B1219" s="101"/>
      <c r="C1219" s="352"/>
      <c r="D1219" s="365"/>
      <c r="E1219" s="104"/>
      <c r="F1219" s="279"/>
      <c r="G1219" s="353"/>
    </row>
    <row r="1220" spans="1:7" x14ac:dyDescent="0.2">
      <c r="A1220" s="29"/>
      <c r="B1220" s="101"/>
      <c r="C1220" s="41"/>
      <c r="D1220" s="365"/>
      <c r="E1220" s="104"/>
      <c r="F1220" s="279"/>
      <c r="G1220" s="353"/>
    </row>
    <row r="1221" spans="1:7" x14ac:dyDescent="0.2">
      <c r="A1221" s="29"/>
      <c r="B1221" s="101"/>
      <c r="C1221" s="352"/>
      <c r="D1221" s="365"/>
      <c r="E1221" s="104"/>
      <c r="F1221" s="279"/>
      <c r="G1221" s="353"/>
    </row>
    <row r="1222" spans="1:7" x14ac:dyDescent="0.2">
      <c r="A1222" s="29"/>
      <c r="B1222" s="101"/>
      <c r="C1222" s="41"/>
      <c r="D1222" s="365"/>
      <c r="E1222" s="104"/>
      <c r="F1222" s="279"/>
      <c r="G1222" s="353"/>
    </row>
    <row r="1223" spans="1:7" x14ac:dyDescent="0.2">
      <c r="A1223" s="29"/>
      <c r="B1223" s="101"/>
      <c r="C1223" s="352"/>
      <c r="D1223" s="357"/>
      <c r="E1223" s="108"/>
      <c r="F1223" s="69"/>
      <c r="G1223" s="353"/>
    </row>
    <row r="1224" spans="1:7" x14ac:dyDescent="0.2">
      <c r="A1224" s="29"/>
      <c r="B1224" s="101"/>
      <c r="C1224" s="41"/>
      <c r="D1224" s="339"/>
      <c r="E1224" s="153"/>
      <c r="F1224" s="69"/>
      <c r="G1224" s="353"/>
    </row>
    <row r="1225" spans="1:7" x14ac:dyDescent="0.2">
      <c r="A1225" s="29"/>
      <c r="B1225" s="101"/>
      <c r="C1225" s="352"/>
      <c r="D1225" s="400"/>
      <c r="E1225" s="102"/>
      <c r="F1225" s="69"/>
      <c r="G1225" s="353"/>
    </row>
    <row r="1226" spans="1:7" x14ac:dyDescent="0.2">
      <c r="A1226" s="29"/>
      <c r="B1226" s="101"/>
      <c r="C1226" s="352"/>
      <c r="D1226" s="400"/>
      <c r="E1226" s="102"/>
      <c r="F1226" s="69"/>
      <c r="G1226" s="353"/>
    </row>
    <row r="1227" spans="1:7" x14ac:dyDescent="0.2">
      <c r="A1227" s="29"/>
      <c r="B1227" s="101"/>
      <c r="C1227" s="31"/>
      <c r="D1227" s="400"/>
      <c r="E1227" s="131"/>
      <c r="F1227" s="280"/>
      <c r="G1227" s="353"/>
    </row>
    <row r="1228" spans="1:7" x14ac:dyDescent="0.2">
      <c r="A1228" s="29"/>
      <c r="B1228" s="101"/>
      <c r="C1228" s="352"/>
      <c r="D1228" s="406"/>
      <c r="E1228" s="108"/>
      <c r="F1228" s="276"/>
      <c r="G1228" s="353"/>
    </row>
    <row r="1229" spans="1:7" x14ac:dyDescent="0.2">
      <c r="A1229" s="29"/>
      <c r="B1229" s="101"/>
      <c r="C1229" s="41"/>
      <c r="D1229" s="364"/>
      <c r="E1229" s="108"/>
      <c r="F1229" s="276"/>
      <c r="G1229" s="353"/>
    </row>
    <row r="1230" spans="1:7" x14ac:dyDescent="0.2">
      <c r="A1230" s="29"/>
      <c r="B1230" s="101"/>
      <c r="C1230" s="352"/>
      <c r="D1230" s="364"/>
      <c r="E1230" s="108"/>
      <c r="F1230" s="149"/>
      <c r="G1230" s="353"/>
    </row>
    <row r="1231" spans="1:7" x14ac:dyDescent="0.2">
      <c r="A1231" s="61"/>
      <c r="B1231" s="101"/>
      <c r="C1231" s="41"/>
      <c r="D1231" s="364"/>
      <c r="E1231" s="108"/>
      <c r="F1231" s="149"/>
      <c r="G1231" s="353"/>
    </row>
    <row r="1232" spans="1:7" ht="13.5" thickBot="1" x14ac:dyDescent="0.25">
      <c r="A1232" s="212"/>
      <c r="B1232" s="132"/>
      <c r="C1232" s="115"/>
      <c r="D1232" s="115"/>
      <c r="E1232" s="132"/>
      <c r="F1232" s="49" t="s">
        <v>15</v>
      </c>
      <c r="G1232" s="213">
        <f>SUM(G1198:G1231)</f>
        <v>30250</v>
      </c>
    </row>
    <row r="1233" spans="1:7" ht="13.5" thickTop="1" x14ac:dyDescent="0.2">
      <c r="A1233" s="1149" t="s">
        <v>1692</v>
      </c>
      <c r="B1233" s="1150"/>
      <c r="C1233" s="1150"/>
      <c r="D1233" s="1150"/>
      <c r="E1233" s="1150"/>
      <c r="F1233" s="1150"/>
      <c r="G1233" s="1151"/>
    </row>
    <row r="1234" spans="1:7" ht="13.5" thickBot="1" x14ac:dyDescent="0.25">
      <c r="A1234" s="52"/>
      <c r="B1234" s="103"/>
      <c r="C1234" s="355" t="s">
        <v>1693</v>
      </c>
      <c r="D1234" s="54"/>
      <c r="E1234" s="103"/>
      <c r="F1234" s="55"/>
      <c r="G1234" s="56"/>
    </row>
    <row r="1235" spans="1:7" ht="13.5" thickTop="1" x14ac:dyDescent="0.2">
      <c r="A1235" s="1130"/>
      <c r="B1235" s="1131"/>
      <c r="C1235" s="1131"/>
      <c r="D1235" s="57" t="s">
        <v>11</v>
      </c>
      <c r="E1235" s="1132" t="s">
        <v>12</v>
      </c>
      <c r="F1235" s="1132"/>
      <c r="G1235" s="1133"/>
    </row>
    <row r="1236" spans="1:7" x14ac:dyDescent="0.2">
      <c r="A1236" s="1134" t="s">
        <v>17</v>
      </c>
      <c r="B1236" s="1135"/>
      <c r="C1236" s="1135"/>
      <c r="D1236" s="39"/>
      <c r="E1236" s="1136"/>
      <c r="F1236" s="1137"/>
      <c r="G1236" s="1138"/>
    </row>
    <row r="1237" spans="1:7" x14ac:dyDescent="0.2">
      <c r="A1237" s="1134" t="s">
        <v>38</v>
      </c>
      <c r="B1237" s="1135"/>
      <c r="C1237" s="1135"/>
      <c r="D1237" s="73" t="s">
        <v>478</v>
      </c>
      <c r="E1237" s="1139" t="s">
        <v>142</v>
      </c>
      <c r="F1237" s="1139"/>
      <c r="G1237" s="1140"/>
    </row>
    <row r="1238" spans="1:7" ht="13.5" thickBot="1" x14ac:dyDescent="0.25">
      <c r="A1238" s="1141" t="s">
        <v>39</v>
      </c>
      <c r="B1238" s="1142"/>
      <c r="C1238" s="1142"/>
      <c r="D1238" s="91" t="s">
        <v>479</v>
      </c>
      <c r="E1238" s="1143" t="s">
        <v>0</v>
      </c>
      <c r="F1238" s="1143"/>
      <c r="G1238" s="1144"/>
    </row>
    <row r="1239" spans="1:7" ht="16.5" x14ac:dyDescent="0.25">
      <c r="A1239" s="1152" t="s">
        <v>29</v>
      </c>
      <c r="B1239" s="1153"/>
      <c r="C1239" s="1153"/>
      <c r="D1239" s="1153"/>
      <c r="E1239" s="1153"/>
      <c r="F1239" s="1153"/>
      <c r="G1239" s="1154"/>
    </row>
    <row r="1240" spans="1:7" x14ac:dyDescent="0.2">
      <c r="A1240" s="1155" t="s">
        <v>48</v>
      </c>
      <c r="B1240" s="1156"/>
      <c r="C1240" s="1156"/>
      <c r="D1240" s="1156"/>
      <c r="E1240" s="1156"/>
      <c r="F1240" s="1156"/>
      <c r="G1240" s="1157"/>
    </row>
    <row r="1241" spans="1:7" x14ac:dyDescent="0.2">
      <c r="A1241" s="1158" t="s">
        <v>49</v>
      </c>
      <c r="B1241" s="1159"/>
      <c r="C1241" s="1159"/>
      <c r="D1241" s="1159"/>
      <c r="E1241" s="1159"/>
      <c r="F1241" s="1159"/>
      <c r="G1241" s="1160"/>
    </row>
    <row r="1242" spans="1:7" x14ac:dyDescent="0.2">
      <c r="A1242" s="6"/>
      <c r="B1242" s="99"/>
      <c r="C1242" s="8"/>
      <c r="D1242" s="9"/>
      <c r="E1242" s="99"/>
      <c r="F1242" s="10"/>
      <c r="G1242" s="11" t="s">
        <v>20</v>
      </c>
    </row>
    <row r="1243" spans="1:7" x14ac:dyDescent="0.2">
      <c r="A1243" s="12" t="s">
        <v>1</v>
      </c>
      <c r="B1243" s="13"/>
      <c r="C1243" s="14" t="s">
        <v>36</v>
      </c>
      <c r="D1243" s="13"/>
      <c r="E1243" s="343" t="s">
        <v>1739</v>
      </c>
      <c r="F1243" s="98"/>
      <c r="G1243" s="344" t="s">
        <v>1691</v>
      </c>
    </row>
    <row r="1244" spans="1:7" x14ac:dyDescent="0.2">
      <c r="A1244" s="17" t="s">
        <v>8</v>
      </c>
      <c r="B1244" s="100"/>
      <c r="C1244" s="19"/>
      <c r="D1244" s="4"/>
      <c r="E1244" s="1145"/>
      <c r="F1244" s="1146"/>
      <c r="G1244" s="20"/>
    </row>
    <row r="1245" spans="1:7" x14ac:dyDescent="0.2">
      <c r="A1245" s="21" t="s">
        <v>37</v>
      </c>
      <c r="B1245" s="22"/>
      <c r="C1245" s="22"/>
      <c r="D1245" s="22"/>
      <c r="E1245" s="23" t="s">
        <v>46</v>
      </c>
      <c r="F1245" s="24"/>
      <c r="G1245" s="20" t="s">
        <v>50</v>
      </c>
    </row>
    <row r="1246" spans="1:7" x14ac:dyDescent="0.2">
      <c r="A1246" s="6"/>
      <c r="B1246" s="99"/>
      <c r="C1246" s="8"/>
      <c r="D1246" s="8"/>
      <c r="E1246" s="1147"/>
      <c r="F1246" s="1148"/>
      <c r="G1246" s="25"/>
    </row>
    <row r="1247" spans="1:7" ht="26.25" thickBot="1" x14ac:dyDescent="0.25">
      <c r="A1247" s="210" t="s">
        <v>47</v>
      </c>
      <c r="B1247" s="28" t="s">
        <v>23</v>
      </c>
      <c r="C1247" s="28" t="s">
        <v>34</v>
      </c>
      <c r="D1247" s="110" t="s">
        <v>53</v>
      </c>
      <c r="E1247" s="114" t="s">
        <v>54</v>
      </c>
      <c r="F1247" s="111" t="s">
        <v>55</v>
      </c>
      <c r="G1247" s="112" t="s">
        <v>35</v>
      </c>
    </row>
    <row r="1248" spans="1:7" ht="13.5" thickTop="1" x14ac:dyDescent="0.2">
      <c r="A1248" s="29">
        <v>1</v>
      </c>
      <c r="B1248" s="101"/>
      <c r="C1248" s="352" t="s">
        <v>149</v>
      </c>
      <c r="D1248" s="351" t="s">
        <v>1703</v>
      </c>
      <c r="E1248" s="108">
        <v>40</v>
      </c>
      <c r="F1248" s="149">
        <v>200</v>
      </c>
      <c r="G1248" s="35">
        <f>F1248*E1248</f>
        <v>8000</v>
      </c>
    </row>
    <row r="1249" spans="1:7" x14ac:dyDescent="0.2">
      <c r="A1249" s="29"/>
      <c r="B1249" s="101"/>
      <c r="C1249" s="352"/>
      <c r="D1249" s="351" t="s">
        <v>971</v>
      </c>
      <c r="E1249" s="108"/>
      <c r="F1249" s="149"/>
      <c r="G1249" s="35"/>
    </row>
    <row r="1250" spans="1:7" x14ac:dyDescent="0.2">
      <c r="A1250" s="29">
        <v>2</v>
      </c>
      <c r="B1250" s="105"/>
      <c r="C1250" s="352" t="s">
        <v>149</v>
      </c>
      <c r="D1250" s="357" t="s">
        <v>425</v>
      </c>
      <c r="E1250" s="102">
        <v>40</v>
      </c>
      <c r="F1250" s="128">
        <v>350</v>
      </c>
      <c r="G1250" s="353">
        <f>F1250*E1250</f>
        <v>14000</v>
      </c>
    </row>
    <row r="1251" spans="1:7" x14ac:dyDescent="0.2">
      <c r="A1251" s="29"/>
      <c r="B1251" s="105"/>
      <c r="C1251" s="352"/>
      <c r="D1251" s="357" t="s">
        <v>358</v>
      </c>
      <c r="E1251" s="102"/>
      <c r="F1251" s="128"/>
      <c r="G1251" s="353"/>
    </row>
    <row r="1252" spans="1:7" x14ac:dyDescent="0.2">
      <c r="A1252" s="345"/>
      <c r="B1252" s="105"/>
      <c r="C1252" s="352"/>
      <c r="D1252" s="357"/>
      <c r="E1252" s="390"/>
      <c r="F1252" s="384"/>
      <c r="G1252" s="353"/>
    </row>
    <row r="1253" spans="1:7" x14ac:dyDescent="0.2">
      <c r="A1253" s="29"/>
      <c r="B1253" s="105"/>
      <c r="C1253" s="352"/>
      <c r="D1253" s="357"/>
      <c r="E1253" s="102"/>
      <c r="F1253" s="128"/>
      <c r="G1253" s="353"/>
    </row>
    <row r="1254" spans="1:7" x14ac:dyDescent="0.2">
      <c r="A1254" s="29"/>
      <c r="B1254" s="151"/>
      <c r="C1254" s="119"/>
      <c r="D1254" s="339"/>
      <c r="E1254" s="108"/>
      <c r="F1254" s="277"/>
      <c r="G1254" s="353"/>
    </row>
    <row r="1255" spans="1:7" x14ac:dyDescent="0.2">
      <c r="A1255" s="29"/>
      <c r="B1255" s="101"/>
      <c r="C1255" s="352"/>
      <c r="D1255" s="364"/>
      <c r="E1255" s="104"/>
      <c r="F1255" s="69"/>
      <c r="G1255" s="353"/>
    </row>
    <row r="1256" spans="1:7" x14ac:dyDescent="0.2">
      <c r="A1256" s="29"/>
      <c r="B1256" s="106"/>
      <c r="C1256" s="41"/>
      <c r="D1256" s="357"/>
      <c r="E1256" s="104"/>
      <c r="F1256" s="69"/>
      <c r="G1256" s="353"/>
    </row>
    <row r="1257" spans="1:7" x14ac:dyDescent="0.2">
      <c r="A1257" s="29"/>
      <c r="B1257" s="105"/>
      <c r="C1257" s="352"/>
      <c r="D1257" s="357"/>
      <c r="E1257" s="108"/>
      <c r="F1257" s="278"/>
      <c r="G1257" s="353"/>
    </row>
    <row r="1258" spans="1:7" x14ac:dyDescent="0.2">
      <c r="A1258" s="29"/>
      <c r="B1258" s="107"/>
      <c r="C1258" s="41"/>
      <c r="D1258" s="357"/>
      <c r="E1258" s="153"/>
      <c r="F1258" s="69"/>
      <c r="G1258" s="353"/>
    </row>
    <row r="1259" spans="1:7" x14ac:dyDescent="0.2">
      <c r="A1259" s="29"/>
      <c r="B1259" s="107"/>
      <c r="C1259" s="352"/>
      <c r="D1259" s="365"/>
      <c r="E1259" s="153"/>
      <c r="F1259" s="69"/>
      <c r="G1259" s="353"/>
    </row>
    <row r="1260" spans="1:7" x14ac:dyDescent="0.2">
      <c r="A1260" s="29"/>
      <c r="B1260" s="101"/>
      <c r="C1260" s="41"/>
      <c r="D1260" s="365"/>
      <c r="E1260" s="108"/>
      <c r="F1260" s="432"/>
      <c r="G1260" s="353"/>
    </row>
    <row r="1261" spans="1:7" x14ac:dyDescent="0.2">
      <c r="A1261" s="29"/>
      <c r="B1261" s="101"/>
      <c r="C1261" s="41"/>
      <c r="D1261" s="339" t="s">
        <v>150</v>
      </c>
      <c r="E1261" s="153"/>
      <c r="F1261" s="69"/>
      <c r="G1261" s="353"/>
    </row>
    <row r="1262" spans="1:7" x14ac:dyDescent="0.2">
      <c r="A1262" s="29"/>
      <c r="B1262" s="106"/>
      <c r="C1262" s="352"/>
      <c r="D1262" s="365"/>
      <c r="E1262" s="104"/>
      <c r="F1262" s="279"/>
      <c r="G1262" s="353"/>
    </row>
    <row r="1263" spans="1:7" x14ac:dyDescent="0.2">
      <c r="A1263" s="29"/>
      <c r="B1263" s="105"/>
      <c r="C1263" s="41"/>
      <c r="D1263" s="400"/>
      <c r="E1263" s="104"/>
      <c r="F1263" s="279"/>
      <c r="G1263" s="353"/>
    </row>
    <row r="1264" spans="1:7" x14ac:dyDescent="0.2">
      <c r="A1264" s="29"/>
      <c r="B1264" s="105"/>
      <c r="C1264" s="352"/>
      <c r="D1264" s="365" t="s">
        <v>483</v>
      </c>
      <c r="E1264" s="104"/>
      <c r="F1264" s="279"/>
      <c r="G1264" s="353"/>
    </row>
    <row r="1265" spans="1:7" x14ac:dyDescent="0.2">
      <c r="A1265" s="29"/>
      <c r="B1265" s="101"/>
      <c r="C1265" s="41"/>
      <c r="D1265" s="365"/>
      <c r="E1265" s="104"/>
      <c r="F1265" s="279"/>
      <c r="G1265" s="353"/>
    </row>
    <row r="1266" spans="1:7" x14ac:dyDescent="0.2">
      <c r="A1266" s="29"/>
      <c r="B1266" s="101"/>
      <c r="C1266" s="352"/>
      <c r="D1266" s="357"/>
      <c r="E1266" s="104"/>
      <c r="F1266" s="279"/>
      <c r="G1266" s="353"/>
    </row>
    <row r="1267" spans="1:7" x14ac:dyDescent="0.2">
      <c r="A1267" s="29"/>
      <c r="B1267" s="101"/>
      <c r="C1267" s="41"/>
      <c r="D1267" s="357"/>
      <c r="E1267" s="104"/>
      <c r="F1267" s="279"/>
      <c r="G1267" s="353"/>
    </row>
    <row r="1268" spans="1:7" x14ac:dyDescent="0.2">
      <c r="A1268" s="29"/>
      <c r="B1268" s="101"/>
      <c r="C1268" s="41"/>
      <c r="D1268" s="425"/>
      <c r="E1268" s="104"/>
      <c r="F1268" s="279"/>
      <c r="G1268" s="353"/>
    </row>
    <row r="1269" spans="1:7" x14ac:dyDescent="0.2">
      <c r="A1269" s="29"/>
      <c r="B1269" s="101"/>
      <c r="C1269" s="352"/>
      <c r="D1269" s="365"/>
      <c r="E1269" s="104"/>
      <c r="F1269" s="279"/>
      <c r="G1269" s="353"/>
    </row>
    <row r="1270" spans="1:7" x14ac:dyDescent="0.2">
      <c r="A1270" s="29"/>
      <c r="B1270" s="101"/>
      <c r="C1270" s="41"/>
      <c r="D1270" s="365"/>
      <c r="E1270" s="104"/>
      <c r="F1270" s="279"/>
      <c r="G1270" s="353"/>
    </row>
    <row r="1271" spans="1:7" x14ac:dyDescent="0.2">
      <c r="A1271" s="29"/>
      <c r="B1271" s="101"/>
      <c r="C1271" s="352"/>
      <c r="D1271" s="365"/>
      <c r="E1271" s="104"/>
      <c r="F1271" s="279"/>
      <c r="G1271" s="353"/>
    </row>
    <row r="1272" spans="1:7" x14ac:dyDescent="0.2">
      <c r="A1272" s="29"/>
      <c r="B1272" s="101"/>
      <c r="C1272" s="41"/>
      <c r="D1272" s="365"/>
      <c r="E1272" s="104"/>
      <c r="F1272" s="279"/>
      <c r="G1272" s="353"/>
    </row>
    <row r="1273" spans="1:7" x14ac:dyDescent="0.2">
      <c r="A1273" s="29"/>
      <c r="B1273" s="101"/>
      <c r="C1273" s="352"/>
      <c r="D1273" s="357"/>
      <c r="E1273" s="108"/>
      <c r="F1273" s="69"/>
      <c r="G1273" s="353"/>
    </row>
    <row r="1274" spans="1:7" x14ac:dyDescent="0.2">
      <c r="A1274" s="29"/>
      <c r="B1274" s="101"/>
      <c r="C1274" s="41"/>
      <c r="D1274" s="339"/>
      <c r="E1274" s="153"/>
      <c r="F1274" s="69"/>
      <c r="G1274" s="353"/>
    </row>
    <row r="1275" spans="1:7" x14ac:dyDescent="0.2">
      <c r="A1275" s="29"/>
      <c r="B1275" s="101"/>
      <c r="C1275" s="352"/>
      <c r="D1275" s="400"/>
      <c r="E1275" s="102"/>
      <c r="F1275" s="69"/>
      <c r="G1275" s="353"/>
    </row>
    <row r="1276" spans="1:7" x14ac:dyDescent="0.2">
      <c r="A1276" s="29"/>
      <c r="B1276" s="101"/>
      <c r="C1276" s="352"/>
      <c r="D1276" s="400"/>
      <c r="E1276" s="102"/>
      <c r="F1276" s="69"/>
      <c r="G1276" s="353"/>
    </row>
    <row r="1277" spans="1:7" x14ac:dyDescent="0.2">
      <c r="A1277" s="29"/>
      <c r="B1277" s="101"/>
      <c r="C1277" s="31"/>
      <c r="D1277" s="400"/>
      <c r="E1277" s="131"/>
      <c r="F1277" s="280"/>
      <c r="G1277" s="353"/>
    </row>
    <row r="1278" spans="1:7" x14ac:dyDescent="0.2">
      <c r="A1278" s="29"/>
      <c r="B1278" s="101"/>
      <c r="C1278" s="352"/>
      <c r="D1278" s="406"/>
      <c r="E1278" s="108"/>
      <c r="F1278" s="276"/>
      <c r="G1278" s="353"/>
    </row>
    <row r="1279" spans="1:7" x14ac:dyDescent="0.2">
      <c r="A1279" s="29"/>
      <c r="B1279" s="101"/>
      <c r="C1279" s="41"/>
      <c r="D1279" s="364"/>
      <c r="E1279" s="108"/>
      <c r="F1279" s="276"/>
      <c r="G1279" s="353"/>
    </row>
    <row r="1280" spans="1:7" x14ac:dyDescent="0.2">
      <c r="A1280" s="29"/>
      <c r="B1280" s="101"/>
      <c r="C1280" s="352"/>
      <c r="D1280" s="364"/>
      <c r="E1280" s="108"/>
      <c r="F1280" s="149"/>
      <c r="G1280" s="353"/>
    </row>
    <row r="1281" spans="1:7" x14ac:dyDescent="0.2">
      <c r="A1281" s="61"/>
      <c r="B1281" s="101"/>
      <c r="C1281" s="41"/>
      <c r="D1281" s="364"/>
      <c r="E1281" s="108"/>
      <c r="F1281" s="149"/>
      <c r="G1281" s="353"/>
    </row>
    <row r="1282" spans="1:7" ht="13.5" thickBot="1" x14ac:dyDescent="0.25">
      <c r="A1282" s="212"/>
      <c r="B1282" s="132"/>
      <c r="C1282" s="115"/>
      <c r="D1282" s="115"/>
      <c r="E1282" s="132"/>
      <c r="F1282" s="49" t="s">
        <v>15</v>
      </c>
      <c r="G1282" s="213">
        <f>SUM(G1248:G1281)</f>
        <v>22000</v>
      </c>
    </row>
    <row r="1283" spans="1:7" ht="13.5" thickTop="1" x14ac:dyDescent="0.2">
      <c r="A1283" s="1149" t="s">
        <v>1705</v>
      </c>
      <c r="B1283" s="1150"/>
      <c r="C1283" s="1150"/>
      <c r="D1283" s="1150"/>
      <c r="E1283" s="1150"/>
      <c r="F1283" s="1150"/>
      <c r="G1283" s="1151"/>
    </row>
    <row r="1284" spans="1:7" ht="13.5" thickBot="1" x14ac:dyDescent="0.25">
      <c r="A1284" s="52"/>
      <c r="B1284" s="103"/>
      <c r="C1284" s="355" t="s">
        <v>1704</v>
      </c>
      <c r="D1284" s="54"/>
      <c r="E1284" s="103"/>
      <c r="F1284" s="55"/>
      <c r="G1284" s="56"/>
    </row>
    <row r="1285" spans="1:7" ht="13.5" thickTop="1" x14ac:dyDescent="0.2">
      <c r="A1285" s="1130"/>
      <c r="B1285" s="1131"/>
      <c r="C1285" s="1131"/>
      <c r="D1285" s="57" t="s">
        <v>11</v>
      </c>
      <c r="E1285" s="1132" t="s">
        <v>12</v>
      </c>
      <c r="F1285" s="1132"/>
      <c r="G1285" s="1133"/>
    </row>
    <row r="1286" spans="1:7" x14ac:dyDescent="0.2">
      <c r="A1286" s="1134" t="s">
        <v>17</v>
      </c>
      <c r="B1286" s="1135"/>
      <c r="C1286" s="1135"/>
      <c r="D1286" s="39"/>
      <c r="E1286" s="1136"/>
      <c r="F1286" s="1137"/>
      <c r="G1286" s="1138"/>
    </row>
    <row r="1287" spans="1:7" x14ac:dyDescent="0.2">
      <c r="A1287" s="1134" t="s">
        <v>38</v>
      </c>
      <c r="B1287" s="1135"/>
      <c r="C1287" s="1135"/>
      <c r="D1287" s="73" t="s">
        <v>478</v>
      </c>
      <c r="E1287" s="1139" t="s">
        <v>142</v>
      </c>
      <c r="F1287" s="1139"/>
      <c r="G1287" s="1140"/>
    </row>
    <row r="1288" spans="1:7" ht="13.5" thickBot="1" x14ac:dyDescent="0.25">
      <c r="A1288" s="1141" t="s">
        <v>39</v>
      </c>
      <c r="B1288" s="1142"/>
      <c r="C1288" s="1142"/>
      <c r="D1288" s="91" t="s">
        <v>479</v>
      </c>
      <c r="E1288" s="1143" t="s">
        <v>0</v>
      </c>
      <c r="F1288" s="1143"/>
      <c r="G1288" s="1144"/>
    </row>
    <row r="1289" spans="1:7" ht="16.5" x14ac:dyDescent="0.25">
      <c r="A1289" s="1152" t="s">
        <v>29</v>
      </c>
      <c r="B1289" s="1153"/>
      <c r="C1289" s="1153"/>
      <c r="D1289" s="1153"/>
      <c r="E1289" s="1153"/>
      <c r="F1289" s="1153"/>
      <c r="G1289" s="1154"/>
    </row>
    <row r="1290" spans="1:7" x14ac:dyDescent="0.2">
      <c r="A1290" s="1155" t="s">
        <v>48</v>
      </c>
      <c r="B1290" s="1156"/>
      <c r="C1290" s="1156"/>
      <c r="D1290" s="1156"/>
      <c r="E1290" s="1156"/>
      <c r="F1290" s="1156"/>
      <c r="G1290" s="1157"/>
    </row>
    <row r="1291" spans="1:7" x14ac:dyDescent="0.2">
      <c r="A1291" s="1158" t="s">
        <v>49</v>
      </c>
      <c r="B1291" s="1159"/>
      <c r="C1291" s="1159"/>
      <c r="D1291" s="1159"/>
      <c r="E1291" s="1159"/>
      <c r="F1291" s="1159"/>
      <c r="G1291" s="1160"/>
    </row>
    <row r="1292" spans="1:7" x14ac:dyDescent="0.2">
      <c r="A1292" s="6"/>
      <c r="B1292" s="99"/>
      <c r="C1292" s="8"/>
      <c r="D1292" s="9"/>
      <c r="E1292" s="99"/>
      <c r="F1292" s="10"/>
      <c r="G1292" s="11" t="s">
        <v>20</v>
      </c>
    </row>
    <row r="1293" spans="1:7" x14ac:dyDescent="0.2">
      <c r="A1293" s="12" t="s">
        <v>1</v>
      </c>
      <c r="B1293" s="13"/>
      <c r="C1293" s="14" t="s">
        <v>36</v>
      </c>
      <c r="D1293" s="13"/>
      <c r="E1293" s="343" t="s">
        <v>1740</v>
      </c>
      <c r="F1293" s="98"/>
      <c r="G1293" s="344" t="s">
        <v>1691</v>
      </c>
    </row>
    <row r="1294" spans="1:7" x14ac:dyDescent="0.2">
      <c r="A1294" s="17" t="s">
        <v>8</v>
      </c>
      <c r="B1294" s="100"/>
      <c r="C1294" s="19"/>
      <c r="D1294" s="4"/>
      <c r="E1294" s="1145"/>
      <c r="F1294" s="1146"/>
      <c r="G1294" s="20"/>
    </row>
    <row r="1295" spans="1:7" x14ac:dyDescent="0.2">
      <c r="A1295" s="21" t="s">
        <v>37</v>
      </c>
      <c r="B1295" s="22"/>
      <c r="C1295" s="22"/>
      <c r="D1295" s="22"/>
      <c r="E1295" s="23" t="s">
        <v>46</v>
      </c>
      <c r="F1295" s="24"/>
      <c r="G1295" s="20" t="s">
        <v>50</v>
      </c>
    </row>
    <row r="1296" spans="1:7" x14ac:dyDescent="0.2">
      <c r="A1296" s="6"/>
      <c r="B1296" s="99"/>
      <c r="C1296" s="8"/>
      <c r="D1296" s="8"/>
      <c r="E1296" s="1147"/>
      <c r="F1296" s="1148"/>
      <c r="G1296" s="25"/>
    </row>
    <row r="1297" spans="1:7" ht="26.25" thickBot="1" x14ac:dyDescent="0.25">
      <c r="A1297" s="210" t="s">
        <v>47</v>
      </c>
      <c r="B1297" s="28" t="s">
        <v>23</v>
      </c>
      <c r="C1297" s="28" t="s">
        <v>34</v>
      </c>
      <c r="D1297" s="110" t="s">
        <v>53</v>
      </c>
      <c r="E1297" s="114" t="s">
        <v>54</v>
      </c>
      <c r="F1297" s="111" t="s">
        <v>55</v>
      </c>
      <c r="G1297" s="112" t="s">
        <v>35</v>
      </c>
    </row>
    <row r="1298" spans="1:7" ht="13.5" thickTop="1" x14ac:dyDescent="0.2">
      <c r="A1298" s="29">
        <v>1</v>
      </c>
      <c r="B1298" s="101"/>
      <c r="C1298" s="352" t="s">
        <v>149</v>
      </c>
      <c r="D1298" s="351" t="s">
        <v>964</v>
      </c>
      <c r="E1298" s="108">
        <v>40</v>
      </c>
      <c r="F1298" s="149">
        <v>200</v>
      </c>
      <c r="G1298" s="35">
        <f>F1298*E1298</f>
        <v>8000</v>
      </c>
    </row>
    <row r="1299" spans="1:7" x14ac:dyDescent="0.2">
      <c r="A1299" s="29"/>
      <c r="B1299" s="101"/>
      <c r="C1299" s="352"/>
      <c r="D1299" s="351" t="s">
        <v>542</v>
      </c>
      <c r="E1299" s="108"/>
      <c r="F1299" s="149"/>
      <c r="G1299" s="35"/>
    </row>
    <row r="1300" spans="1:7" x14ac:dyDescent="0.2">
      <c r="A1300" s="29">
        <v>2</v>
      </c>
      <c r="B1300" s="105"/>
      <c r="C1300" s="352" t="s">
        <v>149</v>
      </c>
      <c r="D1300" s="357" t="s">
        <v>425</v>
      </c>
      <c r="E1300" s="102">
        <v>40</v>
      </c>
      <c r="F1300" s="128">
        <v>350</v>
      </c>
      <c r="G1300" s="353">
        <f>F1300*E1300</f>
        <v>14000</v>
      </c>
    </row>
    <row r="1301" spans="1:7" x14ac:dyDescent="0.2">
      <c r="A1301" s="29"/>
      <c r="B1301" s="105"/>
      <c r="C1301" s="352"/>
      <c r="D1301" s="357" t="s">
        <v>358</v>
      </c>
      <c r="E1301" s="102"/>
      <c r="F1301" s="128"/>
      <c r="G1301" s="353"/>
    </row>
    <row r="1302" spans="1:7" x14ac:dyDescent="0.2">
      <c r="A1302" s="345"/>
      <c r="B1302" s="105"/>
      <c r="C1302" s="352"/>
      <c r="D1302" s="357"/>
      <c r="E1302" s="390"/>
      <c r="F1302" s="384"/>
      <c r="G1302" s="353"/>
    </row>
    <row r="1303" spans="1:7" x14ac:dyDescent="0.2">
      <c r="A1303" s="29"/>
      <c r="B1303" s="105"/>
      <c r="C1303" s="352"/>
      <c r="D1303" s="357"/>
      <c r="E1303" s="102"/>
      <c r="F1303" s="128"/>
      <c r="G1303" s="353"/>
    </row>
    <row r="1304" spans="1:7" x14ac:dyDescent="0.2">
      <c r="A1304" s="29"/>
      <c r="B1304" s="151"/>
      <c r="C1304" s="119"/>
      <c r="D1304" s="339"/>
      <c r="E1304" s="108"/>
      <c r="F1304" s="277"/>
      <c r="G1304" s="353"/>
    </row>
    <row r="1305" spans="1:7" x14ac:dyDescent="0.2">
      <c r="A1305" s="29"/>
      <c r="B1305" s="101"/>
      <c r="C1305" s="352"/>
      <c r="D1305" s="364"/>
      <c r="E1305" s="104"/>
      <c r="F1305" s="69"/>
      <c r="G1305" s="353"/>
    </row>
    <row r="1306" spans="1:7" x14ac:dyDescent="0.2">
      <c r="A1306" s="29"/>
      <c r="B1306" s="106"/>
      <c r="C1306" s="41"/>
      <c r="D1306" s="357"/>
      <c r="E1306" s="104"/>
      <c r="F1306" s="69"/>
      <c r="G1306" s="353"/>
    </row>
    <row r="1307" spans="1:7" x14ac:dyDescent="0.2">
      <c r="A1307" s="29"/>
      <c r="B1307" s="105"/>
      <c r="C1307" s="352"/>
      <c r="D1307" s="357"/>
      <c r="E1307" s="108"/>
      <c r="F1307" s="278"/>
      <c r="G1307" s="353"/>
    </row>
    <row r="1308" spans="1:7" x14ac:dyDescent="0.2">
      <c r="A1308" s="29"/>
      <c r="B1308" s="107"/>
      <c r="C1308" s="41"/>
      <c r="D1308" s="357"/>
      <c r="E1308" s="153"/>
      <c r="F1308" s="69"/>
      <c r="G1308" s="353"/>
    </row>
    <row r="1309" spans="1:7" x14ac:dyDescent="0.2">
      <c r="A1309" s="29"/>
      <c r="B1309" s="107"/>
      <c r="C1309" s="352"/>
      <c r="D1309" s="365"/>
      <c r="E1309" s="153"/>
      <c r="F1309" s="69"/>
      <c r="G1309" s="353"/>
    </row>
    <row r="1310" spans="1:7" x14ac:dyDescent="0.2">
      <c r="A1310" s="29"/>
      <c r="B1310" s="101"/>
      <c r="C1310" s="41"/>
      <c r="D1310" s="365"/>
      <c r="E1310" s="108"/>
      <c r="F1310" s="432"/>
      <c r="G1310" s="353"/>
    </row>
    <row r="1311" spans="1:7" x14ac:dyDescent="0.2">
      <c r="A1311" s="29"/>
      <c r="B1311" s="101"/>
      <c r="C1311" s="41"/>
      <c r="D1311" s="339" t="s">
        <v>150</v>
      </c>
      <c r="E1311" s="153"/>
      <c r="F1311" s="69"/>
      <c r="G1311" s="353"/>
    </row>
    <row r="1312" spans="1:7" x14ac:dyDescent="0.2">
      <c r="A1312" s="29"/>
      <c r="B1312" s="106"/>
      <c r="C1312" s="352"/>
      <c r="D1312" s="365"/>
      <c r="E1312" s="104"/>
      <c r="F1312" s="279"/>
      <c r="G1312" s="353"/>
    </row>
    <row r="1313" spans="1:7" x14ac:dyDescent="0.2">
      <c r="A1313" s="29"/>
      <c r="B1313" s="105"/>
      <c r="C1313" s="41"/>
      <c r="D1313" s="400"/>
      <c r="E1313" s="104"/>
      <c r="F1313" s="279"/>
      <c r="G1313" s="353"/>
    </row>
    <row r="1314" spans="1:7" x14ac:dyDescent="0.2">
      <c r="A1314" s="29"/>
      <c r="B1314" s="105"/>
      <c r="C1314" s="352"/>
      <c r="D1314" s="365" t="s">
        <v>483</v>
      </c>
      <c r="E1314" s="104"/>
      <c r="F1314" s="279"/>
      <c r="G1314" s="353"/>
    </row>
    <row r="1315" spans="1:7" x14ac:dyDescent="0.2">
      <c r="A1315" s="29"/>
      <c r="B1315" s="101"/>
      <c r="C1315" s="41"/>
      <c r="D1315" s="365"/>
      <c r="E1315" s="104"/>
      <c r="F1315" s="279"/>
      <c r="G1315" s="353"/>
    </row>
    <row r="1316" spans="1:7" x14ac:dyDescent="0.2">
      <c r="A1316" s="29"/>
      <c r="B1316" s="101"/>
      <c r="C1316" s="352"/>
      <c r="D1316" s="357"/>
      <c r="E1316" s="104"/>
      <c r="F1316" s="279"/>
      <c r="G1316" s="353"/>
    </row>
    <row r="1317" spans="1:7" x14ac:dyDescent="0.2">
      <c r="A1317" s="29"/>
      <c r="B1317" s="101"/>
      <c r="C1317" s="41"/>
      <c r="D1317" s="357"/>
      <c r="E1317" s="104"/>
      <c r="F1317" s="279"/>
      <c r="G1317" s="353"/>
    </row>
    <row r="1318" spans="1:7" x14ac:dyDescent="0.2">
      <c r="A1318" s="29"/>
      <c r="B1318" s="101"/>
      <c r="C1318" s="41"/>
      <c r="D1318" s="425"/>
      <c r="E1318" s="104"/>
      <c r="F1318" s="279"/>
      <c r="G1318" s="353"/>
    </row>
    <row r="1319" spans="1:7" x14ac:dyDescent="0.2">
      <c r="A1319" s="29"/>
      <c r="B1319" s="101"/>
      <c r="C1319" s="352"/>
      <c r="D1319" s="365"/>
      <c r="E1319" s="104"/>
      <c r="F1319" s="279"/>
      <c r="G1319" s="353"/>
    </row>
    <row r="1320" spans="1:7" x14ac:dyDescent="0.2">
      <c r="A1320" s="29"/>
      <c r="B1320" s="101"/>
      <c r="C1320" s="41"/>
      <c r="D1320" s="365"/>
      <c r="E1320" s="104"/>
      <c r="F1320" s="279"/>
      <c r="G1320" s="353"/>
    </row>
    <row r="1321" spans="1:7" x14ac:dyDescent="0.2">
      <c r="A1321" s="29"/>
      <c r="B1321" s="101"/>
      <c r="C1321" s="352"/>
      <c r="D1321" s="365"/>
      <c r="E1321" s="104"/>
      <c r="F1321" s="279"/>
      <c r="G1321" s="353"/>
    </row>
    <row r="1322" spans="1:7" x14ac:dyDescent="0.2">
      <c r="A1322" s="29"/>
      <c r="B1322" s="101"/>
      <c r="C1322" s="41"/>
      <c r="D1322" s="365"/>
      <c r="E1322" s="104"/>
      <c r="F1322" s="279"/>
      <c r="G1322" s="353"/>
    </row>
    <row r="1323" spans="1:7" x14ac:dyDescent="0.2">
      <c r="A1323" s="29"/>
      <c r="B1323" s="101"/>
      <c r="C1323" s="352"/>
      <c r="D1323" s="357"/>
      <c r="E1323" s="108"/>
      <c r="F1323" s="69"/>
      <c r="G1323" s="353"/>
    </row>
    <row r="1324" spans="1:7" x14ac:dyDescent="0.2">
      <c r="A1324" s="29"/>
      <c r="B1324" s="101"/>
      <c r="C1324" s="41"/>
      <c r="D1324" s="339"/>
      <c r="E1324" s="153"/>
      <c r="F1324" s="69"/>
      <c r="G1324" s="353"/>
    </row>
    <row r="1325" spans="1:7" x14ac:dyDescent="0.2">
      <c r="A1325" s="29"/>
      <c r="B1325" s="101"/>
      <c r="C1325" s="352"/>
      <c r="D1325" s="400"/>
      <c r="E1325" s="102"/>
      <c r="F1325" s="69"/>
      <c r="G1325" s="353"/>
    </row>
    <row r="1326" spans="1:7" x14ac:dyDescent="0.2">
      <c r="A1326" s="29"/>
      <c r="B1326" s="101"/>
      <c r="C1326" s="352"/>
      <c r="D1326" s="400"/>
      <c r="E1326" s="102"/>
      <c r="F1326" s="69"/>
      <c r="G1326" s="353"/>
    </row>
    <row r="1327" spans="1:7" x14ac:dyDescent="0.2">
      <c r="A1327" s="29"/>
      <c r="B1327" s="101"/>
      <c r="C1327" s="31"/>
      <c r="D1327" s="400"/>
      <c r="E1327" s="131"/>
      <c r="F1327" s="280"/>
      <c r="G1327" s="353"/>
    </row>
    <row r="1328" spans="1:7" x14ac:dyDescent="0.2">
      <c r="A1328" s="29"/>
      <c r="B1328" s="101"/>
      <c r="C1328" s="352"/>
      <c r="D1328" s="406"/>
      <c r="E1328" s="108"/>
      <c r="F1328" s="276"/>
      <c r="G1328" s="353"/>
    </row>
    <row r="1329" spans="1:7" x14ac:dyDescent="0.2">
      <c r="A1329" s="29"/>
      <c r="B1329" s="101"/>
      <c r="C1329" s="41"/>
      <c r="D1329" s="364"/>
      <c r="E1329" s="108"/>
      <c r="F1329" s="276"/>
      <c r="G1329" s="353"/>
    </row>
    <row r="1330" spans="1:7" x14ac:dyDescent="0.2">
      <c r="A1330" s="29"/>
      <c r="B1330" s="101"/>
      <c r="C1330" s="352"/>
      <c r="D1330" s="364"/>
      <c r="E1330" s="108"/>
      <c r="F1330" s="149"/>
      <c r="G1330" s="353"/>
    </row>
    <row r="1331" spans="1:7" x14ac:dyDescent="0.2">
      <c r="A1331" s="61"/>
      <c r="B1331" s="101"/>
      <c r="C1331" s="41"/>
      <c r="D1331" s="364"/>
      <c r="E1331" s="108"/>
      <c r="F1331" s="149"/>
      <c r="G1331" s="353"/>
    </row>
    <row r="1332" spans="1:7" ht="13.5" thickBot="1" x14ac:dyDescent="0.25">
      <c r="A1332" s="212"/>
      <c r="B1332" s="132"/>
      <c r="C1332" s="115"/>
      <c r="D1332" s="115"/>
      <c r="E1332" s="132"/>
      <c r="F1332" s="49" t="s">
        <v>15</v>
      </c>
      <c r="G1332" s="213">
        <f>SUM(G1298:G1331)</f>
        <v>22000</v>
      </c>
    </row>
    <row r="1333" spans="1:7" ht="13.5" thickTop="1" x14ac:dyDescent="0.2">
      <c r="A1333" s="1149" t="s">
        <v>1694</v>
      </c>
      <c r="B1333" s="1150"/>
      <c r="C1333" s="1150"/>
      <c r="D1333" s="1150"/>
      <c r="E1333" s="1150"/>
      <c r="F1333" s="1150"/>
      <c r="G1333" s="1151"/>
    </row>
    <row r="1334" spans="1:7" ht="13.5" thickBot="1" x14ac:dyDescent="0.25">
      <c r="A1334" s="52"/>
      <c r="B1334" s="103"/>
      <c r="C1334" s="355" t="s">
        <v>1089</v>
      </c>
      <c r="D1334" s="54"/>
      <c r="E1334" s="103"/>
      <c r="F1334" s="55"/>
      <c r="G1334" s="56"/>
    </row>
    <row r="1335" spans="1:7" ht="13.5" thickTop="1" x14ac:dyDescent="0.2">
      <c r="A1335" s="1130"/>
      <c r="B1335" s="1131"/>
      <c r="C1335" s="1131"/>
      <c r="D1335" s="57" t="s">
        <v>11</v>
      </c>
      <c r="E1335" s="1132" t="s">
        <v>12</v>
      </c>
      <c r="F1335" s="1132"/>
      <c r="G1335" s="1133"/>
    </row>
    <row r="1336" spans="1:7" x14ac:dyDescent="0.2">
      <c r="A1336" s="1134" t="s">
        <v>17</v>
      </c>
      <c r="B1336" s="1135"/>
      <c r="C1336" s="1135"/>
      <c r="D1336" s="39"/>
      <c r="E1336" s="1136"/>
      <c r="F1336" s="1137"/>
      <c r="G1336" s="1138"/>
    </row>
    <row r="1337" spans="1:7" x14ac:dyDescent="0.2">
      <c r="A1337" s="1134" t="s">
        <v>38</v>
      </c>
      <c r="B1337" s="1135"/>
      <c r="C1337" s="1135"/>
      <c r="D1337" s="73" t="s">
        <v>478</v>
      </c>
      <c r="E1337" s="1139" t="s">
        <v>142</v>
      </c>
      <c r="F1337" s="1139"/>
      <c r="G1337" s="1140"/>
    </row>
    <row r="1338" spans="1:7" ht="13.5" thickBot="1" x14ac:dyDescent="0.25">
      <c r="A1338" s="1141" t="s">
        <v>39</v>
      </c>
      <c r="B1338" s="1142"/>
      <c r="C1338" s="1142"/>
      <c r="D1338" s="91" t="s">
        <v>479</v>
      </c>
      <c r="E1338" s="1143" t="s">
        <v>0</v>
      </c>
      <c r="F1338" s="1143"/>
      <c r="G1338" s="1144"/>
    </row>
    <row r="1339" spans="1:7" ht="16.5" x14ac:dyDescent="0.25">
      <c r="A1339" s="1152" t="s">
        <v>29</v>
      </c>
      <c r="B1339" s="1153"/>
      <c r="C1339" s="1153"/>
      <c r="D1339" s="1153"/>
      <c r="E1339" s="1153"/>
      <c r="F1339" s="1153"/>
      <c r="G1339" s="1154"/>
    </row>
    <row r="1340" spans="1:7" x14ac:dyDescent="0.2">
      <c r="A1340" s="1155" t="s">
        <v>48</v>
      </c>
      <c r="B1340" s="1156"/>
      <c r="C1340" s="1156"/>
      <c r="D1340" s="1156"/>
      <c r="E1340" s="1156"/>
      <c r="F1340" s="1156"/>
      <c r="G1340" s="1157"/>
    </row>
    <row r="1341" spans="1:7" x14ac:dyDescent="0.2">
      <c r="A1341" s="1158" t="s">
        <v>49</v>
      </c>
      <c r="B1341" s="1159"/>
      <c r="C1341" s="1159"/>
      <c r="D1341" s="1159"/>
      <c r="E1341" s="1159"/>
      <c r="F1341" s="1159"/>
      <c r="G1341" s="1160"/>
    </row>
    <row r="1342" spans="1:7" x14ac:dyDescent="0.2">
      <c r="A1342" s="6"/>
      <c r="B1342" s="99"/>
      <c r="C1342" s="8"/>
      <c r="D1342" s="9"/>
      <c r="E1342" s="99"/>
      <c r="F1342" s="10"/>
      <c r="G1342" s="11" t="s">
        <v>20</v>
      </c>
    </row>
    <row r="1343" spans="1:7" x14ac:dyDescent="0.2">
      <c r="A1343" s="12" t="s">
        <v>1</v>
      </c>
      <c r="B1343" s="13"/>
      <c r="C1343" s="14" t="s">
        <v>36</v>
      </c>
      <c r="D1343" s="13"/>
      <c r="E1343" s="343" t="s">
        <v>1741</v>
      </c>
      <c r="F1343" s="98"/>
      <c r="G1343" s="344" t="s">
        <v>1691</v>
      </c>
    </row>
    <row r="1344" spans="1:7" x14ac:dyDescent="0.2">
      <c r="A1344" s="17" t="s">
        <v>8</v>
      </c>
      <c r="B1344" s="100"/>
      <c r="C1344" s="19"/>
      <c r="D1344" s="4"/>
      <c r="E1344" s="1145"/>
      <c r="F1344" s="1146"/>
      <c r="G1344" s="20"/>
    </row>
    <row r="1345" spans="1:10" x14ac:dyDescent="0.2">
      <c r="A1345" s="21" t="s">
        <v>37</v>
      </c>
      <c r="B1345" s="22"/>
      <c r="C1345" s="22"/>
      <c r="D1345" s="22"/>
      <c r="E1345" s="23" t="s">
        <v>46</v>
      </c>
      <c r="F1345" s="24"/>
      <c r="G1345" s="20" t="s">
        <v>50</v>
      </c>
    </row>
    <row r="1346" spans="1:10" x14ac:dyDescent="0.2">
      <c r="A1346" s="6"/>
      <c r="B1346" s="99"/>
      <c r="C1346" s="8"/>
      <c r="D1346" s="8"/>
      <c r="E1346" s="1147"/>
      <c r="F1346" s="1148"/>
      <c r="G1346" s="25"/>
    </row>
    <row r="1347" spans="1:10" ht="26.25" thickBot="1" x14ac:dyDescent="0.25">
      <c r="A1347" s="210" t="s">
        <v>47</v>
      </c>
      <c r="B1347" s="28" t="s">
        <v>23</v>
      </c>
      <c r="C1347" s="28" t="s">
        <v>34</v>
      </c>
      <c r="D1347" s="110" t="s">
        <v>53</v>
      </c>
      <c r="E1347" s="114" t="s">
        <v>54</v>
      </c>
      <c r="F1347" s="111" t="s">
        <v>55</v>
      </c>
      <c r="G1347" s="112" t="s">
        <v>35</v>
      </c>
    </row>
    <row r="1348" spans="1:10" ht="13.5" thickTop="1" x14ac:dyDescent="0.2">
      <c r="A1348" s="29">
        <v>1</v>
      </c>
      <c r="B1348" s="101"/>
      <c r="C1348" s="352" t="s">
        <v>149</v>
      </c>
      <c r="D1348" s="351" t="s">
        <v>1706</v>
      </c>
      <c r="E1348" s="108">
        <v>50</v>
      </c>
      <c r="F1348" s="149">
        <v>200</v>
      </c>
      <c r="G1348" s="35">
        <f>F1348*E1348</f>
        <v>10000</v>
      </c>
    </row>
    <row r="1349" spans="1:10" x14ac:dyDescent="0.2">
      <c r="A1349" s="29"/>
      <c r="B1349" s="101"/>
      <c r="C1349" s="352"/>
      <c r="D1349" s="351" t="s">
        <v>662</v>
      </c>
      <c r="E1349" s="108"/>
      <c r="F1349" s="149"/>
      <c r="G1349" s="35"/>
    </row>
    <row r="1350" spans="1:10" x14ac:dyDescent="0.2">
      <c r="A1350" s="29">
        <v>2</v>
      </c>
      <c r="B1350" s="105"/>
      <c r="C1350" s="352" t="s">
        <v>149</v>
      </c>
      <c r="D1350" s="357" t="s">
        <v>425</v>
      </c>
      <c r="E1350" s="102">
        <v>50</v>
      </c>
      <c r="F1350" s="128">
        <v>350</v>
      </c>
      <c r="G1350" s="353">
        <f>F1350*E1350</f>
        <v>17500</v>
      </c>
    </row>
    <row r="1351" spans="1:10" x14ac:dyDescent="0.2">
      <c r="A1351" s="29"/>
      <c r="B1351" s="105"/>
      <c r="C1351" s="352"/>
      <c r="D1351" s="357" t="s">
        <v>358</v>
      </c>
      <c r="E1351" s="102"/>
      <c r="F1351" s="128"/>
      <c r="G1351" s="353"/>
    </row>
    <row r="1352" spans="1:10" x14ac:dyDescent="0.2">
      <c r="A1352" s="345"/>
      <c r="B1352" s="105"/>
      <c r="C1352" s="352"/>
      <c r="D1352" s="357"/>
      <c r="E1352" s="390"/>
      <c r="F1352" s="384"/>
      <c r="G1352" s="353"/>
      <c r="H1352" s="164"/>
      <c r="I1352" s="164"/>
      <c r="J1352" s="164"/>
    </row>
    <row r="1353" spans="1:10" x14ac:dyDescent="0.2">
      <c r="A1353" s="29"/>
      <c r="B1353" s="105"/>
      <c r="C1353" s="352"/>
      <c r="D1353" s="357"/>
      <c r="E1353" s="102"/>
      <c r="F1353" s="128"/>
      <c r="G1353" s="353"/>
    </row>
    <row r="1354" spans="1:10" x14ac:dyDescent="0.2">
      <c r="A1354" s="29"/>
      <c r="B1354" s="151"/>
      <c r="C1354" s="119"/>
      <c r="D1354" s="339"/>
      <c r="E1354" s="108"/>
      <c r="F1354" s="277"/>
      <c r="G1354" s="353"/>
    </row>
    <row r="1355" spans="1:10" x14ac:dyDescent="0.2">
      <c r="A1355" s="29"/>
      <c r="B1355" s="101"/>
      <c r="C1355" s="352"/>
      <c r="D1355" s="364"/>
      <c r="E1355" s="104"/>
      <c r="F1355" s="69"/>
      <c r="G1355" s="353"/>
    </row>
    <row r="1356" spans="1:10" x14ac:dyDescent="0.2">
      <c r="A1356" s="29"/>
      <c r="B1356" s="106"/>
      <c r="C1356" s="41"/>
      <c r="D1356" s="357"/>
      <c r="E1356" s="104"/>
      <c r="F1356" s="69"/>
      <c r="G1356" s="353"/>
    </row>
    <row r="1357" spans="1:10" x14ac:dyDescent="0.2">
      <c r="A1357" s="29"/>
      <c r="B1357" s="105"/>
      <c r="C1357" s="352"/>
      <c r="D1357" s="357"/>
      <c r="E1357" s="108"/>
      <c r="F1357" s="278"/>
      <c r="G1357" s="353"/>
    </row>
    <row r="1358" spans="1:10" x14ac:dyDescent="0.2">
      <c r="A1358" s="29"/>
      <c r="B1358" s="107"/>
      <c r="C1358" s="41"/>
      <c r="D1358" s="357"/>
      <c r="E1358" s="153"/>
      <c r="F1358" s="69"/>
      <c r="G1358" s="353"/>
      <c r="H1358" s="164"/>
      <c r="I1358" s="164"/>
      <c r="J1358" s="164"/>
    </row>
    <row r="1359" spans="1:10" x14ac:dyDescent="0.2">
      <c r="A1359" s="29"/>
      <c r="B1359" s="107"/>
      <c r="C1359" s="352"/>
      <c r="D1359" s="365"/>
      <c r="E1359" s="153"/>
      <c r="F1359" s="69"/>
      <c r="G1359" s="353"/>
    </row>
    <row r="1360" spans="1:10" x14ac:dyDescent="0.2">
      <c r="A1360" s="29"/>
      <c r="B1360" s="101"/>
      <c r="C1360" s="41"/>
      <c r="D1360" s="365"/>
      <c r="E1360" s="108"/>
      <c r="F1360" s="432"/>
      <c r="G1360" s="353"/>
    </row>
    <row r="1361" spans="1:7" x14ac:dyDescent="0.2">
      <c r="A1361" s="29"/>
      <c r="B1361" s="101"/>
      <c r="C1361" s="41"/>
      <c r="D1361" s="339" t="s">
        <v>150</v>
      </c>
      <c r="E1361" s="153"/>
      <c r="F1361" s="69"/>
      <c r="G1361" s="353"/>
    </row>
    <row r="1362" spans="1:7" x14ac:dyDescent="0.2">
      <c r="A1362" s="29"/>
      <c r="B1362" s="106"/>
      <c r="C1362" s="352"/>
      <c r="D1362" s="365"/>
      <c r="E1362" s="104"/>
      <c r="F1362" s="279"/>
      <c r="G1362" s="353"/>
    </row>
    <row r="1363" spans="1:7" x14ac:dyDescent="0.2">
      <c r="A1363" s="29"/>
      <c r="B1363" s="105"/>
      <c r="C1363" s="41"/>
      <c r="D1363" s="400"/>
      <c r="E1363" s="104"/>
      <c r="F1363" s="279"/>
      <c r="G1363" s="353"/>
    </row>
    <row r="1364" spans="1:7" x14ac:dyDescent="0.2">
      <c r="A1364" s="29"/>
      <c r="B1364" s="105"/>
      <c r="C1364" s="352"/>
      <c r="D1364" s="365" t="s">
        <v>483</v>
      </c>
      <c r="E1364" s="104"/>
      <c r="F1364" s="279"/>
      <c r="G1364" s="353"/>
    </row>
    <row r="1365" spans="1:7" x14ac:dyDescent="0.2">
      <c r="A1365" s="29"/>
      <c r="B1365" s="101"/>
      <c r="C1365" s="41"/>
      <c r="D1365" s="365"/>
      <c r="E1365" s="104"/>
      <c r="F1365" s="279"/>
      <c r="G1365" s="353"/>
    </row>
    <row r="1366" spans="1:7" x14ac:dyDescent="0.2">
      <c r="A1366" s="29"/>
      <c r="B1366" s="101"/>
      <c r="C1366" s="352"/>
      <c r="D1366" s="357"/>
      <c r="E1366" s="104"/>
      <c r="F1366" s="279"/>
      <c r="G1366" s="353"/>
    </row>
    <row r="1367" spans="1:7" x14ac:dyDescent="0.2">
      <c r="A1367" s="29"/>
      <c r="B1367" s="101"/>
      <c r="C1367" s="41"/>
      <c r="D1367" s="357"/>
      <c r="E1367" s="104"/>
      <c r="F1367" s="279"/>
      <c r="G1367" s="353"/>
    </row>
    <row r="1368" spans="1:7" x14ac:dyDescent="0.2">
      <c r="A1368" s="29"/>
      <c r="B1368" s="101"/>
      <c r="C1368" s="41"/>
      <c r="D1368" s="425"/>
      <c r="E1368" s="104"/>
      <c r="F1368" s="279"/>
      <c r="G1368" s="353"/>
    </row>
    <row r="1369" spans="1:7" x14ac:dyDescent="0.2">
      <c r="A1369" s="29"/>
      <c r="B1369" s="101"/>
      <c r="C1369" s="352"/>
      <c r="D1369" s="365"/>
      <c r="E1369" s="104"/>
      <c r="F1369" s="279"/>
      <c r="G1369" s="353"/>
    </row>
    <row r="1370" spans="1:7" x14ac:dyDescent="0.2">
      <c r="A1370" s="29"/>
      <c r="B1370" s="101"/>
      <c r="C1370" s="41"/>
      <c r="D1370" s="365"/>
      <c r="E1370" s="104"/>
      <c r="F1370" s="279"/>
      <c r="G1370" s="353"/>
    </row>
    <row r="1371" spans="1:7" x14ac:dyDescent="0.2">
      <c r="A1371" s="29"/>
      <c r="B1371" s="101"/>
      <c r="C1371" s="352"/>
      <c r="D1371" s="365"/>
      <c r="E1371" s="104"/>
      <c r="F1371" s="279"/>
      <c r="G1371" s="353"/>
    </row>
    <row r="1372" spans="1:7" x14ac:dyDescent="0.2">
      <c r="A1372" s="29"/>
      <c r="B1372" s="101"/>
      <c r="C1372" s="41"/>
      <c r="D1372" s="365"/>
      <c r="E1372" s="104"/>
      <c r="F1372" s="279"/>
      <c r="G1372" s="353"/>
    </row>
    <row r="1373" spans="1:7" x14ac:dyDescent="0.2">
      <c r="A1373" s="29"/>
      <c r="B1373" s="101"/>
      <c r="C1373" s="352"/>
      <c r="D1373" s="357"/>
      <c r="E1373" s="108"/>
      <c r="F1373" s="69"/>
      <c r="G1373" s="353"/>
    </row>
    <row r="1374" spans="1:7" x14ac:dyDescent="0.2">
      <c r="A1374" s="29"/>
      <c r="B1374" s="101"/>
      <c r="C1374" s="41"/>
      <c r="D1374" s="339"/>
      <c r="E1374" s="153"/>
      <c r="F1374" s="69"/>
      <c r="G1374" s="353"/>
    </row>
    <row r="1375" spans="1:7" x14ac:dyDescent="0.2">
      <c r="A1375" s="29"/>
      <c r="B1375" s="101"/>
      <c r="C1375" s="352"/>
      <c r="D1375" s="400"/>
      <c r="E1375" s="102"/>
      <c r="F1375" s="69"/>
      <c r="G1375" s="353"/>
    </row>
    <row r="1376" spans="1:7" x14ac:dyDescent="0.2">
      <c r="A1376" s="29"/>
      <c r="B1376" s="101"/>
      <c r="C1376" s="352"/>
      <c r="D1376" s="400"/>
      <c r="E1376" s="102"/>
      <c r="F1376" s="69"/>
      <c r="G1376" s="353"/>
    </row>
    <row r="1377" spans="1:7" x14ac:dyDescent="0.2">
      <c r="A1377" s="29"/>
      <c r="B1377" s="101"/>
      <c r="C1377" s="31"/>
      <c r="D1377" s="400"/>
      <c r="E1377" s="131"/>
      <c r="F1377" s="280"/>
      <c r="G1377" s="353"/>
    </row>
    <row r="1378" spans="1:7" x14ac:dyDescent="0.2">
      <c r="A1378" s="29"/>
      <c r="B1378" s="101"/>
      <c r="C1378" s="352"/>
      <c r="D1378" s="406"/>
      <c r="E1378" s="108"/>
      <c r="F1378" s="276"/>
      <c r="G1378" s="353"/>
    </row>
    <row r="1379" spans="1:7" x14ac:dyDescent="0.2">
      <c r="A1379" s="29"/>
      <c r="B1379" s="101"/>
      <c r="C1379" s="41"/>
      <c r="D1379" s="364"/>
      <c r="E1379" s="108"/>
      <c r="F1379" s="276"/>
      <c r="G1379" s="353"/>
    </row>
    <row r="1380" spans="1:7" x14ac:dyDescent="0.2">
      <c r="A1380" s="29"/>
      <c r="B1380" s="101"/>
      <c r="C1380" s="352"/>
      <c r="D1380" s="364"/>
      <c r="E1380" s="108"/>
      <c r="F1380" s="149"/>
      <c r="G1380" s="353"/>
    </row>
    <row r="1381" spans="1:7" x14ac:dyDescent="0.2">
      <c r="A1381" s="61"/>
      <c r="B1381" s="101"/>
      <c r="C1381" s="41"/>
      <c r="D1381" s="364"/>
      <c r="E1381" s="108"/>
      <c r="F1381" s="149"/>
      <c r="G1381" s="353"/>
    </row>
    <row r="1382" spans="1:7" ht="13.5" thickBot="1" x14ac:dyDescent="0.25">
      <c r="A1382" s="212"/>
      <c r="B1382" s="132"/>
      <c r="C1382" s="115"/>
      <c r="D1382" s="115"/>
      <c r="E1382" s="132"/>
      <c r="F1382" s="49" t="s">
        <v>15</v>
      </c>
      <c r="G1382" s="213">
        <f>SUM(G1348:G1381)</f>
        <v>27500</v>
      </c>
    </row>
    <row r="1383" spans="1:7" ht="13.5" thickTop="1" x14ac:dyDescent="0.2">
      <c r="A1383" s="1149" t="s">
        <v>1707</v>
      </c>
      <c r="B1383" s="1150"/>
      <c r="C1383" s="1150"/>
      <c r="D1383" s="1150"/>
      <c r="E1383" s="1150"/>
      <c r="F1383" s="1150"/>
      <c r="G1383" s="1151"/>
    </row>
    <row r="1384" spans="1:7" ht="13.5" thickBot="1" x14ac:dyDescent="0.25">
      <c r="A1384" s="52"/>
      <c r="B1384" s="103"/>
      <c r="C1384" s="355" t="s">
        <v>1708</v>
      </c>
      <c r="D1384" s="54"/>
      <c r="E1384" s="103"/>
      <c r="F1384" s="55"/>
      <c r="G1384" s="56"/>
    </row>
    <row r="1385" spans="1:7" ht="13.5" thickTop="1" x14ac:dyDescent="0.2">
      <c r="A1385" s="1130"/>
      <c r="B1385" s="1131"/>
      <c r="C1385" s="1131"/>
      <c r="D1385" s="57" t="s">
        <v>11</v>
      </c>
      <c r="E1385" s="1132" t="s">
        <v>12</v>
      </c>
      <c r="F1385" s="1132"/>
      <c r="G1385" s="1133"/>
    </row>
    <row r="1386" spans="1:7" x14ac:dyDescent="0.2">
      <c r="A1386" s="1134" t="s">
        <v>17</v>
      </c>
      <c r="B1386" s="1135"/>
      <c r="C1386" s="1135"/>
      <c r="D1386" s="39"/>
      <c r="E1386" s="1136"/>
      <c r="F1386" s="1137"/>
      <c r="G1386" s="1138"/>
    </row>
    <row r="1387" spans="1:7" x14ac:dyDescent="0.2">
      <c r="A1387" s="1134" t="s">
        <v>38</v>
      </c>
      <c r="B1387" s="1135"/>
      <c r="C1387" s="1135"/>
      <c r="D1387" s="73" t="s">
        <v>478</v>
      </c>
      <c r="E1387" s="1139" t="s">
        <v>142</v>
      </c>
      <c r="F1387" s="1139"/>
      <c r="G1387" s="1140"/>
    </row>
    <row r="1388" spans="1:7" ht="13.5" thickBot="1" x14ac:dyDescent="0.25">
      <c r="A1388" s="1141" t="s">
        <v>39</v>
      </c>
      <c r="B1388" s="1142"/>
      <c r="C1388" s="1142"/>
      <c r="D1388" s="91" t="s">
        <v>479</v>
      </c>
      <c r="E1388" s="1143" t="s">
        <v>0</v>
      </c>
      <c r="F1388" s="1143"/>
      <c r="G1388" s="1144"/>
    </row>
    <row r="1389" spans="1:7" ht="16.5" x14ac:dyDescent="0.25">
      <c r="A1389" s="1152" t="s">
        <v>29</v>
      </c>
      <c r="B1389" s="1153"/>
      <c r="C1389" s="1153"/>
      <c r="D1389" s="1153"/>
      <c r="E1389" s="1153"/>
      <c r="F1389" s="1153"/>
      <c r="G1389" s="1154"/>
    </row>
    <row r="1390" spans="1:7" x14ac:dyDescent="0.2">
      <c r="A1390" s="1155" t="s">
        <v>48</v>
      </c>
      <c r="B1390" s="1156"/>
      <c r="C1390" s="1156"/>
      <c r="D1390" s="1156"/>
      <c r="E1390" s="1156"/>
      <c r="F1390" s="1156"/>
      <c r="G1390" s="1157"/>
    </row>
    <row r="1391" spans="1:7" x14ac:dyDescent="0.2">
      <c r="A1391" s="1158" t="s">
        <v>49</v>
      </c>
      <c r="B1391" s="1159"/>
      <c r="C1391" s="1159"/>
      <c r="D1391" s="1159"/>
      <c r="E1391" s="1159"/>
      <c r="F1391" s="1159"/>
      <c r="G1391" s="1160"/>
    </row>
    <row r="1392" spans="1:7" x14ac:dyDescent="0.2">
      <c r="A1392" s="6"/>
      <c r="B1392" s="99"/>
      <c r="C1392" s="8"/>
      <c r="D1392" s="9"/>
      <c r="E1392" s="99"/>
      <c r="F1392" s="10"/>
      <c r="G1392" s="11" t="s">
        <v>20</v>
      </c>
    </row>
    <row r="1393" spans="1:7" x14ac:dyDescent="0.2">
      <c r="A1393" s="12" t="s">
        <v>1</v>
      </c>
      <c r="B1393" s="13"/>
      <c r="C1393" s="14" t="s">
        <v>36</v>
      </c>
      <c r="D1393" s="13"/>
      <c r="E1393" s="343" t="s">
        <v>1742</v>
      </c>
      <c r="F1393" s="98"/>
      <c r="G1393" s="344" t="s">
        <v>1691</v>
      </c>
    </row>
    <row r="1394" spans="1:7" x14ac:dyDescent="0.2">
      <c r="A1394" s="17" t="s">
        <v>8</v>
      </c>
      <c r="B1394" s="100"/>
      <c r="C1394" s="19"/>
      <c r="D1394" s="4"/>
      <c r="E1394" s="1145"/>
      <c r="F1394" s="1146"/>
      <c r="G1394" s="20"/>
    </row>
    <row r="1395" spans="1:7" x14ac:dyDescent="0.2">
      <c r="A1395" s="21" t="s">
        <v>37</v>
      </c>
      <c r="B1395" s="22"/>
      <c r="C1395" s="22"/>
      <c r="D1395" s="22"/>
      <c r="E1395" s="23" t="s">
        <v>46</v>
      </c>
      <c r="F1395" s="24"/>
      <c r="G1395" s="20" t="s">
        <v>50</v>
      </c>
    </row>
    <row r="1396" spans="1:7" x14ac:dyDescent="0.2">
      <c r="A1396" s="6"/>
      <c r="B1396" s="99"/>
      <c r="C1396" s="8"/>
      <c r="D1396" s="8"/>
      <c r="E1396" s="1147"/>
      <c r="F1396" s="1148"/>
      <c r="G1396" s="25"/>
    </row>
    <row r="1397" spans="1:7" ht="26.25" thickBot="1" x14ac:dyDescent="0.25">
      <c r="A1397" s="210" t="s">
        <v>47</v>
      </c>
      <c r="B1397" s="28" t="s">
        <v>23</v>
      </c>
      <c r="C1397" s="28" t="s">
        <v>34</v>
      </c>
      <c r="D1397" s="110" t="s">
        <v>53</v>
      </c>
      <c r="E1397" s="114" t="s">
        <v>54</v>
      </c>
      <c r="F1397" s="111" t="s">
        <v>55</v>
      </c>
      <c r="G1397" s="112" t="s">
        <v>35</v>
      </c>
    </row>
    <row r="1398" spans="1:7" ht="13.5" thickTop="1" x14ac:dyDescent="0.2">
      <c r="A1398" s="29">
        <v>1</v>
      </c>
      <c r="B1398" s="101"/>
      <c r="C1398" s="352" t="s">
        <v>149</v>
      </c>
      <c r="D1398" s="351" t="s">
        <v>953</v>
      </c>
      <c r="E1398" s="108">
        <v>40</v>
      </c>
      <c r="F1398" s="149">
        <v>200</v>
      </c>
      <c r="G1398" s="35">
        <f>F1398*E1398</f>
        <v>8000</v>
      </c>
    </row>
    <row r="1399" spans="1:7" x14ac:dyDescent="0.2">
      <c r="A1399" s="29"/>
      <c r="B1399" s="101"/>
      <c r="C1399" s="352"/>
      <c r="D1399" s="351" t="s">
        <v>542</v>
      </c>
      <c r="E1399" s="108"/>
      <c r="F1399" s="149"/>
      <c r="G1399" s="35"/>
    </row>
    <row r="1400" spans="1:7" x14ac:dyDescent="0.2">
      <c r="A1400" s="29">
        <v>2</v>
      </c>
      <c r="B1400" s="105"/>
      <c r="C1400" s="352" t="s">
        <v>149</v>
      </c>
      <c r="D1400" s="357" t="s">
        <v>425</v>
      </c>
      <c r="E1400" s="102">
        <v>40</v>
      </c>
      <c r="F1400" s="128">
        <v>350</v>
      </c>
      <c r="G1400" s="353">
        <f>F1400*E1400</f>
        <v>14000</v>
      </c>
    </row>
    <row r="1401" spans="1:7" x14ac:dyDescent="0.2">
      <c r="A1401" s="29"/>
      <c r="B1401" s="105"/>
      <c r="C1401" s="352"/>
      <c r="D1401" s="357" t="s">
        <v>358</v>
      </c>
      <c r="E1401" s="102"/>
      <c r="F1401" s="128"/>
      <c r="G1401" s="353"/>
    </row>
    <row r="1402" spans="1:7" x14ac:dyDescent="0.2">
      <c r="A1402" s="345"/>
      <c r="B1402" s="105"/>
      <c r="C1402" s="352"/>
      <c r="D1402" s="357"/>
      <c r="E1402" s="390"/>
      <c r="F1402" s="384"/>
      <c r="G1402" s="353"/>
    </row>
    <row r="1403" spans="1:7" x14ac:dyDescent="0.2">
      <c r="A1403" s="29"/>
      <c r="B1403" s="105"/>
      <c r="C1403" s="352"/>
      <c r="D1403" s="357"/>
      <c r="E1403" s="102"/>
      <c r="F1403" s="128"/>
      <c r="G1403" s="353"/>
    </row>
    <row r="1404" spans="1:7" x14ac:dyDescent="0.2">
      <c r="A1404" s="29"/>
      <c r="B1404" s="151"/>
      <c r="C1404" s="119"/>
      <c r="D1404" s="339"/>
      <c r="E1404" s="108"/>
      <c r="F1404" s="277"/>
      <c r="G1404" s="353"/>
    </row>
    <row r="1405" spans="1:7" x14ac:dyDescent="0.2">
      <c r="A1405" s="29"/>
      <c r="B1405" s="101"/>
      <c r="C1405" s="352"/>
      <c r="D1405" s="364"/>
      <c r="E1405" s="104"/>
      <c r="F1405" s="69"/>
      <c r="G1405" s="353"/>
    </row>
    <row r="1406" spans="1:7" x14ac:dyDescent="0.2">
      <c r="A1406" s="29"/>
      <c r="B1406" s="106"/>
      <c r="C1406" s="41"/>
      <c r="D1406" s="357"/>
      <c r="E1406" s="104"/>
      <c r="F1406" s="69"/>
      <c r="G1406" s="353"/>
    </row>
    <row r="1407" spans="1:7" x14ac:dyDescent="0.2">
      <c r="A1407" s="29"/>
      <c r="B1407" s="105"/>
      <c r="C1407" s="352"/>
      <c r="D1407" s="357"/>
      <c r="E1407" s="108"/>
      <c r="F1407" s="278"/>
      <c r="G1407" s="353"/>
    </row>
    <row r="1408" spans="1:7" x14ac:dyDescent="0.2">
      <c r="A1408" s="29"/>
      <c r="B1408" s="107"/>
      <c r="C1408" s="41"/>
      <c r="D1408" s="357"/>
      <c r="E1408" s="153"/>
      <c r="F1408" s="69"/>
      <c r="G1408" s="353"/>
    </row>
    <row r="1409" spans="1:7" x14ac:dyDescent="0.2">
      <c r="A1409" s="29"/>
      <c r="B1409" s="107"/>
      <c r="C1409" s="352"/>
      <c r="D1409" s="365"/>
      <c r="E1409" s="153"/>
      <c r="F1409" s="69"/>
      <c r="G1409" s="353"/>
    </row>
    <row r="1410" spans="1:7" x14ac:dyDescent="0.2">
      <c r="A1410" s="29"/>
      <c r="B1410" s="101"/>
      <c r="C1410" s="41"/>
      <c r="D1410" s="365"/>
      <c r="E1410" s="108"/>
      <c r="F1410" s="432"/>
      <c r="G1410" s="353"/>
    </row>
    <row r="1411" spans="1:7" x14ac:dyDescent="0.2">
      <c r="A1411" s="29"/>
      <c r="B1411" s="101"/>
      <c r="C1411" s="41"/>
      <c r="D1411" s="339" t="s">
        <v>150</v>
      </c>
      <c r="E1411" s="153"/>
      <c r="F1411" s="69"/>
      <c r="G1411" s="353"/>
    </row>
    <row r="1412" spans="1:7" x14ac:dyDescent="0.2">
      <c r="A1412" s="29"/>
      <c r="B1412" s="106"/>
      <c r="C1412" s="352"/>
      <c r="D1412" s="365"/>
      <c r="E1412" s="104"/>
      <c r="F1412" s="279"/>
      <c r="G1412" s="353"/>
    </row>
    <row r="1413" spans="1:7" x14ac:dyDescent="0.2">
      <c r="A1413" s="29"/>
      <c r="B1413" s="105"/>
      <c r="C1413" s="41"/>
      <c r="D1413" s="400"/>
      <c r="E1413" s="104"/>
      <c r="F1413" s="279"/>
      <c r="G1413" s="353"/>
    </row>
    <row r="1414" spans="1:7" x14ac:dyDescent="0.2">
      <c r="A1414" s="29"/>
      <c r="B1414" s="105"/>
      <c r="C1414" s="352"/>
      <c r="D1414" s="365" t="s">
        <v>483</v>
      </c>
      <c r="E1414" s="104"/>
      <c r="F1414" s="279"/>
      <c r="G1414" s="353"/>
    </row>
    <row r="1415" spans="1:7" x14ac:dyDescent="0.2">
      <c r="A1415" s="29"/>
      <c r="B1415" s="101"/>
      <c r="C1415" s="41"/>
      <c r="D1415" s="365"/>
      <c r="E1415" s="104"/>
      <c r="F1415" s="279"/>
      <c r="G1415" s="353"/>
    </row>
    <row r="1416" spans="1:7" x14ac:dyDescent="0.2">
      <c r="A1416" s="29"/>
      <c r="B1416" s="101"/>
      <c r="C1416" s="352"/>
      <c r="D1416" s="357"/>
      <c r="E1416" s="104"/>
      <c r="F1416" s="279"/>
      <c r="G1416" s="353"/>
    </row>
    <row r="1417" spans="1:7" x14ac:dyDescent="0.2">
      <c r="A1417" s="29"/>
      <c r="B1417" s="101"/>
      <c r="C1417" s="41"/>
      <c r="D1417" s="357"/>
      <c r="E1417" s="104"/>
      <c r="F1417" s="279"/>
      <c r="G1417" s="353"/>
    </row>
    <row r="1418" spans="1:7" x14ac:dyDescent="0.2">
      <c r="A1418" s="29"/>
      <c r="B1418" s="101"/>
      <c r="C1418" s="41"/>
      <c r="D1418" s="425"/>
      <c r="E1418" s="104"/>
      <c r="F1418" s="279"/>
      <c r="G1418" s="353"/>
    </row>
    <row r="1419" spans="1:7" x14ac:dyDescent="0.2">
      <c r="A1419" s="29"/>
      <c r="B1419" s="101"/>
      <c r="C1419" s="352"/>
      <c r="D1419" s="365"/>
      <c r="E1419" s="104"/>
      <c r="F1419" s="279"/>
      <c r="G1419" s="353"/>
    </row>
    <row r="1420" spans="1:7" x14ac:dyDescent="0.2">
      <c r="A1420" s="29"/>
      <c r="B1420" s="101"/>
      <c r="C1420" s="41"/>
      <c r="D1420" s="365"/>
      <c r="E1420" s="104"/>
      <c r="F1420" s="279"/>
      <c r="G1420" s="353"/>
    </row>
    <row r="1421" spans="1:7" x14ac:dyDescent="0.2">
      <c r="A1421" s="29"/>
      <c r="B1421" s="101"/>
      <c r="C1421" s="352"/>
      <c r="D1421" s="365"/>
      <c r="E1421" s="104"/>
      <c r="F1421" s="279"/>
      <c r="G1421" s="353"/>
    </row>
    <row r="1422" spans="1:7" x14ac:dyDescent="0.2">
      <c r="A1422" s="29"/>
      <c r="B1422" s="101"/>
      <c r="C1422" s="41"/>
      <c r="D1422" s="365"/>
      <c r="E1422" s="104"/>
      <c r="F1422" s="279"/>
      <c r="G1422" s="353"/>
    </row>
    <row r="1423" spans="1:7" x14ac:dyDescent="0.2">
      <c r="A1423" s="29"/>
      <c r="B1423" s="101"/>
      <c r="C1423" s="352"/>
      <c r="D1423" s="357"/>
      <c r="E1423" s="108"/>
      <c r="F1423" s="69"/>
      <c r="G1423" s="353"/>
    </row>
    <row r="1424" spans="1:7" x14ac:dyDescent="0.2">
      <c r="A1424" s="29"/>
      <c r="B1424" s="101"/>
      <c r="C1424" s="41"/>
      <c r="D1424" s="339"/>
      <c r="E1424" s="153"/>
      <c r="F1424" s="69"/>
      <c r="G1424" s="353"/>
    </row>
    <row r="1425" spans="1:7" x14ac:dyDescent="0.2">
      <c r="A1425" s="29"/>
      <c r="B1425" s="101"/>
      <c r="C1425" s="352"/>
      <c r="D1425" s="400"/>
      <c r="E1425" s="102"/>
      <c r="F1425" s="69"/>
      <c r="G1425" s="353"/>
    </row>
    <row r="1426" spans="1:7" x14ac:dyDescent="0.2">
      <c r="A1426" s="29"/>
      <c r="B1426" s="101"/>
      <c r="C1426" s="352"/>
      <c r="D1426" s="400"/>
      <c r="E1426" s="102"/>
      <c r="F1426" s="69"/>
      <c r="G1426" s="353"/>
    </row>
    <row r="1427" spans="1:7" x14ac:dyDescent="0.2">
      <c r="A1427" s="29"/>
      <c r="B1427" s="101"/>
      <c r="C1427" s="31"/>
      <c r="D1427" s="400"/>
      <c r="E1427" s="131"/>
      <c r="F1427" s="280"/>
      <c r="G1427" s="353"/>
    </row>
    <row r="1428" spans="1:7" x14ac:dyDescent="0.2">
      <c r="A1428" s="29"/>
      <c r="B1428" s="101"/>
      <c r="C1428" s="352"/>
      <c r="D1428" s="406"/>
      <c r="E1428" s="108"/>
      <c r="F1428" s="276"/>
      <c r="G1428" s="353"/>
    </row>
    <row r="1429" spans="1:7" x14ac:dyDescent="0.2">
      <c r="A1429" s="29"/>
      <c r="B1429" s="101"/>
      <c r="C1429" s="41"/>
      <c r="D1429" s="364"/>
      <c r="E1429" s="108"/>
      <c r="F1429" s="276"/>
      <c r="G1429" s="353"/>
    </row>
    <row r="1430" spans="1:7" x14ac:dyDescent="0.2">
      <c r="A1430" s="29"/>
      <c r="B1430" s="101"/>
      <c r="C1430" s="352"/>
      <c r="D1430" s="364"/>
      <c r="E1430" s="108"/>
      <c r="F1430" s="149"/>
      <c r="G1430" s="353"/>
    </row>
    <row r="1431" spans="1:7" x14ac:dyDescent="0.2">
      <c r="A1431" s="61"/>
      <c r="B1431" s="101"/>
      <c r="C1431" s="41"/>
      <c r="D1431" s="364"/>
      <c r="E1431" s="108"/>
      <c r="F1431" s="149"/>
      <c r="G1431" s="353"/>
    </row>
    <row r="1432" spans="1:7" ht="13.5" thickBot="1" x14ac:dyDescent="0.25">
      <c r="A1432" s="212"/>
      <c r="B1432" s="132"/>
      <c r="C1432" s="115"/>
      <c r="D1432" s="115"/>
      <c r="E1432" s="132"/>
      <c r="F1432" s="49" t="s">
        <v>15</v>
      </c>
      <c r="G1432" s="213">
        <f>SUM(G1398:G1431)</f>
        <v>22000</v>
      </c>
    </row>
    <row r="1433" spans="1:7" ht="13.5" thickTop="1" x14ac:dyDescent="0.2">
      <c r="A1433" s="1149" t="s">
        <v>1695</v>
      </c>
      <c r="B1433" s="1150"/>
      <c r="C1433" s="1150"/>
      <c r="D1433" s="1150"/>
      <c r="E1433" s="1150"/>
      <c r="F1433" s="1150"/>
      <c r="G1433" s="1151"/>
    </row>
    <row r="1434" spans="1:7" ht="13.5" thickBot="1" x14ac:dyDescent="0.25">
      <c r="A1434" s="52"/>
      <c r="B1434" s="103"/>
      <c r="C1434" s="355" t="s">
        <v>1696</v>
      </c>
      <c r="D1434" s="54"/>
      <c r="E1434" s="103"/>
      <c r="F1434" s="55"/>
      <c r="G1434" s="56"/>
    </row>
    <row r="1435" spans="1:7" ht="13.5" thickTop="1" x14ac:dyDescent="0.2">
      <c r="A1435" s="1130"/>
      <c r="B1435" s="1131"/>
      <c r="C1435" s="1131"/>
      <c r="D1435" s="57" t="s">
        <v>11</v>
      </c>
      <c r="E1435" s="1132" t="s">
        <v>12</v>
      </c>
      <c r="F1435" s="1132"/>
      <c r="G1435" s="1133"/>
    </row>
    <row r="1436" spans="1:7" x14ac:dyDescent="0.2">
      <c r="A1436" s="1134" t="s">
        <v>17</v>
      </c>
      <c r="B1436" s="1135"/>
      <c r="C1436" s="1135"/>
      <c r="D1436" s="39"/>
      <c r="E1436" s="1136"/>
      <c r="F1436" s="1137"/>
      <c r="G1436" s="1138"/>
    </row>
    <row r="1437" spans="1:7" x14ac:dyDescent="0.2">
      <c r="A1437" s="1134" t="s">
        <v>38</v>
      </c>
      <c r="B1437" s="1135"/>
      <c r="C1437" s="1135"/>
      <c r="D1437" s="73" t="s">
        <v>478</v>
      </c>
      <c r="E1437" s="1139" t="s">
        <v>142</v>
      </c>
      <c r="F1437" s="1139"/>
      <c r="G1437" s="1140"/>
    </row>
    <row r="1438" spans="1:7" ht="13.5" thickBot="1" x14ac:dyDescent="0.25">
      <c r="A1438" s="1141" t="s">
        <v>39</v>
      </c>
      <c r="B1438" s="1142"/>
      <c r="C1438" s="1142"/>
      <c r="D1438" s="91" t="s">
        <v>479</v>
      </c>
      <c r="E1438" s="1143" t="s">
        <v>0</v>
      </c>
      <c r="F1438" s="1143"/>
      <c r="G1438" s="1144"/>
    </row>
    <row r="1439" spans="1:7" ht="16.5" x14ac:dyDescent="0.25">
      <c r="A1439" s="1152" t="s">
        <v>29</v>
      </c>
      <c r="B1439" s="1153"/>
      <c r="C1439" s="1153"/>
      <c r="D1439" s="1153"/>
      <c r="E1439" s="1153"/>
      <c r="F1439" s="1153"/>
      <c r="G1439" s="1154"/>
    </row>
    <row r="1440" spans="1:7" x14ac:dyDescent="0.2">
      <c r="A1440" s="1155" t="s">
        <v>48</v>
      </c>
      <c r="B1440" s="1156"/>
      <c r="C1440" s="1156"/>
      <c r="D1440" s="1156"/>
      <c r="E1440" s="1156"/>
      <c r="F1440" s="1156"/>
      <c r="G1440" s="1157"/>
    </row>
    <row r="1441" spans="1:7" x14ac:dyDescent="0.2">
      <c r="A1441" s="1158" t="s">
        <v>49</v>
      </c>
      <c r="B1441" s="1159"/>
      <c r="C1441" s="1159"/>
      <c r="D1441" s="1159"/>
      <c r="E1441" s="1159"/>
      <c r="F1441" s="1159"/>
      <c r="G1441" s="1160"/>
    </row>
    <row r="1442" spans="1:7" x14ac:dyDescent="0.2">
      <c r="A1442" s="6"/>
      <c r="B1442" s="99"/>
      <c r="C1442" s="8"/>
      <c r="D1442" s="9"/>
      <c r="E1442" s="99"/>
      <c r="F1442" s="10"/>
      <c r="G1442" s="11" t="s">
        <v>20</v>
      </c>
    </row>
    <row r="1443" spans="1:7" x14ac:dyDescent="0.2">
      <c r="A1443" s="12" t="s">
        <v>1</v>
      </c>
      <c r="B1443" s="13"/>
      <c r="C1443" s="14" t="s">
        <v>36</v>
      </c>
      <c r="D1443" s="13"/>
      <c r="E1443" s="343" t="s">
        <v>1905</v>
      </c>
      <c r="F1443" s="98"/>
      <c r="G1443" s="344" t="s">
        <v>1894</v>
      </c>
    </row>
    <row r="1444" spans="1:7" x14ac:dyDescent="0.2">
      <c r="A1444" s="17" t="s">
        <v>8</v>
      </c>
      <c r="B1444" s="100"/>
      <c r="C1444" s="19"/>
      <c r="D1444" s="4"/>
      <c r="E1444" s="1145"/>
      <c r="F1444" s="1146"/>
      <c r="G1444" s="20"/>
    </row>
    <row r="1445" spans="1:7" x14ac:dyDescent="0.2">
      <c r="A1445" s="21" t="s">
        <v>37</v>
      </c>
      <c r="B1445" s="22"/>
      <c r="C1445" s="22"/>
      <c r="D1445" s="22"/>
      <c r="E1445" s="23" t="s">
        <v>46</v>
      </c>
      <c r="F1445" s="24"/>
      <c r="G1445" s="20" t="s">
        <v>50</v>
      </c>
    </row>
    <row r="1446" spans="1:7" x14ac:dyDescent="0.2">
      <c r="A1446" s="6"/>
      <c r="B1446" s="99"/>
      <c r="C1446" s="8"/>
      <c r="D1446" s="8"/>
      <c r="E1446" s="1147"/>
      <c r="F1446" s="1148"/>
      <c r="G1446" s="25"/>
    </row>
    <row r="1447" spans="1:7" ht="26.25" thickBot="1" x14ac:dyDescent="0.25">
      <c r="A1447" s="210" t="s">
        <v>47</v>
      </c>
      <c r="B1447" s="28" t="s">
        <v>23</v>
      </c>
      <c r="C1447" s="28" t="s">
        <v>34</v>
      </c>
      <c r="D1447" s="110" t="s">
        <v>53</v>
      </c>
      <c r="E1447" s="114" t="s">
        <v>54</v>
      </c>
      <c r="F1447" s="111" t="s">
        <v>55</v>
      </c>
      <c r="G1447" s="112" t="s">
        <v>35</v>
      </c>
    </row>
    <row r="1448" spans="1:7" ht="13.5" thickTop="1" x14ac:dyDescent="0.2">
      <c r="A1448" s="29"/>
      <c r="B1448" s="101"/>
      <c r="C1448" s="352"/>
      <c r="D1448" s="340" t="s">
        <v>1697</v>
      </c>
      <c r="E1448" s="108"/>
      <c r="F1448" s="149"/>
      <c r="G1448" s="35"/>
    </row>
    <row r="1449" spans="1:7" x14ac:dyDescent="0.2">
      <c r="A1449" s="29"/>
      <c r="B1449" s="101"/>
      <c r="C1449" s="352"/>
      <c r="D1449" s="340" t="s">
        <v>1698</v>
      </c>
      <c r="E1449" s="108"/>
      <c r="F1449" s="149"/>
      <c r="G1449" s="35"/>
    </row>
    <row r="1450" spans="1:7" x14ac:dyDescent="0.2">
      <c r="A1450" s="29">
        <v>1</v>
      </c>
      <c r="B1450" s="105"/>
      <c r="C1450" s="352" t="s">
        <v>149</v>
      </c>
      <c r="D1450" s="357" t="s">
        <v>964</v>
      </c>
      <c r="E1450" s="102">
        <v>105</v>
      </c>
      <c r="F1450" s="128">
        <v>200</v>
      </c>
      <c r="G1450" s="353">
        <f>F1450*E1450</f>
        <v>21000</v>
      </c>
    </row>
    <row r="1451" spans="1:7" x14ac:dyDescent="0.2">
      <c r="A1451" s="29"/>
      <c r="B1451" s="105"/>
      <c r="C1451" s="352"/>
      <c r="D1451" s="357" t="s">
        <v>542</v>
      </c>
      <c r="E1451" s="102"/>
      <c r="F1451" s="128"/>
      <c r="G1451" s="353"/>
    </row>
    <row r="1452" spans="1:7" x14ac:dyDescent="0.2">
      <c r="A1452" s="345">
        <v>2</v>
      </c>
      <c r="B1452" s="105"/>
      <c r="C1452" s="352" t="s">
        <v>149</v>
      </c>
      <c r="D1452" s="357" t="s">
        <v>416</v>
      </c>
      <c r="E1452" s="390">
        <v>105</v>
      </c>
      <c r="F1452" s="384">
        <v>350</v>
      </c>
      <c r="G1452" s="353">
        <f>F1452*E1452</f>
        <v>36750</v>
      </c>
    </row>
    <row r="1453" spans="1:7" x14ac:dyDescent="0.2">
      <c r="A1453" s="29"/>
      <c r="B1453" s="105"/>
      <c r="C1453" s="352"/>
      <c r="D1453" s="357" t="s">
        <v>358</v>
      </c>
      <c r="E1453" s="102"/>
      <c r="F1453" s="128"/>
      <c r="G1453" s="353"/>
    </row>
    <row r="1454" spans="1:7" x14ac:dyDescent="0.2">
      <c r="A1454" s="29"/>
      <c r="B1454" s="151"/>
      <c r="C1454" s="119"/>
      <c r="D1454" s="339" t="s">
        <v>1699</v>
      </c>
      <c r="E1454" s="108"/>
      <c r="F1454" s="277"/>
      <c r="G1454" s="353"/>
    </row>
    <row r="1455" spans="1:7" x14ac:dyDescent="0.2">
      <c r="A1455" s="29">
        <v>3</v>
      </c>
      <c r="B1455" s="101"/>
      <c r="C1455" s="352" t="s">
        <v>149</v>
      </c>
      <c r="D1455" s="364" t="s">
        <v>1700</v>
      </c>
      <c r="E1455" s="104">
        <v>116</v>
      </c>
      <c r="F1455" s="69">
        <v>200</v>
      </c>
      <c r="G1455" s="353">
        <f>F1455*E1455</f>
        <v>23200</v>
      </c>
    </row>
    <row r="1456" spans="1:7" x14ac:dyDescent="0.2">
      <c r="A1456" s="29">
        <v>4</v>
      </c>
      <c r="B1456" s="106"/>
      <c r="C1456" s="352" t="s">
        <v>149</v>
      </c>
      <c r="D1456" s="357" t="s">
        <v>416</v>
      </c>
      <c r="E1456" s="104">
        <v>116</v>
      </c>
      <c r="F1456" s="69">
        <v>350</v>
      </c>
      <c r="G1456" s="353">
        <f t="shared" ref="G1456:G1458" si="14">F1456*E1456</f>
        <v>40600</v>
      </c>
    </row>
    <row r="1457" spans="1:10" x14ac:dyDescent="0.2">
      <c r="A1457" s="29"/>
      <c r="B1457" s="105"/>
      <c r="C1457" s="352"/>
      <c r="D1457" s="357" t="s">
        <v>358</v>
      </c>
      <c r="E1457" s="108"/>
      <c r="F1457" s="278"/>
      <c r="G1457" s="353"/>
    </row>
    <row r="1458" spans="1:10" x14ac:dyDescent="0.2">
      <c r="A1458" s="29">
        <v>5</v>
      </c>
      <c r="B1458" s="107"/>
      <c r="C1458" s="352" t="s">
        <v>149</v>
      </c>
      <c r="D1458" s="357" t="s">
        <v>1701</v>
      </c>
      <c r="E1458" s="153">
        <v>116</v>
      </c>
      <c r="F1458" s="69">
        <v>200</v>
      </c>
      <c r="G1458" s="353">
        <f t="shared" si="14"/>
        <v>23200</v>
      </c>
    </row>
    <row r="1459" spans="1:10" x14ac:dyDescent="0.2">
      <c r="A1459" s="29"/>
      <c r="B1459" s="107"/>
      <c r="C1459" s="352"/>
      <c r="D1459" s="365" t="s">
        <v>662</v>
      </c>
      <c r="E1459" s="153"/>
      <c r="F1459" s="69"/>
      <c r="G1459" s="353"/>
    </row>
    <row r="1460" spans="1:10" x14ac:dyDescent="0.2">
      <c r="A1460" s="29"/>
      <c r="B1460" s="101"/>
      <c r="C1460" s="41"/>
      <c r="D1460" s="365"/>
      <c r="E1460" s="108"/>
      <c r="F1460" s="432"/>
      <c r="G1460" s="353"/>
    </row>
    <row r="1461" spans="1:10" x14ac:dyDescent="0.2">
      <c r="A1461" s="29"/>
      <c r="B1461" s="101"/>
      <c r="C1461" s="41"/>
      <c r="D1461" s="339" t="s">
        <v>150</v>
      </c>
      <c r="E1461" s="153"/>
      <c r="F1461" s="69"/>
      <c r="G1461" s="353"/>
    </row>
    <row r="1462" spans="1:10" x14ac:dyDescent="0.2">
      <c r="A1462" s="29"/>
      <c r="B1462" s="106"/>
      <c r="C1462" s="352"/>
      <c r="D1462" s="365"/>
      <c r="E1462" s="104"/>
      <c r="F1462" s="279"/>
      <c r="G1462" s="353"/>
    </row>
    <row r="1463" spans="1:10" x14ac:dyDescent="0.2">
      <c r="A1463" s="29"/>
      <c r="B1463" s="105"/>
      <c r="C1463" s="41"/>
      <c r="D1463" s="400"/>
      <c r="E1463" s="104"/>
      <c r="F1463" s="279"/>
      <c r="G1463" s="353"/>
    </row>
    <row r="1464" spans="1:10" x14ac:dyDescent="0.2">
      <c r="A1464" s="29"/>
      <c r="B1464" s="105"/>
      <c r="C1464" s="352"/>
      <c r="D1464" s="365" t="s">
        <v>483</v>
      </c>
      <c r="E1464" s="104"/>
      <c r="F1464" s="279"/>
      <c r="G1464" s="353"/>
    </row>
    <row r="1465" spans="1:10" x14ac:dyDescent="0.2">
      <c r="A1465" s="29"/>
      <c r="B1465" s="101"/>
      <c r="C1465" s="41"/>
      <c r="D1465" s="365"/>
      <c r="E1465" s="104"/>
      <c r="F1465" s="279"/>
      <c r="G1465" s="353"/>
      <c r="J1465" s="214"/>
    </row>
    <row r="1466" spans="1:10" x14ac:dyDescent="0.2">
      <c r="A1466" s="29"/>
      <c r="B1466" s="101"/>
      <c r="C1466" s="352"/>
      <c r="D1466" s="357"/>
      <c r="E1466" s="104"/>
      <c r="F1466" s="279"/>
      <c r="G1466" s="353"/>
      <c r="J1466" s="214"/>
    </row>
    <row r="1467" spans="1:10" x14ac:dyDescent="0.2">
      <c r="A1467" s="29"/>
      <c r="B1467" s="101"/>
      <c r="C1467" s="41"/>
      <c r="D1467" s="357"/>
      <c r="E1467" s="104"/>
      <c r="F1467" s="279"/>
      <c r="G1467" s="353"/>
      <c r="J1467" s="215"/>
    </row>
    <row r="1468" spans="1:10" x14ac:dyDescent="0.2">
      <c r="A1468" s="29"/>
      <c r="B1468" s="101"/>
      <c r="C1468" s="41"/>
      <c r="D1468" s="425"/>
      <c r="E1468" s="104"/>
      <c r="F1468" s="279"/>
      <c r="G1468" s="353"/>
    </row>
    <row r="1469" spans="1:10" x14ac:dyDescent="0.2">
      <c r="A1469" s="29"/>
      <c r="B1469" s="101"/>
      <c r="C1469" s="352"/>
      <c r="D1469" s="365"/>
      <c r="E1469" s="104"/>
      <c r="F1469" s="279"/>
      <c r="G1469" s="353"/>
    </row>
    <row r="1470" spans="1:10" x14ac:dyDescent="0.2">
      <c r="A1470" s="29"/>
      <c r="B1470" s="101"/>
      <c r="C1470" s="41"/>
      <c r="D1470" s="365"/>
      <c r="E1470" s="104"/>
      <c r="F1470" s="279"/>
      <c r="G1470" s="353"/>
    </row>
    <row r="1471" spans="1:10" x14ac:dyDescent="0.2">
      <c r="A1471" s="29"/>
      <c r="B1471" s="101"/>
      <c r="C1471" s="352"/>
      <c r="D1471" s="365"/>
      <c r="E1471" s="104"/>
      <c r="F1471" s="279"/>
      <c r="G1471" s="353"/>
    </row>
    <row r="1472" spans="1:10" x14ac:dyDescent="0.2">
      <c r="A1472" s="29"/>
      <c r="B1472" s="101"/>
      <c r="C1472" s="41"/>
      <c r="D1472" s="365"/>
      <c r="E1472" s="104"/>
      <c r="F1472" s="279"/>
      <c r="G1472" s="353"/>
    </row>
    <row r="1473" spans="1:7" x14ac:dyDescent="0.2">
      <c r="A1473" s="29"/>
      <c r="B1473" s="101"/>
      <c r="C1473" s="352"/>
      <c r="D1473" s="357"/>
      <c r="E1473" s="108"/>
      <c r="F1473" s="69"/>
      <c r="G1473" s="353"/>
    </row>
    <row r="1474" spans="1:7" x14ac:dyDescent="0.2">
      <c r="A1474" s="29"/>
      <c r="B1474" s="101"/>
      <c r="C1474" s="41"/>
      <c r="D1474" s="339"/>
      <c r="E1474" s="153"/>
      <c r="F1474" s="69"/>
      <c r="G1474" s="353"/>
    </row>
    <row r="1475" spans="1:7" x14ac:dyDescent="0.2">
      <c r="A1475" s="29"/>
      <c r="B1475" s="101"/>
      <c r="C1475" s="352"/>
      <c r="D1475" s="400"/>
      <c r="E1475" s="102"/>
      <c r="F1475" s="69"/>
      <c r="G1475" s="353"/>
    </row>
    <row r="1476" spans="1:7" x14ac:dyDescent="0.2">
      <c r="A1476" s="29"/>
      <c r="B1476" s="101"/>
      <c r="C1476" s="352"/>
      <c r="D1476" s="400"/>
      <c r="E1476" s="102"/>
      <c r="F1476" s="69"/>
      <c r="G1476" s="353"/>
    </row>
    <row r="1477" spans="1:7" x14ac:dyDescent="0.2">
      <c r="A1477" s="29"/>
      <c r="B1477" s="101"/>
      <c r="C1477" s="31"/>
      <c r="D1477" s="400"/>
      <c r="E1477" s="131"/>
      <c r="F1477" s="280"/>
      <c r="G1477" s="353"/>
    </row>
    <row r="1478" spans="1:7" x14ac:dyDescent="0.2">
      <c r="A1478" s="29"/>
      <c r="B1478" s="101"/>
      <c r="C1478" s="352"/>
      <c r="D1478" s="406"/>
      <c r="E1478" s="108"/>
      <c r="F1478" s="276"/>
      <c r="G1478" s="353"/>
    </row>
    <row r="1479" spans="1:7" x14ac:dyDescent="0.2">
      <c r="A1479" s="29"/>
      <c r="B1479" s="101"/>
      <c r="C1479" s="41"/>
      <c r="D1479" s="364"/>
      <c r="E1479" s="108"/>
      <c r="F1479" s="276"/>
      <c r="G1479" s="353"/>
    </row>
    <row r="1480" spans="1:7" x14ac:dyDescent="0.2">
      <c r="A1480" s="29"/>
      <c r="B1480" s="101"/>
      <c r="C1480" s="352"/>
      <c r="D1480" s="364"/>
      <c r="E1480" s="108"/>
      <c r="F1480" s="149"/>
      <c r="G1480" s="353"/>
    </row>
    <row r="1481" spans="1:7" x14ac:dyDescent="0.2">
      <c r="A1481" s="61"/>
      <c r="B1481" s="101"/>
      <c r="C1481" s="41"/>
      <c r="D1481" s="364"/>
      <c r="E1481" s="108"/>
      <c r="F1481" s="149"/>
      <c r="G1481" s="353"/>
    </row>
    <row r="1482" spans="1:7" ht="13.5" thickBot="1" x14ac:dyDescent="0.25">
      <c r="A1482" s="212"/>
      <c r="B1482" s="132"/>
      <c r="C1482" s="115"/>
      <c r="D1482" s="115"/>
      <c r="E1482" s="132"/>
      <c r="F1482" s="49" t="s">
        <v>15</v>
      </c>
      <c r="G1482" s="213">
        <f>SUM(G1450:G1481)</f>
        <v>144750</v>
      </c>
    </row>
    <row r="1483" spans="1:7" ht="13.5" thickTop="1" x14ac:dyDescent="0.2">
      <c r="A1483" s="1149" t="s">
        <v>1692</v>
      </c>
      <c r="B1483" s="1150"/>
      <c r="C1483" s="1150"/>
      <c r="D1483" s="1150"/>
      <c r="E1483" s="1150"/>
      <c r="F1483" s="1150"/>
      <c r="G1483" s="1151"/>
    </row>
    <row r="1484" spans="1:7" ht="13.5" thickBot="1" x14ac:dyDescent="0.25">
      <c r="A1484" s="52"/>
      <c r="B1484" s="103"/>
      <c r="C1484" s="355" t="s">
        <v>1702</v>
      </c>
      <c r="D1484" s="54"/>
      <c r="E1484" s="103"/>
      <c r="F1484" s="55"/>
      <c r="G1484" s="56"/>
    </row>
    <row r="1485" spans="1:7" ht="13.5" thickTop="1" x14ac:dyDescent="0.2">
      <c r="A1485" s="1130"/>
      <c r="B1485" s="1131"/>
      <c r="C1485" s="1131"/>
      <c r="D1485" s="57" t="s">
        <v>11</v>
      </c>
      <c r="E1485" s="1132" t="s">
        <v>12</v>
      </c>
      <c r="F1485" s="1132"/>
      <c r="G1485" s="1133"/>
    </row>
    <row r="1486" spans="1:7" x14ac:dyDescent="0.2">
      <c r="A1486" s="1134" t="s">
        <v>17</v>
      </c>
      <c r="B1486" s="1135"/>
      <c r="C1486" s="1135"/>
      <c r="D1486" s="39"/>
      <c r="E1486" s="1136"/>
      <c r="F1486" s="1137"/>
      <c r="G1486" s="1138"/>
    </row>
    <row r="1487" spans="1:7" x14ac:dyDescent="0.2">
      <c r="A1487" s="1134" t="s">
        <v>38</v>
      </c>
      <c r="B1487" s="1135"/>
      <c r="C1487" s="1135"/>
      <c r="D1487" s="73" t="s">
        <v>478</v>
      </c>
      <c r="E1487" s="1139" t="s">
        <v>142</v>
      </c>
      <c r="F1487" s="1139"/>
      <c r="G1487" s="1140"/>
    </row>
    <row r="1488" spans="1:7" ht="13.5" thickBot="1" x14ac:dyDescent="0.25">
      <c r="A1488" s="1141" t="s">
        <v>39</v>
      </c>
      <c r="B1488" s="1142"/>
      <c r="C1488" s="1142"/>
      <c r="D1488" s="91" t="s">
        <v>479</v>
      </c>
      <c r="E1488" s="1143" t="s">
        <v>0</v>
      </c>
      <c r="F1488" s="1143"/>
      <c r="G1488" s="1144"/>
    </row>
    <row r="1489" spans="1:7" ht="16.5" x14ac:dyDescent="0.25">
      <c r="A1489" s="1152" t="s">
        <v>29</v>
      </c>
      <c r="B1489" s="1153"/>
      <c r="C1489" s="1153"/>
      <c r="D1489" s="1153"/>
      <c r="E1489" s="1153"/>
      <c r="F1489" s="1153"/>
      <c r="G1489" s="1154"/>
    </row>
    <row r="1490" spans="1:7" x14ac:dyDescent="0.2">
      <c r="A1490" s="1155" t="s">
        <v>48</v>
      </c>
      <c r="B1490" s="1156"/>
      <c r="C1490" s="1156"/>
      <c r="D1490" s="1156"/>
      <c r="E1490" s="1156"/>
      <c r="F1490" s="1156"/>
      <c r="G1490" s="1157"/>
    </row>
    <row r="1491" spans="1:7" x14ac:dyDescent="0.2">
      <c r="A1491" s="1158" t="s">
        <v>49</v>
      </c>
      <c r="B1491" s="1159"/>
      <c r="C1491" s="1159"/>
      <c r="D1491" s="1159"/>
      <c r="E1491" s="1159"/>
      <c r="F1491" s="1159"/>
      <c r="G1491" s="1160"/>
    </row>
    <row r="1492" spans="1:7" x14ac:dyDescent="0.2">
      <c r="A1492" s="6"/>
      <c r="B1492" s="99"/>
      <c r="C1492" s="8"/>
      <c r="D1492" s="9"/>
      <c r="E1492" s="99"/>
      <c r="F1492" s="10"/>
      <c r="G1492" s="11" t="s">
        <v>20</v>
      </c>
    </row>
    <row r="1493" spans="1:7" x14ac:dyDescent="0.2">
      <c r="A1493" s="12" t="s">
        <v>1</v>
      </c>
      <c r="B1493" s="13"/>
      <c r="C1493" s="14" t="s">
        <v>36</v>
      </c>
      <c r="D1493" s="13"/>
      <c r="E1493" s="343" t="s">
        <v>1743</v>
      </c>
      <c r="F1493" s="98"/>
      <c r="G1493" s="344" t="s">
        <v>1691</v>
      </c>
    </row>
    <row r="1494" spans="1:7" x14ac:dyDescent="0.2">
      <c r="A1494" s="17" t="s">
        <v>8</v>
      </c>
      <c r="B1494" s="100"/>
      <c r="C1494" s="19"/>
      <c r="D1494" s="4"/>
      <c r="E1494" s="1145"/>
      <c r="F1494" s="1146"/>
      <c r="G1494" s="20"/>
    </row>
    <row r="1495" spans="1:7" x14ac:dyDescent="0.2">
      <c r="A1495" s="21" t="s">
        <v>37</v>
      </c>
      <c r="B1495" s="22"/>
      <c r="C1495" s="22"/>
      <c r="D1495" s="22"/>
      <c r="E1495" s="23" t="s">
        <v>46</v>
      </c>
      <c r="F1495" s="24"/>
      <c r="G1495" s="20" t="s">
        <v>50</v>
      </c>
    </row>
    <row r="1496" spans="1:7" x14ac:dyDescent="0.2">
      <c r="A1496" s="6"/>
      <c r="B1496" s="99"/>
      <c r="C1496" s="8"/>
      <c r="D1496" s="8"/>
      <c r="E1496" s="1147"/>
      <c r="F1496" s="1148"/>
      <c r="G1496" s="25"/>
    </row>
    <row r="1497" spans="1:7" ht="26.25" thickBot="1" x14ac:dyDescent="0.25">
      <c r="A1497" s="210" t="s">
        <v>47</v>
      </c>
      <c r="B1497" s="28" t="s">
        <v>23</v>
      </c>
      <c r="C1497" s="28" t="s">
        <v>34</v>
      </c>
      <c r="D1497" s="110" t="s">
        <v>53</v>
      </c>
      <c r="E1497" s="114" t="s">
        <v>54</v>
      </c>
      <c r="F1497" s="111" t="s">
        <v>55</v>
      </c>
      <c r="G1497" s="112" t="s">
        <v>35</v>
      </c>
    </row>
    <row r="1498" spans="1:7" ht="13.5" thickTop="1" x14ac:dyDescent="0.2">
      <c r="A1498" s="345">
        <v>1</v>
      </c>
      <c r="B1498" s="382"/>
      <c r="C1498" s="352" t="s">
        <v>149</v>
      </c>
      <c r="D1498" s="351" t="s">
        <v>1713</v>
      </c>
      <c r="E1498" s="388">
        <v>40</v>
      </c>
      <c r="F1498" s="387">
        <v>200</v>
      </c>
      <c r="G1498" s="353">
        <f>F1498*E1498</f>
        <v>8000</v>
      </c>
    </row>
    <row r="1499" spans="1:7" x14ac:dyDescent="0.2">
      <c r="A1499" s="345"/>
      <c r="B1499" s="382"/>
      <c r="C1499" s="352"/>
      <c r="D1499" s="351" t="s">
        <v>1714</v>
      </c>
      <c r="E1499" s="388"/>
      <c r="F1499" s="387"/>
      <c r="G1499" s="353"/>
    </row>
    <row r="1500" spans="1:7" x14ac:dyDescent="0.2">
      <c r="A1500" s="345">
        <v>2</v>
      </c>
      <c r="B1500" s="389"/>
      <c r="C1500" s="352" t="s">
        <v>149</v>
      </c>
      <c r="D1500" s="357" t="s">
        <v>1715</v>
      </c>
      <c r="E1500" s="390">
        <v>40</v>
      </c>
      <c r="F1500" s="384">
        <v>350</v>
      </c>
      <c r="G1500" s="353">
        <f>F1500*E1500</f>
        <v>14000</v>
      </c>
    </row>
    <row r="1501" spans="1:7" x14ac:dyDescent="0.2">
      <c r="A1501" s="345"/>
      <c r="B1501" s="389"/>
      <c r="C1501" s="352"/>
      <c r="D1501" s="357"/>
      <c r="E1501" s="390"/>
      <c r="F1501" s="384"/>
      <c r="G1501" s="353"/>
    </row>
    <row r="1502" spans="1:7" x14ac:dyDescent="0.2">
      <c r="A1502" s="345"/>
      <c r="B1502" s="389"/>
      <c r="C1502" s="352"/>
      <c r="D1502" s="357"/>
      <c r="E1502" s="390"/>
      <c r="F1502" s="384"/>
      <c r="G1502" s="353"/>
    </row>
    <row r="1503" spans="1:7" x14ac:dyDescent="0.2">
      <c r="A1503" s="345"/>
      <c r="B1503" s="389"/>
      <c r="C1503" s="352"/>
      <c r="D1503" s="357"/>
      <c r="E1503" s="390"/>
      <c r="F1503" s="384"/>
      <c r="G1503" s="353"/>
    </row>
    <row r="1504" spans="1:7" x14ac:dyDescent="0.2">
      <c r="A1504" s="345"/>
      <c r="B1504" s="391"/>
      <c r="C1504" s="366"/>
      <c r="D1504" s="364"/>
      <c r="E1504" s="388"/>
      <c r="F1504" s="560"/>
      <c r="G1504" s="353"/>
    </row>
    <row r="1505" spans="1:7" x14ac:dyDescent="0.2">
      <c r="A1505" s="345"/>
      <c r="B1505" s="382"/>
      <c r="C1505" s="352"/>
      <c r="D1505" s="364"/>
      <c r="E1505" s="395"/>
      <c r="F1505" s="432"/>
      <c r="G1505" s="353"/>
    </row>
    <row r="1506" spans="1:7" x14ac:dyDescent="0.2">
      <c r="A1506" s="345"/>
      <c r="B1506" s="394"/>
      <c r="C1506" s="352"/>
      <c r="D1506" s="357"/>
      <c r="E1506" s="395"/>
      <c r="F1506" s="432"/>
      <c r="G1506" s="353"/>
    </row>
    <row r="1507" spans="1:7" x14ac:dyDescent="0.2">
      <c r="A1507" s="345"/>
      <c r="B1507" s="389"/>
      <c r="C1507" s="352"/>
      <c r="D1507" s="357"/>
      <c r="E1507" s="388"/>
      <c r="F1507" s="623"/>
      <c r="G1507" s="353"/>
    </row>
    <row r="1508" spans="1:7" x14ac:dyDescent="0.2">
      <c r="A1508" s="345"/>
      <c r="B1508" s="397"/>
      <c r="C1508" s="352"/>
      <c r="D1508" s="357"/>
      <c r="E1508" s="398"/>
      <c r="F1508" s="432"/>
      <c r="G1508" s="353"/>
    </row>
    <row r="1509" spans="1:7" x14ac:dyDescent="0.2">
      <c r="A1509" s="345"/>
      <c r="B1509" s="397"/>
      <c r="C1509" s="352"/>
      <c r="D1509" s="365"/>
      <c r="E1509" s="398"/>
      <c r="F1509" s="432"/>
      <c r="G1509" s="353"/>
    </row>
    <row r="1510" spans="1:7" x14ac:dyDescent="0.2">
      <c r="A1510" s="345"/>
      <c r="B1510" s="382"/>
      <c r="C1510" s="352"/>
      <c r="D1510" s="365"/>
      <c r="E1510" s="388"/>
      <c r="F1510" s="432"/>
      <c r="G1510" s="353"/>
    </row>
    <row r="1511" spans="1:7" x14ac:dyDescent="0.2">
      <c r="A1511" s="345"/>
      <c r="B1511" s="382"/>
      <c r="C1511" s="352"/>
      <c r="D1511" s="364" t="s">
        <v>150</v>
      </c>
      <c r="E1511" s="398"/>
      <c r="F1511" s="432"/>
      <c r="G1511" s="353"/>
    </row>
    <row r="1512" spans="1:7" x14ac:dyDescent="0.2">
      <c r="A1512" s="345"/>
      <c r="B1512" s="394"/>
      <c r="C1512" s="352"/>
      <c r="D1512" s="365"/>
      <c r="E1512" s="395"/>
      <c r="F1512" s="561"/>
      <c r="G1512" s="353"/>
    </row>
    <row r="1513" spans="1:7" x14ac:dyDescent="0.2">
      <c r="A1513" s="345"/>
      <c r="B1513" s="389"/>
      <c r="C1513" s="352"/>
      <c r="D1513" s="400"/>
      <c r="E1513" s="395"/>
      <c r="F1513" s="561"/>
      <c r="G1513" s="353"/>
    </row>
    <row r="1514" spans="1:7" x14ac:dyDescent="0.2">
      <c r="A1514" s="345"/>
      <c r="B1514" s="389"/>
      <c r="C1514" s="352"/>
      <c r="D1514" s="365" t="s">
        <v>483</v>
      </c>
      <c r="E1514" s="395"/>
      <c r="F1514" s="561"/>
      <c r="G1514" s="353"/>
    </row>
    <row r="1515" spans="1:7" x14ac:dyDescent="0.2">
      <c r="A1515" s="29"/>
      <c r="B1515" s="101"/>
      <c r="C1515" s="41"/>
      <c r="D1515" s="365"/>
      <c r="E1515" s="104"/>
      <c r="F1515" s="279"/>
      <c r="G1515" s="353"/>
    </row>
    <row r="1516" spans="1:7" x14ac:dyDescent="0.2">
      <c r="A1516" s="29"/>
      <c r="B1516" s="101"/>
      <c r="C1516" s="352"/>
      <c r="D1516" s="357"/>
      <c r="E1516" s="104"/>
      <c r="F1516" s="279"/>
      <c r="G1516" s="353"/>
    </row>
    <row r="1517" spans="1:7" x14ac:dyDescent="0.2">
      <c r="A1517" s="29"/>
      <c r="B1517" s="101"/>
      <c r="C1517" s="41"/>
      <c r="D1517" s="357"/>
      <c r="E1517" s="104"/>
      <c r="F1517" s="279"/>
      <c r="G1517" s="353"/>
    </row>
    <row r="1518" spans="1:7" x14ac:dyDescent="0.2">
      <c r="A1518" s="29"/>
      <c r="B1518" s="101"/>
      <c r="C1518" s="41"/>
      <c r="D1518" s="425"/>
      <c r="E1518" s="104"/>
      <c r="F1518" s="279"/>
      <c r="G1518" s="353"/>
    </row>
    <row r="1519" spans="1:7" x14ac:dyDescent="0.2">
      <c r="A1519" s="29"/>
      <c r="B1519" s="101"/>
      <c r="C1519" s="352"/>
      <c r="D1519" s="365"/>
      <c r="E1519" s="104"/>
      <c r="F1519" s="279"/>
      <c r="G1519" s="353"/>
    </row>
    <row r="1520" spans="1:7" x14ac:dyDescent="0.2">
      <c r="A1520" s="29"/>
      <c r="B1520" s="101"/>
      <c r="C1520" s="41"/>
      <c r="D1520" s="365"/>
      <c r="E1520" s="104"/>
      <c r="F1520" s="279"/>
      <c r="G1520" s="353"/>
    </row>
    <row r="1521" spans="1:7" x14ac:dyDescent="0.2">
      <c r="A1521" s="29"/>
      <c r="B1521" s="101"/>
      <c r="C1521" s="352"/>
      <c r="D1521" s="365"/>
      <c r="E1521" s="104"/>
      <c r="F1521" s="279"/>
      <c r="G1521" s="353"/>
    </row>
    <row r="1522" spans="1:7" x14ac:dyDescent="0.2">
      <c r="A1522" s="29"/>
      <c r="B1522" s="101"/>
      <c r="C1522" s="41"/>
      <c r="D1522" s="365"/>
      <c r="E1522" s="104"/>
      <c r="F1522" s="279"/>
      <c r="G1522" s="353"/>
    </row>
    <row r="1523" spans="1:7" x14ac:dyDescent="0.2">
      <c r="A1523" s="29"/>
      <c r="B1523" s="101"/>
      <c r="C1523" s="352"/>
      <c r="D1523" s="357"/>
      <c r="E1523" s="108"/>
      <c r="F1523" s="69"/>
      <c r="G1523" s="353"/>
    </row>
    <row r="1524" spans="1:7" x14ac:dyDescent="0.2">
      <c r="A1524" s="29"/>
      <c r="B1524" s="101"/>
      <c r="C1524" s="41"/>
      <c r="D1524" s="339"/>
      <c r="E1524" s="153"/>
      <c r="F1524" s="69"/>
      <c r="G1524" s="353"/>
    </row>
    <row r="1525" spans="1:7" x14ac:dyDescent="0.2">
      <c r="A1525" s="29"/>
      <c r="B1525" s="101"/>
      <c r="C1525" s="352"/>
      <c r="D1525" s="400"/>
      <c r="E1525" s="102"/>
      <c r="F1525" s="69"/>
      <c r="G1525" s="353"/>
    </row>
    <row r="1526" spans="1:7" x14ac:dyDescent="0.2">
      <c r="A1526" s="29"/>
      <c r="B1526" s="101"/>
      <c r="C1526" s="352"/>
      <c r="D1526" s="400"/>
      <c r="E1526" s="102"/>
      <c r="F1526" s="69"/>
      <c r="G1526" s="353"/>
    </row>
    <row r="1527" spans="1:7" x14ac:dyDescent="0.2">
      <c r="A1527" s="29"/>
      <c r="B1527" s="101"/>
      <c r="C1527" s="31"/>
      <c r="D1527" s="400"/>
      <c r="E1527" s="131"/>
      <c r="F1527" s="280"/>
      <c r="G1527" s="353"/>
    </row>
    <row r="1528" spans="1:7" x14ac:dyDescent="0.2">
      <c r="A1528" s="29"/>
      <c r="B1528" s="101"/>
      <c r="C1528" s="352"/>
      <c r="D1528" s="406"/>
      <c r="E1528" s="108"/>
      <c r="F1528" s="276"/>
      <c r="G1528" s="353"/>
    </row>
    <row r="1529" spans="1:7" x14ac:dyDescent="0.2">
      <c r="A1529" s="29"/>
      <c r="B1529" s="101"/>
      <c r="C1529" s="41"/>
      <c r="D1529" s="364"/>
      <c r="E1529" s="108"/>
      <c r="F1529" s="276"/>
      <c r="G1529" s="353"/>
    </row>
    <row r="1530" spans="1:7" x14ac:dyDescent="0.2">
      <c r="A1530" s="29"/>
      <c r="B1530" s="101"/>
      <c r="C1530" s="352"/>
      <c r="D1530" s="364"/>
      <c r="E1530" s="108"/>
      <c r="F1530" s="149"/>
      <c r="G1530" s="353"/>
    </row>
    <row r="1531" spans="1:7" x14ac:dyDescent="0.2">
      <c r="A1531" s="61"/>
      <c r="B1531" s="101"/>
      <c r="C1531" s="41"/>
      <c r="D1531" s="364"/>
      <c r="E1531" s="108"/>
      <c r="F1531" s="149"/>
      <c r="G1531" s="353"/>
    </row>
    <row r="1532" spans="1:7" ht="13.5" thickBot="1" x14ac:dyDescent="0.25">
      <c r="A1532" s="212"/>
      <c r="B1532" s="132"/>
      <c r="C1532" s="115"/>
      <c r="D1532" s="115"/>
      <c r="E1532" s="132"/>
      <c r="F1532" s="49" t="s">
        <v>15</v>
      </c>
      <c r="G1532" s="213">
        <f>SUM(G1498:G1531)</f>
        <v>22000</v>
      </c>
    </row>
    <row r="1533" spans="1:7" ht="13.5" thickTop="1" x14ac:dyDescent="0.2">
      <c r="A1533" s="1149" t="s">
        <v>1718</v>
      </c>
      <c r="B1533" s="1150"/>
      <c r="C1533" s="1150"/>
      <c r="D1533" s="1150"/>
      <c r="E1533" s="1150"/>
      <c r="F1533" s="1150"/>
      <c r="G1533" s="1151"/>
    </row>
    <row r="1534" spans="1:7" ht="13.5" thickBot="1" x14ac:dyDescent="0.25">
      <c r="A1534" s="52"/>
      <c r="B1534" s="103"/>
      <c r="C1534" s="355" t="s">
        <v>1716</v>
      </c>
      <c r="D1534" s="54"/>
      <c r="E1534" s="103"/>
      <c r="F1534" s="55"/>
      <c r="G1534" s="56"/>
    </row>
    <row r="1535" spans="1:7" ht="13.5" thickTop="1" x14ac:dyDescent="0.2">
      <c r="A1535" s="1130"/>
      <c r="B1535" s="1131"/>
      <c r="C1535" s="1131"/>
      <c r="D1535" s="57" t="s">
        <v>11</v>
      </c>
      <c r="E1535" s="1132" t="s">
        <v>12</v>
      </c>
      <c r="F1535" s="1132"/>
      <c r="G1535" s="1133"/>
    </row>
    <row r="1536" spans="1:7" x14ac:dyDescent="0.2">
      <c r="A1536" s="1134" t="s">
        <v>17</v>
      </c>
      <c r="B1536" s="1135"/>
      <c r="C1536" s="1135"/>
      <c r="D1536" s="39"/>
      <c r="E1536" s="1136"/>
      <c r="F1536" s="1137"/>
      <c r="G1536" s="1138"/>
    </row>
    <row r="1537" spans="1:7" x14ac:dyDescent="0.2">
      <c r="A1537" s="1134" t="s">
        <v>38</v>
      </c>
      <c r="B1537" s="1135"/>
      <c r="C1537" s="1135"/>
      <c r="D1537" s="73" t="s">
        <v>478</v>
      </c>
      <c r="E1537" s="1139" t="s">
        <v>142</v>
      </c>
      <c r="F1537" s="1139"/>
      <c r="G1537" s="1140"/>
    </row>
    <row r="1538" spans="1:7" ht="13.5" thickBot="1" x14ac:dyDescent="0.25">
      <c r="A1538" s="1141" t="s">
        <v>39</v>
      </c>
      <c r="B1538" s="1142"/>
      <c r="C1538" s="1142"/>
      <c r="D1538" s="91" t="s">
        <v>479</v>
      </c>
      <c r="E1538" s="1143" t="s">
        <v>0</v>
      </c>
      <c r="F1538" s="1143"/>
      <c r="G1538" s="1144"/>
    </row>
    <row r="1539" spans="1:7" ht="16.5" x14ac:dyDescent="0.25">
      <c r="A1539" s="1152" t="s">
        <v>29</v>
      </c>
      <c r="B1539" s="1153"/>
      <c r="C1539" s="1153"/>
      <c r="D1539" s="1153"/>
      <c r="E1539" s="1153"/>
      <c r="F1539" s="1153"/>
      <c r="G1539" s="1154"/>
    </row>
    <row r="1540" spans="1:7" x14ac:dyDescent="0.2">
      <c r="A1540" s="1155" t="s">
        <v>48</v>
      </c>
      <c r="B1540" s="1156"/>
      <c r="C1540" s="1156"/>
      <c r="D1540" s="1156"/>
      <c r="E1540" s="1156"/>
      <c r="F1540" s="1156"/>
      <c r="G1540" s="1157"/>
    </row>
    <row r="1541" spans="1:7" x14ac:dyDescent="0.2">
      <c r="A1541" s="1158" t="s">
        <v>49</v>
      </c>
      <c r="B1541" s="1159"/>
      <c r="C1541" s="1159"/>
      <c r="D1541" s="1159"/>
      <c r="E1541" s="1159"/>
      <c r="F1541" s="1159"/>
      <c r="G1541" s="1160"/>
    </row>
    <row r="1542" spans="1:7" x14ac:dyDescent="0.2">
      <c r="A1542" s="6"/>
      <c r="B1542" s="99"/>
      <c r="C1542" s="8"/>
      <c r="D1542" s="9"/>
      <c r="E1542" s="99"/>
      <c r="F1542" s="10"/>
      <c r="G1542" s="11" t="s">
        <v>20</v>
      </c>
    </row>
    <row r="1543" spans="1:7" x14ac:dyDescent="0.2">
      <c r="A1543" s="12" t="s">
        <v>1</v>
      </c>
      <c r="B1543" s="13"/>
      <c r="C1543" s="14" t="s">
        <v>36</v>
      </c>
      <c r="D1543" s="13"/>
      <c r="E1543" s="343" t="s">
        <v>1744</v>
      </c>
      <c r="F1543" s="98"/>
      <c r="G1543" s="344" t="s">
        <v>1691</v>
      </c>
    </row>
    <row r="1544" spans="1:7" x14ac:dyDescent="0.2">
      <c r="A1544" s="17" t="s">
        <v>8</v>
      </c>
      <c r="B1544" s="100"/>
      <c r="C1544" s="19"/>
      <c r="D1544" s="4"/>
      <c r="E1544" s="1145"/>
      <c r="F1544" s="1146"/>
      <c r="G1544" s="20"/>
    </row>
    <row r="1545" spans="1:7" x14ac:dyDescent="0.2">
      <c r="A1545" s="21" t="s">
        <v>37</v>
      </c>
      <c r="B1545" s="22"/>
      <c r="C1545" s="22"/>
      <c r="D1545" s="22"/>
      <c r="E1545" s="23" t="s">
        <v>46</v>
      </c>
      <c r="F1545" s="24"/>
      <c r="G1545" s="20" t="s">
        <v>50</v>
      </c>
    </row>
    <row r="1546" spans="1:7" x14ac:dyDescent="0.2">
      <c r="A1546" s="6"/>
      <c r="B1546" s="99"/>
      <c r="C1546" s="8"/>
      <c r="D1546" s="8"/>
      <c r="E1546" s="1147"/>
      <c r="F1546" s="1148"/>
      <c r="G1546" s="25"/>
    </row>
    <row r="1547" spans="1:7" ht="26.25" thickBot="1" x14ac:dyDescent="0.25">
      <c r="A1547" s="210" t="s">
        <v>47</v>
      </c>
      <c r="B1547" s="28" t="s">
        <v>23</v>
      </c>
      <c r="C1547" s="28" t="s">
        <v>34</v>
      </c>
      <c r="D1547" s="110" t="s">
        <v>53</v>
      </c>
      <c r="E1547" s="114" t="s">
        <v>54</v>
      </c>
      <c r="F1547" s="111" t="s">
        <v>55</v>
      </c>
      <c r="G1547" s="112" t="s">
        <v>35</v>
      </c>
    </row>
    <row r="1548" spans="1:7" ht="13.5" thickTop="1" x14ac:dyDescent="0.2">
      <c r="A1548" s="345">
        <v>1</v>
      </c>
      <c r="B1548" s="382"/>
      <c r="C1548" s="352" t="s">
        <v>149</v>
      </c>
      <c r="D1548" s="351" t="s">
        <v>1717</v>
      </c>
      <c r="E1548" s="388">
        <v>40</v>
      </c>
      <c r="F1548" s="387">
        <v>200</v>
      </c>
      <c r="G1548" s="353">
        <f>F1548*E1548</f>
        <v>8000</v>
      </c>
    </row>
    <row r="1549" spans="1:7" x14ac:dyDescent="0.2">
      <c r="A1549" s="345"/>
      <c r="B1549" s="382"/>
      <c r="C1549" s="352"/>
      <c r="D1549" s="351" t="s">
        <v>971</v>
      </c>
      <c r="E1549" s="388"/>
      <c r="F1549" s="387"/>
      <c r="G1549" s="353"/>
    </row>
    <row r="1550" spans="1:7" x14ac:dyDescent="0.2">
      <c r="A1550" s="345">
        <v>2</v>
      </c>
      <c r="B1550" s="389"/>
      <c r="C1550" s="352" t="s">
        <v>149</v>
      </c>
      <c r="D1550" s="357" t="s">
        <v>416</v>
      </c>
      <c r="E1550" s="390">
        <v>40</v>
      </c>
      <c r="F1550" s="384">
        <v>350</v>
      </c>
      <c r="G1550" s="353">
        <f>F1550*E1550</f>
        <v>14000</v>
      </c>
    </row>
    <row r="1551" spans="1:7" x14ac:dyDescent="0.2">
      <c r="A1551" s="345"/>
      <c r="B1551" s="389"/>
      <c r="C1551" s="352"/>
      <c r="D1551" s="357" t="s">
        <v>358</v>
      </c>
      <c r="E1551" s="390"/>
      <c r="F1551" s="384"/>
      <c r="G1551" s="353"/>
    </row>
    <row r="1552" spans="1:7" x14ac:dyDescent="0.2">
      <c r="A1552" s="345"/>
      <c r="B1552" s="389"/>
      <c r="C1552" s="352"/>
      <c r="D1552" s="357"/>
      <c r="E1552" s="390"/>
      <c r="F1552" s="384"/>
      <c r="G1552" s="353"/>
    </row>
    <row r="1553" spans="1:7" x14ac:dyDescent="0.2">
      <c r="A1553" s="345"/>
      <c r="B1553" s="389"/>
      <c r="C1553" s="352"/>
      <c r="D1553" s="357"/>
      <c r="E1553" s="390"/>
      <c r="F1553" s="384"/>
      <c r="G1553" s="353"/>
    </row>
    <row r="1554" spans="1:7" x14ac:dyDescent="0.2">
      <c r="A1554" s="345"/>
      <c r="B1554" s="391"/>
      <c r="C1554" s="366"/>
      <c r="D1554" s="364"/>
      <c r="E1554" s="388"/>
      <c r="F1554" s="560"/>
      <c r="G1554" s="353"/>
    </row>
    <row r="1555" spans="1:7" x14ac:dyDescent="0.2">
      <c r="A1555" s="345"/>
      <c r="B1555" s="382"/>
      <c r="C1555" s="352"/>
      <c r="D1555" s="364"/>
      <c r="E1555" s="395"/>
      <c r="F1555" s="432"/>
      <c r="G1555" s="353"/>
    </row>
    <row r="1556" spans="1:7" x14ac:dyDescent="0.2">
      <c r="A1556" s="345"/>
      <c r="B1556" s="394"/>
      <c r="C1556" s="352"/>
      <c r="D1556" s="357"/>
      <c r="E1556" s="395"/>
      <c r="F1556" s="432"/>
      <c r="G1556" s="353"/>
    </row>
    <row r="1557" spans="1:7" x14ac:dyDescent="0.2">
      <c r="A1557" s="345"/>
      <c r="B1557" s="389"/>
      <c r="C1557" s="352"/>
      <c r="D1557" s="357"/>
      <c r="E1557" s="388"/>
      <c r="F1557" s="623"/>
      <c r="G1557" s="353"/>
    </row>
    <row r="1558" spans="1:7" x14ac:dyDescent="0.2">
      <c r="A1558" s="345"/>
      <c r="B1558" s="397"/>
      <c r="C1558" s="352"/>
      <c r="D1558" s="357"/>
      <c r="E1558" s="398"/>
      <c r="F1558" s="432"/>
      <c r="G1558" s="353"/>
    </row>
    <row r="1559" spans="1:7" x14ac:dyDescent="0.2">
      <c r="A1559" s="345"/>
      <c r="B1559" s="397"/>
      <c r="C1559" s="352"/>
      <c r="D1559" s="365"/>
      <c r="E1559" s="398"/>
      <c r="F1559" s="432"/>
      <c r="G1559" s="353"/>
    </row>
    <row r="1560" spans="1:7" x14ac:dyDescent="0.2">
      <c r="A1560" s="345"/>
      <c r="B1560" s="382"/>
      <c r="C1560" s="352"/>
      <c r="D1560" s="365"/>
      <c r="E1560" s="388"/>
      <c r="F1560" s="432"/>
      <c r="G1560" s="353"/>
    </row>
    <row r="1561" spans="1:7" x14ac:dyDescent="0.2">
      <c r="A1561" s="345"/>
      <c r="B1561" s="382"/>
      <c r="C1561" s="352"/>
      <c r="D1561" s="364" t="s">
        <v>150</v>
      </c>
      <c r="E1561" s="398"/>
      <c r="F1561" s="432"/>
      <c r="G1561" s="353"/>
    </row>
    <row r="1562" spans="1:7" x14ac:dyDescent="0.2">
      <c r="A1562" s="345"/>
      <c r="B1562" s="394"/>
      <c r="C1562" s="352"/>
      <c r="D1562" s="365"/>
      <c r="E1562" s="395"/>
      <c r="F1562" s="561"/>
      <c r="G1562" s="353"/>
    </row>
    <row r="1563" spans="1:7" x14ac:dyDescent="0.2">
      <c r="A1563" s="345"/>
      <c r="B1563" s="389"/>
      <c r="C1563" s="352"/>
      <c r="D1563" s="400"/>
      <c r="E1563" s="395"/>
      <c r="F1563" s="561"/>
      <c r="G1563" s="353"/>
    </row>
    <row r="1564" spans="1:7" x14ac:dyDescent="0.2">
      <c r="A1564" s="345"/>
      <c r="B1564" s="389"/>
      <c r="C1564" s="352"/>
      <c r="D1564" s="365" t="s">
        <v>483</v>
      </c>
      <c r="E1564" s="395"/>
      <c r="F1564" s="561"/>
      <c r="G1564" s="353"/>
    </row>
    <row r="1565" spans="1:7" x14ac:dyDescent="0.2">
      <c r="A1565" s="29"/>
      <c r="B1565" s="101"/>
      <c r="C1565" s="41"/>
      <c r="D1565" s="365"/>
      <c r="E1565" s="104"/>
      <c r="F1565" s="279"/>
      <c r="G1565" s="353"/>
    </row>
    <row r="1566" spans="1:7" x14ac:dyDescent="0.2">
      <c r="A1566" s="29"/>
      <c r="B1566" s="101"/>
      <c r="C1566" s="352"/>
      <c r="D1566" s="357"/>
      <c r="E1566" s="104"/>
      <c r="F1566" s="279"/>
      <c r="G1566" s="353"/>
    </row>
    <row r="1567" spans="1:7" x14ac:dyDescent="0.2">
      <c r="A1567" s="29"/>
      <c r="B1567" s="101"/>
      <c r="C1567" s="41"/>
      <c r="D1567" s="357"/>
      <c r="E1567" s="104"/>
      <c r="F1567" s="279"/>
      <c r="G1567" s="353"/>
    </row>
    <row r="1568" spans="1:7" x14ac:dyDescent="0.2">
      <c r="A1568" s="29"/>
      <c r="B1568" s="101"/>
      <c r="C1568" s="41"/>
      <c r="D1568" s="425"/>
      <c r="E1568" s="104"/>
      <c r="F1568" s="279"/>
      <c r="G1568" s="353"/>
    </row>
    <row r="1569" spans="1:7" x14ac:dyDescent="0.2">
      <c r="A1569" s="29"/>
      <c r="B1569" s="101"/>
      <c r="C1569" s="352"/>
      <c r="D1569" s="365"/>
      <c r="E1569" s="104"/>
      <c r="F1569" s="279"/>
      <c r="G1569" s="353"/>
    </row>
    <row r="1570" spans="1:7" x14ac:dyDescent="0.2">
      <c r="A1570" s="29"/>
      <c r="B1570" s="101"/>
      <c r="C1570" s="41"/>
      <c r="D1570" s="365"/>
      <c r="E1570" s="104"/>
      <c r="F1570" s="279"/>
      <c r="G1570" s="353"/>
    </row>
    <row r="1571" spans="1:7" x14ac:dyDescent="0.2">
      <c r="A1571" s="29"/>
      <c r="B1571" s="101"/>
      <c r="C1571" s="352"/>
      <c r="D1571" s="365"/>
      <c r="E1571" s="104"/>
      <c r="F1571" s="279"/>
      <c r="G1571" s="353"/>
    </row>
    <row r="1572" spans="1:7" x14ac:dyDescent="0.2">
      <c r="A1572" s="29"/>
      <c r="B1572" s="101"/>
      <c r="C1572" s="41"/>
      <c r="D1572" s="365"/>
      <c r="E1572" s="104"/>
      <c r="F1572" s="279"/>
      <c r="G1572" s="353"/>
    </row>
    <row r="1573" spans="1:7" x14ac:dyDescent="0.2">
      <c r="A1573" s="29"/>
      <c r="B1573" s="101"/>
      <c r="C1573" s="352"/>
      <c r="D1573" s="357"/>
      <c r="E1573" s="108"/>
      <c r="F1573" s="69"/>
      <c r="G1573" s="353"/>
    </row>
    <row r="1574" spans="1:7" x14ac:dyDescent="0.2">
      <c r="A1574" s="29"/>
      <c r="B1574" s="101"/>
      <c r="C1574" s="41"/>
      <c r="D1574" s="339"/>
      <c r="E1574" s="153"/>
      <c r="F1574" s="69"/>
      <c r="G1574" s="353"/>
    </row>
    <row r="1575" spans="1:7" x14ac:dyDescent="0.2">
      <c r="A1575" s="29"/>
      <c r="B1575" s="101"/>
      <c r="C1575" s="352"/>
      <c r="D1575" s="400"/>
      <c r="E1575" s="102"/>
      <c r="F1575" s="69"/>
      <c r="G1575" s="353"/>
    </row>
    <row r="1576" spans="1:7" x14ac:dyDescent="0.2">
      <c r="A1576" s="29"/>
      <c r="B1576" s="101"/>
      <c r="C1576" s="352"/>
      <c r="D1576" s="400"/>
      <c r="E1576" s="102"/>
      <c r="F1576" s="69"/>
      <c r="G1576" s="353"/>
    </row>
    <row r="1577" spans="1:7" x14ac:dyDescent="0.2">
      <c r="A1577" s="29"/>
      <c r="B1577" s="101"/>
      <c r="C1577" s="31"/>
      <c r="D1577" s="400"/>
      <c r="E1577" s="131"/>
      <c r="F1577" s="280"/>
      <c r="G1577" s="353"/>
    </row>
    <row r="1578" spans="1:7" x14ac:dyDescent="0.2">
      <c r="A1578" s="29"/>
      <c r="B1578" s="101"/>
      <c r="C1578" s="352"/>
      <c r="D1578" s="406"/>
      <c r="E1578" s="108"/>
      <c r="F1578" s="276"/>
      <c r="G1578" s="353"/>
    </row>
    <row r="1579" spans="1:7" x14ac:dyDescent="0.2">
      <c r="A1579" s="29"/>
      <c r="B1579" s="101"/>
      <c r="C1579" s="41"/>
      <c r="D1579" s="364"/>
      <c r="E1579" s="108"/>
      <c r="F1579" s="276"/>
      <c r="G1579" s="353"/>
    </row>
    <row r="1580" spans="1:7" x14ac:dyDescent="0.2">
      <c r="A1580" s="29"/>
      <c r="B1580" s="101"/>
      <c r="C1580" s="352"/>
      <c r="D1580" s="364"/>
      <c r="E1580" s="108"/>
      <c r="F1580" s="149"/>
      <c r="G1580" s="353"/>
    </row>
    <row r="1581" spans="1:7" x14ac:dyDescent="0.2">
      <c r="A1581" s="61"/>
      <c r="B1581" s="101"/>
      <c r="C1581" s="41"/>
      <c r="D1581" s="364"/>
      <c r="E1581" s="108"/>
      <c r="F1581" s="149"/>
      <c r="G1581" s="353"/>
    </row>
    <row r="1582" spans="1:7" ht="13.5" thickBot="1" x14ac:dyDescent="0.25">
      <c r="A1582" s="212"/>
      <c r="B1582" s="132"/>
      <c r="C1582" s="115"/>
      <c r="D1582" s="115"/>
      <c r="E1582" s="132"/>
      <c r="F1582" s="49" t="s">
        <v>15</v>
      </c>
      <c r="G1582" s="213">
        <f>SUM(G1548:G1581)</f>
        <v>22000</v>
      </c>
    </row>
    <row r="1583" spans="1:7" ht="13.5" thickTop="1" x14ac:dyDescent="0.2">
      <c r="A1583" s="1149" t="s">
        <v>1719</v>
      </c>
      <c r="B1583" s="1150"/>
      <c r="C1583" s="1150"/>
      <c r="D1583" s="1150"/>
      <c r="E1583" s="1150"/>
      <c r="F1583" s="1150"/>
      <c r="G1583" s="1151"/>
    </row>
    <row r="1584" spans="1:7" ht="13.5" thickBot="1" x14ac:dyDescent="0.25">
      <c r="A1584" s="52"/>
      <c r="B1584" s="103"/>
      <c r="C1584" s="355" t="s">
        <v>1720</v>
      </c>
      <c r="D1584" s="54"/>
      <c r="E1584" s="103"/>
      <c r="F1584" s="55"/>
      <c r="G1584" s="56"/>
    </row>
    <row r="1585" spans="1:7" ht="13.5" thickTop="1" x14ac:dyDescent="0.2">
      <c r="A1585" s="1130"/>
      <c r="B1585" s="1131"/>
      <c r="C1585" s="1131"/>
      <c r="D1585" s="57" t="s">
        <v>11</v>
      </c>
      <c r="E1585" s="1132" t="s">
        <v>12</v>
      </c>
      <c r="F1585" s="1132"/>
      <c r="G1585" s="1133"/>
    </row>
    <row r="1586" spans="1:7" x14ac:dyDescent="0.2">
      <c r="A1586" s="1134" t="s">
        <v>17</v>
      </c>
      <c r="B1586" s="1135"/>
      <c r="C1586" s="1135"/>
      <c r="D1586" s="39"/>
      <c r="E1586" s="1136"/>
      <c r="F1586" s="1137"/>
      <c r="G1586" s="1138"/>
    </row>
    <row r="1587" spans="1:7" x14ac:dyDescent="0.2">
      <c r="A1587" s="1134" t="s">
        <v>38</v>
      </c>
      <c r="B1587" s="1135"/>
      <c r="C1587" s="1135"/>
      <c r="D1587" s="73" t="s">
        <v>478</v>
      </c>
      <c r="E1587" s="1139" t="s">
        <v>142</v>
      </c>
      <c r="F1587" s="1139"/>
      <c r="G1587" s="1140"/>
    </row>
    <row r="1588" spans="1:7" ht="13.5" thickBot="1" x14ac:dyDescent="0.25">
      <c r="A1588" s="1141" t="s">
        <v>39</v>
      </c>
      <c r="B1588" s="1142"/>
      <c r="C1588" s="1142"/>
      <c r="D1588" s="91" t="s">
        <v>479</v>
      </c>
      <c r="E1588" s="1143" t="s">
        <v>0</v>
      </c>
      <c r="F1588" s="1143"/>
      <c r="G1588" s="1144"/>
    </row>
    <row r="1589" spans="1:7" ht="16.5" x14ac:dyDescent="0.25">
      <c r="A1589" s="1152" t="s">
        <v>29</v>
      </c>
      <c r="B1589" s="1153"/>
      <c r="C1589" s="1153"/>
      <c r="D1589" s="1153"/>
      <c r="E1589" s="1153"/>
      <c r="F1589" s="1153"/>
      <c r="G1589" s="1154"/>
    </row>
    <row r="1590" spans="1:7" x14ac:dyDescent="0.2">
      <c r="A1590" s="1155" t="s">
        <v>48</v>
      </c>
      <c r="B1590" s="1156"/>
      <c r="C1590" s="1156"/>
      <c r="D1590" s="1156"/>
      <c r="E1590" s="1156"/>
      <c r="F1590" s="1156"/>
      <c r="G1590" s="1157"/>
    </row>
    <row r="1591" spans="1:7" x14ac:dyDescent="0.2">
      <c r="A1591" s="1158" t="s">
        <v>49</v>
      </c>
      <c r="B1591" s="1159"/>
      <c r="C1591" s="1159"/>
      <c r="D1591" s="1159"/>
      <c r="E1591" s="1159"/>
      <c r="F1591" s="1159"/>
      <c r="G1591" s="1160"/>
    </row>
    <row r="1592" spans="1:7" x14ac:dyDescent="0.2">
      <c r="A1592" s="6"/>
      <c r="B1592" s="99"/>
      <c r="C1592" s="8"/>
      <c r="D1592" s="9"/>
      <c r="E1592" s="99"/>
      <c r="F1592" s="10"/>
      <c r="G1592" s="11" t="s">
        <v>20</v>
      </c>
    </row>
    <row r="1593" spans="1:7" x14ac:dyDescent="0.2">
      <c r="A1593" s="12" t="s">
        <v>1</v>
      </c>
      <c r="B1593" s="13"/>
      <c r="C1593" s="14" t="s">
        <v>36</v>
      </c>
      <c r="D1593" s="13"/>
      <c r="E1593" s="343" t="s">
        <v>1745</v>
      </c>
      <c r="F1593" s="98"/>
      <c r="G1593" s="344" t="s">
        <v>1691</v>
      </c>
    </row>
    <row r="1594" spans="1:7" x14ac:dyDescent="0.2">
      <c r="A1594" s="17" t="s">
        <v>8</v>
      </c>
      <c r="B1594" s="100"/>
      <c r="C1594" s="19"/>
      <c r="D1594" s="4"/>
      <c r="E1594" s="1145"/>
      <c r="F1594" s="1146"/>
      <c r="G1594" s="20"/>
    </row>
    <row r="1595" spans="1:7" x14ac:dyDescent="0.2">
      <c r="A1595" s="21" t="s">
        <v>37</v>
      </c>
      <c r="B1595" s="22"/>
      <c r="C1595" s="22"/>
      <c r="D1595" s="22"/>
      <c r="E1595" s="23" t="s">
        <v>46</v>
      </c>
      <c r="F1595" s="24"/>
      <c r="G1595" s="20" t="s">
        <v>50</v>
      </c>
    </row>
    <row r="1596" spans="1:7" x14ac:dyDescent="0.2">
      <c r="A1596" s="6"/>
      <c r="B1596" s="99"/>
      <c r="C1596" s="8"/>
      <c r="D1596" s="8"/>
      <c r="E1596" s="1147"/>
      <c r="F1596" s="1148"/>
      <c r="G1596" s="25"/>
    </row>
    <row r="1597" spans="1:7" ht="26.25" thickBot="1" x14ac:dyDescent="0.25">
      <c r="A1597" s="210" t="s">
        <v>47</v>
      </c>
      <c r="B1597" s="28" t="s">
        <v>23</v>
      </c>
      <c r="C1597" s="28" t="s">
        <v>34</v>
      </c>
      <c r="D1597" s="110" t="s">
        <v>53</v>
      </c>
      <c r="E1597" s="114" t="s">
        <v>54</v>
      </c>
      <c r="F1597" s="111" t="s">
        <v>55</v>
      </c>
      <c r="G1597" s="112" t="s">
        <v>35</v>
      </c>
    </row>
    <row r="1598" spans="1:7" ht="13.5" thickTop="1" x14ac:dyDescent="0.2">
      <c r="A1598" s="345">
        <v>1</v>
      </c>
      <c r="B1598" s="382"/>
      <c r="C1598" s="352" t="s">
        <v>149</v>
      </c>
      <c r="D1598" s="351" t="s">
        <v>1721</v>
      </c>
      <c r="E1598" s="388">
        <v>40</v>
      </c>
      <c r="F1598" s="387">
        <v>200</v>
      </c>
      <c r="G1598" s="353">
        <f>F1598*E1598</f>
        <v>8000</v>
      </c>
    </row>
    <row r="1599" spans="1:7" x14ac:dyDescent="0.2">
      <c r="A1599" s="345"/>
      <c r="B1599" s="382"/>
      <c r="C1599" s="352"/>
      <c r="D1599" s="351" t="s">
        <v>1722</v>
      </c>
      <c r="E1599" s="388"/>
      <c r="F1599" s="387"/>
      <c r="G1599" s="353"/>
    </row>
    <row r="1600" spans="1:7" x14ac:dyDescent="0.2">
      <c r="A1600" s="345">
        <v>2</v>
      </c>
      <c r="B1600" s="389"/>
      <c r="C1600" s="352" t="s">
        <v>149</v>
      </c>
      <c r="D1600" s="357" t="s">
        <v>416</v>
      </c>
      <c r="E1600" s="390">
        <v>40</v>
      </c>
      <c r="F1600" s="384">
        <v>350</v>
      </c>
      <c r="G1600" s="353">
        <f>F1600*E1600</f>
        <v>14000</v>
      </c>
    </row>
    <row r="1601" spans="1:7" x14ac:dyDescent="0.2">
      <c r="A1601" s="345"/>
      <c r="B1601" s="389"/>
      <c r="C1601" s="352"/>
      <c r="D1601" s="357" t="s">
        <v>358</v>
      </c>
      <c r="E1601" s="390"/>
      <c r="F1601" s="384"/>
      <c r="G1601" s="353"/>
    </row>
    <row r="1602" spans="1:7" x14ac:dyDescent="0.2">
      <c r="A1602" s="345"/>
      <c r="B1602" s="389"/>
      <c r="C1602" s="352"/>
      <c r="D1602" s="357"/>
      <c r="E1602" s="390"/>
      <c r="F1602" s="384"/>
      <c r="G1602" s="353"/>
    </row>
    <row r="1603" spans="1:7" x14ac:dyDescent="0.2">
      <c r="A1603" s="345"/>
      <c r="B1603" s="389"/>
      <c r="C1603" s="352"/>
      <c r="D1603" s="357"/>
      <c r="E1603" s="390"/>
      <c r="F1603" s="384"/>
      <c r="G1603" s="353"/>
    </row>
    <row r="1604" spans="1:7" x14ac:dyDescent="0.2">
      <c r="A1604" s="345"/>
      <c r="B1604" s="391"/>
      <c r="C1604" s="366"/>
      <c r="D1604" s="364"/>
      <c r="E1604" s="388"/>
      <c r="F1604" s="560"/>
      <c r="G1604" s="353"/>
    </row>
    <row r="1605" spans="1:7" x14ac:dyDescent="0.2">
      <c r="A1605" s="345"/>
      <c r="B1605" s="382"/>
      <c r="C1605" s="352"/>
      <c r="D1605" s="364"/>
      <c r="E1605" s="395"/>
      <c r="F1605" s="432"/>
      <c r="G1605" s="353"/>
    </row>
    <row r="1606" spans="1:7" x14ac:dyDescent="0.2">
      <c r="A1606" s="345"/>
      <c r="B1606" s="394"/>
      <c r="C1606" s="352"/>
      <c r="D1606" s="357"/>
      <c r="E1606" s="395"/>
      <c r="F1606" s="432"/>
      <c r="G1606" s="353"/>
    </row>
    <row r="1607" spans="1:7" x14ac:dyDescent="0.2">
      <c r="A1607" s="345"/>
      <c r="B1607" s="389"/>
      <c r="C1607" s="352"/>
      <c r="D1607" s="357"/>
      <c r="E1607" s="388"/>
      <c r="F1607" s="623"/>
      <c r="G1607" s="353"/>
    </row>
    <row r="1608" spans="1:7" x14ac:dyDescent="0.2">
      <c r="A1608" s="345"/>
      <c r="B1608" s="397"/>
      <c r="C1608" s="352"/>
      <c r="D1608" s="357"/>
      <c r="E1608" s="398"/>
      <c r="F1608" s="432"/>
      <c r="G1608" s="353"/>
    </row>
    <row r="1609" spans="1:7" x14ac:dyDescent="0.2">
      <c r="A1609" s="345"/>
      <c r="B1609" s="397"/>
      <c r="C1609" s="352"/>
      <c r="D1609" s="365"/>
      <c r="E1609" s="398"/>
      <c r="F1609" s="432"/>
      <c r="G1609" s="353"/>
    </row>
    <row r="1610" spans="1:7" x14ac:dyDescent="0.2">
      <c r="A1610" s="345"/>
      <c r="B1610" s="382"/>
      <c r="C1610" s="352"/>
      <c r="D1610" s="365"/>
      <c r="E1610" s="388"/>
      <c r="F1610" s="432"/>
      <c r="G1610" s="353"/>
    </row>
    <row r="1611" spans="1:7" x14ac:dyDescent="0.2">
      <c r="A1611" s="345"/>
      <c r="B1611" s="382"/>
      <c r="C1611" s="352"/>
      <c r="D1611" s="364" t="s">
        <v>150</v>
      </c>
      <c r="E1611" s="398"/>
      <c r="F1611" s="432"/>
      <c r="G1611" s="353"/>
    </row>
    <row r="1612" spans="1:7" x14ac:dyDescent="0.2">
      <c r="A1612" s="345"/>
      <c r="B1612" s="394"/>
      <c r="C1612" s="352"/>
      <c r="D1612" s="365"/>
      <c r="E1612" s="395"/>
      <c r="F1612" s="561"/>
      <c r="G1612" s="353"/>
    </row>
    <row r="1613" spans="1:7" x14ac:dyDescent="0.2">
      <c r="A1613" s="345"/>
      <c r="B1613" s="389"/>
      <c r="C1613" s="352"/>
      <c r="D1613" s="400"/>
      <c r="E1613" s="395"/>
      <c r="F1613" s="561"/>
      <c r="G1613" s="353"/>
    </row>
    <row r="1614" spans="1:7" x14ac:dyDescent="0.2">
      <c r="A1614" s="345"/>
      <c r="B1614" s="389"/>
      <c r="C1614" s="352"/>
      <c r="D1614" s="365" t="s">
        <v>483</v>
      </c>
      <c r="E1614" s="395"/>
      <c r="F1614" s="561"/>
      <c r="G1614" s="353"/>
    </row>
    <row r="1615" spans="1:7" x14ac:dyDescent="0.2">
      <c r="A1615" s="29"/>
      <c r="B1615" s="101"/>
      <c r="C1615" s="41"/>
      <c r="D1615" s="365"/>
      <c r="E1615" s="104"/>
      <c r="F1615" s="279"/>
      <c r="G1615" s="353"/>
    </row>
    <row r="1616" spans="1:7" x14ac:dyDescent="0.2">
      <c r="A1616" s="29"/>
      <c r="B1616" s="101"/>
      <c r="C1616" s="352"/>
      <c r="D1616" s="357"/>
      <c r="E1616" s="104"/>
      <c r="F1616" s="279"/>
      <c r="G1616" s="353"/>
    </row>
    <row r="1617" spans="1:7" x14ac:dyDescent="0.2">
      <c r="A1617" s="29"/>
      <c r="B1617" s="101"/>
      <c r="C1617" s="41"/>
      <c r="D1617" s="357"/>
      <c r="E1617" s="104"/>
      <c r="F1617" s="279"/>
      <c r="G1617" s="353"/>
    </row>
    <row r="1618" spans="1:7" x14ac:dyDescent="0.2">
      <c r="A1618" s="29"/>
      <c r="B1618" s="101"/>
      <c r="C1618" s="41"/>
      <c r="D1618" s="425"/>
      <c r="E1618" s="104"/>
      <c r="F1618" s="279"/>
      <c r="G1618" s="353"/>
    </row>
    <row r="1619" spans="1:7" x14ac:dyDescent="0.2">
      <c r="A1619" s="29"/>
      <c r="B1619" s="101"/>
      <c r="C1619" s="352"/>
      <c r="D1619" s="365"/>
      <c r="E1619" s="104"/>
      <c r="F1619" s="279"/>
      <c r="G1619" s="353"/>
    </row>
    <row r="1620" spans="1:7" x14ac:dyDescent="0.2">
      <c r="A1620" s="29"/>
      <c r="B1620" s="101"/>
      <c r="C1620" s="41"/>
      <c r="D1620" s="365"/>
      <c r="E1620" s="104"/>
      <c r="F1620" s="279"/>
      <c r="G1620" s="353"/>
    </row>
    <row r="1621" spans="1:7" x14ac:dyDescent="0.2">
      <c r="A1621" s="29"/>
      <c r="B1621" s="101"/>
      <c r="C1621" s="352"/>
      <c r="D1621" s="365"/>
      <c r="E1621" s="104"/>
      <c r="F1621" s="279"/>
      <c r="G1621" s="353"/>
    </row>
    <row r="1622" spans="1:7" x14ac:dyDescent="0.2">
      <c r="A1622" s="29"/>
      <c r="B1622" s="101"/>
      <c r="C1622" s="41"/>
      <c r="D1622" s="365"/>
      <c r="E1622" s="104"/>
      <c r="F1622" s="279"/>
      <c r="G1622" s="353"/>
    </row>
    <row r="1623" spans="1:7" x14ac:dyDescent="0.2">
      <c r="A1623" s="29"/>
      <c r="B1623" s="101"/>
      <c r="C1623" s="352"/>
      <c r="D1623" s="357"/>
      <c r="E1623" s="108"/>
      <c r="F1623" s="69"/>
      <c r="G1623" s="353"/>
    </row>
    <row r="1624" spans="1:7" x14ac:dyDescent="0.2">
      <c r="A1624" s="29"/>
      <c r="B1624" s="101"/>
      <c r="C1624" s="41"/>
      <c r="D1624" s="339"/>
      <c r="E1624" s="153"/>
      <c r="F1624" s="69"/>
      <c r="G1624" s="353"/>
    </row>
    <row r="1625" spans="1:7" x14ac:dyDescent="0.2">
      <c r="A1625" s="29"/>
      <c r="B1625" s="101"/>
      <c r="C1625" s="352"/>
      <c r="D1625" s="400"/>
      <c r="E1625" s="102"/>
      <c r="F1625" s="69"/>
      <c r="G1625" s="353"/>
    </row>
    <row r="1626" spans="1:7" x14ac:dyDescent="0.2">
      <c r="A1626" s="29"/>
      <c r="B1626" s="101"/>
      <c r="C1626" s="352"/>
      <c r="D1626" s="400"/>
      <c r="E1626" s="102"/>
      <c r="F1626" s="69"/>
      <c r="G1626" s="353"/>
    </row>
    <row r="1627" spans="1:7" x14ac:dyDescent="0.2">
      <c r="A1627" s="29"/>
      <c r="B1627" s="101"/>
      <c r="C1627" s="31"/>
      <c r="D1627" s="400"/>
      <c r="E1627" s="131"/>
      <c r="F1627" s="280"/>
      <c r="G1627" s="353"/>
    </row>
    <row r="1628" spans="1:7" x14ac:dyDescent="0.2">
      <c r="A1628" s="29"/>
      <c r="B1628" s="101"/>
      <c r="C1628" s="352"/>
      <c r="D1628" s="406"/>
      <c r="E1628" s="108"/>
      <c r="F1628" s="276"/>
      <c r="G1628" s="353"/>
    </row>
    <row r="1629" spans="1:7" x14ac:dyDescent="0.2">
      <c r="A1629" s="29"/>
      <c r="B1629" s="101"/>
      <c r="C1629" s="41"/>
      <c r="D1629" s="364"/>
      <c r="E1629" s="108"/>
      <c r="F1629" s="276"/>
      <c r="G1629" s="353"/>
    </row>
    <row r="1630" spans="1:7" x14ac:dyDescent="0.2">
      <c r="A1630" s="29"/>
      <c r="B1630" s="101"/>
      <c r="C1630" s="352"/>
      <c r="E1630" s="108"/>
      <c r="F1630" s="149"/>
      <c r="G1630" s="353"/>
    </row>
    <row r="1631" spans="1:7" x14ac:dyDescent="0.2">
      <c r="A1631" s="61"/>
      <c r="B1631" s="101"/>
      <c r="C1631" s="41"/>
      <c r="D1631" s="364"/>
      <c r="E1631" s="108"/>
      <c r="F1631" s="149"/>
      <c r="G1631" s="353"/>
    </row>
    <row r="1632" spans="1:7" ht="13.5" thickBot="1" x14ac:dyDescent="0.25">
      <c r="A1632" s="212"/>
      <c r="B1632" s="132"/>
      <c r="C1632" s="115"/>
      <c r="D1632" s="115"/>
      <c r="E1632" s="132"/>
      <c r="F1632" s="49" t="s">
        <v>15</v>
      </c>
      <c r="G1632" s="213">
        <f>SUM(G1598:G1631)</f>
        <v>22000</v>
      </c>
    </row>
    <row r="1633" spans="1:7" ht="13.5" thickTop="1" x14ac:dyDescent="0.2">
      <c r="A1633" s="1149" t="s">
        <v>1723</v>
      </c>
      <c r="B1633" s="1150"/>
      <c r="C1633" s="1150"/>
      <c r="D1633" s="1150"/>
      <c r="E1633" s="1150"/>
      <c r="F1633" s="1150"/>
      <c r="G1633" s="1151"/>
    </row>
    <row r="1634" spans="1:7" ht="13.5" thickBot="1" x14ac:dyDescent="0.25">
      <c r="A1634" s="359" t="s">
        <v>8</v>
      </c>
      <c r="B1634" s="103"/>
      <c r="C1634" s="355" t="s">
        <v>1724</v>
      </c>
      <c r="D1634" s="54"/>
      <c r="E1634" s="103"/>
      <c r="F1634" s="55"/>
      <c r="G1634" s="56"/>
    </row>
    <row r="1635" spans="1:7" ht="13.5" thickTop="1" x14ac:dyDescent="0.2">
      <c r="A1635" s="1130"/>
      <c r="B1635" s="1131"/>
      <c r="C1635" s="1131"/>
      <c r="D1635" s="57" t="s">
        <v>11</v>
      </c>
      <c r="E1635" s="1132" t="s">
        <v>12</v>
      </c>
      <c r="F1635" s="1132"/>
      <c r="G1635" s="1133"/>
    </row>
    <row r="1636" spans="1:7" x14ac:dyDescent="0.2">
      <c r="A1636" s="1134" t="s">
        <v>17</v>
      </c>
      <c r="B1636" s="1135"/>
      <c r="C1636" s="1135"/>
      <c r="D1636" s="39"/>
      <c r="E1636" s="1136"/>
      <c r="F1636" s="1137"/>
      <c r="G1636" s="1138"/>
    </row>
    <row r="1637" spans="1:7" x14ac:dyDescent="0.2">
      <c r="A1637" s="1134" t="s">
        <v>38</v>
      </c>
      <c r="B1637" s="1135"/>
      <c r="C1637" s="1135"/>
      <c r="D1637" s="73" t="s">
        <v>478</v>
      </c>
      <c r="E1637" s="1139" t="s">
        <v>142</v>
      </c>
      <c r="F1637" s="1139"/>
      <c r="G1637" s="1140"/>
    </row>
    <row r="1638" spans="1:7" ht="13.5" thickBot="1" x14ac:dyDescent="0.25">
      <c r="A1638" s="1141" t="s">
        <v>39</v>
      </c>
      <c r="B1638" s="1142"/>
      <c r="C1638" s="1142"/>
      <c r="D1638" s="91" t="s">
        <v>479</v>
      </c>
      <c r="E1638" s="1143" t="s">
        <v>0</v>
      </c>
      <c r="F1638" s="1143"/>
      <c r="G1638" s="1144"/>
    </row>
    <row r="1639" spans="1:7" ht="16.5" x14ac:dyDescent="0.25">
      <c r="A1639" s="1152" t="s">
        <v>29</v>
      </c>
      <c r="B1639" s="1153"/>
      <c r="C1639" s="1153"/>
      <c r="D1639" s="1153"/>
      <c r="E1639" s="1153"/>
      <c r="F1639" s="1153"/>
      <c r="G1639" s="1154"/>
    </row>
    <row r="1640" spans="1:7" x14ac:dyDescent="0.2">
      <c r="A1640" s="1155" t="s">
        <v>48</v>
      </c>
      <c r="B1640" s="1156"/>
      <c r="C1640" s="1156"/>
      <c r="D1640" s="1156"/>
      <c r="E1640" s="1156"/>
      <c r="F1640" s="1156"/>
      <c r="G1640" s="1157"/>
    </row>
    <row r="1641" spans="1:7" x14ac:dyDescent="0.2">
      <c r="A1641" s="1158" t="s">
        <v>49</v>
      </c>
      <c r="B1641" s="1159"/>
      <c r="C1641" s="1159"/>
      <c r="D1641" s="1159"/>
      <c r="E1641" s="1159"/>
      <c r="F1641" s="1159"/>
      <c r="G1641" s="1160"/>
    </row>
    <row r="1642" spans="1:7" x14ac:dyDescent="0.2">
      <c r="A1642" s="6"/>
      <c r="B1642" s="99"/>
      <c r="C1642" s="8"/>
      <c r="D1642" s="9"/>
      <c r="E1642" s="99"/>
      <c r="F1642" s="10"/>
      <c r="G1642" s="11" t="s">
        <v>20</v>
      </c>
    </row>
    <row r="1643" spans="1:7" x14ac:dyDescent="0.2">
      <c r="A1643" s="12" t="s">
        <v>1</v>
      </c>
      <c r="B1643" s="13"/>
      <c r="C1643" s="14" t="s">
        <v>36</v>
      </c>
      <c r="D1643" s="13"/>
      <c r="E1643" s="343" t="s">
        <v>1901</v>
      </c>
      <c r="F1643" s="98"/>
      <c r="G1643" s="344" t="s">
        <v>1894</v>
      </c>
    </row>
    <row r="1644" spans="1:7" x14ac:dyDescent="0.2">
      <c r="A1644" s="17" t="s">
        <v>8</v>
      </c>
      <c r="B1644" s="100"/>
      <c r="C1644" s="19"/>
      <c r="D1644" s="4"/>
      <c r="E1644" s="1145"/>
      <c r="F1644" s="1146"/>
      <c r="G1644" s="20"/>
    </row>
    <row r="1645" spans="1:7" x14ac:dyDescent="0.2">
      <c r="A1645" s="21" t="s">
        <v>37</v>
      </c>
      <c r="B1645" s="22"/>
      <c r="C1645" s="22"/>
      <c r="D1645" s="22"/>
      <c r="E1645" s="23" t="s">
        <v>46</v>
      </c>
      <c r="F1645" s="24"/>
      <c r="G1645" s="20" t="s">
        <v>50</v>
      </c>
    </row>
    <row r="1646" spans="1:7" x14ac:dyDescent="0.2">
      <c r="A1646" s="6"/>
      <c r="B1646" s="99"/>
      <c r="C1646" s="8"/>
      <c r="D1646" s="8"/>
      <c r="E1646" s="1147"/>
      <c r="F1646" s="1148"/>
      <c r="G1646" s="25"/>
    </row>
    <row r="1647" spans="1:7" ht="26.25" thickBot="1" x14ac:dyDescent="0.25">
      <c r="A1647" s="210" t="s">
        <v>47</v>
      </c>
      <c r="B1647" s="28" t="s">
        <v>23</v>
      </c>
      <c r="C1647" s="28" t="s">
        <v>34</v>
      </c>
      <c r="D1647" s="110" t="s">
        <v>53</v>
      </c>
      <c r="E1647" s="114" t="s">
        <v>54</v>
      </c>
      <c r="F1647" s="111" t="s">
        <v>55</v>
      </c>
      <c r="G1647" s="112" t="s">
        <v>35</v>
      </c>
    </row>
    <row r="1648" spans="1:7" ht="13.5" thickTop="1" x14ac:dyDescent="0.2">
      <c r="A1648" s="345">
        <v>1</v>
      </c>
      <c r="B1648" s="382"/>
      <c r="C1648" s="352" t="s">
        <v>149</v>
      </c>
      <c r="D1648" s="351" t="s">
        <v>1725</v>
      </c>
      <c r="E1648" s="388">
        <v>35</v>
      </c>
      <c r="F1648" s="387">
        <v>200</v>
      </c>
      <c r="G1648" s="353">
        <f>F1648*E1648</f>
        <v>7000</v>
      </c>
    </row>
    <row r="1649" spans="1:7" x14ac:dyDescent="0.2">
      <c r="A1649" s="345"/>
      <c r="B1649" s="382"/>
      <c r="C1649" s="352"/>
      <c r="D1649" s="351" t="s">
        <v>1726</v>
      </c>
      <c r="E1649" s="388"/>
      <c r="F1649" s="387"/>
      <c r="G1649" s="353"/>
    </row>
    <row r="1650" spans="1:7" x14ac:dyDescent="0.2">
      <c r="A1650" s="345">
        <v>2</v>
      </c>
      <c r="B1650" s="389"/>
      <c r="C1650" s="352" t="s">
        <v>149</v>
      </c>
      <c r="D1650" s="357" t="s">
        <v>416</v>
      </c>
      <c r="E1650" s="390">
        <v>35</v>
      </c>
      <c r="F1650" s="384">
        <v>350</v>
      </c>
      <c r="G1650" s="353">
        <f>F1650*E1650</f>
        <v>12250</v>
      </c>
    </row>
    <row r="1651" spans="1:7" x14ac:dyDescent="0.2">
      <c r="A1651" s="345"/>
      <c r="B1651" s="389"/>
      <c r="C1651" s="352"/>
      <c r="D1651" s="357" t="s">
        <v>358</v>
      </c>
      <c r="E1651" s="390"/>
      <c r="F1651" s="384"/>
      <c r="G1651" s="353"/>
    </row>
    <row r="1652" spans="1:7" x14ac:dyDescent="0.2">
      <c r="A1652" s="345"/>
      <c r="B1652" s="389"/>
      <c r="C1652" s="352"/>
      <c r="D1652" s="357"/>
      <c r="E1652" s="390"/>
      <c r="F1652" s="384"/>
      <c r="G1652" s="353"/>
    </row>
    <row r="1653" spans="1:7" x14ac:dyDescent="0.2">
      <c r="A1653" s="345"/>
      <c r="B1653" s="389"/>
      <c r="C1653" s="352"/>
      <c r="D1653" s="357"/>
      <c r="E1653" s="390"/>
      <c r="F1653" s="384"/>
      <c r="G1653" s="353"/>
    </row>
    <row r="1654" spans="1:7" x14ac:dyDescent="0.2">
      <c r="A1654" s="345"/>
      <c r="B1654" s="391"/>
      <c r="C1654" s="366"/>
      <c r="D1654" s="364"/>
      <c r="E1654" s="388"/>
      <c r="F1654" s="560"/>
      <c r="G1654" s="353"/>
    </row>
    <row r="1655" spans="1:7" x14ac:dyDescent="0.2">
      <c r="A1655" s="345"/>
      <c r="B1655" s="382"/>
      <c r="C1655" s="352"/>
      <c r="D1655" s="364"/>
      <c r="E1655" s="395"/>
      <c r="F1655" s="432"/>
      <c r="G1655" s="353"/>
    </row>
    <row r="1656" spans="1:7" x14ac:dyDescent="0.2">
      <c r="A1656" s="345"/>
      <c r="B1656" s="394"/>
      <c r="C1656" s="352"/>
      <c r="D1656" s="357"/>
      <c r="E1656" s="395"/>
      <c r="F1656" s="432"/>
      <c r="G1656" s="353"/>
    </row>
    <row r="1657" spans="1:7" x14ac:dyDescent="0.2">
      <c r="A1657" s="345"/>
      <c r="B1657" s="389"/>
      <c r="C1657" s="352"/>
      <c r="D1657" s="357"/>
      <c r="E1657" s="388"/>
      <c r="F1657" s="623"/>
      <c r="G1657" s="353"/>
    </row>
    <row r="1658" spans="1:7" x14ac:dyDescent="0.2">
      <c r="A1658" s="345"/>
      <c r="B1658" s="397"/>
      <c r="C1658" s="352"/>
      <c r="D1658" s="357"/>
      <c r="E1658" s="398"/>
      <c r="F1658" s="432"/>
      <c r="G1658" s="353"/>
    </row>
    <row r="1659" spans="1:7" x14ac:dyDescent="0.2">
      <c r="A1659" s="345"/>
      <c r="B1659" s="397"/>
      <c r="C1659" s="352"/>
      <c r="D1659" s="365"/>
      <c r="E1659" s="398"/>
      <c r="F1659" s="432"/>
      <c r="G1659" s="353"/>
    </row>
    <row r="1660" spans="1:7" x14ac:dyDescent="0.2">
      <c r="A1660" s="345"/>
      <c r="B1660" s="382"/>
      <c r="C1660" s="352"/>
      <c r="D1660" s="365"/>
      <c r="E1660" s="388"/>
      <c r="F1660" s="432"/>
      <c r="G1660" s="353"/>
    </row>
    <row r="1661" spans="1:7" x14ac:dyDescent="0.2">
      <c r="A1661" s="345"/>
      <c r="B1661" s="382"/>
      <c r="C1661" s="352"/>
      <c r="D1661" s="364" t="s">
        <v>150</v>
      </c>
      <c r="E1661" s="398"/>
      <c r="F1661" s="432"/>
      <c r="G1661" s="353"/>
    </row>
    <row r="1662" spans="1:7" x14ac:dyDescent="0.2">
      <c r="A1662" s="345"/>
      <c r="B1662" s="394"/>
      <c r="C1662" s="352"/>
      <c r="D1662" s="365"/>
      <c r="E1662" s="395"/>
      <c r="F1662" s="561"/>
      <c r="G1662" s="353"/>
    </row>
    <row r="1663" spans="1:7" x14ac:dyDescent="0.2">
      <c r="A1663" s="345"/>
      <c r="B1663" s="389"/>
      <c r="C1663" s="352"/>
      <c r="D1663" s="400"/>
      <c r="E1663" s="395"/>
      <c r="F1663" s="561"/>
      <c r="G1663" s="353"/>
    </row>
    <row r="1664" spans="1:7" x14ac:dyDescent="0.2">
      <c r="A1664" s="345"/>
      <c r="B1664" s="389"/>
      <c r="C1664" s="352"/>
      <c r="D1664" s="365" t="s">
        <v>483</v>
      </c>
      <c r="E1664" s="395"/>
      <c r="F1664" s="561"/>
      <c r="G1664" s="353"/>
    </row>
    <row r="1665" spans="1:7" x14ac:dyDescent="0.2">
      <c r="A1665" s="29"/>
      <c r="B1665" s="101"/>
      <c r="C1665" s="41"/>
      <c r="D1665" s="365"/>
      <c r="E1665" s="104"/>
      <c r="F1665" s="279"/>
      <c r="G1665" s="353"/>
    </row>
    <row r="1666" spans="1:7" x14ac:dyDescent="0.2">
      <c r="A1666" s="29"/>
      <c r="B1666" s="101"/>
      <c r="C1666" s="352"/>
      <c r="D1666" s="357"/>
      <c r="E1666" s="104"/>
      <c r="F1666" s="279"/>
      <c r="G1666" s="353"/>
    </row>
    <row r="1667" spans="1:7" x14ac:dyDescent="0.2">
      <c r="A1667" s="29"/>
      <c r="B1667" s="101"/>
      <c r="C1667" s="41"/>
      <c r="D1667" s="357"/>
      <c r="E1667" s="104"/>
      <c r="F1667" s="279"/>
      <c r="G1667" s="353"/>
    </row>
    <row r="1668" spans="1:7" x14ac:dyDescent="0.2">
      <c r="A1668" s="29"/>
      <c r="B1668" s="101"/>
      <c r="C1668" s="41"/>
      <c r="D1668" s="425"/>
      <c r="E1668" s="104"/>
      <c r="F1668" s="279"/>
      <c r="G1668" s="353"/>
    </row>
    <row r="1669" spans="1:7" x14ac:dyDescent="0.2">
      <c r="A1669" s="29"/>
      <c r="B1669" s="101"/>
      <c r="C1669" s="352"/>
      <c r="D1669" s="365"/>
      <c r="E1669" s="104"/>
      <c r="F1669" s="279"/>
      <c r="G1669" s="353"/>
    </row>
    <row r="1670" spans="1:7" x14ac:dyDescent="0.2">
      <c r="A1670" s="29"/>
      <c r="B1670" s="101"/>
      <c r="C1670" s="41"/>
      <c r="D1670" s="365"/>
      <c r="E1670" s="104"/>
      <c r="F1670" s="279"/>
      <c r="G1670" s="353"/>
    </row>
    <row r="1671" spans="1:7" x14ac:dyDescent="0.2">
      <c r="A1671" s="29"/>
      <c r="B1671" s="101"/>
      <c r="C1671" s="352"/>
      <c r="D1671" s="365"/>
      <c r="E1671" s="104"/>
      <c r="F1671" s="279"/>
      <c r="G1671" s="353"/>
    </row>
    <row r="1672" spans="1:7" x14ac:dyDescent="0.2">
      <c r="A1672" s="29"/>
      <c r="B1672" s="101"/>
      <c r="C1672" s="41"/>
      <c r="D1672" s="365"/>
      <c r="E1672" s="104"/>
      <c r="F1672" s="279"/>
      <c r="G1672" s="353"/>
    </row>
    <row r="1673" spans="1:7" x14ac:dyDescent="0.2">
      <c r="A1673" s="29"/>
      <c r="B1673" s="101"/>
      <c r="C1673" s="352"/>
      <c r="D1673" s="357"/>
      <c r="E1673" s="108"/>
      <c r="F1673" s="69"/>
      <c r="G1673" s="353"/>
    </row>
    <row r="1674" spans="1:7" x14ac:dyDescent="0.2">
      <c r="A1674" s="29"/>
      <c r="B1674" s="101"/>
      <c r="C1674" s="41"/>
      <c r="D1674" s="339"/>
      <c r="E1674" s="153"/>
      <c r="F1674" s="69"/>
      <c r="G1674" s="353"/>
    </row>
    <row r="1675" spans="1:7" x14ac:dyDescent="0.2">
      <c r="A1675" s="29"/>
      <c r="B1675" s="101"/>
      <c r="C1675" s="352"/>
      <c r="D1675" s="400"/>
      <c r="E1675" s="102"/>
      <c r="F1675" s="69"/>
      <c r="G1675" s="353"/>
    </row>
    <row r="1676" spans="1:7" x14ac:dyDescent="0.2">
      <c r="A1676" s="29"/>
      <c r="B1676" s="101"/>
      <c r="C1676" s="352"/>
      <c r="D1676" s="400"/>
      <c r="E1676" s="102"/>
      <c r="F1676" s="69"/>
      <c r="G1676" s="353"/>
    </row>
    <row r="1677" spans="1:7" x14ac:dyDescent="0.2">
      <c r="A1677" s="29"/>
      <c r="B1677" s="101"/>
      <c r="C1677" s="31"/>
      <c r="D1677" s="400"/>
      <c r="E1677" s="131"/>
      <c r="F1677" s="280"/>
      <c r="G1677" s="353"/>
    </row>
    <row r="1678" spans="1:7" x14ac:dyDescent="0.2">
      <c r="A1678" s="29"/>
      <c r="B1678" s="101"/>
      <c r="C1678" s="352"/>
      <c r="D1678" s="406"/>
      <c r="E1678" s="108"/>
      <c r="F1678" s="276"/>
      <c r="G1678" s="353"/>
    </row>
    <row r="1679" spans="1:7" x14ac:dyDescent="0.2">
      <c r="A1679" s="29"/>
      <c r="B1679" s="101"/>
      <c r="C1679" s="41"/>
      <c r="D1679" s="364"/>
      <c r="E1679" s="108"/>
      <c r="F1679" s="276"/>
      <c r="G1679" s="353"/>
    </row>
    <row r="1680" spans="1:7" x14ac:dyDescent="0.2">
      <c r="A1680" s="29"/>
      <c r="B1680" s="101"/>
      <c r="C1680" s="352"/>
      <c r="E1680" s="108"/>
      <c r="F1680" s="149"/>
      <c r="G1680" s="353"/>
    </row>
    <row r="1681" spans="1:7" x14ac:dyDescent="0.2">
      <c r="A1681" s="61"/>
      <c r="B1681" s="101"/>
      <c r="C1681" s="41"/>
      <c r="D1681" s="364"/>
      <c r="E1681" s="108"/>
      <c r="F1681" s="149"/>
      <c r="G1681" s="353"/>
    </row>
    <row r="1682" spans="1:7" ht="13.5" thickBot="1" x14ac:dyDescent="0.25">
      <c r="A1682" s="212"/>
      <c r="B1682" s="132"/>
      <c r="C1682" s="115"/>
      <c r="D1682" s="115"/>
      <c r="E1682" s="132"/>
      <c r="F1682" s="49" t="s">
        <v>15</v>
      </c>
      <c r="G1682" s="213">
        <f>SUM(G1648:G1681)</f>
        <v>19250</v>
      </c>
    </row>
    <row r="1683" spans="1:7" ht="13.5" thickTop="1" x14ac:dyDescent="0.2">
      <c r="A1683" s="1149" t="s">
        <v>1727</v>
      </c>
      <c r="B1683" s="1150"/>
      <c r="C1683" s="1150"/>
      <c r="D1683" s="1150"/>
      <c r="E1683" s="1150"/>
      <c r="F1683" s="1150"/>
      <c r="G1683" s="1151"/>
    </row>
    <row r="1684" spans="1:7" ht="13.5" thickBot="1" x14ac:dyDescent="0.25">
      <c r="A1684" s="359" t="s">
        <v>8</v>
      </c>
      <c r="B1684" s="103"/>
      <c r="C1684" s="355" t="s">
        <v>1728</v>
      </c>
      <c r="D1684" s="54"/>
      <c r="E1684" s="103"/>
      <c r="F1684" s="55"/>
      <c r="G1684" s="56"/>
    </row>
    <row r="1685" spans="1:7" ht="13.5" thickTop="1" x14ac:dyDescent="0.2">
      <c r="A1685" s="1130"/>
      <c r="B1685" s="1131"/>
      <c r="C1685" s="1131"/>
      <c r="D1685" s="57" t="s">
        <v>11</v>
      </c>
      <c r="E1685" s="1132" t="s">
        <v>12</v>
      </c>
      <c r="F1685" s="1132"/>
      <c r="G1685" s="1133"/>
    </row>
    <row r="1686" spans="1:7" x14ac:dyDescent="0.2">
      <c r="A1686" s="1134" t="s">
        <v>17</v>
      </c>
      <c r="B1686" s="1135"/>
      <c r="C1686" s="1135"/>
      <c r="D1686" s="39"/>
      <c r="E1686" s="1136"/>
      <c r="F1686" s="1137"/>
      <c r="G1686" s="1138"/>
    </row>
    <row r="1687" spans="1:7" x14ac:dyDescent="0.2">
      <c r="A1687" s="1134" t="s">
        <v>38</v>
      </c>
      <c r="B1687" s="1135"/>
      <c r="C1687" s="1135"/>
      <c r="D1687" s="73" t="s">
        <v>478</v>
      </c>
      <c r="E1687" s="1139" t="s">
        <v>142</v>
      </c>
      <c r="F1687" s="1139"/>
      <c r="G1687" s="1140"/>
    </row>
    <row r="1688" spans="1:7" ht="13.5" thickBot="1" x14ac:dyDescent="0.25">
      <c r="A1688" s="1141" t="s">
        <v>39</v>
      </c>
      <c r="B1688" s="1142"/>
      <c r="C1688" s="1142"/>
      <c r="D1688" s="91" t="s">
        <v>479</v>
      </c>
      <c r="E1688" s="1143" t="s">
        <v>0</v>
      </c>
      <c r="F1688" s="1143"/>
      <c r="G1688" s="1144"/>
    </row>
    <row r="1689" spans="1:7" ht="16.5" x14ac:dyDescent="0.25">
      <c r="A1689" s="1152" t="s">
        <v>29</v>
      </c>
      <c r="B1689" s="1153"/>
      <c r="C1689" s="1153"/>
      <c r="D1689" s="1153"/>
      <c r="E1689" s="1153"/>
      <c r="F1689" s="1153"/>
      <c r="G1689" s="1154"/>
    </row>
    <row r="1690" spans="1:7" x14ac:dyDescent="0.2">
      <c r="A1690" s="1155" t="s">
        <v>48</v>
      </c>
      <c r="B1690" s="1156"/>
      <c r="C1690" s="1156"/>
      <c r="D1690" s="1156"/>
      <c r="E1690" s="1156"/>
      <c r="F1690" s="1156"/>
      <c r="G1690" s="1157"/>
    </row>
    <row r="1691" spans="1:7" x14ac:dyDescent="0.2">
      <c r="A1691" s="1158" t="s">
        <v>49</v>
      </c>
      <c r="B1691" s="1159"/>
      <c r="C1691" s="1159"/>
      <c r="D1691" s="1159"/>
      <c r="E1691" s="1159"/>
      <c r="F1691" s="1159"/>
      <c r="G1691" s="1160"/>
    </row>
    <row r="1692" spans="1:7" x14ac:dyDescent="0.2">
      <c r="A1692" s="6"/>
      <c r="B1692" s="99"/>
      <c r="C1692" s="8"/>
      <c r="D1692" s="9"/>
      <c r="E1692" s="99"/>
      <c r="F1692" s="10"/>
      <c r="G1692" s="11" t="s">
        <v>20</v>
      </c>
    </row>
    <row r="1693" spans="1:7" x14ac:dyDescent="0.2">
      <c r="A1693" s="12" t="s">
        <v>1</v>
      </c>
      <c r="B1693" s="13"/>
      <c r="C1693" s="14" t="s">
        <v>36</v>
      </c>
      <c r="D1693" s="13"/>
      <c r="E1693" s="343" t="s">
        <v>1902</v>
      </c>
      <c r="F1693" s="98"/>
      <c r="G1693" s="344" t="s">
        <v>1894</v>
      </c>
    </row>
    <row r="1694" spans="1:7" x14ac:dyDescent="0.2">
      <c r="A1694" s="17" t="s">
        <v>8</v>
      </c>
      <c r="B1694" s="100"/>
      <c r="C1694" s="19"/>
      <c r="D1694" s="4"/>
      <c r="E1694" s="1145"/>
      <c r="F1694" s="1146"/>
      <c r="G1694" s="20"/>
    </row>
    <row r="1695" spans="1:7" x14ac:dyDescent="0.2">
      <c r="A1695" s="21" t="s">
        <v>37</v>
      </c>
      <c r="B1695" s="22"/>
      <c r="C1695" s="22"/>
      <c r="D1695" s="22"/>
      <c r="E1695" s="23" t="s">
        <v>46</v>
      </c>
      <c r="F1695" s="24"/>
      <c r="G1695" s="20" t="s">
        <v>50</v>
      </c>
    </row>
    <row r="1696" spans="1:7" x14ac:dyDescent="0.2">
      <c r="A1696" s="6"/>
      <c r="B1696" s="99"/>
      <c r="C1696" s="8"/>
      <c r="D1696" s="8"/>
      <c r="E1696" s="1147"/>
      <c r="F1696" s="1148"/>
      <c r="G1696" s="25"/>
    </row>
    <row r="1697" spans="1:7" ht="26.25" thickBot="1" x14ac:dyDescent="0.25">
      <c r="A1697" s="210" t="s">
        <v>47</v>
      </c>
      <c r="B1697" s="28" t="s">
        <v>23</v>
      </c>
      <c r="C1697" s="28" t="s">
        <v>34</v>
      </c>
      <c r="D1697" s="110" t="s">
        <v>53</v>
      </c>
      <c r="E1697" s="114" t="s">
        <v>54</v>
      </c>
      <c r="F1697" s="111" t="s">
        <v>55</v>
      </c>
      <c r="G1697" s="112" t="s">
        <v>35</v>
      </c>
    </row>
    <row r="1698" spans="1:7" ht="13.5" thickTop="1" x14ac:dyDescent="0.2">
      <c r="A1698" s="345">
        <v>1</v>
      </c>
      <c r="B1698" s="382"/>
      <c r="C1698" s="352" t="s">
        <v>149</v>
      </c>
      <c r="D1698" s="351" t="s">
        <v>976</v>
      </c>
      <c r="E1698" s="388">
        <v>30</v>
      </c>
      <c r="F1698" s="387">
        <v>200</v>
      </c>
      <c r="G1698" s="353">
        <f>F1698*E1698</f>
        <v>6000</v>
      </c>
    </row>
    <row r="1699" spans="1:7" x14ac:dyDescent="0.2">
      <c r="A1699" s="345"/>
      <c r="B1699" s="382"/>
      <c r="C1699" s="352"/>
      <c r="D1699" s="351" t="s">
        <v>1729</v>
      </c>
      <c r="E1699" s="388"/>
      <c r="F1699" s="387"/>
      <c r="G1699" s="353"/>
    </row>
    <row r="1700" spans="1:7" x14ac:dyDescent="0.2">
      <c r="A1700" s="345">
        <v>2</v>
      </c>
      <c r="B1700" s="389"/>
      <c r="C1700" s="352" t="s">
        <v>149</v>
      </c>
      <c r="D1700" s="357" t="s">
        <v>416</v>
      </c>
      <c r="E1700" s="390">
        <v>30</v>
      </c>
      <c r="F1700" s="384">
        <v>350</v>
      </c>
      <c r="G1700" s="353">
        <f>F1700*E1700</f>
        <v>10500</v>
      </c>
    </row>
    <row r="1701" spans="1:7" x14ac:dyDescent="0.2">
      <c r="A1701" s="345"/>
      <c r="B1701" s="389"/>
      <c r="C1701" s="352"/>
      <c r="D1701" s="357" t="s">
        <v>358</v>
      </c>
      <c r="E1701" s="390"/>
      <c r="F1701" s="384"/>
      <c r="G1701" s="353"/>
    </row>
    <row r="1702" spans="1:7" x14ac:dyDescent="0.2">
      <c r="A1702" s="345"/>
      <c r="B1702" s="389"/>
      <c r="C1702" s="352"/>
      <c r="D1702" s="357"/>
      <c r="E1702" s="390"/>
      <c r="F1702" s="384"/>
      <c r="G1702" s="353"/>
    </row>
    <row r="1703" spans="1:7" x14ac:dyDescent="0.2">
      <c r="A1703" s="345"/>
      <c r="B1703" s="389"/>
      <c r="C1703" s="352"/>
      <c r="D1703" s="357"/>
      <c r="E1703" s="390"/>
      <c r="F1703" s="384"/>
      <c r="G1703" s="353"/>
    </row>
    <row r="1704" spans="1:7" x14ac:dyDescent="0.2">
      <c r="A1704" s="345"/>
      <c r="B1704" s="391"/>
      <c r="C1704" s="366"/>
      <c r="D1704" s="364"/>
      <c r="E1704" s="388"/>
      <c r="F1704" s="560"/>
      <c r="G1704" s="353"/>
    </row>
    <row r="1705" spans="1:7" x14ac:dyDescent="0.2">
      <c r="A1705" s="345"/>
      <c r="B1705" s="382"/>
      <c r="C1705" s="352"/>
      <c r="D1705" s="364"/>
      <c r="E1705" s="395"/>
      <c r="F1705" s="432"/>
      <c r="G1705" s="353"/>
    </row>
    <row r="1706" spans="1:7" x14ac:dyDescent="0.2">
      <c r="A1706" s="345"/>
      <c r="B1706" s="394"/>
      <c r="C1706" s="352"/>
      <c r="D1706" s="357"/>
      <c r="E1706" s="395"/>
      <c r="F1706" s="432"/>
      <c r="G1706" s="353"/>
    </row>
    <row r="1707" spans="1:7" x14ac:dyDescent="0.2">
      <c r="A1707" s="345"/>
      <c r="B1707" s="389"/>
      <c r="C1707" s="352"/>
      <c r="D1707" s="357"/>
      <c r="E1707" s="388"/>
      <c r="F1707" s="623"/>
      <c r="G1707" s="353"/>
    </row>
    <row r="1708" spans="1:7" x14ac:dyDescent="0.2">
      <c r="A1708" s="345"/>
      <c r="B1708" s="397"/>
      <c r="C1708" s="352"/>
      <c r="D1708" s="357"/>
      <c r="E1708" s="398"/>
      <c r="F1708" s="432"/>
      <c r="G1708" s="353"/>
    </row>
    <row r="1709" spans="1:7" x14ac:dyDescent="0.2">
      <c r="A1709" s="345"/>
      <c r="B1709" s="397"/>
      <c r="C1709" s="352"/>
      <c r="D1709" s="365"/>
      <c r="E1709" s="398"/>
      <c r="F1709" s="432"/>
      <c r="G1709" s="353"/>
    </row>
    <row r="1710" spans="1:7" x14ac:dyDescent="0.2">
      <c r="A1710" s="345"/>
      <c r="B1710" s="382"/>
      <c r="C1710" s="352"/>
      <c r="D1710" s="365"/>
      <c r="E1710" s="388"/>
      <c r="F1710" s="432"/>
      <c r="G1710" s="353"/>
    </row>
    <row r="1711" spans="1:7" x14ac:dyDescent="0.2">
      <c r="A1711" s="345"/>
      <c r="B1711" s="382"/>
      <c r="C1711" s="352"/>
      <c r="D1711" s="364" t="s">
        <v>150</v>
      </c>
      <c r="E1711" s="398"/>
      <c r="F1711" s="432"/>
      <c r="G1711" s="353"/>
    </row>
    <row r="1712" spans="1:7" x14ac:dyDescent="0.2">
      <c r="A1712" s="345"/>
      <c r="B1712" s="394"/>
      <c r="C1712" s="352"/>
      <c r="D1712" s="365"/>
      <c r="E1712" s="395"/>
      <c r="F1712" s="561"/>
      <c r="G1712" s="353"/>
    </row>
    <row r="1713" spans="1:7" x14ac:dyDescent="0.2">
      <c r="A1713" s="345"/>
      <c r="B1713" s="389"/>
      <c r="C1713" s="352"/>
      <c r="D1713" s="400"/>
      <c r="E1713" s="395"/>
      <c r="F1713" s="561"/>
      <c r="G1713" s="353"/>
    </row>
    <row r="1714" spans="1:7" x14ac:dyDescent="0.2">
      <c r="A1714" s="345"/>
      <c r="B1714" s="389"/>
      <c r="C1714" s="352"/>
      <c r="D1714" s="365" t="s">
        <v>483</v>
      </c>
      <c r="E1714" s="395"/>
      <c r="F1714" s="561"/>
      <c r="G1714" s="353"/>
    </row>
    <row r="1715" spans="1:7" x14ac:dyDescent="0.2">
      <c r="A1715" s="29"/>
      <c r="B1715" s="101"/>
      <c r="C1715" s="41"/>
      <c r="D1715" s="365"/>
      <c r="E1715" s="104"/>
      <c r="F1715" s="279"/>
      <c r="G1715" s="353"/>
    </row>
    <row r="1716" spans="1:7" x14ac:dyDescent="0.2">
      <c r="A1716" s="29"/>
      <c r="B1716" s="101"/>
      <c r="C1716" s="352"/>
      <c r="D1716" s="357"/>
      <c r="E1716" s="104"/>
      <c r="F1716" s="279"/>
      <c r="G1716" s="353"/>
    </row>
    <row r="1717" spans="1:7" x14ac:dyDescent="0.2">
      <c r="A1717" s="29"/>
      <c r="B1717" s="101"/>
      <c r="C1717" s="41"/>
      <c r="D1717" s="357"/>
      <c r="E1717" s="104"/>
      <c r="F1717" s="279"/>
      <c r="G1717" s="353"/>
    </row>
    <row r="1718" spans="1:7" x14ac:dyDescent="0.2">
      <c r="A1718" s="29"/>
      <c r="B1718" s="101"/>
      <c r="C1718" s="41"/>
      <c r="D1718" s="425"/>
      <c r="E1718" s="104"/>
      <c r="F1718" s="279"/>
      <c r="G1718" s="353"/>
    </row>
    <row r="1719" spans="1:7" x14ac:dyDescent="0.2">
      <c r="A1719" s="29"/>
      <c r="B1719" s="101"/>
      <c r="C1719" s="352"/>
      <c r="D1719" s="365"/>
      <c r="E1719" s="104"/>
      <c r="F1719" s="279"/>
      <c r="G1719" s="353"/>
    </row>
    <row r="1720" spans="1:7" x14ac:dyDescent="0.2">
      <c r="A1720" s="29"/>
      <c r="B1720" s="101"/>
      <c r="C1720" s="41"/>
      <c r="D1720" s="365"/>
      <c r="E1720" s="104"/>
      <c r="F1720" s="279"/>
      <c r="G1720" s="353"/>
    </row>
    <row r="1721" spans="1:7" x14ac:dyDescent="0.2">
      <c r="A1721" s="29"/>
      <c r="B1721" s="101"/>
      <c r="C1721" s="352"/>
      <c r="D1721" s="365"/>
      <c r="E1721" s="104"/>
      <c r="F1721" s="279"/>
      <c r="G1721" s="353"/>
    </row>
    <row r="1722" spans="1:7" x14ac:dyDescent="0.2">
      <c r="A1722" s="29"/>
      <c r="B1722" s="101"/>
      <c r="C1722" s="41"/>
      <c r="D1722" s="365"/>
      <c r="E1722" s="104"/>
      <c r="F1722" s="279"/>
      <c r="G1722" s="353"/>
    </row>
    <row r="1723" spans="1:7" x14ac:dyDescent="0.2">
      <c r="A1723" s="29"/>
      <c r="B1723" s="101"/>
      <c r="C1723" s="352"/>
      <c r="D1723" s="357"/>
      <c r="E1723" s="108"/>
      <c r="F1723" s="69"/>
      <c r="G1723" s="353"/>
    </row>
    <row r="1724" spans="1:7" x14ac:dyDescent="0.2">
      <c r="A1724" s="29"/>
      <c r="B1724" s="101"/>
      <c r="C1724" s="41"/>
      <c r="D1724" s="339"/>
      <c r="E1724" s="153"/>
      <c r="F1724" s="69"/>
      <c r="G1724" s="353"/>
    </row>
    <row r="1725" spans="1:7" x14ac:dyDescent="0.2">
      <c r="A1725" s="29"/>
      <c r="B1725" s="101"/>
      <c r="C1725" s="352"/>
      <c r="D1725" s="400"/>
      <c r="E1725" s="102"/>
      <c r="F1725" s="69"/>
      <c r="G1725" s="353"/>
    </row>
    <row r="1726" spans="1:7" x14ac:dyDescent="0.2">
      <c r="A1726" s="29"/>
      <c r="B1726" s="101"/>
      <c r="C1726" s="352"/>
      <c r="D1726" s="400"/>
      <c r="E1726" s="102"/>
      <c r="F1726" s="69"/>
      <c r="G1726" s="353"/>
    </row>
    <row r="1727" spans="1:7" x14ac:dyDescent="0.2">
      <c r="A1727" s="29"/>
      <c r="B1727" s="101"/>
      <c r="C1727" s="31"/>
      <c r="D1727" s="400"/>
      <c r="E1727" s="131"/>
      <c r="F1727" s="280"/>
      <c r="G1727" s="353"/>
    </row>
    <row r="1728" spans="1:7" x14ac:dyDescent="0.2">
      <c r="A1728" s="29"/>
      <c r="B1728" s="101"/>
      <c r="C1728" s="352"/>
      <c r="D1728" s="406"/>
      <c r="E1728" s="108"/>
      <c r="F1728" s="276"/>
      <c r="G1728" s="353"/>
    </row>
    <row r="1729" spans="1:7" x14ac:dyDescent="0.2">
      <c r="A1729" s="29"/>
      <c r="B1729" s="101"/>
      <c r="C1729" s="41"/>
      <c r="D1729" s="364"/>
      <c r="E1729" s="108"/>
      <c r="F1729" s="276"/>
      <c r="G1729" s="353"/>
    </row>
    <row r="1730" spans="1:7" x14ac:dyDescent="0.2">
      <c r="A1730" s="29"/>
      <c r="B1730" s="101"/>
      <c r="C1730" s="352"/>
      <c r="E1730" s="108"/>
      <c r="F1730" s="149"/>
      <c r="G1730" s="353"/>
    </row>
    <row r="1731" spans="1:7" x14ac:dyDescent="0.2">
      <c r="A1731" s="61"/>
      <c r="B1731" s="101"/>
      <c r="C1731" s="41"/>
      <c r="D1731" s="364"/>
      <c r="E1731" s="108"/>
      <c r="F1731" s="149"/>
      <c r="G1731" s="353"/>
    </row>
    <row r="1732" spans="1:7" ht="13.5" thickBot="1" x14ac:dyDescent="0.25">
      <c r="A1732" s="212"/>
      <c r="B1732" s="132"/>
      <c r="C1732" s="115"/>
      <c r="D1732" s="115"/>
      <c r="E1732" s="132"/>
      <c r="F1732" s="49" t="s">
        <v>15</v>
      </c>
      <c r="G1732" s="213">
        <f>SUM(G1698:G1731)</f>
        <v>16500</v>
      </c>
    </row>
    <row r="1733" spans="1:7" ht="13.5" thickTop="1" x14ac:dyDescent="0.2">
      <c r="A1733" s="1149" t="s">
        <v>1730</v>
      </c>
      <c r="B1733" s="1150"/>
      <c r="C1733" s="1150"/>
      <c r="D1733" s="1150"/>
      <c r="E1733" s="1150"/>
      <c r="F1733" s="1150"/>
      <c r="G1733" s="1151"/>
    </row>
    <row r="1734" spans="1:7" ht="13.5" thickBot="1" x14ac:dyDescent="0.25">
      <c r="A1734" s="359" t="s">
        <v>8</v>
      </c>
      <c r="B1734" s="103"/>
      <c r="C1734" s="355" t="s">
        <v>1731</v>
      </c>
      <c r="D1734" s="54"/>
      <c r="E1734" s="103"/>
      <c r="F1734" s="55"/>
      <c r="G1734" s="56"/>
    </row>
    <row r="1735" spans="1:7" ht="13.5" thickTop="1" x14ac:dyDescent="0.2">
      <c r="A1735" s="1130"/>
      <c r="B1735" s="1131"/>
      <c r="C1735" s="1131"/>
      <c r="D1735" s="57" t="s">
        <v>11</v>
      </c>
      <c r="E1735" s="1132" t="s">
        <v>12</v>
      </c>
      <c r="F1735" s="1132"/>
      <c r="G1735" s="1133"/>
    </row>
    <row r="1736" spans="1:7" x14ac:dyDescent="0.2">
      <c r="A1736" s="1134" t="s">
        <v>17</v>
      </c>
      <c r="B1736" s="1135"/>
      <c r="C1736" s="1135"/>
      <c r="D1736" s="39"/>
      <c r="E1736" s="1136"/>
      <c r="F1736" s="1137"/>
      <c r="G1736" s="1138"/>
    </row>
    <row r="1737" spans="1:7" x14ac:dyDescent="0.2">
      <c r="A1737" s="1134" t="s">
        <v>38</v>
      </c>
      <c r="B1737" s="1135"/>
      <c r="C1737" s="1135"/>
      <c r="D1737" s="73" t="s">
        <v>478</v>
      </c>
      <c r="E1737" s="1139" t="s">
        <v>142</v>
      </c>
      <c r="F1737" s="1139"/>
      <c r="G1737" s="1140"/>
    </row>
    <row r="1738" spans="1:7" ht="13.5" thickBot="1" x14ac:dyDescent="0.25">
      <c r="A1738" s="1141" t="s">
        <v>39</v>
      </c>
      <c r="B1738" s="1142"/>
      <c r="C1738" s="1142"/>
      <c r="D1738" s="91" t="s">
        <v>479</v>
      </c>
      <c r="E1738" s="1143" t="s">
        <v>0</v>
      </c>
      <c r="F1738" s="1143"/>
      <c r="G1738" s="1144"/>
    </row>
    <row r="1739" spans="1:7" ht="16.5" x14ac:dyDescent="0.25">
      <c r="A1739" s="1152" t="s">
        <v>29</v>
      </c>
      <c r="B1739" s="1153"/>
      <c r="C1739" s="1153"/>
      <c r="D1739" s="1153"/>
      <c r="E1739" s="1153"/>
      <c r="F1739" s="1153"/>
      <c r="G1739" s="1154"/>
    </row>
    <row r="1740" spans="1:7" x14ac:dyDescent="0.2">
      <c r="A1740" s="1155" t="s">
        <v>48</v>
      </c>
      <c r="B1740" s="1156"/>
      <c r="C1740" s="1156"/>
      <c r="D1740" s="1156"/>
      <c r="E1740" s="1156"/>
      <c r="F1740" s="1156"/>
      <c r="G1740" s="1157"/>
    </row>
    <row r="1741" spans="1:7" x14ac:dyDescent="0.2">
      <c r="A1741" s="1158" t="s">
        <v>49</v>
      </c>
      <c r="B1741" s="1159"/>
      <c r="C1741" s="1159"/>
      <c r="D1741" s="1159"/>
      <c r="E1741" s="1159"/>
      <c r="F1741" s="1159"/>
      <c r="G1741" s="1160"/>
    </row>
    <row r="1742" spans="1:7" x14ac:dyDescent="0.2">
      <c r="A1742" s="6"/>
      <c r="B1742" s="99"/>
      <c r="C1742" s="8"/>
      <c r="D1742" s="9"/>
      <c r="E1742" s="99"/>
      <c r="F1742" s="10"/>
      <c r="G1742" s="11" t="s">
        <v>20</v>
      </c>
    </row>
    <row r="1743" spans="1:7" x14ac:dyDescent="0.2">
      <c r="A1743" s="12" t="s">
        <v>1</v>
      </c>
      <c r="B1743" s="13"/>
      <c r="C1743" s="14" t="s">
        <v>36</v>
      </c>
      <c r="D1743" s="13"/>
      <c r="E1743" s="343" t="s">
        <v>1903</v>
      </c>
      <c r="F1743" s="98"/>
      <c r="G1743" s="344" t="s">
        <v>1894</v>
      </c>
    </row>
    <row r="1744" spans="1:7" x14ac:dyDescent="0.2">
      <c r="A1744" s="17" t="s">
        <v>8</v>
      </c>
      <c r="B1744" s="100"/>
      <c r="C1744" s="19"/>
      <c r="D1744" s="4"/>
      <c r="E1744" s="1145"/>
      <c r="F1744" s="1146"/>
      <c r="G1744" s="20"/>
    </row>
    <row r="1745" spans="1:7" x14ac:dyDescent="0.2">
      <c r="A1745" s="21" t="s">
        <v>37</v>
      </c>
      <c r="B1745" s="22"/>
      <c r="C1745" s="22"/>
      <c r="D1745" s="22"/>
      <c r="E1745" s="23" t="s">
        <v>46</v>
      </c>
      <c r="F1745" s="24"/>
      <c r="G1745" s="20" t="s">
        <v>50</v>
      </c>
    </row>
    <row r="1746" spans="1:7" x14ac:dyDescent="0.2">
      <c r="A1746" s="6"/>
      <c r="B1746" s="99"/>
      <c r="C1746" s="8"/>
      <c r="D1746" s="8"/>
      <c r="E1746" s="1147"/>
      <c r="F1746" s="1148"/>
      <c r="G1746" s="25"/>
    </row>
    <row r="1747" spans="1:7" ht="26.25" thickBot="1" x14ac:dyDescent="0.25">
      <c r="A1747" s="210" t="s">
        <v>47</v>
      </c>
      <c r="B1747" s="28" t="s">
        <v>23</v>
      </c>
      <c r="C1747" s="28" t="s">
        <v>34</v>
      </c>
      <c r="D1747" s="110" t="s">
        <v>53</v>
      </c>
      <c r="E1747" s="114" t="s">
        <v>54</v>
      </c>
      <c r="F1747" s="111" t="s">
        <v>55</v>
      </c>
      <c r="G1747" s="112" t="s">
        <v>35</v>
      </c>
    </row>
    <row r="1748" spans="1:7" ht="13.5" thickTop="1" x14ac:dyDescent="0.2">
      <c r="A1748" s="345">
        <v>1</v>
      </c>
      <c r="B1748" s="382"/>
      <c r="C1748" s="352" t="s">
        <v>149</v>
      </c>
      <c r="D1748" s="351" t="s">
        <v>1732</v>
      </c>
      <c r="E1748" s="388">
        <v>50</v>
      </c>
      <c r="F1748" s="387">
        <v>200</v>
      </c>
      <c r="G1748" s="353">
        <f>F1748*E1748</f>
        <v>10000</v>
      </c>
    </row>
    <row r="1749" spans="1:7" x14ac:dyDescent="0.2">
      <c r="A1749" s="345"/>
      <c r="B1749" s="382"/>
      <c r="C1749" s="352"/>
      <c r="D1749" s="351" t="s">
        <v>1729</v>
      </c>
      <c r="E1749" s="388"/>
      <c r="F1749" s="387"/>
      <c r="G1749" s="353"/>
    </row>
    <row r="1750" spans="1:7" x14ac:dyDescent="0.2">
      <c r="A1750" s="345">
        <v>2</v>
      </c>
      <c r="B1750" s="389"/>
      <c r="C1750" s="352" t="s">
        <v>149</v>
      </c>
      <c r="D1750" s="357" t="s">
        <v>416</v>
      </c>
      <c r="E1750" s="390">
        <v>50</v>
      </c>
      <c r="F1750" s="384">
        <v>350</v>
      </c>
      <c r="G1750" s="353">
        <f>F1750*E1750</f>
        <v>17500</v>
      </c>
    </row>
    <row r="1751" spans="1:7" x14ac:dyDescent="0.2">
      <c r="A1751" s="345"/>
      <c r="B1751" s="389"/>
      <c r="C1751" s="352"/>
      <c r="D1751" s="357" t="s">
        <v>358</v>
      </c>
      <c r="E1751" s="390"/>
      <c r="F1751" s="384"/>
      <c r="G1751" s="353"/>
    </row>
    <row r="1752" spans="1:7" x14ac:dyDescent="0.2">
      <c r="A1752" s="345"/>
      <c r="B1752" s="389"/>
      <c r="C1752" s="352"/>
      <c r="D1752" s="357"/>
      <c r="E1752" s="390"/>
      <c r="F1752" s="384"/>
      <c r="G1752" s="353"/>
    </row>
    <row r="1753" spans="1:7" x14ac:dyDescent="0.2">
      <c r="A1753" s="345"/>
      <c r="B1753" s="389"/>
      <c r="C1753" s="352"/>
      <c r="D1753" s="357"/>
      <c r="E1753" s="390"/>
      <c r="F1753" s="384"/>
      <c r="G1753" s="353"/>
    </row>
    <row r="1754" spans="1:7" x14ac:dyDescent="0.2">
      <c r="A1754" s="345"/>
      <c r="B1754" s="391"/>
      <c r="C1754" s="366"/>
      <c r="D1754" s="364"/>
      <c r="E1754" s="388"/>
      <c r="F1754" s="560"/>
      <c r="G1754" s="353"/>
    </row>
    <row r="1755" spans="1:7" x14ac:dyDescent="0.2">
      <c r="A1755" s="345"/>
      <c r="B1755" s="382"/>
      <c r="C1755" s="352"/>
      <c r="D1755" s="364"/>
      <c r="E1755" s="395"/>
      <c r="F1755" s="432"/>
      <c r="G1755" s="353"/>
    </row>
    <row r="1756" spans="1:7" x14ac:dyDescent="0.2">
      <c r="A1756" s="345"/>
      <c r="B1756" s="394"/>
      <c r="C1756" s="352"/>
      <c r="D1756" s="357"/>
      <c r="E1756" s="395"/>
      <c r="F1756" s="432"/>
      <c r="G1756" s="353"/>
    </row>
    <row r="1757" spans="1:7" x14ac:dyDescent="0.2">
      <c r="A1757" s="345"/>
      <c r="B1757" s="389"/>
      <c r="C1757" s="352"/>
      <c r="D1757" s="357"/>
      <c r="E1757" s="388"/>
      <c r="F1757" s="623"/>
      <c r="G1757" s="353"/>
    </row>
    <row r="1758" spans="1:7" x14ac:dyDescent="0.2">
      <c r="A1758" s="345"/>
      <c r="B1758" s="397"/>
      <c r="C1758" s="352"/>
      <c r="D1758" s="357"/>
      <c r="E1758" s="398"/>
      <c r="F1758" s="432"/>
      <c r="G1758" s="353"/>
    </row>
    <row r="1759" spans="1:7" x14ac:dyDescent="0.2">
      <c r="A1759" s="345"/>
      <c r="B1759" s="397"/>
      <c r="C1759" s="352"/>
      <c r="D1759" s="365"/>
      <c r="E1759" s="398"/>
      <c r="F1759" s="432"/>
      <c r="G1759" s="353"/>
    </row>
    <row r="1760" spans="1:7" x14ac:dyDescent="0.2">
      <c r="A1760" s="345"/>
      <c r="B1760" s="382"/>
      <c r="C1760" s="352"/>
      <c r="D1760" s="365"/>
      <c r="E1760" s="388"/>
      <c r="F1760" s="432"/>
      <c r="G1760" s="353"/>
    </row>
    <row r="1761" spans="1:7" x14ac:dyDescent="0.2">
      <c r="A1761" s="345"/>
      <c r="B1761" s="382"/>
      <c r="C1761" s="352"/>
      <c r="D1761" s="364" t="s">
        <v>150</v>
      </c>
      <c r="E1761" s="398"/>
      <c r="F1761" s="432"/>
      <c r="G1761" s="353"/>
    </row>
    <row r="1762" spans="1:7" x14ac:dyDescent="0.2">
      <c r="A1762" s="345"/>
      <c r="B1762" s="394"/>
      <c r="C1762" s="352"/>
      <c r="D1762" s="365"/>
      <c r="E1762" s="395"/>
      <c r="F1762" s="561"/>
      <c r="G1762" s="353"/>
    </row>
    <row r="1763" spans="1:7" x14ac:dyDescent="0.2">
      <c r="A1763" s="345"/>
      <c r="B1763" s="389"/>
      <c r="C1763" s="352"/>
      <c r="D1763" s="400"/>
      <c r="E1763" s="395"/>
      <c r="F1763" s="561"/>
      <c r="G1763" s="353"/>
    </row>
    <row r="1764" spans="1:7" x14ac:dyDescent="0.2">
      <c r="A1764" s="345"/>
      <c r="B1764" s="389"/>
      <c r="C1764" s="352"/>
      <c r="D1764" s="365" t="s">
        <v>483</v>
      </c>
      <c r="E1764" s="395"/>
      <c r="F1764" s="561"/>
      <c r="G1764" s="353"/>
    </row>
    <row r="1765" spans="1:7" x14ac:dyDescent="0.2">
      <c r="A1765" s="29"/>
      <c r="B1765" s="101"/>
      <c r="C1765" s="41"/>
      <c r="D1765" s="365"/>
      <c r="E1765" s="104"/>
      <c r="F1765" s="279"/>
      <c r="G1765" s="353"/>
    </row>
    <row r="1766" spans="1:7" x14ac:dyDescent="0.2">
      <c r="A1766" s="29"/>
      <c r="B1766" s="101"/>
      <c r="C1766" s="352"/>
      <c r="D1766" s="357"/>
      <c r="E1766" s="104"/>
      <c r="F1766" s="279"/>
      <c r="G1766" s="353"/>
    </row>
    <row r="1767" spans="1:7" x14ac:dyDescent="0.2">
      <c r="A1767" s="29"/>
      <c r="B1767" s="101"/>
      <c r="C1767" s="41"/>
      <c r="D1767" s="357"/>
      <c r="E1767" s="104"/>
      <c r="F1767" s="279"/>
      <c r="G1767" s="353"/>
    </row>
    <row r="1768" spans="1:7" x14ac:dyDescent="0.2">
      <c r="A1768" s="29"/>
      <c r="B1768" s="101"/>
      <c r="C1768" s="41"/>
      <c r="D1768" s="425"/>
      <c r="E1768" s="104"/>
      <c r="F1768" s="279"/>
      <c r="G1768" s="353"/>
    </row>
    <row r="1769" spans="1:7" x14ac:dyDescent="0.2">
      <c r="A1769" s="29"/>
      <c r="B1769" s="101"/>
      <c r="C1769" s="352"/>
      <c r="D1769" s="365"/>
      <c r="E1769" s="104"/>
      <c r="F1769" s="279"/>
      <c r="G1769" s="353"/>
    </row>
    <row r="1770" spans="1:7" x14ac:dyDescent="0.2">
      <c r="A1770" s="29"/>
      <c r="B1770" s="101"/>
      <c r="C1770" s="41"/>
      <c r="D1770" s="365"/>
      <c r="E1770" s="104"/>
      <c r="F1770" s="279"/>
      <c r="G1770" s="353"/>
    </row>
    <row r="1771" spans="1:7" x14ac:dyDescent="0.2">
      <c r="A1771" s="29"/>
      <c r="B1771" s="101"/>
      <c r="C1771" s="352"/>
      <c r="D1771" s="365"/>
      <c r="E1771" s="104"/>
      <c r="F1771" s="279"/>
      <c r="G1771" s="353"/>
    </row>
    <row r="1772" spans="1:7" x14ac:dyDescent="0.2">
      <c r="A1772" s="29"/>
      <c r="B1772" s="101"/>
      <c r="C1772" s="41"/>
      <c r="D1772" s="365"/>
      <c r="E1772" s="104"/>
      <c r="F1772" s="279"/>
      <c r="G1772" s="353"/>
    </row>
    <row r="1773" spans="1:7" x14ac:dyDescent="0.2">
      <c r="A1773" s="29"/>
      <c r="B1773" s="101"/>
      <c r="C1773" s="352"/>
      <c r="D1773" s="357"/>
      <c r="E1773" s="108"/>
      <c r="F1773" s="69"/>
      <c r="G1773" s="353"/>
    </row>
    <row r="1774" spans="1:7" x14ac:dyDescent="0.2">
      <c r="A1774" s="29"/>
      <c r="B1774" s="101"/>
      <c r="C1774" s="41"/>
      <c r="D1774" s="339"/>
      <c r="E1774" s="153"/>
      <c r="F1774" s="69"/>
      <c r="G1774" s="353"/>
    </row>
    <row r="1775" spans="1:7" x14ac:dyDescent="0.2">
      <c r="A1775" s="29"/>
      <c r="B1775" s="101"/>
      <c r="C1775" s="352"/>
      <c r="D1775" s="400"/>
      <c r="E1775" s="102"/>
      <c r="F1775" s="69"/>
      <c r="G1775" s="353"/>
    </row>
    <row r="1776" spans="1:7" x14ac:dyDescent="0.2">
      <c r="A1776" s="29"/>
      <c r="B1776" s="101"/>
      <c r="C1776" s="352"/>
      <c r="D1776" s="400"/>
      <c r="E1776" s="102"/>
      <c r="F1776" s="69"/>
      <c r="G1776" s="353"/>
    </row>
    <row r="1777" spans="1:7" x14ac:dyDescent="0.2">
      <c r="A1777" s="29"/>
      <c r="B1777" s="101"/>
      <c r="C1777" s="31"/>
      <c r="D1777" s="400"/>
      <c r="E1777" s="131"/>
      <c r="F1777" s="280"/>
      <c r="G1777" s="353"/>
    </row>
    <row r="1778" spans="1:7" x14ac:dyDescent="0.2">
      <c r="A1778" s="29"/>
      <c r="B1778" s="101"/>
      <c r="C1778" s="352"/>
      <c r="D1778" s="406"/>
      <c r="E1778" s="108"/>
      <c r="F1778" s="276"/>
      <c r="G1778" s="353"/>
    </row>
    <row r="1779" spans="1:7" x14ac:dyDescent="0.2">
      <c r="A1779" s="29"/>
      <c r="B1779" s="101"/>
      <c r="C1779" s="41"/>
      <c r="D1779" s="364"/>
      <c r="E1779" s="108"/>
      <c r="F1779" s="276"/>
      <c r="G1779" s="353"/>
    </row>
    <row r="1780" spans="1:7" x14ac:dyDescent="0.2">
      <c r="A1780" s="29"/>
      <c r="B1780" s="101"/>
      <c r="C1780" s="352"/>
      <c r="E1780" s="108"/>
      <c r="F1780" s="149"/>
      <c r="G1780" s="353"/>
    </row>
    <row r="1781" spans="1:7" x14ac:dyDescent="0.2">
      <c r="A1781" s="61"/>
      <c r="B1781" s="101"/>
      <c r="C1781" s="41"/>
      <c r="D1781" s="364"/>
      <c r="E1781" s="108"/>
      <c r="F1781" s="149"/>
      <c r="G1781" s="353"/>
    </row>
    <row r="1782" spans="1:7" ht="13.5" thickBot="1" x14ac:dyDescent="0.25">
      <c r="A1782" s="212"/>
      <c r="B1782" s="132"/>
      <c r="C1782" s="115"/>
      <c r="D1782" s="115"/>
      <c r="E1782" s="132"/>
      <c r="F1782" s="49" t="s">
        <v>15</v>
      </c>
      <c r="G1782" s="213">
        <f>SUM(G1748:G1781)</f>
        <v>27500</v>
      </c>
    </row>
    <row r="1783" spans="1:7" ht="13.5" thickTop="1" x14ac:dyDescent="0.2">
      <c r="A1783" s="1149" t="s">
        <v>1733</v>
      </c>
      <c r="B1783" s="1150"/>
      <c r="C1783" s="1150"/>
      <c r="D1783" s="1150"/>
      <c r="E1783" s="1150"/>
      <c r="F1783" s="1150"/>
      <c r="G1783" s="1151"/>
    </row>
    <row r="1784" spans="1:7" ht="13.5" thickBot="1" x14ac:dyDescent="0.25">
      <c r="A1784" s="359" t="s">
        <v>8</v>
      </c>
      <c r="B1784" s="103"/>
      <c r="C1784" s="355" t="s">
        <v>1734</v>
      </c>
      <c r="D1784" s="54"/>
      <c r="E1784" s="103"/>
      <c r="F1784" s="55"/>
      <c r="G1784" s="56"/>
    </row>
    <row r="1785" spans="1:7" ht="13.5" thickTop="1" x14ac:dyDescent="0.2">
      <c r="A1785" s="1130"/>
      <c r="B1785" s="1131"/>
      <c r="C1785" s="1131"/>
      <c r="D1785" s="57" t="s">
        <v>11</v>
      </c>
      <c r="E1785" s="1132" t="s">
        <v>12</v>
      </c>
      <c r="F1785" s="1132"/>
      <c r="G1785" s="1133"/>
    </row>
    <row r="1786" spans="1:7" x14ac:dyDescent="0.2">
      <c r="A1786" s="1134" t="s">
        <v>17</v>
      </c>
      <c r="B1786" s="1135"/>
      <c r="C1786" s="1135"/>
      <c r="D1786" s="39"/>
      <c r="E1786" s="1136"/>
      <c r="F1786" s="1137"/>
      <c r="G1786" s="1138"/>
    </row>
    <row r="1787" spans="1:7" x14ac:dyDescent="0.2">
      <c r="A1787" s="1134" t="s">
        <v>38</v>
      </c>
      <c r="B1787" s="1135"/>
      <c r="C1787" s="1135"/>
      <c r="D1787" s="73" t="s">
        <v>478</v>
      </c>
      <c r="E1787" s="1139" t="s">
        <v>142</v>
      </c>
      <c r="F1787" s="1139"/>
      <c r="G1787" s="1140"/>
    </row>
    <row r="1788" spans="1:7" ht="13.5" thickBot="1" x14ac:dyDescent="0.25">
      <c r="A1788" s="1141" t="s">
        <v>39</v>
      </c>
      <c r="B1788" s="1142"/>
      <c r="C1788" s="1142"/>
      <c r="D1788" s="91" t="s">
        <v>479</v>
      </c>
      <c r="E1788" s="1143" t="s">
        <v>0</v>
      </c>
      <c r="F1788" s="1143"/>
      <c r="G1788" s="1144"/>
    </row>
    <row r="1789" spans="1:7" ht="16.5" x14ac:dyDescent="0.25">
      <c r="A1789" s="1152" t="s">
        <v>29</v>
      </c>
      <c r="B1789" s="1153"/>
      <c r="C1789" s="1153"/>
      <c r="D1789" s="1153"/>
      <c r="E1789" s="1153"/>
      <c r="F1789" s="1153"/>
      <c r="G1789" s="1154"/>
    </row>
    <row r="1790" spans="1:7" x14ac:dyDescent="0.2">
      <c r="A1790" s="1155" t="s">
        <v>48</v>
      </c>
      <c r="B1790" s="1156"/>
      <c r="C1790" s="1156"/>
      <c r="D1790" s="1156"/>
      <c r="E1790" s="1156"/>
      <c r="F1790" s="1156"/>
      <c r="G1790" s="1157"/>
    </row>
    <row r="1791" spans="1:7" x14ac:dyDescent="0.2">
      <c r="A1791" s="1158" t="s">
        <v>49</v>
      </c>
      <c r="B1791" s="1159"/>
      <c r="C1791" s="1159"/>
      <c r="D1791" s="1159"/>
      <c r="E1791" s="1159"/>
      <c r="F1791" s="1159"/>
      <c r="G1791" s="1160"/>
    </row>
    <row r="1792" spans="1:7" x14ac:dyDescent="0.2">
      <c r="A1792" s="6"/>
      <c r="B1792" s="99"/>
      <c r="C1792" s="8"/>
      <c r="D1792" s="9"/>
      <c r="E1792" s="99"/>
      <c r="F1792" s="10"/>
      <c r="G1792" s="11" t="s">
        <v>20</v>
      </c>
    </row>
    <row r="1793" spans="1:7" x14ac:dyDescent="0.2">
      <c r="A1793" s="12" t="s">
        <v>1</v>
      </c>
      <c r="B1793" s="13"/>
      <c r="C1793" s="14" t="s">
        <v>36</v>
      </c>
      <c r="D1793" s="13"/>
      <c r="E1793" s="343" t="s">
        <v>1904</v>
      </c>
      <c r="F1793" s="98"/>
      <c r="G1793" s="344" t="s">
        <v>1894</v>
      </c>
    </row>
    <row r="1794" spans="1:7" x14ac:dyDescent="0.2">
      <c r="A1794" s="17" t="s">
        <v>8</v>
      </c>
      <c r="B1794" s="100"/>
      <c r="C1794" s="19"/>
      <c r="D1794" s="4"/>
      <c r="E1794" s="1145"/>
      <c r="F1794" s="1146"/>
      <c r="G1794" s="20"/>
    </row>
    <row r="1795" spans="1:7" x14ac:dyDescent="0.2">
      <c r="A1795" s="21" t="s">
        <v>37</v>
      </c>
      <c r="B1795" s="22"/>
      <c r="C1795" s="22"/>
      <c r="D1795" s="22"/>
      <c r="E1795" s="23" t="s">
        <v>46</v>
      </c>
      <c r="F1795" s="24"/>
      <c r="G1795" s="20" t="s">
        <v>50</v>
      </c>
    </row>
    <row r="1796" spans="1:7" x14ac:dyDescent="0.2">
      <c r="A1796" s="6"/>
      <c r="B1796" s="99"/>
      <c r="C1796" s="8"/>
      <c r="D1796" s="8"/>
      <c r="E1796" s="1147"/>
      <c r="F1796" s="1148"/>
      <c r="G1796" s="25"/>
    </row>
    <row r="1797" spans="1:7" ht="26.25" thickBot="1" x14ac:dyDescent="0.25">
      <c r="A1797" s="210" t="s">
        <v>47</v>
      </c>
      <c r="B1797" s="28" t="s">
        <v>23</v>
      </c>
      <c r="C1797" s="28" t="s">
        <v>34</v>
      </c>
      <c r="D1797" s="110" t="s">
        <v>53</v>
      </c>
      <c r="E1797" s="114" t="s">
        <v>54</v>
      </c>
      <c r="F1797" s="111" t="s">
        <v>55</v>
      </c>
      <c r="G1797" s="112" t="s">
        <v>35</v>
      </c>
    </row>
    <row r="1798" spans="1:7" ht="13.5" thickTop="1" x14ac:dyDescent="0.2">
      <c r="A1798" s="345">
        <v>1</v>
      </c>
      <c r="B1798" s="382"/>
      <c r="C1798" s="352" t="s">
        <v>149</v>
      </c>
      <c r="D1798" s="351" t="s">
        <v>1735</v>
      </c>
      <c r="E1798" s="388">
        <v>40</v>
      </c>
      <c r="F1798" s="387">
        <v>200</v>
      </c>
      <c r="G1798" s="353">
        <f>F1798*E1798</f>
        <v>8000</v>
      </c>
    </row>
    <row r="1799" spans="1:7" x14ac:dyDescent="0.2">
      <c r="A1799" s="345"/>
      <c r="B1799" s="382"/>
      <c r="C1799" s="352"/>
      <c r="D1799" s="351" t="s">
        <v>971</v>
      </c>
      <c r="E1799" s="388"/>
      <c r="F1799" s="387"/>
      <c r="G1799" s="353"/>
    </row>
    <row r="1800" spans="1:7" x14ac:dyDescent="0.2">
      <c r="A1800" s="345">
        <v>2</v>
      </c>
      <c r="B1800" s="389"/>
      <c r="C1800" s="352" t="s">
        <v>149</v>
      </c>
      <c r="D1800" s="357" t="s">
        <v>416</v>
      </c>
      <c r="E1800" s="390">
        <v>40</v>
      </c>
      <c r="F1800" s="384">
        <v>350</v>
      </c>
      <c r="G1800" s="353">
        <f>F1800*E1800</f>
        <v>14000</v>
      </c>
    </row>
    <row r="1801" spans="1:7" x14ac:dyDescent="0.2">
      <c r="A1801" s="345"/>
      <c r="B1801" s="389"/>
      <c r="C1801" s="352"/>
      <c r="D1801" s="357" t="s">
        <v>358</v>
      </c>
      <c r="E1801" s="390"/>
      <c r="F1801" s="384"/>
      <c r="G1801" s="353"/>
    </row>
    <row r="1802" spans="1:7" x14ac:dyDescent="0.2">
      <c r="A1802" s="345"/>
      <c r="B1802" s="389"/>
      <c r="C1802" s="352"/>
      <c r="D1802" s="357"/>
      <c r="E1802" s="390"/>
      <c r="F1802" s="384"/>
      <c r="G1802" s="353"/>
    </row>
    <row r="1803" spans="1:7" x14ac:dyDescent="0.2">
      <c r="A1803" s="345"/>
      <c r="B1803" s="389"/>
      <c r="C1803" s="352"/>
      <c r="D1803" s="357"/>
      <c r="E1803" s="390"/>
      <c r="F1803" s="384"/>
      <c r="G1803" s="353"/>
    </row>
    <row r="1804" spans="1:7" x14ac:dyDescent="0.2">
      <c r="A1804" s="345"/>
      <c r="B1804" s="391"/>
      <c r="C1804" s="366"/>
      <c r="D1804" s="364"/>
      <c r="E1804" s="388"/>
      <c r="F1804" s="560"/>
      <c r="G1804" s="353"/>
    </row>
    <row r="1805" spans="1:7" x14ac:dyDescent="0.2">
      <c r="A1805" s="345"/>
      <c r="B1805" s="382"/>
      <c r="C1805" s="352"/>
      <c r="D1805" s="364"/>
      <c r="E1805" s="395"/>
      <c r="F1805" s="432"/>
      <c r="G1805" s="353"/>
    </row>
    <row r="1806" spans="1:7" x14ac:dyDescent="0.2">
      <c r="A1806" s="345"/>
      <c r="B1806" s="394"/>
      <c r="C1806" s="352"/>
      <c r="D1806" s="357"/>
      <c r="E1806" s="395"/>
      <c r="F1806" s="432"/>
      <c r="G1806" s="353"/>
    </row>
    <row r="1807" spans="1:7" x14ac:dyDescent="0.2">
      <c r="A1807" s="345"/>
      <c r="B1807" s="389"/>
      <c r="C1807" s="352"/>
      <c r="D1807" s="357"/>
      <c r="E1807" s="388"/>
      <c r="F1807" s="623"/>
      <c r="G1807" s="353"/>
    </row>
    <row r="1808" spans="1:7" x14ac:dyDescent="0.2">
      <c r="A1808" s="345"/>
      <c r="B1808" s="397"/>
      <c r="C1808" s="352"/>
      <c r="D1808" s="357"/>
      <c r="E1808" s="398"/>
      <c r="F1808" s="432"/>
      <c r="G1808" s="353"/>
    </row>
    <row r="1809" spans="1:7" x14ac:dyDescent="0.2">
      <c r="A1809" s="345"/>
      <c r="B1809" s="397"/>
      <c r="C1809" s="352"/>
      <c r="D1809" s="365"/>
      <c r="E1809" s="398"/>
      <c r="F1809" s="432"/>
      <c r="G1809" s="353"/>
    </row>
    <row r="1810" spans="1:7" x14ac:dyDescent="0.2">
      <c r="A1810" s="345"/>
      <c r="B1810" s="382"/>
      <c r="C1810" s="352"/>
      <c r="D1810" s="365"/>
      <c r="E1810" s="388"/>
      <c r="F1810" s="432"/>
      <c r="G1810" s="353"/>
    </row>
    <row r="1811" spans="1:7" x14ac:dyDescent="0.2">
      <c r="A1811" s="345"/>
      <c r="B1811" s="382"/>
      <c r="C1811" s="352"/>
      <c r="D1811" s="364" t="s">
        <v>150</v>
      </c>
      <c r="E1811" s="398"/>
      <c r="F1811" s="432"/>
      <c r="G1811" s="353"/>
    </row>
    <row r="1812" spans="1:7" x14ac:dyDescent="0.2">
      <c r="A1812" s="345"/>
      <c r="B1812" s="394"/>
      <c r="C1812" s="352"/>
      <c r="D1812" s="365"/>
      <c r="E1812" s="395"/>
      <c r="F1812" s="561"/>
      <c r="G1812" s="353"/>
    </row>
    <row r="1813" spans="1:7" x14ac:dyDescent="0.2">
      <c r="A1813" s="345"/>
      <c r="B1813" s="389"/>
      <c r="C1813" s="352"/>
      <c r="D1813" s="400"/>
      <c r="E1813" s="395"/>
      <c r="F1813" s="561"/>
      <c r="G1813" s="353"/>
    </row>
    <row r="1814" spans="1:7" x14ac:dyDescent="0.2">
      <c r="A1814" s="345"/>
      <c r="B1814" s="389"/>
      <c r="C1814" s="352"/>
      <c r="D1814" s="365" t="s">
        <v>483</v>
      </c>
      <c r="E1814" s="395"/>
      <c r="F1814" s="561"/>
      <c r="G1814" s="353"/>
    </row>
    <row r="1815" spans="1:7" x14ac:dyDescent="0.2">
      <c r="A1815" s="29"/>
      <c r="B1815" s="101"/>
      <c r="C1815" s="41"/>
      <c r="D1815" s="365"/>
      <c r="E1815" s="104"/>
      <c r="F1815" s="279"/>
      <c r="G1815" s="353"/>
    </row>
    <row r="1816" spans="1:7" x14ac:dyDescent="0.2">
      <c r="A1816" s="29"/>
      <c r="B1816" s="101"/>
      <c r="C1816" s="352"/>
      <c r="D1816" s="357"/>
      <c r="E1816" s="104"/>
      <c r="F1816" s="279"/>
      <c r="G1816" s="353"/>
    </row>
    <row r="1817" spans="1:7" x14ac:dyDescent="0.2">
      <c r="A1817" s="29"/>
      <c r="B1817" s="101"/>
      <c r="C1817" s="41"/>
      <c r="D1817" s="357"/>
      <c r="E1817" s="104"/>
      <c r="F1817" s="279"/>
      <c r="G1817" s="353"/>
    </row>
    <row r="1818" spans="1:7" x14ac:dyDescent="0.2">
      <c r="A1818" s="29"/>
      <c r="B1818" s="101"/>
      <c r="C1818" s="41"/>
      <c r="D1818" s="425"/>
      <c r="E1818" s="104"/>
      <c r="F1818" s="279"/>
      <c r="G1818" s="353"/>
    </row>
    <row r="1819" spans="1:7" x14ac:dyDescent="0.2">
      <c r="A1819" s="29"/>
      <c r="B1819" s="101"/>
      <c r="C1819" s="352"/>
      <c r="D1819" s="365"/>
      <c r="E1819" s="104"/>
      <c r="F1819" s="279"/>
      <c r="G1819" s="353"/>
    </row>
    <row r="1820" spans="1:7" x14ac:dyDescent="0.2">
      <c r="A1820" s="29"/>
      <c r="B1820" s="101"/>
      <c r="C1820" s="41"/>
      <c r="D1820" s="365"/>
      <c r="E1820" s="104"/>
      <c r="F1820" s="279"/>
      <c r="G1820" s="353"/>
    </row>
    <row r="1821" spans="1:7" x14ac:dyDescent="0.2">
      <c r="A1821" s="29"/>
      <c r="B1821" s="101"/>
      <c r="C1821" s="352"/>
      <c r="D1821" s="365"/>
      <c r="E1821" s="104"/>
      <c r="F1821" s="279"/>
      <c r="G1821" s="353"/>
    </row>
    <row r="1822" spans="1:7" x14ac:dyDescent="0.2">
      <c r="A1822" s="29"/>
      <c r="B1822" s="101"/>
      <c r="C1822" s="41"/>
      <c r="D1822" s="365"/>
      <c r="E1822" s="104"/>
      <c r="F1822" s="279"/>
      <c r="G1822" s="353"/>
    </row>
    <row r="1823" spans="1:7" x14ac:dyDescent="0.2">
      <c r="A1823" s="29"/>
      <c r="B1823" s="101"/>
      <c r="C1823" s="352"/>
      <c r="D1823" s="357" t="s">
        <v>483</v>
      </c>
      <c r="E1823" s="108"/>
      <c r="F1823" s="69"/>
      <c r="G1823" s="353"/>
    </row>
    <row r="1824" spans="1:7" x14ac:dyDescent="0.2">
      <c r="A1824" s="29"/>
      <c r="B1824" s="101"/>
      <c r="C1824" s="41"/>
      <c r="D1824" s="339"/>
      <c r="E1824" s="153"/>
      <c r="F1824" s="69"/>
      <c r="G1824" s="353"/>
    </row>
    <row r="1825" spans="1:7" x14ac:dyDescent="0.2">
      <c r="A1825" s="29"/>
      <c r="B1825" s="101"/>
      <c r="C1825" s="352"/>
      <c r="D1825" s="400"/>
      <c r="E1825" s="102"/>
      <c r="F1825" s="69"/>
      <c r="G1825" s="353"/>
    </row>
    <row r="1826" spans="1:7" x14ac:dyDescent="0.2">
      <c r="A1826" s="29"/>
      <c r="B1826" s="101"/>
      <c r="C1826" s="352"/>
      <c r="D1826" s="400"/>
      <c r="E1826" s="102"/>
      <c r="F1826" s="69"/>
      <c r="G1826" s="353"/>
    </row>
    <row r="1827" spans="1:7" x14ac:dyDescent="0.2">
      <c r="A1827" s="29"/>
      <c r="B1827" s="101"/>
      <c r="C1827" s="31"/>
      <c r="D1827" s="400" t="s">
        <v>8</v>
      </c>
      <c r="E1827" s="131"/>
      <c r="F1827" s="280"/>
      <c r="G1827" s="353"/>
    </row>
    <row r="1828" spans="1:7" x14ac:dyDescent="0.2">
      <c r="A1828" s="29"/>
      <c r="B1828" s="101"/>
      <c r="C1828" s="352"/>
      <c r="D1828" s="406"/>
      <c r="E1828" s="108"/>
      <c r="F1828" s="276"/>
      <c r="G1828" s="353"/>
    </row>
    <row r="1829" spans="1:7" x14ac:dyDescent="0.2">
      <c r="A1829" s="29"/>
      <c r="B1829" s="101"/>
      <c r="C1829" s="41"/>
      <c r="D1829" s="364"/>
      <c r="E1829" s="108"/>
      <c r="F1829" s="276"/>
      <c r="G1829" s="353"/>
    </row>
    <row r="1830" spans="1:7" x14ac:dyDescent="0.2">
      <c r="A1830" s="29"/>
      <c r="B1830" s="101"/>
      <c r="C1830" s="352"/>
      <c r="E1830" s="108"/>
      <c r="F1830" s="149"/>
      <c r="G1830" s="353"/>
    </row>
    <row r="1831" spans="1:7" x14ac:dyDescent="0.2">
      <c r="A1831" s="61"/>
      <c r="B1831" s="101"/>
      <c r="C1831" s="41"/>
      <c r="D1831" s="364"/>
      <c r="E1831" s="108"/>
      <c r="F1831" s="149"/>
      <c r="G1831" s="353"/>
    </row>
    <row r="1832" spans="1:7" ht="13.5" thickBot="1" x14ac:dyDescent="0.25">
      <c r="A1832" s="212"/>
      <c r="B1832" s="132"/>
      <c r="C1832" s="115"/>
      <c r="D1832" s="115"/>
      <c r="E1832" s="132"/>
      <c r="F1832" s="49" t="s">
        <v>15</v>
      </c>
      <c r="G1832" s="213">
        <f>SUM(G1798:G1831)</f>
        <v>22000</v>
      </c>
    </row>
    <row r="1833" spans="1:7" ht="13.5" thickTop="1" x14ac:dyDescent="0.2">
      <c r="A1833" s="1149" t="s">
        <v>1736</v>
      </c>
      <c r="B1833" s="1150"/>
      <c r="C1833" s="1150"/>
      <c r="D1833" s="1150"/>
      <c r="E1833" s="1150"/>
      <c r="F1833" s="1150"/>
      <c r="G1833" s="1151"/>
    </row>
    <row r="1834" spans="1:7" ht="13.5" thickBot="1" x14ac:dyDescent="0.25">
      <c r="A1834" s="359" t="s">
        <v>8</v>
      </c>
      <c r="B1834" s="103"/>
      <c r="C1834" s="355" t="s">
        <v>1737</v>
      </c>
      <c r="D1834" s="54"/>
      <c r="E1834" s="103"/>
      <c r="F1834" s="55"/>
      <c r="G1834" s="56"/>
    </row>
    <row r="1835" spans="1:7" ht="13.5" thickTop="1" x14ac:dyDescent="0.2">
      <c r="A1835" s="1130"/>
      <c r="B1835" s="1131"/>
      <c r="C1835" s="1131"/>
      <c r="D1835" s="57" t="s">
        <v>11</v>
      </c>
      <c r="E1835" s="1132" t="s">
        <v>12</v>
      </c>
      <c r="F1835" s="1132"/>
      <c r="G1835" s="1133"/>
    </row>
    <row r="1836" spans="1:7" x14ac:dyDescent="0.2">
      <c r="A1836" s="1134" t="s">
        <v>17</v>
      </c>
      <c r="B1836" s="1135"/>
      <c r="C1836" s="1135"/>
      <c r="D1836" s="39"/>
      <c r="E1836" s="1136"/>
      <c r="F1836" s="1137"/>
      <c r="G1836" s="1138"/>
    </row>
    <row r="1837" spans="1:7" x14ac:dyDescent="0.2">
      <c r="A1837" s="1134" t="s">
        <v>38</v>
      </c>
      <c r="B1837" s="1135"/>
      <c r="C1837" s="1135"/>
      <c r="D1837" s="73" t="s">
        <v>478</v>
      </c>
      <c r="E1837" s="1139" t="s">
        <v>142</v>
      </c>
      <c r="F1837" s="1139"/>
      <c r="G1837" s="1140"/>
    </row>
    <row r="1838" spans="1:7" ht="13.5" thickBot="1" x14ac:dyDescent="0.25">
      <c r="A1838" s="1141" t="s">
        <v>39</v>
      </c>
      <c r="B1838" s="1142"/>
      <c r="C1838" s="1142"/>
      <c r="D1838" s="91" t="s">
        <v>479</v>
      </c>
      <c r="E1838" s="1143" t="s">
        <v>0</v>
      </c>
      <c r="F1838" s="1143"/>
      <c r="G1838" s="1144"/>
    </row>
    <row r="1839" spans="1:7" ht="16.5" x14ac:dyDescent="0.25">
      <c r="A1839" s="1152" t="s">
        <v>29</v>
      </c>
      <c r="B1839" s="1153"/>
      <c r="C1839" s="1153"/>
      <c r="D1839" s="1153"/>
      <c r="E1839" s="1153"/>
      <c r="F1839" s="1153"/>
      <c r="G1839" s="1154"/>
    </row>
    <row r="1840" spans="1:7" x14ac:dyDescent="0.2">
      <c r="A1840" s="1155" t="s">
        <v>48</v>
      </c>
      <c r="B1840" s="1156"/>
      <c r="C1840" s="1156"/>
      <c r="D1840" s="1156"/>
      <c r="E1840" s="1156"/>
      <c r="F1840" s="1156"/>
      <c r="G1840" s="1157"/>
    </row>
    <row r="1841" spans="1:7" x14ac:dyDescent="0.2">
      <c r="A1841" s="1158" t="s">
        <v>49</v>
      </c>
      <c r="B1841" s="1159"/>
      <c r="C1841" s="1159"/>
      <c r="D1841" s="1159"/>
      <c r="E1841" s="1159"/>
      <c r="F1841" s="1159"/>
      <c r="G1841" s="1160"/>
    </row>
    <row r="1842" spans="1:7" x14ac:dyDescent="0.2">
      <c r="A1842" s="6"/>
      <c r="B1842" s="99"/>
      <c r="C1842" s="8"/>
      <c r="D1842" s="9"/>
      <c r="E1842" s="99"/>
      <c r="F1842" s="10"/>
      <c r="G1842" s="11" t="s">
        <v>20</v>
      </c>
    </row>
    <row r="1843" spans="1:7" x14ac:dyDescent="0.2">
      <c r="A1843" s="12" t="s">
        <v>1</v>
      </c>
      <c r="B1843" s="13"/>
      <c r="C1843" s="14" t="s">
        <v>36</v>
      </c>
      <c r="D1843" s="13"/>
      <c r="E1843" s="343" t="s">
        <v>1800</v>
      </c>
      <c r="F1843" s="98"/>
      <c r="G1843" s="344" t="s">
        <v>1691</v>
      </c>
    </row>
    <row r="1844" spans="1:7" x14ac:dyDescent="0.2">
      <c r="A1844" s="17" t="s">
        <v>8</v>
      </c>
      <c r="B1844" s="100"/>
      <c r="C1844" s="19"/>
      <c r="D1844" s="4"/>
      <c r="E1844" s="1145"/>
      <c r="F1844" s="1146"/>
      <c r="G1844" s="20"/>
    </row>
    <row r="1845" spans="1:7" x14ac:dyDescent="0.2">
      <c r="A1845" s="21" t="s">
        <v>37</v>
      </c>
      <c r="B1845" s="22"/>
      <c r="C1845" s="22"/>
      <c r="D1845" s="22"/>
      <c r="E1845" s="23" t="s">
        <v>46</v>
      </c>
      <c r="F1845" s="24"/>
      <c r="G1845" s="20" t="s">
        <v>50</v>
      </c>
    </row>
    <row r="1846" spans="1:7" x14ac:dyDescent="0.2">
      <c r="A1846" s="6"/>
      <c r="B1846" s="99"/>
      <c r="C1846" s="8"/>
      <c r="D1846" s="8"/>
      <c r="E1846" s="1147"/>
      <c r="F1846" s="1148"/>
      <c r="G1846" s="25"/>
    </row>
    <row r="1847" spans="1:7" ht="26.25" thickBot="1" x14ac:dyDescent="0.25">
      <c r="A1847" s="210" t="s">
        <v>47</v>
      </c>
      <c r="B1847" s="28" t="s">
        <v>23</v>
      </c>
      <c r="C1847" s="28" t="s">
        <v>34</v>
      </c>
      <c r="D1847" s="110" t="s">
        <v>53</v>
      </c>
      <c r="E1847" s="114" t="s">
        <v>54</v>
      </c>
      <c r="F1847" s="111" t="s">
        <v>55</v>
      </c>
      <c r="G1847" s="112" t="s">
        <v>35</v>
      </c>
    </row>
    <row r="1848" spans="1:7" ht="13.5" thickTop="1" x14ac:dyDescent="0.2">
      <c r="A1848" s="345">
        <v>1</v>
      </c>
      <c r="B1848" s="382"/>
      <c r="C1848" s="352" t="s">
        <v>149</v>
      </c>
      <c r="D1848" s="351" t="s">
        <v>1747</v>
      </c>
      <c r="E1848" s="388">
        <v>30</v>
      </c>
      <c r="F1848" s="387">
        <v>200</v>
      </c>
      <c r="G1848" s="353">
        <f>F1848*E1848</f>
        <v>6000</v>
      </c>
    </row>
    <row r="1849" spans="1:7" x14ac:dyDescent="0.2">
      <c r="A1849" s="345"/>
      <c r="B1849" s="382"/>
      <c r="C1849" s="352"/>
      <c r="D1849" s="351" t="s">
        <v>415</v>
      </c>
      <c r="E1849" s="388"/>
      <c r="F1849" s="387"/>
      <c r="G1849" s="353"/>
    </row>
    <row r="1850" spans="1:7" x14ac:dyDescent="0.2">
      <c r="A1850" s="345">
        <v>2</v>
      </c>
      <c r="B1850" s="389"/>
      <c r="C1850" s="352" t="s">
        <v>149</v>
      </c>
      <c r="D1850" s="357" t="s">
        <v>416</v>
      </c>
      <c r="E1850" s="390">
        <v>30</v>
      </c>
      <c r="F1850" s="384">
        <v>350</v>
      </c>
      <c r="G1850" s="353">
        <f>F1850*E1850</f>
        <v>10500</v>
      </c>
    </row>
    <row r="1851" spans="1:7" x14ac:dyDescent="0.2">
      <c r="A1851" s="345"/>
      <c r="B1851" s="389"/>
      <c r="C1851" s="352"/>
      <c r="D1851" s="357" t="s">
        <v>358</v>
      </c>
      <c r="E1851" s="390"/>
      <c r="F1851" s="384"/>
      <c r="G1851" s="353"/>
    </row>
    <row r="1852" spans="1:7" x14ac:dyDescent="0.2">
      <c r="A1852" s="345"/>
      <c r="B1852" s="389"/>
      <c r="C1852" s="352"/>
      <c r="D1852" s="357"/>
      <c r="E1852" s="390"/>
      <c r="F1852" s="384"/>
      <c r="G1852" s="353"/>
    </row>
    <row r="1853" spans="1:7" x14ac:dyDescent="0.2">
      <c r="A1853" s="345"/>
      <c r="B1853" s="389"/>
      <c r="C1853" s="352"/>
      <c r="D1853" s="357"/>
      <c r="E1853" s="390"/>
      <c r="F1853" s="384"/>
      <c r="G1853" s="353"/>
    </row>
    <row r="1854" spans="1:7" x14ac:dyDescent="0.2">
      <c r="A1854" s="345"/>
      <c r="B1854" s="391"/>
      <c r="C1854" s="366"/>
      <c r="D1854" s="364"/>
      <c r="E1854" s="388"/>
      <c r="F1854" s="560"/>
      <c r="G1854" s="353"/>
    </row>
    <row r="1855" spans="1:7" x14ac:dyDescent="0.2">
      <c r="A1855" s="345"/>
      <c r="B1855" s="382"/>
      <c r="C1855" s="352"/>
      <c r="D1855" s="364"/>
      <c r="E1855" s="395"/>
      <c r="F1855" s="432"/>
      <c r="G1855" s="353"/>
    </row>
    <row r="1856" spans="1:7" x14ac:dyDescent="0.2">
      <c r="A1856" s="345"/>
      <c r="B1856" s="394"/>
      <c r="C1856" s="352"/>
      <c r="D1856" s="357"/>
      <c r="E1856" s="395"/>
      <c r="F1856" s="432"/>
      <c r="G1856" s="353"/>
    </row>
    <row r="1857" spans="1:7" x14ac:dyDescent="0.2">
      <c r="A1857" s="345"/>
      <c r="B1857" s="389"/>
      <c r="C1857" s="352"/>
      <c r="D1857" s="357"/>
      <c r="E1857" s="388"/>
      <c r="F1857" s="623"/>
      <c r="G1857" s="353"/>
    </row>
    <row r="1858" spans="1:7" x14ac:dyDescent="0.2">
      <c r="A1858" s="345"/>
      <c r="B1858" s="397"/>
      <c r="C1858" s="352"/>
      <c r="D1858" s="357"/>
      <c r="E1858" s="398"/>
      <c r="F1858" s="432"/>
      <c r="G1858" s="353"/>
    </row>
    <row r="1859" spans="1:7" x14ac:dyDescent="0.2">
      <c r="A1859" s="345"/>
      <c r="B1859" s="397"/>
      <c r="C1859" s="352"/>
      <c r="D1859" s="365"/>
      <c r="E1859" s="398"/>
      <c r="F1859" s="432"/>
      <c r="G1859" s="353"/>
    </row>
    <row r="1860" spans="1:7" x14ac:dyDescent="0.2">
      <c r="A1860" s="345"/>
      <c r="B1860" s="382"/>
      <c r="C1860" s="352"/>
      <c r="D1860" s="365"/>
      <c r="E1860" s="388"/>
      <c r="F1860" s="432"/>
      <c r="G1860" s="353"/>
    </row>
    <row r="1861" spans="1:7" x14ac:dyDescent="0.2">
      <c r="A1861" s="345"/>
      <c r="B1861" s="382"/>
      <c r="C1861" s="352"/>
      <c r="D1861" s="364" t="s">
        <v>150</v>
      </c>
      <c r="E1861" s="398"/>
      <c r="F1861" s="432"/>
      <c r="G1861" s="353"/>
    </row>
    <row r="1862" spans="1:7" x14ac:dyDescent="0.2">
      <c r="A1862" s="345"/>
      <c r="B1862" s="394"/>
      <c r="C1862" s="352"/>
      <c r="D1862" s="365"/>
      <c r="E1862" s="395"/>
      <c r="F1862" s="561"/>
      <c r="G1862" s="353"/>
    </row>
    <row r="1863" spans="1:7" x14ac:dyDescent="0.2">
      <c r="A1863" s="345"/>
      <c r="B1863" s="389"/>
      <c r="C1863" s="352"/>
      <c r="D1863" s="400"/>
      <c r="E1863" s="395"/>
      <c r="F1863" s="561"/>
      <c r="G1863" s="353"/>
    </row>
    <row r="1864" spans="1:7" x14ac:dyDescent="0.2">
      <c r="A1864" s="345"/>
      <c r="B1864" s="389"/>
      <c r="C1864" s="352"/>
      <c r="D1864" s="365" t="s">
        <v>483</v>
      </c>
      <c r="E1864" s="395"/>
      <c r="F1864" s="561"/>
      <c r="G1864" s="353"/>
    </row>
    <row r="1865" spans="1:7" x14ac:dyDescent="0.2">
      <c r="A1865" s="29"/>
      <c r="B1865" s="101"/>
      <c r="C1865" s="41"/>
      <c r="D1865" s="365"/>
      <c r="E1865" s="104"/>
      <c r="F1865" s="279"/>
      <c r="G1865" s="353"/>
    </row>
    <row r="1866" spans="1:7" x14ac:dyDescent="0.2">
      <c r="A1866" s="29"/>
      <c r="B1866" s="101"/>
      <c r="C1866" s="352"/>
      <c r="D1866" s="357"/>
      <c r="E1866" s="104"/>
      <c r="F1866" s="279"/>
      <c r="G1866" s="353"/>
    </row>
    <row r="1867" spans="1:7" x14ac:dyDescent="0.2">
      <c r="A1867" s="29"/>
      <c r="B1867" s="101"/>
      <c r="C1867" s="41"/>
      <c r="D1867" s="357"/>
      <c r="E1867" s="104"/>
      <c r="F1867" s="279"/>
      <c r="G1867" s="353"/>
    </row>
    <row r="1868" spans="1:7" x14ac:dyDescent="0.2">
      <c r="A1868" s="29"/>
      <c r="B1868" s="101"/>
      <c r="C1868" s="41"/>
      <c r="D1868" s="425"/>
      <c r="E1868" s="104"/>
      <c r="F1868" s="279"/>
      <c r="G1868" s="353"/>
    </row>
    <row r="1869" spans="1:7" x14ac:dyDescent="0.2">
      <c r="A1869" s="29"/>
      <c r="B1869" s="101"/>
      <c r="C1869" s="352"/>
      <c r="D1869" s="365"/>
      <c r="E1869" s="104"/>
      <c r="F1869" s="279"/>
      <c r="G1869" s="353"/>
    </row>
    <row r="1870" spans="1:7" x14ac:dyDescent="0.2">
      <c r="A1870" s="29"/>
      <c r="B1870" s="101"/>
      <c r="C1870" s="41"/>
      <c r="D1870" s="365"/>
      <c r="E1870" s="104"/>
      <c r="F1870" s="279"/>
      <c r="G1870" s="353"/>
    </row>
    <row r="1871" spans="1:7" x14ac:dyDescent="0.2">
      <c r="A1871" s="29"/>
      <c r="B1871" s="101"/>
      <c r="C1871" s="352"/>
      <c r="D1871" s="365"/>
      <c r="E1871" s="104"/>
      <c r="F1871" s="279"/>
      <c r="G1871" s="353"/>
    </row>
    <row r="1872" spans="1:7" x14ac:dyDescent="0.2">
      <c r="A1872" s="29"/>
      <c r="B1872" s="101"/>
      <c r="C1872" s="41"/>
      <c r="D1872" s="365"/>
      <c r="E1872" s="104"/>
      <c r="F1872" s="279"/>
      <c r="G1872" s="353"/>
    </row>
    <row r="1873" spans="1:7" x14ac:dyDescent="0.2">
      <c r="A1873" s="29"/>
      <c r="B1873" s="101"/>
      <c r="C1873" s="352"/>
      <c r="D1873" s="357" t="s">
        <v>483</v>
      </c>
      <c r="E1873" s="108"/>
      <c r="F1873" s="69"/>
      <c r="G1873" s="353"/>
    </row>
    <row r="1874" spans="1:7" x14ac:dyDescent="0.2">
      <c r="A1874" s="29"/>
      <c r="B1874" s="101"/>
      <c r="C1874" s="41"/>
      <c r="D1874" s="339"/>
      <c r="E1874" s="153"/>
      <c r="F1874" s="69"/>
      <c r="G1874" s="353"/>
    </row>
    <row r="1875" spans="1:7" x14ac:dyDescent="0.2">
      <c r="A1875" s="29"/>
      <c r="B1875" s="101"/>
      <c r="C1875" s="352"/>
      <c r="D1875" s="400"/>
      <c r="E1875" s="102"/>
      <c r="F1875" s="69"/>
      <c r="G1875" s="353"/>
    </row>
    <row r="1876" spans="1:7" x14ac:dyDescent="0.2">
      <c r="A1876" s="29"/>
      <c r="B1876" s="101"/>
      <c r="C1876" s="352"/>
      <c r="D1876" s="400"/>
      <c r="E1876" s="102"/>
      <c r="F1876" s="69"/>
      <c r="G1876" s="353"/>
    </row>
    <row r="1877" spans="1:7" x14ac:dyDescent="0.2">
      <c r="A1877" s="29"/>
      <c r="B1877" s="101"/>
      <c r="C1877" s="31"/>
      <c r="D1877" s="400" t="s">
        <v>8</v>
      </c>
      <c r="E1877" s="131"/>
      <c r="F1877" s="280"/>
      <c r="G1877" s="353"/>
    </row>
    <row r="1878" spans="1:7" x14ac:dyDescent="0.2">
      <c r="A1878" s="29"/>
      <c r="B1878" s="101"/>
      <c r="C1878" s="352"/>
      <c r="D1878" s="406"/>
      <c r="E1878" s="108"/>
      <c r="F1878" s="276"/>
      <c r="G1878" s="353"/>
    </row>
    <row r="1879" spans="1:7" x14ac:dyDescent="0.2">
      <c r="A1879" s="29"/>
      <c r="B1879" s="101"/>
      <c r="C1879" s="41"/>
      <c r="D1879" s="364"/>
      <c r="E1879" s="108"/>
      <c r="F1879" s="276"/>
      <c r="G1879" s="353"/>
    </row>
    <row r="1880" spans="1:7" x14ac:dyDescent="0.2">
      <c r="A1880" s="29"/>
      <c r="B1880" s="101"/>
      <c r="C1880" s="352"/>
      <c r="E1880" s="108"/>
      <c r="F1880" s="149"/>
      <c r="G1880" s="353"/>
    </row>
    <row r="1881" spans="1:7" x14ac:dyDescent="0.2">
      <c r="A1881" s="61"/>
      <c r="B1881" s="101"/>
      <c r="C1881" s="41"/>
      <c r="D1881" s="364"/>
      <c r="E1881" s="108"/>
      <c r="F1881" s="149"/>
      <c r="G1881" s="353"/>
    </row>
    <row r="1882" spans="1:7" ht="13.5" thickBot="1" x14ac:dyDescent="0.25">
      <c r="A1882" s="212"/>
      <c r="B1882" s="132"/>
      <c r="C1882" s="115"/>
      <c r="D1882" s="115"/>
      <c r="E1882" s="132"/>
      <c r="F1882" s="49" t="s">
        <v>15</v>
      </c>
      <c r="G1882" s="213">
        <f>SUM(G1848:G1881)</f>
        <v>16500</v>
      </c>
    </row>
    <row r="1883" spans="1:7" ht="13.5" thickTop="1" x14ac:dyDescent="0.2">
      <c r="A1883" s="1149" t="s">
        <v>1748</v>
      </c>
      <c r="B1883" s="1150"/>
      <c r="C1883" s="1150"/>
      <c r="D1883" s="1150"/>
      <c r="E1883" s="1150"/>
      <c r="F1883" s="1150"/>
      <c r="G1883" s="1151"/>
    </row>
    <row r="1884" spans="1:7" ht="13.5" thickBot="1" x14ac:dyDescent="0.25">
      <c r="A1884" s="359" t="s">
        <v>8</v>
      </c>
      <c r="B1884" s="103"/>
      <c r="C1884" s="355" t="s">
        <v>1749</v>
      </c>
      <c r="D1884" s="54"/>
      <c r="E1884" s="103"/>
      <c r="F1884" s="55"/>
      <c r="G1884" s="56"/>
    </row>
    <row r="1885" spans="1:7" ht="13.5" thickTop="1" x14ac:dyDescent="0.2">
      <c r="A1885" s="1130"/>
      <c r="B1885" s="1131"/>
      <c r="C1885" s="1131"/>
      <c r="D1885" s="57" t="s">
        <v>11</v>
      </c>
      <c r="E1885" s="1132" t="s">
        <v>12</v>
      </c>
      <c r="F1885" s="1132"/>
      <c r="G1885" s="1133"/>
    </row>
    <row r="1886" spans="1:7" x14ac:dyDescent="0.2">
      <c r="A1886" s="1134" t="s">
        <v>17</v>
      </c>
      <c r="B1886" s="1135"/>
      <c r="C1886" s="1135"/>
      <c r="D1886" s="39"/>
      <c r="E1886" s="1136"/>
      <c r="F1886" s="1137"/>
      <c r="G1886" s="1138"/>
    </row>
    <row r="1887" spans="1:7" x14ac:dyDescent="0.2">
      <c r="A1887" s="1134" t="s">
        <v>38</v>
      </c>
      <c r="B1887" s="1135"/>
      <c r="C1887" s="1135"/>
      <c r="D1887" s="73" t="s">
        <v>478</v>
      </c>
      <c r="E1887" s="1139" t="s">
        <v>142</v>
      </c>
      <c r="F1887" s="1139"/>
      <c r="G1887" s="1140"/>
    </row>
    <row r="1888" spans="1:7" ht="13.5" thickBot="1" x14ac:dyDescent="0.25">
      <c r="A1888" s="1141" t="s">
        <v>39</v>
      </c>
      <c r="B1888" s="1142"/>
      <c r="C1888" s="1142"/>
      <c r="D1888" s="91" t="s">
        <v>479</v>
      </c>
      <c r="E1888" s="1143" t="s">
        <v>0</v>
      </c>
      <c r="F1888" s="1143"/>
      <c r="G1888" s="1144"/>
    </row>
    <row r="1889" spans="1:25" s="411" customFormat="1" ht="16.5" x14ac:dyDescent="0.25">
      <c r="A1889" s="1152" t="s">
        <v>29</v>
      </c>
      <c r="B1889" s="1153"/>
      <c r="C1889" s="1153"/>
      <c r="D1889" s="1153"/>
      <c r="E1889" s="1153"/>
      <c r="F1889" s="1153"/>
      <c r="G1889" s="1154"/>
      <c r="H1889" s="251"/>
      <c r="I1889" s="251"/>
      <c r="J1889" s="251"/>
      <c r="K1889" s="251"/>
      <c r="L1889" s="251"/>
      <c r="M1889" s="251"/>
      <c r="N1889" s="251"/>
    </row>
    <row r="1890" spans="1:25" s="411" customFormat="1" x14ac:dyDescent="0.2">
      <c r="A1890" s="1155" t="s">
        <v>48</v>
      </c>
      <c r="B1890" s="1156"/>
      <c r="C1890" s="1156"/>
      <c r="D1890" s="1156"/>
      <c r="E1890" s="1156"/>
      <c r="F1890" s="1156"/>
      <c r="G1890" s="1157"/>
      <c r="H1890" s="250"/>
      <c r="I1890" s="250"/>
      <c r="J1890" s="250"/>
      <c r="K1890" s="250"/>
      <c r="L1890" s="250"/>
      <c r="M1890" s="250"/>
      <c r="N1890" s="250"/>
    </row>
    <row r="1891" spans="1:25" s="411" customFormat="1" x14ac:dyDescent="0.2">
      <c r="A1891" s="1183" t="s">
        <v>49</v>
      </c>
      <c r="B1891" s="1184"/>
      <c r="C1891" s="1184"/>
      <c r="D1891" s="1184"/>
      <c r="E1891" s="1184"/>
      <c r="F1891" s="1184"/>
      <c r="G1891" s="1185"/>
      <c r="H1891" s="367"/>
      <c r="I1891" s="367"/>
      <c r="J1891" s="367"/>
      <c r="K1891" s="367"/>
      <c r="L1891" s="367"/>
      <c r="M1891" s="367"/>
      <c r="N1891" s="367"/>
    </row>
    <row r="1892" spans="1:25" s="411" customFormat="1" x14ac:dyDescent="0.2">
      <c r="A1892" s="368"/>
      <c r="B1892" s="369"/>
      <c r="C1892" s="370"/>
      <c r="D1892" s="371"/>
      <c r="E1892" s="369"/>
      <c r="F1892" s="372"/>
      <c r="G1892" s="373" t="s">
        <v>411</v>
      </c>
      <c r="H1892" s="559"/>
      <c r="I1892" s="559"/>
      <c r="J1892" s="559"/>
      <c r="K1892" s="559"/>
      <c r="L1892" s="559"/>
      <c r="M1892" s="559"/>
      <c r="N1892" s="559"/>
    </row>
    <row r="1893" spans="1:25" s="411" customFormat="1" x14ac:dyDescent="0.2">
      <c r="A1893" s="374" t="s">
        <v>1</v>
      </c>
      <c r="B1893" s="375"/>
      <c r="C1893" s="14" t="s">
        <v>36</v>
      </c>
      <c r="D1893" s="375"/>
      <c r="E1893" s="343" t="s">
        <v>1864</v>
      </c>
      <c r="F1893" s="376"/>
      <c r="G1893" s="344" t="s">
        <v>1846</v>
      </c>
    </row>
    <row r="1894" spans="1:25" s="411" customFormat="1" x14ac:dyDescent="0.2">
      <c r="A1894" s="342" t="s">
        <v>8</v>
      </c>
      <c r="B1894" s="377"/>
      <c r="C1894" s="19"/>
      <c r="D1894" s="367"/>
      <c r="E1894" s="1167"/>
      <c r="F1894" s="1168"/>
      <c r="G1894" s="378"/>
    </row>
    <row r="1895" spans="1:25" s="411" customFormat="1" x14ac:dyDescent="0.2">
      <c r="A1895" s="354" t="s">
        <v>37</v>
      </c>
      <c r="B1895" s="358"/>
      <c r="C1895" s="358"/>
      <c r="D1895" s="358"/>
      <c r="E1895" s="379" t="s">
        <v>46</v>
      </c>
      <c r="F1895" s="380"/>
      <c r="G1895" s="378" t="s">
        <v>50</v>
      </c>
    </row>
    <row r="1896" spans="1:25" s="411" customFormat="1" x14ac:dyDescent="0.2">
      <c r="A1896" s="368"/>
      <c r="B1896" s="369"/>
      <c r="C1896" s="370"/>
      <c r="D1896" s="370"/>
      <c r="E1896" s="1169"/>
      <c r="F1896" s="1170"/>
      <c r="G1896" s="381"/>
    </row>
    <row r="1897" spans="1:25" s="411" customFormat="1" ht="26.25" thickBot="1" x14ac:dyDescent="0.25">
      <c r="A1897" s="210" t="s">
        <v>47</v>
      </c>
      <c r="B1897" s="28" t="s">
        <v>23</v>
      </c>
      <c r="C1897" s="28" t="s">
        <v>34</v>
      </c>
      <c r="D1897" s="110" t="s">
        <v>53</v>
      </c>
      <c r="E1897" s="114" t="s">
        <v>54</v>
      </c>
      <c r="F1897" s="111" t="s">
        <v>55</v>
      </c>
      <c r="G1897" s="112" t="s">
        <v>35</v>
      </c>
      <c r="H1897" s="253"/>
      <c r="I1897" s="253"/>
      <c r="J1897" s="253"/>
      <c r="K1897" s="253"/>
      <c r="L1897" s="253"/>
      <c r="M1897" s="253"/>
      <c r="N1897" s="253"/>
    </row>
    <row r="1898" spans="1:25" s="411" customFormat="1" ht="13.5" thickTop="1" x14ac:dyDescent="0.2">
      <c r="A1898" s="345">
        <v>1</v>
      </c>
      <c r="B1898" s="389"/>
      <c r="C1898" s="352" t="s">
        <v>1461</v>
      </c>
      <c r="D1898" s="357" t="s">
        <v>1463</v>
      </c>
      <c r="E1898" s="390">
        <v>2.08</v>
      </c>
      <c r="F1898" s="432">
        <v>184</v>
      </c>
      <c r="G1898" s="353">
        <f>F1898*E1898</f>
        <v>382.72</v>
      </c>
      <c r="H1898" s="419"/>
      <c r="I1898" s="419"/>
      <c r="J1898" s="419"/>
      <c r="K1898" s="419"/>
      <c r="L1898" s="419"/>
      <c r="M1898" s="419"/>
      <c r="N1898" s="419"/>
      <c r="Q1898" s="418"/>
      <c r="R1898" s="555"/>
      <c r="W1898" s="418"/>
    </row>
    <row r="1899" spans="1:25" s="411" customFormat="1" x14ac:dyDescent="0.2">
      <c r="A1899" s="345">
        <f>A1898+1</f>
        <v>2</v>
      </c>
      <c r="B1899" s="389"/>
      <c r="C1899" s="352" t="s">
        <v>1461</v>
      </c>
      <c r="D1899" s="357" t="s">
        <v>1487</v>
      </c>
      <c r="E1899" s="390">
        <v>10.4</v>
      </c>
      <c r="F1899" s="432">
        <v>194</v>
      </c>
      <c r="G1899" s="353">
        <f t="shared" ref="G1899:G1929" si="15">F1899*E1899</f>
        <v>2017.6000000000001</v>
      </c>
      <c r="H1899" s="419"/>
      <c r="I1899" s="419"/>
      <c r="J1899" s="419"/>
      <c r="K1899" s="419"/>
      <c r="L1899" s="419"/>
      <c r="N1899" s="418"/>
      <c r="O1899" s="418"/>
      <c r="P1899" s="555"/>
      <c r="Q1899" s="418"/>
      <c r="R1899" s="555"/>
      <c r="W1899" s="418"/>
      <c r="X1899" s="418"/>
      <c r="Y1899" s="555"/>
    </row>
    <row r="1900" spans="1:25" s="411" customFormat="1" x14ac:dyDescent="0.2">
      <c r="A1900" s="345">
        <f t="shared" ref="A1900:A1929" si="16">A1899+1</f>
        <v>3</v>
      </c>
      <c r="B1900" s="389"/>
      <c r="C1900" s="352" t="s">
        <v>1461</v>
      </c>
      <c r="D1900" s="357" t="s">
        <v>1462</v>
      </c>
      <c r="E1900" s="388">
        <v>4</v>
      </c>
      <c r="F1900" s="560">
        <v>254</v>
      </c>
      <c r="G1900" s="353">
        <f t="shared" si="15"/>
        <v>1016</v>
      </c>
      <c r="H1900" s="419"/>
      <c r="I1900" s="419"/>
      <c r="J1900" s="419"/>
      <c r="K1900" s="419"/>
      <c r="L1900" s="419"/>
      <c r="N1900" s="418"/>
      <c r="O1900" s="418"/>
      <c r="P1900" s="555"/>
      <c r="Q1900" s="418"/>
      <c r="R1900" s="555"/>
      <c r="W1900" s="418"/>
      <c r="X1900" s="418"/>
      <c r="Y1900" s="555"/>
    </row>
    <row r="1901" spans="1:25" s="411" customFormat="1" x14ac:dyDescent="0.2">
      <c r="A1901" s="345">
        <f t="shared" si="16"/>
        <v>4</v>
      </c>
      <c r="B1901" s="389"/>
      <c r="C1901" s="352" t="s">
        <v>1461</v>
      </c>
      <c r="D1901" s="357" t="s">
        <v>298</v>
      </c>
      <c r="E1901" s="390">
        <v>2.9049999999999998</v>
      </c>
      <c r="F1901" s="432">
        <v>297</v>
      </c>
      <c r="G1901" s="353">
        <f t="shared" si="15"/>
        <v>862.78499999999997</v>
      </c>
      <c r="H1901" s="419"/>
      <c r="I1901" s="419"/>
      <c r="J1901" s="419"/>
      <c r="K1901" s="419"/>
      <c r="L1901" s="419"/>
      <c r="N1901" s="418"/>
      <c r="O1901" s="418"/>
      <c r="P1901" s="555"/>
      <c r="Q1901" s="418"/>
      <c r="R1901" s="555"/>
      <c r="W1901" s="418"/>
      <c r="X1901" s="418"/>
      <c r="Y1901" s="555"/>
    </row>
    <row r="1902" spans="1:25" s="411" customFormat="1" x14ac:dyDescent="0.2">
      <c r="A1902" s="345">
        <f t="shared" si="16"/>
        <v>5</v>
      </c>
      <c r="B1902" s="389"/>
      <c r="C1902" s="352" t="s">
        <v>149</v>
      </c>
      <c r="D1902" s="357" t="s">
        <v>1639</v>
      </c>
      <c r="E1902" s="390">
        <v>10</v>
      </c>
      <c r="F1902" s="432">
        <v>75</v>
      </c>
      <c r="G1902" s="353">
        <f t="shared" si="15"/>
        <v>750</v>
      </c>
      <c r="H1902" s="419"/>
      <c r="I1902" s="419"/>
      <c r="J1902" s="419"/>
      <c r="K1902" s="419"/>
      <c r="L1902" s="419"/>
      <c r="N1902" s="418"/>
      <c r="O1902" s="418"/>
      <c r="Q1902" s="418"/>
      <c r="W1902" s="418"/>
      <c r="X1902" s="418"/>
    </row>
    <row r="1903" spans="1:25" s="411" customFormat="1" x14ac:dyDescent="0.2">
      <c r="A1903" s="345">
        <f t="shared" si="16"/>
        <v>6</v>
      </c>
      <c r="B1903" s="389"/>
      <c r="C1903" s="352" t="s">
        <v>1541</v>
      </c>
      <c r="D1903" s="364" t="s">
        <v>1817</v>
      </c>
      <c r="E1903" s="390">
        <v>3</v>
      </c>
      <c r="F1903" s="432">
        <v>1350</v>
      </c>
      <c r="G1903" s="353">
        <f t="shared" si="15"/>
        <v>4050</v>
      </c>
      <c r="H1903" s="419"/>
      <c r="I1903" s="419"/>
      <c r="J1903" s="419"/>
      <c r="K1903" s="419"/>
      <c r="L1903" s="419"/>
      <c r="N1903" s="418"/>
      <c r="O1903" s="418"/>
      <c r="P1903" s="555"/>
      <c r="Q1903" s="418"/>
      <c r="W1903" s="418"/>
      <c r="X1903" s="418"/>
      <c r="Y1903" s="555"/>
    </row>
    <row r="1904" spans="1:25" s="411" customFormat="1" x14ac:dyDescent="0.2">
      <c r="A1904" s="345">
        <f t="shared" si="16"/>
        <v>7</v>
      </c>
      <c r="B1904" s="391"/>
      <c r="C1904" s="352" t="s">
        <v>1468</v>
      </c>
      <c r="D1904" s="365" t="s">
        <v>1493</v>
      </c>
      <c r="E1904" s="388">
        <v>6</v>
      </c>
      <c r="F1904" s="560">
        <v>40.799999999999997</v>
      </c>
      <c r="G1904" s="353">
        <f t="shared" si="15"/>
        <v>244.79999999999998</v>
      </c>
      <c r="H1904" s="246"/>
      <c r="I1904" s="246"/>
      <c r="J1904" s="246"/>
      <c r="K1904" s="419"/>
      <c r="L1904" s="419"/>
      <c r="N1904" s="418"/>
      <c r="O1904" s="418"/>
      <c r="Q1904" s="418"/>
      <c r="R1904" s="555"/>
      <c r="W1904" s="418"/>
      <c r="X1904" s="418"/>
    </row>
    <row r="1905" spans="1:25" s="411" customFormat="1" x14ac:dyDescent="0.2">
      <c r="A1905" s="345">
        <f t="shared" si="16"/>
        <v>8</v>
      </c>
      <c r="B1905" s="382"/>
      <c r="C1905" s="352" t="s">
        <v>149</v>
      </c>
      <c r="D1905" s="364" t="s">
        <v>1818</v>
      </c>
      <c r="E1905" s="395">
        <v>2</v>
      </c>
      <c r="F1905" s="432">
        <v>96.25</v>
      </c>
      <c r="G1905" s="353">
        <f t="shared" si="15"/>
        <v>192.5</v>
      </c>
      <c r="H1905" s="419"/>
      <c r="I1905" s="419"/>
      <c r="J1905" s="419"/>
      <c r="K1905" s="419"/>
      <c r="L1905" s="419"/>
      <c r="N1905" s="418"/>
      <c r="O1905" s="418"/>
      <c r="P1905" s="555"/>
      <c r="Q1905" s="418"/>
      <c r="R1905" s="555"/>
      <c r="W1905" s="418"/>
      <c r="X1905" s="418"/>
      <c r="Y1905" s="555"/>
    </row>
    <row r="1906" spans="1:25" s="411" customFormat="1" x14ac:dyDescent="0.2">
      <c r="A1906" s="345">
        <f t="shared" si="16"/>
        <v>9</v>
      </c>
      <c r="B1906" s="394"/>
      <c r="C1906" s="352" t="s">
        <v>1461</v>
      </c>
      <c r="D1906" s="365" t="s">
        <v>1472</v>
      </c>
      <c r="E1906" s="395">
        <v>3</v>
      </c>
      <c r="F1906" s="561">
        <v>87</v>
      </c>
      <c r="G1906" s="353">
        <f t="shared" si="15"/>
        <v>261</v>
      </c>
      <c r="H1906" s="419"/>
      <c r="I1906" s="419"/>
      <c r="J1906" s="419"/>
      <c r="K1906" s="419"/>
      <c r="L1906" s="419"/>
      <c r="N1906" s="418"/>
      <c r="O1906" s="418"/>
      <c r="P1906" s="555"/>
      <c r="Q1906" s="418"/>
      <c r="R1906" s="555"/>
      <c r="W1906" s="418"/>
      <c r="X1906" s="418"/>
      <c r="Y1906" s="555"/>
    </row>
    <row r="1907" spans="1:25" s="411" customFormat="1" x14ac:dyDescent="0.2">
      <c r="A1907" s="345">
        <f t="shared" si="16"/>
        <v>10</v>
      </c>
      <c r="B1907" s="394"/>
      <c r="C1907" s="352" t="s">
        <v>149</v>
      </c>
      <c r="D1907" s="365" t="s">
        <v>1501</v>
      </c>
      <c r="E1907" s="395">
        <v>3</v>
      </c>
      <c r="F1907" s="432">
        <v>127</v>
      </c>
      <c r="G1907" s="353">
        <f t="shared" si="15"/>
        <v>381</v>
      </c>
      <c r="H1907" s="419"/>
      <c r="I1907" s="419"/>
      <c r="J1907" s="419"/>
      <c r="K1907" s="419"/>
      <c r="L1907" s="419"/>
      <c r="N1907" s="418"/>
      <c r="O1907" s="418"/>
      <c r="P1907" s="555"/>
      <c r="Q1907" s="418"/>
      <c r="R1907" s="555"/>
      <c r="W1907" s="418"/>
      <c r="X1907" s="418"/>
      <c r="Y1907" s="555"/>
    </row>
    <row r="1908" spans="1:25" s="411" customFormat="1" x14ac:dyDescent="0.2">
      <c r="A1908" s="345">
        <f t="shared" si="16"/>
        <v>11</v>
      </c>
      <c r="B1908" s="397"/>
      <c r="C1908" s="352" t="s">
        <v>149</v>
      </c>
      <c r="D1908" s="357" t="s">
        <v>1819</v>
      </c>
      <c r="E1908" s="398">
        <v>12</v>
      </c>
      <c r="F1908" s="432">
        <v>12.25</v>
      </c>
      <c r="G1908" s="353">
        <f t="shared" si="15"/>
        <v>147</v>
      </c>
      <c r="H1908" s="419"/>
      <c r="I1908" s="419"/>
      <c r="J1908" s="419"/>
      <c r="K1908" s="419"/>
      <c r="L1908" s="419"/>
      <c r="N1908" s="418"/>
      <c r="O1908" s="418"/>
      <c r="P1908" s="555"/>
      <c r="Q1908" s="418"/>
      <c r="R1908" s="555"/>
      <c r="W1908" s="418"/>
      <c r="X1908" s="418"/>
      <c r="Y1908" s="555"/>
    </row>
    <row r="1909" spans="1:25" s="411" customFormat="1" x14ac:dyDescent="0.2">
      <c r="A1909" s="345">
        <f t="shared" si="16"/>
        <v>12</v>
      </c>
      <c r="B1909" s="397"/>
      <c r="C1909" s="352" t="s">
        <v>149</v>
      </c>
      <c r="D1909" s="365" t="s">
        <v>1820</v>
      </c>
      <c r="E1909" s="398">
        <v>6</v>
      </c>
      <c r="F1909" s="432">
        <v>22.75</v>
      </c>
      <c r="G1909" s="353">
        <f t="shared" si="15"/>
        <v>136.5</v>
      </c>
      <c r="H1909" s="419"/>
      <c r="I1909" s="419"/>
      <c r="J1909" s="419"/>
      <c r="K1909" s="419"/>
      <c r="L1909" s="419"/>
      <c r="M1909" s="311"/>
      <c r="N1909" s="311"/>
      <c r="O1909" s="624"/>
      <c r="P1909" s="555"/>
      <c r="Q1909" s="418"/>
      <c r="R1909" s="555"/>
      <c r="W1909" s="418"/>
      <c r="X1909" s="418"/>
      <c r="Y1909" s="555"/>
    </row>
    <row r="1910" spans="1:25" s="411" customFormat="1" x14ac:dyDescent="0.2">
      <c r="A1910" s="345">
        <f t="shared" si="16"/>
        <v>13</v>
      </c>
      <c r="B1910" s="397"/>
      <c r="C1910" s="352" t="s">
        <v>149</v>
      </c>
      <c r="D1910" s="357" t="s">
        <v>1834</v>
      </c>
      <c r="E1910" s="395">
        <v>4</v>
      </c>
      <c r="F1910" s="432">
        <v>89.4</v>
      </c>
      <c r="G1910" s="353">
        <f t="shared" si="15"/>
        <v>357.6</v>
      </c>
      <c r="H1910" s="419"/>
      <c r="I1910" s="419"/>
      <c r="J1910" s="419"/>
      <c r="K1910" s="419"/>
      <c r="L1910" s="419"/>
      <c r="O1910" s="418"/>
      <c r="P1910" s="555"/>
      <c r="Q1910" s="418"/>
      <c r="R1910" s="555"/>
      <c r="W1910" s="418"/>
      <c r="X1910" s="418"/>
      <c r="Y1910" s="555"/>
    </row>
    <row r="1911" spans="1:25" s="411" customFormat="1" x14ac:dyDescent="0.2">
      <c r="A1911" s="345">
        <f t="shared" si="16"/>
        <v>14</v>
      </c>
      <c r="B1911" s="382"/>
      <c r="C1911" s="352" t="s">
        <v>149</v>
      </c>
      <c r="D1911" s="365" t="s">
        <v>1475</v>
      </c>
      <c r="E1911" s="388">
        <v>1</v>
      </c>
      <c r="F1911" s="432">
        <v>379.5</v>
      </c>
      <c r="G1911" s="353">
        <f t="shared" si="15"/>
        <v>379.5</v>
      </c>
      <c r="H1911" s="419"/>
      <c r="I1911" s="419"/>
      <c r="J1911" s="419"/>
      <c r="K1911" s="419"/>
      <c r="L1911" s="419"/>
      <c r="O1911" s="418"/>
      <c r="Q1911" s="418"/>
      <c r="R1911" s="418"/>
      <c r="W1911" s="418"/>
      <c r="X1911" s="418"/>
    </row>
    <row r="1912" spans="1:25" s="411" customFormat="1" x14ac:dyDescent="0.2">
      <c r="A1912" s="345">
        <f t="shared" si="16"/>
        <v>15</v>
      </c>
      <c r="B1912" s="382"/>
      <c r="C1912" s="352" t="s">
        <v>149</v>
      </c>
      <c r="D1912" s="365" t="s">
        <v>1471</v>
      </c>
      <c r="E1912" s="398">
        <v>6</v>
      </c>
      <c r="F1912" s="561">
        <v>69.25</v>
      </c>
      <c r="G1912" s="353">
        <f t="shared" si="15"/>
        <v>415.5</v>
      </c>
      <c r="H1912" s="419"/>
      <c r="I1912" s="419"/>
      <c r="J1912" s="419"/>
      <c r="K1912" s="419"/>
      <c r="L1912" s="419"/>
      <c r="N1912" s="418"/>
      <c r="O1912" s="418"/>
      <c r="P1912" s="555"/>
      <c r="Q1912" s="418"/>
      <c r="R1912" s="418"/>
      <c r="T1912" s="555"/>
      <c r="W1912" s="418"/>
      <c r="X1912" s="418"/>
      <c r="Y1912" s="555"/>
    </row>
    <row r="1913" spans="1:25" s="411" customFormat="1" x14ac:dyDescent="0.2">
      <c r="A1913" s="345">
        <f t="shared" si="16"/>
        <v>16</v>
      </c>
      <c r="B1913" s="389"/>
      <c r="C1913" s="352" t="s">
        <v>149</v>
      </c>
      <c r="D1913" s="357" t="s">
        <v>1821</v>
      </c>
      <c r="E1913" s="395">
        <v>1</v>
      </c>
      <c r="F1913" s="561">
        <v>73.2</v>
      </c>
      <c r="G1913" s="353">
        <f t="shared" si="15"/>
        <v>73.2</v>
      </c>
      <c r="H1913" s="419"/>
      <c r="I1913" s="419"/>
      <c r="J1913" s="419"/>
      <c r="K1913" s="419"/>
      <c r="L1913" s="419"/>
      <c r="N1913" s="418"/>
      <c r="O1913" s="418"/>
      <c r="Q1913" s="418"/>
      <c r="R1913" s="418"/>
      <c r="T1913" s="555"/>
      <c r="W1913" s="418"/>
      <c r="X1913" s="418"/>
    </row>
    <row r="1914" spans="1:25" s="411" customFormat="1" x14ac:dyDescent="0.2">
      <c r="A1914" s="345">
        <f t="shared" si="16"/>
        <v>17</v>
      </c>
      <c r="B1914" s="389"/>
      <c r="C1914" s="352" t="s">
        <v>149</v>
      </c>
      <c r="D1914" s="357" t="s">
        <v>1822</v>
      </c>
      <c r="E1914" s="395">
        <v>1</v>
      </c>
      <c r="F1914" s="561">
        <v>73.2</v>
      </c>
      <c r="G1914" s="353">
        <f t="shared" si="15"/>
        <v>73.2</v>
      </c>
      <c r="H1914" s="419"/>
      <c r="I1914" s="419"/>
      <c r="J1914" s="419"/>
      <c r="K1914" s="419"/>
      <c r="L1914" s="419"/>
      <c r="N1914" s="418"/>
      <c r="O1914" s="418"/>
      <c r="Q1914" s="418"/>
      <c r="R1914" s="626"/>
      <c r="W1914" s="418"/>
      <c r="X1914" s="418"/>
    </row>
    <row r="1915" spans="1:25" s="411" customFormat="1" x14ac:dyDescent="0.2">
      <c r="A1915" s="345">
        <f t="shared" si="16"/>
        <v>18</v>
      </c>
      <c r="B1915" s="389"/>
      <c r="C1915" s="352" t="s">
        <v>178</v>
      </c>
      <c r="D1915" s="365" t="s">
        <v>1474</v>
      </c>
      <c r="E1915" s="395">
        <v>2</v>
      </c>
      <c r="F1915" s="561">
        <v>47.6</v>
      </c>
      <c r="G1915" s="353">
        <f t="shared" si="15"/>
        <v>95.2</v>
      </c>
      <c r="H1915" s="419"/>
      <c r="I1915" s="419"/>
      <c r="J1915" s="419"/>
      <c r="K1915" s="419"/>
      <c r="L1915" s="419"/>
      <c r="N1915" s="418"/>
      <c r="O1915" s="418"/>
      <c r="P1915" s="555"/>
      <c r="Q1915" s="418"/>
      <c r="R1915" s="555"/>
      <c r="W1915" s="418"/>
      <c r="X1915" s="418"/>
      <c r="Y1915" s="555"/>
    </row>
    <row r="1916" spans="1:25" s="411" customFormat="1" x14ac:dyDescent="0.2">
      <c r="A1916" s="345">
        <f t="shared" si="16"/>
        <v>19</v>
      </c>
      <c r="B1916" s="382"/>
      <c r="C1916" s="352" t="s">
        <v>149</v>
      </c>
      <c r="D1916" s="365" t="s">
        <v>1823</v>
      </c>
      <c r="E1916" s="390">
        <v>2</v>
      </c>
      <c r="F1916" s="561">
        <v>60.5</v>
      </c>
      <c r="G1916" s="353">
        <f t="shared" si="15"/>
        <v>121</v>
      </c>
      <c r="H1916" s="419"/>
      <c r="I1916" s="419"/>
      <c r="J1916" s="419"/>
      <c r="K1916" s="419"/>
      <c r="L1916" s="419"/>
      <c r="N1916" s="418"/>
      <c r="O1916" s="418"/>
      <c r="P1916" s="555"/>
      <c r="Q1916" s="418"/>
      <c r="R1916" s="555"/>
      <c r="W1916" s="418"/>
      <c r="X1916" s="418"/>
      <c r="Y1916" s="555"/>
    </row>
    <row r="1917" spans="1:25" s="411" customFormat="1" x14ac:dyDescent="0.2">
      <c r="A1917" s="345">
        <f t="shared" si="16"/>
        <v>20</v>
      </c>
      <c r="B1917" s="382"/>
      <c r="C1917" s="352" t="s">
        <v>149</v>
      </c>
      <c r="D1917" s="357" t="s">
        <v>1824</v>
      </c>
      <c r="E1917" s="395">
        <v>2</v>
      </c>
      <c r="F1917" s="561">
        <v>62.5</v>
      </c>
      <c r="G1917" s="353">
        <f t="shared" si="15"/>
        <v>125</v>
      </c>
      <c r="H1917" s="419"/>
      <c r="I1917" s="419"/>
      <c r="J1917" s="419"/>
      <c r="K1917" s="419"/>
      <c r="L1917" s="419"/>
      <c r="N1917" s="418"/>
      <c r="O1917" s="418"/>
      <c r="P1917" s="555"/>
      <c r="Q1917" s="418"/>
      <c r="W1917" s="418"/>
      <c r="X1917" s="418"/>
      <c r="Y1917" s="555"/>
    </row>
    <row r="1918" spans="1:25" s="411" customFormat="1" x14ac:dyDescent="0.2">
      <c r="A1918" s="345">
        <f t="shared" si="16"/>
        <v>21</v>
      </c>
      <c r="B1918" s="382"/>
      <c r="C1918" s="352" t="s">
        <v>149</v>
      </c>
      <c r="D1918" s="357" t="s">
        <v>1825</v>
      </c>
      <c r="E1918" s="395">
        <v>2</v>
      </c>
      <c r="F1918" s="561">
        <v>60.5</v>
      </c>
      <c r="G1918" s="353">
        <f t="shared" si="15"/>
        <v>121</v>
      </c>
      <c r="H1918" s="419"/>
      <c r="I1918" s="419"/>
      <c r="J1918" s="419"/>
      <c r="K1918" s="419"/>
      <c r="L1918" s="419"/>
      <c r="N1918" s="418"/>
      <c r="O1918" s="418"/>
      <c r="P1918" s="555"/>
      <c r="Q1918" s="418"/>
      <c r="R1918" s="419"/>
      <c r="W1918" s="418"/>
      <c r="X1918" s="418"/>
      <c r="Y1918" s="555"/>
    </row>
    <row r="1919" spans="1:25" s="411" customFormat="1" x14ac:dyDescent="0.2">
      <c r="A1919" s="345">
        <f t="shared" si="16"/>
        <v>22</v>
      </c>
      <c r="B1919" s="382"/>
      <c r="C1919" s="352" t="s">
        <v>149</v>
      </c>
      <c r="D1919" s="357" t="s">
        <v>1826</v>
      </c>
      <c r="E1919" s="395">
        <v>1</v>
      </c>
      <c r="F1919" s="561">
        <v>260.75</v>
      </c>
      <c r="G1919" s="353">
        <f t="shared" si="15"/>
        <v>260.75</v>
      </c>
      <c r="H1919" s="419"/>
      <c r="I1919" s="419"/>
      <c r="J1919" s="419"/>
      <c r="K1919" s="419"/>
      <c r="L1919" s="419"/>
      <c r="N1919" s="418"/>
      <c r="O1919" s="418"/>
      <c r="P1919" s="555"/>
      <c r="Q1919" s="418"/>
      <c r="W1919" s="418"/>
      <c r="X1919" s="418"/>
      <c r="Y1919" s="555"/>
    </row>
    <row r="1920" spans="1:25" s="411" customFormat="1" x14ac:dyDescent="0.2">
      <c r="A1920" s="345">
        <f t="shared" si="16"/>
        <v>23</v>
      </c>
      <c r="B1920" s="382"/>
      <c r="C1920" s="352" t="s">
        <v>1461</v>
      </c>
      <c r="D1920" s="365" t="s">
        <v>1502</v>
      </c>
      <c r="E1920" s="395">
        <v>3</v>
      </c>
      <c r="F1920" s="561">
        <v>82</v>
      </c>
      <c r="G1920" s="353">
        <f t="shared" si="15"/>
        <v>246</v>
      </c>
      <c r="H1920" s="419"/>
      <c r="I1920" s="419"/>
      <c r="K1920" s="419"/>
      <c r="L1920" s="419"/>
      <c r="M1920" s="246"/>
      <c r="N1920" s="311"/>
      <c r="O1920" s="624"/>
      <c r="P1920" s="555"/>
      <c r="Q1920" s="418"/>
      <c r="V1920" s="311"/>
      <c r="W1920" s="311"/>
      <c r="X1920" s="625"/>
      <c r="Y1920" s="555"/>
    </row>
    <row r="1921" spans="1:25" s="411" customFormat="1" x14ac:dyDescent="0.2">
      <c r="A1921" s="345">
        <f t="shared" si="16"/>
        <v>24</v>
      </c>
      <c r="B1921" s="382"/>
      <c r="C1921" s="352" t="s">
        <v>1461</v>
      </c>
      <c r="D1921" s="365" t="s">
        <v>1827</v>
      </c>
      <c r="E1921" s="395">
        <v>2.95</v>
      </c>
      <c r="F1921" s="561">
        <v>330</v>
      </c>
      <c r="G1921" s="353">
        <f t="shared" si="15"/>
        <v>973.50000000000011</v>
      </c>
      <c r="H1921" s="419"/>
      <c r="I1921" s="419"/>
      <c r="K1921" s="419"/>
      <c r="L1921" s="419"/>
      <c r="M1921" s="419"/>
      <c r="O1921" s="418"/>
      <c r="P1921" s="555"/>
      <c r="Q1921" s="418"/>
      <c r="V1921" s="419"/>
      <c r="X1921" s="418"/>
      <c r="Y1921" s="555"/>
    </row>
    <row r="1922" spans="1:25" s="411" customFormat="1" x14ac:dyDescent="0.2">
      <c r="A1922" s="345">
        <f t="shared" si="16"/>
        <v>25</v>
      </c>
      <c r="B1922" s="382"/>
      <c r="C1922" s="352" t="s">
        <v>1461</v>
      </c>
      <c r="D1922" s="365" t="s">
        <v>1510</v>
      </c>
      <c r="E1922" s="627">
        <v>1.8560000000000001</v>
      </c>
      <c r="F1922" s="561">
        <v>270</v>
      </c>
      <c r="G1922" s="353">
        <f t="shared" si="15"/>
        <v>501.12</v>
      </c>
      <c r="H1922" s="419"/>
      <c r="I1922" s="419"/>
      <c r="J1922" s="246"/>
      <c r="K1922" s="246"/>
      <c r="L1922" s="246"/>
      <c r="N1922" s="418"/>
      <c r="O1922" s="418"/>
      <c r="P1922" s="555"/>
      <c r="Q1922" s="418"/>
      <c r="V1922" s="419"/>
      <c r="X1922" s="418"/>
      <c r="Y1922" s="555"/>
    </row>
    <row r="1923" spans="1:25" s="411" customFormat="1" x14ac:dyDescent="0.2">
      <c r="A1923" s="345">
        <f t="shared" si="16"/>
        <v>26</v>
      </c>
      <c r="B1923" s="382"/>
      <c r="C1923" s="352" t="s">
        <v>149</v>
      </c>
      <c r="D1923" s="357" t="s">
        <v>1828</v>
      </c>
      <c r="E1923" s="388">
        <v>3</v>
      </c>
      <c r="F1923" s="432">
        <v>197</v>
      </c>
      <c r="G1923" s="353">
        <f t="shared" si="15"/>
        <v>591</v>
      </c>
      <c r="H1923" s="419"/>
      <c r="I1923" s="419"/>
      <c r="J1923" s="419"/>
      <c r="K1923" s="419"/>
      <c r="L1923" s="419"/>
      <c r="N1923" s="418"/>
      <c r="O1923" s="418"/>
      <c r="P1923" s="555"/>
      <c r="Q1923" s="418"/>
      <c r="V1923" s="419"/>
      <c r="X1923" s="418"/>
      <c r="Y1923" s="555"/>
    </row>
    <row r="1924" spans="1:25" s="411" customFormat="1" x14ac:dyDescent="0.2">
      <c r="A1924" s="345">
        <f t="shared" si="16"/>
        <v>27</v>
      </c>
      <c r="B1924" s="382"/>
      <c r="C1924" s="352" t="s">
        <v>1461</v>
      </c>
      <c r="D1924" s="357" t="s">
        <v>1829</v>
      </c>
      <c r="E1924" s="398">
        <v>1.0760000000000001</v>
      </c>
      <c r="F1924" s="432">
        <v>200</v>
      </c>
      <c r="G1924" s="353">
        <f t="shared" si="15"/>
        <v>215.20000000000002</v>
      </c>
      <c r="H1924" s="419"/>
      <c r="I1924" s="419"/>
      <c r="K1924" s="419"/>
      <c r="L1924" s="419"/>
      <c r="N1924" s="418"/>
      <c r="O1924" s="418"/>
      <c r="P1924" s="555"/>
      <c r="Q1924" s="418"/>
      <c r="V1924" s="419" t="s">
        <v>8</v>
      </c>
      <c r="X1924" s="418"/>
      <c r="Y1924" s="555"/>
    </row>
    <row r="1925" spans="1:25" s="411" customFormat="1" x14ac:dyDescent="0.2">
      <c r="A1925" s="345">
        <f t="shared" si="16"/>
        <v>28</v>
      </c>
      <c r="B1925" s="382"/>
      <c r="C1925" s="352" t="s">
        <v>177</v>
      </c>
      <c r="D1925" s="364" t="s">
        <v>1592</v>
      </c>
      <c r="E1925" s="390">
        <v>1</v>
      </c>
      <c r="F1925" s="432">
        <v>168.5</v>
      </c>
      <c r="G1925" s="353">
        <f t="shared" si="15"/>
        <v>168.5</v>
      </c>
      <c r="H1925" s="419"/>
      <c r="I1925" s="419"/>
      <c r="K1925" s="419"/>
      <c r="L1925" s="419"/>
      <c r="M1925" s="311"/>
      <c r="N1925" s="311"/>
      <c r="O1925" s="625"/>
      <c r="P1925" s="555"/>
      <c r="Q1925" s="418"/>
      <c r="Y1925" s="555"/>
    </row>
    <row r="1926" spans="1:25" s="411" customFormat="1" x14ac:dyDescent="0.2">
      <c r="A1926" s="345">
        <f t="shared" si="16"/>
        <v>29</v>
      </c>
      <c r="B1926" s="382"/>
      <c r="C1926" s="352" t="s">
        <v>177</v>
      </c>
      <c r="D1926" s="365" t="s">
        <v>1830</v>
      </c>
      <c r="E1926" s="390">
        <v>1</v>
      </c>
      <c r="F1926" s="432">
        <v>136.75</v>
      </c>
      <c r="G1926" s="353">
        <f t="shared" si="15"/>
        <v>136.75</v>
      </c>
      <c r="H1926" s="419"/>
      <c r="I1926" s="419"/>
      <c r="K1926" s="419"/>
      <c r="L1926" s="419"/>
      <c r="M1926" s="419"/>
      <c r="O1926" s="418"/>
      <c r="P1926" s="555"/>
      <c r="Q1926" s="418"/>
      <c r="Y1926" s="555"/>
    </row>
    <row r="1927" spans="1:25" s="411" customFormat="1" x14ac:dyDescent="0.2">
      <c r="A1927" s="345">
        <f t="shared" si="16"/>
        <v>30</v>
      </c>
      <c r="B1927" s="382"/>
      <c r="C1927" s="352" t="s">
        <v>1476</v>
      </c>
      <c r="D1927" s="365" t="s">
        <v>1831</v>
      </c>
      <c r="E1927" s="404">
        <v>3</v>
      </c>
      <c r="F1927" s="562">
        <v>260</v>
      </c>
      <c r="G1927" s="353">
        <f t="shared" si="15"/>
        <v>780</v>
      </c>
      <c r="H1927" s="419"/>
      <c r="I1927" s="419"/>
      <c r="J1927" s="311"/>
      <c r="K1927" s="246"/>
      <c r="L1927" s="246"/>
      <c r="M1927" s="419"/>
      <c r="O1927" s="418"/>
      <c r="P1927" s="555"/>
      <c r="Q1927" s="418"/>
      <c r="Y1927" s="555"/>
    </row>
    <row r="1928" spans="1:25" s="411" customFormat="1" x14ac:dyDescent="0.2">
      <c r="A1928" s="345">
        <f t="shared" si="16"/>
        <v>31</v>
      </c>
      <c r="B1928" s="382"/>
      <c r="C1928" s="352" t="s">
        <v>149</v>
      </c>
      <c r="D1928" s="357" t="s">
        <v>1832</v>
      </c>
      <c r="E1928" s="388">
        <v>4</v>
      </c>
      <c r="F1928" s="563">
        <v>65</v>
      </c>
      <c r="G1928" s="353">
        <f t="shared" si="15"/>
        <v>260</v>
      </c>
      <c r="H1928" s="419"/>
      <c r="I1928" s="419"/>
      <c r="J1928" s="419"/>
      <c r="K1928" s="419"/>
      <c r="L1928" s="419"/>
      <c r="M1928" s="419"/>
      <c r="O1928" s="418"/>
      <c r="P1928" s="555"/>
      <c r="Q1928" s="418"/>
      <c r="S1928" s="555">
        <f>Q1898+Q1903+Q1912+Q1913+Q1914+Q1917+Q1928</f>
        <v>0</v>
      </c>
      <c r="Y1928" s="555"/>
    </row>
    <row r="1929" spans="1:25" s="411" customFormat="1" x14ac:dyDescent="0.2">
      <c r="A1929" s="345">
        <f t="shared" si="16"/>
        <v>32</v>
      </c>
      <c r="B1929" s="382"/>
      <c r="C1929" s="352" t="s">
        <v>1461</v>
      </c>
      <c r="D1929" s="365" t="s">
        <v>1512</v>
      </c>
      <c r="E1929" s="388">
        <v>4</v>
      </c>
      <c r="F1929" s="387">
        <v>140</v>
      </c>
      <c r="G1929" s="353">
        <f t="shared" si="15"/>
        <v>560</v>
      </c>
      <c r="H1929" s="419"/>
      <c r="I1929" s="419"/>
      <c r="J1929" s="419"/>
      <c r="K1929" s="419"/>
      <c r="L1929" s="419"/>
      <c r="M1929" s="419"/>
      <c r="O1929" s="418"/>
      <c r="P1929" s="555"/>
      <c r="Y1929" s="555" t="s">
        <v>8</v>
      </c>
    </row>
    <row r="1930" spans="1:25" s="411" customFormat="1" x14ac:dyDescent="0.2">
      <c r="A1930" s="566"/>
      <c r="B1930" s="382"/>
      <c r="C1930" s="352"/>
      <c r="D1930" s="364" t="s">
        <v>8</v>
      </c>
      <c r="E1930" s="388"/>
      <c r="F1930" s="577"/>
      <c r="G1930" s="567"/>
      <c r="H1930" s="419"/>
      <c r="I1930" s="419"/>
      <c r="K1930" s="419"/>
      <c r="L1930" s="419"/>
      <c r="M1930" s="419"/>
      <c r="O1930" s="418"/>
      <c r="P1930" s="555"/>
      <c r="Q1930" s="419"/>
    </row>
    <row r="1931" spans="1:25" s="411" customFormat="1" ht="13.5" thickBot="1" x14ac:dyDescent="0.25">
      <c r="A1931" s="564"/>
      <c r="B1931" s="408"/>
      <c r="C1931" s="409"/>
      <c r="D1931" s="409"/>
      <c r="E1931" s="408"/>
      <c r="F1931" s="49" t="s">
        <v>158</v>
      </c>
      <c r="G1931" s="213">
        <f>SUM(G1898:G1930)</f>
        <v>16895.925000000003</v>
      </c>
      <c r="H1931" s="246"/>
      <c r="I1931" s="246"/>
      <c r="K1931" s="419"/>
      <c r="L1931" s="419"/>
      <c r="M1931" s="246"/>
      <c r="O1931" s="418"/>
    </row>
    <row r="1932" spans="1:25" s="411" customFormat="1" ht="13.5" thickTop="1" x14ac:dyDescent="0.2">
      <c r="A1932" s="1149" t="s">
        <v>1816</v>
      </c>
      <c r="B1932" s="1186"/>
      <c r="C1932" s="1186"/>
      <c r="D1932" s="1186"/>
      <c r="E1932" s="1186"/>
      <c r="F1932" s="1186"/>
      <c r="G1932" s="1187"/>
      <c r="H1932" s="358"/>
      <c r="I1932" s="358"/>
      <c r="K1932" s="628"/>
      <c r="L1932" s="419"/>
      <c r="M1932" s="358"/>
      <c r="O1932" s="418"/>
      <c r="P1932" s="555"/>
    </row>
    <row r="1933" spans="1:25" s="411" customFormat="1" ht="13.5" thickBot="1" x14ac:dyDescent="0.25">
      <c r="A1933" s="359"/>
      <c r="B1933" s="355"/>
      <c r="C1933" s="355"/>
      <c r="D1933" s="360"/>
      <c r="E1933" s="355"/>
      <c r="F1933" s="361"/>
      <c r="G1933" s="362"/>
      <c r="J1933" s="311"/>
      <c r="K1933" s="311"/>
      <c r="L1933" s="246"/>
      <c r="N1933" s="419"/>
    </row>
    <row r="1934" spans="1:25" s="411" customFormat="1" ht="13.5" thickTop="1" x14ac:dyDescent="0.2">
      <c r="A1934" s="1176"/>
      <c r="B1934" s="1177"/>
      <c r="C1934" s="1177"/>
      <c r="D1934" s="414" t="s">
        <v>11</v>
      </c>
      <c r="E1934" s="1178" t="s">
        <v>12</v>
      </c>
      <c r="F1934" s="1178"/>
      <c r="G1934" s="1179"/>
      <c r="H1934" s="367"/>
      <c r="I1934" s="367"/>
      <c r="J1934" s="367"/>
      <c r="K1934" s="367"/>
      <c r="L1934" s="367"/>
      <c r="M1934" s="618"/>
      <c r="N1934" s="419"/>
    </row>
    <row r="1935" spans="1:25" s="411" customFormat="1" x14ac:dyDescent="0.2">
      <c r="A1935" s="1161" t="s">
        <v>17</v>
      </c>
      <c r="B1935" s="1162"/>
      <c r="C1935" s="1162"/>
      <c r="D1935" s="415"/>
      <c r="E1935" s="1180"/>
      <c r="F1935" s="1181"/>
      <c r="G1935" s="1182"/>
      <c r="H1935" s="410"/>
      <c r="I1935" s="410"/>
      <c r="J1935" s="410"/>
      <c r="K1935" s="617"/>
      <c r="L1935" s="617"/>
      <c r="M1935" s="619"/>
      <c r="N1935" s="419"/>
    </row>
    <row r="1936" spans="1:25" s="411" customFormat="1" x14ac:dyDescent="0.2">
      <c r="A1936" s="1161" t="s">
        <v>38</v>
      </c>
      <c r="B1936" s="1162"/>
      <c r="C1936" s="1162"/>
      <c r="D1936" s="73" t="s">
        <v>478</v>
      </c>
      <c r="E1936" s="1139" t="s">
        <v>142</v>
      </c>
      <c r="F1936" s="1139"/>
      <c r="G1936" s="1140"/>
      <c r="H1936" s="1"/>
      <c r="I1936" s="1"/>
      <c r="J1936" s="1"/>
      <c r="K1936" s="367"/>
      <c r="L1936" s="367"/>
      <c r="M1936" s="618"/>
      <c r="N1936" s="419"/>
    </row>
    <row r="1937" spans="1:17" s="411" customFormat="1" ht="13.5" thickBot="1" x14ac:dyDescent="0.25">
      <c r="A1937" s="1163" t="s">
        <v>39</v>
      </c>
      <c r="B1937" s="1164"/>
      <c r="C1937" s="1164"/>
      <c r="D1937" s="565" t="s">
        <v>479</v>
      </c>
      <c r="E1937" s="1165" t="s">
        <v>0</v>
      </c>
      <c r="F1937" s="1165"/>
      <c r="G1937" s="1166"/>
      <c r="H1937" s="367"/>
      <c r="I1937" s="367"/>
      <c r="J1937" s="367"/>
      <c r="K1937" s="367"/>
      <c r="L1937" s="367"/>
      <c r="M1937" s="367"/>
    </row>
    <row r="1938" spans="1:17" s="411" customFormat="1" ht="16.5" x14ac:dyDescent="0.25">
      <c r="A1938" s="1152" t="s">
        <v>29</v>
      </c>
      <c r="B1938" s="1153"/>
      <c r="C1938" s="1153"/>
      <c r="D1938" s="1153"/>
      <c r="E1938" s="1153"/>
      <c r="F1938" s="1153"/>
      <c r="G1938" s="1154"/>
      <c r="H1938" s="251"/>
      <c r="I1938" s="251"/>
      <c r="J1938" s="251"/>
      <c r="K1938" s="621"/>
      <c r="L1938" s="621"/>
      <c r="M1938" s="251"/>
      <c r="N1938" s="620"/>
    </row>
    <row r="1939" spans="1:17" s="411" customFormat="1" x14ac:dyDescent="0.2">
      <c r="A1939" s="1155" t="s">
        <v>48</v>
      </c>
      <c r="B1939" s="1156"/>
      <c r="C1939" s="1156"/>
      <c r="D1939" s="1156"/>
      <c r="E1939" s="1156"/>
      <c r="F1939" s="1156"/>
      <c r="G1939" s="1157"/>
      <c r="H1939" s="250"/>
      <c r="I1939" s="250"/>
      <c r="J1939" s="250"/>
      <c r="K1939" s="250"/>
      <c r="L1939" s="250"/>
      <c r="M1939" s="250"/>
      <c r="N1939" s="410"/>
    </row>
    <row r="1940" spans="1:17" s="411" customFormat="1" x14ac:dyDescent="0.2">
      <c r="A1940" s="1183" t="s">
        <v>49</v>
      </c>
      <c r="B1940" s="1184"/>
      <c r="C1940" s="1184"/>
      <c r="D1940" s="1184"/>
      <c r="E1940" s="1184"/>
      <c r="F1940" s="1184"/>
      <c r="G1940" s="1185"/>
      <c r="H1940" s="367"/>
      <c r="I1940" s="367"/>
      <c r="J1940" s="367"/>
      <c r="K1940" s="367"/>
      <c r="L1940" s="367"/>
      <c r="M1940" s="367"/>
      <c r="N1940" s="1"/>
    </row>
    <row r="1941" spans="1:17" s="411" customFormat="1" x14ac:dyDescent="0.2">
      <c r="A1941" s="368"/>
      <c r="B1941" s="369"/>
      <c r="C1941" s="370"/>
      <c r="D1941" s="371"/>
      <c r="E1941" s="369"/>
      <c r="F1941" s="372"/>
      <c r="G1941" s="373" t="s">
        <v>412</v>
      </c>
      <c r="H1941" s="559"/>
      <c r="I1941" s="559"/>
      <c r="J1941" s="559"/>
      <c r="K1941" s="559"/>
      <c r="L1941" s="559"/>
      <c r="M1941" s="559"/>
      <c r="N1941" s="367"/>
    </row>
    <row r="1942" spans="1:17" s="411" customFormat="1" ht="16.5" x14ac:dyDescent="0.25">
      <c r="A1942" s="374" t="s">
        <v>1</v>
      </c>
      <c r="B1942" s="375"/>
      <c r="C1942" s="14" t="s">
        <v>36</v>
      </c>
      <c r="D1942" s="375"/>
      <c r="E1942" s="343" t="s">
        <v>1864</v>
      </c>
      <c r="F1942" s="376"/>
      <c r="G1942" s="344" t="s">
        <v>1846</v>
      </c>
      <c r="N1942" s="251"/>
    </row>
    <row r="1943" spans="1:17" s="411" customFormat="1" x14ac:dyDescent="0.2">
      <c r="A1943" s="342" t="s">
        <v>8</v>
      </c>
      <c r="B1943" s="377"/>
      <c r="C1943" s="19"/>
      <c r="D1943" s="367"/>
      <c r="E1943" s="1167"/>
      <c r="F1943" s="1168"/>
      <c r="G1943" s="378"/>
      <c r="N1943" s="250"/>
    </row>
    <row r="1944" spans="1:17" s="411" customFormat="1" x14ac:dyDescent="0.2">
      <c r="A1944" s="354" t="s">
        <v>37</v>
      </c>
      <c r="B1944" s="358"/>
      <c r="C1944" s="358"/>
      <c r="D1944" s="358"/>
      <c r="E1944" s="379" t="s">
        <v>46</v>
      </c>
      <c r="F1944" s="380"/>
      <c r="G1944" s="378" t="s">
        <v>50</v>
      </c>
      <c r="N1944" s="367"/>
    </row>
    <row r="1945" spans="1:17" s="411" customFormat="1" x14ac:dyDescent="0.2">
      <c r="A1945" s="368"/>
      <c r="B1945" s="369"/>
      <c r="C1945" s="370"/>
      <c r="D1945" s="370"/>
      <c r="E1945" s="1169"/>
      <c r="F1945" s="1170"/>
      <c r="G1945" s="381"/>
      <c r="N1945" s="559"/>
    </row>
    <row r="1946" spans="1:17" s="411" customFormat="1" ht="26.25" thickBot="1" x14ac:dyDescent="0.25">
      <c r="A1946" s="210" t="s">
        <v>47</v>
      </c>
      <c r="B1946" s="28" t="s">
        <v>23</v>
      </c>
      <c r="C1946" s="28" t="s">
        <v>34</v>
      </c>
      <c r="D1946" s="110" t="s">
        <v>53</v>
      </c>
      <c r="E1946" s="114" t="s">
        <v>54</v>
      </c>
      <c r="F1946" s="111" t="s">
        <v>55</v>
      </c>
      <c r="G1946" s="112" t="s">
        <v>35</v>
      </c>
      <c r="H1946" s="253"/>
      <c r="I1946" s="253"/>
      <c r="J1946" s="253"/>
      <c r="K1946" s="253"/>
      <c r="L1946" s="253"/>
      <c r="M1946" s="253"/>
    </row>
    <row r="1947" spans="1:17" s="411" customFormat="1" ht="13.5" thickTop="1" x14ac:dyDescent="0.2">
      <c r="A1947" s="345"/>
      <c r="B1947" s="389"/>
      <c r="C1947" s="352"/>
      <c r="D1947" s="202" t="s">
        <v>160</v>
      </c>
      <c r="E1947" s="390"/>
      <c r="F1947" s="432"/>
      <c r="G1947" s="200">
        <f>G1931</f>
        <v>16895.925000000003</v>
      </c>
      <c r="H1947" s="246"/>
      <c r="I1947" s="246"/>
      <c r="J1947" s="246"/>
      <c r="K1947" s="246"/>
      <c r="L1947" s="246"/>
      <c r="M1947" s="246"/>
    </row>
    <row r="1948" spans="1:17" s="411" customFormat="1" x14ac:dyDescent="0.2">
      <c r="A1948" s="345">
        <v>33</v>
      </c>
      <c r="B1948" s="389"/>
      <c r="C1948" s="352" t="s">
        <v>1461</v>
      </c>
      <c r="D1948" s="365" t="s">
        <v>1477</v>
      </c>
      <c r="E1948" s="390">
        <v>6</v>
      </c>
      <c r="F1948" s="432">
        <v>115</v>
      </c>
      <c r="G1948" s="353">
        <f t="shared" ref="G1948:G1954" si="17">F1948*E1948</f>
        <v>690</v>
      </c>
      <c r="H1948" s="419"/>
      <c r="I1948" s="419"/>
      <c r="J1948" s="419"/>
      <c r="K1948" s="419"/>
      <c r="L1948" s="419"/>
      <c r="M1948" s="419"/>
    </row>
    <row r="1949" spans="1:17" s="411" customFormat="1" x14ac:dyDescent="0.2">
      <c r="A1949" s="345">
        <f>A1948+1</f>
        <v>34</v>
      </c>
      <c r="B1949" s="389"/>
      <c r="C1949" s="352" t="s">
        <v>1461</v>
      </c>
      <c r="D1949" s="364" t="s">
        <v>1482</v>
      </c>
      <c r="E1949" s="390">
        <v>2</v>
      </c>
      <c r="F1949" s="432">
        <v>120</v>
      </c>
      <c r="G1949" s="353">
        <f t="shared" si="17"/>
        <v>240</v>
      </c>
      <c r="H1949" s="419"/>
      <c r="I1949" s="419"/>
      <c r="J1949" s="419"/>
      <c r="K1949" s="419"/>
      <c r="L1949" s="419"/>
      <c r="M1949" s="419"/>
    </row>
    <row r="1950" spans="1:17" s="411" customFormat="1" x14ac:dyDescent="0.2">
      <c r="A1950" s="345">
        <f t="shared" ref="A1950:A1956" si="18">A1949+1</f>
        <v>35</v>
      </c>
      <c r="B1950" s="389"/>
      <c r="C1950" s="352" t="s">
        <v>1461</v>
      </c>
      <c r="D1950" s="357" t="s">
        <v>1478</v>
      </c>
      <c r="E1950" s="390">
        <v>2</v>
      </c>
      <c r="F1950" s="432">
        <v>110</v>
      </c>
      <c r="G1950" s="353">
        <f t="shared" si="17"/>
        <v>220</v>
      </c>
      <c r="H1950" s="419"/>
      <c r="I1950" s="419"/>
      <c r="J1950" s="419"/>
      <c r="K1950" s="246"/>
      <c r="L1950" s="246"/>
      <c r="M1950" s="419"/>
      <c r="N1950" s="253"/>
    </row>
    <row r="1951" spans="1:17" s="411" customFormat="1" x14ac:dyDescent="0.2">
      <c r="A1951" s="345">
        <f t="shared" si="18"/>
        <v>36</v>
      </c>
      <c r="B1951" s="389"/>
      <c r="C1951" s="352" t="s">
        <v>1461</v>
      </c>
      <c r="D1951" s="357" t="s">
        <v>1480</v>
      </c>
      <c r="E1951" s="388">
        <v>6</v>
      </c>
      <c r="F1951" s="560">
        <v>90</v>
      </c>
      <c r="G1951" s="353">
        <f t="shared" si="17"/>
        <v>540</v>
      </c>
      <c r="H1951" s="419"/>
      <c r="I1951" s="419"/>
      <c r="J1951" s="419"/>
      <c r="K1951" s="419"/>
      <c r="L1951" s="419"/>
      <c r="M1951" s="419"/>
      <c r="N1951" s="246"/>
    </row>
    <row r="1952" spans="1:17" s="411" customFormat="1" x14ac:dyDescent="0.2">
      <c r="A1952" s="345">
        <f t="shared" si="18"/>
        <v>37</v>
      </c>
      <c r="B1952" s="389"/>
      <c r="C1952" s="352" t="s">
        <v>1461</v>
      </c>
      <c r="D1952" s="357" t="s">
        <v>249</v>
      </c>
      <c r="E1952" s="390">
        <v>4</v>
      </c>
      <c r="F1952" s="432">
        <v>85</v>
      </c>
      <c r="G1952" s="353">
        <f t="shared" si="17"/>
        <v>340</v>
      </c>
      <c r="H1952" s="419"/>
      <c r="I1952" s="419"/>
      <c r="J1952" s="419"/>
      <c r="K1952" s="419"/>
      <c r="L1952" s="419"/>
      <c r="M1952" s="419"/>
      <c r="N1952" s="419"/>
      <c r="Q1952" s="555"/>
    </row>
    <row r="1953" spans="1:17" s="411" customFormat="1" x14ac:dyDescent="0.2">
      <c r="A1953" s="345">
        <f t="shared" si="18"/>
        <v>38</v>
      </c>
      <c r="B1953" s="391"/>
      <c r="C1953" s="352" t="s">
        <v>1461</v>
      </c>
      <c r="D1953" s="357" t="s">
        <v>1479</v>
      </c>
      <c r="E1953" s="390">
        <v>2</v>
      </c>
      <c r="F1953" s="432">
        <v>100</v>
      </c>
      <c r="G1953" s="353">
        <f t="shared" si="17"/>
        <v>200</v>
      </c>
      <c r="H1953" s="419"/>
      <c r="I1953" s="419"/>
      <c r="J1953" s="419"/>
      <c r="K1953" s="419"/>
      <c r="L1953" s="419"/>
      <c r="M1953" s="419"/>
      <c r="N1953" s="419"/>
      <c r="Q1953" s="555"/>
    </row>
    <row r="1954" spans="1:17" s="411" customFormat="1" x14ac:dyDescent="0.2">
      <c r="A1954" s="345">
        <f t="shared" si="18"/>
        <v>39</v>
      </c>
      <c r="B1954" s="382"/>
      <c r="C1954" s="352" t="s">
        <v>1461</v>
      </c>
      <c r="D1954" s="364" t="s">
        <v>1481</v>
      </c>
      <c r="E1954" s="390">
        <v>3</v>
      </c>
      <c r="F1954" s="432">
        <v>140</v>
      </c>
      <c r="G1954" s="353">
        <f t="shared" si="17"/>
        <v>420</v>
      </c>
      <c r="H1954" s="419"/>
      <c r="I1954" s="419"/>
      <c r="J1954" s="419"/>
      <c r="K1954" s="419"/>
      <c r="L1954" s="419"/>
      <c r="M1954" s="246"/>
      <c r="N1954" s="419"/>
      <c r="Q1954" s="555"/>
    </row>
    <row r="1955" spans="1:17" s="411" customFormat="1" x14ac:dyDescent="0.2">
      <c r="A1955" s="345">
        <f t="shared" si="18"/>
        <v>40</v>
      </c>
      <c r="B1955" s="394"/>
      <c r="C1955" s="352" t="s">
        <v>1461</v>
      </c>
      <c r="D1955" s="364" t="s">
        <v>1515</v>
      </c>
      <c r="E1955" s="388">
        <v>2</v>
      </c>
      <c r="F1955" s="560">
        <v>110</v>
      </c>
      <c r="G1955" s="353">
        <f>F1955*E1955</f>
        <v>220</v>
      </c>
      <c r="H1955" s="419"/>
      <c r="I1955" s="419"/>
      <c r="J1955" s="419"/>
      <c r="K1955" s="419"/>
      <c r="L1955" s="419"/>
      <c r="M1955" s="419"/>
      <c r="N1955" s="419"/>
      <c r="Q1955" s="555"/>
    </row>
    <row r="1956" spans="1:17" s="411" customFormat="1" x14ac:dyDescent="0.2">
      <c r="A1956" s="345">
        <f t="shared" si="18"/>
        <v>41</v>
      </c>
      <c r="B1956" s="394"/>
      <c r="C1956" s="352" t="s">
        <v>1461</v>
      </c>
      <c r="D1956" s="364" t="s">
        <v>1833</v>
      </c>
      <c r="E1956" s="395">
        <v>3.9009999999999998</v>
      </c>
      <c r="F1956" s="432">
        <v>60</v>
      </c>
      <c r="G1956" s="353">
        <f t="shared" ref="G1956" si="19">F1956*E1956</f>
        <v>234.06</v>
      </c>
      <c r="H1956" s="419"/>
      <c r="I1956" s="419"/>
      <c r="J1956" s="419"/>
      <c r="K1956" s="419"/>
      <c r="L1956" s="419"/>
      <c r="M1956" s="419"/>
      <c r="N1956" s="419"/>
      <c r="P1956" s="418"/>
    </row>
    <row r="1957" spans="1:17" s="411" customFormat="1" x14ac:dyDescent="0.2">
      <c r="A1957" s="345"/>
      <c r="B1957" s="397"/>
      <c r="C1957" s="352"/>
      <c r="D1957" s="357"/>
      <c r="E1957" s="395"/>
      <c r="F1957" s="432" t="s">
        <v>152</v>
      </c>
      <c r="G1957" s="353"/>
      <c r="H1957" s="419"/>
      <c r="I1957" s="419"/>
      <c r="J1957" s="419"/>
      <c r="K1957" s="419"/>
      <c r="L1957" s="419"/>
      <c r="M1957" s="419"/>
      <c r="N1957" s="419"/>
      <c r="P1957" s="418"/>
    </row>
    <row r="1958" spans="1:17" s="411" customFormat="1" x14ac:dyDescent="0.2">
      <c r="A1958" s="345"/>
      <c r="B1958" s="397"/>
      <c r="C1958" s="352"/>
      <c r="D1958" s="357"/>
      <c r="E1958" s="395"/>
      <c r="F1958" s="432"/>
      <c r="G1958" s="353"/>
      <c r="H1958" s="419"/>
      <c r="I1958" s="419"/>
      <c r="J1958" s="419"/>
      <c r="K1958" s="419"/>
      <c r="L1958" s="419"/>
      <c r="M1958" s="419"/>
      <c r="N1958" s="419"/>
      <c r="P1958" s="418"/>
    </row>
    <row r="1959" spans="1:17" s="411" customFormat="1" x14ac:dyDescent="0.2">
      <c r="A1959" s="345"/>
      <c r="B1959" s="397"/>
      <c r="C1959" s="352"/>
      <c r="D1959" s="357"/>
      <c r="E1959" s="398"/>
      <c r="F1959" s="432"/>
      <c r="G1959" s="353"/>
      <c r="H1959" s="419"/>
      <c r="I1959" s="419"/>
      <c r="J1959" s="419"/>
      <c r="K1959" s="419"/>
      <c r="L1959" s="419"/>
      <c r="M1959" s="419"/>
      <c r="N1959" s="419"/>
    </row>
    <row r="1960" spans="1:17" s="411" customFormat="1" x14ac:dyDescent="0.2">
      <c r="A1960" s="345"/>
      <c r="B1960" s="382"/>
      <c r="C1960" s="352"/>
      <c r="D1960" s="365"/>
      <c r="E1960" s="398"/>
      <c r="F1960" s="432"/>
      <c r="G1960" s="353"/>
      <c r="H1960" s="419"/>
      <c r="I1960" s="419"/>
      <c r="J1960" s="419"/>
      <c r="K1960" s="419"/>
      <c r="L1960" s="419"/>
      <c r="M1960" s="419"/>
      <c r="N1960" s="419"/>
    </row>
    <row r="1961" spans="1:17" s="411" customFormat="1" x14ac:dyDescent="0.2">
      <c r="A1961" s="345"/>
      <c r="B1961" s="382"/>
      <c r="C1961" s="352"/>
      <c r="D1961" s="365"/>
      <c r="E1961" s="398"/>
      <c r="F1961" s="432"/>
      <c r="G1961" s="353"/>
      <c r="H1961" s="419"/>
      <c r="I1961" s="419"/>
      <c r="J1961" s="419"/>
      <c r="K1961" s="419"/>
      <c r="L1961" s="419"/>
      <c r="M1961" s="419"/>
      <c r="N1961" s="419"/>
    </row>
    <row r="1962" spans="1:17" s="411" customFormat="1" x14ac:dyDescent="0.2">
      <c r="A1962" s="345"/>
      <c r="B1962" s="389"/>
      <c r="C1962" s="352"/>
      <c r="D1962" s="365"/>
      <c r="E1962" s="388"/>
      <c r="F1962" s="432"/>
      <c r="G1962" s="353"/>
      <c r="H1962" s="419"/>
      <c r="I1962" s="419"/>
      <c r="J1962" s="419"/>
      <c r="K1962" s="419"/>
      <c r="L1962" s="419"/>
      <c r="M1962" s="419"/>
      <c r="N1962" s="419"/>
    </row>
    <row r="1963" spans="1:17" s="411" customFormat="1" x14ac:dyDescent="0.2">
      <c r="A1963" s="345"/>
      <c r="B1963" s="389"/>
      <c r="C1963" s="352"/>
      <c r="D1963" s="364"/>
      <c r="E1963" s="398"/>
      <c r="F1963" s="432"/>
      <c r="G1963" s="353"/>
      <c r="H1963" s="419"/>
      <c r="I1963" s="419"/>
      <c r="J1963" s="419"/>
      <c r="K1963" s="419"/>
      <c r="L1963" s="419"/>
      <c r="M1963" s="419"/>
      <c r="N1963" s="419"/>
    </row>
    <row r="1964" spans="1:17" s="411" customFormat="1" x14ac:dyDescent="0.2">
      <c r="A1964" s="345"/>
      <c r="B1964" s="389"/>
      <c r="C1964" s="352"/>
      <c r="D1964" s="365"/>
      <c r="E1964" s="395"/>
      <c r="F1964" s="561"/>
      <c r="G1964" s="353"/>
      <c r="H1964" s="419"/>
      <c r="I1964" s="419"/>
      <c r="J1964" s="419"/>
      <c r="K1964" s="419"/>
      <c r="L1964" s="419"/>
      <c r="M1964" s="419"/>
      <c r="N1964" s="419"/>
    </row>
    <row r="1965" spans="1:17" s="411" customFormat="1" x14ac:dyDescent="0.2">
      <c r="A1965" s="345"/>
      <c r="B1965" s="382"/>
      <c r="C1965" s="352"/>
      <c r="D1965" s="365"/>
      <c r="E1965" s="395"/>
      <c r="F1965" s="561"/>
      <c r="G1965" s="353"/>
      <c r="H1965" s="419"/>
      <c r="I1965" s="419"/>
      <c r="J1965" s="419"/>
      <c r="K1965" s="419"/>
      <c r="L1965" s="419"/>
      <c r="M1965" s="419"/>
      <c r="N1965" s="419"/>
    </row>
    <row r="1966" spans="1:17" s="411" customFormat="1" x14ac:dyDescent="0.2">
      <c r="A1966" s="345"/>
      <c r="B1966" s="382"/>
      <c r="C1966" s="352"/>
      <c r="D1966" s="357"/>
      <c r="E1966" s="395"/>
      <c r="F1966" s="561"/>
      <c r="G1966" s="353"/>
      <c r="H1966" s="419"/>
      <c r="I1966" s="419"/>
      <c r="J1966" s="419"/>
      <c r="K1966" s="419"/>
      <c r="L1966" s="419"/>
      <c r="M1966" s="419"/>
      <c r="N1966" s="419"/>
    </row>
    <row r="1967" spans="1:17" s="411" customFormat="1" x14ac:dyDescent="0.2">
      <c r="A1967" s="345"/>
      <c r="B1967" s="382"/>
      <c r="C1967" s="352"/>
      <c r="D1967" s="357"/>
      <c r="E1967" s="395"/>
      <c r="F1967" s="561"/>
      <c r="G1967" s="353"/>
      <c r="H1967" s="419"/>
      <c r="I1967" s="419"/>
      <c r="J1967" s="419"/>
      <c r="K1967" s="419"/>
      <c r="L1967" s="419"/>
      <c r="M1967" s="419"/>
      <c r="N1967" s="419"/>
    </row>
    <row r="1968" spans="1:17" s="411" customFormat="1" x14ac:dyDescent="0.2">
      <c r="A1968" s="345"/>
      <c r="B1968" s="382"/>
      <c r="C1968" s="352"/>
      <c r="D1968" s="357"/>
      <c r="E1968" s="395"/>
      <c r="F1968" s="561"/>
      <c r="G1968" s="353"/>
      <c r="H1968" s="419"/>
      <c r="I1968" s="419"/>
      <c r="J1968" s="419"/>
      <c r="K1968" s="419"/>
      <c r="L1968" s="419"/>
      <c r="M1968" s="419"/>
      <c r="N1968" s="419"/>
    </row>
    <row r="1969" spans="1:24" s="411" customFormat="1" x14ac:dyDescent="0.2">
      <c r="A1969" s="345"/>
      <c r="B1969" s="382"/>
      <c r="C1969" s="352"/>
      <c r="D1969" s="365"/>
      <c r="E1969" s="395"/>
      <c r="F1969" s="561"/>
      <c r="G1969" s="353"/>
      <c r="H1969" s="419"/>
      <c r="I1969" s="419"/>
      <c r="J1969" s="419"/>
      <c r="K1969" s="419"/>
      <c r="L1969" s="419"/>
      <c r="M1969" s="419"/>
      <c r="N1969" s="419"/>
    </row>
    <row r="1970" spans="1:24" s="411" customFormat="1" x14ac:dyDescent="0.2">
      <c r="A1970" s="345"/>
      <c r="B1970" s="382"/>
      <c r="C1970" s="352"/>
      <c r="D1970" s="365"/>
      <c r="E1970" s="395"/>
      <c r="F1970" s="561"/>
      <c r="G1970" s="353"/>
      <c r="H1970" s="419"/>
      <c r="I1970" s="419"/>
      <c r="J1970" s="419"/>
      <c r="K1970" s="419"/>
      <c r="L1970" s="419"/>
      <c r="M1970" s="419"/>
      <c r="N1970" s="419"/>
    </row>
    <row r="1971" spans="1:24" s="411" customFormat="1" x14ac:dyDescent="0.2">
      <c r="A1971" s="345"/>
      <c r="B1971" s="382"/>
      <c r="C1971" s="352"/>
      <c r="D1971" s="365"/>
      <c r="E1971" s="395"/>
      <c r="F1971" s="561"/>
      <c r="G1971" s="353"/>
      <c r="H1971" s="419"/>
      <c r="I1971" s="419"/>
      <c r="J1971" s="419"/>
      <c r="K1971" s="419"/>
      <c r="L1971" s="419"/>
      <c r="M1971" s="419"/>
      <c r="N1971" s="419"/>
    </row>
    <row r="1972" spans="1:24" s="411" customFormat="1" x14ac:dyDescent="0.2">
      <c r="A1972" s="345"/>
      <c r="B1972" s="382"/>
      <c r="C1972" s="352"/>
      <c r="D1972" s="365"/>
      <c r="E1972" s="395"/>
      <c r="F1972" s="561"/>
      <c r="G1972" s="353"/>
      <c r="H1972" s="419"/>
      <c r="I1972" s="419"/>
      <c r="J1972" s="419"/>
      <c r="K1972" s="419"/>
      <c r="L1972" s="419"/>
      <c r="M1972" s="419"/>
      <c r="N1972" s="419"/>
    </row>
    <row r="1973" spans="1:24" s="411" customFormat="1" x14ac:dyDescent="0.2">
      <c r="A1973" s="345"/>
      <c r="B1973" s="382"/>
      <c r="C1973" s="352"/>
      <c r="D1973" s="365"/>
      <c r="E1973" s="395"/>
      <c r="F1973" s="561"/>
      <c r="G1973" s="353"/>
      <c r="H1973" s="419"/>
      <c r="I1973" s="419"/>
      <c r="J1973" s="419"/>
      <c r="K1973" s="419"/>
      <c r="L1973" s="419"/>
      <c r="M1973" s="419"/>
      <c r="N1973" s="419"/>
    </row>
    <row r="1974" spans="1:24" s="411" customFormat="1" x14ac:dyDescent="0.2">
      <c r="A1974" s="345"/>
      <c r="B1974" s="382"/>
      <c r="C1974" s="352"/>
      <c r="D1974" s="357"/>
      <c r="E1974" s="388"/>
      <c r="F1974" s="432"/>
      <c r="G1974" s="353"/>
      <c r="H1974" s="419"/>
      <c r="I1974" s="419"/>
      <c r="J1974" s="419"/>
      <c r="K1974" s="419"/>
      <c r="L1974" s="419"/>
      <c r="M1974" s="419"/>
      <c r="N1974" s="419"/>
    </row>
    <row r="1975" spans="1:24" s="411" customFormat="1" x14ac:dyDescent="0.2">
      <c r="A1975" s="345"/>
      <c r="B1975" s="382"/>
      <c r="C1975" s="352"/>
      <c r="D1975" s="364"/>
      <c r="E1975" s="390"/>
      <c r="F1975" s="432"/>
      <c r="G1975" s="353"/>
      <c r="H1975" s="419"/>
      <c r="I1975" s="419"/>
      <c r="J1975" s="419"/>
      <c r="K1975" s="419"/>
      <c r="L1975" s="419"/>
      <c r="M1975" s="419"/>
      <c r="N1975" s="419"/>
    </row>
    <row r="1976" spans="1:24" s="411" customFormat="1" x14ac:dyDescent="0.2">
      <c r="A1976" s="345"/>
      <c r="B1976" s="382"/>
      <c r="C1976" s="352"/>
      <c r="D1976" s="400"/>
      <c r="E1976" s="390"/>
      <c r="F1976" s="432"/>
      <c r="G1976" s="353"/>
      <c r="H1976" s="419"/>
      <c r="I1976" s="419"/>
      <c r="J1976" s="419"/>
      <c r="K1976" s="419"/>
      <c r="L1976" s="419"/>
      <c r="M1976" s="419"/>
      <c r="N1976" s="419"/>
    </row>
    <row r="1977" spans="1:24" s="411" customFormat="1" x14ac:dyDescent="0.2">
      <c r="A1977" s="345"/>
      <c r="B1977" s="382"/>
      <c r="C1977" s="403"/>
      <c r="D1977" s="400"/>
      <c r="E1977" s="404"/>
      <c r="F1977" s="562"/>
      <c r="G1977" s="353"/>
      <c r="H1977" s="419"/>
      <c r="I1977" s="419"/>
      <c r="J1977" s="419"/>
      <c r="K1977" s="419"/>
      <c r="L1977" s="419"/>
      <c r="M1977" s="419"/>
      <c r="N1977" s="419"/>
    </row>
    <row r="1978" spans="1:24" s="411" customFormat="1" x14ac:dyDescent="0.2">
      <c r="A1978" s="345"/>
      <c r="B1978" s="382"/>
      <c r="C1978" s="352"/>
      <c r="D1978" s="406"/>
      <c r="E1978" s="388"/>
      <c r="F1978" s="563"/>
      <c r="G1978" s="353"/>
      <c r="H1978" s="419"/>
      <c r="I1978" s="419"/>
      <c r="J1978" s="419"/>
      <c r="K1978" s="419"/>
      <c r="L1978" s="419"/>
      <c r="M1978" s="419"/>
      <c r="N1978" s="419"/>
    </row>
    <row r="1979" spans="1:24" s="411" customFormat="1" x14ac:dyDescent="0.2">
      <c r="A1979" s="566"/>
      <c r="B1979" s="382"/>
      <c r="C1979" s="352"/>
      <c r="D1979" s="364"/>
      <c r="E1979" s="388"/>
      <c r="F1979" s="387"/>
      <c r="G1979" s="567">
        <v>0.01</v>
      </c>
      <c r="H1979" s="553"/>
      <c r="I1979" s="553"/>
      <c r="J1979" s="553"/>
      <c r="K1979" s="553"/>
      <c r="L1979" s="553"/>
      <c r="M1979" s="553"/>
      <c r="N1979" s="419"/>
    </row>
    <row r="1980" spans="1:24" s="411" customFormat="1" ht="13.5" thickBot="1" x14ac:dyDescent="0.25">
      <c r="A1980" s="564"/>
      <c r="B1980" s="408"/>
      <c r="C1980" s="409"/>
      <c r="D1980" s="409"/>
      <c r="E1980" s="408"/>
      <c r="F1980" s="49" t="s">
        <v>15</v>
      </c>
      <c r="G1980" s="213">
        <f>SUM(G1947:G1979)</f>
        <v>19999.995000000003</v>
      </c>
      <c r="H1980" s="246"/>
      <c r="I1980" s="246"/>
      <c r="J1980" s="246"/>
      <c r="K1980" s="246"/>
      <c r="L1980" s="246"/>
      <c r="M1980" s="246"/>
      <c r="N1980" s="419"/>
    </row>
    <row r="1981" spans="1:24" s="411" customFormat="1" ht="13.5" thickTop="1" x14ac:dyDescent="0.2">
      <c r="A1981" s="1149" t="s">
        <v>1816</v>
      </c>
      <c r="B1981" s="1186"/>
      <c r="C1981" s="1186"/>
      <c r="D1981" s="1186"/>
      <c r="E1981" s="1186"/>
      <c r="F1981" s="1186"/>
      <c r="G1981" s="1187"/>
      <c r="H1981" s="358"/>
      <c r="I1981" s="358"/>
      <c r="J1981" s="358"/>
      <c r="K1981" s="358"/>
      <c r="L1981" s="358"/>
      <c r="M1981" s="358"/>
      <c r="N1981" s="419"/>
    </row>
    <row r="1982" spans="1:24" s="411" customFormat="1" ht="13.5" thickBot="1" x14ac:dyDescent="0.25">
      <c r="A1982" s="359"/>
      <c r="B1982" s="355"/>
      <c r="C1982" s="355"/>
      <c r="D1982" s="360"/>
      <c r="E1982" s="355"/>
      <c r="F1982" s="361"/>
      <c r="G1982" s="362"/>
      <c r="N1982" s="419"/>
      <c r="V1982" s="2"/>
      <c r="W1982" s="2"/>
      <c r="X1982" s="2"/>
    </row>
    <row r="1983" spans="1:24" s="411" customFormat="1" ht="13.5" thickTop="1" x14ac:dyDescent="0.2">
      <c r="A1983" s="1176"/>
      <c r="B1983" s="1177"/>
      <c r="C1983" s="1177"/>
      <c r="D1983" s="414" t="s">
        <v>11</v>
      </c>
      <c r="E1983" s="1178" t="s">
        <v>12</v>
      </c>
      <c r="F1983" s="1178"/>
      <c r="G1983" s="1179"/>
      <c r="H1983" s="367"/>
      <c r="I1983" s="367"/>
      <c r="J1983" s="367"/>
      <c r="K1983" s="367"/>
      <c r="L1983" s="367"/>
      <c r="M1983" s="367"/>
      <c r="N1983" s="553"/>
      <c r="V1983" s="2"/>
      <c r="W1983" s="2"/>
      <c r="X1983" s="2"/>
    </row>
    <row r="1984" spans="1:24" s="411" customFormat="1" x14ac:dyDescent="0.2">
      <c r="A1984" s="1161" t="s">
        <v>17</v>
      </c>
      <c r="B1984" s="1162"/>
      <c r="C1984" s="1162"/>
      <c r="D1984" s="415"/>
      <c r="E1984" s="1180"/>
      <c r="F1984" s="1181"/>
      <c r="G1984" s="1182"/>
      <c r="H1984" s="410"/>
      <c r="I1984" s="410"/>
      <c r="J1984" s="410"/>
      <c r="K1984" s="410"/>
      <c r="L1984" s="410"/>
      <c r="M1984" s="410"/>
      <c r="N1984" s="246"/>
      <c r="V1984" s="2"/>
      <c r="W1984" s="2"/>
      <c r="X1984" s="2"/>
    </row>
    <row r="1985" spans="1:24" s="411" customFormat="1" x14ac:dyDescent="0.2">
      <c r="A1985" s="1161" t="s">
        <v>38</v>
      </c>
      <c r="B1985" s="1162"/>
      <c r="C1985" s="1162"/>
      <c r="D1985" s="73" t="s">
        <v>478</v>
      </c>
      <c r="E1985" s="1139" t="s">
        <v>142</v>
      </c>
      <c r="F1985" s="1139"/>
      <c r="G1985" s="1140"/>
      <c r="H1985" s="1"/>
      <c r="I1985" s="1"/>
      <c r="J1985" s="1"/>
      <c r="K1985" s="1"/>
      <c r="L1985" s="1"/>
      <c r="M1985" s="1"/>
      <c r="N1985" s="358"/>
      <c r="V1985" s="2"/>
      <c r="W1985" s="2"/>
      <c r="X1985" s="2"/>
    </row>
    <row r="1986" spans="1:24" s="411" customFormat="1" ht="13.5" thickBot="1" x14ac:dyDescent="0.25">
      <c r="A1986" s="1163" t="s">
        <v>39</v>
      </c>
      <c r="B1986" s="1164"/>
      <c r="C1986" s="1164"/>
      <c r="D1986" s="565" t="s">
        <v>479</v>
      </c>
      <c r="E1986" s="1165" t="s">
        <v>0</v>
      </c>
      <c r="F1986" s="1165"/>
      <c r="G1986" s="1166"/>
      <c r="H1986" s="367"/>
      <c r="I1986" s="367"/>
      <c r="J1986" s="367"/>
      <c r="K1986" s="367"/>
      <c r="L1986" s="367"/>
      <c r="M1986" s="367"/>
      <c r="V1986" s="2"/>
      <c r="W1986" s="2"/>
      <c r="X1986" s="2"/>
    </row>
    <row r="1987" spans="1:24" ht="16.5" x14ac:dyDescent="0.25">
      <c r="A1987" s="1152" t="s">
        <v>29</v>
      </c>
      <c r="B1987" s="1153"/>
      <c r="C1987" s="1153"/>
      <c r="D1987" s="1153"/>
      <c r="E1987" s="1153"/>
      <c r="F1987" s="1153"/>
      <c r="G1987" s="1154"/>
    </row>
    <row r="1988" spans="1:24" x14ac:dyDescent="0.2">
      <c r="A1988" s="1155" t="s">
        <v>48</v>
      </c>
      <c r="B1988" s="1156"/>
      <c r="C1988" s="1156"/>
      <c r="D1988" s="1156"/>
      <c r="E1988" s="1156"/>
      <c r="F1988" s="1156"/>
      <c r="G1988" s="1157"/>
    </row>
    <row r="1989" spans="1:24" x14ac:dyDescent="0.2">
      <c r="A1989" s="1183" t="s">
        <v>49</v>
      </c>
      <c r="B1989" s="1184"/>
      <c r="C1989" s="1184"/>
      <c r="D1989" s="1184"/>
      <c r="E1989" s="1184"/>
      <c r="F1989" s="1184"/>
      <c r="G1989" s="1185"/>
    </row>
    <row r="1990" spans="1:24" x14ac:dyDescent="0.2">
      <c r="A1990" s="368"/>
      <c r="B1990" s="369"/>
      <c r="C1990" s="370"/>
      <c r="D1990" s="371"/>
      <c r="E1990" s="369"/>
      <c r="F1990" s="372"/>
      <c r="G1990" s="373" t="s">
        <v>411</v>
      </c>
    </row>
    <row r="1991" spans="1:24" x14ac:dyDescent="0.2">
      <c r="A1991" s="374" t="s">
        <v>1</v>
      </c>
      <c r="B1991" s="375"/>
      <c r="C1991" s="14" t="s">
        <v>36</v>
      </c>
      <c r="D1991" s="375"/>
      <c r="E1991" s="343" t="s">
        <v>2240</v>
      </c>
      <c r="F1991" s="376"/>
      <c r="G1991" s="344" t="s">
        <v>2214</v>
      </c>
    </row>
    <row r="1992" spans="1:24" x14ac:dyDescent="0.2">
      <c r="A1992" s="342" t="s">
        <v>8</v>
      </c>
      <c r="B1992" s="377"/>
      <c r="C1992" s="19"/>
      <c r="D1992" s="367"/>
      <c r="E1992" s="1167"/>
      <c r="F1992" s="1168"/>
      <c r="G1992" s="378"/>
    </row>
    <row r="1993" spans="1:24" x14ac:dyDescent="0.2">
      <c r="A1993" s="354" t="s">
        <v>37</v>
      </c>
      <c r="B1993" s="358"/>
      <c r="C1993" s="358"/>
      <c r="D1993" s="358"/>
      <c r="E1993" s="379" t="s">
        <v>46</v>
      </c>
      <c r="F1993" s="380"/>
      <c r="G1993" s="378" t="s">
        <v>50</v>
      </c>
    </row>
    <row r="1994" spans="1:24" x14ac:dyDescent="0.2">
      <c r="A1994" s="368"/>
      <c r="B1994" s="369"/>
      <c r="C1994" s="370"/>
      <c r="D1994" s="370"/>
      <c r="E1994" s="1169"/>
      <c r="F1994" s="1170"/>
      <c r="G1994" s="381"/>
    </row>
    <row r="1995" spans="1:24" ht="26.25" thickBot="1" x14ac:dyDescent="0.25">
      <c r="A1995" s="210" t="s">
        <v>47</v>
      </c>
      <c r="B1995" s="28" t="s">
        <v>23</v>
      </c>
      <c r="C1995" s="28" t="s">
        <v>34</v>
      </c>
      <c r="D1995" s="110" t="s">
        <v>53</v>
      </c>
      <c r="E1995" s="114" t="s">
        <v>54</v>
      </c>
      <c r="F1995" s="111" t="s">
        <v>55</v>
      </c>
      <c r="G1995" s="112" t="s">
        <v>35</v>
      </c>
    </row>
    <row r="1996" spans="1:24" ht="13.5" thickTop="1" x14ac:dyDescent="0.2">
      <c r="A1996" s="345">
        <v>1</v>
      </c>
      <c r="B1996" s="389"/>
      <c r="C1996" s="352" t="s">
        <v>1461</v>
      </c>
      <c r="D1996" s="357" t="s">
        <v>1462</v>
      </c>
      <c r="E1996" s="390">
        <v>4</v>
      </c>
      <c r="F1996" s="432">
        <v>254</v>
      </c>
      <c r="G1996" s="353">
        <f>F1996*E1996</f>
        <v>1016</v>
      </c>
    </row>
    <row r="1997" spans="1:24" x14ac:dyDescent="0.2">
      <c r="A1997" s="345">
        <f>A1996+1</f>
        <v>2</v>
      </c>
      <c r="B1997" s="389"/>
      <c r="C1997" s="352" t="s">
        <v>1461</v>
      </c>
      <c r="D1997" s="357" t="s">
        <v>298</v>
      </c>
      <c r="E1997" s="390">
        <v>3.34</v>
      </c>
      <c r="F1997" s="432">
        <v>297</v>
      </c>
      <c r="G1997" s="353">
        <v>991.99</v>
      </c>
      <c r="H1997" s="654"/>
      <c r="I1997" s="411"/>
      <c r="L1997" s="214"/>
      <c r="M1997" s="214"/>
    </row>
    <row r="1998" spans="1:24" x14ac:dyDescent="0.2">
      <c r="A1998" s="345">
        <f t="shared" ref="A1998:A2027" si="20">A1997+1</f>
        <v>3</v>
      </c>
      <c r="B1998" s="389"/>
      <c r="C1998" s="352" t="s">
        <v>1461</v>
      </c>
      <c r="D1998" s="357" t="s">
        <v>1464</v>
      </c>
      <c r="E1998" s="388">
        <v>1.94</v>
      </c>
      <c r="F1998" s="560">
        <v>124</v>
      </c>
      <c r="G1998" s="353">
        <f t="shared" ref="G1998:G2027" si="21">F1998*E1998</f>
        <v>240.56</v>
      </c>
    </row>
    <row r="1999" spans="1:24" x14ac:dyDescent="0.2">
      <c r="A1999" s="345">
        <f t="shared" si="20"/>
        <v>4</v>
      </c>
      <c r="B1999" s="389"/>
      <c r="C1999" s="352" t="s">
        <v>1461</v>
      </c>
      <c r="D1999" s="357" t="s">
        <v>1463</v>
      </c>
      <c r="E1999" s="390">
        <v>2.0299999999999998</v>
      </c>
      <c r="F1999" s="432">
        <v>184</v>
      </c>
      <c r="G1999" s="353">
        <f t="shared" si="21"/>
        <v>373.52</v>
      </c>
      <c r="K1999" s="411"/>
    </row>
    <row r="2000" spans="1:24" x14ac:dyDescent="0.2">
      <c r="A2000" s="345">
        <f t="shared" si="20"/>
        <v>5</v>
      </c>
      <c r="B2000" s="389"/>
      <c r="C2000" s="352" t="s">
        <v>1461</v>
      </c>
      <c r="D2000" s="357" t="s">
        <v>1668</v>
      </c>
      <c r="E2000" s="390">
        <v>1.74</v>
      </c>
      <c r="F2000" s="432">
        <v>178</v>
      </c>
      <c r="G2000" s="353">
        <f t="shared" si="21"/>
        <v>309.71999999999997</v>
      </c>
      <c r="K2000" s="411"/>
    </row>
    <row r="2001" spans="1:18" x14ac:dyDescent="0.2">
      <c r="A2001" s="345">
        <f t="shared" si="20"/>
        <v>6</v>
      </c>
      <c r="B2001" s="389"/>
      <c r="C2001" s="352" t="s">
        <v>1461</v>
      </c>
      <c r="D2001" s="364" t="s">
        <v>1465</v>
      </c>
      <c r="E2001" s="390">
        <v>11.255000000000001</v>
      </c>
      <c r="F2001" s="432">
        <v>189</v>
      </c>
      <c r="G2001" s="353">
        <v>2127.21</v>
      </c>
      <c r="H2001" s="654"/>
      <c r="I2001" s="411"/>
    </row>
    <row r="2002" spans="1:18" x14ac:dyDescent="0.2">
      <c r="A2002" s="345">
        <f t="shared" si="20"/>
        <v>7</v>
      </c>
      <c r="B2002" s="391"/>
      <c r="C2002" s="352" t="s">
        <v>1461</v>
      </c>
      <c r="D2002" s="365" t="s">
        <v>1487</v>
      </c>
      <c r="E2002" s="388">
        <v>3.665</v>
      </c>
      <c r="F2002" s="560">
        <v>189</v>
      </c>
      <c r="G2002" s="353">
        <f t="shared" si="21"/>
        <v>692.68500000000006</v>
      </c>
      <c r="H2002" s="215"/>
      <c r="K2002" s="214"/>
      <c r="L2002" s="164"/>
      <c r="O2002" s="418"/>
      <c r="P2002" s="164"/>
    </row>
    <row r="2003" spans="1:18" x14ac:dyDescent="0.2">
      <c r="A2003" s="345">
        <f t="shared" si="20"/>
        <v>8</v>
      </c>
      <c r="B2003" s="382"/>
      <c r="C2003" s="352" t="s">
        <v>153</v>
      </c>
      <c r="D2003" s="364" t="s">
        <v>2226</v>
      </c>
      <c r="E2003" s="395">
        <v>25</v>
      </c>
      <c r="F2003" s="432">
        <v>8.75</v>
      </c>
      <c r="G2003" s="353">
        <f t="shared" si="21"/>
        <v>218.75</v>
      </c>
      <c r="K2003" s="214"/>
      <c r="L2003" s="164"/>
      <c r="O2003" s="418"/>
      <c r="P2003" s="164"/>
    </row>
    <row r="2004" spans="1:18" x14ac:dyDescent="0.2">
      <c r="A2004" s="345">
        <f t="shared" si="20"/>
        <v>9</v>
      </c>
      <c r="B2004" s="394"/>
      <c r="C2004" s="352" t="s">
        <v>153</v>
      </c>
      <c r="D2004" s="365" t="s">
        <v>2227</v>
      </c>
      <c r="E2004" s="395">
        <v>25</v>
      </c>
      <c r="F2004" s="561">
        <v>8.75</v>
      </c>
      <c r="G2004" s="353">
        <f t="shared" si="21"/>
        <v>218.75</v>
      </c>
      <c r="K2004" s="214"/>
      <c r="L2004" s="164"/>
      <c r="O2004" s="418"/>
      <c r="P2004" s="164"/>
    </row>
    <row r="2005" spans="1:18" x14ac:dyDescent="0.2">
      <c r="A2005" s="345">
        <f t="shared" si="20"/>
        <v>10</v>
      </c>
      <c r="B2005" s="394"/>
      <c r="C2005" s="352" t="s">
        <v>149</v>
      </c>
      <c r="D2005" s="365" t="s">
        <v>2215</v>
      </c>
      <c r="E2005" s="395">
        <v>3</v>
      </c>
      <c r="F2005" s="432">
        <v>70</v>
      </c>
      <c r="G2005" s="353">
        <f t="shared" si="21"/>
        <v>210</v>
      </c>
      <c r="K2005" s="214"/>
      <c r="L2005" s="164"/>
      <c r="N2005" s="311"/>
      <c r="O2005" s="311"/>
      <c r="P2005" s="443"/>
    </row>
    <row r="2006" spans="1:18" x14ac:dyDescent="0.2">
      <c r="A2006" s="345">
        <f t="shared" si="20"/>
        <v>11</v>
      </c>
      <c r="B2006" s="397"/>
      <c r="C2006" s="352" t="s">
        <v>1461</v>
      </c>
      <c r="D2006" s="357" t="s">
        <v>1829</v>
      </c>
      <c r="E2006" s="398">
        <v>0.83799999999999997</v>
      </c>
      <c r="F2006" s="432">
        <v>220</v>
      </c>
      <c r="G2006" s="353">
        <f t="shared" si="21"/>
        <v>184.35999999999999</v>
      </c>
      <c r="K2006" s="214"/>
      <c r="L2006" s="164"/>
    </row>
    <row r="2007" spans="1:18" x14ac:dyDescent="0.2">
      <c r="A2007" s="345">
        <f t="shared" si="20"/>
        <v>12</v>
      </c>
      <c r="B2007" s="397"/>
      <c r="C2007" s="352" t="s">
        <v>149</v>
      </c>
      <c r="D2007" s="365" t="s">
        <v>2216</v>
      </c>
      <c r="E2007" s="398">
        <v>3</v>
      </c>
      <c r="F2007" s="432">
        <v>67</v>
      </c>
      <c r="G2007" s="353">
        <f t="shared" si="21"/>
        <v>201</v>
      </c>
      <c r="K2007" s="214"/>
      <c r="L2007" s="164"/>
    </row>
    <row r="2008" spans="1:18" x14ac:dyDescent="0.2">
      <c r="A2008" s="345">
        <f t="shared" si="20"/>
        <v>13</v>
      </c>
      <c r="B2008" s="397"/>
      <c r="C2008" s="352" t="s">
        <v>149</v>
      </c>
      <c r="D2008" s="357" t="s">
        <v>1511</v>
      </c>
      <c r="E2008" s="395">
        <v>3</v>
      </c>
      <c r="F2008" s="432">
        <v>197</v>
      </c>
      <c r="G2008" s="353">
        <f t="shared" si="21"/>
        <v>591</v>
      </c>
      <c r="K2008" s="214"/>
      <c r="L2008" s="164"/>
      <c r="O2008" s="418"/>
      <c r="P2008" s="214"/>
    </row>
    <row r="2009" spans="1:18" x14ac:dyDescent="0.2">
      <c r="A2009" s="345">
        <f t="shared" si="20"/>
        <v>14</v>
      </c>
      <c r="B2009" s="382"/>
      <c r="C2009" s="352" t="s">
        <v>2237</v>
      </c>
      <c r="D2009" s="365" t="s">
        <v>2217</v>
      </c>
      <c r="E2009" s="388">
        <v>5</v>
      </c>
      <c r="F2009" s="432">
        <v>49.5</v>
      </c>
      <c r="G2009" s="353">
        <f t="shared" si="21"/>
        <v>247.5</v>
      </c>
      <c r="K2009" s="214"/>
      <c r="L2009" s="164"/>
      <c r="O2009" s="418"/>
      <c r="P2009" s="214"/>
    </row>
    <row r="2010" spans="1:18" x14ac:dyDescent="0.2">
      <c r="A2010" s="345">
        <f t="shared" si="20"/>
        <v>15</v>
      </c>
      <c r="B2010" s="382"/>
      <c r="C2010" s="352" t="s">
        <v>149</v>
      </c>
      <c r="D2010" s="365" t="s">
        <v>1505</v>
      </c>
      <c r="E2010" s="398">
        <v>5</v>
      </c>
      <c r="F2010" s="561">
        <v>17.3</v>
      </c>
      <c r="G2010" s="353">
        <f t="shared" si="21"/>
        <v>86.5</v>
      </c>
      <c r="J2010" s="311"/>
      <c r="K2010" s="311"/>
      <c r="L2010" s="443"/>
      <c r="O2010" s="418"/>
      <c r="P2010" s="214"/>
    </row>
    <row r="2011" spans="1:18" x14ac:dyDescent="0.2">
      <c r="A2011" s="345">
        <f t="shared" si="20"/>
        <v>16</v>
      </c>
      <c r="B2011" s="389"/>
      <c r="C2011" s="352" t="s">
        <v>1461</v>
      </c>
      <c r="D2011" s="357" t="s">
        <v>2218</v>
      </c>
      <c r="E2011" s="395">
        <v>2.0859999999999999</v>
      </c>
      <c r="F2011" s="561">
        <v>250</v>
      </c>
      <c r="G2011" s="353">
        <f t="shared" si="21"/>
        <v>521.5</v>
      </c>
      <c r="N2011" s="411"/>
      <c r="O2011" s="418"/>
      <c r="P2011" s="214"/>
    </row>
    <row r="2012" spans="1:18" x14ac:dyDescent="0.2">
      <c r="A2012" s="345">
        <f t="shared" si="20"/>
        <v>17</v>
      </c>
      <c r="B2012" s="389"/>
      <c r="C2012" s="352" t="s">
        <v>149</v>
      </c>
      <c r="D2012" s="357" t="s">
        <v>2219</v>
      </c>
      <c r="E2012" s="395">
        <v>5</v>
      </c>
      <c r="F2012" s="561">
        <v>56</v>
      </c>
      <c r="G2012" s="353">
        <f t="shared" si="21"/>
        <v>280</v>
      </c>
      <c r="N2012" s="411"/>
      <c r="O2012" s="418"/>
      <c r="P2012" s="214"/>
    </row>
    <row r="2013" spans="1:18" x14ac:dyDescent="0.2">
      <c r="A2013" s="345">
        <f t="shared" si="20"/>
        <v>18</v>
      </c>
      <c r="B2013" s="389"/>
      <c r="C2013" s="352" t="s">
        <v>1476</v>
      </c>
      <c r="D2013" s="365" t="s">
        <v>2220</v>
      </c>
      <c r="E2013" s="395">
        <v>4</v>
      </c>
      <c r="F2013" s="561">
        <v>260</v>
      </c>
      <c r="G2013" s="353">
        <f t="shared" si="21"/>
        <v>1040</v>
      </c>
      <c r="K2013" s="214"/>
      <c r="L2013" s="164"/>
      <c r="N2013" s="411"/>
      <c r="O2013" s="418"/>
      <c r="P2013" s="214"/>
    </row>
    <row r="2014" spans="1:18" x14ac:dyDescent="0.2">
      <c r="A2014" s="345">
        <f t="shared" si="20"/>
        <v>19</v>
      </c>
      <c r="B2014" s="382"/>
      <c r="C2014" s="352" t="s">
        <v>149</v>
      </c>
      <c r="D2014" s="365" t="s">
        <v>1475</v>
      </c>
      <c r="E2014" s="390">
        <v>1</v>
      </c>
      <c r="F2014" s="561">
        <v>379.5</v>
      </c>
      <c r="G2014" s="353">
        <f t="shared" si="21"/>
        <v>379.5</v>
      </c>
      <c r="K2014" s="214"/>
      <c r="L2014" s="164"/>
      <c r="N2014" s="411"/>
      <c r="O2014" s="418"/>
      <c r="P2014" s="214"/>
    </row>
    <row r="2015" spans="1:18" x14ac:dyDescent="0.2">
      <c r="A2015" s="345">
        <f t="shared" si="20"/>
        <v>20</v>
      </c>
      <c r="B2015" s="382"/>
      <c r="C2015" s="352" t="s">
        <v>149</v>
      </c>
      <c r="D2015" s="357" t="s">
        <v>2221</v>
      </c>
      <c r="E2015" s="395">
        <v>2</v>
      </c>
      <c r="F2015" s="561">
        <v>98.75</v>
      </c>
      <c r="G2015" s="353">
        <f t="shared" si="21"/>
        <v>197.5</v>
      </c>
      <c r="K2015" s="214"/>
      <c r="L2015" s="164"/>
      <c r="N2015" s="311"/>
      <c r="O2015" s="311"/>
      <c r="P2015" s="246"/>
      <c r="R2015" s="411" t="s">
        <v>8</v>
      </c>
    </row>
    <row r="2016" spans="1:18" x14ac:dyDescent="0.2">
      <c r="A2016" s="345">
        <f t="shared" si="20"/>
        <v>21</v>
      </c>
      <c r="B2016" s="382"/>
      <c r="C2016" s="352" t="s">
        <v>149</v>
      </c>
      <c r="D2016" s="357" t="s">
        <v>2222</v>
      </c>
      <c r="E2016" s="395">
        <v>1</v>
      </c>
      <c r="F2016" s="561">
        <v>98.75</v>
      </c>
      <c r="G2016" s="353">
        <f t="shared" si="21"/>
        <v>98.75</v>
      </c>
      <c r="J2016" s="311"/>
      <c r="K2016" s="311"/>
      <c r="L2016" s="443"/>
    </row>
    <row r="2017" spans="1:16" x14ac:dyDescent="0.2">
      <c r="A2017" s="345">
        <f t="shared" si="20"/>
        <v>22</v>
      </c>
      <c r="B2017" s="382"/>
      <c r="C2017" s="352" t="s">
        <v>178</v>
      </c>
      <c r="D2017" s="357" t="s">
        <v>2223</v>
      </c>
      <c r="E2017" s="395">
        <v>1</v>
      </c>
      <c r="F2017" s="561">
        <v>1924</v>
      </c>
      <c r="G2017" s="353">
        <f t="shared" si="21"/>
        <v>1924</v>
      </c>
    </row>
    <row r="2018" spans="1:16" x14ac:dyDescent="0.2">
      <c r="A2018" s="345">
        <f t="shared" si="20"/>
        <v>23</v>
      </c>
      <c r="B2018" s="382"/>
      <c r="C2018" s="352" t="s">
        <v>217</v>
      </c>
      <c r="D2018" s="365" t="s">
        <v>2224</v>
      </c>
      <c r="E2018" s="395">
        <v>5</v>
      </c>
      <c r="F2018" s="561">
        <v>15</v>
      </c>
      <c r="G2018" s="353">
        <f t="shared" si="21"/>
        <v>75</v>
      </c>
      <c r="O2018" s="214"/>
      <c r="P2018" s="164"/>
    </row>
    <row r="2019" spans="1:16" x14ac:dyDescent="0.2">
      <c r="A2019" s="345">
        <f t="shared" si="20"/>
        <v>24</v>
      </c>
      <c r="B2019" s="382"/>
      <c r="C2019" s="352" t="s">
        <v>217</v>
      </c>
      <c r="D2019" s="365" t="s">
        <v>2225</v>
      </c>
      <c r="E2019" s="395">
        <v>5</v>
      </c>
      <c r="F2019" s="561">
        <v>15</v>
      </c>
      <c r="G2019" s="353">
        <f t="shared" si="21"/>
        <v>75</v>
      </c>
      <c r="O2019" s="214"/>
      <c r="P2019" s="164"/>
    </row>
    <row r="2020" spans="1:16" x14ac:dyDescent="0.2">
      <c r="A2020" s="345">
        <f t="shared" si="20"/>
        <v>25</v>
      </c>
      <c r="B2020" s="382"/>
      <c r="C2020" s="352" t="s">
        <v>1541</v>
      </c>
      <c r="D2020" s="365" t="s">
        <v>1817</v>
      </c>
      <c r="E2020" s="395">
        <v>3</v>
      </c>
      <c r="F2020" s="561">
        <v>1525</v>
      </c>
      <c r="G2020" s="353">
        <f t="shared" si="21"/>
        <v>4575</v>
      </c>
      <c r="H2020" s="215"/>
      <c r="J2020" s="164"/>
      <c r="O2020" s="214"/>
      <c r="P2020" s="164"/>
    </row>
    <row r="2021" spans="1:16" x14ac:dyDescent="0.2">
      <c r="A2021" s="345">
        <f t="shared" si="20"/>
        <v>26</v>
      </c>
      <c r="B2021" s="382"/>
      <c r="C2021" s="352" t="s">
        <v>1461</v>
      </c>
      <c r="D2021" s="357" t="s">
        <v>1512</v>
      </c>
      <c r="E2021" s="388">
        <v>12</v>
      </c>
      <c r="F2021" s="432">
        <v>120</v>
      </c>
      <c r="G2021" s="353">
        <f t="shared" si="21"/>
        <v>1440</v>
      </c>
      <c r="N2021" s="311"/>
      <c r="O2021" s="311"/>
      <c r="P2021" s="443"/>
    </row>
    <row r="2022" spans="1:16" x14ac:dyDescent="0.2">
      <c r="A2022" s="345">
        <f t="shared" si="20"/>
        <v>27</v>
      </c>
      <c r="B2022" s="382"/>
      <c r="C2022" s="352" t="s">
        <v>1461</v>
      </c>
      <c r="D2022" s="357" t="s">
        <v>251</v>
      </c>
      <c r="E2022" s="398">
        <v>10</v>
      </c>
      <c r="F2022" s="432">
        <v>100</v>
      </c>
      <c r="G2022" s="353">
        <f t="shared" si="21"/>
        <v>1000</v>
      </c>
    </row>
    <row r="2023" spans="1:16" x14ac:dyDescent="0.2">
      <c r="A2023" s="345">
        <f t="shared" si="20"/>
        <v>28</v>
      </c>
      <c r="B2023" s="382"/>
      <c r="C2023" s="352" t="s">
        <v>1461</v>
      </c>
      <c r="D2023" s="364" t="s">
        <v>1477</v>
      </c>
      <c r="E2023" s="390">
        <v>7</v>
      </c>
      <c r="F2023" s="432">
        <v>130</v>
      </c>
      <c r="G2023" s="353">
        <f t="shared" si="21"/>
        <v>910</v>
      </c>
    </row>
    <row r="2024" spans="1:16" x14ac:dyDescent="0.2">
      <c r="A2024" s="345">
        <f t="shared" si="20"/>
        <v>29</v>
      </c>
      <c r="B2024" s="382"/>
      <c r="C2024" s="352" t="s">
        <v>1461</v>
      </c>
      <c r="D2024" s="365" t="s">
        <v>1480</v>
      </c>
      <c r="E2024" s="390">
        <v>8</v>
      </c>
      <c r="F2024" s="432">
        <v>120</v>
      </c>
      <c r="G2024" s="353">
        <f t="shared" si="21"/>
        <v>960</v>
      </c>
      <c r="K2024" s="313"/>
    </row>
    <row r="2025" spans="1:16" x14ac:dyDescent="0.2">
      <c r="A2025" s="345">
        <f t="shared" si="20"/>
        <v>30</v>
      </c>
      <c r="B2025" s="382"/>
      <c r="C2025" s="352" t="s">
        <v>1461</v>
      </c>
      <c r="D2025" s="365" t="s">
        <v>1654</v>
      </c>
      <c r="E2025" s="404">
        <v>5</v>
      </c>
      <c r="F2025" s="562">
        <v>135</v>
      </c>
      <c r="G2025" s="353">
        <f t="shared" si="21"/>
        <v>675</v>
      </c>
    </row>
    <row r="2026" spans="1:16" x14ac:dyDescent="0.2">
      <c r="A2026" s="345">
        <f t="shared" si="20"/>
        <v>31</v>
      </c>
      <c r="B2026" s="382"/>
      <c r="C2026" s="352" t="s">
        <v>1461</v>
      </c>
      <c r="D2026" s="357" t="s">
        <v>1662</v>
      </c>
      <c r="E2026" s="388">
        <v>7</v>
      </c>
      <c r="F2026" s="563">
        <v>110</v>
      </c>
      <c r="G2026" s="353">
        <f t="shared" si="21"/>
        <v>770</v>
      </c>
      <c r="K2026" s="214"/>
      <c r="L2026" s="164"/>
      <c r="O2026" s="418"/>
      <c r="P2026" s="164"/>
    </row>
    <row r="2027" spans="1:16" x14ac:dyDescent="0.2">
      <c r="A2027" s="345">
        <f t="shared" si="20"/>
        <v>32</v>
      </c>
      <c r="B2027" s="382"/>
      <c r="C2027" s="352" t="s">
        <v>1461</v>
      </c>
      <c r="D2027" s="365" t="s">
        <v>1481</v>
      </c>
      <c r="E2027" s="388">
        <v>6</v>
      </c>
      <c r="F2027" s="387">
        <v>140</v>
      </c>
      <c r="G2027" s="353">
        <f t="shared" si="21"/>
        <v>840</v>
      </c>
      <c r="K2027" s="214"/>
      <c r="L2027" s="164"/>
      <c r="O2027" s="418"/>
      <c r="P2027" s="164"/>
    </row>
    <row r="2028" spans="1:16" x14ac:dyDescent="0.2">
      <c r="A2028" s="566"/>
      <c r="B2028" s="382"/>
      <c r="C2028" s="352"/>
      <c r="D2028" s="364"/>
      <c r="E2028" s="388" t="s">
        <v>8</v>
      </c>
      <c r="F2028" s="577"/>
      <c r="G2028" s="567"/>
      <c r="J2028" s="411"/>
      <c r="K2028" s="418"/>
      <c r="L2028" s="164"/>
      <c r="O2028" s="214"/>
      <c r="P2028" s="164"/>
    </row>
    <row r="2029" spans="1:16" ht="13.5" thickBot="1" x14ac:dyDescent="0.25">
      <c r="A2029" s="564"/>
      <c r="B2029" s="408"/>
      <c r="C2029" s="409"/>
      <c r="D2029" s="409"/>
      <c r="E2029" s="408"/>
      <c r="F2029" s="49" t="s">
        <v>158</v>
      </c>
      <c r="G2029" s="213">
        <f>SUM(G1996:G2028)</f>
        <v>23470.794999999998</v>
      </c>
      <c r="J2029" s="411"/>
      <c r="K2029" s="418"/>
      <c r="L2029" s="164"/>
      <c r="N2029" s="311"/>
      <c r="O2029" s="311"/>
      <c r="P2029" s="443"/>
    </row>
    <row r="2030" spans="1:16" ht="13.5" thickTop="1" x14ac:dyDescent="0.2">
      <c r="A2030" s="1149" t="s">
        <v>2236</v>
      </c>
      <c r="B2030" s="1186"/>
      <c r="C2030" s="1186"/>
      <c r="D2030" s="1186"/>
      <c r="E2030" s="1186"/>
      <c r="F2030" s="1186"/>
      <c r="G2030" s="1187"/>
      <c r="J2030" s="311"/>
      <c r="K2030" s="311"/>
      <c r="L2030" s="443"/>
    </row>
    <row r="2031" spans="1:16" ht="13.5" thickBot="1" x14ac:dyDescent="0.25">
      <c r="A2031" s="359"/>
      <c r="B2031" s="355"/>
      <c r="C2031" s="355"/>
      <c r="D2031" s="360"/>
      <c r="E2031" s="355"/>
      <c r="F2031" s="361"/>
      <c r="G2031" s="362"/>
    </row>
    <row r="2032" spans="1:16" ht="13.5" thickTop="1" x14ac:dyDescent="0.2">
      <c r="A2032" s="1176"/>
      <c r="B2032" s="1177"/>
      <c r="C2032" s="1177"/>
      <c r="D2032" s="414" t="s">
        <v>11</v>
      </c>
      <c r="E2032" s="1178" t="s">
        <v>12</v>
      </c>
      <c r="F2032" s="1178"/>
      <c r="G2032" s="1179"/>
    </row>
    <row r="2033" spans="1:7" x14ac:dyDescent="0.2">
      <c r="A2033" s="1161" t="s">
        <v>17</v>
      </c>
      <c r="B2033" s="1162"/>
      <c r="C2033" s="1162"/>
      <c r="D2033" s="415"/>
      <c r="E2033" s="1180"/>
      <c r="F2033" s="1181"/>
      <c r="G2033" s="1182"/>
    </row>
    <row r="2034" spans="1:7" x14ac:dyDescent="0.2">
      <c r="A2034" s="1161" t="s">
        <v>38</v>
      </c>
      <c r="B2034" s="1162"/>
      <c r="C2034" s="1162"/>
      <c r="D2034" s="73" t="s">
        <v>478</v>
      </c>
      <c r="E2034" s="1139" t="s">
        <v>142</v>
      </c>
      <c r="F2034" s="1139"/>
      <c r="G2034" s="1140"/>
    </row>
    <row r="2035" spans="1:7" ht="13.5" thickBot="1" x14ac:dyDescent="0.25">
      <c r="A2035" s="1163" t="s">
        <v>39</v>
      </c>
      <c r="B2035" s="1164"/>
      <c r="C2035" s="1164"/>
      <c r="D2035" s="565" t="s">
        <v>479</v>
      </c>
      <c r="E2035" s="1165" t="s">
        <v>0</v>
      </c>
      <c r="F2035" s="1165"/>
      <c r="G2035" s="1166"/>
    </row>
    <row r="2036" spans="1:7" ht="16.5" x14ac:dyDescent="0.25">
      <c r="A2036" s="1152" t="s">
        <v>29</v>
      </c>
      <c r="B2036" s="1153"/>
      <c r="C2036" s="1153"/>
      <c r="D2036" s="1153"/>
      <c r="E2036" s="1153"/>
      <c r="F2036" s="1153"/>
      <c r="G2036" s="1154"/>
    </row>
    <row r="2037" spans="1:7" x14ac:dyDescent="0.2">
      <c r="A2037" s="1155" t="s">
        <v>48</v>
      </c>
      <c r="B2037" s="1156"/>
      <c r="C2037" s="1156"/>
      <c r="D2037" s="1156"/>
      <c r="E2037" s="1156"/>
      <c r="F2037" s="1156"/>
      <c r="G2037" s="1157"/>
    </row>
    <row r="2038" spans="1:7" x14ac:dyDescent="0.2">
      <c r="A2038" s="1183" t="s">
        <v>49</v>
      </c>
      <c r="B2038" s="1184"/>
      <c r="C2038" s="1184"/>
      <c r="D2038" s="1184"/>
      <c r="E2038" s="1184"/>
      <c r="F2038" s="1184"/>
      <c r="G2038" s="1185"/>
    </row>
    <row r="2039" spans="1:7" x14ac:dyDescent="0.2">
      <c r="A2039" s="368"/>
      <c r="B2039" s="369"/>
      <c r="C2039" s="370"/>
      <c r="D2039" s="371"/>
      <c r="E2039" s="369"/>
      <c r="F2039" s="372"/>
      <c r="G2039" s="373" t="s">
        <v>412</v>
      </c>
    </row>
    <row r="2040" spans="1:7" x14ac:dyDescent="0.2">
      <c r="A2040" s="374" t="s">
        <v>1</v>
      </c>
      <c r="B2040" s="375"/>
      <c r="C2040" s="14" t="s">
        <v>36</v>
      </c>
      <c r="D2040" s="375"/>
      <c r="E2040" s="343" t="s">
        <v>2240</v>
      </c>
      <c r="F2040" s="376"/>
      <c r="G2040" s="344" t="s">
        <v>2214</v>
      </c>
    </row>
    <row r="2041" spans="1:7" x14ac:dyDescent="0.2">
      <c r="A2041" s="342" t="s">
        <v>8</v>
      </c>
      <c r="B2041" s="377"/>
      <c r="C2041" s="19"/>
      <c r="D2041" s="367"/>
      <c r="E2041" s="1167"/>
      <c r="F2041" s="1168"/>
      <c r="G2041" s="378"/>
    </row>
    <row r="2042" spans="1:7" x14ac:dyDescent="0.2">
      <c r="A2042" s="354" t="s">
        <v>37</v>
      </c>
      <c r="B2042" s="358"/>
      <c r="C2042" s="358"/>
      <c r="D2042" s="358"/>
      <c r="E2042" s="379" t="s">
        <v>46</v>
      </c>
      <c r="F2042" s="380"/>
      <c r="G2042" s="378" t="s">
        <v>50</v>
      </c>
    </row>
    <row r="2043" spans="1:7" x14ac:dyDescent="0.2">
      <c r="A2043" s="368"/>
      <c r="B2043" s="369"/>
      <c r="C2043" s="370"/>
      <c r="D2043" s="370"/>
      <c r="E2043" s="1169"/>
      <c r="F2043" s="1170"/>
      <c r="G2043" s="381"/>
    </row>
    <row r="2044" spans="1:7" ht="26.25" thickBot="1" x14ac:dyDescent="0.25">
      <c r="A2044" s="210" t="s">
        <v>47</v>
      </c>
      <c r="B2044" s="28" t="s">
        <v>23</v>
      </c>
      <c r="C2044" s="28" t="s">
        <v>34</v>
      </c>
      <c r="D2044" s="110" t="s">
        <v>53</v>
      </c>
      <c r="E2044" s="114" t="s">
        <v>54</v>
      </c>
      <c r="F2044" s="111" t="s">
        <v>55</v>
      </c>
      <c r="G2044" s="112" t="s">
        <v>35</v>
      </c>
    </row>
    <row r="2045" spans="1:7" ht="13.5" thickTop="1" x14ac:dyDescent="0.2">
      <c r="A2045" s="345"/>
      <c r="B2045" s="389"/>
      <c r="C2045" s="352"/>
      <c r="D2045" s="202" t="s">
        <v>160</v>
      </c>
      <c r="E2045" s="390"/>
      <c r="F2045" s="432"/>
      <c r="G2045" s="200">
        <f>G2029</f>
        <v>23470.794999999998</v>
      </c>
    </row>
    <row r="2046" spans="1:7" x14ac:dyDescent="0.2">
      <c r="A2046" s="345">
        <v>33</v>
      </c>
      <c r="B2046" s="389"/>
      <c r="C2046" s="352" t="s">
        <v>1461</v>
      </c>
      <c r="D2046" s="365" t="s">
        <v>1515</v>
      </c>
      <c r="E2046" s="390">
        <v>6</v>
      </c>
      <c r="F2046" s="432">
        <v>120</v>
      </c>
      <c r="G2046" s="353">
        <f t="shared" ref="G2046:G2052" si="22">F2046*E2046</f>
        <v>720</v>
      </c>
    </row>
    <row r="2047" spans="1:7" x14ac:dyDescent="0.2">
      <c r="A2047" s="345">
        <f>A2046+1</f>
        <v>34</v>
      </c>
      <c r="B2047" s="389"/>
      <c r="C2047" s="352" t="s">
        <v>1461</v>
      </c>
      <c r="D2047" s="364" t="s">
        <v>1514</v>
      </c>
      <c r="E2047" s="390">
        <v>1</v>
      </c>
      <c r="F2047" s="432">
        <v>150</v>
      </c>
      <c r="G2047" s="353">
        <f t="shared" si="22"/>
        <v>150</v>
      </c>
    </row>
    <row r="2048" spans="1:7" x14ac:dyDescent="0.2">
      <c r="A2048" s="345">
        <f t="shared" ref="A2048:A2059" si="23">A2047+1</f>
        <v>35</v>
      </c>
      <c r="B2048" s="389"/>
      <c r="C2048" s="352" t="s">
        <v>1461</v>
      </c>
      <c r="D2048" s="357" t="s">
        <v>2228</v>
      </c>
      <c r="E2048" s="390">
        <v>6</v>
      </c>
      <c r="F2048" s="432">
        <v>65</v>
      </c>
      <c r="G2048" s="353">
        <f t="shared" si="22"/>
        <v>390</v>
      </c>
    </row>
    <row r="2049" spans="1:7" x14ac:dyDescent="0.2">
      <c r="A2049" s="345">
        <f t="shared" si="23"/>
        <v>36</v>
      </c>
      <c r="B2049" s="389"/>
      <c r="C2049" s="352" t="s">
        <v>149</v>
      </c>
      <c r="D2049" s="357" t="s">
        <v>2229</v>
      </c>
      <c r="E2049" s="388">
        <v>6</v>
      </c>
      <c r="F2049" s="560">
        <v>40</v>
      </c>
      <c r="G2049" s="353">
        <f t="shared" si="22"/>
        <v>240</v>
      </c>
    </row>
    <row r="2050" spans="1:7" x14ac:dyDescent="0.2">
      <c r="A2050" s="345">
        <f t="shared" si="23"/>
        <v>37</v>
      </c>
      <c r="B2050" s="389"/>
      <c r="C2050" s="352" t="s">
        <v>149</v>
      </c>
      <c r="D2050" s="357" t="s">
        <v>1513</v>
      </c>
      <c r="E2050" s="390">
        <v>6</v>
      </c>
      <c r="F2050" s="432">
        <v>25</v>
      </c>
      <c r="G2050" s="353">
        <f t="shared" si="22"/>
        <v>150</v>
      </c>
    </row>
    <row r="2051" spans="1:7" x14ac:dyDescent="0.2">
      <c r="A2051" s="345">
        <f t="shared" si="23"/>
        <v>38</v>
      </c>
      <c r="B2051" s="391"/>
      <c r="C2051" s="352" t="s">
        <v>1461</v>
      </c>
      <c r="D2051" s="357" t="s">
        <v>1833</v>
      </c>
      <c r="E2051" s="390">
        <v>7.8894000000000002</v>
      </c>
      <c r="F2051" s="432">
        <v>65</v>
      </c>
      <c r="G2051" s="353">
        <f t="shared" si="22"/>
        <v>512.81100000000004</v>
      </c>
    </row>
    <row r="2052" spans="1:7" x14ac:dyDescent="0.2">
      <c r="A2052" s="345">
        <f t="shared" si="23"/>
        <v>39</v>
      </c>
      <c r="B2052" s="382"/>
      <c r="C2052" s="352" t="s">
        <v>1461</v>
      </c>
      <c r="D2052" s="364" t="s">
        <v>2230</v>
      </c>
      <c r="E2052" s="390">
        <v>7.0198</v>
      </c>
      <c r="F2052" s="432">
        <v>70</v>
      </c>
      <c r="G2052" s="353">
        <f t="shared" si="22"/>
        <v>491.38600000000002</v>
      </c>
    </row>
    <row r="2053" spans="1:7" x14ac:dyDescent="0.2">
      <c r="A2053" s="345">
        <f t="shared" si="23"/>
        <v>40</v>
      </c>
      <c r="B2053" s="394"/>
      <c r="C2053" s="352" t="s">
        <v>1461</v>
      </c>
      <c r="D2053" s="364" t="s">
        <v>1478</v>
      </c>
      <c r="E2053" s="388">
        <v>5</v>
      </c>
      <c r="F2053" s="560">
        <v>65</v>
      </c>
      <c r="G2053" s="353">
        <f>F2053*E2053</f>
        <v>325</v>
      </c>
    </row>
    <row r="2054" spans="1:7" x14ac:dyDescent="0.2">
      <c r="A2054" s="345">
        <f t="shared" si="23"/>
        <v>41</v>
      </c>
      <c r="B2054" s="394"/>
      <c r="C2054" s="352" t="s">
        <v>1461</v>
      </c>
      <c r="D2054" s="364" t="s">
        <v>1661</v>
      </c>
      <c r="E2054" s="395">
        <v>3</v>
      </c>
      <c r="F2054" s="432">
        <v>140</v>
      </c>
      <c r="G2054" s="353">
        <f t="shared" ref="G2054:G2059" si="24">F2054*E2054</f>
        <v>420</v>
      </c>
    </row>
    <row r="2055" spans="1:7" x14ac:dyDescent="0.2">
      <c r="A2055" s="345">
        <f t="shared" si="23"/>
        <v>42</v>
      </c>
      <c r="B2055" s="397"/>
      <c r="C2055" s="352" t="s">
        <v>1461</v>
      </c>
      <c r="D2055" s="357" t="s">
        <v>2231</v>
      </c>
      <c r="E2055" s="395">
        <v>10</v>
      </c>
      <c r="F2055" s="432">
        <v>160</v>
      </c>
      <c r="G2055" s="353">
        <f t="shared" si="24"/>
        <v>1600</v>
      </c>
    </row>
    <row r="2056" spans="1:7" x14ac:dyDescent="0.2">
      <c r="A2056" s="345">
        <f t="shared" si="23"/>
        <v>43</v>
      </c>
      <c r="B2056" s="397"/>
      <c r="C2056" s="352" t="s">
        <v>1461</v>
      </c>
      <c r="D2056" s="357" t="s">
        <v>2232</v>
      </c>
      <c r="E2056" s="395">
        <v>10</v>
      </c>
      <c r="F2056" s="432">
        <v>250</v>
      </c>
      <c r="G2056" s="353">
        <f t="shared" si="24"/>
        <v>2500</v>
      </c>
    </row>
    <row r="2057" spans="1:7" x14ac:dyDescent="0.2">
      <c r="A2057" s="345">
        <f t="shared" si="23"/>
        <v>44</v>
      </c>
      <c r="B2057" s="397"/>
      <c r="C2057" s="352" t="s">
        <v>1461</v>
      </c>
      <c r="D2057" s="357" t="s">
        <v>2233</v>
      </c>
      <c r="E2057" s="398">
        <v>9</v>
      </c>
      <c r="F2057" s="432">
        <v>180</v>
      </c>
      <c r="G2057" s="353">
        <f t="shared" si="24"/>
        <v>1620</v>
      </c>
    </row>
    <row r="2058" spans="1:7" x14ac:dyDescent="0.2">
      <c r="A2058" s="345">
        <f t="shared" si="23"/>
        <v>45</v>
      </c>
      <c r="B2058" s="382"/>
      <c r="C2058" s="352" t="s">
        <v>1461</v>
      </c>
      <c r="D2058" s="365" t="s">
        <v>2234</v>
      </c>
      <c r="E2058" s="398">
        <v>8</v>
      </c>
      <c r="F2058" s="432">
        <v>170</v>
      </c>
      <c r="G2058" s="353">
        <f t="shared" si="24"/>
        <v>1360</v>
      </c>
    </row>
    <row r="2059" spans="1:7" x14ac:dyDescent="0.2">
      <c r="A2059" s="345">
        <f t="shared" si="23"/>
        <v>46</v>
      </c>
      <c r="B2059" s="382"/>
      <c r="C2059" s="352" t="s">
        <v>1461</v>
      </c>
      <c r="D2059" s="365" t="s">
        <v>2235</v>
      </c>
      <c r="E2059" s="398">
        <v>7</v>
      </c>
      <c r="F2059" s="432">
        <v>150</v>
      </c>
      <c r="G2059" s="353">
        <f t="shared" si="24"/>
        <v>1050</v>
      </c>
    </row>
    <row r="2060" spans="1:7" x14ac:dyDescent="0.2">
      <c r="A2060" s="345"/>
      <c r="B2060" s="389"/>
      <c r="C2060" s="352"/>
      <c r="D2060" s="365"/>
      <c r="E2060" s="388"/>
      <c r="F2060" s="432"/>
      <c r="G2060" s="353"/>
    </row>
    <row r="2061" spans="1:7" x14ac:dyDescent="0.2">
      <c r="A2061" s="345"/>
      <c r="B2061" s="389"/>
      <c r="C2061" s="352"/>
      <c r="D2061" s="364"/>
      <c r="E2061" s="398"/>
      <c r="F2061" s="432"/>
      <c r="G2061" s="353"/>
    </row>
    <row r="2062" spans="1:7" x14ac:dyDescent="0.2">
      <c r="A2062" s="345"/>
      <c r="B2062" s="389"/>
      <c r="C2062" s="352"/>
      <c r="D2062" s="365"/>
      <c r="E2062" s="395"/>
      <c r="F2062" s="561"/>
      <c r="G2062" s="353"/>
    </row>
    <row r="2063" spans="1:7" x14ac:dyDescent="0.2">
      <c r="A2063" s="345"/>
      <c r="B2063" s="382"/>
      <c r="C2063" s="352"/>
      <c r="D2063" s="365"/>
      <c r="E2063" s="395"/>
      <c r="F2063" s="561"/>
      <c r="G2063" s="353"/>
    </row>
    <row r="2064" spans="1:7" x14ac:dyDescent="0.2">
      <c r="A2064" s="345"/>
      <c r="B2064" s="382"/>
      <c r="C2064" s="352"/>
      <c r="D2064" s="357"/>
      <c r="E2064" s="395"/>
      <c r="F2064" s="561"/>
      <c r="G2064" s="353"/>
    </row>
    <row r="2065" spans="1:7" x14ac:dyDescent="0.2">
      <c r="A2065" s="345"/>
      <c r="B2065" s="382"/>
      <c r="C2065" s="352"/>
      <c r="D2065" s="357"/>
      <c r="E2065" s="395"/>
      <c r="F2065" s="561"/>
      <c r="G2065" s="353"/>
    </row>
    <row r="2066" spans="1:7" x14ac:dyDescent="0.2">
      <c r="A2066" s="345"/>
      <c r="B2066" s="382"/>
      <c r="C2066" s="352"/>
      <c r="D2066" s="357"/>
      <c r="E2066" s="395"/>
      <c r="F2066" s="561"/>
      <c r="G2066" s="353"/>
    </row>
    <row r="2067" spans="1:7" x14ac:dyDescent="0.2">
      <c r="A2067" s="345"/>
      <c r="B2067" s="382"/>
      <c r="C2067" s="352"/>
      <c r="D2067" s="365"/>
      <c r="E2067" s="395"/>
      <c r="F2067" s="561"/>
      <c r="G2067" s="353"/>
    </row>
    <row r="2068" spans="1:7" x14ac:dyDescent="0.2">
      <c r="A2068" s="345"/>
      <c r="B2068" s="382"/>
      <c r="C2068" s="352"/>
      <c r="D2068" s="365"/>
      <c r="E2068" s="395"/>
      <c r="F2068" s="561"/>
      <c r="G2068" s="353"/>
    </row>
    <row r="2069" spans="1:7" x14ac:dyDescent="0.2">
      <c r="A2069" s="345"/>
      <c r="B2069" s="382"/>
      <c r="C2069" s="352"/>
      <c r="D2069" s="365"/>
      <c r="E2069" s="395"/>
      <c r="F2069" s="561"/>
      <c r="G2069" s="353"/>
    </row>
    <row r="2070" spans="1:7" x14ac:dyDescent="0.2">
      <c r="A2070" s="345"/>
      <c r="B2070" s="382"/>
      <c r="C2070" s="352"/>
      <c r="D2070" s="365"/>
      <c r="E2070" s="395"/>
      <c r="F2070" s="561"/>
      <c r="G2070" s="353"/>
    </row>
    <row r="2071" spans="1:7" x14ac:dyDescent="0.2">
      <c r="A2071" s="345"/>
      <c r="B2071" s="382"/>
      <c r="C2071" s="352"/>
      <c r="D2071" s="365"/>
      <c r="E2071" s="395"/>
      <c r="F2071" s="561"/>
      <c r="G2071" s="353"/>
    </row>
    <row r="2072" spans="1:7" x14ac:dyDescent="0.2">
      <c r="A2072" s="345"/>
      <c r="B2072" s="382"/>
      <c r="C2072" s="352"/>
      <c r="D2072" s="357"/>
      <c r="E2072" s="388"/>
      <c r="F2072" s="432"/>
      <c r="G2072" s="353"/>
    </row>
    <row r="2073" spans="1:7" x14ac:dyDescent="0.2">
      <c r="A2073" s="345"/>
      <c r="B2073" s="382"/>
      <c r="C2073" s="352"/>
      <c r="D2073" s="364"/>
      <c r="E2073" s="390"/>
      <c r="F2073" s="432"/>
      <c r="G2073" s="353"/>
    </row>
    <row r="2074" spans="1:7" x14ac:dyDescent="0.2">
      <c r="A2074" s="345"/>
      <c r="B2074" s="382"/>
      <c r="C2074" s="352"/>
      <c r="D2074" s="400"/>
      <c r="E2074" s="390"/>
      <c r="F2074" s="432"/>
      <c r="G2074" s="353"/>
    </row>
    <row r="2075" spans="1:7" x14ac:dyDescent="0.2">
      <c r="A2075" s="345"/>
      <c r="B2075" s="382"/>
      <c r="C2075" s="403"/>
      <c r="D2075" s="400"/>
      <c r="E2075" s="404"/>
      <c r="F2075" s="562"/>
      <c r="G2075" s="353"/>
    </row>
    <row r="2076" spans="1:7" x14ac:dyDescent="0.2">
      <c r="A2076" s="345"/>
      <c r="B2076" s="382"/>
      <c r="C2076" s="352"/>
      <c r="D2076" s="406"/>
      <c r="E2076" s="388"/>
      <c r="F2076" s="563"/>
      <c r="G2076" s="353"/>
    </row>
    <row r="2077" spans="1:7" x14ac:dyDescent="0.2">
      <c r="A2077" s="566"/>
      <c r="B2077" s="382"/>
      <c r="C2077" s="352"/>
      <c r="D2077" s="364"/>
      <c r="E2077" s="388"/>
      <c r="F2077" s="387"/>
      <c r="G2077" s="567">
        <v>0.01</v>
      </c>
    </row>
    <row r="2078" spans="1:7" ht="13.5" thickBot="1" x14ac:dyDescent="0.25">
      <c r="A2078" s="564"/>
      <c r="B2078" s="408"/>
      <c r="C2078" s="409"/>
      <c r="D2078" s="409"/>
      <c r="E2078" s="408"/>
      <c r="F2078" s="49" t="s">
        <v>15</v>
      </c>
      <c r="G2078" s="213">
        <f>SUM(G2045:G2077)</f>
        <v>35000.002</v>
      </c>
    </row>
    <row r="2079" spans="1:7" ht="13.5" thickTop="1" x14ac:dyDescent="0.2">
      <c r="A2079" s="1149" t="s">
        <v>2236</v>
      </c>
      <c r="B2079" s="1186"/>
      <c r="C2079" s="1186"/>
      <c r="D2079" s="1186"/>
      <c r="E2079" s="1186"/>
      <c r="F2079" s="1186"/>
      <c r="G2079" s="1187"/>
    </row>
    <row r="2080" spans="1:7" ht="13.5" thickBot="1" x14ac:dyDescent="0.25">
      <c r="A2080" s="359"/>
      <c r="B2080" s="355"/>
      <c r="C2080" s="355"/>
      <c r="D2080" s="360"/>
      <c r="E2080" s="355"/>
      <c r="F2080" s="361"/>
      <c r="G2080" s="362"/>
    </row>
    <row r="2081" spans="1:13" ht="13.5" thickTop="1" x14ac:dyDescent="0.2">
      <c r="A2081" s="1176"/>
      <c r="B2081" s="1177"/>
      <c r="C2081" s="1177"/>
      <c r="D2081" s="414" t="s">
        <v>11</v>
      </c>
      <c r="E2081" s="1178" t="s">
        <v>12</v>
      </c>
      <c r="F2081" s="1178"/>
      <c r="G2081" s="1179"/>
    </row>
    <row r="2082" spans="1:13" x14ac:dyDescent="0.2">
      <c r="A2082" s="1161" t="s">
        <v>17</v>
      </c>
      <c r="B2082" s="1162"/>
      <c r="C2082" s="1162"/>
      <c r="D2082" s="415"/>
      <c r="E2082" s="1180"/>
      <c r="F2082" s="1181"/>
      <c r="G2082" s="1182"/>
    </row>
    <row r="2083" spans="1:13" x14ac:dyDescent="0.2">
      <c r="A2083" s="1161" t="s">
        <v>38</v>
      </c>
      <c r="B2083" s="1162"/>
      <c r="C2083" s="1162"/>
      <c r="D2083" s="73" t="s">
        <v>478</v>
      </c>
      <c r="E2083" s="1139" t="s">
        <v>142</v>
      </c>
      <c r="F2083" s="1139"/>
      <c r="G2083" s="1140"/>
    </row>
    <row r="2084" spans="1:13" ht="13.5" thickBot="1" x14ac:dyDescent="0.25">
      <c r="A2084" s="1163" t="s">
        <v>39</v>
      </c>
      <c r="B2084" s="1164"/>
      <c r="C2084" s="1164"/>
      <c r="D2084" s="565" t="s">
        <v>479</v>
      </c>
      <c r="E2084" s="1165" t="s">
        <v>0</v>
      </c>
      <c r="F2084" s="1165"/>
      <c r="G2084" s="1166"/>
    </row>
    <row r="2085" spans="1:13" ht="16.5" x14ac:dyDescent="0.25">
      <c r="A2085" s="1152" t="s">
        <v>29</v>
      </c>
      <c r="B2085" s="1153"/>
      <c r="C2085" s="1153"/>
      <c r="D2085" s="1153"/>
      <c r="E2085" s="1153"/>
      <c r="F2085" s="1153"/>
      <c r="G2085" s="1154"/>
    </row>
    <row r="2086" spans="1:13" x14ac:dyDescent="0.2">
      <c r="A2086" s="1155" t="s">
        <v>48</v>
      </c>
      <c r="B2086" s="1156"/>
      <c r="C2086" s="1156"/>
      <c r="D2086" s="1156"/>
      <c r="E2086" s="1156"/>
      <c r="F2086" s="1156"/>
      <c r="G2086" s="1157"/>
    </row>
    <row r="2087" spans="1:13" x14ac:dyDescent="0.2">
      <c r="A2087" s="1183" t="s">
        <v>49</v>
      </c>
      <c r="B2087" s="1184"/>
      <c r="C2087" s="1184"/>
      <c r="D2087" s="1184"/>
      <c r="E2087" s="1184"/>
      <c r="F2087" s="1184"/>
      <c r="G2087" s="1185"/>
    </row>
    <row r="2088" spans="1:13" x14ac:dyDescent="0.2">
      <c r="A2088" s="368"/>
      <c r="B2088" s="369"/>
      <c r="C2088" s="370"/>
      <c r="D2088" s="371"/>
      <c r="E2088" s="369"/>
      <c r="F2088" s="372"/>
      <c r="G2088" s="373" t="s">
        <v>411</v>
      </c>
    </row>
    <row r="2089" spans="1:13" x14ac:dyDescent="0.2">
      <c r="A2089" s="374" t="s">
        <v>1</v>
      </c>
      <c r="B2089" s="375"/>
      <c r="C2089" s="14" t="s">
        <v>36</v>
      </c>
      <c r="D2089" s="375"/>
      <c r="E2089" s="343" t="s">
        <v>2472</v>
      </c>
      <c r="F2089" s="376"/>
      <c r="G2089" s="344" t="s">
        <v>2408</v>
      </c>
    </row>
    <row r="2090" spans="1:13" x14ac:dyDescent="0.2">
      <c r="A2090" s="342" t="s">
        <v>8</v>
      </c>
      <c r="B2090" s="377"/>
      <c r="C2090" s="19"/>
      <c r="D2090" s="367"/>
      <c r="E2090" s="1167"/>
      <c r="F2090" s="1168"/>
      <c r="G2090" s="378"/>
    </row>
    <row r="2091" spans="1:13" x14ac:dyDescent="0.2">
      <c r="A2091" s="354" t="s">
        <v>37</v>
      </c>
      <c r="B2091" s="358"/>
      <c r="C2091" s="358"/>
      <c r="D2091" s="358"/>
      <c r="E2091" s="379" t="s">
        <v>46</v>
      </c>
      <c r="F2091" s="380"/>
      <c r="G2091" s="378" t="s">
        <v>50</v>
      </c>
    </row>
    <row r="2092" spans="1:13" x14ac:dyDescent="0.2">
      <c r="A2092" s="368"/>
      <c r="B2092" s="369"/>
      <c r="C2092" s="370"/>
      <c r="D2092" s="370"/>
      <c r="E2092" s="1169"/>
      <c r="F2092" s="1170"/>
      <c r="G2092" s="381"/>
    </row>
    <row r="2093" spans="1:13" ht="26.25" thickBot="1" x14ac:dyDescent="0.25">
      <c r="A2093" s="210" t="s">
        <v>47</v>
      </c>
      <c r="B2093" s="28" t="s">
        <v>23</v>
      </c>
      <c r="C2093" s="28" t="s">
        <v>34</v>
      </c>
      <c r="D2093" s="110" t="s">
        <v>53</v>
      </c>
      <c r="E2093" s="114" t="s">
        <v>54</v>
      </c>
      <c r="F2093" s="111" t="s">
        <v>55</v>
      </c>
      <c r="G2093" s="112" t="s">
        <v>35</v>
      </c>
    </row>
    <row r="2094" spans="1:13" ht="13.5" thickTop="1" x14ac:dyDescent="0.2">
      <c r="A2094" s="345">
        <v>1</v>
      </c>
      <c r="B2094" s="389"/>
      <c r="C2094" s="352" t="s">
        <v>1461</v>
      </c>
      <c r="D2094" s="357" t="s">
        <v>1668</v>
      </c>
      <c r="E2094" s="390">
        <v>2.0099999999999998</v>
      </c>
      <c r="F2094" s="432">
        <v>189</v>
      </c>
      <c r="G2094" s="353">
        <v>379.9</v>
      </c>
      <c r="K2094" s="2">
        <v>0.79</v>
      </c>
      <c r="L2094" s="214">
        <v>189</v>
      </c>
      <c r="M2094" s="164">
        <f>L2094*K2094</f>
        <v>149.31</v>
      </c>
    </row>
    <row r="2095" spans="1:13" x14ac:dyDescent="0.2">
      <c r="A2095" s="345">
        <f>A2094+1</f>
        <v>2</v>
      </c>
      <c r="B2095" s="389"/>
      <c r="C2095" s="352" t="s">
        <v>1461</v>
      </c>
      <c r="D2095" s="357" t="s">
        <v>1487</v>
      </c>
      <c r="E2095" s="390">
        <v>11.164999999999999</v>
      </c>
      <c r="F2095" s="432">
        <v>189</v>
      </c>
      <c r="G2095" s="353">
        <v>2110.21</v>
      </c>
      <c r="I2095" s="411"/>
      <c r="K2095" s="2">
        <v>0.71499999999999997</v>
      </c>
      <c r="L2095" s="214">
        <v>189</v>
      </c>
      <c r="M2095" s="164">
        <f t="shared" ref="M2095:M2096" si="25">L2095*K2095</f>
        <v>135.13499999999999</v>
      </c>
    </row>
    <row r="2096" spans="1:13" x14ac:dyDescent="0.2">
      <c r="A2096" s="345">
        <f t="shared" ref="A2096:A2125" si="26">A2095+1</f>
        <v>3</v>
      </c>
      <c r="B2096" s="389"/>
      <c r="C2096" s="352" t="s">
        <v>1461</v>
      </c>
      <c r="D2096" s="357" t="s">
        <v>298</v>
      </c>
      <c r="E2096" s="388">
        <v>2.84</v>
      </c>
      <c r="F2096" s="560">
        <v>297</v>
      </c>
      <c r="G2096" s="353">
        <f t="shared" ref="G2096:G2099" si="27">F2096*E2096</f>
        <v>843.4799999999999</v>
      </c>
      <c r="K2096" s="2">
        <v>0.505</v>
      </c>
      <c r="L2096" s="214">
        <v>189</v>
      </c>
      <c r="M2096" s="164">
        <f t="shared" si="25"/>
        <v>95.445000000000007</v>
      </c>
    </row>
    <row r="2097" spans="1:16" x14ac:dyDescent="0.2">
      <c r="A2097" s="345">
        <f t="shared" si="26"/>
        <v>4</v>
      </c>
      <c r="B2097" s="389"/>
      <c r="C2097" s="352" t="s">
        <v>1461</v>
      </c>
      <c r="D2097" s="357" t="s">
        <v>1462</v>
      </c>
      <c r="E2097" s="390">
        <v>4</v>
      </c>
      <c r="F2097" s="432">
        <v>254</v>
      </c>
      <c r="G2097" s="353">
        <f t="shared" si="27"/>
        <v>1016</v>
      </c>
      <c r="H2097" s="164">
        <f>G2094+G2095+G2096+G2097</f>
        <v>4349.59</v>
      </c>
      <c r="K2097" s="411"/>
    </row>
    <row r="2098" spans="1:16" x14ac:dyDescent="0.2">
      <c r="A2098" s="345">
        <f t="shared" si="26"/>
        <v>5</v>
      </c>
      <c r="B2098" s="389"/>
      <c r="C2098" s="352" t="s">
        <v>2237</v>
      </c>
      <c r="D2098" s="357" t="s">
        <v>2434</v>
      </c>
      <c r="E2098" s="390">
        <v>5</v>
      </c>
      <c r="F2098" s="432">
        <v>49.5</v>
      </c>
      <c r="G2098" s="353">
        <f t="shared" si="27"/>
        <v>247.5</v>
      </c>
      <c r="K2098" s="311">
        <f>SUM(K2094:K2097)</f>
        <v>2.0099999999999998</v>
      </c>
      <c r="L2098" s="311"/>
      <c r="M2098" s="443">
        <f>SUM(M2094:M2097)</f>
        <v>379.89</v>
      </c>
    </row>
    <row r="2099" spans="1:16" x14ac:dyDescent="0.2">
      <c r="A2099" s="345">
        <f t="shared" si="26"/>
        <v>6</v>
      </c>
      <c r="B2099" s="389"/>
      <c r="C2099" s="352" t="s">
        <v>149</v>
      </c>
      <c r="D2099" s="364" t="s">
        <v>2435</v>
      </c>
      <c r="E2099" s="390">
        <v>2</v>
      </c>
      <c r="F2099" s="432">
        <v>197</v>
      </c>
      <c r="G2099" s="353">
        <f t="shared" si="27"/>
        <v>394</v>
      </c>
      <c r="I2099" s="411"/>
    </row>
    <row r="2100" spans="1:16" x14ac:dyDescent="0.2">
      <c r="A2100" s="345">
        <f t="shared" si="26"/>
        <v>7</v>
      </c>
      <c r="B2100" s="391"/>
      <c r="C2100" s="352" t="s">
        <v>1461</v>
      </c>
      <c r="D2100" s="365" t="s">
        <v>1510</v>
      </c>
      <c r="E2100" s="678">
        <v>2.012</v>
      </c>
      <c r="F2100" s="560">
        <v>270</v>
      </c>
      <c r="G2100" s="353">
        <f>F2100*E2100</f>
        <v>543.24</v>
      </c>
      <c r="H2100" s="215"/>
      <c r="K2100" s="677">
        <v>0.63500000000000001</v>
      </c>
      <c r="L2100" s="164">
        <v>189</v>
      </c>
      <c r="M2100" s="164">
        <f>L2100*K2100</f>
        <v>120.015</v>
      </c>
      <c r="O2100" s="418"/>
      <c r="P2100" s="164"/>
    </row>
    <row r="2101" spans="1:16" x14ac:dyDescent="0.2">
      <c r="A2101" s="345">
        <f t="shared" si="26"/>
        <v>8</v>
      </c>
      <c r="B2101" s="382"/>
      <c r="C2101" s="352" t="s">
        <v>1541</v>
      </c>
      <c r="D2101" s="364" t="s">
        <v>1817</v>
      </c>
      <c r="E2101" s="395">
        <v>4</v>
      </c>
      <c r="F2101" s="432">
        <v>1475</v>
      </c>
      <c r="G2101" s="353">
        <f t="shared" ref="G2101:G2125" si="28">F2101*E2101</f>
        <v>5900</v>
      </c>
      <c r="K2101" s="677">
        <v>1.2649999999999999</v>
      </c>
      <c r="L2101" s="164">
        <v>189</v>
      </c>
      <c r="M2101" s="164">
        <f t="shared" ref="M2101:M2108" si="29">L2101*K2101</f>
        <v>239.08499999999998</v>
      </c>
      <c r="O2101" s="418"/>
      <c r="P2101" s="164"/>
    </row>
    <row r="2102" spans="1:16" x14ac:dyDescent="0.2">
      <c r="A2102" s="345">
        <f t="shared" si="26"/>
        <v>9</v>
      </c>
      <c r="B2102" s="394"/>
      <c r="C2102" s="352" t="s">
        <v>149</v>
      </c>
      <c r="D2102" s="365" t="s">
        <v>1649</v>
      </c>
      <c r="E2102" s="395">
        <v>2</v>
      </c>
      <c r="F2102" s="561">
        <v>60.5</v>
      </c>
      <c r="G2102" s="353">
        <f t="shared" si="28"/>
        <v>121</v>
      </c>
      <c r="K2102" s="677">
        <v>1.3</v>
      </c>
      <c r="L2102" s="164">
        <v>189</v>
      </c>
      <c r="M2102" s="164">
        <f t="shared" si="29"/>
        <v>245.70000000000002</v>
      </c>
      <c r="O2102" s="418"/>
      <c r="P2102" s="164"/>
    </row>
    <row r="2103" spans="1:16" x14ac:dyDescent="0.2">
      <c r="A2103" s="345">
        <f t="shared" si="26"/>
        <v>10</v>
      </c>
      <c r="B2103" s="394"/>
      <c r="C2103" s="352" t="s">
        <v>149</v>
      </c>
      <c r="D2103" s="365" t="s">
        <v>1651</v>
      </c>
      <c r="E2103" s="395">
        <v>2</v>
      </c>
      <c r="F2103" s="432">
        <v>60.5</v>
      </c>
      <c r="G2103" s="353">
        <f t="shared" si="28"/>
        <v>121</v>
      </c>
      <c r="K2103" s="677">
        <v>1.2450000000000001</v>
      </c>
      <c r="L2103" s="164">
        <v>189</v>
      </c>
      <c r="M2103" s="164">
        <f t="shared" si="29"/>
        <v>235.30500000000001</v>
      </c>
      <c r="N2103" s="311"/>
      <c r="O2103" s="311"/>
      <c r="P2103" s="443"/>
    </row>
    <row r="2104" spans="1:16" x14ac:dyDescent="0.2">
      <c r="A2104" s="345">
        <f t="shared" si="26"/>
        <v>11</v>
      </c>
      <c r="B2104" s="397"/>
      <c r="C2104" s="352" t="s">
        <v>149</v>
      </c>
      <c r="D2104" s="357" t="s">
        <v>2436</v>
      </c>
      <c r="E2104" s="398">
        <v>1</v>
      </c>
      <c r="F2104" s="432">
        <v>125</v>
      </c>
      <c r="G2104" s="353">
        <f t="shared" si="28"/>
        <v>125</v>
      </c>
      <c r="I2104" s="411" t="s">
        <v>483</v>
      </c>
      <c r="K2104" s="677">
        <v>1.31</v>
      </c>
      <c r="L2104" s="164">
        <v>189</v>
      </c>
      <c r="M2104" s="164">
        <f t="shared" si="29"/>
        <v>247.59</v>
      </c>
    </row>
    <row r="2105" spans="1:16" x14ac:dyDescent="0.2">
      <c r="A2105" s="345">
        <f t="shared" si="26"/>
        <v>12</v>
      </c>
      <c r="B2105" s="397"/>
      <c r="C2105" s="352" t="s">
        <v>149</v>
      </c>
      <c r="D2105" s="365" t="s">
        <v>2215</v>
      </c>
      <c r="E2105" s="398">
        <v>3</v>
      </c>
      <c r="F2105" s="432">
        <v>70</v>
      </c>
      <c r="G2105" s="353">
        <f t="shared" si="28"/>
        <v>210</v>
      </c>
      <c r="K2105" s="677">
        <v>1.28</v>
      </c>
      <c r="L2105" s="164">
        <v>189</v>
      </c>
      <c r="M2105" s="164">
        <f t="shared" si="29"/>
        <v>241.92000000000002</v>
      </c>
    </row>
    <row r="2106" spans="1:16" x14ac:dyDescent="0.2">
      <c r="A2106" s="345">
        <f t="shared" si="26"/>
        <v>13</v>
      </c>
      <c r="B2106" s="397"/>
      <c r="C2106" s="352" t="s">
        <v>149</v>
      </c>
      <c r="D2106" s="357" t="s">
        <v>2219</v>
      </c>
      <c r="E2106" s="395">
        <v>3</v>
      </c>
      <c r="F2106" s="432">
        <v>56</v>
      </c>
      <c r="G2106" s="353">
        <f t="shared" si="28"/>
        <v>168</v>
      </c>
      <c r="K2106" s="677">
        <v>1.3149999999999999</v>
      </c>
      <c r="L2106" s="164">
        <v>189</v>
      </c>
      <c r="M2106" s="164">
        <f t="shared" si="29"/>
        <v>248.535</v>
      </c>
      <c r="O2106" s="418"/>
      <c r="P2106" s="214"/>
    </row>
    <row r="2107" spans="1:16" x14ac:dyDescent="0.2">
      <c r="A2107" s="345">
        <f t="shared" si="26"/>
        <v>14</v>
      </c>
      <c r="B2107" s="382"/>
      <c r="C2107" s="352" t="s">
        <v>149</v>
      </c>
      <c r="D2107" s="365" t="s">
        <v>2437</v>
      </c>
      <c r="E2107" s="388">
        <v>1</v>
      </c>
      <c r="F2107" s="432">
        <v>174.75</v>
      </c>
      <c r="G2107" s="353">
        <f t="shared" si="28"/>
        <v>174.75</v>
      </c>
      <c r="H2107" s="215"/>
      <c r="I2107" s="215"/>
      <c r="J2107" s="164"/>
      <c r="K2107" s="677">
        <v>1.4550000000000001</v>
      </c>
      <c r="L2107" s="164">
        <v>189</v>
      </c>
      <c r="M2107" s="164">
        <f t="shared" si="29"/>
        <v>274.995</v>
      </c>
      <c r="O2107" s="418"/>
      <c r="P2107" s="214"/>
    </row>
    <row r="2108" spans="1:16" x14ac:dyDescent="0.2">
      <c r="A2108" s="345">
        <f t="shared" si="26"/>
        <v>15</v>
      </c>
      <c r="B2108" s="382"/>
      <c r="C2108" s="352" t="s">
        <v>149</v>
      </c>
      <c r="D2108" s="365" t="s">
        <v>2438</v>
      </c>
      <c r="E2108" s="398">
        <v>1</v>
      </c>
      <c r="F2108" s="561">
        <v>98.75</v>
      </c>
      <c r="G2108" s="353">
        <f t="shared" si="28"/>
        <v>98.75</v>
      </c>
      <c r="J2108" s="311"/>
      <c r="K2108" s="411">
        <v>1.36</v>
      </c>
      <c r="L2108" s="164">
        <v>189</v>
      </c>
      <c r="M2108" s="164">
        <f t="shared" si="29"/>
        <v>257.04000000000002</v>
      </c>
      <c r="O2108" s="418"/>
      <c r="P2108" s="214"/>
    </row>
    <row r="2109" spans="1:16" x14ac:dyDescent="0.2">
      <c r="A2109" s="345">
        <f t="shared" si="26"/>
        <v>16</v>
      </c>
      <c r="B2109" s="389"/>
      <c r="C2109" s="352" t="s">
        <v>149</v>
      </c>
      <c r="D2109" s="365" t="s">
        <v>2439</v>
      </c>
      <c r="E2109" s="395">
        <v>1</v>
      </c>
      <c r="F2109" s="561">
        <v>98.75</v>
      </c>
      <c r="G2109" s="353">
        <f t="shared" si="28"/>
        <v>98.75</v>
      </c>
      <c r="N2109" s="411"/>
      <c r="O2109" s="418"/>
      <c r="P2109" s="214"/>
    </row>
    <row r="2110" spans="1:16" x14ac:dyDescent="0.2">
      <c r="A2110" s="345">
        <f t="shared" si="26"/>
        <v>17</v>
      </c>
      <c r="B2110" s="389"/>
      <c r="C2110" s="352" t="s">
        <v>149</v>
      </c>
      <c r="D2110" s="365" t="s">
        <v>2441</v>
      </c>
      <c r="E2110" s="395">
        <v>1</v>
      </c>
      <c r="F2110" s="561">
        <v>98.75</v>
      </c>
      <c r="G2110" s="353">
        <f t="shared" si="28"/>
        <v>98.75</v>
      </c>
      <c r="K2110" s="311">
        <f>SUM(K2100:K2109)</f>
        <v>11.165000000000001</v>
      </c>
      <c r="L2110" s="311"/>
      <c r="M2110" s="443">
        <f>SUM(M2100:M2109)</f>
        <v>2110.1849999999999</v>
      </c>
      <c r="N2110" s="411"/>
      <c r="O2110" s="418"/>
      <c r="P2110" s="214"/>
    </row>
    <row r="2111" spans="1:16" x14ac:dyDescent="0.2">
      <c r="A2111" s="345">
        <f t="shared" si="26"/>
        <v>18</v>
      </c>
      <c r="B2111" s="389"/>
      <c r="C2111" s="352" t="s">
        <v>1476</v>
      </c>
      <c r="D2111" s="357" t="s">
        <v>2440</v>
      </c>
      <c r="E2111" s="395">
        <v>4</v>
      </c>
      <c r="F2111" s="561">
        <v>260</v>
      </c>
      <c r="G2111" s="353">
        <f t="shared" si="28"/>
        <v>1040</v>
      </c>
      <c r="H2111" s="215">
        <f>SUM(G2098:G2111)</f>
        <v>9340.74</v>
      </c>
      <c r="K2111" s="677"/>
      <c r="L2111" s="164"/>
      <c r="N2111" s="411"/>
      <c r="O2111" s="418"/>
      <c r="P2111" s="214"/>
    </row>
    <row r="2112" spans="1:16" x14ac:dyDescent="0.2">
      <c r="A2112" s="345">
        <f t="shared" si="26"/>
        <v>19</v>
      </c>
      <c r="B2112" s="382"/>
      <c r="C2112" s="352" t="s">
        <v>1461</v>
      </c>
      <c r="D2112" s="365" t="s">
        <v>1662</v>
      </c>
      <c r="E2112" s="390">
        <v>7</v>
      </c>
      <c r="F2112" s="561">
        <v>120</v>
      </c>
      <c r="G2112" s="353">
        <f t="shared" si="28"/>
        <v>840</v>
      </c>
      <c r="K2112" s="677"/>
      <c r="L2112" s="164"/>
      <c r="N2112" s="411"/>
      <c r="O2112" s="418"/>
      <c r="P2112" s="214"/>
    </row>
    <row r="2113" spans="1:18" x14ac:dyDescent="0.2">
      <c r="A2113" s="345">
        <f t="shared" si="26"/>
        <v>20</v>
      </c>
      <c r="B2113" s="382"/>
      <c r="C2113" s="352" t="s">
        <v>1461</v>
      </c>
      <c r="D2113" s="357" t="s">
        <v>1515</v>
      </c>
      <c r="E2113" s="395">
        <v>6</v>
      </c>
      <c r="F2113" s="561">
        <v>130</v>
      </c>
      <c r="G2113" s="353">
        <f t="shared" si="28"/>
        <v>780</v>
      </c>
      <c r="K2113" s="677">
        <v>1.34</v>
      </c>
      <c r="L2113" s="164">
        <v>297</v>
      </c>
      <c r="M2113" s="164">
        <f>L2113*K2113</f>
        <v>397.98</v>
      </c>
      <c r="N2113" s="311"/>
      <c r="O2113" s="311"/>
      <c r="P2113" s="246"/>
      <c r="R2113" s="2" t="e">
        <f>P2113/O2112</f>
        <v>#DIV/0!</v>
      </c>
    </row>
    <row r="2114" spans="1:18" x14ac:dyDescent="0.2">
      <c r="A2114" s="345">
        <f t="shared" si="26"/>
        <v>21</v>
      </c>
      <c r="B2114" s="382"/>
      <c r="C2114" s="352" t="s">
        <v>1461</v>
      </c>
      <c r="D2114" s="357" t="s">
        <v>1654</v>
      </c>
      <c r="E2114" s="395">
        <v>5</v>
      </c>
      <c r="F2114" s="561">
        <v>135</v>
      </c>
      <c r="G2114" s="353">
        <f t="shared" si="28"/>
        <v>675</v>
      </c>
      <c r="J2114" s="311"/>
      <c r="K2114" s="411">
        <v>1.5</v>
      </c>
      <c r="L2114" s="555">
        <v>297</v>
      </c>
      <c r="M2114" s="164">
        <f>L2114*K2114</f>
        <v>445.5</v>
      </c>
    </row>
    <row r="2115" spans="1:18" x14ac:dyDescent="0.2">
      <c r="A2115" s="345">
        <f t="shared" si="26"/>
        <v>22</v>
      </c>
      <c r="B2115" s="382"/>
      <c r="C2115" s="352" t="s">
        <v>1461</v>
      </c>
      <c r="D2115" s="357" t="s">
        <v>1477</v>
      </c>
      <c r="E2115" s="395">
        <v>7</v>
      </c>
      <c r="F2115" s="561">
        <v>125</v>
      </c>
      <c r="G2115" s="353">
        <f t="shared" si="28"/>
        <v>875</v>
      </c>
      <c r="K2115" s="311"/>
      <c r="L2115" s="311"/>
      <c r="M2115" s="311"/>
    </row>
    <row r="2116" spans="1:18" x14ac:dyDescent="0.2">
      <c r="A2116" s="345">
        <f t="shared" si="26"/>
        <v>23</v>
      </c>
      <c r="B2116" s="382"/>
      <c r="C2116" s="352" t="s">
        <v>1461</v>
      </c>
      <c r="D2116" s="365" t="s">
        <v>1480</v>
      </c>
      <c r="E2116" s="395">
        <v>8</v>
      </c>
      <c r="F2116" s="561">
        <v>130</v>
      </c>
      <c r="G2116" s="353">
        <f t="shared" si="28"/>
        <v>1040</v>
      </c>
      <c r="K2116" s="311">
        <f>SUM(K2113:K2115)</f>
        <v>2.84</v>
      </c>
      <c r="L2116" s="311"/>
      <c r="M2116" s="443">
        <f>SUM(M2113:M2115)</f>
        <v>843.48</v>
      </c>
      <c r="O2116" s="214"/>
      <c r="P2116" s="164"/>
    </row>
    <row r="2117" spans="1:18" x14ac:dyDescent="0.2">
      <c r="A2117" s="345">
        <f t="shared" si="26"/>
        <v>24</v>
      </c>
      <c r="B2117" s="382"/>
      <c r="C2117" s="352" t="s">
        <v>1461</v>
      </c>
      <c r="D2117" s="365" t="s">
        <v>2228</v>
      </c>
      <c r="E2117" s="395">
        <v>6</v>
      </c>
      <c r="F2117" s="561">
        <v>70</v>
      </c>
      <c r="G2117" s="353">
        <f t="shared" si="28"/>
        <v>420</v>
      </c>
      <c r="O2117" s="214"/>
      <c r="P2117" s="164"/>
    </row>
    <row r="2118" spans="1:18" x14ac:dyDescent="0.2">
      <c r="A2118" s="345">
        <f t="shared" si="26"/>
        <v>25</v>
      </c>
      <c r="B2118" s="382"/>
      <c r="C2118" s="352" t="s">
        <v>1461</v>
      </c>
      <c r="D2118" s="365" t="s">
        <v>1478</v>
      </c>
      <c r="E2118" s="395">
        <v>5</v>
      </c>
      <c r="F2118" s="561">
        <v>90</v>
      </c>
      <c r="G2118" s="353">
        <f t="shared" si="28"/>
        <v>450</v>
      </c>
      <c r="H2118" s="215"/>
      <c r="J2118" s="164"/>
      <c r="K2118" s="311">
        <f>0.5*8</f>
        <v>4</v>
      </c>
      <c r="L2118" s="624">
        <v>254</v>
      </c>
      <c r="M2118" s="624">
        <f>L2118*K2118</f>
        <v>1016</v>
      </c>
      <c r="O2118" s="214"/>
      <c r="P2118" s="164"/>
    </row>
    <row r="2119" spans="1:18" x14ac:dyDescent="0.2">
      <c r="A2119" s="345">
        <f t="shared" si="26"/>
        <v>26</v>
      </c>
      <c r="B2119" s="382"/>
      <c r="C2119" s="352" t="s">
        <v>1461</v>
      </c>
      <c r="D2119" s="357" t="s">
        <v>2229</v>
      </c>
      <c r="E2119" s="388">
        <v>6</v>
      </c>
      <c r="F2119" s="432">
        <v>40</v>
      </c>
      <c r="G2119" s="353">
        <f t="shared" si="28"/>
        <v>240</v>
      </c>
      <c r="N2119" s="311"/>
      <c r="O2119" s="311"/>
      <c r="P2119" s="443"/>
    </row>
    <row r="2120" spans="1:18" x14ac:dyDescent="0.2">
      <c r="A2120" s="345">
        <f t="shared" si="26"/>
        <v>27</v>
      </c>
      <c r="B2120" s="382"/>
      <c r="C2120" s="352" t="s">
        <v>1461</v>
      </c>
      <c r="D2120" s="357" t="s">
        <v>1481</v>
      </c>
      <c r="E2120" s="398">
        <v>8</v>
      </c>
      <c r="F2120" s="432">
        <v>140</v>
      </c>
      <c r="G2120" s="353">
        <f t="shared" si="28"/>
        <v>1120</v>
      </c>
    </row>
    <row r="2121" spans="1:18" x14ac:dyDescent="0.2">
      <c r="A2121" s="345">
        <f t="shared" si="26"/>
        <v>28</v>
      </c>
      <c r="B2121" s="382"/>
      <c r="C2121" s="352" t="s">
        <v>1461</v>
      </c>
      <c r="D2121" s="364" t="s">
        <v>1512</v>
      </c>
      <c r="E2121" s="390">
        <v>10</v>
      </c>
      <c r="F2121" s="432">
        <v>125</v>
      </c>
      <c r="G2121" s="353">
        <f t="shared" si="28"/>
        <v>1250</v>
      </c>
      <c r="K2121" s="2">
        <v>0.67800000000000005</v>
      </c>
      <c r="L2121" s="214">
        <v>270</v>
      </c>
      <c r="M2121" s="214">
        <f>L2121*K2121</f>
        <v>183.06</v>
      </c>
    </row>
    <row r="2122" spans="1:18" x14ac:dyDescent="0.2">
      <c r="A2122" s="345">
        <f t="shared" si="26"/>
        <v>29</v>
      </c>
      <c r="B2122" s="382"/>
      <c r="C2122" s="352" t="s">
        <v>1461</v>
      </c>
      <c r="D2122" s="365" t="s">
        <v>251</v>
      </c>
      <c r="E2122" s="390">
        <v>8</v>
      </c>
      <c r="F2122" s="432">
        <v>100</v>
      </c>
      <c r="G2122" s="353">
        <f t="shared" si="28"/>
        <v>800</v>
      </c>
      <c r="K2122" s="2">
        <v>0.66800000000000004</v>
      </c>
      <c r="L2122" s="214">
        <v>270</v>
      </c>
      <c r="M2122" s="214">
        <f t="shared" ref="M2122:M2123" si="30">L2122*K2122</f>
        <v>180.36</v>
      </c>
    </row>
    <row r="2123" spans="1:18" x14ac:dyDescent="0.2">
      <c r="A2123" s="345">
        <f t="shared" si="26"/>
        <v>30</v>
      </c>
      <c r="B2123" s="382"/>
      <c r="C2123" s="352" t="s">
        <v>1461</v>
      </c>
      <c r="D2123" s="365" t="s">
        <v>1513</v>
      </c>
      <c r="E2123" s="404">
        <v>6</v>
      </c>
      <c r="F2123" s="562">
        <v>25</v>
      </c>
      <c r="G2123" s="353">
        <f t="shared" si="28"/>
        <v>150</v>
      </c>
      <c r="K2123" s="2">
        <v>0.66600000000000004</v>
      </c>
      <c r="L2123" s="418">
        <v>270</v>
      </c>
      <c r="M2123" s="214">
        <f t="shared" si="30"/>
        <v>179.82000000000002</v>
      </c>
    </row>
    <row r="2124" spans="1:18" x14ac:dyDescent="0.2">
      <c r="A2124" s="345">
        <f t="shared" si="26"/>
        <v>31</v>
      </c>
      <c r="B2124" s="382"/>
      <c r="C2124" s="352" t="s">
        <v>1461</v>
      </c>
      <c r="D2124" s="357" t="s">
        <v>2442</v>
      </c>
      <c r="E2124" s="388">
        <v>1</v>
      </c>
      <c r="F2124" s="563">
        <v>300</v>
      </c>
      <c r="G2124" s="353">
        <f t="shared" si="28"/>
        <v>300</v>
      </c>
      <c r="K2124" s="624">
        <f>SUM(K2121:K2123)</f>
        <v>2.012</v>
      </c>
      <c r="L2124" s="443"/>
      <c r="M2124" s="246">
        <f>SUM(M2121:M2123)</f>
        <v>543.24</v>
      </c>
      <c r="O2124" s="418"/>
      <c r="P2124" s="164"/>
    </row>
    <row r="2125" spans="1:18" x14ac:dyDescent="0.2">
      <c r="A2125" s="345">
        <f t="shared" si="26"/>
        <v>32</v>
      </c>
      <c r="B2125" s="382"/>
      <c r="C2125" s="352" t="s">
        <v>1461</v>
      </c>
      <c r="D2125" s="365" t="s">
        <v>1482</v>
      </c>
      <c r="E2125" s="388">
        <v>1</v>
      </c>
      <c r="F2125" s="387">
        <v>140</v>
      </c>
      <c r="G2125" s="353">
        <f t="shared" si="28"/>
        <v>140</v>
      </c>
      <c r="H2125" s="215">
        <f>SUM(G2108:G2125)</f>
        <v>10416.25</v>
      </c>
      <c r="K2125" s="214"/>
      <c r="L2125" s="164"/>
      <c r="O2125" s="418"/>
      <c r="P2125" s="164"/>
    </row>
    <row r="2126" spans="1:18" x14ac:dyDescent="0.2">
      <c r="A2126" s="566"/>
      <c r="B2126" s="382"/>
      <c r="C2126" s="352"/>
      <c r="D2126" s="364"/>
      <c r="E2126" s="388" t="s">
        <v>8</v>
      </c>
      <c r="F2126" s="577"/>
      <c r="G2126" s="567"/>
      <c r="J2126" s="411"/>
      <c r="K2126" s="418"/>
      <c r="L2126" s="164"/>
      <c r="O2126" s="214"/>
      <c r="P2126" s="164"/>
    </row>
    <row r="2127" spans="1:18" ht="13.5" thickBot="1" x14ac:dyDescent="0.25">
      <c r="A2127" s="564"/>
      <c r="B2127" s="408"/>
      <c r="C2127" s="409"/>
      <c r="D2127" s="409"/>
      <c r="E2127" s="408"/>
      <c r="F2127" s="49" t="s">
        <v>158</v>
      </c>
      <c r="G2127" s="213">
        <f>SUM(G2094:G2126)</f>
        <v>22770.33</v>
      </c>
      <c r="J2127" s="411"/>
      <c r="K2127" s="418"/>
      <c r="L2127" s="164"/>
      <c r="N2127" s="311"/>
      <c r="O2127" s="311"/>
      <c r="P2127" s="443"/>
    </row>
    <row r="2128" spans="1:18" ht="13.5" thickTop="1" x14ac:dyDescent="0.2">
      <c r="A2128" s="1149" t="s">
        <v>2433</v>
      </c>
      <c r="B2128" s="1186"/>
      <c r="C2128" s="1186"/>
      <c r="D2128" s="1186"/>
      <c r="E2128" s="1186"/>
      <c r="F2128" s="1186"/>
      <c r="G2128" s="1187"/>
      <c r="J2128" s="311"/>
      <c r="K2128" s="311"/>
      <c r="L2128" s="443"/>
    </row>
    <row r="2129" spans="1:7" ht="13.5" thickBot="1" x14ac:dyDescent="0.25">
      <c r="A2129" s="359"/>
      <c r="B2129" s="355"/>
      <c r="C2129" s="355"/>
      <c r="D2129" s="360"/>
      <c r="E2129" s="355"/>
      <c r="F2129" s="361"/>
      <c r="G2129" s="362"/>
    </row>
    <row r="2130" spans="1:7" ht="13.5" thickTop="1" x14ac:dyDescent="0.2">
      <c r="A2130" s="1176"/>
      <c r="B2130" s="1177"/>
      <c r="C2130" s="1177"/>
      <c r="D2130" s="414" t="s">
        <v>11</v>
      </c>
      <c r="E2130" s="1178" t="s">
        <v>12</v>
      </c>
      <c r="F2130" s="1178"/>
      <c r="G2130" s="1179"/>
    </row>
    <row r="2131" spans="1:7" x14ac:dyDescent="0.2">
      <c r="A2131" s="1161" t="s">
        <v>17</v>
      </c>
      <c r="B2131" s="1162"/>
      <c r="C2131" s="1162"/>
      <c r="D2131" s="415"/>
      <c r="E2131" s="1180"/>
      <c r="F2131" s="1181"/>
      <c r="G2131" s="1182"/>
    </row>
    <row r="2132" spans="1:7" x14ac:dyDescent="0.2">
      <c r="A2132" s="1161" t="s">
        <v>38</v>
      </c>
      <c r="B2132" s="1162"/>
      <c r="C2132" s="1162"/>
      <c r="D2132" s="73" t="s">
        <v>478</v>
      </c>
      <c r="E2132" s="1139" t="s">
        <v>142</v>
      </c>
      <c r="F2132" s="1139"/>
      <c r="G2132" s="1140"/>
    </row>
    <row r="2133" spans="1:7" ht="13.5" thickBot="1" x14ac:dyDescent="0.25">
      <c r="A2133" s="1163" t="s">
        <v>39</v>
      </c>
      <c r="B2133" s="1164"/>
      <c r="C2133" s="1164"/>
      <c r="D2133" s="565" t="s">
        <v>479</v>
      </c>
      <c r="E2133" s="1165" t="s">
        <v>0</v>
      </c>
      <c r="F2133" s="1165"/>
      <c r="G2133" s="1166"/>
    </row>
    <row r="2134" spans="1:7" ht="16.5" x14ac:dyDescent="0.25">
      <c r="A2134" s="1152" t="s">
        <v>29</v>
      </c>
      <c r="B2134" s="1153"/>
      <c r="C2134" s="1153"/>
      <c r="D2134" s="1153"/>
      <c r="E2134" s="1153"/>
      <c r="F2134" s="1153"/>
      <c r="G2134" s="1154"/>
    </row>
    <row r="2135" spans="1:7" x14ac:dyDescent="0.2">
      <c r="A2135" s="1155" t="s">
        <v>48</v>
      </c>
      <c r="B2135" s="1156"/>
      <c r="C2135" s="1156"/>
      <c r="D2135" s="1156"/>
      <c r="E2135" s="1156"/>
      <c r="F2135" s="1156"/>
      <c r="G2135" s="1157"/>
    </row>
    <row r="2136" spans="1:7" x14ac:dyDescent="0.2">
      <c r="A2136" s="1183" t="s">
        <v>49</v>
      </c>
      <c r="B2136" s="1184"/>
      <c r="C2136" s="1184"/>
      <c r="D2136" s="1184"/>
      <c r="E2136" s="1184"/>
      <c r="F2136" s="1184"/>
      <c r="G2136" s="1185"/>
    </row>
    <row r="2137" spans="1:7" x14ac:dyDescent="0.2">
      <c r="A2137" s="368"/>
      <c r="B2137" s="369"/>
      <c r="C2137" s="370"/>
      <c r="D2137" s="371"/>
      <c r="E2137" s="369"/>
      <c r="F2137" s="372"/>
      <c r="G2137" s="373" t="s">
        <v>412</v>
      </c>
    </row>
    <row r="2138" spans="1:7" x14ac:dyDescent="0.2">
      <c r="A2138" s="374" t="s">
        <v>1</v>
      </c>
      <c r="B2138" s="375"/>
      <c r="C2138" s="14" t="s">
        <v>36</v>
      </c>
      <c r="D2138" s="375"/>
      <c r="E2138" s="343" t="s">
        <v>2472</v>
      </c>
      <c r="F2138" s="376"/>
      <c r="G2138" s="344" t="s">
        <v>2408</v>
      </c>
    </row>
    <row r="2139" spans="1:7" x14ac:dyDescent="0.2">
      <c r="A2139" s="342" t="s">
        <v>8</v>
      </c>
      <c r="B2139" s="377"/>
      <c r="C2139" s="19"/>
      <c r="D2139" s="367"/>
      <c r="E2139" s="1167"/>
      <c r="F2139" s="1168"/>
      <c r="G2139" s="378"/>
    </row>
    <row r="2140" spans="1:7" x14ac:dyDescent="0.2">
      <c r="A2140" s="354" t="s">
        <v>37</v>
      </c>
      <c r="B2140" s="358"/>
      <c r="C2140" s="358"/>
      <c r="D2140" s="358"/>
      <c r="E2140" s="379" t="s">
        <v>46</v>
      </c>
      <c r="F2140" s="380"/>
      <c r="G2140" s="378" t="s">
        <v>50</v>
      </c>
    </row>
    <row r="2141" spans="1:7" x14ac:dyDescent="0.2">
      <c r="A2141" s="368"/>
      <c r="B2141" s="369"/>
      <c r="C2141" s="370"/>
      <c r="D2141" s="370"/>
      <c r="E2141" s="1169"/>
      <c r="F2141" s="1170"/>
      <c r="G2141" s="381"/>
    </row>
    <row r="2142" spans="1:7" ht="26.25" thickBot="1" x14ac:dyDescent="0.25">
      <c r="A2142" s="210" t="s">
        <v>47</v>
      </c>
      <c r="B2142" s="28" t="s">
        <v>23</v>
      </c>
      <c r="C2142" s="28" t="s">
        <v>34</v>
      </c>
      <c r="D2142" s="110" t="s">
        <v>53</v>
      </c>
      <c r="E2142" s="114" t="s">
        <v>54</v>
      </c>
      <c r="F2142" s="111" t="s">
        <v>55</v>
      </c>
      <c r="G2142" s="112" t="s">
        <v>35</v>
      </c>
    </row>
    <row r="2143" spans="1:7" ht="13.5" thickTop="1" x14ac:dyDescent="0.2">
      <c r="A2143" s="345"/>
      <c r="B2143" s="389"/>
      <c r="C2143" s="352"/>
      <c r="D2143" s="202" t="s">
        <v>160</v>
      </c>
      <c r="E2143" s="390"/>
      <c r="F2143" s="432"/>
      <c r="G2143" s="200">
        <f>G2127</f>
        <v>22770.33</v>
      </c>
    </row>
    <row r="2144" spans="1:7" x14ac:dyDescent="0.2">
      <c r="A2144" s="345">
        <v>33</v>
      </c>
      <c r="B2144" s="389"/>
      <c r="C2144" s="352" t="s">
        <v>1461</v>
      </c>
      <c r="D2144" s="365" t="s">
        <v>1833</v>
      </c>
      <c r="E2144" s="390">
        <v>4.1487999999999996</v>
      </c>
      <c r="F2144" s="432">
        <v>65</v>
      </c>
      <c r="G2144" s="353">
        <f t="shared" ref="G2144:G2149" si="31">F2144*E2144</f>
        <v>269.67199999999997</v>
      </c>
    </row>
    <row r="2145" spans="1:9" x14ac:dyDescent="0.2">
      <c r="A2145" s="345">
        <f>A2144+1</f>
        <v>34</v>
      </c>
      <c r="B2145" s="389"/>
      <c r="C2145" s="352" t="s">
        <v>1461</v>
      </c>
      <c r="D2145" s="364" t="s">
        <v>1483</v>
      </c>
      <c r="E2145" s="390">
        <v>6</v>
      </c>
      <c r="F2145" s="432">
        <v>60</v>
      </c>
      <c r="G2145" s="353">
        <f t="shared" si="31"/>
        <v>360</v>
      </c>
    </row>
    <row r="2146" spans="1:9" x14ac:dyDescent="0.2">
      <c r="A2146" s="345">
        <f t="shared" ref="A2146:A2149" si="32">A2145+1</f>
        <v>35</v>
      </c>
      <c r="B2146" s="389"/>
      <c r="C2146" s="352" t="s">
        <v>1461</v>
      </c>
      <c r="D2146" s="357" t="s">
        <v>2231</v>
      </c>
      <c r="E2146" s="390">
        <v>10</v>
      </c>
      <c r="F2146" s="432">
        <v>160</v>
      </c>
      <c r="G2146" s="353">
        <f t="shared" si="31"/>
        <v>1600</v>
      </c>
    </row>
    <row r="2147" spans="1:9" x14ac:dyDescent="0.2">
      <c r="A2147" s="345">
        <f t="shared" si="32"/>
        <v>36</v>
      </c>
      <c r="B2147" s="389"/>
      <c r="C2147" s="352" t="s">
        <v>1461</v>
      </c>
      <c r="D2147" s="357" t="s">
        <v>2232</v>
      </c>
      <c r="E2147" s="388">
        <v>10</v>
      </c>
      <c r="F2147" s="560">
        <v>220</v>
      </c>
      <c r="G2147" s="353">
        <f t="shared" si="31"/>
        <v>2200</v>
      </c>
    </row>
    <row r="2148" spans="1:9" x14ac:dyDescent="0.2">
      <c r="A2148" s="345">
        <f t="shared" si="32"/>
        <v>37</v>
      </c>
      <c r="B2148" s="389"/>
      <c r="C2148" s="352" t="s">
        <v>1461</v>
      </c>
      <c r="D2148" s="357" t="s">
        <v>1870</v>
      </c>
      <c r="E2148" s="390">
        <v>8</v>
      </c>
      <c r="F2148" s="432">
        <v>180</v>
      </c>
      <c r="G2148" s="353">
        <f t="shared" si="31"/>
        <v>1440</v>
      </c>
    </row>
    <row r="2149" spans="1:9" x14ac:dyDescent="0.2">
      <c r="A2149" s="345">
        <f t="shared" si="32"/>
        <v>38</v>
      </c>
      <c r="B2149" s="391"/>
      <c r="C2149" s="352" t="s">
        <v>1461</v>
      </c>
      <c r="D2149" s="357" t="s">
        <v>2234</v>
      </c>
      <c r="E2149" s="390">
        <v>8</v>
      </c>
      <c r="F2149" s="432">
        <v>170</v>
      </c>
      <c r="G2149" s="353">
        <f t="shared" si="31"/>
        <v>1360</v>
      </c>
      <c r="H2149" s="215">
        <f>SUM(G2144:G2149)</f>
        <v>7229.6720000000005</v>
      </c>
      <c r="I2149" s="164">
        <f>H2125+H2149</f>
        <v>17645.921999999999</v>
      </c>
    </row>
    <row r="2150" spans="1:9" x14ac:dyDescent="0.2">
      <c r="A2150" s="345"/>
      <c r="B2150" s="382"/>
      <c r="C2150" s="352"/>
      <c r="D2150" s="364"/>
      <c r="E2150" s="390"/>
      <c r="F2150" s="432"/>
      <c r="G2150" s="353"/>
    </row>
    <row r="2151" spans="1:9" x14ac:dyDescent="0.2">
      <c r="A2151" s="345"/>
      <c r="B2151" s="394"/>
      <c r="C2151" s="352"/>
      <c r="D2151" s="364"/>
      <c r="E2151" s="388"/>
      <c r="F2151" s="560"/>
      <c r="G2151" s="353"/>
    </row>
    <row r="2152" spans="1:9" x14ac:dyDescent="0.2">
      <c r="A2152" s="345"/>
      <c r="B2152" s="394"/>
      <c r="C2152" s="352"/>
      <c r="D2152" s="364"/>
      <c r="E2152" s="395"/>
      <c r="F2152" s="432"/>
      <c r="G2152" s="353"/>
    </row>
    <row r="2153" spans="1:9" x14ac:dyDescent="0.2">
      <c r="A2153" s="345"/>
      <c r="B2153" s="397"/>
      <c r="C2153" s="352"/>
      <c r="D2153" s="357"/>
      <c r="E2153" s="395"/>
      <c r="F2153" s="432"/>
      <c r="G2153" s="353"/>
    </row>
    <row r="2154" spans="1:9" x14ac:dyDescent="0.2">
      <c r="A2154" s="345"/>
      <c r="B2154" s="397"/>
      <c r="C2154" s="352"/>
      <c r="D2154" s="357"/>
      <c r="E2154" s="395"/>
      <c r="F2154" s="432"/>
      <c r="G2154" s="353"/>
    </row>
    <row r="2155" spans="1:9" x14ac:dyDescent="0.2">
      <c r="A2155" s="345"/>
      <c r="B2155" s="397"/>
      <c r="C2155" s="352"/>
      <c r="D2155" s="357"/>
      <c r="E2155" s="398"/>
      <c r="F2155" s="432"/>
      <c r="G2155" s="353"/>
    </row>
    <row r="2156" spans="1:9" x14ac:dyDescent="0.2">
      <c r="A2156" s="345"/>
      <c r="B2156" s="382"/>
      <c r="C2156" s="352"/>
      <c r="D2156" s="365"/>
      <c r="E2156" s="398"/>
      <c r="F2156" s="432"/>
      <c r="G2156" s="353"/>
    </row>
    <row r="2157" spans="1:9" x14ac:dyDescent="0.2">
      <c r="A2157" s="345"/>
      <c r="B2157" s="382"/>
      <c r="C2157" s="352"/>
      <c r="D2157" s="365"/>
      <c r="E2157" s="398"/>
      <c r="F2157" s="432"/>
      <c r="G2157" s="353"/>
    </row>
    <row r="2158" spans="1:9" x14ac:dyDescent="0.2">
      <c r="A2158" s="345"/>
      <c r="B2158" s="389"/>
      <c r="C2158" s="352"/>
      <c r="D2158" s="365"/>
      <c r="E2158" s="388"/>
      <c r="F2158" s="432"/>
      <c r="G2158" s="353"/>
    </row>
    <row r="2159" spans="1:9" x14ac:dyDescent="0.2">
      <c r="A2159" s="345"/>
      <c r="B2159" s="389"/>
      <c r="C2159" s="352"/>
      <c r="D2159" s="364"/>
      <c r="E2159" s="398"/>
      <c r="F2159" s="432"/>
      <c r="G2159" s="353"/>
    </row>
    <row r="2160" spans="1:9" x14ac:dyDescent="0.2">
      <c r="A2160" s="345"/>
      <c r="B2160" s="389"/>
      <c r="C2160" s="352"/>
      <c r="D2160" s="365"/>
      <c r="E2160" s="395"/>
      <c r="F2160" s="561"/>
      <c r="G2160" s="353"/>
    </row>
    <row r="2161" spans="1:7" x14ac:dyDescent="0.2">
      <c r="A2161" s="345"/>
      <c r="B2161" s="382"/>
      <c r="C2161" s="352"/>
      <c r="D2161" s="365"/>
      <c r="E2161" s="395"/>
      <c r="F2161" s="561"/>
      <c r="G2161" s="353"/>
    </row>
    <row r="2162" spans="1:7" x14ac:dyDescent="0.2">
      <c r="A2162" s="345"/>
      <c r="B2162" s="382"/>
      <c r="C2162" s="352"/>
      <c r="D2162" s="357"/>
      <c r="E2162" s="395"/>
      <c r="F2162" s="561"/>
      <c r="G2162" s="353"/>
    </row>
    <row r="2163" spans="1:7" x14ac:dyDescent="0.2">
      <c r="A2163" s="345"/>
      <c r="B2163" s="382"/>
      <c r="C2163" s="352"/>
      <c r="D2163" s="357"/>
      <c r="E2163" s="395"/>
      <c r="F2163" s="561"/>
      <c r="G2163" s="353"/>
    </row>
    <row r="2164" spans="1:7" x14ac:dyDescent="0.2">
      <c r="A2164" s="345"/>
      <c r="B2164" s="382"/>
      <c r="C2164" s="352"/>
      <c r="D2164" s="357"/>
      <c r="E2164" s="395"/>
      <c r="F2164" s="561"/>
      <c r="G2164" s="353"/>
    </row>
    <row r="2165" spans="1:7" x14ac:dyDescent="0.2">
      <c r="A2165" s="345"/>
      <c r="B2165" s="382"/>
      <c r="C2165" s="352"/>
      <c r="D2165" s="365"/>
      <c r="E2165" s="395"/>
      <c r="F2165" s="561"/>
      <c r="G2165" s="353"/>
    </row>
    <row r="2166" spans="1:7" x14ac:dyDescent="0.2">
      <c r="A2166" s="345"/>
      <c r="B2166" s="382"/>
      <c r="C2166" s="352"/>
      <c r="D2166" s="365"/>
      <c r="E2166" s="395"/>
      <c r="F2166" s="561"/>
      <c r="G2166" s="353"/>
    </row>
    <row r="2167" spans="1:7" x14ac:dyDescent="0.2">
      <c r="A2167" s="345"/>
      <c r="B2167" s="668"/>
      <c r="C2167" s="656"/>
      <c r="D2167" s="682"/>
      <c r="E2167" s="683"/>
      <c r="F2167" s="684"/>
      <c r="G2167" s="353"/>
    </row>
    <row r="2168" spans="1:7" x14ac:dyDescent="0.2">
      <c r="A2168" s="345"/>
      <c r="B2168" s="382"/>
      <c r="C2168" s="352"/>
      <c r="D2168" s="365"/>
      <c r="E2168" s="395"/>
      <c r="F2168" s="561"/>
      <c r="G2168" s="353"/>
    </row>
    <row r="2169" spans="1:7" x14ac:dyDescent="0.2">
      <c r="A2169" s="345"/>
      <c r="B2169" s="382"/>
      <c r="C2169" s="352"/>
      <c r="D2169" s="365"/>
      <c r="E2169" s="395"/>
      <c r="F2169" s="561"/>
      <c r="G2169" s="353"/>
    </row>
    <row r="2170" spans="1:7" x14ac:dyDescent="0.2">
      <c r="A2170" s="345"/>
      <c r="B2170" s="382"/>
      <c r="C2170" s="352"/>
      <c r="D2170" s="365"/>
      <c r="E2170" s="395"/>
      <c r="F2170" s="561"/>
      <c r="G2170" s="353"/>
    </row>
    <row r="2171" spans="1:7" x14ac:dyDescent="0.2">
      <c r="A2171" s="345"/>
      <c r="B2171" s="382"/>
      <c r="C2171" s="352"/>
      <c r="D2171" s="357"/>
      <c r="E2171" s="388"/>
      <c r="F2171" s="432"/>
      <c r="G2171" s="353"/>
    </row>
    <row r="2172" spans="1:7" x14ac:dyDescent="0.2">
      <c r="A2172" s="345"/>
      <c r="B2172" s="382"/>
      <c r="C2172" s="352"/>
      <c r="D2172" s="364"/>
      <c r="E2172" s="390"/>
      <c r="F2172" s="432"/>
      <c r="G2172" s="353"/>
    </row>
    <row r="2173" spans="1:7" x14ac:dyDescent="0.2">
      <c r="A2173" s="345"/>
      <c r="B2173" s="382"/>
      <c r="C2173" s="352"/>
      <c r="D2173" s="400"/>
      <c r="E2173" s="390"/>
      <c r="F2173" s="432"/>
      <c r="G2173" s="353"/>
    </row>
    <row r="2174" spans="1:7" x14ac:dyDescent="0.2">
      <c r="A2174" s="345"/>
      <c r="B2174" s="382"/>
      <c r="C2174" s="403"/>
      <c r="D2174" s="400"/>
      <c r="E2174" s="404"/>
      <c r="F2174" s="562"/>
      <c r="G2174" s="353"/>
    </row>
    <row r="2175" spans="1:7" x14ac:dyDescent="0.2">
      <c r="A2175" s="345"/>
      <c r="B2175" s="382"/>
      <c r="C2175" s="352"/>
      <c r="D2175" s="406"/>
      <c r="E2175" s="388"/>
      <c r="F2175" s="563"/>
      <c r="G2175" s="353"/>
    </row>
    <row r="2176" spans="1:7" x14ac:dyDescent="0.2">
      <c r="A2176" s="566"/>
      <c r="B2176" s="382"/>
      <c r="C2176" s="352"/>
      <c r="D2176" s="364"/>
      <c r="E2176" s="388"/>
      <c r="F2176" s="387"/>
      <c r="G2176" s="567"/>
    </row>
    <row r="2177" spans="1:7" ht="13.5" thickBot="1" x14ac:dyDescent="0.25">
      <c r="A2177" s="564"/>
      <c r="B2177" s="408"/>
      <c r="C2177" s="409"/>
      <c r="D2177" s="409"/>
      <c r="E2177" s="408"/>
      <c r="F2177" s="49" t="s">
        <v>15</v>
      </c>
      <c r="G2177" s="213">
        <f>SUM(G2143:G2176)</f>
        <v>30000.002</v>
      </c>
    </row>
    <row r="2178" spans="1:7" ht="13.5" thickTop="1" x14ac:dyDescent="0.2">
      <c r="A2178" s="1149" t="s">
        <v>2433</v>
      </c>
      <c r="B2178" s="1186"/>
      <c r="C2178" s="1186"/>
      <c r="D2178" s="1186"/>
      <c r="E2178" s="1186"/>
      <c r="F2178" s="1186"/>
      <c r="G2178" s="1187"/>
    </row>
    <row r="2179" spans="1:7" ht="13.5" thickBot="1" x14ac:dyDescent="0.25">
      <c r="A2179" s="359"/>
      <c r="B2179" s="355"/>
      <c r="C2179" s="355"/>
      <c r="D2179" s="360"/>
      <c r="E2179" s="355"/>
      <c r="F2179" s="361"/>
      <c r="G2179" s="362"/>
    </row>
    <row r="2180" spans="1:7" ht="13.5" thickTop="1" x14ac:dyDescent="0.2">
      <c r="A2180" s="1176"/>
      <c r="B2180" s="1177"/>
      <c r="C2180" s="1177"/>
      <c r="D2180" s="414" t="s">
        <v>11</v>
      </c>
      <c r="E2180" s="1178" t="s">
        <v>12</v>
      </c>
      <c r="F2180" s="1178"/>
      <c r="G2180" s="1179"/>
    </row>
    <row r="2181" spans="1:7" x14ac:dyDescent="0.2">
      <c r="A2181" s="1161" t="s">
        <v>17</v>
      </c>
      <c r="B2181" s="1162"/>
      <c r="C2181" s="1162"/>
      <c r="D2181" s="415"/>
      <c r="E2181" s="1180"/>
      <c r="F2181" s="1181"/>
      <c r="G2181" s="1182"/>
    </row>
    <row r="2182" spans="1:7" x14ac:dyDescent="0.2">
      <c r="A2182" s="1161" t="s">
        <v>38</v>
      </c>
      <c r="B2182" s="1162"/>
      <c r="C2182" s="1162"/>
      <c r="D2182" s="73" t="s">
        <v>478</v>
      </c>
      <c r="E2182" s="1139" t="s">
        <v>142</v>
      </c>
      <c r="F2182" s="1139"/>
      <c r="G2182" s="1140"/>
    </row>
    <row r="2183" spans="1:7" ht="13.5" thickBot="1" x14ac:dyDescent="0.25">
      <c r="A2183" s="1163" t="s">
        <v>39</v>
      </c>
      <c r="B2183" s="1164"/>
      <c r="C2183" s="1164"/>
      <c r="D2183" s="565" t="s">
        <v>479</v>
      </c>
      <c r="E2183" s="1165" t="s">
        <v>0</v>
      </c>
      <c r="F2183" s="1165"/>
      <c r="G2183" s="1166"/>
    </row>
    <row r="2184" spans="1:7" ht="16.5" x14ac:dyDescent="0.25">
      <c r="A2184" s="1152" t="s">
        <v>29</v>
      </c>
      <c r="B2184" s="1153"/>
      <c r="C2184" s="1153"/>
      <c r="D2184" s="1153"/>
      <c r="E2184" s="1153"/>
      <c r="F2184" s="1153"/>
      <c r="G2184" s="1154"/>
    </row>
    <row r="2185" spans="1:7" x14ac:dyDescent="0.2">
      <c r="A2185" s="1155" t="s">
        <v>48</v>
      </c>
      <c r="B2185" s="1156"/>
      <c r="C2185" s="1156"/>
      <c r="D2185" s="1156"/>
      <c r="E2185" s="1156"/>
      <c r="F2185" s="1156"/>
      <c r="G2185" s="1157"/>
    </row>
    <row r="2186" spans="1:7" x14ac:dyDescent="0.2">
      <c r="A2186" s="1158" t="s">
        <v>49</v>
      </c>
      <c r="B2186" s="1159"/>
      <c r="C2186" s="1159"/>
      <c r="D2186" s="1159"/>
      <c r="E2186" s="1159"/>
      <c r="F2186" s="1159"/>
      <c r="G2186" s="1160"/>
    </row>
    <row r="2187" spans="1:7" x14ac:dyDescent="0.2">
      <c r="A2187" s="6"/>
      <c r="B2187" s="99"/>
      <c r="C2187" s="8"/>
      <c r="D2187" s="9"/>
      <c r="E2187" s="99"/>
      <c r="F2187" s="10"/>
      <c r="G2187" s="11" t="s">
        <v>20</v>
      </c>
    </row>
    <row r="2188" spans="1:7" x14ac:dyDescent="0.2">
      <c r="A2188" s="12" t="s">
        <v>1</v>
      </c>
      <c r="B2188" s="13"/>
      <c r="C2188" s="14" t="s">
        <v>36</v>
      </c>
      <c r="D2188" s="13"/>
      <c r="E2188" s="343" t="s">
        <v>2571</v>
      </c>
      <c r="F2188" s="98"/>
      <c r="G2188" s="344" t="s">
        <v>2508</v>
      </c>
    </row>
    <row r="2189" spans="1:7" x14ac:dyDescent="0.2">
      <c r="A2189" s="17" t="s">
        <v>8</v>
      </c>
      <c r="B2189" s="100"/>
      <c r="C2189" s="19"/>
      <c r="D2189" s="4"/>
      <c r="E2189" s="1145"/>
      <c r="F2189" s="1146"/>
      <c r="G2189" s="20"/>
    </row>
    <row r="2190" spans="1:7" x14ac:dyDescent="0.2">
      <c r="A2190" s="21" t="s">
        <v>37</v>
      </c>
      <c r="B2190" s="22"/>
      <c r="C2190" s="22"/>
      <c r="D2190" s="22"/>
      <c r="E2190" s="23" t="s">
        <v>46</v>
      </c>
      <c r="F2190" s="24"/>
      <c r="G2190" s="20" t="s">
        <v>50</v>
      </c>
    </row>
    <row r="2191" spans="1:7" x14ac:dyDescent="0.2">
      <c r="A2191" s="6"/>
      <c r="B2191" s="99"/>
      <c r="C2191" s="8"/>
      <c r="D2191" s="8"/>
      <c r="E2191" s="1147"/>
      <c r="F2191" s="1148"/>
      <c r="G2191" s="25"/>
    </row>
    <row r="2192" spans="1:7" ht="26.25" thickBot="1" x14ac:dyDescent="0.25">
      <c r="A2192" s="210" t="s">
        <v>47</v>
      </c>
      <c r="B2192" s="28" t="s">
        <v>23</v>
      </c>
      <c r="C2192" s="28" t="s">
        <v>34</v>
      </c>
      <c r="D2192" s="110" t="s">
        <v>53</v>
      </c>
      <c r="E2192" s="114" t="s">
        <v>54</v>
      </c>
      <c r="F2192" s="111" t="s">
        <v>55</v>
      </c>
      <c r="G2192" s="112" t="s">
        <v>35</v>
      </c>
    </row>
    <row r="2193" spans="1:10" ht="13.5" thickTop="1" x14ac:dyDescent="0.2">
      <c r="A2193" s="571"/>
      <c r="B2193" s="572"/>
      <c r="C2193" s="572"/>
      <c r="D2193" s="576" t="s">
        <v>709</v>
      </c>
      <c r="E2193" s="573"/>
      <c r="F2193" s="574"/>
      <c r="G2193" s="575"/>
    </row>
    <row r="2194" spans="1:10" x14ac:dyDescent="0.2">
      <c r="A2194" s="345">
        <v>1</v>
      </c>
      <c r="B2194" s="520"/>
      <c r="C2194" s="346" t="s">
        <v>149</v>
      </c>
      <c r="D2194" s="747" t="s">
        <v>2509</v>
      </c>
      <c r="E2194" s="750">
        <v>1000</v>
      </c>
      <c r="F2194" s="749">
        <v>200</v>
      </c>
      <c r="G2194" s="353">
        <f>F2194*E2194</f>
        <v>200000</v>
      </c>
    </row>
    <row r="2195" spans="1:10" x14ac:dyDescent="0.2">
      <c r="A2195" s="345"/>
      <c r="B2195" s="382"/>
      <c r="C2195" s="352"/>
      <c r="D2195" s="351" t="s">
        <v>2510</v>
      </c>
      <c r="E2195" s="388"/>
      <c r="F2195" s="387"/>
      <c r="G2195" s="353"/>
    </row>
    <row r="2196" spans="1:10" x14ac:dyDescent="0.2">
      <c r="A2196" s="345">
        <v>2</v>
      </c>
      <c r="B2196" s="389"/>
      <c r="C2196" s="352" t="s">
        <v>149</v>
      </c>
      <c r="D2196" s="357" t="s">
        <v>425</v>
      </c>
      <c r="E2196" s="751">
        <v>1000</v>
      </c>
      <c r="F2196" s="384">
        <v>350</v>
      </c>
      <c r="G2196" s="353">
        <f>F2196*E2196</f>
        <v>350000</v>
      </c>
    </row>
    <row r="2197" spans="1:10" x14ac:dyDescent="0.2">
      <c r="A2197" s="345"/>
      <c r="B2197" s="389"/>
      <c r="C2197" s="352"/>
      <c r="D2197" s="357" t="s">
        <v>358</v>
      </c>
      <c r="E2197" s="390"/>
      <c r="F2197" s="384"/>
      <c r="G2197" s="353" t="s">
        <v>8</v>
      </c>
    </row>
    <row r="2198" spans="1:10" x14ac:dyDescent="0.2">
      <c r="A2198" s="345"/>
      <c r="B2198" s="389"/>
      <c r="C2198" s="352"/>
      <c r="D2198" s="357" t="s">
        <v>2511</v>
      </c>
      <c r="E2198" s="390"/>
      <c r="F2198" s="384"/>
      <c r="G2198" s="353" t="s">
        <v>8</v>
      </c>
    </row>
    <row r="2199" spans="1:10" x14ac:dyDescent="0.2">
      <c r="A2199" s="345">
        <v>3</v>
      </c>
      <c r="B2199" s="389"/>
      <c r="C2199" s="352" t="s">
        <v>300</v>
      </c>
      <c r="D2199" s="357" t="s">
        <v>2512</v>
      </c>
      <c r="E2199" s="390">
        <v>200</v>
      </c>
      <c r="F2199" s="384">
        <v>200</v>
      </c>
      <c r="G2199" s="353">
        <f t="shared" ref="G2199:G2201" si="33">F2199*E2199</f>
        <v>40000</v>
      </c>
    </row>
    <row r="2200" spans="1:10" x14ac:dyDescent="0.2">
      <c r="A2200" s="345"/>
      <c r="B2200" s="391"/>
      <c r="C2200" s="366"/>
      <c r="D2200" s="364" t="s">
        <v>542</v>
      </c>
      <c r="E2200" s="388"/>
      <c r="F2200" s="560"/>
      <c r="G2200" s="353" t="s">
        <v>8</v>
      </c>
    </row>
    <row r="2201" spans="1:10" x14ac:dyDescent="0.2">
      <c r="A2201" s="345">
        <v>4</v>
      </c>
      <c r="B2201" s="382"/>
      <c r="C2201" s="352" t="s">
        <v>300</v>
      </c>
      <c r="D2201" s="364" t="s">
        <v>2041</v>
      </c>
      <c r="E2201" s="395">
        <v>200</v>
      </c>
      <c r="F2201" s="432">
        <v>350</v>
      </c>
      <c r="G2201" s="353">
        <f t="shared" si="33"/>
        <v>70000</v>
      </c>
    </row>
    <row r="2202" spans="1:10" x14ac:dyDescent="0.2">
      <c r="A2202" s="345"/>
      <c r="B2202" s="394"/>
      <c r="C2202" s="352"/>
      <c r="D2202" s="357" t="s">
        <v>469</v>
      </c>
      <c r="E2202" s="395"/>
      <c r="F2202" s="432"/>
      <c r="G2202" s="353"/>
    </row>
    <row r="2203" spans="1:10" x14ac:dyDescent="0.2">
      <c r="A2203" s="345"/>
      <c r="B2203" s="397"/>
      <c r="C2203" s="352"/>
      <c r="D2203" s="357"/>
      <c r="E2203" s="398"/>
      <c r="F2203" s="432"/>
      <c r="G2203" s="353"/>
    </row>
    <row r="2204" spans="1:10" x14ac:dyDescent="0.2">
      <c r="A2204" s="345"/>
      <c r="B2204" s="397"/>
      <c r="C2204" s="352"/>
      <c r="D2204" s="365"/>
      <c r="E2204" s="398"/>
      <c r="F2204" s="432"/>
      <c r="G2204" s="353"/>
    </row>
    <row r="2205" spans="1:10" x14ac:dyDescent="0.2">
      <c r="A2205" s="345"/>
      <c r="B2205" s="382"/>
      <c r="C2205" s="352"/>
      <c r="D2205" s="365"/>
      <c r="E2205" s="388"/>
      <c r="F2205" s="432"/>
      <c r="G2205" s="353"/>
      <c r="J2205" s="214"/>
    </row>
    <row r="2206" spans="1:10" x14ac:dyDescent="0.2">
      <c r="A2206" s="345"/>
      <c r="B2206" s="382"/>
      <c r="C2206" s="352"/>
      <c r="D2206" s="364" t="s">
        <v>150</v>
      </c>
      <c r="E2206" s="398"/>
      <c r="F2206" s="432"/>
      <c r="G2206" s="353"/>
      <c r="J2206" s="214"/>
    </row>
    <row r="2207" spans="1:10" x14ac:dyDescent="0.2">
      <c r="A2207" s="345"/>
      <c r="B2207" s="394"/>
      <c r="C2207" s="352"/>
      <c r="D2207" s="365"/>
      <c r="E2207" s="395"/>
      <c r="F2207" s="561"/>
      <c r="G2207" s="353"/>
      <c r="J2207" s="214"/>
    </row>
    <row r="2208" spans="1:10" x14ac:dyDescent="0.2">
      <c r="A2208" s="345"/>
      <c r="B2208" s="389"/>
      <c r="C2208" s="352"/>
      <c r="D2208" s="400"/>
      <c r="E2208" s="395"/>
      <c r="F2208" s="561"/>
      <c r="G2208" s="353"/>
    </row>
    <row r="2209" spans="1:10" x14ac:dyDescent="0.2">
      <c r="A2209" s="345"/>
      <c r="B2209" s="389"/>
      <c r="C2209" s="352"/>
      <c r="D2209" s="365" t="s">
        <v>483</v>
      </c>
      <c r="E2209" s="395"/>
      <c r="F2209" s="561"/>
      <c r="G2209" s="353"/>
      <c r="J2209" s="215"/>
    </row>
    <row r="2210" spans="1:10" x14ac:dyDescent="0.2">
      <c r="A2210" s="29"/>
      <c r="B2210" s="101"/>
      <c r="C2210" s="41"/>
      <c r="D2210" s="365"/>
      <c r="E2210" s="104"/>
      <c r="F2210" s="279"/>
      <c r="G2210" s="353"/>
    </row>
    <row r="2211" spans="1:10" x14ac:dyDescent="0.2">
      <c r="A2211" s="29"/>
      <c r="B2211" s="101"/>
      <c r="C2211" s="352"/>
      <c r="D2211" s="357"/>
      <c r="E2211" s="104"/>
      <c r="F2211" s="279"/>
      <c r="G2211" s="353"/>
    </row>
    <row r="2212" spans="1:10" x14ac:dyDescent="0.2">
      <c r="A2212" s="29"/>
      <c r="B2212" s="101"/>
      <c r="C2212" s="41"/>
      <c r="D2212" s="357"/>
      <c r="E2212" s="104"/>
      <c r="F2212" s="279"/>
      <c r="G2212" s="353"/>
    </row>
    <row r="2213" spans="1:10" x14ac:dyDescent="0.2">
      <c r="A2213" s="29"/>
      <c r="B2213" s="101"/>
      <c r="C2213" s="41"/>
      <c r="D2213" s="425"/>
      <c r="E2213" s="104"/>
      <c r="F2213" s="279"/>
      <c r="G2213" s="353"/>
    </row>
    <row r="2214" spans="1:10" x14ac:dyDescent="0.2">
      <c r="A2214" s="29"/>
      <c r="B2214" s="101"/>
      <c r="C2214" s="352"/>
      <c r="D2214" s="365"/>
      <c r="E2214" s="104"/>
      <c r="F2214" s="279"/>
      <c r="G2214" s="353"/>
    </row>
    <row r="2215" spans="1:10" x14ac:dyDescent="0.2">
      <c r="A2215" s="29"/>
      <c r="B2215" s="101"/>
      <c r="C2215" s="41"/>
      <c r="D2215" s="365"/>
      <c r="E2215" s="104"/>
      <c r="F2215" s="279"/>
      <c r="G2215" s="353"/>
    </row>
    <row r="2216" spans="1:10" x14ac:dyDescent="0.2">
      <c r="A2216" s="29"/>
      <c r="B2216" s="101"/>
      <c r="C2216" s="352"/>
      <c r="D2216" s="365"/>
      <c r="E2216" s="104"/>
      <c r="F2216" s="279"/>
      <c r="G2216" s="353"/>
    </row>
    <row r="2217" spans="1:10" x14ac:dyDescent="0.2">
      <c r="A2217" s="29"/>
      <c r="B2217" s="101"/>
      <c r="C2217" s="41"/>
      <c r="D2217" s="365"/>
      <c r="E2217" s="104"/>
      <c r="F2217" s="279"/>
      <c r="G2217" s="353"/>
    </row>
    <row r="2218" spans="1:10" x14ac:dyDescent="0.2">
      <c r="A2218" s="29"/>
      <c r="B2218" s="101"/>
      <c r="C2218" s="352"/>
      <c r="D2218" s="357" t="s">
        <v>483</v>
      </c>
      <c r="E2218" s="108"/>
      <c r="F2218" s="69"/>
      <c r="G2218" s="353"/>
    </row>
    <row r="2219" spans="1:10" x14ac:dyDescent="0.2">
      <c r="A2219" s="29"/>
      <c r="B2219" s="101"/>
      <c r="C2219" s="41"/>
      <c r="D2219" s="339"/>
      <c r="E2219" s="153"/>
      <c r="F2219" s="69"/>
      <c r="G2219" s="353"/>
    </row>
    <row r="2220" spans="1:10" x14ac:dyDescent="0.2">
      <c r="A2220" s="29"/>
      <c r="B2220" s="101"/>
      <c r="C2220" s="352"/>
      <c r="D2220" s="400"/>
      <c r="E2220" s="102"/>
      <c r="F2220" s="69"/>
      <c r="G2220" s="353"/>
    </row>
    <row r="2221" spans="1:10" x14ac:dyDescent="0.2">
      <c r="A2221" s="29"/>
      <c r="B2221" s="101"/>
      <c r="C2221" s="352"/>
      <c r="D2221" s="400"/>
      <c r="E2221" s="102"/>
      <c r="F2221" s="69"/>
      <c r="G2221" s="353"/>
    </row>
    <row r="2222" spans="1:10" x14ac:dyDescent="0.2">
      <c r="A2222" s="29"/>
      <c r="B2222" s="101"/>
      <c r="C2222" s="31"/>
      <c r="D2222" s="400" t="s">
        <v>8</v>
      </c>
      <c r="E2222" s="131"/>
      <c r="F2222" s="280"/>
      <c r="G2222" s="353"/>
    </row>
    <row r="2223" spans="1:10" x14ac:dyDescent="0.2">
      <c r="A2223" s="29"/>
      <c r="B2223" s="101"/>
      <c r="C2223" s="352"/>
      <c r="D2223" s="406"/>
      <c r="E2223" s="108"/>
      <c r="F2223" s="276"/>
      <c r="G2223" s="353"/>
    </row>
    <row r="2224" spans="1:10" x14ac:dyDescent="0.2">
      <c r="A2224" s="29"/>
      <c r="B2224" s="101"/>
      <c r="C2224" s="41"/>
      <c r="D2224" s="364"/>
      <c r="E2224" s="108"/>
      <c r="F2224" s="276"/>
      <c r="G2224" s="353"/>
    </row>
    <row r="2225" spans="1:10" x14ac:dyDescent="0.2">
      <c r="A2225" s="29"/>
      <c r="B2225" s="101"/>
      <c r="C2225" s="352"/>
      <c r="E2225" s="108"/>
      <c r="F2225" s="149"/>
      <c r="G2225" s="353"/>
    </row>
    <row r="2226" spans="1:10" x14ac:dyDescent="0.2">
      <c r="A2226" s="61"/>
      <c r="B2226" s="101"/>
      <c r="C2226" s="41"/>
      <c r="D2226" s="364"/>
      <c r="E2226" s="108"/>
      <c r="F2226" s="149"/>
      <c r="G2226" s="353"/>
    </row>
    <row r="2227" spans="1:10" ht="13.5" thickBot="1" x14ac:dyDescent="0.25">
      <c r="A2227" s="212"/>
      <c r="B2227" s="132"/>
      <c r="C2227" s="115"/>
      <c r="D2227" s="115"/>
      <c r="E2227" s="132"/>
      <c r="F2227" s="49" t="s">
        <v>15</v>
      </c>
      <c r="G2227" s="213">
        <f>SUM(G2194:G2226)</f>
        <v>660000</v>
      </c>
    </row>
    <row r="2228" spans="1:10" ht="13.5" thickTop="1" x14ac:dyDescent="0.2">
      <c r="A2228" s="1149" t="s">
        <v>2513</v>
      </c>
      <c r="B2228" s="1150"/>
      <c r="C2228" s="1150"/>
      <c r="D2228" s="1150"/>
      <c r="E2228" s="1150"/>
      <c r="F2228" s="1150"/>
      <c r="G2228" s="1151"/>
    </row>
    <row r="2229" spans="1:10" ht="13.5" thickBot="1" x14ac:dyDescent="0.25">
      <c r="A2229" s="359" t="s">
        <v>8</v>
      </c>
      <c r="B2229" s="103"/>
      <c r="C2229" s="355" t="s">
        <v>8</v>
      </c>
      <c r="D2229" s="54"/>
      <c r="E2229" s="103"/>
      <c r="F2229" s="55"/>
      <c r="G2229" s="56"/>
    </row>
    <row r="2230" spans="1:10" ht="13.5" thickTop="1" x14ac:dyDescent="0.2">
      <c r="A2230" s="1130"/>
      <c r="B2230" s="1131"/>
      <c r="C2230" s="1131"/>
      <c r="D2230" s="57" t="s">
        <v>11</v>
      </c>
      <c r="E2230" s="1132" t="s">
        <v>12</v>
      </c>
      <c r="F2230" s="1132"/>
      <c r="G2230" s="1133"/>
    </row>
    <row r="2231" spans="1:10" x14ac:dyDescent="0.2">
      <c r="A2231" s="1134" t="s">
        <v>17</v>
      </c>
      <c r="B2231" s="1135"/>
      <c r="C2231" s="1135"/>
      <c r="D2231" s="39"/>
      <c r="E2231" s="1136"/>
      <c r="F2231" s="1137"/>
      <c r="G2231" s="1138"/>
    </row>
    <row r="2232" spans="1:10" x14ac:dyDescent="0.2">
      <c r="A2232" s="1134" t="s">
        <v>38</v>
      </c>
      <c r="B2232" s="1135"/>
      <c r="C2232" s="1135"/>
      <c r="D2232" s="73" t="s">
        <v>478</v>
      </c>
      <c r="E2232" s="1139" t="s">
        <v>142</v>
      </c>
      <c r="F2232" s="1139"/>
      <c r="G2232" s="1140"/>
    </row>
    <row r="2233" spans="1:10" ht="13.5" thickBot="1" x14ac:dyDescent="0.25">
      <c r="A2233" s="1141" t="s">
        <v>39</v>
      </c>
      <c r="B2233" s="1142"/>
      <c r="C2233" s="1142"/>
      <c r="D2233" s="91" t="s">
        <v>479</v>
      </c>
      <c r="E2233" s="1143" t="s">
        <v>0</v>
      </c>
      <c r="F2233" s="1143"/>
      <c r="G2233" s="1144"/>
    </row>
    <row r="2234" spans="1:10" ht="16.5" x14ac:dyDescent="0.25">
      <c r="A2234" s="1152" t="s">
        <v>29</v>
      </c>
      <c r="B2234" s="1153"/>
      <c r="C2234" s="1153"/>
      <c r="D2234" s="1153"/>
      <c r="E2234" s="1153"/>
      <c r="F2234" s="1153"/>
      <c r="G2234" s="1154"/>
    </row>
    <row r="2235" spans="1:10" x14ac:dyDescent="0.2">
      <c r="A2235" s="1155" t="s">
        <v>48</v>
      </c>
      <c r="B2235" s="1156"/>
      <c r="C2235" s="1156"/>
      <c r="D2235" s="1156"/>
      <c r="E2235" s="1156"/>
      <c r="F2235" s="1156"/>
      <c r="G2235" s="1157"/>
      <c r="J2235" s="411" t="s">
        <v>475</v>
      </c>
    </row>
    <row r="2236" spans="1:10" x14ac:dyDescent="0.2">
      <c r="A2236" s="1158" t="s">
        <v>49</v>
      </c>
      <c r="B2236" s="1159"/>
      <c r="C2236" s="1159"/>
      <c r="D2236" s="1159"/>
      <c r="E2236" s="1159"/>
      <c r="F2236" s="1159"/>
      <c r="G2236" s="1160"/>
    </row>
    <row r="2237" spans="1:10" x14ac:dyDescent="0.2">
      <c r="A2237" s="6"/>
      <c r="B2237" s="99"/>
      <c r="C2237" s="8"/>
      <c r="D2237" s="9"/>
      <c r="E2237" s="99"/>
      <c r="F2237" s="10"/>
      <c r="G2237" s="11" t="s">
        <v>20</v>
      </c>
    </row>
    <row r="2238" spans="1:10" x14ac:dyDescent="0.2">
      <c r="A2238" s="12" t="s">
        <v>1</v>
      </c>
      <c r="B2238" s="13"/>
      <c r="C2238" s="14" t="s">
        <v>36</v>
      </c>
      <c r="D2238" s="13"/>
      <c r="E2238" s="343" t="s">
        <v>2570</v>
      </c>
      <c r="F2238" s="98"/>
      <c r="G2238" s="344" t="s">
        <v>2508</v>
      </c>
    </row>
    <row r="2239" spans="1:10" x14ac:dyDescent="0.2">
      <c r="A2239" s="17" t="s">
        <v>8</v>
      </c>
      <c r="B2239" s="100"/>
      <c r="C2239" s="19"/>
      <c r="D2239" s="4"/>
      <c r="E2239" s="1145"/>
      <c r="F2239" s="1146"/>
      <c r="G2239" s="20"/>
    </row>
    <row r="2240" spans="1:10" x14ac:dyDescent="0.2">
      <c r="A2240" s="21" t="s">
        <v>37</v>
      </c>
      <c r="B2240" s="22"/>
      <c r="C2240" s="22"/>
      <c r="D2240" s="22"/>
      <c r="E2240" s="23" t="s">
        <v>46</v>
      </c>
      <c r="F2240" s="24"/>
      <c r="G2240" s="20" t="s">
        <v>50</v>
      </c>
    </row>
    <row r="2241" spans="1:7" x14ac:dyDescent="0.2">
      <c r="A2241" s="6"/>
      <c r="B2241" s="99"/>
      <c r="C2241" s="8"/>
      <c r="D2241" s="8"/>
      <c r="E2241" s="1147"/>
      <c r="F2241" s="1148"/>
      <c r="G2241" s="25"/>
    </row>
    <row r="2242" spans="1:7" ht="26.25" thickBot="1" x14ac:dyDescent="0.25">
      <c r="A2242" s="210" t="s">
        <v>47</v>
      </c>
      <c r="B2242" s="28" t="s">
        <v>23</v>
      </c>
      <c r="C2242" s="28" t="s">
        <v>34</v>
      </c>
      <c r="D2242" s="110" t="s">
        <v>53</v>
      </c>
      <c r="E2242" s="114" t="s">
        <v>54</v>
      </c>
      <c r="F2242" s="111" t="s">
        <v>55</v>
      </c>
      <c r="G2242" s="112" t="s">
        <v>35</v>
      </c>
    </row>
    <row r="2243" spans="1:7" ht="13.5" thickTop="1" x14ac:dyDescent="0.2">
      <c r="A2243" s="631">
        <v>1</v>
      </c>
      <c r="B2243" s="635"/>
      <c r="C2243" s="635" t="s">
        <v>149</v>
      </c>
      <c r="D2243" s="576" t="s">
        <v>2514</v>
      </c>
      <c r="E2243" s="388">
        <v>50</v>
      </c>
      <c r="F2243" s="752">
        <v>200</v>
      </c>
      <c r="G2243" s="754">
        <f>F2243*E2243</f>
        <v>10000</v>
      </c>
    </row>
    <row r="2244" spans="1:7" x14ac:dyDescent="0.2">
      <c r="A2244" s="345"/>
      <c r="B2244" s="520"/>
      <c r="C2244" s="346"/>
      <c r="D2244" s="747" t="s">
        <v>2515</v>
      </c>
      <c r="E2244" s="750"/>
      <c r="F2244" s="753"/>
      <c r="G2244" s="353"/>
    </row>
    <row r="2245" spans="1:7" x14ac:dyDescent="0.2">
      <c r="A2245" s="345">
        <v>2</v>
      </c>
      <c r="B2245" s="382"/>
      <c r="C2245" s="352" t="s">
        <v>149</v>
      </c>
      <c r="D2245" s="351" t="s">
        <v>425</v>
      </c>
      <c r="E2245" s="388">
        <v>50</v>
      </c>
      <c r="F2245" s="563">
        <v>350</v>
      </c>
      <c r="G2245" s="353">
        <f>F2245*E2245</f>
        <v>17500</v>
      </c>
    </row>
    <row r="2246" spans="1:7" x14ac:dyDescent="0.2">
      <c r="A2246" s="345"/>
      <c r="B2246" s="389"/>
      <c r="C2246" s="352"/>
      <c r="D2246" s="357" t="s">
        <v>358</v>
      </c>
      <c r="E2246" s="751"/>
      <c r="F2246" s="432"/>
      <c r="G2246" s="353"/>
    </row>
    <row r="2247" spans="1:7" x14ac:dyDescent="0.2">
      <c r="A2247" s="345">
        <v>3</v>
      </c>
      <c r="B2247" s="389"/>
      <c r="C2247" s="352" t="s">
        <v>149</v>
      </c>
      <c r="D2247" s="357" t="s">
        <v>2516</v>
      </c>
      <c r="E2247" s="390">
        <v>50</v>
      </c>
      <c r="F2247" s="432">
        <v>200</v>
      </c>
      <c r="G2247" s="353">
        <f>F2247*E2247</f>
        <v>10000</v>
      </c>
    </row>
    <row r="2248" spans="1:7" x14ac:dyDescent="0.2">
      <c r="A2248" s="345"/>
      <c r="B2248" s="389"/>
      <c r="C2248" s="352"/>
      <c r="D2248" s="357"/>
      <c r="E2248" s="390"/>
      <c r="F2248" s="384"/>
      <c r="G2248" s="353"/>
    </row>
    <row r="2249" spans="1:7" x14ac:dyDescent="0.2">
      <c r="A2249" s="345"/>
      <c r="B2249" s="389"/>
      <c r="C2249" s="352"/>
      <c r="D2249" s="357"/>
      <c r="E2249" s="390"/>
      <c r="F2249" s="384"/>
      <c r="G2249" s="353"/>
    </row>
    <row r="2250" spans="1:7" x14ac:dyDescent="0.2">
      <c r="A2250" s="345"/>
      <c r="B2250" s="391"/>
      <c r="C2250" s="366"/>
      <c r="D2250" s="364"/>
      <c r="E2250" s="388"/>
      <c r="F2250" s="560"/>
      <c r="G2250" s="353"/>
    </row>
    <row r="2251" spans="1:7" x14ac:dyDescent="0.2">
      <c r="A2251" s="345"/>
      <c r="B2251" s="382"/>
      <c r="C2251" s="352"/>
      <c r="D2251" s="364"/>
      <c r="E2251" s="395"/>
      <c r="F2251" s="432"/>
      <c r="G2251" s="353"/>
    </row>
    <row r="2252" spans="1:7" x14ac:dyDescent="0.2">
      <c r="A2252" s="345"/>
      <c r="B2252" s="394"/>
      <c r="C2252" s="352"/>
      <c r="D2252" s="357"/>
      <c r="E2252" s="395"/>
      <c r="F2252" s="432"/>
      <c r="G2252" s="353"/>
    </row>
    <row r="2253" spans="1:7" x14ac:dyDescent="0.2">
      <c r="A2253" s="345"/>
      <c r="B2253" s="397"/>
      <c r="C2253" s="352"/>
      <c r="D2253" s="357"/>
      <c r="E2253" s="398"/>
      <c r="F2253" s="432"/>
      <c r="G2253" s="353"/>
    </row>
    <row r="2254" spans="1:7" x14ac:dyDescent="0.2">
      <c r="A2254" s="345"/>
      <c r="B2254" s="397"/>
      <c r="C2254" s="352"/>
      <c r="D2254" s="365"/>
      <c r="E2254" s="398"/>
      <c r="F2254" s="432"/>
      <c r="G2254" s="353"/>
    </row>
    <row r="2255" spans="1:7" x14ac:dyDescent="0.2">
      <c r="A2255" s="345"/>
      <c r="B2255" s="382"/>
      <c r="C2255" s="352"/>
      <c r="D2255" s="365"/>
      <c r="E2255" s="388"/>
      <c r="F2255" s="432"/>
      <c r="G2255" s="353"/>
    </row>
    <row r="2256" spans="1:7" x14ac:dyDescent="0.2">
      <c r="A2256" s="345"/>
      <c r="B2256" s="382"/>
      <c r="C2256" s="352"/>
      <c r="D2256" s="364" t="s">
        <v>150</v>
      </c>
      <c r="E2256" s="398"/>
      <c r="F2256" s="432"/>
      <c r="G2256" s="353"/>
    </row>
    <row r="2257" spans="1:7" x14ac:dyDescent="0.2">
      <c r="A2257" s="345"/>
      <c r="B2257" s="394"/>
      <c r="C2257" s="352"/>
      <c r="D2257" s="365"/>
      <c r="E2257" s="395"/>
      <c r="F2257" s="561"/>
      <c r="G2257" s="353"/>
    </row>
    <row r="2258" spans="1:7" x14ac:dyDescent="0.2">
      <c r="A2258" s="345"/>
      <c r="B2258" s="389"/>
      <c r="C2258" s="352"/>
      <c r="D2258" s="400"/>
      <c r="E2258" s="395"/>
      <c r="F2258" s="561"/>
      <c r="G2258" s="353"/>
    </row>
    <row r="2259" spans="1:7" x14ac:dyDescent="0.2">
      <c r="A2259" s="345"/>
      <c r="B2259" s="389"/>
      <c r="C2259" s="352"/>
      <c r="D2259" s="365" t="s">
        <v>483</v>
      </c>
      <c r="E2259" s="395"/>
      <c r="F2259" s="561"/>
      <c r="G2259" s="353"/>
    </row>
    <row r="2260" spans="1:7" x14ac:dyDescent="0.2">
      <c r="A2260" s="29"/>
      <c r="B2260" s="101"/>
      <c r="C2260" s="41"/>
      <c r="D2260" s="365"/>
      <c r="E2260" s="104"/>
      <c r="F2260" s="279"/>
      <c r="G2260" s="353"/>
    </row>
    <row r="2261" spans="1:7" x14ac:dyDescent="0.2">
      <c r="A2261" s="29"/>
      <c r="B2261" s="101"/>
      <c r="C2261" s="352"/>
      <c r="D2261" s="357"/>
      <c r="E2261" s="104"/>
      <c r="F2261" s="279"/>
      <c r="G2261" s="353"/>
    </row>
    <row r="2262" spans="1:7" x14ac:dyDescent="0.2">
      <c r="A2262" s="29"/>
      <c r="B2262" s="101"/>
      <c r="C2262" s="41"/>
      <c r="D2262" s="357"/>
      <c r="E2262" s="104"/>
      <c r="F2262" s="279"/>
      <c r="G2262" s="353"/>
    </row>
    <row r="2263" spans="1:7" x14ac:dyDescent="0.2">
      <c r="A2263" s="29"/>
      <c r="B2263" s="101"/>
      <c r="C2263" s="41"/>
      <c r="D2263" s="425"/>
      <c r="E2263" s="104"/>
      <c r="F2263" s="279"/>
      <c r="G2263" s="353"/>
    </row>
    <row r="2264" spans="1:7" x14ac:dyDescent="0.2">
      <c r="A2264" s="29"/>
      <c r="B2264" s="101"/>
      <c r="C2264" s="352"/>
      <c r="D2264" s="365"/>
      <c r="E2264" s="104"/>
      <c r="F2264" s="279"/>
      <c r="G2264" s="353"/>
    </row>
    <row r="2265" spans="1:7" x14ac:dyDescent="0.2">
      <c r="A2265" s="29"/>
      <c r="B2265" s="101"/>
      <c r="C2265" s="41"/>
      <c r="D2265" s="365"/>
      <c r="E2265" s="104"/>
      <c r="F2265" s="279"/>
      <c r="G2265" s="353"/>
    </row>
    <row r="2266" spans="1:7" x14ac:dyDescent="0.2">
      <c r="A2266" s="29"/>
      <c r="B2266" s="101"/>
      <c r="C2266" s="352"/>
      <c r="D2266" s="365"/>
      <c r="E2266" s="104"/>
      <c r="F2266" s="279"/>
      <c r="G2266" s="353"/>
    </row>
    <row r="2267" spans="1:7" x14ac:dyDescent="0.2">
      <c r="A2267" s="29"/>
      <c r="B2267" s="101"/>
      <c r="C2267" s="41"/>
      <c r="D2267" s="365"/>
      <c r="E2267" s="104"/>
      <c r="F2267" s="279"/>
      <c r="G2267" s="353"/>
    </row>
    <row r="2268" spans="1:7" x14ac:dyDescent="0.2">
      <c r="A2268" s="29"/>
      <c r="B2268" s="101"/>
      <c r="C2268" s="352"/>
      <c r="D2268" s="357" t="s">
        <v>483</v>
      </c>
      <c r="E2268" s="108"/>
      <c r="F2268" s="69"/>
      <c r="G2268" s="353"/>
    </row>
    <row r="2269" spans="1:7" x14ac:dyDescent="0.2">
      <c r="A2269" s="29"/>
      <c r="B2269" s="101"/>
      <c r="C2269" s="41"/>
      <c r="D2269" s="339"/>
      <c r="E2269" s="153"/>
      <c r="F2269" s="69"/>
      <c r="G2269" s="353"/>
    </row>
    <row r="2270" spans="1:7" x14ac:dyDescent="0.2">
      <c r="A2270" s="29"/>
      <c r="B2270" s="101"/>
      <c r="C2270" s="352"/>
      <c r="D2270" s="400"/>
      <c r="E2270" s="102"/>
      <c r="F2270" s="69"/>
      <c r="G2270" s="353"/>
    </row>
    <row r="2271" spans="1:7" x14ac:dyDescent="0.2">
      <c r="A2271" s="29"/>
      <c r="B2271" s="101"/>
      <c r="C2271" s="352"/>
      <c r="D2271" s="400"/>
      <c r="E2271" s="102"/>
      <c r="F2271" s="69"/>
      <c r="G2271" s="353"/>
    </row>
    <row r="2272" spans="1:7" x14ac:dyDescent="0.2">
      <c r="A2272" s="29"/>
      <c r="B2272" s="101"/>
      <c r="C2272" s="31"/>
      <c r="D2272" s="400" t="s">
        <v>8</v>
      </c>
      <c r="E2272" s="131"/>
      <c r="F2272" s="280"/>
      <c r="G2272" s="353"/>
    </row>
    <row r="2273" spans="1:7" x14ac:dyDescent="0.2">
      <c r="A2273" s="29"/>
      <c r="B2273" s="101"/>
      <c r="C2273" s="352"/>
      <c r="D2273" s="406"/>
      <c r="E2273" s="108"/>
      <c r="F2273" s="276"/>
      <c r="G2273" s="353"/>
    </row>
    <row r="2274" spans="1:7" x14ac:dyDescent="0.2">
      <c r="A2274" s="29"/>
      <c r="B2274" s="101"/>
      <c r="C2274" s="41"/>
      <c r="D2274" s="364"/>
      <c r="E2274" s="108"/>
      <c r="F2274" s="276"/>
      <c r="G2274" s="353"/>
    </row>
    <row r="2275" spans="1:7" x14ac:dyDescent="0.2">
      <c r="A2275" s="29"/>
      <c r="B2275" s="101"/>
      <c r="C2275" s="352"/>
      <c r="E2275" s="108"/>
      <c r="F2275" s="149"/>
      <c r="G2275" s="353"/>
    </row>
    <row r="2276" spans="1:7" x14ac:dyDescent="0.2">
      <c r="A2276" s="61"/>
      <c r="B2276" s="101"/>
      <c r="C2276" s="41"/>
      <c r="D2276" s="364"/>
      <c r="E2276" s="108"/>
      <c r="F2276" s="149"/>
      <c r="G2276" s="353"/>
    </row>
    <row r="2277" spans="1:7" ht="13.5" thickBot="1" x14ac:dyDescent="0.25">
      <c r="A2277" s="212"/>
      <c r="B2277" s="132"/>
      <c r="C2277" s="115"/>
      <c r="D2277" s="115"/>
      <c r="E2277" s="132"/>
      <c r="F2277" s="49" t="s">
        <v>15</v>
      </c>
      <c r="G2277" s="213">
        <f>SUM(G2243:G2276)</f>
        <v>37500</v>
      </c>
    </row>
    <row r="2278" spans="1:7" ht="13.5" thickTop="1" x14ac:dyDescent="0.2">
      <c r="A2278" s="1149" t="s">
        <v>2517</v>
      </c>
      <c r="B2278" s="1150"/>
      <c r="C2278" s="1150"/>
      <c r="D2278" s="1150"/>
      <c r="E2278" s="1150"/>
      <c r="F2278" s="1150"/>
      <c r="G2278" s="1151"/>
    </row>
    <row r="2279" spans="1:7" ht="13.5" thickBot="1" x14ac:dyDescent="0.25">
      <c r="A2279" s="359" t="s">
        <v>8</v>
      </c>
      <c r="B2279" s="103"/>
      <c r="C2279" s="355" t="s">
        <v>8</v>
      </c>
      <c r="D2279" s="54"/>
      <c r="E2279" s="103"/>
      <c r="F2279" s="55"/>
      <c r="G2279" s="56"/>
    </row>
    <row r="2280" spans="1:7" ht="13.5" thickTop="1" x14ac:dyDescent="0.2">
      <c r="A2280" s="1130"/>
      <c r="B2280" s="1131"/>
      <c r="C2280" s="1131"/>
      <c r="D2280" s="57" t="s">
        <v>11</v>
      </c>
      <c r="E2280" s="1132" t="s">
        <v>12</v>
      </c>
      <c r="F2280" s="1132"/>
      <c r="G2280" s="1133"/>
    </row>
    <row r="2281" spans="1:7" x14ac:dyDescent="0.2">
      <c r="A2281" s="1134" t="s">
        <v>17</v>
      </c>
      <c r="B2281" s="1135"/>
      <c r="C2281" s="1135"/>
      <c r="D2281" s="39"/>
      <c r="E2281" s="1136"/>
      <c r="F2281" s="1137"/>
      <c r="G2281" s="1138"/>
    </row>
    <row r="2282" spans="1:7" x14ac:dyDescent="0.2">
      <c r="A2282" s="1134" t="s">
        <v>38</v>
      </c>
      <c r="B2282" s="1135"/>
      <c r="C2282" s="1135"/>
      <c r="D2282" s="73" t="s">
        <v>478</v>
      </c>
      <c r="E2282" s="1139" t="s">
        <v>142</v>
      </c>
      <c r="F2282" s="1139"/>
      <c r="G2282" s="1140"/>
    </row>
    <row r="2283" spans="1:7" ht="13.5" thickBot="1" x14ac:dyDescent="0.25">
      <c r="A2283" s="1141" t="s">
        <v>39</v>
      </c>
      <c r="B2283" s="1142"/>
      <c r="C2283" s="1142"/>
      <c r="D2283" s="91" t="s">
        <v>479</v>
      </c>
      <c r="E2283" s="1143" t="s">
        <v>0</v>
      </c>
      <c r="F2283" s="1143"/>
      <c r="G2283" s="1144"/>
    </row>
    <row r="2284" spans="1:7" ht="16.5" x14ac:dyDescent="0.25">
      <c r="A2284" s="1152" t="s">
        <v>29</v>
      </c>
      <c r="B2284" s="1153"/>
      <c r="C2284" s="1153"/>
      <c r="D2284" s="1153"/>
      <c r="E2284" s="1153"/>
      <c r="F2284" s="1153"/>
      <c r="G2284" s="1154"/>
    </row>
    <row r="2285" spans="1:7" x14ac:dyDescent="0.2">
      <c r="A2285" s="1155" t="s">
        <v>48</v>
      </c>
      <c r="B2285" s="1156"/>
      <c r="C2285" s="1156"/>
      <c r="D2285" s="1156"/>
      <c r="E2285" s="1156"/>
      <c r="F2285" s="1156"/>
      <c r="G2285" s="1157"/>
    </row>
    <row r="2286" spans="1:7" x14ac:dyDescent="0.2">
      <c r="A2286" s="1158" t="s">
        <v>49</v>
      </c>
      <c r="B2286" s="1159"/>
      <c r="C2286" s="1159"/>
      <c r="D2286" s="1159"/>
      <c r="E2286" s="1159"/>
      <c r="F2286" s="1159"/>
      <c r="G2286" s="1160"/>
    </row>
    <row r="2287" spans="1:7" x14ac:dyDescent="0.2">
      <c r="A2287" s="6"/>
      <c r="B2287" s="99"/>
      <c r="C2287" s="8"/>
      <c r="D2287" s="9"/>
      <c r="E2287" s="99"/>
      <c r="F2287" s="10"/>
      <c r="G2287" s="11" t="s">
        <v>20</v>
      </c>
    </row>
    <row r="2288" spans="1:7" x14ac:dyDescent="0.2">
      <c r="A2288" s="12" t="s">
        <v>1</v>
      </c>
      <c r="B2288" s="13"/>
      <c r="C2288" s="14" t="s">
        <v>36</v>
      </c>
      <c r="D2288" s="13"/>
      <c r="E2288" s="343" t="s">
        <v>2630</v>
      </c>
      <c r="F2288" s="98"/>
      <c r="G2288" s="344" t="s">
        <v>2530</v>
      </c>
    </row>
    <row r="2289" spans="1:14" x14ac:dyDescent="0.2">
      <c r="A2289" s="17" t="s">
        <v>8</v>
      </c>
      <c r="B2289" s="100"/>
      <c r="C2289" s="19"/>
      <c r="D2289" s="4"/>
      <c r="E2289" s="1145"/>
      <c r="F2289" s="1146"/>
      <c r="G2289" s="20"/>
    </row>
    <row r="2290" spans="1:14" x14ac:dyDescent="0.2">
      <c r="A2290" s="21" t="s">
        <v>37</v>
      </c>
      <c r="B2290" s="22"/>
      <c r="C2290" s="22"/>
      <c r="D2290" s="22"/>
      <c r="E2290" s="23" t="s">
        <v>46</v>
      </c>
      <c r="F2290" s="24"/>
      <c r="G2290" s="20" t="s">
        <v>50</v>
      </c>
    </row>
    <row r="2291" spans="1:14" x14ac:dyDescent="0.2">
      <c r="A2291" s="6"/>
      <c r="B2291" s="99"/>
      <c r="C2291" s="8"/>
      <c r="D2291" s="8"/>
      <c r="E2291" s="1147"/>
      <c r="F2291" s="1148"/>
      <c r="G2291" s="25"/>
    </row>
    <row r="2292" spans="1:14" ht="26.25" thickBot="1" x14ac:dyDescent="0.25">
      <c r="A2292" s="210" t="s">
        <v>47</v>
      </c>
      <c r="B2292" s="28" t="s">
        <v>23</v>
      </c>
      <c r="C2292" s="28" t="s">
        <v>34</v>
      </c>
      <c r="D2292" s="110" t="s">
        <v>53</v>
      </c>
      <c r="E2292" s="114" t="s">
        <v>54</v>
      </c>
      <c r="F2292" s="111" t="s">
        <v>55</v>
      </c>
      <c r="G2292" s="112" t="s">
        <v>35</v>
      </c>
    </row>
    <row r="2293" spans="1:14" ht="13.5" thickTop="1" x14ac:dyDescent="0.2">
      <c r="A2293" s="631">
        <v>1</v>
      </c>
      <c r="B2293" s="635"/>
      <c r="C2293" s="635" t="s">
        <v>300</v>
      </c>
      <c r="D2293" s="576" t="s">
        <v>2518</v>
      </c>
      <c r="E2293" s="388">
        <v>40</v>
      </c>
      <c r="F2293" s="752">
        <v>1500</v>
      </c>
      <c r="G2293" s="754">
        <f>F2293*E2293</f>
        <v>60000</v>
      </c>
    </row>
    <row r="2294" spans="1:14" x14ac:dyDescent="0.2">
      <c r="A2294" s="760"/>
      <c r="B2294" s="761"/>
      <c r="C2294" s="761"/>
      <c r="D2294" s="762"/>
      <c r="E2294" s="748"/>
      <c r="F2294" s="763"/>
      <c r="G2294" s="764"/>
    </row>
    <row r="2295" spans="1:14" x14ac:dyDescent="0.2">
      <c r="A2295" s="345"/>
      <c r="B2295" s="520"/>
      <c r="C2295" s="346"/>
      <c r="D2295" s="747" t="s">
        <v>2519</v>
      </c>
      <c r="E2295" s="750"/>
      <c r="F2295" s="753"/>
      <c r="G2295" s="353"/>
    </row>
    <row r="2296" spans="1:14" x14ac:dyDescent="0.2">
      <c r="A2296" s="345"/>
      <c r="B2296" s="382"/>
      <c r="C2296" s="352"/>
      <c r="D2296" s="351" t="s">
        <v>2520</v>
      </c>
      <c r="E2296" s="388"/>
      <c r="F2296" s="563"/>
      <c r="G2296" s="353"/>
    </row>
    <row r="2297" spans="1:14" x14ac:dyDescent="0.2">
      <c r="A2297" s="345"/>
      <c r="B2297" s="389"/>
      <c r="C2297" s="352"/>
      <c r="D2297" s="357" t="s">
        <v>2521</v>
      </c>
      <c r="E2297" s="751"/>
      <c r="F2297" s="432"/>
      <c r="G2297" s="353"/>
    </row>
    <row r="2298" spans="1:14" x14ac:dyDescent="0.2">
      <c r="A2298" s="345"/>
      <c r="B2298" s="389"/>
      <c r="C2298" s="352"/>
      <c r="D2298" s="357" t="s">
        <v>2522</v>
      </c>
      <c r="E2298" s="390"/>
      <c r="F2298" s="432"/>
      <c r="G2298" s="353"/>
    </row>
    <row r="2299" spans="1:14" x14ac:dyDescent="0.2">
      <c r="A2299" s="345"/>
      <c r="B2299" s="389"/>
      <c r="C2299" s="352"/>
      <c r="D2299" s="357" t="s">
        <v>2523</v>
      </c>
      <c r="E2299" s="390"/>
      <c r="F2299" s="384"/>
      <c r="G2299" s="353"/>
    </row>
    <row r="2300" spans="1:14" x14ac:dyDescent="0.2">
      <c r="A2300" s="345"/>
      <c r="B2300" s="389"/>
      <c r="C2300" s="352"/>
      <c r="D2300" s="357" t="s">
        <v>2524</v>
      </c>
      <c r="E2300" s="390"/>
      <c r="F2300" s="384"/>
      <c r="G2300" s="353"/>
    </row>
    <row r="2301" spans="1:14" x14ac:dyDescent="0.2">
      <c r="A2301" s="345"/>
      <c r="B2301" s="391"/>
      <c r="C2301" s="366"/>
      <c r="D2301" s="364" t="s">
        <v>2525</v>
      </c>
      <c r="E2301" s="388"/>
      <c r="F2301" s="560"/>
      <c r="G2301" s="353"/>
      <c r="N2301" s="411" t="s">
        <v>8</v>
      </c>
    </row>
    <row r="2302" spans="1:14" x14ac:dyDescent="0.2">
      <c r="A2302" s="345"/>
      <c r="B2302" s="755"/>
      <c r="C2302" s="756"/>
      <c r="D2302" s="757"/>
      <c r="E2302" s="758"/>
      <c r="F2302" s="759"/>
      <c r="G2302" s="353"/>
    </row>
    <row r="2303" spans="1:14" x14ac:dyDescent="0.2">
      <c r="A2303" s="345"/>
      <c r="B2303" s="755"/>
      <c r="C2303" s="756"/>
      <c r="D2303" s="757" t="s">
        <v>734</v>
      </c>
      <c r="E2303" s="758"/>
      <c r="F2303" s="759"/>
      <c r="G2303" s="353"/>
      <c r="K2303" s="2">
        <v>100</v>
      </c>
      <c r="L2303" s="214">
        <v>198</v>
      </c>
      <c r="M2303" s="214">
        <f>L2303*K2303</f>
        <v>19800</v>
      </c>
    </row>
    <row r="2304" spans="1:14" x14ac:dyDescent="0.2">
      <c r="A2304" s="345"/>
      <c r="B2304" s="755"/>
      <c r="C2304" s="756"/>
      <c r="D2304" s="757"/>
      <c r="E2304" s="758"/>
      <c r="F2304" s="759"/>
      <c r="G2304" s="353"/>
      <c r="K2304" s="2">
        <v>100</v>
      </c>
      <c r="L2304" s="214">
        <v>348</v>
      </c>
      <c r="M2304" s="214">
        <f>L2304*K2304</f>
        <v>34800</v>
      </c>
    </row>
    <row r="2305" spans="1:13" x14ac:dyDescent="0.2">
      <c r="A2305" s="345"/>
      <c r="B2305" s="382"/>
      <c r="C2305" s="352"/>
      <c r="D2305" s="682" t="s">
        <v>2529</v>
      </c>
      <c r="E2305" s="395"/>
      <c r="F2305" s="432"/>
      <c r="G2305" s="353"/>
      <c r="M2305" s="214">
        <f>SUM(M2303:M2304)</f>
        <v>54600</v>
      </c>
    </row>
    <row r="2306" spans="1:13" x14ac:dyDescent="0.2">
      <c r="A2306" s="345"/>
      <c r="B2306" s="394"/>
      <c r="C2306" s="352"/>
      <c r="D2306" s="357" t="s">
        <v>2526</v>
      </c>
      <c r="E2306" s="395"/>
      <c r="F2306" s="432"/>
      <c r="G2306" s="353"/>
    </row>
    <row r="2307" spans="1:13" x14ac:dyDescent="0.2">
      <c r="A2307" s="345"/>
      <c r="B2307" s="397"/>
      <c r="C2307" s="352"/>
      <c r="D2307" s="357" t="s">
        <v>2681</v>
      </c>
      <c r="E2307" s="398"/>
      <c r="F2307" s="432"/>
      <c r="G2307" s="353"/>
    </row>
    <row r="2308" spans="1:13" x14ac:dyDescent="0.2">
      <c r="A2308" s="345"/>
      <c r="B2308" s="397"/>
      <c r="C2308" s="352"/>
      <c r="D2308" s="365" t="s">
        <v>2527</v>
      </c>
      <c r="E2308" s="398"/>
      <c r="F2308" s="432"/>
      <c r="G2308" s="353"/>
      <c r="K2308" s="2">
        <v>100</v>
      </c>
      <c r="L2308" s="214">
        <v>199</v>
      </c>
      <c r="M2308" s="214">
        <f>L2308*K2308</f>
        <v>19900</v>
      </c>
    </row>
    <row r="2309" spans="1:13" x14ac:dyDescent="0.2">
      <c r="A2309" s="345"/>
      <c r="B2309" s="382"/>
      <c r="C2309" s="352"/>
      <c r="D2309" s="365" t="s">
        <v>2528</v>
      </c>
      <c r="E2309" s="388"/>
      <c r="F2309" s="432"/>
      <c r="G2309" s="353"/>
      <c r="K2309" s="2">
        <v>100</v>
      </c>
      <c r="L2309" s="214">
        <v>349</v>
      </c>
      <c r="M2309" s="214">
        <f>L2309*K2309</f>
        <v>34900</v>
      </c>
    </row>
    <row r="2310" spans="1:13" x14ac:dyDescent="0.2">
      <c r="A2310" s="345"/>
      <c r="B2310" s="382"/>
      <c r="C2310" s="352"/>
      <c r="D2310" s="364" t="s">
        <v>150</v>
      </c>
      <c r="E2310" s="398"/>
      <c r="F2310" s="432"/>
      <c r="G2310" s="353"/>
      <c r="J2310" s="411" t="s">
        <v>150</v>
      </c>
      <c r="M2310" s="214">
        <f>SUM(M2308:M2309)</f>
        <v>54800</v>
      </c>
    </row>
    <row r="2311" spans="1:13" x14ac:dyDescent="0.2">
      <c r="A2311" s="345"/>
      <c r="B2311" s="394"/>
      <c r="C2311" s="352"/>
      <c r="D2311" s="365"/>
      <c r="E2311" s="395"/>
      <c r="F2311" s="561"/>
      <c r="G2311" s="353"/>
    </row>
    <row r="2312" spans="1:13" x14ac:dyDescent="0.2">
      <c r="A2312" s="345"/>
      <c r="B2312" s="389"/>
      <c r="C2312" s="352"/>
      <c r="D2312" s="365" t="s">
        <v>483</v>
      </c>
      <c r="E2312" s="395"/>
      <c r="F2312" s="561"/>
      <c r="G2312" s="353"/>
      <c r="K2312" s="2">
        <v>100</v>
      </c>
      <c r="L2312" s="214">
        <v>199.5</v>
      </c>
      <c r="M2312" s="214">
        <f>L2312*K2312</f>
        <v>19950</v>
      </c>
    </row>
    <row r="2313" spans="1:13" x14ac:dyDescent="0.2">
      <c r="A2313" s="29"/>
      <c r="B2313" s="101"/>
      <c r="C2313" s="41"/>
      <c r="D2313" s="357"/>
      <c r="E2313" s="104"/>
      <c r="F2313" s="279"/>
      <c r="G2313" s="353"/>
      <c r="K2313" s="2">
        <v>100</v>
      </c>
      <c r="L2313" s="214">
        <v>349.5</v>
      </c>
      <c r="M2313" s="214">
        <f>L2313*K2313</f>
        <v>34950</v>
      </c>
    </row>
    <row r="2314" spans="1:13" x14ac:dyDescent="0.2">
      <c r="A2314" s="29"/>
      <c r="B2314" s="101"/>
      <c r="C2314" s="352"/>
      <c r="D2314" s="365"/>
      <c r="E2314" s="104"/>
      <c r="F2314" s="279"/>
      <c r="G2314" s="353"/>
      <c r="M2314" s="214">
        <f>SUM(M2312:M2313)</f>
        <v>54900</v>
      </c>
    </row>
    <row r="2315" spans="1:13" x14ac:dyDescent="0.2">
      <c r="A2315" s="29"/>
      <c r="B2315" s="101"/>
      <c r="C2315" s="41"/>
      <c r="D2315" s="365"/>
      <c r="E2315" s="104"/>
      <c r="F2315" s="279"/>
      <c r="G2315" s="353"/>
      <c r="J2315" s="411" t="s">
        <v>150</v>
      </c>
    </row>
    <row r="2316" spans="1:13" x14ac:dyDescent="0.2">
      <c r="A2316" s="29"/>
      <c r="B2316" s="101"/>
      <c r="C2316" s="352"/>
      <c r="D2316" s="365"/>
      <c r="E2316" s="104"/>
      <c r="F2316" s="279"/>
      <c r="G2316" s="353"/>
    </row>
    <row r="2317" spans="1:13" x14ac:dyDescent="0.2">
      <c r="A2317" s="29"/>
      <c r="B2317" s="101"/>
      <c r="C2317" s="41"/>
      <c r="D2317" s="365"/>
      <c r="E2317" s="104"/>
      <c r="F2317" s="279"/>
      <c r="G2317" s="353"/>
    </row>
    <row r="2318" spans="1:13" x14ac:dyDescent="0.2">
      <c r="A2318" s="29"/>
      <c r="B2318" s="101"/>
      <c r="C2318" s="352"/>
      <c r="D2318" s="357" t="s">
        <v>483</v>
      </c>
      <c r="E2318" s="108"/>
      <c r="F2318" s="69"/>
      <c r="G2318" s="353"/>
    </row>
    <row r="2319" spans="1:13" x14ac:dyDescent="0.2">
      <c r="A2319" s="29"/>
      <c r="B2319" s="101"/>
      <c r="C2319" s="41"/>
      <c r="D2319" s="339"/>
      <c r="E2319" s="153"/>
      <c r="F2319" s="69"/>
      <c r="G2319" s="353"/>
    </row>
    <row r="2320" spans="1:13" x14ac:dyDescent="0.2">
      <c r="A2320" s="29"/>
      <c r="B2320" s="101"/>
      <c r="C2320" s="352"/>
      <c r="D2320" s="400"/>
      <c r="E2320" s="102"/>
      <c r="F2320" s="69"/>
      <c r="G2320" s="353"/>
    </row>
    <row r="2321" spans="1:15" x14ac:dyDescent="0.2">
      <c r="A2321" s="29"/>
      <c r="B2321" s="101"/>
      <c r="C2321" s="352"/>
      <c r="D2321" s="400"/>
      <c r="E2321" s="102"/>
      <c r="F2321" s="69"/>
      <c r="G2321" s="353"/>
    </row>
    <row r="2322" spans="1:15" x14ac:dyDescent="0.2">
      <c r="A2322" s="29"/>
      <c r="B2322" s="101"/>
      <c r="C2322" s="31"/>
      <c r="D2322" s="400" t="s">
        <v>8</v>
      </c>
      <c r="E2322" s="131"/>
      <c r="F2322" s="280"/>
      <c r="G2322" s="353"/>
    </row>
    <row r="2323" spans="1:15" x14ac:dyDescent="0.2">
      <c r="A2323" s="29"/>
      <c r="B2323" s="101"/>
      <c r="C2323" s="352"/>
      <c r="D2323" s="406"/>
      <c r="E2323" s="108"/>
      <c r="F2323" s="276"/>
      <c r="G2323" s="353"/>
    </row>
    <row r="2324" spans="1:15" x14ac:dyDescent="0.2">
      <c r="A2324" s="29"/>
      <c r="B2324" s="101"/>
      <c r="C2324" s="41"/>
      <c r="D2324" s="364"/>
      <c r="E2324" s="108"/>
      <c r="F2324" s="276"/>
      <c r="G2324" s="353"/>
    </row>
    <row r="2325" spans="1:15" x14ac:dyDescent="0.2">
      <c r="A2325" s="29"/>
      <c r="B2325" s="101"/>
      <c r="C2325" s="352"/>
      <c r="E2325" s="108"/>
      <c r="F2325" s="149"/>
      <c r="G2325" s="353"/>
    </row>
    <row r="2326" spans="1:15" x14ac:dyDescent="0.2">
      <c r="A2326" s="61"/>
      <c r="B2326" s="101"/>
      <c r="C2326" s="41"/>
      <c r="D2326" s="364"/>
      <c r="E2326" s="108"/>
      <c r="F2326" s="149"/>
      <c r="G2326" s="353"/>
    </row>
    <row r="2327" spans="1:15" ht="13.5" thickBot="1" x14ac:dyDescent="0.25">
      <c r="A2327" s="212"/>
      <c r="B2327" s="132"/>
      <c r="C2327" s="115"/>
      <c r="D2327" s="115"/>
      <c r="E2327" s="132"/>
      <c r="F2327" s="49" t="s">
        <v>15</v>
      </c>
      <c r="G2327" s="213">
        <f>SUM(G2293:G2326)</f>
        <v>60000</v>
      </c>
    </row>
    <row r="2328" spans="1:15" ht="13.5" thickTop="1" x14ac:dyDescent="0.2">
      <c r="A2328" s="1171" t="s">
        <v>2609</v>
      </c>
      <c r="B2328" s="1172"/>
      <c r="C2328" s="1172"/>
      <c r="D2328" s="1172"/>
      <c r="E2328" s="1172"/>
      <c r="F2328" s="1172"/>
      <c r="G2328" s="1173"/>
      <c r="I2328" s="1186"/>
      <c r="J2328" s="1186"/>
      <c r="K2328" s="1186"/>
      <c r="L2328" s="1186"/>
      <c r="M2328" s="1186"/>
      <c r="N2328" s="1186"/>
      <c r="O2328" s="1186"/>
    </row>
    <row r="2329" spans="1:15" ht="13.5" thickBot="1" x14ac:dyDescent="0.25">
      <c r="A2329" s="444" t="s">
        <v>8</v>
      </c>
      <c r="B2329" s="445"/>
      <c r="C2329" s="1174" t="s">
        <v>2610</v>
      </c>
      <c r="D2329" s="1174"/>
      <c r="E2329" s="1174"/>
      <c r="F2329" s="1174"/>
      <c r="G2329" s="1175"/>
      <c r="I2329" s="1186"/>
      <c r="J2329" s="1186"/>
      <c r="K2329" s="1186"/>
      <c r="L2329" s="1186"/>
      <c r="M2329" s="1186"/>
      <c r="N2329" s="1186"/>
      <c r="O2329" s="1186"/>
    </row>
    <row r="2330" spans="1:15" ht="13.5" thickTop="1" x14ac:dyDescent="0.2">
      <c r="A2330" s="1130"/>
      <c r="B2330" s="1131"/>
      <c r="C2330" s="1131"/>
      <c r="D2330" s="57" t="s">
        <v>11</v>
      </c>
      <c r="E2330" s="1132" t="s">
        <v>12</v>
      </c>
      <c r="F2330" s="1132"/>
      <c r="G2330" s="1133"/>
    </row>
    <row r="2331" spans="1:15" x14ac:dyDescent="0.2">
      <c r="A2331" s="1134" t="s">
        <v>17</v>
      </c>
      <c r="B2331" s="1135"/>
      <c r="C2331" s="1135"/>
      <c r="D2331" s="39"/>
      <c r="E2331" s="1136"/>
      <c r="F2331" s="1137"/>
      <c r="G2331" s="1138"/>
    </row>
    <row r="2332" spans="1:15" x14ac:dyDescent="0.2">
      <c r="A2332" s="1134" t="s">
        <v>38</v>
      </c>
      <c r="B2332" s="1135"/>
      <c r="C2332" s="1135"/>
      <c r="D2332" s="73" t="s">
        <v>478</v>
      </c>
      <c r="E2332" s="1139" t="s">
        <v>142</v>
      </c>
      <c r="F2332" s="1139"/>
      <c r="G2332" s="1140"/>
      <c r="L2332" s="2">
        <v>35</v>
      </c>
      <c r="M2332" s="2">
        <v>450</v>
      </c>
      <c r="N2332" s="2">
        <f>M2332*L2332</f>
        <v>15750</v>
      </c>
    </row>
    <row r="2333" spans="1:15" ht="13.5" thickBot="1" x14ac:dyDescent="0.25">
      <c r="A2333" s="1141" t="s">
        <v>39</v>
      </c>
      <c r="B2333" s="1142"/>
      <c r="C2333" s="1142"/>
      <c r="D2333" s="91" t="s">
        <v>479</v>
      </c>
      <c r="E2333" s="1143" t="s">
        <v>0</v>
      </c>
      <c r="F2333" s="1143"/>
      <c r="G2333" s="1144"/>
      <c r="L2333" s="2">
        <v>3</v>
      </c>
    </row>
    <row r="2334" spans="1:15" ht="16.5" x14ac:dyDescent="0.25">
      <c r="A2334" s="1152" t="s">
        <v>29</v>
      </c>
      <c r="B2334" s="1153"/>
      <c r="C2334" s="1153"/>
      <c r="D2334" s="1153"/>
      <c r="E2334" s="1153"/>
      <c r="F2334" s="1153"/>
      <c r="G2334" s="1154"/>
    </row>
    <row r="2335" spans="1:15" x14ac:dyDescent="0.2">
      <c r="A2335" s="1155" t="s">
        <v>48</v>
      </c>
      <c r="B2335" s="1156"/>
      <c r="C2335" s="1156"/>
      <c r="D2335" s="1156"/>
      <c r="E2335" s="1156"/>
      <c r="F2335" s="1156"/>
      <c r="G2335" s="1157"/>
    </row>
    <row r="2336" spans="1:15" x14ac:dyDescent="0.2">
      <c r="A2336" s="1158" t="s">
        <v>49</v>
      </c>
      <c r="B2336" s="1159"/>
      <c r="C2336" s="1159"/>
      <c r="D2336" s="1159"/>
      <c r="E2336" s="1159"/>
      <c r="F2336" s="1159"/>
      <c r="G2336" s="1160"/>
    </row>
    <row r="2337" spans="1:7" x14ac:dyDescent="0.2">
      <c r="A2337" s="6"/>
      <c r="B2337" s="99"/>
      <c r="C2337" s="8"/>
      <c r="D2337" s="9"/>
      <c r="E2337" s="99"/>
      <c r="F2337" s="10"/>
      <c r="G2337" s="11" t="s">
        <v>20</v>
      </c>
    </row>
    <row r="2338" spans="1:7" x14ac:dyDescent="0.2">
      <c r="A2338" s="12" t="s">
        <v>1</v>
      </c>
      <c r="B2338" s="13"/>
      <c r="C2338" s="14" t="s">
        <v>36</v>
      </c>
      <c r="D2338" s="13"/>
      <c r="E2338" s="343" t="s">
        <v>2572</v>
      </c>
      <c r="F2338" s="98"/>
      <c r="G2338" s="344" t="s">
        <v>2508</v>
      </c>
    </row>
    <row r="2339" spans="1:7" x14ac:dyDescent="0.2">
      <c r="A2339" s="17" t="s">
        <v>8</v>
      </c>
      <c r="B2339" s="100"/>
      <c r="C2339" s="19"/>
      <c r="D2339" s="4"/>
      <c r="E2339" s="1145"/>
      <c r="F2339" s="1146"/>
      <c r="G2339" s="20"/>
    </row>
    <row r="2340" spans="1:7" x14ac:dyDescent="0.2">
      <c r="A2340" s="21" t="s">
        <v>37</v>
      </c>
      <c r="B2340" s="22"/>
      <c r="C2340" s="22"/>
      <c r="D2340" s="22"/>
      <c r="E2340" s="23" t="s">
        <v>46</v>
      </c>
      <c r="F2340" s="24"/>
      <c r="G2340" s="20" t="s">
        <v>50</v>
      </c>
    </row>
    <row r="2341" spans="1:7" x14ac:dyDescent="0.2">
      <c r="A2341" s="6"/>
      <c r="B2341" s="99"/>
      <c r="C2341" s="8"/>
      <c r="D2341" s="8"/>
      <c r="E2341" s="1147"/>
      <c r="F2341" s="1148"/>
      <c r="G2341" s="25"/>
    </row>
    <row r="2342" spans="1:7" ht="26.25" thickBot="1" x14ac:dyDescent="0.25">
      <c r="A2342" s="210" t="s">
        <v>47</v>
      </c>
      <c r="B2342" s="28" t="s">
        <v>23</v>
      </c>
      <c r="C2342" s="28" t="s">
        <v>34</v>
      </c>
      <c r="D2342" s="110" t="s">
        <v>53</v>
      </c>
      <c r="E2342" s="114" t="s">
        <v>54</v>
      </c>
      <c r="F2342" s="111" t="s">
        <v>55</v>
      </c>
      <c r="G2342" s="112" t="s">
        <v>35</v>
      </c>
    </row>
    <row r="2343" spans="1:7" ht="13.5" thickTop="1" x14ac:dyDescent="0.2">
      <c r="A2343" s="631">
        <v>1</v>
      </c>
      <c r="B2343" s="635"/>
      <c r="C2343" s="635" t="s">
        <v>149</v>
      </c>
      <c r="D2343" s="765" t="s">
        <v>2535</v>
      </c>
      <c r="E2343" s="388">
        <v>30</v>
      </c>
      <c r="F2343" s="752">
        <v>200</v>
      </c>
      <c r="G2343" s="754">
        <f>F2343*E2343</f>
        <v>6000</v>
      </c>
    </row>
    <row r="2344" spans="1:7" x14ac:dyDescent="0.2">
      <c r="A2344" s="760">
        <v>2</v>
      </c>
      <c r="B2344" s="761"/>
      <c r="C2344" s="761" t="s">
        <v>149</v>
      </c>
      <c r="D2344" s="762" t="s">
        <v>2536</v>
      </c>
      <c r="E2344" s="748">
        <v>30</v>
      </c>
      <c r="F2344" s="763">
        <v>350</v>
      </c>
      <c r="G2344" s="764">
        <f>F2344*E2344</f>
        <v>10500</v>
      </c>
    </row>
    <row r="2345" spans="1:7" x14ac:dyDescent="0.2">
      <c r="A2345" s="345"/>
      <c r="B2345" s="520"/>
      <c r="C2345" s="346"/>
      <c r="D2345" s="747" t="s">
        <v>358</v>
      </c>
      <c r="E2345" s="750"/>
      <c r="F2345" s="753"/>
      <c r="G2345" s="353"/>
    </row>
    <row r="2346" spans="1:7" x14ac:dyDescent="0.2">
      <c r="A2346" s="345"/>
      <c r="B2346" s="382"/>
      <c r="C2346" s="352"/>
      <c r="D2346" s="351"/>
      <c r="E2346" s="388"/>
      <c r="F2346" s="563"/>
      <c r="G2346" s="353"/>
    </row>
    <row r="2347" spans="1:7" x14ac:dyDescent="0.2">
      <c r="A2347" s="345"/>
      <c r="B2347" s="389"/>
      <c r="C2347" s="352"/>
      <c r="D2347" s="357"/>
      <c r="E2347" s="751"/>
      <c r="F2347" s="432"/>
      <c r="G2347" s="353"/>
    </row>
    <row r="2348" spans="1:7" x14ac:dyDescent="0.2">
      <c r="A2348" s="345"/>
      <c r="B2348" s="389"/>
      <c r="C2348" s="352"/>
      <c r="D2348" s="357"/>
      <c r="E2348" s="390"/>
      <c r="F2348" s="432"/>
      <c r="G2348" s="353"/>
    </row>
    <row r="2349" spans="1:7" x14ac:dyDescent="0.2">
      <c r="A2349" s="345"/>
      <c r="B2349" s="389"/>
      <c r="C2349" s="352"/>
      <c r="D2349" s="357"/>
      <c r="E2349" s="390"/>
      <c r="F2349" s="384"/>
      <c r="G2349" s="353"/>
    </row>
    <row r="2350" spans="1:7" x14ac:dyDescent="0.2">
      <c r="A2350" s="345"/>
      <c r="B2350" s="389"/>
      <c r="C2350" s="352"/>
      <c r="D2350" s="357"/>
      <c r="E2350" s="390"/>
      <c r="F2350" s="384"/>
      <c r="G2350" s="353"/>
    </row>
    <row r="2351" spans="1:7" x14ac:dyDescent="0.2">
      <c r="A2351" s="345"/>
      <c r="B2351" s="391"/>
      <c r="C2351" s="366"/>
      <c r="D2351" s="364"/>
      <c r="E2351" s="388"/>
      <c r="F2351" s="560"/>
      <c r="G2351" s="353"/>
    </row>
    <row r="2352" spans="1:7" x14ac:dyDescent="0.2">
      <c r="A2352" s="345"/>
      <c r="B2352" s="755"/>
      <c r="C2352" s="756"/>
      <c r="D2352" s="757"/>
      <c r="E2352" s="758"/>
      <c r="F2352" s="759"/>
      <c r="G2352" s="353"/>
    </row>
    <row r="2353" spans="1:7" x14ac:dyDescent="0.2">
      <c r="A2353" s="345"/>
      <c r="B2353" s="755"/>
      <c r="C2353" s="756"/>
      <c r="D2353" s="757"/>
      <c r="E2353" s="758"/>
      <c r="F2353" s="759"/>
      <c r="G2353" s="353"/>
    </row>
    <row r="2354" spans="1:7" x14ac:dyDescent="0.2">
      <c r="A2354" s="345"/>
      <c r="B2354" s="755"/>
      <c r="C2354" s="756"/>
      <c r="D2354" s="757"/>
      <c r="E2354" s="758"/>
      <c r="F2354" s="759"/>
      <c r="G2354" s="353"/>
    </row>
    <row r="2355" spans="1:7" x14ac:dyDescent="0.2">
      <c r="A2355" s="345"/>
      <c r="B2355" s="382"/>
      <c r="C2355" s="352"/>
      <c r="D2355" s="682"/>
      <c r="E2355" s="395"/>
      <c r="F2355" s="432"/>
      <c r="G2355" s="353"/>
    </row>
    <row r="2356" spans="1:7" x14ac:dyDescent="0.2">
      <c r="A2356" s="345"/>
      <c r="B2356" s="394"/>
      <c r="C2356" s="352"/>
      <c r="D2356" s="357"/>
      <c r="E2356" s="395"/>
      <c r="F2356" s="432"/>
      <c r="G2356" s="353"/>
    </row>
    <row r="2357" spans="1:7" x14ac:dyDescent="0.2">
      <c r="A2357" s="345"/>
      <c r="B2357" s="397"/>
      <c r="C2357" s="352"/>
      <c r="D2357" s="357"/>
      <c r="E2357" s="398"/>
      <c r="F2357" s="432"/>
      <c r="G2357" s="353"/>
    </row>
    <row r="2358" spans="1:7" x14ac:dyDescent="0.2">
      <c r="A2358" s="345"/>
      <c r="B2358" s="397"/>
      <c r="C2358" s="352"/>
      <c r="D2358" s="365"/>
      <c r="E2358" s="398"/>
      <c r="F2358" s="432"/>
      <c r="G2358" s="353"/>
    </row>
    <row r="2359" spans="1:7" x14ac:dyDescent="0.2">
      <c r="A2359" s="345"/>
      <c r="B2359" s="382"/>
      <c r="C2359" s="352"/>
      <c r="D2359" s="365"/>
      <c r="E2359" s="388"/>
      <c r="F2359" s="432"/>
      <c r="G2359" s="353"/>
    </row>
    <row r="2360" spans="1:7" x14ac:dyDescent="0.2">
      <c r="A2360" s="345"/>
      <c r="B2360" s="382"/>
      <c r="C2360" s="352"/>
      <c r="D2360" s="364"/>
      <c r="E2360" s="398"/>
      <c r="F2360" s="432"/>
      <c r="G2360" s="353"/>
    </row>
    <row r="2361" spans="1:7" x14ac:dyDescent="0.2">
      <c r="A2361" s="345"/>
      <c r="B2361" s="394"/>
      <c r="C2361" s="352"/>
      <c r="D2361" s="365"/>
      <c r="E2361" s="395"/>
      <c r="F2361" s="561"/>
      <c r="G2361" s="353"/>
    </row>
    <row r="2362" spans="1:7" x14ac:dyDescent="0.2">
      <c r="A2362" s="345"/>
      <c r="B2362" s="389"/>
      <c r="C2362" s="352"/>
      <c r="D2362" s="365" t="s">
        <v>483</v>
      </c>
      <c r="E2362" s="395"/>
      <c r="F2362" s="561"/>
      <c r="G2362" s="353"/>
    </row>
    <row r="2363" spans="1:7" x14ac:dyDescent="0.2">
      <c r="A2363" s="29"/>
      <c r="B2363" s="101"/>
      <c r="C2363" s="41"/>
      <c r="D2363" s="357"/>
      <c r="E2363" s="104"/>
      <c r="F2363" s="279"/>
      <c r="G2363" s="353"/>
    </row>
    <row r="2364" spans="1:7" x14ac:dyDescent="0.2">
      <c r="A2364" s="29"/>
      <c r="B2364" s="101"/>
      <c r="C2364" s="352"/>
      <c r="D2364" s="365"/>
      <c r="E2364" s="104"/>
      <c r="F2364" s="279"/>
      <c r="G2364" s="353"/>
    </row>
    <row r="2365" spans="1:7" x14ac:dyDescent="0.2">
      <c r="A2365" s="29"/>
      <c r="B2365" s="101"/>
      <c r="C2365" s="41"/>
      <c r="D2365" s="365"/>
      <c r="E2365" s="104"/>
      <c r="F2365" s="279"/>
      <c r="G2365" s="353"/>
    </row>
    <row r="2366" spans="1:7" x14ac:dyDescent="0.2">
      <c r="A2366" s="29"/>
      <c r="B2366" s="101"/>
      <c r="C2366" s="352"/>
      <c r="D2366" s="365"/>
      <c r="E2366" s="104"/>
      <c r="F2366" s="279"/>
      <c r="G2366" s="353"/>
    </row>
    <row r="2367" spans="1:7" x14ac:dyDescent="0.2">
      <c r="A2367" s="29"/>
      <c r="B2367" s="101"/>
      <c r="C2367" s="41"/>
      <c r="D2367" s="365"/>
      <c r="E2367" s="104"/>
      <c r="F2367" s="279"/>
      <c r="G2367" s="353"/>
    </row>
    <row r="2368" spans="1:7" x14ac:dyDescent="0.2">
      <c r="A2368" s="29"/>
      <c r="B2368" s="101"/>
      <c r="C2368" s="352"/>
      <c r="D2368" s="357" t="s">
        <v>483</v>
      </c>
      <c r="E2368" s="108"/>
      <c r="F2368" s="69"/>
      <c r="G2368" s="353"/>
    </row>
    <row r="2369" spans="1:7" x14ac:dyDescent="0.2">
      <c r="A2369" s="29"/>
      <c r="B2369" s="101"/>
      <c r="C2369" s="41"/>
      <c r="D2369" s="339"/>
      <c r="E2369" s="153"/>
      <c r="F2369" s="69"/>
      <c r="G2369" s="353"/>
    </row>
    <row r="2370" spans="1:7" x14ac:dyDescent="0.2">
      <c r="A2370" s="29"/>
      <c r="B2370" s="101"/>
      <c r="C2370" s="352"/>
      <c r="D2370" s="400"/>
      <c r="E2370" s="102"/>
      <c r="F2370" s="69"/>
      <c r="G2370" s="353"/>
    </row>
    <row r="2371" spans="1:7" x14ac:dyDescent="0.2">
      <c r="A2371" s="29"/>
      <c r="B2371" s="101"/>
      <c r="C2371" s="352"/>
      <c r="D2371" s="400"/>
      <c r="E2371" s="102"/>
      <c r="F2371" s="69"/>
      <c r="G2371" s="353"/>
    </row>
    <row r="2372" spans="1:7" x14ac:dyDescent="0.2">
      <c r="A2372" s="29"/>
      <c r="B2372" s="101"/>
      <c r="C2372" s="31"/>
      <c r="D2372" s="400" t="s">
        <v>8</v>
      </c>
      <c r="E2372" s="131"/>
      <c r="F2372" s="280"/>
      <c r="G2372" s="353"/>
    </row>
    <row r="2373" spans="1:7" x14ac:dyDescent="0.2">
      <c r="A2373" s="29"/>
      <c r="B2373" s="101"/>
      <c r="C2373" s="352"/>
      <c r="D2373" s="406"/>
      <c r="E2373" s="108"/>
      <c r="F2373" s="276"/>
      <c r="G2373" s="353"/>
    </row>
    <row r="2374" spans="1:7" x14ac:dyDescent="0.2">
      <c r="A2374" s="29"/>
      <c r="B2374" s="101"/>
      <c r="C2374" s="41"/>
      <c r="D2374" s="364"/>
      <c r="E2374" s="108"/>
      <c r="F2374" s="276"/>
      <c r="G2374" s="353"/>
    </row>
    <row r="2375" spans="1:7" x14ac:dyDescent="0.2">
      <c r="A2375" s="29"/>
      <c r="B2375" s="101"/>
      <c r="C2375" s="352"/>
      <c r="E2375" s="108"/>
      <c r="F2375" s="149"/>
      <c r="G2375" s="353"/>
    </row>
    <row r="2376" spans="1:7" x14ac:dyDescent="0.2">
      <c r="A2376" s="61"/>
      <c r="B2376" s="101"/>
      <c r="C2376" s="41"/>
      <c r="D2376" s="364"/>
      <c r="E2376" s="108"/>
      <c r="F2376" s="149"/>
      <c r="G2376" s="353"/>
    </row>
    <row r="2377" spans="1:7" ht="13.5" thickBot="1" x14ac:dyDescent="0.25">
      <c r="A2377" s="212"/>
      <c r="B2377" s="132"/>
      <c r="C2377" s="115"/>
      <c r="D2377" s="115"/>
      <c r="E2377" s="132"/>
      <c r="F2377" s="49" t="s">
        <v>15</v>
      </c>
      <c r="G2377" s="213">
        <f>SUM(G2343:G2376)</f>
        <v>16500</v>
      </c>
    </row>
    <row r="2378" spans="1:7" ht="13.5" thickTop="1" x14ac:dyDescent="0.2">
      <c r="A2378" s="1149" t="s">
        <v>2539</v>
      </c>
      <c r="B2378" s="1150"/>
      <c r="C2378" s="1150"/>
      <c r="D2378" s="1150"/>
      <c r="E2378" s="1150"/>
      <c r="F2378" s="1150"/>
      <c r="G2378" s="1151"/>
    </row>
    <row r="2379" spans="1:7" ht="13.5" thickBot="1" x14ac:dyDescent="0.25">
      <c r="A2379" s="359" t="s">
        <v>8</v>
      </c>
      <c r="B2379" s="103"/>
      <c r="C2379" s="1204" t="s">
        <v>8</v>
      </c>
      <c r="D2379" s="1204"/>
      <c r="E2379" s="1204"/>
      <c r="F2379" s="1204"/>
      <c r="G2379" s="1232"/>
    </row>
    <row r="2380" spans="1:7" ht="13.5" thickTop="1" x14ac:dyDescent="0.2">
      <c r="A2380" s="1130"/>
      <c r="B2380" s="1131"/>
      <c r="C2380" s="1131"/>
      <c r="D2380" s="57" t="s">
        <v>11</v>
      </c>
      <c r="E2380" s="1132" t="s">
        <v>12</v>
      </c>
      <c r="F2380" s="1132"/>
      <c r="G2380" s="1133"/>
    </row>
    <row r="2381" spans="1:7" x14ac:dyDescent="0.2">
      <c r="A2381" s="1134" t="s">
        <v>17</v>
      </c>
      <c r="B2381" s="1135"/>
      <c r="C2381" s="1135"/>
      <c r="D2381" s="39"/>
      <c r="E2381" s="1136"/>
      <c r="F2381" s="1137"/>
      <c r="G2381" s="1138"/>
    </row>
    <row r="2382" spans="1:7" x14ac:dyDescent="0.2">
      <c r="A2382" s="1134" t="s">
        <v>38</v>
      </c>
      <c r="B2382" s="1135"/>
      <c r="C2382" s="1135"/>
      <c r="D2382" s="73" t="s">
        <v>478</v>
      </c>
      <c r="E2382" s="1139" t="s">
        <v>142</v>
      </c>
      <c r="F2382" s="1139"/>
      <c r="G2382" s="1140"/>
    </row>
    <row r="2383" spans="1:7" ht="13.5" thickBot="1" x14ac:dyDescent="0.25">
      <c r="A2383" s="1141" t="s">
        <v>39</v>
      </c>
      <c r="B2383" s="1142"/>
      <c r="C2383" s="1142"/>
      <c r="D2383" s="91" t="s">
        <v>479</v>
      </c>
      <c r="E2383" s="1143" t="s">
        <v>0</v>
      </c>
      <c r="F2383" s="1143"/>
      <c r="G2383" s="1144"/>
    </row>
    <row r="2384" spans="1:7" ht="16.5" x14ac:dyDescent="0.25">
      <c r="A2384" s="1152" t="s">
        <v>29</v>
      </c>
      <c r="B2384" s="1153"/>
      <c r="C2384" s="1153"/>
      <c r="D2384" s="1153"/>
      <c r="E2384" s="1153"/>
      <c r="F2384" s="1153"/>
      <c r="G2384" s="1154"/>
    </row>
    <row r="2385" spans="1:11" x14ac:dyDescent="0.2">
      <c r="A2385" s="1155" t="s">
        <v>48</v>
      </c>
      <c r="B2385" s="1156"/>
      <c r="C2385" s="1156"/>
      <c r="D2385" s="1156"/>
      <c r="E2385" s="1156"/>
      <c r="F2385" s="1156"/>
      <c r="G2385" s="1157"/>
    </row>
    <row r="2386" spans="1:11" x14ac:dyDescent="0.2">
      <c r="A2386" s="1183" t="s">
        <v>49</v>
      </c>
      <c r="B2386" s="1184"/>
      <c r="C2386" s="1184"/>
      <c r="D2386" s="1184"/>
      <c r="E2386" s="1184"/>
      <c r="F2386" s="1184"/>
      <c r="G2386" s="1185"/>
    </row>
    <row r="2387" spans="1:11" x14ac:dyDescent="0.2">
      <c r="A2387" s="368"/>
      <c r="B2387" s="369"/>
      <c r="C2387" s="370"/>
      <c r="D2387" s="371"/>
      <c r="E2387" s="369"/>
      <c r="F2387" s="372"/>
      <c r="G2387" s="373" t="s">
        <v>20</v>
      </c>
    </row>
    <row r="2388" spans="1:11" x14ac:dyDescent="0.2">
      <c r="A2388" s="374" t="s">
        <v>1</v>
      </c>
      <c r="B2388" s="375"/>
      <c r="C2388" s="14" t="s">
        <v>36</v>
      </c>
      <c r="D2388" s="375"/>
      <c r="E2388" s="343" t="s">
        <v>2573</v>
      </c>
      <c r="F2388" s="376"/>
      <c r="G2388" s="344" t="s">
        <v>2508</v>
      </c>
      <c r="I2388" s="343"/>
      <c r="J2388" s="98"/>
      <c r="K2388" s="344"/>
    </row>
    <row r="2389" spans="1:11" x14ac:dyDescent="0.2">
      <c r="A2389" s="342" t="s">
        <v>8</v>
      </c>
      <c r="B2389" s="377"/>
      <c r="C2389" s="19"/>
      <c r="D2389" s="367"/>
      <c r="E2389" s="1167"/>
      <c r="F2389" s="1168"/>
      <c r="G2389" s="378"/>
    </row>
    <row r="2390" spans="1:11" x14ac:dyDescent="0.2">
      <c r="A2390" s="354" t="s">
        <v>37</v>
      </c>
      <c r="B2390" s="358"/>
      <c r="C2390" s="358"/>
      <c r="D2390" s="358"/>
      <c r="E2390" s="379" t="s">
        <v>46</v>
      </c>
      <c r="F2390" s="380"/>
      <c r="G2390" s="378" t="s">
        <v>50</v>
      </c>
    </row>
    <row r="2391" spans="1:11" x14ac:dyDescent="0.2">
      <c r="A2391" s="368"/>
      <c r="B2391" s="369"/>
      <c r="C2391" s="370"/>
      <c r="D2391" s="370"/>
      <c r="E2391" s="1169"/>
      <c r="F2391" s="1170"/>
      <c r="G2391" s="381"/>
    </row>
    <row r="2392" spans="1:11" ht="26.25" thickBot="1" x14ac:dyDescent="0.25">
      <c r="A2392" s="210" t="s">
        <v>47</v>
      </c>
      <c r="B2392" s="28" t="s">
        <v>23</v>
      </c>
      <c r="C2392" s="28" t="s">
        <v>34</v>
      </c>
      <c r="D2392" s="110" t="s">
        <v>53</v>
      </c>
      <c r="E2392" s="114" t="s">
        <v>54</v>
      </c>
      <c r="F2392" s="111" t="s">
        <v>55</v>
      </c>
      <c r="G2392" s="112" t="s">
        <v>35</v>
      </c>
    </row>
    <row r="2393" spans="1:11" ht="13.5" thickTop="1" x14ac:dyDescent="0.2">
      <c r="A2393" s="631">
        <v>1</v>
      </c>
      <c r="B2393" s="635"/>
      <c r="C2393" s="635" t="s">
        <v>149</v>
      </c>
      <c r="D2393" s="765" t="s">
        <v>2540</v>
      </c>
      <c r="E2393" s="758">
        <v>70</v>
      </c>
      <c r="F2393" s="752">
        <v>200</v>
      </c>
      <c r="G2393" s="754">
        <f>F2393*E2393</f>
        <v>14000</v>
      </c>
    </row>
    <row r="2394" spans="1:11" x14ac:dyDescent="0.2">
      <c r="A2394" s="760"/>
      <c r="B2394" s="761"/>
      <c r="C2394" s="761"/>
      <c r="D2394" s="766" t="s">
        <v>415</v>
      </c>
      <c r="E2394" s="748"/>
      <c r="F2394" s="763"/>
      <c r="G2394" s="764"/>
    </row>
    <row r="2395" spans="1:11" x14ac:dyDescent="0.2">
      <c r="A2395" s="760">
        <v>2</v>
      </c>
      <c r="B2395" s="761"/>
      <c r="C2395" s="761" t="s">
        <v>149</v>
      </c>
      <c r="D2395" s="762" t="s">
        <v>2536</v>
      </c>
      <c r="E2395" s="748">
        <v>70</v>
      </c>
      <c r="F2395" s="763">
        <v>350</v>
      </c>
      <c r="G2395" s="764">
        <f>F2395*E2395</f>
        <v>24500</v>
      </c>
    </row>
    <row r="2396" spans="1:11" x14ac:dyDescent="0.2">
      <c r="A2396" s="345"/>
      <c r="B2396" s="520"/>
      <c r="C2396" s="346"/>
      <c r="D2396" s="747" t="s">
        <v>358</v>
      </c>
      <c r="E2396" s="750"/>
      <c r="F2396" s="753"/>
      <c r="G2396" s="353"/>
    </row>
    <row r="2397" spans="1:11" x14ac:dyDescent="0.2">
      <c r="A2397" s="345">
        <v>3</v>
      </c>
      <c r="B2397" s="668"/>
      <c r="C2397" s="656" t="s">
        <v>149</v>
      </c>
      <c r="D2397" s="657" t="s">
        <v>2810</v>
      </c>
      <c r="E2397" s="758">
        <v>70</v>
      </c>
      <c r="F2397" s="811">
        <v>200</v>
      </c>
      <c r="G2397" s="353">
        <f>F2397*E2397</f>
        <v>14000</v>
      </c>
    </row>
    <row r="2398" spans="1:11" x14ac:dyDescent="0.2">
      <c r="A2398" s="345"/>
      <c r="B2398" s="869"/>
      <c r="C2398" s="656"/>
      <c r="D2398" s="669" t="s">
        <v>2541</v>
      </c>
      <c r="E2398" s="870"/>
      <c r="F2398" s="816"/>
      <c r="G2398" s="353"/>
    </row>
    <row r="2399" spans="1:11" x14ac:dyDescent="0.2">
      <c r="A2399" s="345"/>
      <c r="B2399" s="869"/>
      <c r="C2399" s="656"/>
      <c r="D2399" s="669"/>
      <c r="E2399" s="871"/>
      <c r="F2399" s="816"/>
      <c r="G2399" s="353"/>
    </row>
    <row r="2400" spans="1:11" x14ac:dyDescent="0.2">
      <c r="A2400" s="345"/>
      <c r="B2400" s="869"/>
      <c r="C2400" s="656"/>
      <c r="D2400" s="669"/>
      <c r="E2400" s="871"/>
      <c r="F2400" s="671"/>
      <c r="G2400" s="353"/>
    </row>
    <row r="2401" spans="1:7" x14ac:dyDescent="0.2">
      <c r="A2401" s="345"/>
      <c r="B2401" s="755"/>
      <c r="C2401" s="756"/>
      <c r="D2401" s="757"/>
      <c r="E2401" s="758"/>
      <c r="F2401" s="759"/>
      <c r="G2401" s="353"/>
    </row>
    <row r="2402" spans="1:7" x14ac:dyDescent="0.2">
      <c r="A2402" s="345"/>
      <c r="B2402" s="755"/>
      <c r="C2402" s="756"/>
      <c r="D2402" s="757"/>
      <c r="E2402" s="758"/>
      <c r="F2402" s="759"/>
      <c r="G2402" s="353"/>
    </row>
    <row r="2403" spans="1:7" x14ac:dyDescent="0.2">
      <c r="A2403" s="345"/>
      <c r="B2403" s="755"/>
      <c r="C2403" s="756"/>
      <c r="D2403" s="757"/>
      <c r="E2403" s="758"/>
      <c r="F2403" s="759"/>
      <c r="G2403" s="353"/>
    </row>
    <row r="2404" spans="1:7" x14ac:dyDescent="0.2">
      <c r="A2404" s="345"/>
      <c r="B2404" s="755"/>
      <c r="C2404" s="756"/>
      <c r="D2404" s="757"/>
      <c r="E2404" s="758"/>
      <c r="F2404" s="759"/>
      <c r="G2404" s="353"/>
    </row>
    <row r="2405" spans="1:7" x14ac:dyDescent="0.2">
      <c r="A2405" s="345"/>
      <c r="B2405" s="668"/>
      <c r="C2405" s="656"/>
      <c r="D2405" s="682"/>
      <c r="E2405" s="683"/>
      <c r="F2405" s="816"/>
      <c r="G2405" s="353"/>
    </row>
    <row r="2406" spans="1:7" x14ac:dyDescent="0.2">
      <c r="A2406" s="345"/>
      <c r="B2406" s="815"/>
      <c r="C2406" s="656"/>
      <c r="D2406" s="669"/>
      <c r="E2406" s="683"/>
      <c r="F2406" s="816"/>
      <c r="G2406" s="353"/>
    </row>
    <row r="2407" spans="1:7" x14ac:dyDescent="0.2">
      <c r="A2407" s="345"/>
      <c r="B2407" s="872"/>
      <c r="C2407" s="656"/>
      <c r="D2407" s="669"/>
      <c r="E2407" s="670"/>
      <c r="F2407" s="816"/>
      <c r="G2407" s="353"/>
    </row>
    <row r="2408" spans="1:7" x14ac:dyDescent="0.2">
      <c r="A2408" s="345"/>
      <c r="B2408" s="872"/>
      <c r="C2408" s="656"/>
      <c r="D2408" s="682"/>
      <c r="E2408" s="670"/>
      <c r="F2408" s="816"/>
      <c r="G2408" s="353"/>
    </row>
    <row r="2409" spans="1:7" x14ac:dyDescent="0.2">
      <c r="A2409" s="345"/>
      <c r="B2409" s="668"/>
      <c r="C2409" s="656"/>
      <c r="D2409" s="682"/>
      <c r="E2409" s="758"/>
      <c r="F2409" s="816"/>
      <c r="G2409" s="353"/>
    </row>
    <row r="2410" spans="1:7" x14ac:dyDescent="0.2">
      <c r="A2410" s="345"/>
      <c r="B2410" s="668"/>
      <c r="C2410" s="656"/>
      <c r="D2410" s="757"/>
      <c r="E2410" s="670"/>
      <c r="F2410" s="816"/>
      <c r="G2410" s="353"/>
    </row>
    <row r="2411" spans="1:7" x14ac:dyDescent="0.2">
      <c r="A2411" s="345"/>
      <c r="B2411" s="815"/>
      <c r="C2411" s="656"/>
      <c r="D2411" s="682"/>
      <c r="E2411" s="683"/>
      <c r="F2411" s="684"/>
      <c r="G2411" s="353"/>
    </row>
    <row r="2412" spans="1:7" x14ac:dyDescent="0.2">
      <c r="A2412" s="345"/>
      <c r="B2412" s="869"/>
      <c r="C2412" s="656"/>
      <c r="D2412" s="682" t="s">
        <v>483</v>
      </c>
      <c r="E2412" s="683"/>
      <c r="F2412" s="684"/>
      <c r="G2412" s="353"/>
    </row>
    <row r="2413" spans="1:7" x14ac:dyDescent="0.2">
      <c r="A2413" s="345"/>
      <c r="B2413" s="668"/>
      <c r="C2413" s="656"/>
      <c r="D2413" s="669"/>
      <c r="E2413" s="683"/>
      <c r="F2413" s="684"/>
      <c r="G2413" s="353"/>
    </row>
    <row r="2414" spans="1:7" x14ac:dyDescent="0.2">
      <c r="A2414" s="345"/>
      <c r="B2414" s="668"/>
      <c r="C2414" s="656"/>
      <c r="D2414" s="682"/>
      <c r="E2414" s="683"/>
      <c r="F2414" s="684"/>
      <c r="G2414" s="353"/>
    </row>
    <row r="2415" spans="1:7" x14ac:dyDescent="0.2">
      <c r="A2415" s="345"/>
      <c r="B2415" s="668"/>
      <c r="C2415" s="656"/>
      <c r="D2415" s="682"/>
      <c r="E2415" s="683"/>
      <c r="F2415" s="684"/>
      <c r="G2415" s="353"/>
    </row>
    <row r="2416" spans="1:7" x14ac:dyDescent="0.2">
      <c r="A2416" s="345"/>
      <c r="B2416" s="668"/>
      <c r="C2416" s="656"/>
      <c r="D2416" s="682"/>
      <c r="E2416" s="683"/>
      <c r="F2416" s="684"/>
      <c r="G2416" s="353"/>
    </row>
    <row r="2417" spans="1:7" x14ac:dyDescent="0.2">
      <c r="A2417" s="345"/>
      <c r="B2417" s="668"/>
      <c r="C2417" s="656"/>
      <c r="D2417" s="682"/>
      <c r="E2417" s="683"/>
      <c r="F2417" s="684"/>
      <c r="G2417" s="353"/>
    </row>
    <row r="2418" spans="1:7" x14ac:dyDescent="0.2">
      <c r="A2418" s="345"/>
      <c r="B2418" s="668"/>
      <c r="C2418" s="656"/>
      <c r="D2418" s="669" t="s">
        <v>483</v>
      </c>
      <c r="E2418" s="758"/>
      <c r="F2418" s="816"/>
      <c r="G2418" s="353"/>
    </row>
    <row r="2419" spans="1:7" x14ac:dyDescent="0.2">
      <c r="A2419" s="345"/>
      <c r="B2419" s="668"/>
      <c r="C2419" s="656"/>
      <c r="D2419" s="859"/>
      <c r="E2419" s="670"/>
      <c r="F2419" s="816"/>
      <c r="G2419" s="353"/>
    </row>
    <row r="2420" spans="1:7" x14ac:dyDescent="0.2">
      <c r="A2420" s="345"/>
      <c r="B2420" s="668"/>
      <c r="C2420" s="656"/>
      <c r="D2420" s="785"/>
      <c r="E2420" s="871"/>
      <c r="F2420" s="816"/>
      <c r="G2420" s="353"/>
    </row>
    <row r="2421" spans="1:7" x14ac:dyDescent="0.2">
      <c r="A2421" s="345"/>
      <c r="B2421" s="668"/>
      <c r="C2421" s="656"/>
      <c r="D2421" s="785"/>
      <c r="E2421" s="871"/>
      <c r="F2421" s="816"/>
      <c r="G2421" s="353"/>
    </row>
    <row r="2422" spans="1:7" x14ac:dyDescent="0.2">
      <c r="A2422" s="345"/>
      <c r="B2422" s="668"/>
      <c r="C2422" s="873"/>
      <c r="D2422" s="785" t="s">
        <v>8</v>
      </c>
      <c r="E2422" s="874"/>
      <c r="F2422" s="875"/>
      <c r="G2422" s="353"/>
    </row>
    <row r="2423" spans="1:7" x14ac:dyDescent="0.2">
      <c r="A2423" s="345"/>
      <c r="B2423" s="668"/>
      <c r="C2423" s="656"/>
      <c r="D2423" s="876"/>
      <c r="E2423" s="758"/>
      <c r="F2423" s="811"/>
      <c r="G2423" s="353"/>
    </row>
    <row r="2424" spans="1:7" x14ac:dyDescent="0.2">
      <c r="A2424" s="345"/>
      <c r="B2424" s="668"/>
      <c r="C2424" s="656"/>
      <c r="D2424" s="757"/>
      <c r="E2424" s="758"/>
      <c r="F2424" s="811"/>
      <c r="G2424" s="353"/>
    </row>
    <row r="2425" spans="1:7" x14ac:dyDescent="0.2">
      <c r="A2425" s="345"/>
      <c r="B2425" s="668"/>
      <c r="C2425" s="656"/>
      <c r="D2425" s="411"/>
      <c r="E2425" s="758"/>
      <c r="F2425" s="877"/>
      <c r="G2425" s="353"/>
    </row>
    <row r="2426" spans="1:7" x14ac:dyDescent="0.2">
      <c r="A2426" s="566"/>
      <c r="B2426" s="668"/>
      <c r="C2426" s="656"/>
      <c r="D2426" s="757"/>
      <c r="E2426" s="758"/>
      <c r="F2426" s="877"/>
      <c r="G2426" s="353"/>
    </row>
    <row r="2427" spans="1:7" ht="13.5" thickBot="1" x14ac:dyDescent="0.25">
      <c r="A2427" s="564"/>
      <c r="B2427" s="408"/>
      <c r="C2427" s="409"/>
      <c r="D2427" s="409"/>
      <c r="E2427" s="408"/>
      <c r="F2427" s="49" t="s">
        <v>15</v>
      </c>
      <c r="G2427" s="213">
        <f>SUM(G2393:G2426)</f>
        <v>52500</v>
      </c>
    </row>
    <row r="2428" spans="1:7" ht="13.5" thickTop="1" x14ac:dyDescent="0.2">
      <c r="A2428" s="1149" t="s">
        <v>3074</v>
      </c>
      <c r="B2428" s="1186"/>
      <c r="C2428" s="1186"/>
      <c r="D2428" s="1186"/>
      <c r="E2428" s="1186"/>
      <c r="F2428" s="1186"/>
      <c r="G2428" s="1187"/>
    </row>
    <row r="2429" spans="1:7" ht="13.5" thickBot="1" x14ac:dyDescent="0.25">
      <c r="A2429" s="359" t="s">
        <v>8</v>
      </c>
      <c r="B2429" s="355"/>
      <c r="C2429" s="1204" t="s">
        <v>8</v>
      </c>
      <c r="D2429" s="1204"/>
      <c r="E2429" s="1204"/>
      <c r="F2429" s="1204"/>
      <c r="G2429" s="1232"/>
    </row>
    <row r="2430" spans="1:7" ht="13.5" thickTop="1" x14ac:dyDescent="0.2">
      <c r="A2430" s="1176"/>
      <c r="B2430" s="1177"/>
      <c r="C2430" s="1177"/>
      <c r="D2430" s="414" t="s">
        <v>11</v>
      </c>
      <c r="E2430" s="1178" t="s">
        <v>12</v>
      </c>
      <c r="F2430" s="1178"/>
      <c r="G2430" s="1179"/>
    </row>
    <row r="2431" spans="1:7" x14ac:dyDescent="0.2">
      <c r="A2431" s="1161" t="s">
        <v>17</v>
      </c>
      <c r="B2431" s="1233"/>
      <c r="C2431" s="1233"/>
      <c r="D2431" s="878"/>
      <c r="E2431" s="1180"/>
      <c r="F2431" s="1181"/>
      <c r="G2431" s="1182"/>
    </row>
    <row r="2432" spans="1:7" x14ac:dyDescent="0.2">
      <c r="A2432" s="1161" t="s">
        <v>38</v>
      </c>
      <c r="B2432" s="1233"/>
      <c r="C2432" s="1233"/>
      <c r="D2432" s="879" t="s">
        <v>478</v>
      </c>
      <c r="E2432" s="1139" t="s">
        <v>142</v>
      </c>
      <c r="F2432" s="1139"/>
      <c r="G2432" s="1140"/>
    </row>
    <row r="2433" spans="1:7" ht="13.5" thickBot="1" x14ac:dyDescent="0.25">
      <c r="A2433" s="1163" t="s">
        <v>39</v>
      </c>
      <c r="B2433" s="1234"/>
      <c r="C2433" s="1234"/>
      <c r="D2433" s="880" t="s">
        <v>479</v>
      </c>
      <c r="E2433" s="1165" t="s">
        <v>0</v>
      </c>
      <c r="F2433" s="1165"/>
      <c r="G2433" s="1166"/>
    </row>
    <row r="2434" spans="1:7" ht="16.5" x14ac:dyDescent="0.25">
      <c r="A2434" s="1152" t="s">
        <v>29</v>
      </c>
      <c r="B2434" s="1153"/>
      <c r="C2434" s="1153"/>
      <c r="D2434" s="1153"/>
      <c r="E2434" s="1153"/>
      <c r="F2434" s="1153"/>
      <c r="G2434" s="1154"/>
    </row>
    <row r="2435" spans="1:7" x14ac:dyDescent="0.2">
      <c r="A2435" s="1155" t="s">
        <v>48</v>
      </c>
      <c r="B2435" s="1156"/>
      <c r="C2435" s="1156"/>
      <c r="D2435" s="1156"/>
      <c r="E2435" s="1156"/>
      <c r="F2435" s="1156"/>
      <c r="G2435" s="1157"/>
    </row>
    <row r="2436" spans="1:7" x14ac:dyDescent="0.2">
      <c r="A2436" s="1158" t="s">
        <v>49</v>
      </c>
      <c r="B2436" s="1159"/>
      <c r="C2436" s="1159"/>
      <c r="D2436" s="1159"/>
      <c r="E2436" s="1159"/>
      <c r="F2436" s="1159"/>
      <c r="G2436" s="1160"/>
    </row>
    <row r="2437" spans="1:7" x14ac:dyDescent="0.2">
      <c r="A2437" s="6"/>
      <c r="B2437" s="99"/>
      <c r="C2437" s="8"/>
      <c r="D2437" s="9"/>
      <c r="E2437" s="99"/>
      <c r="F2437" s="10"/>
      <c r="G2437" s="11" t="s">
        <v>20</v>
      </c>
    </row>
    <row r="2438" spans="1:7" x14ac:dyDescent="0.2">
      <c r="A2438" s="12" t="s">
        <v>1</v>
      </c>
      <c r="B2438" s="13"/>
      <c r="C2438" s="14" t="s">
        <v>36</v>
      </c>
      <c r="D2438" s="13"/>
      <c r="E2438" s="343" t="s">
        <v>2574</v>
      </c>
      <c r="F2438" s="98"/>
      <c r="G2438" s="344" t="s">
        <v>2508</v>
      </c>
    </row>
    <row r="2439" spans="1:7" x14ac:dyDescent="0.2">
      <c r="A2439" s="17" t="s">
        <v>8</v>
      </c>
      <c r="B2439" s="100"/>
      <c r="C2439" s="19"/>
      <c r="D2439" s="4"/>
      <c r="E2439" s="1145"/>
      <c r="F2439" s="1146"/>
      <c r="G2439" s="20"/>
    </row>
    <row r="2440" spans="1:7" x14ac:dyDescent="0.2">
      <c r="A2440" s="21" t="s">
        <v>37</v>
      </c>
      <c r="B2440" s="22"/>
      <c r="C2440" s="22"/>
      <c r="D2440" s="22"/>
      <c r="E2440" s="23" t="s">
        <v>46</v>
      </c>
      <c r="F2440" s="24"/>
      <c r="G2440" s="20" t="s">
        <v>50</v>
      </c>
    </row>
    <row r="2441" spans="1:7" x14ac:dyDescent="0.2">
      <c r="A2441" s="6"/>
      <c r="B2441" s="99"/>
      <c r="C2441" s="8"/>
      <c r="D2441" s="8"/>
      <c r="E2441" s="1147"/>
      <c r="F2441" s="1148"/>
      <c r="G2441" s="25"/>
    </row>
    <row r="2442" spans="1:7" ht="26.25" thickBot="1" x14ac:dyDescent="0.25">
      <c r="A2442" s="210" t="s">
        <v>47</v>
      </c>
      <c r="B2442" s="28" t="s">
        <v>23</v>
      </c>
      <c r="C2442" s="28" t="s">
        <v>34</v>
      </c>
      <c r="D2442" s="110" t="s">
        <v>53</v>
      </c>
      <c r="E2442" s="114" t="s">
        <v>54</v>
      </c>
      <c r="F2442" s="111" t="s">
        <v>55</v>
      </c>
      <c r="G2442" s="112" t="s">
        <v>35</v>
      </c>
    </row>
    <row r="2443" spans="1:7" ht="13.5" thickTop="1" x14ac:dyDescent="0.2">
      <c r="A2443" s="631">
        <v>1</v>
      </c>
      <c r="B2443" s="635"/>
      <c r="C2443" s="635" t="s">
        <v>149</v>
      </c>
      <c r="D2443" s="765" t="s">
        <v>2542</v>
      </c>
      <c r="E2443" s="388">
        <v>40</v>
      </c>
      <c r="F2443" s="752">
        <v>200</v>
      </c>
      <c r="G2443" s="754">
        <f>F2443*E2443</f>
        <v>8000</v>
      </c>
    </row>
    <row r="2444" spans="1:7" x14ac:dyDescent="0.2">
      <c r="A2444" s="760"/>
      <c r="B2444" s="761"/>
      <c r="C2444" s="761"/>
      <c r="D2444" s="766" t="s">
        <v>542</v>
      </c>
      <c r="E2444" s="748"/>
      <c r="F2444" s="763"/>
      <c r="G2444" s="764"/>
    </row>
    <row r="2445" spans="1:7" x14ac:dyDescent="0.2">
      <c r="A2445" s="760">
        <v>2</v>
      </c>
      <c r="B2445" s="761"/>
      <c r="C2445" s="761" t="s">
        <v>149</v>
      </c>
      <c r="D2445" s="762" t="s">
        <v>2536</v>
      </c>
      <c r="E2445" s="748">
        <v>40</v>
      </c>
      <c r="F2445" s="763">
        <v>350</v>
      </c>
      <c r="G2445" s="764">
        <f>F2445*E2445</f>
        <v>14000</v>
      </c>
    </row>
    <row r="2446" spans="1:7" x14ac:dyDescent="0.2">
      <c r="A2446" s="345"/>
      <c r="B2446" s="520"/>
      <c r="C2446" s="346"/>
      <c r="D2446" s="747" t="s">
        <v>358</v>
      </c>
      <c r="E2446" s="750"/>
      <c r="F2446" s="753"/>
      <c r="G2446" s="353"/>
    </row>
    <row r="2447" spans="1:7" x14ac:dyDescent="0.2">
      <c r="A2447" s="345"/>
      <c r="B2447" s="382"/>
      <c r="C2447" s="352"/>
      <c r="D2447" s="351"/>
      <c r="E2447" s="388"/>
      <c r="F2447" s="563"/>
      <c r="G2447" s="353"/>
    </row>
    <row r="2448" spans="1:7" x14ac:dyDescent="0.2">
      <c r="A2448" s="345"/>
      <c r="B2448" s="389"/>
      <c r="C2448" s="352"/>
      <c r="D2448" s="357"/>
      <c r="E2448" s="751"/>
      <c r="F2448" s="432"/>
      <c r="G2448" s="353"/>
    </row>
    <row r="2449" spans="1:7" x14ac:dyDescent="0.2">
      <c r="A2449" s="345"/>
      <c r="B2449" s="389"/>
      <c r="C2449" s="352"/>
      <c r="D2449" s="357"/>
      <c r="E2449" s="390"/>
      <c r="F2449" s="432"/>
      <c r="G2449" s="353"/>
    </row>
    <row r="2450" spans="1:7" x14ac:dyDescent="0.2">
      <c r="A2450" s="345"/>
      <c r="B2450" s="389"/>
      <c r="C2450" s="352"/>
      <c r="D2450" s="357"/>
      <c r="E2450" s="390"/>
      <c r="F2450" s="384"/>
      <c r="G2450" s="353"/>
    </row>
    <row r="2451" spans="1:7" x14ac:dyDescent="0.2">
      <c r="A2451" s="345"/>
      <c r="B2451" s="391"/>
      <c r="C2451" s="366"/>
      <c r="D2451" s="364"/>
      <c r="E2451" s="388"/>
      <c r="F2451" s="560"/>
      <c r="G2451" s="353"/>
    </row>
    <row r="2452" spans="1:7" x14ac:dyDescent="0.2">
      <c r="A2452" s="345"/>
      <c r="B2452" s="755"/>
      <c r="C2452" s="756"/>
      <c r="D2452" s="757"/>
      <c r="E2452" s="758"/>
      <c r="F2452" s="759"/>
      <c r="G2452" s="353"/>
    </row>
    <row r="2453" spans="1:7" x14ac:dyDescent="0.2">
      <c r="A2453" s="345"/>
      <c r="B2453" s="755"/>
      <c r="C2453" s="756"/>
      <c r="D2453" s="757"/>
      <c r="E2453" s="758"/>
      <c r="F2453" s="759"/>
      <c r="G2453" s="353"/>
    </row>
    <row r="2454" spans="1:7" x14ac:dyDescent="0.2">
      <c r="A2454" s="345"/>
      <c r="B2454" s="755"/>
      <c r="C2454" s="756"/>
      <c r="D2454" s="757"/>
      <c r="E2454" s="758"/>
      <c r="F2454" s="759"/>
      <c r="G2454" s="353"/>
    </row>
    <row r="2455" spans="1:7" x14ac:dyDescent="0.2">
      <c r="A2455" s="345"/>
      <c r="B2455" s="382"/>
      <c r="C2455" s="352"/>
      <c r="D2455" s="682"/>
      <c r="E2455" s="395"/>
      <c r="F2455" s="432"/>
      <c r="G2455" s="353"/>
    </row>
    <row r="2456" spans="1:7" x14ac:dyDescent="0.2">
      <c r="A2456" s="345"/>
      <c r="B2456" s="394"/>
      <c r="C2456" s="352"/>
      <c r="D2456" s="357"/>
      <c r="E2456" s="395"/>
      <c r="F2456" s="432"/>
      <c r="G2456" s="353"/>
    </row>
    <row r="2457" spans="1:7" x14ac:dyDescent="0.2">
      <c r="A2457" s="345"/>
      <c r="B2457" s="397"/>
      <c r="C2457" s="352"/>
      <c r="D2457" s="357"/>
      <c r="E2457" s="398"/>
      <c r="F2457" s="432"/>
      <c r="G2457" s="353"/>
    </row>
    <row r="2458" spans="1:7" x14ac:dyDescent="0.2">
      <c r="A2458" s="345"/>
      <c r="B2458" s="397"/>
      <c r="C2458" s="352"/>
      <c r="D2458" s="365"/>
      <c r="E2458" s="398"/>
      <c r="F2458" s="432"/>
      <c r="G2458" s="353"/>
    </row>
    <row r="2459" spans="1:7" x14ac:dyDescent="0.2">
      <c r="A2459" s="345"/>
      <c r="B2459" s="382"/>
      <c r="C2459" s="352"/>
      <c r="D2459" s="365"/>
      <c r="E2459" s="388"/>
      <c r="F2459" s="432"/>
      <c r="G2459" s="353"/>
    </row>
    <row r="2460" spans="1:7" x14ac:dyDescent="0.2">
      <c r="A2460" s="345"/>
      <c r="B2460" s="382"/>
      <c r="C2460" s="352"/>
      <c r="D2460" s="364"/>
      <c r="E2460" s="398"/>
      <c r="F2460" s="432"/>
      <c r="G2460" s="353"/>
    </row>
    <row r="2461" spans="1:7" x14ac:dyDescent="0.2">
      <c r="A2461" s="345"/>
      <c r="B2461" s="394"/>
      <c r="C2461" s="352"/>
      <c r="D2461" s="365"/>
      <c r="E2461" s="395"/>
      <c r="F2461" s="561"/>
      <c r="G2461" s="353"/>
    </row>
    <row r="2462" spans="1:7" x14ac:dyDescent="0.2">
      <c r="A2462" s="345"/>
      <c r="B2462" s="389"/>
      <c r="C2462" s="352"/>
      <c r="D2462" s="365" t="s">
        <v>483</v>
      </c>
      <c r="E2462" s="395"/>
      <c r="F2462" s="561"/>
      <c r="G2462" s="353"/>
    </row>
    <row r="2463" spans="1:7" x14ac:dyDescent="0.2">
      <c r="A2463" s="29"/>
      <c r="B2463" s="101"/>
      <c r="C2463" s="41"/>
      <c r="D2463" s="357"/>
      <c r="E2463" s="104"/>
      <c r="F2463" s="279"/>
      <c r="G2463" s="353"/>
    </row>
    <row r="2464" spans="1:7" x14ac:dyDescent="0.2">
      <c r="A2464" s="29"/>
      <c r="B2464" s="101"/>
      <c r="C2464" s="352"/>
      <c r="D2464" s="365"/>
      <c r="E2464" s="104"/>
      <c r="F2464" s="279"/>
      <c r="G2464" s="353"/>
    </row>
    <row r="2465" spans="1:7" x14ac:dyDescent="0.2">
      <c r="A2465" s="29"/>
      <c r="B2465" s="101"/>
      <c r="C2465" s="41"/>
      <c r="D2465" s="365"/>
      <c r="E2465" s="104"/>
      <c r="F2465" s="279"/>
      <c r="G2465" s="353"/>
    </row>
    <row r="2466" spans="1:7" x14ac:dyDescent="0.2">
      <c r="A2466" s="29"/>
      <c r="B2466" s="101"/>
      <c r="C2466" s="352"/>
      <c r="D2466" s="365"/>
      <c r="E2466" s="104"/>
      <c r="F2466" s="279"/>
      <c r="G2466" s="353"/>
    </row>
    <row r="2467" spans="1:7" x14ac:dyDescent="0.2">
      <c r="A2467" s="29"/>
      <c r="B2467" s="101"/>
      <c r="C2467" s="41"/>
      <c r="D2467" s="365"/>
      <c r="E2467" s="104"/>
      <c r="F2467" s="279"/>
      <c r="G2467" s="353"/>
    </row>
    <row r="2468" spans="1:7" x14ac:dyDescent="0.2">
      <c r="A2468" s="29"/>
      <c r="B2468" s="101"/>
      <c r="C2468" s="352"/>
      <c r="D2468" s="357" t="s">
        <v>483</v>
      </c>
      <c r="E2468" s="108"/>
      <c r="F2468" s="69"/>
      <c r="G2468" s="353"/>
    </row>
    <row r="2469" spans="1:7" x14ac:dyDescent="0.2">
      <c r="A2469" s="29"/>
      <c r="B2469" s="101"/>
      <c r="C2469" s="41"/>
      <c r="D2469" s="339"/>
      <c r="E2469" s="153"/>
      <c r="F2469" s="69"/>
      <c r="G2469" s="353"/>
    </row>
    <row r="2470" spans="1:7" x14ac:dyDescent="0.2">
      <c r="A2470" s="29"/>
      <c r="B2470" s="101"/>
      <c r="C2470" s="352"/>
      <c r="D2470" s="400"/>
      <c r="E2470" s="102"/>
      <c r="F2470" s="69"/>
      <c r="G2470" s="353"/>
    </row>
    <row r="2471" spans="1:7" x14ac:dyDescent="0.2">
      <c r="A2471" s="29"/>
      <c r="B2471" s="101"/>
      <c r="C2471" s="352"/>
      <c r="D2471" s="400"/>
      <c r="E2471" s="102"/>
      <c r="F2471" s="69"/>
      <c r="G2471" s="353"/>
    </row>
    <row r="2472" spans="1:7" x14ac:dyDescent="0.2">
      <c r="A2472" s="29"/>
      <c r="B2472" s="101"/>
      <c r="C2472" s="31"/>
      <c r="D2472" s="400" t="s">
        <v>8</v>
      </c>
      <c r="E2472" s="131"/>
      <c r="F2472" s="280"/>
      <c r="G2472" s="353"/>
    </row>
    <row r="2473" spans="1:7" x14ac:dyDescent="0.2">
      <c r="A2473" s="29"/>
      <c r="B2473" s="101"/>
      <c r="C2473" s="352"/>
      <c r="D2473" s="406"/>
      <c r="E2473" s="108"/>
      <c r="F2473" s="276"/>
      <c r="G2473" s="353"/>
    </row>
    <row r="2474" spans="1:7" x14ac:dyDescent="0.2">
      <c r="A2474" s="29"/>
      <c r="B2474" s="101"/>
      <c r="C2474" s="41"/>
      <c r="D2474" s="364"/>
      <c r="E2474" s="108"/>
      <c r="F2474" s="276"/>
      <c r="G2474" s="353"/>
    </row>
    <row r="2475" spans="1:7" x14ac:dyDescent="0.2">
      <c r="A2475" s="29"/>
      <c r="B2475" s="101"/>
      <c r="C2475" s="352"/>
      <c r="E2475" s="108"/>
      <c r="F2475" s="149"/>
      <c r="G2475" s="353"/>
    </row>
    <row r="2476" spans="1:7" x14ac:dyDescent="0.2">
      <c r="A2476" s="61"/>
      <c r="B2476" s="101"/>
      <c r="C2476" s="41"/>
      <c r="D2476" s="364"/>
      <c r="E2476" s="108"/>
      <c r="F2476" s="149"/>
      <c r="G2476" s="353"/>
    </row>
    <row r="2477" spans="1:7" ht="13.5" thickBot="1" x14ac:dyDescent="0.25">
      <c r="A2477" s="212"/>
      <c r="B2477" s="132"/>
      <c r="C2477" s="115"/>
      <c r="D2477" s="115"/>
      <c r="E2477" s="132"/>
      <c r="F2477" s="49" t="s">
        <v>15</v>
      </c>
      <c r="G2477" s="213">
        <f>SUM(G2443:G2476)</f>
        <v>22000</v>
      </c>
    </row>
    <row r="2478" spans="1:7" ht="13.5" thickTop="1" x14ac:dyDescent="0.2">
      <c r="A2478" s="1149" t="s">
        <v>2543</v>
      </c>
      <c r="B2478" s="1150"/>
      <c r="C2478" s="1150"/>
      <c r="D2478" s="1150"/>
      <c r="E2478" s="1150"/>
      <c r="F2478" s="1150"/>
      <c r="G2478" s="1151"/>
    </row>
    <row r="2479" spans="1:7" ht="13.5" thickBot="1" x14ac:dyDescent="0.25">
      <c r="A2479" s="359" t="s">
        <v>8</v>
      </c>
      <c r="B2479" s="103"/>
      <c r="C2479" s="1204" t="s">
        <v>2544</v>
      </c>
      <c r="D2479" s="1204"/>
      <c r="E2479" s="1204"/>
      <c r="F2479" s="1204"/>
      <c r="G2479" s="1232"/>
    </row>
    <row r="2480" spans="1:7" ht="13.5" thickTop="1" x14ac:dyDescent="0.2">
      <c r="A2480" s="1130"/>
      <c r="B2480" s="1131"/>
      <c r="C2480" s="1131"/>
      <c r="D2480" s="57" t="s">
        <v>11</v>
      </c>
      <c r="E2480" s="1132" t="s">
        <v>12</v>
      </c>
      <c r="F2480" s="1132"/>
      <c r="G2480" s="1133"/>
    </row>
    <row r="2481" spans="1:7" x14ac:dyDescent="0.2">
      <c r="A2481" s="1134" t="s">
        <v>17</v>
      </c>
      <c r="B2481" s="1135"/>
      <c r="C2481" s="1135"/>
      <c r="D2481" s="39"/>
      <c r="E2481" s="1136"/>
      <c r="F2481" s="1137"/>
      <c r="G2481" s="1138"/>
    </row>
    <row r="2482" spans="1:7" x14ac:dyDescent="0.2">
      <c r="A2482" s="1134" t="s">
        <v>38</v>
      </c>
      <c r="B2482" s="1135"/>
      <c r="C2482" s="1135"/>
      <c r="D2482" s="73" t="s">
        <v>478</v>
      </c>
      <c r="E2482" s="1139" t="s">
        <v>142</v>
      </c>
      <c r="F2482" s="1139"/>
      <c r="G2482" s="1140"/>
    </row>
    <row r="2483" spans="1:7" ht="13.5" thickBot="1" x14ac:dyDescent="0.25">
      <c r="A2483" s="1141" t="s">
        <v>39</v>
      </c>
      <c r="B2483" s="1142"/>
      <c r="C2483" s="1142"/>
      <c r="D2483" s="91" t="s">
        <v>479</v>
      </c>
      <c r="E2483" s="1143" t="s">
        <v>0</v>
      </c>
      <c r="F2483" s="1143"/>
      <c r="G2483" s="1144"/>
    </row>
    <row r="2484" spans="1:7" ht="16.5" x14ac:dyDescent="0.25">
      <c r="A2484" s="1152" t="s">
        <v>29</v>
      </c>
      <c r="B2484" s="1153"/>
      <c r="C2484" s="1153"/>
      <c r="D2484" s="1153"/>
      <c r="E2484" s="1153"/>
      <c r="F2484" s="1153"/>
      <c r="G2484" s="1154"/>
    </row>
    <row r="2485" spans="1:7" x14ac:dyDescent="0.2">
      <c r="A2485" s="1155" t="s">
        <v>48</v>
      </c>
      <c r="B2485" s="1156"/>
      <c r="C2485" s="1156"/>
      <c r="D2485" s="1156"/>
      <c r="E2485" s="1156"/>
      <c r="F2485" s="1156"/>
      <c r="G2485" s="1157"/>
    </row>
    <row r="2486" spans="1:7" x14ac:dyDescent="0.2">
      <c r="A2486" s="1158" t="s">
        <v>49</v>
      </c>
      <c r="B2486" s="1159"/>
      <c r="C2486" s="1159"/>
      <c r="D2486" s="1159"/>
      <c r="E2486" s="1159"/>
      <c r="F2486" s="1159"/>
      <c r="G2486" s="1160"/>
    </row>
    <row r="2487" spans="1:7" x14ac:dyDescent="0.2">
      <c r="A2487" s="6"/>
      <c r="B2487" s="99"/>
      <c r="C2487" s="8"/>
      <c r="D2487" s="9"/>
      <c r="E2487" s="99"/>
      <c r="F2487" s="10"/>
      <c r="G2487" s="11" t="s">
        <v>20</v>
      </c>
    </row>
    <row r="2488" spans="1:7" x14ac:dyDescent="0.2">
      <c r="A2488" s="12" t="s">
        <v>1</v>
      </c>
      <c r="B2488" s="13"/>
      <c r="C2488" s="14" t="s">
        <v>36</v>
      </c>
      <c r="D2488" s="13"/>
      <c r="E2488" s="343" t="s">
        <v>2575</v>
      </c>
      <c r="F2488" s="98"/>
      <c r="G2488" s="344" t="s">
        <v>2508</v>
      </c>
    </row>
    <row r="2489" spans="1:7" x14ac:dyDescent="0.2">
      <c r="A2489" s="17" t="s">
        <v>8</v>
      </c>
      <c r="B2489" s="100"/>
      <c r="C2489" s="19"/>
      <c r="D2489" s="4"/>
      <c r="E2489" s="1145"/>
      <c r="F2489" s="1146"/>
      <c r="G2489" s="20"/>
    </row>
    <row r="2490" spans="1:7" x14ac:dyDescent="0.2">
      <c r="A2490" s="21" t="s">
        <v>37</v>
      </c>
      <c r="B2490" s="22"/>
      <c r="C2490" s="22"/>
      <c r="D2490" s="22"/>
      <c r="E2490" s="23" t="s">
        <v>46</v>
      </c>
      <c r="F2490" s="24"/>
      <c r="G2490" s="20" t="s">
        <v>50</v>
      </c>
    </row>
    <row r="2491" spans="1:7" x14ac:dyDescent="0.2">
      <c r="A2491" s="6"/>
      <c r="B2491" s="99"/>
      <c r="C2491" s="8"/>
      <c r="D2491" s="8"/>
      <c r="E2491" s="1147"/>
      <c r="F2491" s="1148"/>
      <c r="G2491" s="25"/>
    </row>
    <row r="2492" spans="1:7" ht="26.25" thickBot="1" x14ac:dyDescent="0.25">
      <c r="A2492" s="210" t="s">
        <v>47</v>
      </c>
      <c r="B2492" s="28" t="s">
        <v>23</v>
      </c>
      <c r="C2492" s="28" t="s">
        <v>34</v>
      </c>
      <c r="D2492" s="110" t="s">
        <v>53</v>
      </c>
      <c r="E2492" s="114" t="s">
        <v>54</v>
      </c>
      <c r="F2492" s="111" t="s">
        <v>55</v>
      </c>
      <c r="G2492" s="112" t="s">
        <v>35</v>
      </c>
    </row>
    <row r="2493" spans="1:7" ht="13.5" thickTop="1" x14ac:dyDescent="0.2">
      <c r="A2493" s="631">
        <v>1</v>
      </c>
      <c r="B2493" s="635"/>
      <c r="C2493" s="635" t="s">
        <v>149</v>
      </c>
      <c r="D2493" s="765" t="s">
        <v>2545</v>
      </c>
      <c r="E2493" s="388">
        <v>30</v>
      </c>
      <c r="F2493" s="752">
        <v>200</v>
      </c>
      <c r="G2493" s="754">
        <f>F2493*E2493</f>
        <v>6000</v>
      </c>
    </row>
    <row r="2494" spans="1:7" x14ac:dyDescent="0.2">
      <c r="A2494" s="760"/>
      <c r="B2494" s="761"/>
      <c r="C2494" s="761"/>
      <c r="D2494" s="766" t="s">
        <v>415</v>
      </c>
      <c r="E2494" s="748"/>
      <c r="F2494" s="763"/>
      <c r="G2494" s="764"/>
    </row>
    <row r="2495" spans="1:7" x14ac:dyDescent="0.2">
      <c r="A2495" s="760">
        <v>2</v>
      </c>
      <c r="B2495" s="761"/>
      <c r="C2495" s="761" t="s">
        <v>149</v>
      </c>
      <c r="D2495" s="762" t="s">
        <v>2536</v>
      </c>
      <c r="E2495" s="748">
        <v>30</v>
      </c>
      <c r="F2495" s="763">
        <v>350</v>
      </c>
      <c r="G2495" s="764">
        <f>F2495*E2495</f>
        <v>10500</v>
      </c>
    </row>
    <row r="2496" spans="1:7" x14ac:dyDescent="0.2">
      <c r="A2496" s="345"/>
      <c r="B2496" s="520"/>
      <c r="C2496" s="346"/>
      <c r="D2496" s="747" t="s">
        <v>358</v>
      </c>
      <c r="E2496" s="750"/>
      <c r="F2496" s="753"/>
      <c r="G2496" s="353"/>
    </row>
    <row r="2497" spans="1:7" x14ac:dyDescent="0.2">
      <c r="A2497" s="345"/>
      <c r="B2497" s="382"/>
      <c r="C2497" s="352"/>
      <c r="D2497" s="351"/>
      <c r="E2497" s="388"/>
      <c r="F2497" s="563"/>
      <c r="G2497" s="353"/>
    </row>
    <row r="2498" spans="1:7" x14ac:dyDescent="0.2">
      <c r="A2498" s="345"/>
      <c r="B2498" s="389"/>
      <c r="C2498" s="352"/>
      <c r="D2498" s="357"/>
      <c r="E2498" s="751"/>
      <c r="F2498" s="432"/>
      <c r="G2498" s="353"/>
    </row>
    <row r="2499" spans="1:7" x14ac:dyDescent="0.2">
      <c r="A2499" s="345"/>
      <c r="B2499" s="389"/>
      <c r="C2499" s="352"/>
      <c r="D2499" s="357"/>
      <c r="E2499" s="390"/>
      <c r="F2499" s="432"/>
      <c r="G2499" s="353"/>
    </row>
    <row r="2500" spans="1:7" x14ac:dyDescent="0.2">
      <c r="A2500" s="345"/>
      <c r="B2500" s="389"/>
      <c r="C2500" s="352"/>
      <c r="D2500" s="357"/>
      <c r="E2500" s="390"/>
      <c r="F2500" s="384"/>
      <c r="G2500" s="353"/>
    </row>
    <row r="2501" spans="1:7" x14ac:dyDescent="0.2">
      <c r="A2501" s="345"/>
      <c r="B2501" s="391"/>
      <c r="C2501" s="366"/>
      <c r="D2501" s="364"/>
      <c r="E2501" s="388"/>
      <c r="F2501" s="560"/>
      <c r="G2501" s="353"/>
    </row>
    <row r="2502" spans="1:7" x14ac:dyDescent="0.2">
      <c r="A2502" s="345"/>
      <c r="B2502" s="755"/>
      <c r="C2502" s="756"/>
      <c r="D2502" s="757"/>
      <c r="E2502" s="758"/>
      <c r="F2502" s="759"/>
      <c r="G2502" s="353"/>
    </row>
    <row r="2503" spans="1:7" x14ac:dyDescent="0.2">
      <c r="A2503" s="345"/>
      <c r="B2503" s="755"/>
      <c r="C2503" s="756"/>
      <c r="D2503" s="757"/>
      <c r="E2503" s="758"/>
      <c r="F2503" s="759"/>
      <c r="G2503" s="353"/>
    </row>
    <row r="2504" spans="1:7" x14ac:dyDescent="0.2">
      <c r="A2504" s="345"/>
      <c r="B2504" s="755"/>
      <c r="C2504" s="756"/>
      <c r="D2504" s="757"/>
      <c r="E2504" s="758"/>
      <c r="F2504" s="759"/>
      <c r="G2504" s="353"/>
    </row>
    <row r="2505" spans="1:7" x14ac:dyDescent="0.2">
      <c r="A2505" s="345"/>
      <c r="B2505" s="382"/>
      <c r="C2505" s="352"/>
      <c r="D2505" s="682"/>
      <c r="E2505" s="395"/>
      <c r="F2505" s="432"/>
      <c r="G2505" s="353"/>
    </row>
    <row r="2506" spans="1:7" x14ac:dyDescent="0.2">
      <c r="A2506" s="345"/>
      <c r="B2506" s="394"/>
      <c r="C2506" s="352"/>
      <c r="D2506" s="357"/>
      <c r="E2506" s="395"/>
      <c r="F2506" s="432"/>
      <c r="G2506" s="353"/>
    </row>
    <row r="2507" spans="1:7" x14ac:dyDescent="0.2">
      <c r="A2507" s="345"/>
      <c r="B2507" s="397"/>
      <c r="C2507" s="352"/>
      <c r="D2507" s="357"/>
      <c r="E2507" s="398"/>
      <c r="F2507" s="432"/>
      <c r="G2507" s="353"/>
    </row>
    <row r="2508" spans="1:7" x14ac:dyDescent="0.2">
      <c r="A2508" s="345"/>
      <c r="B2508" s="397"/>
      <c r="C2508" s="352"/>
      <c r="D2508" s="365"/>
      <c r="E2508" s="398"/>
      <c r="F2508" s="432"/>
      <c r="G2508" s="353"/>
    </row>
    <row r="2509" spans="1:7" x14ac:dyDescent="0.2">
      <c r="A2509" s="345"/>
      <c r="B2509" s="382"/>
      <c r="C2509" s="352"/>
      <c r="D2509" s="365"/>
      <c r="E2509" s="388"/>
      <c r="F2509" s="432"/>
      <c r="G2509" s="353"/>
    </row>
    <row r="2510" spans="1:7" x14ac:dyDescent="0.2">
      <c r="A2510" s="345"/>
      <c r="B2510" s="382"/>
      <c r="C2510" s="352"/>
      <c r="D2510" s="364"/>
      <c r="E2510" s="398"/>
      <c r="F2510" s="432"/>
      <c r="G2510" s="353"/>
    </row>
    <row r="2511" spans="1:7" x14ac:dyDescent="0.2">
      <c r="A2511" s="345"/>
      <c r="B2511" s="394"/>
      <c r="C2511" s="352"/>
      <c r="D2511" s="365"/>
      <c r="E2511" s="395"/>
      <c r="F2511" s="561"/>
      <c r="G2511" s="353"/>
    </row>
    <row r="2512" spans="1:7" x14ac:dyDescent="0.2">
      <c r="A2512" s="345"/>
      <c r="B2512" s="389"/>
      <c r="C2512" s="352"/>
      <c r="D2512" s="365" t="s">
        <v>483</v>
      </c>
      <c r="E2512" s="395"/>
      <c r="F2512" s="561"/>
      <c r="G2512" s="353"/>
    </row>
    <row r="2513" spans="1:7" x14ac:dyDescent="0.2">
      <c r="A2513" s="29"/>
      <c r="B2513" s="101"/>
      <c r="C2513" s="41"/>
      <c r="D2513" s="357"/>
      <c r="E2513" s="104"/>
      <c r="F2513" s="279"/>
      <c r="G2513" s="353"/>
    </row>
    <row r="2514" spans="1:7" x14ac:dyDescent="0.2">
      <c r="A2514" s="29"/>
      <c r="B2514" s="101"/>
      <c r="C2514" s="352"/>
      <c r="D2514" s="365"/>
      <c r="E2514" s="104"/>
      <c r="F2514" s="279"/>
      <c r="G2514" s="353"/>
    </row>
    <row r="2515" spans="1:7" x14ac:dyDescent="0.2">
      <c r="A2515" s="29"/>
      <c r="B2515" s="101"/>
      <c r="C2515" s="41"/>
      <c r="D2515" s="365"/>
      <c r="E2515" s="104"/>
      <c r="F2515" s="279"/>
      <c r="G2515" s="353"/>
    </row>
    <row r="2516" spans="1:7" x14ac:dyDescent="0.2">
      <c r="A2516" s="29"/>
      <c r="B2516" s="101"/>
      <c r="C2516" s="352"/>
      <c r="D2516" s="365"/>
      <c r="E2516" s="104"/>
      <c r="F2516" s="279"/>
      <c r="G2516" s="353"/>
    </row>
    <row r="2517" spans="1:7" x14ac:dyDescent="0.2">
      <c r="A2517" s="29"/>
      <c r="B2517" s="101"/>
      <c r="C2517" s="41"/>
      <c r="D2517" s="365"/>
      <c r="E2517" s="104"/>
      <c r="F2517" s="279"/>
      <c r="G2517" s="353"/>
    </row>
    <row r="2518" spans="1:7" x14ac:dyDescent="0.2">
      <c r="A2518" s="29"/>
      <c r="B2518" s="101"/>
      <c r="C2518" s="352"/>
      <c r="D2518" s="357" t="s">
        <v>483</v>
      </c>
      <c r="E2518" s="108"/>
      <c r="F2518" s="69"/>
      <c r="G2518" s="353"/>
    </row>
    <row r="2519" spans="1:7" x14ac:dyDescent="0.2">
      <c r="A2519" s="29"/>
      <c r="B2519" s="101"/>
      <c r="C2519" s="41"/>
      <c r="D2519" s="339"/>
      <c r="E2519" s="153"/>
      <c r="F2519" s="69"/>
      <c r="G2519" s="353"/>
    </row>
    <row r="2520" spans="1:7" x14ac:dyDescent="0.2">
      <c r="A2520" s="29"/>
      <c r="B2520" s="101"/>
      <c r="C2520" s="352"/>
      <c r="D2520" s="400"/>
      <c r="E2520" s="102"/>
      <c r="F2520" s="69"/>
      <c r="G2520" s="353"/>
    </row>
    <row r="2521" spans="1:7" x14ac:dyDescent="0.2">
      <c r="A2521" s="29"/>
      <c r="B2521" s="101"/>
      <c r="C2521" s="352"/>
      <c r="D2521" s="400"/>
      <c r="E2521" s="102"/>
      <c r="F2521" s="69"/>
      <c r="G2521" s="353"/>
    </row>
    <row r="2522" spans="1:7" x14ac:dyDescent="0.2">
      <c r="A2522" s="29"/>
      <c r="B2522" s="101"/>
      <c r="C2522" s="31"/>
      <c r="D2522" s="400" t="s">
        <v>8</v>
      </c>
      <c r="E2522" s="131"/>
      <c r="F2522" s="280"/>
      <c r="G2522" s="353"/>
    </row>
    <row r="2523" spans="1:7" x14ac:dyDescent="0.2">
      <c r="A2523" s="29"/>
      <c r="B2523" s="101"/>
      <c r="C2523" s="352"/>
      <c r="D2523" s="406"/>
      <c r="E2523" s="108"/>
      <c r="F2523" s="276"/>
      <c r="G2523" s="353"/>
    </row>
    <row r="2524" spans="1:7" x14ac:dyDescent="0.2">
      <c r="A2524" s="29"/>
      <c r="B2524" s="101"/>
      <c r="C2524" s="41"/>
      <c r="D2524" s="364"/>
      <c r="E2524" s="108"/>
      <c r="F2524" s="276"/>
      <c r="G2524" s="353"/>
    </row>
    <row r="2525" spans="1:7" x14ac:dyDescent="0.2">
      <c r="A2525" s="29"/>
      <c r="B2525" s="101"/>
      <c r="C2525" s="352"/>
      <c r="E2525" s="108"/>
      <c r="F2525" s="149"/>
      <c r="G2525" s="353"/>
    </row>
    <row r="2526" spans="1:7" x14ac:dyDescent="0.2">
      <c r="A2526" s="61"/>
      <c r="B2526" s="101"/>
      <c r="C2526" s="41"/>
      <c r="D2526" s="364"/>
      <c r="E2526" s="108"/>
      <c r="F2526" s="149"/>
      <c r="G2526" s="353"/>
    </row>
    <row r="2527" spans="1:7" ht="13.5" thickBot="1" x14ac:dyDescent="0.25">
      <c r="A2527" s="212"/>
      <c r="B2527" s="132"/>
      <c r="C2527" s="115"/>
      <c r="D2527" s="115"/>
      <c r="E2527" s="132"/>
      <c r="F2527" s="49" t="s">
        <v>15</v>
      </c>
      <c r="G2527" s="213">
        <f>SUM(G2493:G2526)</f>
        <v>16500</v>
      </c>
    </row>
    <row r="2528" spans="1:7" ht="13.5" thickTop="1" x14ac:dyDescent="0.2">
      <c r="A2528" s="1149" t="s">
        <v>2546</v>
      </c>
      <c r="B2528" s="1150"/>
      <c r="C2528" s="1150"/>
      <c r="D2528" s="1150"/>
      <c r="E2528" s="1150"/>
      <c r="F2528" s="1150"/>
      <c r="G2528" s="1151"/>
    </row>
    <row r="2529" spans="1:7" ht="13.5" thickBot="1" x14ac:dyDescent="0.25">
      <c r="A2529" s="359" t="s">
        <v>8</v>
      </c>
      <c r="B2529" s="103"/>
      <c r="C2529" s="1204" t="s">
        <v>2547</v>
      </c>
      <c r="D2529" s="1204"/>
      <c r="E2529" s="1204"/>
      <c r="F2529" s="1204"/>
      <c r="G2529" s="1232"/>
    </row>
    <row r="2530" spans="1:7" ht="13.5" thickTop="1" x14ac:dyDescent="0.2">
      <c r="A2530" s="1130"/>
      <c r="B2530" s="1131"/>
      <c r="C2530" s="1131"/>
      <c r="D2530" s="57" t="s">
        <v>11</v>
      </c>
      <c r="E2530" s="1132" t="s">
        <v>12</v>
      </c>
      <c r="F2530" s="1132"/>
      <c r="G2530" s="1133"/>
    </row>
    <row r="2531" spans="1:7" x14ac:dyDescent="0.2">
      <c r="A2531" s="1134" t="s">
        <v>17</v>
      </c>
      <c r="B2531" s="1135"/>
      <c r="C2531" s="1135"/>
      <c r="D2531" s="39"/>
      <c r="E2531" s="1136"/>
      <c r="F2531" s="1137"/>
      <c r="G2531" s="1138"/>
    </row>
    <row r="2532" spans="1:7" x14ac:dyDescent="0.2">
      <c r="A2532" s="1134" t="s">
        <v>38</v>
      </c>
      <c r="B2532" s="1135"/>
      <c r="C2532" s="1135"/>
      <c r="D2532" s="73" t="s">
        <v>478</v>
      </c>
      <c r="E2532" s="1139" t="s">
        <v>142</v>
      </c>
      <c r="F2532" s="1139"/>
      <c r="G2532" s="1140"/>
    </row>
    <row r="2533" spans="1:7" ht="13.5" thickBot="1" x14ac:dyDescent="0.25">
      <c r="A2533" s="1141" t="s">
        <v>39</v>
      </c>
      <c r="B2533" s="1142"/>
      <c r="C2533" s="1142"/>
      <c r="D2533" s="91" t="s">
        <v>479</v>
      </c>
      <c r="E2533" s="1143" t="s">
        <v>0</v>
      </c>
      <c r="F2533" s="1143"/>
      <c r="G2533" s="1144"/>
    </row>
    <row r="2534" spans="1:7" ht="16.5" x14ac:dyDescent="0.25">
      <c r="A2534" s="1152" t="s">
        <v>29</v>
      </c>
      <c r="B2534" s="1153"/>
      <c r="C2534" s="1153"/>
      <c r="D2534" s="1153"/>
      <c r="E2534" s="1153"/>
      <c r="F2534" s="1153"/>
      <c r="G2534" s="1154"/>
    </row>
    <row r="2535" spans="1:7" x14ac:dyDescent="0.2">
      <c r="A2535" s="1155" t="s">
        <v>48</v>
      </c>
      <c r="B2535" s="1156"/>
      <c r="C2535" s="1156"/>
      <c r="D2535" s="1156"/>
      <c r="E2535" s="1156"/>
      <c r="F2535" s="1156"/>
      <c r="G2535" s="1157"/>
    </row>
    <row r="2536" spans="1:7" x14ac:dyDescent="0.2">
      <c r="A2536" s="1158" t="s">
        <v>49</v>
      </c>
      <c r="B2536" s="1159"/>
      <c r="C2536" s="1159"/>
      <c r="D2536" s="1159"/>
      <c r="E2536" s="1159"/>
      <c r="F2536" s="1159"/>
      <c r="G2536" s="1160"/>
    </row>
    <row r="2537" spans="1:7" x14ac:dyDescent="0.2">
      <c r="A2537" s="6"/>
      <c r="B2537" s="99"/>
      <c r="C2537" s="8"/>
      <c r="D2537" s="9"/>
      <c r="E2537" s="99"/>
      <c r="F2537" s="10"/>
      <c r="G2537" s="11" t="s">
        <v>20</v>
      </c>
    </row>
    <row r="2538" spans="1:7" x14ac:dyDescent="0.2">
      <c r="A2538" s="12" t="s">
        <v>1</v>
      </c>
      <c r="B2538" s="13"/>
      <c r="C2538" s="14" t="s">
        <v>36</v>
      </c>
      <c r="D2538" s="13"/>
      <c r="E2538" s="343" t="s">
        <v>2583</v>
      </c>
      <c r="F2538" s="98"/>
      <c r="G2538" s="344" t="s">
        <v>2508</v>
      </c>
    </row>
    <row r="2539" spans="1:7" x14ac:dyDescent="0.2">
      <c r="A2539" s="17" t="s">
        <v>8</v>
      </c>
      <c r="B2539" s="100"/>
      <c r="C2539" s="19"/>
      <c r="D2539" s="4"/>
      <c r="E2539" s="1145"/>
      <c r="F2539" s="1146"/>
      <c r="G2539" s="20"/>
    </row>
    <row r="2540" spans="1:7" x14ac:dyDescent="0.2">
      <c r="A2540" s="21" t="s">
        <v>37</v>
      </c>
      <c r="B2540" s="22"/>
      <c r="C2540" s="22"/>
      <c r="D2540" s="22"/>
      <c r="E2540" s="23" t="s">
        <v>46</v>
      </c>
      <c r="F2540" s="24"/>
      <c r="G2540" s="20" t="s">
        <v>50</v>
      </c>
    </row>
    <row r="2541" spans="1:7" x14ac:dyDescent="0.2">
      <c r="A2541" s="6"/>
      <c r="B2541" s="99"/>
      <c r="C2541" s="8"/>
      <c r="D2541" s="8"/>
      <c r="E2541" s="1147"/>
      <c r="F2541" s="1148"/>
      <c r="G2541" s="25"/>
    </row>
    <row r="2542" spans="1:7" ht="26.25" thickBot="1" x14ac:dyDescent="0.25">
      <c r="A2542" s="210" t="s">
        <v>47</v>
      </c>
      <c r="B2542" s="28" t="s">
        <v>23</v>
      </c>
      <c r="C2542" s="28" t="s">
        <v>34</v>
      </c>
      <c r="D2542" s="110" t="s">
        <v>53</v>
      </c>
      <c r="E2542" s="114" t="s">
        <v>54</v>
      </c>
      <c r="F2542" s="111" t="s">
        <v>55</v>
      </c>
      <c r="G2542" s="112" t="s">
        <v>35</v>
      </c>
    </row>
    <row r="2543" spans="1:7" ht="13.5" thickTop="1" x14ac:dyDescent="0.2">
      <c r="A2543" s="631">
        <v>1</v>
      </c>
      <c r="B2543" s="635"/>
      <c r="C2543" s="635" t="s">
        <v>149</v>
      </c>
      <c r="D2543" s="765" t="s">
        <v>2462</v>
      </c>
      <c r="E2543" s="388">
        <v>40</v>
      </c>
      <c r="F2543" s="752">
        <v>200</v>
      </c>
      <c r="G2543" s="754">
        <f>F2543*E2543</f>
        <v>8000</v>
      </c>
    </row>
    <row r="2544" spans="1:7" x14ac:dyDescent="0.2">
      <c r="A2544" s="760"/>
      <c r="B2544" s="761"/>
      <c r="C2544" s="761"/>
      <c r="D2544" s="766" t="s">
        <v>971</v>
      </c>
      <c r="E2544" s="748"/>
      <c r="F2544" s="763"/>
      <c r="G2544" s="764"/>
    </row>
    <row r="2545" spans="1:7" x14ac:dyDescent="0.2">
      <c r="A2545" s="760">
        <v>2</v>
      </c>
      <c r="B2545" s="761"/>
      <c r="C2545" s="761" t="s">
        <v>149</v>
      </c>
      <c r="D2545" s="762" t="s">
        <v>2536</v>
      </c>
      <c r="E2545" s="748">
        <v>40</v>
      </c>
      <c r="F2545" s="763">
        <v>350</v>
      </c>
      <c r="G2545" s="764">
        <f>F2545*E2545</f>
        <v>14000</v>
      </c>
    </row>
    <row r="2546" spans="1:7" x14ac:dyDescent="0.2">
      <c r="A2546" s="345"/>
      <c r="B2546" s="520"/>
      <c r="C2546" s="346"/>
      <c r="D2546" s="747" t="s">
        <v>358</v>
      </c>
      <c r="E2546" s="750"/>
      <c r="F2546" s="753"/>
      <c r="G2546" s="353"/>
    </row>
    <row r="2547" spans="1:7" x14ac:dyDescent="0.2">
      <c r="A2547" s="345"/>
      <c r="B2547" s="382"/>
      <c r="C2547" s="352"/>
      <c r="D2547" s="351"/>
      <c r="E2547" s="388"/>
      <c r="F2547" s="563"/>
      <c r="G2547" s="353"/>
    </row>
    <row r="2548" spans="1:7" x14ac:dyDescent="0.2">
      <c r="A2548" s="345"/>
      <c r="B2548" s="389"/>
      <c r="C2548" s="352"/>
      <c r="D2548" s="357"/>
      <c r="E2548" s="751"/>
      <c r="F2548" s="432"/>
      <c r="G2548" s="353"/>
    </row>
    <row r="2549" spans="1:7" x14ac:dyDescent="0.2">
      <c r="A2549" s="345"/>
      <c r="B2549" s="389"/>
      <c r="C2549" s="352"/>
      <c r="D2549" s="357"/>
      <c r="E2549" s="390"/>
      <c r="F2549" s="432"/>
      <c r="G2549" s="353"/>
    </row>
    <row r="2550" spans="1:7" x14ac:dyDescent="0.2">
      <c r="A2550" s="345"/>
      <c r="B2550" s="389"/>
      <c r="C2550" s="352"/>
      <c r="D2550" s="357"/>
      <c r="E2550" s="390"/>
      <c r="F2550" s="384"/>
      <c r="G2550" s="353"/>
    </row>
    <row r="2551" spans="1:7" x14ac:dyDescent="0.2">
      <c r="A2551" s="345"/>
      <c r="B2551" s="391"/>
      <c r="C2551" s="366"/>
      <c r="D2551" s="364"/>
      <c r="E2551" s="388"/>
      <c r="F2551" s="560"/>
      <c r="G2551" s="353"/>
    </row>
    <row r="2552" spans="1:7" x14ac:dyDescent="0.2">
      <c r="A2552" s="345"/>
      <c r="B2552" s="755"/>
      <c r="C2552" s="756"/>
      <c r="D2552" s="757"/>
      <c r="E2552" s="758"/>
      <c r="F2552" s="759"/>
      <c r="G2552" s="353"/>
    </row>
    <row r="2553" spans="1:7" x14ac:dyDescent="0.2">
      <c r="A2553" s="345"/>
      <c r="B2553" s="755"/>
      <c r="C2553" s="756"/>
      <c r="D2553" s="757"/>
      <c r="E2553" s="758"/>
      <c r="F2553" s="759"/>
      <c r="G2553" s="353"/>
    </row>
    <row r="2554" spans="1:7" x14ac:dyDescent="0.2">
      <c r="A2554" s="345"/>
      <c r="B2554" s="755"/>
      <c r="C2554" s="756"/>
      <c r="D2554" s="757"/>
      <c r="E2554" s="758"/>
      <c r="F2554" s="759"/>
      <c r="G2554" s="353"/>
    </row>
    <row r="2555" spans="1:7" x14ac:dyDescent="0.2">
      <c r="A2555" s="345"/>
      <c r="B2555" s="382"/>
      <c r="C2555" s="352"/>
      <c r="D2555" s="682"/>
      <c r="E2555" s="395"/>
      <c r="F2555" s="432"/>
      <c r="G2555" s="353"/>
    </row>
    <row r="2556" spans="1:7" x14ac:dyDescent="0.2">
      <c r="A2556" s="345"/>
      <c r="B2556" s="394"/>
      <c r="C2556" s="352"/>
      <c r="D2556" s="357"/>
      <c r="E2556" s="395"/>
      <c r="F2556" s="432"/>
      <c r="G2556" s="353"/>
    </row>
    <row r="2557" spans="1:7" x14ac:dyDescent="0.2">
      <c r="A2557" s="345"/>
      <c r="B2557" s="397"/>
      <c r="C2557" s="352"/>
      <c r="D2557" s="357"/>
      <c r="E2557" s="398"/>
      <c r="F2557" s="432"/>
      <c r="G2557" s="353"/>
    </row>
    <row r="2558" spans="1:7" x14ac:dyDescent="0.2">
      <c r="A2558" s="345"/>
      <c r="B2558" s="397"/>
      <c r="C2558" s="352"/>
      <c r="D2558" s="365"/>
      <c r="E2558" s="398"/>
      <c r="F2558" s="432"/>
      <c r="G2558" s="353"/>
    </row>
    <row r="2559" spans="1:7" x14ac:dyDescent="0.2">
      <c r="A2559" s="345"/>
      <c r="B2559" s="382"/>
      <c r="C2559" s="352"/>
      <c r="D2559" s="365"/>
      <c r="E2559" s="388"/>
      <c r="F2559" s="432"/>
      <c r="G2559" s="353"/>
    </row>
    <row r="2560" spans="1:7" x14ac:dyDescent="0.2">
      <c r="A2560" s="345"/>
      <c r="B2560" s="382"/>
      <c r="C2560" s="352"/>
      <c r="D2560" s="364"/>
      <c r="E2560" s="398"/>
      <c r="F2560" s="432"/>
      <c r="G2560" s="353"/>
    </row>
    <row r="2561" spans="1:7" x14ac:dyDescent="0.2">
      <c r="A2561" s="345"/>
      <c r="B2561" s="394"/>
      <c r="C2561" s="352"/>
      <c r="D2561" s="365"/>
      <c r="E2561" s="395"/>
      <c r="F2561" s="561"/>
      <c r="G2561" s="353"/>
    </row>
    <row r="2562" spans="1:7" x14ac:dyDescent="0.2">
      <c r="A2562" s="345"/>
      <c r="B2562" s="389"/>
      <c r="C2562" s="352"/>
      <c r="D2562" s="365" t="s">
        <v>483</v>
      </c>
      <c r="E2562" s="395"/>
      <c r="F2562" s="561"/>
      <c r="G2562" s="353"/>
    </row>
    <row r="2563" spans="1:7" x14ac:dyDescent="0.2">
      <c r="A2563" s="29"/>
      <c r="B2563" s="101"/>
      <c r="C2563" s="41"/>
      <c r="D2563" s="357"/>
      <c r="E2563" s="104"/>
      <c r="F2563" s="279"/>
      <c r="G2563" s="353"/>
    </row>
    <row r="2564" spans="1:7" x14ac:dyDescent="0.2">
      <c r="A2564" s="29"/>
      <c r="B2564" s="101"/>
      <c r="C2564" s="352"/>
      <c r="D2564" s="365"/>
      <c r="E2564" s="104"/>
      <c r="F2564" s="279"/>
      <c r="G2564" s="353"/>
    </row>
    <row r="2565" spans="1:7" x14ac:dyDescent="0.2">
      <c r="A2565" s="29"/>
      <c r="B2565" s="101"/>
      <c r="C2565" s="41"/>
      <c r="D2565" s="365"/>
      <c r="E2565" s="104"/>
      <c r="F2565" s="279"/>
      <c r="G2565" s="353"/>
    </row>
    <row r="2566" spans="1:7" x14ac:dyDescent="0.2">
      <c r="A2566" s="29"/>
      <c r="B2566" s="101"/>
      <c r="C2566" s="352"/>
      <c r="D2566" s="365"/>
      <c r="E2566" s="104"/>
      <c r="F2566" s="279"/>
      <c r="G2566" s="353"/>
    </row>
    <row r="2567" spans="1:7" x14ac:dyDescent="0.2">
      <c r="A2567" s="29"/>
      <c r="B2567" s="101"/>
      <c r="C2567" s="41"/>
      <c r="D2567" s="365"/>
      <c r="E2567" s="104"/>
      <c r="F2567" s="279"/>
      <c r="G2567" s="353"/>
    </row>
    <row r="2568" spans="1:7" x14ac:dyDescent="0.2">
      <c r="A2568" s="29"/>
      <c r="B2568" s="101"/>
      <c r="C2568" s="352"/>
      <c r="D2568" s="357" t="s">
        <v>483</v>
      </c>
      <c r="E2568" s="108"/>
      <c r="F2568" s="69"/>
      <c r="G2568" s="353"/>
    </row>
    <row r="2569" spans="1:7" x14ac:dyDescent="0.2">
      <c r="A2569" s="29"/>
      <c r="B2569" s="101"/>
      <c r="C2569" s="41"/>
      <c r="D2569" s="339"/>
      <c r="E2569" s="153"/>
      <c r="F2569" s="69"/>
      <c r="G2569" s="353"/>
    </row>
    <row r="2570" spans="1:7" x14ac:dyDescent="0.2">
      <c r="A2570" s="29"/>
      <c r="B2570" s="101"/>
      <c r="C2570" s="352"/>
      <c r="D2570" s="400"/>
      <c r="E2570" s="102"/>
      <c r="F2570" s="69"/>
      <c r="G2570" s="353"/>
    </row>
    <row r="2571" spans="1:7" x14ac:dyDescent="0.2">
      <c r="A2571" s="29"/>
      <c r="B2571" s="101"/>
      <c r="C2571" s="352"/>
      <c r="D2571" s="400"/>
      <c r="E2571" s="102"/>
      <c r="F2571" s="69"/>
      <c r="G2571" s="353"/>
    </row>
    <row r="2572" spans="1:7" x14ac:dyDescent="0.2">
      <c r="A2572" s="29"/>
      <c r="B2572" s="101"/>
      <c r="C2572" s="31"/>
      <c r="D2572" s="400" t="s">
        <v>8</v>
      </c>
      <c r="E2572" s="131"/>
      <c r="F2572" s="280"/>
      <c r="G2572" s="353"/>
    </row>
    <row r="2573" spans="1:7" x14ac:dyDescent="0.2">
      <c r="A2573" s="29"/>
      <c r="B2573" s="101"/>
      <c r="C2573" s="352"/>
      <c r="D2573" s="406"/>
      <c r="E2573" s="108"/>
      <c r="F2573" s="276"/>
      <c r="G2573" s="353"/>
    </row>
    <row r="2574" spans="1:7" x14ac:dyDescent="0.2">
      <c r="A2574" s="29"/>
      <c r="B2574" s="101"/>
      <c r="C2574" s="41"/>
      <c r="D2574" s="364"/>
      <c r="E2574" s="108"/>
      <c r="F2574" s="276"/>
      <c r="G2574" s="353"/>
    </row>
    <row r="2575" spans="1:7" x14ac:dyDescent="0.2">
      <c r="A2575" s="29"/>
      <c r="B2575" s="101"/>
      <c r="C2575" s="352"/>
      <c r="E2575" s="108"/>
      <c r="F2575" s="149"/>
      <c r="G2575" s="353"/>
    </row>
    <row r="2576" spans="1:7" x14ac:dyDescent="0.2">
      <c r="A2576" s="61"/>
      <c r="B2576" s="101"/>
      <c r="C2576" s="41"/>
      <c r="D2576" s="364"/>
      <c r="E2576" s="108"/>
      <c r="F2576" s="149"/>
      <c r="G2576" s="353"/>
    </row>
    <row r="2577" spans="1:7" ht="13.5" thickBot="1" x14ac:dyDescent="0.25">
      <c r="A2577" s="212"/>
      <c r="B2577" s="132"/>
      <c r="C2577" s="115"/>
      <c r="D2577" s="115"/>
      <c r="E2577" s="132"/>
      <c r="F2577" s="49" t="s">
        <v>15</v>
      </c>
      <c r="G2577" s="213">
        <f>SUM(G2543:G2576)</f>
        <v>22000</v>
      </c>
    </row>
    <row r="2578" spans="1:7" ht="13.5" thickTop="1" x14ac:dyDescent="0.2">
      <c r="A2578" s="1149" t="s">
        <v>2548</v>
      </c>
      <c r="B2578" s="1150"/>
      <c r="C2578" s="1150"/>
      <c r="D2578" s="1150"/>
      <c r="E2578" s="1150"/>
      <c r="F2578" s="1150"/>
      <c r="G2578" s="1151"/>
    </row>
    <row r="2579" spans="1:7" ht="13.5" thickBot="1" x14ac:dyDescent="0.25">
      <c r="A2579" s="359" t="s">
        <v>8</v>
      </c>
      <c r="B2579" s="103"/>
      <c r="C2579" s="1204" t="s">
        <v>2549</v>
      </c>
      <c r="D2579" s="1204"/>
      <c r="E2579" s="1204"/>
      <c r="F2579" s="1204"/>
      <c r="G2579" s="1232"/>
    </row>
    <row r="2580" spans="1:7" ht="13.5" thickTop="1" x14ac:dyDescent="0.2">
      <c r="A2580" s="1130"/>
      <c r="B2580" s="1131"/>
      <c r="C2580" s="1131"/>
      <c r="D2580" s="57" t="s">
        <v>11</v>
      </c>
      <c r="E2580" s="1132" t="s">
        <v>12</v>
      </c>
      <c r="F2580" s="1132"/>
      <c r="G2580" s="1133"/>
    </row>
    <row r="2581" spans="1:7" x14ac:dyDescent="0.2">
      <c r="A2581" s="1134" t="s">
        <v>17</v>
      </c>
      <c r="B2581" s="1135"/>
      <c r="C2581" s="1135"/>
      <c r="D2581" s="39"/>
      <c r="E2581" s="1136"/>
      <c r="F2581" s="1137"/>
      <c r="G2581" s="1138"/>
    </row>
    <row r="2582" spans="1:7" x14ac:dyDescent="0.2">
      <c r="A2582" s="1134" t="s">
        <v>38</v>
      </c>
      <c r="B2582" s="1135"/>
      <c r="C2582" s="1135"/>
      <c r="D2582" s="73" t="s">
        <v>478</v>
      </c>
      <c r="E2582" s="1139" t="s">
        <v>142</v>
      </c>
      <c r="F2582" s="1139"/>
      <c r="G2582" s="1140"/>
    </row>
    <row r="2583" spans="1:7" ht="13.5" thickBot="1" x14ac:dyDescent="0.25">
      <c r="A2583" s="1141" t="s">
        <v>39</v>
      </c>
      <c r="B2583" s="1142"/>
      <c r="C2583" s="1142"/>
      <c r="D2583" s="91" t="s">
        <v>479</v>
      </c>
      <c r="E2583" s="1143" t="s">
        <v>0</v>
      </c>
      <c r="F2583" s="1143"/>
      <c r="G2583" s="1144"/>
    </row>
    <row r="2584" spans="1:7" ht="16.5" x14ac:dyDescent="0.25">
      <c r="A2584" s="1152" t="s">
        <v>29</v>
      </c>
      <c r="B2584" s="1153"/>
      <c r="C2584" s="1153"/>
      <c r="D2584" s="1153"/>
      <c r="E2584" s="1153"/>
      <c r="F2584" s="1153"/>
      <c r="G2584" s="1154"/>
    </row>
    <row r="2585" spans="1:7" x14ac:dyDescent="0.2">
      <c r="A2585" s="1155" t="s">
        <v>48</v>
      </c>
      <c r="B2585" s="1156"/>
      <c r="C2585" s="1156"/>
      <c r="D2585" s="1156"/>
      <c r="E2585" s="1156"/>
      <c r="F2585" s="1156"/>
      <c r="G2585" s="1157"/>
    </row>
    <row r="2586" spans="1:7" x14ac:dyDescent="0.2">
      <c r="A2586" s="1158" t="s">
        <v>49</v>
      </c>
      <c r="B2586" s="1159"/>
      <c r="C2586" s="1159"/>
      <c r="D2586" s="1159"/>
      <c r="E2586" s="1159"/>
      <c r="F2586" s="1159"/>
      <c r="G2586" s="1160"/>
    </row>
    <row r="2587" spans="1:7" x14ac:dyDescent="0.2">
      <c r="A2587" s="6"/>
      <c r="B2587" s="99"/>
      <c r="C2587" s="8"/>
      <c r="D2587" s="9"/>
      <c r="E2587" s="99"/>
      <c r="F2587" s="10"/>
      <c r="G2587" s="11" t="s">
        <v>20</v>
      </c>
    </row>
    <row r="2588" spans="1:7" x14ac:dyDescent="0.2">
      <c r="A2588" s="12" t="s">
        <v>1</v>
      </c>
      <c r="B2588" s="13"/>
      <c r="C2588" s="14" t="s">
        <v>36</v>
      </c>
      <c r="D2588" s="13"/>
      <c r="E2588" s="343" t="s">
        <v>2584</v>
      </c>
      <c r="F2588" s="98"/>
      <c r="G2588" s="344" t="s">
        <v>2508</v>
      </c>
    </row>
    <row r="2589" spans="1:7" x14ac:dyDescent="0.2">
      <c r="A2589" s="17" t="s">
        <v>8</v>
      </c>
      <c r="B2589" s="100"/>
      <c r="C2589" s="19"/>
      <c r="D2589" s="4"/>
      <c r="E2589" s="1145"/>
      <c r="F2589" s="1146"/>
      <c r="G2589" s="20"/>
    </row>
    <row r="2590" spans="1:7" x14ac:dyDescent="0.2">
      <c r="A2590" s="21" t="s">
        <v>37</v>
      </c>
      <c r="B2590" s="22"/>
      <c r="C2590" s="22"/>
      <c r="D2590" s="22"/>
      <c r="E2590" s="23" t="s">
        <v>46</v>
      </c>
      <c r="F2590" s="24"/>
      <c r="G2590" s="20" t="s">
        <v>50</v>
      </c>
    </row>
    <row r="2591" spans="1:7" x14ac:dyDescent="0.2">
      <c r="A2591" s="6"/>
      <c r="B2591" s="99"/>
      <c r="C2591" s="8"/>
      <c r="D2591" s="8"/>
      <c r="E2591" s="1147"/>
      <c r="F2591" s="1148"/>
      <c r="G2591" s="25"/>
    </row>
    <row r="2592" spans="1:7" ht="26.25" thickBot="1" x14ac:dyDescent="0.25">
      <c r="A2592" s="210" t="s">
        <v>47</v>
      </c>
      <c r="B2592" s="28" t="s">
        <v>23</v>
      </c>
      <c r="C2592" s="28" t="s">
        <v>34</v>
      </c>
      <c r="D2592" s="110" t="s">
        <v>53</v>
      </c>
      <c r="E2592" s="114" t="s">
        <v>54</v>
      </c>
      <c r="F2592" s="111" t="s">
        <v>55</v>
      </c>
      <c r="G2592" s="112" t="s">
        <v>35</v>
      </c>
    </row>
    <row r="2593" spans="1:7" ht="13.5" thickTop="1" x14ac:dyDescent="0.2">
      <c r="A2593" s="631">
        <v>1</v>
      </c>
      <c r="B2593" s="635"/>
      <c r="C2593" s="635" t="s">
        <v>149</v>
      </c>
      <c r="D2593" s="765" t="s">
        <v>2552</v>
      </c>
      <c r="E2593" s="388">
        <v>50</v>
      </c>
      <c r="F2593" s="752">
        <v>200</v>
      </c>
      <c r="G2593" s="754">
        <f>F2593*E2593</f>
        <v>10000</v>
      </c>
    </row>
    <row r="2594" spans="1:7" x14ac:dyDescent="0.2">
      <c r="A2594" s="760"/>
      <c r="B2594" s="761"/>
      <c r="C2594" s="761"/>
      <c r="D2594" s="766" t="s">
        <v>542</v>
      </c>
      <c r="E2594" s="748"/>
      <c r="F2594" s="763"/>
      <c r="G2594" s="764"/>
    </row>
    <row r="2595" spans="1:7" x14ac:dyDescent="0.2">
      <c r="A2595" s="760">
        <v>2</v>
      </c>
      <c r="B2595" s="761"/>
      <c r="C2595" s="761" t="s">
        <v>149</v>
      </c>
      <c r="D2595" s="762" t="s">
        <v>2536</v>
      </c>
      <c r="E2595" s="748">
        <v>50</v>
      </c>
      <c r="F2595" s="763">
        <v>350</v>
      </c>
      <c r="G2595" s="764">
        <f>F2595*E2595</f>
        <v>17500</v>
      </c>
    </row>
    <row r="2596" spans="1:7" x14ac:dyDescent="0.2">
      <c r="A2596" s="345"/>
      <c r="B2596" s="520"/>
      <c r="C2596" s="346"/>
      <c r="D2596" s="747" t="s">
        <v>358</v>
      </c>
      <c r="E2596" s="750"/>
      <c r="F2596" s="753"/>
      <c r="G2596" s="353"/>
    </row>
    <row r="2597" spans="1:7" x14ac:dyDescent="0.2">
      <c r="A2597" s="345"/>
      <c r="B2597" s="382"/>
      <c r="C2597" s="352"/>
      <c r="D2597" s="351"/>
      <c r="E2597" s="388"/>
      <c r="F2597" s="563"/>
      <c r="G2597" s="353"/>
    </row>
    <row r="2598" spans="1:7" x14ac:dyDescent="0.2">
      <c r="A2598" s="345"/>
      <c r="B2598" s="389"/>
      <c r="C2598" s="352"/>
      <c r="D2598" s="357"/>
      <c r="E2598" s="751"/>
      <c r="F2598" s="432"/>
      <c r="G2598" s="353"/>
    </row>
    <row r="2599" spans="1:7" x14ac:dyDescent="0.2">
      <c r="A2599" s="345"/>
      <c r="B2599" s="389"/>
      <c r="C2599" s="352"/>
      <c r="D2599" s="357"/>
      <c r="E2599" s="390"/>
      <c r="F2599" s="432"/>
      <c r="G2599" s="353"/>
    </row>
    <row r="2600" spans="1:7" x14ac:dyDescent="0.2">
      <c r="A2600" s="345"/>
      <c r="B2600" s="389"/>
      <c r="C2600" s="352"/>
      <c r="D2600" s="357"/>
      <c r="E2600" s="390"/>
      <c r="F2600" s="384"/>
      <c r="G2600" s="353"/>
    </row>
    <row r="2601" spans="1:7" x14ac:dyDescent="0.2">
      <c r="A2601" s="345"/>
      <c r="B2601" s="391"/>
      <c r="C2601" s="366"/>
      <c r="D2601" s="364"/>
      <c r="E2601" s="388"/>
      <c r="F2601" s="560"/>
      <c r="G2601" s="353"/>
    </row>
    <row r="2602" spans="1:7" x14ac:dyDescent="0.2">
      <c r="A2602" s="345"/>
      <c r="B2602" s="755"/>
      <c r="C2602" s="756"/>
      <c r="D2602" s="757"/>
      <c r="E2602" s="758"/>
      <c r="F2602" s="759"/>
      <c r="G2602" s="353"/>
    </row>
    <row r="2603" spans="1:7" x14ac:dyDescent="0.2">
      <c r="A2603" s="345"/>
      <c r="B2603" s="755"/>
      <c r="C2603" s="756"/>
      <c r="D2603" s="757"/>
      <c r="E2603" s="758"/>
      <c r="F2603" s="759"/>
      <c r="G2603" s="353"/>
    </row>
    <row r="2604" spans="1:7" x14ac:dyDescent="0.2">
      <c r="A2604" s="345"/>
      <c r="B2604" s="755"/>
      <c r="C2604" s="756"/>
      <c r="D2604" s="757"/>
      <c r="E2604" s="758"/>
      <c r="F2604" s="759"/>
      <c r="G2604" s="353"/>
    </row>
    <row r="2605" spans="1:7" x14ac:dyDescent="0.2">
      <c r="A2605" s="345"/>
      <c r="B2605" s="382"/>
      <c r="C2605" s="352"/>
      <c r="D2605" s="682"/>
      <c r="E2605" s="395"/>
      <c r="F2605" s="432"/>
      <c r="G2605" s="353"/>
    </row>
    <row r="2606" spans="1:7" x14ac:dyDescent="0.2">
      <c r="A2606" s="345"/>
      <c r="B2606" s="394"/>
      <c r="C2606" s="352"/>
      <c r="D2606" s="357"/>
      <c r="E2606" s="395"/>
      <c r="F2606" s="432"/>
      <c r="G2606" s="353"/>
    </row>
    <row r="2607" spans="1:7" x14ac:dyDescent="0.2">
      <c r="A2607" s="345"/>
      <c r="B2607" s="397"/>
      <c r="C2607" s="352"/>
      <c r="D2607" s="357"/>
      <c r="E2607" s="398"/>
      <c r="F2607" s="432"/>
      <c r="G2607" s="353"/>
    </row>
    <row r="2608" spans="1:7" x14ac:dyDescent="0.2">
      <c r="A2608" s="345"/>
      <c r="B2608" s="397"/>
      <c r="C2608" s="352"/>
      <c r="D2608" s="365"/>
      <c r="E2608" s="398"/>
      <c r="F2608" s="432"/>
      <c r="G2608" s="353"/>
    </row>
    <row r="2609" spans="1:7" x14ac:dyDescent="0.2">
      <c r="A2609" s="345"/>
      <c r="B2609" s="382"/>
      <c r="C2609" s="352"/>
      <c r="D2609" s="365"/>
      <c r="E2609" s="388"/>
      <c r="F2609" s="432"/>
      <c r="G2609" s="353"/>
    </row>
    <row r="2610" spans="1:7" x14ac:dyDescent="0.2">
      <c r="A2610" s="345"/>
      <c r="B2610" s="382"/>
      <c r="C2610" s="352"/>
      <c r="D2610" s="364"/>
      <c r="E2610" s="398"/>
      <c r="F2610" s="432"/>
      <c r="G2610" s="353"/>
    </row>
    <row r="2611" spans="1:7" x14ac:dyDescent="0.2">
      <c r="A2611" s="345"/>
      <c r="B2611" s="394"/>
      <c r="C2611" s="352"/>
      <c r="D2611" s="365"/>
      <c r="E2611" s="395"/>
      <c r="F2611" s="561"/>
      <c r="G2611" s="353"/>
    </row>
    <row r="2612" spans="1:7" x14ac:dyDescent="0.2">
      <c r="A2612" s="345"/>
      <c r="B2612" s="389"/>
      <c r="C2612" s="352"/>
      <c r="D2612" s="365" t="s">
        <v>483</v>
      </c>
      <c r="E2612" s="395"/>
      <c r="F2612" s="561"/>
      <c r="G2612" s="353"/>
    </row>
    <row r="2613" spans="1:7" x14ac:dyDescent="0.2">
      <c r="A2613" s="29"/>
      <c r="B2613" s="101"/>
      <c r="C2613" s="41"/>
      <c r="D2613" s="357"/>
      <c r="E2613" s="104"/>
      <c r="F2613" s="279"/>
      <c r="G2613" s="353"/>
    </row>
    <row r="2614" spans="1:7" x14ac:dyDescent="0.2">
      <c r="A2614" s="29"/>
      <c r="B2614" s="101"/>
      <c r="C2614" s="352"/>
      <c r="D2614" s="365"/>
      <c r="E2614" s="104"/>
      <c r="F2614" s="279"/>
      <c r="G2614" s="353"/>
    </row>
    <row r="2615" spans="1:7" x14ac:dyDescent="0.2">
      <c r="A2615" s="29"/>
      <c r="B2615" s="101"/>
      <c r="C2615" s="41"/>
      <c r="D2615" s="365"/>
      <c r="E2615" s="104"/>
      <c r="F2615" s="279"/>
      <c r="G2615" s="353"/>
    </row>
    <row r="2616" spans="1:7" x14ac:dyDescent="0.2">
      <c r="A2616" s="29"/>
      <c r="B2616" s="101"/>
      <c r="C2616" s="352"/>
      <c r="D2616" s="365"/>
      <c r="E2616" s="104"/>
      <c r="F2616" s="279"/>
      <c r="G2616" s="353"/>
    </row>
    <row r="2617" spans="1:7" x14ac:dyDescent="0.2">
      <c r="A2617" s="29"/>
      <c r="B2617" s="101"/>
      <c r="C2617" s="41"/>
      <c r="D2617" s="365"/>
      <c r="E2617" s="104"/>
      <c r="F2617" s="279"/>
      <c r="G2617" s="353"/>
    </row>
    <row r="2618" spans="1:7" x14ac:dyDescent="0.2">
      <c r="A2618" s="29"/>
      <c r="B2618" s="101"/>
      <c r="C2618" s="352"/>
      <c r="D2618" s="357" t="s">
        <v>483</v>
      </c>
      <c r="E2618" s="108"/>
      <c r="F2618" s="69"/>
      <c r="G2618" s="353"/>
    </row>
    <row r="2619" spans="1:7" x14ac:dyDescent="0.2">
      <c r="A2619" s="29"/>
      <c r="B2619" s="101"/>
      <c r="C2619" s="41"/>
      <c r="D2619" s="339"/>
      <c r="E2619" s="153"/>
      <c r="F2619" s="69"/>
      <c r="G2619" s="353"/>
    </row>
    <row r="2620" spans="1:7" x14ac:dyDescent="0.2">
      <c r="A2620" s="29"/>
      <c r="B2620" s="101"/>
      <c r="C2620" s="352"/>
      <c r="D2620" s="400"/>
      <c r="E2620" s="102"/>
      <c r="F2620" s="69"/>
      <c r="G2620" s="353"/>
    </row>
    <row r="2621" spans="1:7" x14ac:dyDescent="0.2">
      <c r="A2621" s="29"/>
      <c r="B2621" s="101"/>
      <c r="C2621" s="352"/>
      <c r="D2621" s="400"/>
      <c r="E2621" s="102"/>
      <c r="F2621" s="69"/>
      <c r="G2621" s="353"/>
    </row>
    <row r="2622" spans="1:7" x14ac:dyDescent="0.2">
      <c r="A2622" s="29"/>
      <c r="B2622" s="101"/>
      <c r="C2622" s="31"/>
      <c r="D2622" s="400" t="s">
        <v>8</v>
      </c>
      <c r="E2622" s="131"/>
      <c r="F2622" s="280"/>
      <c r="G2622" s="353"/>
    </row>
    <row r="2623" spans="1:7" x14ac:dyDescent="0.2">
      <c r="A2623" s="29"/>
      <c r="B2623" s="101"/>
      <c r="C2623" s="352"/>
      <c r="D2623" s="406"/>
      <c r="E2623" s="108"/>
      <c r="F2623" s="276"/>
      <c r="G2623" s="353"/>
    </row>
    <row r="2624" spans="1:7" x14ac:dyDescent="0.2">
      <c r="A2624" s="29"/>
      <c r="B2624" s="101"/>
      <c r="C2624" s="41"/>
      <c r="D2624" s="364"/>
      <c r="E2624" s="108"/>
      <c r="F2624" s="276"/>
      <c r="G2624" s="353"/>
    </row>
    <row r="2625" spans="1:7" x14ac:dyDescent="0.2">
      <c r="A2625" s="29"/>
      <c r="B2625" s="101"/>
      <c r="C2625" s="352"/>
      <c r="E2625" s="108"/>
      <c r="F2625" s="149"/>
      <c r="G2625" s="353"/>
    </row>
    <row r="2626" spans="1:7" x14ac:dyDescent="0.2">
      <c r="A2626" s="61"/>
      <c r="B2626" s="101"/>
      <c r="C2626" s="41"/>
      <c r="D2626" s="364"/>
      <c r="E2626" s="108"/>
      <c r="F2626" s="149"/>
      <c r="G2626" s="353"/>
    </row>
    <row r="2627" spans="1:7" ht="13.5" thickBot="1" x14ac:dyDescent="0.25">
      <c r="A2627" s="212"/>
      <c r="B2627" s="132"/>
      <c r="C2627" s="115"/>
      <c r="D2627" s="115"/>
      <c r="E2627" s="132"/>
      <c r="F2627" s="49" t="s">
        <v>15</v>
      </c>
      <c r="G2627" s="213">
        <f>SUM(G2593:G2626)</f>
        <v>27500</v>
      </c>
    </row>
    <row r="2628" spans="1:7" ht="13.5" thickTop="1" x14ac:dyDescent="0.2">
      <c r="A2628" s="1149" t="s">
        <v>2553</v>
      </c>
      <c r="B2628" s="1150"/>
      <c r="C2628" s="1150"/>
      <c r="D2628" s="1150"/>
      <c r="E2628" s="1150"/>
      <c r="F2628" s="1150"/>
      <c r="G2628" s="1151"/>
    </row>
    <row r="2629" spans="1:7" ht="13.5" thickBot="1" x14ac:dyDescent="0.25">
      <c r="A2629" s="359" t="s">
        <v>8</v>
      </c>
      <c r="B2629" s="103"/>
      <c r="C2629" s="1204" t="s">
        <v>2554</v>
      </c>
      <c r="D2629" s="1204"/>
      <c r="E2629" s="1204"/>
      <c r="F2629" s="1204"/>
      <c r="G2629" s="1232"/>
    </row>
    <row r="2630" spans="1:7" ht="13.5" thickTop="1" x14ac:dyDescent="0.2">
      <c r="A2630" s="1130"/>
      <c r="B2630" s="1131"/>
      <c r="C2630" s="1131"/>
      <c r="D2630" s="57" t="s">
        <v>11</v>
      </c>
      <c r="E2630" s="1132" t="s">
        <v>12</v>
      </c>
      <c r="F2630" s="1132"/>
      <c r="G2630" s="1133"/>
    </row>
    <row r="2631" spans="1:7" x14ac:dyDescent="0.2">
      <c r="A2631" s="1134" t="s">
        <v>17</v>
      </c>
      <c r="B2631" s="1135"/>
      <c r="C2631" s="1135"/>
      <c r="D2631" s="39"/>
      <c r="E2631" s="1136"/>
      <c r="F2631" s="1137"/>
      <c r="G2631" s="1138"/>
    </row>
    <row r="2632" spans="1:7" x14ac:dyDescent="0.2">
      <c r="A2632" s="1134" t="s">
        <v>38</v>
      </c>
      <c r="B2632" s="1135"/>
      <c r="C2632" s="1135"/>
      <c r="D2632" s="73" t="s">
        <v>478</v>
      </c>
      <c r="E2632" s="1139" t="s">
        <v>142</v>
      </c>
      <c r="F2632" s="1139"/>
      <c r="G2632" s="1140"/>
    </row>
    <row r="2633" spans="1:7" ht="13.5" thickBot="1" x14ac:dyDescent="0.25">
      <c r="A2633" s="1141" t="s">
        <v>39</v>
      </c>
      <c r="B2633" s="1142"/>
      <c r="C2633" s="1142"/>
      <c r="D2633" s="91" t="s">
        <v>479</v>
      </c>
      <c r="E2633" s="1143" t="s">
        <v>0</v>
      </c>
      <c r="F2633" s="1143"/>
      <c r="G2633" s="1144"/>
    </row>
    <row r="2634" spans="1:7" ht="16.5" x14ac:dyDescent="0.25">
      <c r="A2634" s="1152" t="s">
        <v>29</v>
      </c>
      <c r="B2634" s="1153"/>
      <c r="C2634" s="1153"/>
      <c r="D2634" s="1153"/>
      <c r="E2634" s="1153"/>
      <c r="F2634" s="1153"/>
      <c r="G2634" s="1154"/>
    </row>
    <row r="2635" spans="1:7" x14ac:dyDescent="0.2">
      <c r="A2635" s="1155" t="s">
        <v>48</v>
      </c>
      <c r="B2635" s="1156"/>
      <c r="C2635" s="1156"/>
      <c r="D2635" s="1156"/>
      <c r="E2635" s="1156"/>
      <c r="F2635" s="1156"/>
      <c r="G2635" s="1157"/>
    </row>
    <row r="2636" spans="1:7" x14ac:dyDescent="0.2">
      <c r="A2636" s="1158" t="s">
        <v>49</v>
      </c>
      <c r="B2636" s="1159"/>
      <c r="C2636" s="1159"/>
      <c r="D2636" s="1159"/>
      <c r="E2636" s="1159"/>
      <c r="F2636" s="1159"/>
      <c r="G2636" s="1160"/>
    </row>
    <row r="2637" spans="1:7" x14ac:dyDescent="0.2">
      <c r="A2637" s="6"/>
      <c r="B2637" s="99"/>
      <c r="C2637" s="8"/>
      <c r="D2637" s="9"/>
      <c r="E2637" s="99"/>
      <c r="F2637" s="10"/>
      <c r="G2637" s="11" t="s">
        <v>20</v>
      </c>
    </row>
    <row r="2638" spans="1:7" x14ac:dyDescent="0.2">
      <c r="A2638" s="12" t="s">
        <v>1</v>
      </c>
      <c r="B2638" s="13"/>
      <c r="C2638" s="14" t="s">
        <v>36</v>
      </c>
      <c r="D2638" s="13"/>
      <c r="E2638" s="343" t="s">
        <v>2586</v>
      </c>
      <c r="F2638" s="98"/>
      <c r="G2638" s="344" t="s">
        <v>2508</v>
      </c>
    </row>
    <row r="2639" spans="1:7" x14ac:dyDescent="0.2">
      <c r="A2639" s="17" t="s">
        <v>8</v>
      </c>
      <c r="B2639" s="100"/>
      <c r="C2639" s="19"/>
      <c r="D2639" s="4"/>
      <c r="E2639" s="1145"/>
      <c r="F2639" s="1146"/>
      <c r="G2639" s="20"/>
    </row>
    <row r="2640" spans="1:7" x14ac:dyDescent="0.2">
      <c r="A2640" s="21" t="s">
        <v>37</v>
      </c>
      <c r="B2640" s="22"/>
      <c r="C2640" s="22"/>
      <c r="D2640" s="22"/>
      <c r="E2640" s="23" t="s">
        <v>46</v>
      </c>
      <c r="F2640" s="24"/>
      <c r="G2640" s="20" t="s">
        <v>50</v>
      </c>
    </row>
    <row r="2641" spans="1:7" x14ac:dyDescent="0.2">
      <c r="A2641" s="6"/>
      <c r="B2641" s="99"/>
      <c r="C2641" s="8"/>
      <c r="D2641" s="8"/>
      <c r="E2641" s="1147"/>
      <c r="F2641" s="1148"/>
      <c r="G2641" s="25"/>
    </row>
    <row r="2642" spans="1:7" ht="26.25" thickBot="1" x14ac:dyDescent="0.25">
      <c r="A2642" s="210" t="s">
        <v>47</v>
      </c>
      <c r="B2642" s="28" t="s">
        <v>23</v>
      </c>
      <c r="C2642" s="28" t="s">
        <v>34</v>
      </c>
      <c r="D2642" s="110" t="s">
        <v>53</v>
      </c>
      <c r="E2642" s="114" t="s">
        <v>54</v>
      </c>
      <c r="F2642" s="111" t="s">
        <v>55</v>
      </c>
      <c r="G2642" s="112" t="s">
        <v>35</v>
      </c>
    </row>
    <row r="2643" spans="1:7" ht="13.5" thickTop="1" x14ac:dyDescent="0.2">
      <c r="A2643" s="631"/>
      <c r="B2643" s="635"/>
      <c r="C2643" s="635"/>
      <c r="D2643" s="773" t="s">
        <v>433</v>
      </c>
      <c r="E2643" s="388"/>
      <c r="F2643" s="752"/>
      <c r="G2643" s="754"/>
    </row>
    <row r="2644" spans="1:7" x14ac:dyDescent="0.2">
      <c r="A2644" s="760">
        <v>1</v>
      </c>
      <c r="B2644" s="761"/>
      <c r="C2644" s="761" t="s">
        <v>149</v>
      </c>
      <c r="D2644" s="766" t="s">
        <v>2555</v>
      </c>
      <c r="E2644" s="748">
        <v>33</v>
      </c>
      <c r="F2644" s="763">
        <v>200</v>
      </c>
      <c r="G2644" s="764">
        <f>F2644*E2644</f>
        <v>6600</v>
      </c>
    </row>
    <row r="2645" spans="1:7" x14ac:dyDescent="0.2">
      <c r="A2645" s="760"/>
      <c r="B2645" s="761"/>
      <c r="C2645" s="761"/>
      <c r="D2645" s="762" t="s">
        <v>542</v>
      </c>
      <c r="E2645" s="748"/>
      <c r="F2645" s="763"/>
      <c r="G2645" s="764" t="s">
        <v>8</v>
      </c>
    </row>
    <row r="2646" spans="1:7" x14ac:dyDescent="0.2">
      <c r="A2646" s="345">
        <v>2</v>
      </c>
      <c r="B2646" s="520"/>
      <c r="C2646" s="761" t="s">
        <v>149</v>
      </c>
      <c r="D2646" s="747" t="s">
        <v>416</v>
      </c>
      <c r="E2646" s="750">
        <v>33</v>
      </c>
      <c r="F2646" s="753">
        <v>350</v>
      </c>
      <c r="G2646" s="764">
        <f t="shared" ref="G2646:G2654" si="34">F2646*E2646</f>
        <v>11550</v>
      </c>
    </row>
    <row r="2647" spans="1:7" x14ac:dyDescent="0.2">
      <c r="A2647" s="345"/>
      <c r="B2647" s="382"/>
      <c r="C2647" s="352"/>
      <c r="D2647" s="351" t="s">
        <v>358</v>
      </c>
      <c r="E2647" s="388"/>
      <c r="F2647" s="563"/>
      <c r="G2647" s="764" t="s">
        <v>8</v>
      </c>
    </row>
    <row r="2648" spans="1:7" x14ac:dyDescent="0.2">
      <c r="A2648" s="345">
        <v>3</v>
      </c>
      <c r="B2648" s="389"/>
      <c r="C2648" s="761" t="s">
        <v>149</v>
      </c>
      <c r="D2648" s="357" t="s">
        <v>2556</v>
      </c>
      <c r="E2648" s="751">
        <v>33</v>
      </c>
      <c r="F2648" s="432">
        <v>200</v>
      </c>
      <c r="G2648" s="764">
        <f t="shared" si="34"/>
        <v>6600</v>
      </c>
    </row>
    <row r="2649" spans="1:7" x14ac:dyDescent="0.2">
      <c r="A2649" s="345"/>
      <c r="B2649" s="389"/>
      <c r="C2649" s="352"/>
      <c r="D2649" s="338" t="s">
        <v>435</v>
      </c>
      <c r="E2649" s="390"/>
      <c r="F2649" s="432"/>
      <c r="G2649" s="764" t="s">
        <v>8</v>
      </c>
    </row>
    <row r="2650" spans="1:7" x14ac:dyDescent="0.2">
      <c r="A2650" s="345">
        <v>4</v>
      </c>
      <c r="B2650" s="389"/>
      <c r="C2650" s="761" t="s">
        <v>149</v>
      </c>
      <c r="D2650" s="357" t="s">
        <v>2557</v>
      </c>
      <c r="E2650" s="390">
        <v>33</v>
      </c>
      <c r="F2650" s="384">
        <v>200</v>
      </c>
      <c r="G2650" s="764">
        <f t="shared" si="34"/>
        <v>6600</v>
      </c>
    </row>
    <row r="2651" spans="1:7" x14ac:dyDescent="0.2">
      <c r="A2651" s="345"/>
      <c r="B2651" s="391"/>
      <c r="C2651" s="366"/>
      <c r="D2651" s="364" t="s">
        <v>971</v>
      </c>
      <c r="E2651" s="388"/>
      <c r="F2651" s="560"/>
      <c r="G2651" s="764" t="s">
        <v>8</v>
      </c>
    </row>
    <row r="2652" spans="1:7" x14ac:dyDescent="0.2">
      <c r="A2652" s="345">
        <v>5</v>
      </c>
      <c r="B2652" s="755"/>
      <c r="C2652" s="761" t="s">
        <v>149</v>
      </c>
      <c r="D2652" s="757" t="s">
        <v>416</v>
      </c>
      <c r="E2652" s="758">
        <v>33</v>
      </c>
      <c r="F2652" s="759">
        <v>350</v>
      </c>
      <c r="G2652" s="764">
        <f t="shared" si="34"/>
        <v>11550</v>
      </c>
    </row>
    <row r="2653" spans="1:7" x14ac:dyDescent="0.2">
      <c r="A2653" s="345"/>
      <c r="B2653" s="755"/>
      <c r="C2653" s="756"/>
      <c r="D2653" s="757" t="s">
        <v>358</v>
      </c>
      <c r="E2653" s="758"/>
      <c r="F2653" s="759"/>
      <c r="G2653" s="764" t="s">
        <v>8</v>
      </c>
    </row>
    <row r="2654" spans="1:7" x14ac:dyDescent="0.2">
      <c r="A2654" s="345">
        <v>6</v>
      </c>
      <c r="B2654" s="755"/>
      <c r="C2654" s="761" t="s">
        <v>149</v>
      </c>
      <c r="D2654" s="757" t="s">
        <v>2558</v>
      </c>
      <c r="E2654" s="758">
        <v>33</v>
      </c>
      <c r="F2654" s="759">
        <v>200</v>
      </c>
      <c r="G2654" s="764">
        <f t="shared" si="34"/>
        <v>6600</v>
      </c>
    </row>
    <row r="2655" spans="1:7" x14ac:dyDescent="0.2">
      <c r="A2655" s="345"/>
      <c r="B2655" s="382"/>
      <c r="C2655" s="352"/>
      <c r="D2655" s="682" t="s">
        <v>740</v>
      </c>
      <c r="E2655" s="395"/>
      <c r="F2655" s="432"/>
      <c r="G2655" s="353"/>
    </row>
    <row r="2656" spans="1:7" x14ac:dyDescent="0.2">
      <c r="A2656" s="345"/>
      <c r="B2656" s="394"/>
      <c r="C2656" s="352"/>
      <c r="D2656" s="357"/>
      <c r="E2656" s="395"/>
      <c r="F2656" s="432"/>
      <c r="G2656" s="353"/>
    </row>
    <row r="2657" spans="1:7" x14ac:dyDescent="0.2">
      <c r="A2657" s="345"/>
      <c r="B2657" s="397"/>
      <c r="C2657" s="352"/>
      <c r="D2657" s="357"/>
      <c r="E2657" s="398"/>
      <c r="F2657" s="432"/>
      <c r="G2657" s="353"/>
    </row>
    <row r="2658" spans="1:7" x14ac:dyDescent="0.2">
      <c r="A2658" s="345"/>
      <c r="B2658" s="397"/>
      <c r="C2658" s="352"/>
      <c r="D2658" s="365"/>
      <c r="E2658" s="398"/>
      <c r="F2658" s="432"/>
      <c r="G2658" s="353"/>
    </row>
    <row r="2659" spans="1:7" x14ac:dyDescent="0.2">
      <c r="A2659" s="345"/>
      <c r="B2659" s="382"/>
      <c r="C2659" s="352"/>
      <c r="D2659" s="365"/>
      <c r="E2659" s="388"/>
      <c r="F2659" s="432"/>
      <c r="G2659" s="353"/>
    </row>
    <row r="2660" spans="1:7" x14ac:dyDescent="0.2">
      <c r="A2660" s="345"/>
      <c r="B2660" s="382"/>
      <c r="C2660" s="352"/>
      <c r="D2660" s="364"/>
      <c r="E2660" s="398"/>
      <c r="F2660" s="432"/>
      <c r="G2660" s="353"/>
    </row>
    <row r="2661" spans="1:7" x14ac:dyDescent="0.2">
      <c r="A2661" s="345"/>
      <c r="B2661" s="394"/>
      <c r="C2661" s="352"/>
      <c r="D2661" s="365"/>
      <c r="E2661" s="395"/>
      <c r="F2661" s="561"/>
      <c r="G2661" s="353"/>
    </row>
    <row r="2662" spans="1:7" x14ac:dyDescent="0.2">
      <c r="A2662" s="345"/>
      <c r="B2662" s="389"/>
      <c r="C2662" s="352"/>
      <c r="D2662" s="365" t="s">
        <v>483</v>
      </c>
      <c r="E2662" s="395"/>
      <c r="F2662" s="561"/>
      <c r="G2662" s="353"/>
    </row>
    <row r="2663" spans="1:7" x14ac:dyDescent="0.2">
      <c r="A2663" s="29"/>
      <c r="B2663" s="101"/>
      <c r="C2663" s="41"/>
      <c r="D2663" s="357"/>
      <c r="E2663" s="104"/>
      <c r="F2663" s="279"/>
      <c r="G2663" s="353"/>
    </row>
    <row r="2664" spans="1:7" x14ac:dyDescent="0.2">
      <c r="A2664" s="29"/>
      <c r="B2664" s="101"/>
      <c r="C2664" s="352"/>
      <c r="D2664" s="365"/>
      <c r="E2664" s="104"/>
      <c r="F2664" s="279"/>
      <c r="G2664" s="353"/>
    </row>
    <row r="2665" spans="1:7" x14ac:dyDescent="0.2">
      <c r="A2665" s="29"/>
      <c r="B2665" s="101"/>
      <c r="C2665" s="41"/>
      <c r="D2665" s="365"/>
      <c r="E2665" s="104"/>
      <c r="F2665" s="279"/>
      <c r="G2665" s="353"/>
    </row>
    <row r="2666" spans="1:7" x14ac:dyDescent="0.2">
      <c r="A2666" s="29"/>
      <c r="B2666" s="101"/>
      <c r="C2666" s="352"/>
      <c r="D2666" s="365"/>
      <c r="E2666" s="104"/>
      <c r="F2666" s="279"/>
      <c r="G2666" s="353"/>
    </row>
    <row r="2667" spans="1:7" x14ac:dyDescent="0.2">
      <c r="A2667" s="29"/>
      <c r="B2667" s="101"/>
      <c r="C2667" s="41"/>
      <c r="D2667" s="365"/>
      <c r="E2667" s="104"/>
      <c r="F2667" s="279"/>
      <c r="G2667" s="353"/>
    </row>
    <row r="2668" spans="1:7" x14ac:dyDescent="0.2">
      <c r="A2668" s="29"/>
      <c r="B2668" s="101"/>
      <c r="C2668" s="352"/>
      <c r="D2668" s="357" t="s">
        <v>483</v>
      </c>
      <c r="E2668" s="108"/>
      <c r="F2668" s="69"/>
      <c r="G2668" s="353"/>
    </row>
    <row r="2669" spans="1:7" x14ac:dyDescent="0.2">
      <c r="A2669" s="29"/>
      <c r="B2669" s="101"/>
      <c r="C2669" s="41"/>
      <c r="D2669" s="339"/>
      <c r="E2669" s="153"/>
      <c r="F2669" s="69"/>
      <c r="G2669" s="353"/>
    </row>
    <row r="2670" spans="1:7" x14ac:dyDescent="0.2">
      <c r="A2670" s="29"/>
      <c r="B2670" s="101"/>
      <c r="C2670" s="352"/>
      <c r="D2670" s="400"/>
      <c r="E2670" s="102"/>
      <c r="F2670" s="69"/>
      <c r="G2670" s="353"/>
    </row>
    <row r="2671" spans="1:7" x14ac:dyDescent="0.2">
      <c r="A2671" s="29"/>
      <c r="B2671" s="101"/>
      <c r="C2671" s="352"/>
      <c r="D2671" s="400"/>
      <c r="E2671" s="102"/>
      <c r="F2671" s="69"/>
      <c r="G2671" s="353"/>
    </row>
    <row r="2672" spans="1:7" x14ac:dyDescent="0.2">
      <c r="A2672" s="29"/>
      <c r="B2672" s="101"/>
      <c r="C2672" s="31"/>
      <c r="D2672" s="400" t="s">
        <v>8</v>
      </c>
      <c r="E2672" s="131"/>
      <c r="F2672" s="280"/>
      <c r="G2672" s="353"/>
    </row>
    <row r="2673" spans="1:7" x14ac:dyDescent="0.2">
      <c r="A2673" s="29"/>
      <c r="B2673" s="101"/>
      <c r="C2673" s="352"/>
      <c r="D2673" s="406"/>
      <c r="E2673" s="108"/>
      <c r="F2673" s="276"/>
      <c r="G2673" s="353"/>
    </row>
    <row r="2674" spans="1:7" x14ac:dyDescent="0.2">
      <c r="A2674" s="29"/>
      <c r="B2674" s="101"/>
      <c r="C2674" s="41"/>
      <c r="D2674" s="364"/>
      <c r="E2674" s="108"/>
      <c r="F2674" s="276"/>
      <c r="G2674" s="353"/>
    </row>
    <row r="2675" spans="1:7" x14ac:dyDescent="0.2">
      <c r="A2675" s="29"/>
      <c r="B2675" s="101"/>
      <c r="C2675" s="352"/>
      <c r="E2675" s="108"/>
      <c r="F2675" s="149"/>
      <c r="G2675" s="353"/>
    </row>
    <row r="2676" spans="1:7" x14ac:dyDescent="0.2">
      <c r="A2676" s="61"/>
      <c r="B2676" s="101"/>
      <c r="C2676" s="41"/>
      <c r="D2676" s="364"/>
      <c r="E2676" s="108"/>
      <c r="F2676" s="149"/>
      <c r="G2676" s="353"/>
    </row>
    <row r="2677" spans="1:7" ht="13.5" thickBot="1" x14ac:dyDescent="0.25">
      <c r="A2677" s="212"/>
      <c r="B2677" s="132"/>
      <c r="C2677" s="115"/>
      <c r="D2677" s="115"/>
      <c r="E2677" s="132"/>
      <c r="F2677" s="49" t="s">
        <v>15</v>
      </c>
      <c r="G2677" s="213">
        <f>SUM(G2643:G2676)</f>
        <v>49500</v>
      </c>
    </row>
    <row r="2678" spans="1:7" ht="13.5" thickTop="1" x14ac:dyDescent="0.2">
      <c r="A2678" s="1149" t="s">
        <v>2559</v>
      </c>
      <c r="B2678" s="1150"/>
      <c r="C2678" s="1150"/>
      <c r="D2678" s="1150"/>
      <c r="E2678" s="1150"/>
      <c r="F2678" s="1150"/>
      <c r="G2678" s="1151"/>
    </row>
    <row r="2679" spans="1:7" ht="13.5" thickBot="1" x14ac:dyDescent="0.25">
      <c r="A2679" s="359" t="s">
        <v>8</v>
      </c>
      <c r="B2679" s="103"/>
      <c r="C2679" s="1204" t="s">
        <v>8</v>
      </c>
      <c r="D2679" s="1204"/>
      <c r="E2679" s="1204"/>
      <c r="F2679" s="1204"/>
      <c r="G2679" s="1232"/>
    </row>
    <row r="2680" spans="1:7" ht="13.5" thickTop="1" x14ac:dyDescent="0.2">
      <c r="A2680" s="1130"/>
      <c r="B2680" s="1131"/>
      <c r="C2680" s="1131"/>
      <c r="D2680" s="57" t="s">
        <v>11</v>
      </c>
      <c r="E2680" s="1132" t="s">
        <v>12</v>
      </c>
      <c r="F2680" s="1132"/>
      <c r="G2680" s="1133"/>
    </row>
    <row r="2681" spans="1:7" x14ac:dyDescent="0.2">
      <c r="A2681" s="1134" t="s">
        <v>17</v>
      </c>
      <c r="B2681" s="1135"/>
      <c r="C2681" s="1135"/>
      <c r="D2681" s="39"/>
      <c r="E2681" s="1136"/>
      <c r="F2681" s="1137"/>
      <c r="G2681" s="1138"/>
    </row>
    <row r="2682" spans="1:7" x14ac:dyDescent="0.2">
      <c r="A2682" s="1134" t="s">
        <v>38</v>
      </c>
      <c r="B2682" s="1135"/>
      <c r="C2682" s="1135"/>
      <c r="D2682" s="73" t="s">
        <v>478</v>
      </c>
      <c r="E2682" s="1139" t="s">
        <v>142</v>
      </c>
      <c r="F2682" s="1139"/>
      <c r="G2682" s="1140"/>
    </row>
    <row r="2683" spans="1:7" ht="13.5" thickBot="1" x14ac:dyDescent="0.25">
      <c r="A2683" s="1141" t="s">
        <v>39</v>
      </c>
      <c r="B2683" s="1142"/>
      <c r="C2683" s="1142"/>
      <c r="D2683" s="91" t="s">
        <v>479</v>
      </c>
      <c r="E2683" s="1143" t="s">
        <v>0</v>
      </c>
      <c r="F2683" s="1143"/>
      <c r="G2683" s="1144"/>
    </row>
    <row r="2684" spans="1:7" ht="16.5" x14ac:dyDescent="0.25">
      <c r="A2684" s="1152" t="s">
        <v>29</v>
      </c>
      <c r="B2684" s="1153"/>
      <c r="C2684" s="1153"/>
      <c r="D2684" s="1153"/>
      <c r="E2684" s="1153"/>
      <c r="F2684" s="1153"/>
      <c r="G2684" s="1154"/>
    </row>
    <row r="2685" spans="1:7" x14ac:dyDescent="0.2">
      <c r="A2685" s="1155" t="s">
        <v>48</v>
      </c>
      <c r="B2685" s="1156"/>
      <c r="C2685" s="1156"/>
      <c r="D2685" s="1156"/>
      <c r="E2685" s="1156"/>
      <c r="F2685" s="1156"/>
      <c r="G2685" s="1157"/>
    </row>
    <row r="2686" spans="1:7" x14ac:dyDescent="0.2">
      <c r="A2686" s="1158" t="s">
        <v>49</v>
      </c>
      <c r="B2686" s="1159"/>
      <c r="C2686" s="1159"/>
      <c r="D2686" s="1159"/>
      <c r="E2686" s="1159"/>
      <c r="F2686" s="1159"/>
      <c r="G2686" s="1160"/>
    </row>
    <row r="2687" spans="1:7" x14ac:dyDescent="0.2">
      <c r="A2687" s="6"/>
      <c r="B2687" s="99"/>
      <c r="C2687" s="8"/>
      <c r="D2687" s="9"/>
      <c r="E2687" s="99"/>
      <c r="F2687" s="10"/>
      <c r="G2687" s="373" t="s">
        <v>411</v>
      </c>
    </row>
    <row r="2688" spans="1:7" x14ac:dyDescent="0.2">
      <c r="A2688" s="12" t="s">
        <v>1</v>
      </c>
      <c r="B2688" s="13"/>
      <c r="C2688" s="14" t="s">
        <v>36</v>
      </c>
      <c r="D2688" s="13"/>
      <c r="E2688" s="343" t="s">
        <v>2710</v>
      </c>
      <c r="F2688" s="98"/>
      <c r="G2688" s="344" t="s">
        <v>2698</v>
      </c>
    </row>
    <row r="2689" spans="1:13" x14ac:dyDescent="0.2">
      <c r="A2689" s="17" t="s">
        <v>8</v>
      </c>
      <c r="B2689" s="100"/>
      <c r="C2689" s="19"/>
      <c r="D2689" s="4"/>
      <c r="E2689" s="1145"/>
      <c r="F2689" s="1146"/>
      <c r="G2689" s="20"/>
    </row>
    <row r="2690" spans="1:13" x14ac:dyDescent="0.2">
      <c r="A2690" s="21" t="s">
        <v>37</v>
      </c>
      <c r="B2690" s="22"/>
      <c r="C2690" s="22"/>
      <c r="D2690" s="22"/>
      <c r="E2690" s="23" t="s">
        <v>46</v>
      </c>
      <c r="F2690" s="24"/>
      <c r="G2690" s="20" t="s">
        <v>50</v>
      </c>
    </row>
    <row r="2691" spans="1:13" x14ac:dyDescent="0.2">
      <c r="A2691" s="6"/>
      <c r="B2691" s="99"/>
      <c r="C2691" s="8"/>
      <c r="D2691" s="8"/>
      <c r="E2691" s="1147"/>
      <c r="F2691" s="1148"/>
      <c r="G2691" s="25"/>
    </row>
    <row r="2692" spans="1:13" ht="26.25" thickBot="1" x14ac:dyDescent="0.25">
      <c r="A2692" s="210" t="s">
        <v>47</v>
      </c>
      <c r="B2692" s="28" t="s">
        <v>23</v>
      </c>
      <c r="C2692" s="28" t="s">
        <v>34</v>
      </c>
      <c r="D2692" s="110" t="s">
        <v>53</v>
      </c>
      <c r="E2692" s="114" t="s">
        <v>54</v>
      </c>
      <c r="F2692" s="111" t="s">
        <v>55</v>
      </c>
      <c r="G2692" s="112" t="s">
        <v>35</v>
      </c>
    </row>
    <row r="2693" spans="1:13" ht="13.5" thickTop="1" x14ac:dyDescent="0.2">
      <c r="A2693" s="631" t="s">
        <v>8</v>
      </c>
      <c r="B2693" s="635"/>
      <c r="C2693" s="635" t="s">
        <v>8</v>
      </c>
      <c r="D2693" s="576" t="s">
        <v>2649</v>
      </c>
      <c r="E2693" s="388" t="s">
        <v>8</v>
      </c>
      <c r="F2693" s="752" t="s">
        <v>8</v>
      </c>
      <c r="G2693" s="754" t="s">
        <v>8</v>
      </c>
    </row>
    <row r="2694" spans="1:13" x14ac:dyDescent="0.2">
      <c r="A2694" s="760"/>
      <c r="B2694" s="761"/>
      <c r="C2694" s="761"/>
      <c r="D2694" s="762" t="s">
        <v>795</v>
      </c>
      <c r="E2694" s="748"/>
      <c r="F2694" s="763"/>
      <c r="G2694" s="764"/>
    </row>
    <row r="2695" spans="1:13" x14ac:dyDescent="0.2">
      <c r="A2695" s="760"/>
      <c r="B2695" s="761"/>
      <c r="C2695" s="761"/>
      <c r="D2695" s="762"/>
      <c r="E2695" s="748"/>
      <c r="F2695" s="763"/>
      <c r="G2695" s="764"/>
    </row>
    <row r="2696" spans="1:13" x14ac:dyDescent="0.2">
      <c r="A2696" s="345"/>
      <c r="B2696" s="389"/>
      <c r="C2696" s="352"/>
      <c r="D2696" s="357" t="s">
        <v>433</v>
      </c>
      <c r="E2696" s="390"/>
      <c r="F2696" s="384"/>
      <c r="G2696" s="353"/>
      <c r="M2696" s="411" t="s">
        <v>8</v>
      </c>
    </row>
    <row r="2697" spans="1:13" x14ac:dyDescent="0.2">
      <c r="A2697" s="345">
        <v>1</v>
      </c>
      <c r="B2697" s="389"/>
      <c r="C2697" s="352" t="s">
        <v>300</v>
      </c>
      <c r="D2697" s="357" t="s">
        <v>2650</v>
      </c>
      <c r="E2697" s="390">
        <v>40</v>
      </c>
      <c r="F2697" s="384">
        <v>3500</v>
      </c>
      <c r="G2697" s="353">
        <f>F2697*E2697</f>
        <v>140000</v>
      </c>
    </row>
    <row r="2698" spans="1:13" x14ac:dyDescent="0.2">
      <c r="A2698" s="345"/>
      <c r="B2698" s="391"/>
      <c r="C2698" s="366"/>
      <c r="D2698" s="364" t="s">
        <v>2651</v>
      </c>
      <c r="E2698" s="388"/>
      <c r="F2698" s="560"/>
      <c r="G2698" s="353"/>
    </row>
    <row r="2699" spans="1:13" x14ac:dyDescent="0.2">
      <c r="A2699" s="345"/>
      <c r="B2699" s="755"/>
      <c r="C2699" s="756"/>
      <c r="D2699" s="757" t="s">
        <v>2652</v>
      </c>
      <c r="E2699" s="758"/>
      <c r="F2699" s="759"/>
      <c r="G2699" s="353"/>
    </row>
    <row r="2700" spans="1:13" x14ac:dyDescent="0.2">
      <c r="A2700" s="345"/>
      <c r="B2700" s="755"/>
      <c r="C2700" s="756"/>
      <c r="D2700" s="757" t="s">
        <v>2653</v>
      </c>
      <c r="E2700" s="758"/>
      <c r="F2700" s="759"/>
      <c r="G2700" s="353"/>
    </row>
    <row r="2701" spans="1:13" x14ac:dyDescent="0.2">
      <c r="A2701" s="345"/>
      <c r="B2701" s="755"/>
      <c r="C2701" s="756"/>
      <c r="D2701" s="757" t="s">
        <v>2654</v>
      </c>
      <c r="E2701" s="758"/>
      <c r="F2701" s="759"/>
      <c r="G2701" s="353"/>
    </row>
    <row r="2702" spans="1:13" x14ac:dyDescent="0.2">
      <c r="A2702" s="345"/>
      <c r="B2702" s="382"/>
      <c r="C2702" s="352"/>
      <c r="D2702" s="682" t="s">
        <v>2655</v>
      </c>
      <c r="E2702" s="395"/>
      <c r="F2702" s="432"/>
      <c r="G2702" s="353"/>
      <c r="J2702" s="214"/>
      <c r="K2702" s="214"/>
    </row>
    <row r="2703" spans="1:13" x14ac:dyDescent="0.2">
      <c r="A2703" s="345"/>
      <c r="B2703" s="394"/>
      <c r="C2703" s="352"/>
      <c r="D2703" s="357" t="s">
        <v>2656</v>
      </c>
      <c r="E2703" s="395"/>
      <c r="F2703" s="432"/>
      <c r="G2703" s="353"/>
      <c r="J2703" s="214"/>
      <c r="K2703" s="214"/>
    </row>
    <row r="2704" spans="1:13" x14ac:dyDescent="0.2">
      <c r="A2704" s="345"/>
      <c r="B2704" s="397"/>
      <c r="C2704" s="352"/>
      <c r="D2704" s="357" t="s">
        <v>2657</v>
      </c>
      <c r="E2704" s="398"/>
      <c r="F2704" s="432"/>
      <c r="G2704" s="353"/>
      <c r="J2704" s="214"/>
      <c r="K2704" s="214"/>
    </row>
    <row r="2705" spans="1:12" x14ac:dyDescent="0.2">
      <c r="A2705" s="345"/>
      <c r="B2705" s="397"/>
      <c r="C2705" s="352"/>
      <c r="D2705" s="365" t="s">
        <v>2658</v>
      </c>
      <c r="E2705" s="398"/>
      <c r="F2705" s="432"/>
      <c r="G2705" s="353"/>
      <c r="I2705" s="411"/>
      <c r="J2705" s="418"/>
      <c r="K2705" s="214"/>
    </row>
    <row r="2706" spans="1:12" x14ac:dyDescent="0.2">
      <c r="A2706" s="345"/>
      <c r="B2706" s="382"/>
      <c r="C2706" s="352"/>
      <c r="D2706" s="365" t="s">
        <v>2659</v>
      </c>
      <c r="E2706" s="388"/>
      <c r="F2706" s="432"/>
      <c r="G2706" s="353"/>
      <c r="K2706" s="215"/>
    </row>
    <row r="2707" spans="1:12" x14ac:dyDescent="0.2">
      <c r="A2707" s="345"/>
      <c r="B2707" s="382"/>
      <c r="C2707" s="352"/>
      <c r="D2707" s="364" t="s">
        <v>2660</v>
      </c>
      <c r="E2707" s="398"/>
      <c r="F2707" s="432"/>
      <c r="G2707" s="353"/>
    </row>
    <row r="2708" spans="1:12" x14ac:dyDescent="0.2">
      <c r="A2708" s="345"/>
      <c r="B2708" s="394"/>
      <c r="C2708" s="352"/>
      <c r="D2708" s="365" t="s">
        <v>2661</v>
      </c>
      <c r="E2708" s="395"/>
      <c r="F2708" s="561"/>
      <c r="G2708" s="353"/>
      <c r="L2708" s="411"/>
    </row>
    <row r="2709" spans="1:12" x14ac:dyDescent="0.2">
      <c r="A2709" s="345"/>
      <c r="B2709" s="389"/>
      <c r="C2709" s="352"/>
      <c r="D2709" s="365" t="s">
        <v>2662</v>
      </c>
      <c r="E2709" s="395"/>
      <c r="F2709" s="561"/>
      <c r="G2709" s="353"/>
    </row>
    <row r="2710" spans="1:12" x14ac:dyDescent="0.2">
      <c r="A2710" s="29"/>
      <c r="B2710" s="101"/>
      <c r="C2710" s="41"/>
      <c r="D2710" s="357" t="s">
        <v>2663</v>
      </c>
      <c r="E2710" s="104"/>
      <c r="F2710" s="279"/>
      <c r="G2710" s="353"/>
    </row>
    <row r="2711" spans="1:12" x14ac:dyDescent="0.2">
      <c r="A2711" s="29"/>
      <c r="B2711" s="101"/>
      <c r="C2711" s="352"/>
      <c r="D2711" s="365" t="s">
        <v>2664</v>
      </c>
      <c r="E2711" s="104"/>
      <c r="F2711" s="279"/>
      <c r="G2711" s="353"/>
    </row>
    <row r="2712" spans="1:12" x14ac:dyDescent="0.2">
      <c r="A2712" s="29"/>
      <c r="B2712" s="101"/>
      <c r="C2712" s="352"/>
      <c r="D2712" s="365" t="s">
        <v>8</v>
      </c>
      <c r="E2712" s="104"/>
      <c r="F2712" s="279"/>
      <c r="G2712" s="353"/>
    </row>
    <row r="2713" spans="1:12" x14ac:dyDescent="0.2">
      <c r="A2713" s="29"/>
      <c r="B2713" s="646"/>
      <c r="C2713" s="656"/>
      <c r="D2713" s="365" t="s">
        <v>435</v>
      </c>
      <c r="E2713" s="649"/>
      <c r="F2713" s="789"/>
      <c r="G2713" s="353"/>
    </row>
    <row r="2714" spans="1:12" x14ac:dyDescent="0.2">
      <c r="A2714" s="29">
        <v>2</v>
      </c>
      <c r="B2714" s="101"/>
      <c r="C2714" s="352" t="s">
        <v>300</v>
      </c>
      <c r="D2714" s="365" t="s">
        <v>2665</v>
      </c>
      <c r="E2714" s="104">
        <v>40</v>
      </c>
      <c r="F2714" s="279">
        <v>3500</v>
      </c>
      <c r="G2714" s="353">
        <f>F2714*E2714</f>
        <v>140000</v>
      </c>
    </row>
    <row r="2715" spans="1:12" x14ac:dyDescent="0.2">
      <c r="A2715" s="29"/>
      <c r="B2715" s="101"/>
      <c r="C2715" s="41"/>
      <c r="D2715" s="365" t="s">
        <v>2666</v>
      </c>
      <c r="E2715" s="104"/>
      <c r="F2715" s="279"/>
      <c r="G2715" s="353"/>
    </row>
    <row r="2716" spans="1:12" x14ac:dyDescent="0.2">
      <c r="A2716" s="29"/>
      <c r="B2716" s="101"/>
      <c r="C2716" s="352"/>
      <c r="D2716" s="357" t="s">
        <v>2667</v>
      </c>
      <c r="E2716" s="108"/>
      <c r="F2716" s="69"/>
      <c r="G2716" s="353"/>
    </row>
    <row r="2717" spans="1:12" x14ac:dyDescent="0.2">
      <c r="A2717" s="29"/>
      <c r="B2717" s="101"/>
      <c r="C2717" s="41"/>
      <c r="D2717" s="364" t="s">
        <v>2668</v>
      </c>
      <c r="E2717" s="153"/>
      <c r="F2717" s="69"/>
      <c r="G2717" s="353"/>
    </row>
    <row r="2718" spans="1:12" x14ac:dyDescent="0.2">
      <c r="A2718" s="29"/>
      <c r="B2718" s="101"/>
      <c r="C2718" s="352"/>
      <c r="D2718" s="400" t="s">
        <v>2669</v>
      </c>
      <c r="E2718" s="102"/>
      <c r="F2718" s="69"/>
      <c r="G2718" s="353"/>
    </row>
    <row r="2719" spans="1:12" x14ac:dyDescent="0.2">
      <c r="A2719" s="29"/>
      <c r="B2719" s="101"/>
      <c r="C2719" s="352"/>
      <c r="D2719" s="400" t="s">
        <v>2670</v>
      </c>
      <c r="E2719" s="102"/>
      <c r="F2719" s="69"/>
      <c r="G2719" s="353"/>
    </row>
    <row r="2720" spans="1:12" x14ac:dyDescent="0.2">
      <c r="A2720" s="29"/>
      <c r="B2720" s="101"/>
      <c r="C2720" s="31"/>
      <c r="D2720" s="400" t="s">
        <v>2671</v>
      </c>
      <c r="E2720" s="131"/>
      <c r="F2720" s="280"/>
      <c r="G2720" s="353"/>
    </row>
    <row r="2721" spans="1:7" x14ac:dyDescent="0.2">
      <c r="A2721" s="29"/>
      <c r="B2721" s="101"/>
      <c r="C2721" s="352"/>
      <c r="D2721" s="364" t="s">
        <v>2672</v>
      </c>
      <c r="E2721" s="108"/>
      <c r="F2721" s="276"/>
      <c r="G2721" s="353"/>
    </row>
    <row r="2722" spans="1:7" x14ac:dyDescent="0.2">
      <c r="A2722" s="29"/>
      <c r="B2722" s="101"/>
      <c r="C2722" s="41"/>
      <c r="D2722" s="364" t="s">
        <v>2673</v>
      </c>
      <c r="E2722" s="108"/>
      <c r="F2722" s="276"/>
      <c r="G2722" s="353"/>
    </row>
    <row r="2723" spans="1:7" x14ac:dyDescent="0.2">
      <c r="A2723" s="29"/>
      <c r="B2723" s="101"/>
      <c r="C2723" s="352"/>
      <c r="D2723" s="785" t="s">
        <v>2660</v>
      </c>
      <c r="E2723" s="108"/>
      <c r="F2723" s="149"/>
      <c r="G2723" s="353"/>
    </row>
    <row r="2724" spans="1:7" x14ac:dyDescent="0.2">
      <c r="A2724" s="29"/>
      <c r="B2724" s="646"/>
      <c r="C2724" s="656"/>
      <c r="D2724" s="784"/>
      <c r="E2724" s="745"/>
      <c r="F2724" s="746"/>
      <c r="G2724" s="353"/>
    </row>
    <row r="2725" spans="1:7" x14ac:dyDescent="0.2">
      <c r="A2725" s="61"/>
      <c r="B2725" s="101"/>
      <c r="C2725" s="41"/>
      <c r="D2725" s="357"/>
      <c r="E2725" s="108"/>
      <c r="F2725" s="149"/>
      <c r="G2725" s="353"/>
    </row>
    <row r="2726" spans="1:7" ht="13.5" thickBot="1" x14ac:dyDescent="0.25">
      <c r="A2726" s="212"/>
      <c r="B2726" s="132"/>
      <c r="C2726" s="115"/>
      <c r="D2726" s="115"/>
      <c r="E2726" s="132"/>
      <c r="F2726" s="49" t="s">
        <v>158</v>
      </c>
      <c r="G2726" s="213">
        <f>SUM(G2693:G2725)</f>
        <v>280000</v>
      </c>
    </row>
    <row r="2727" spans="1:7" ht="13.5" thickTop="1" x14ac:dyDescent="0.2">
      <c r="A2727" s="1171" t="s">
        <v>2674</v>
      </c>
      <c r="B2727" s="1172"/>
      <c r="C2727" s="1172"/>
      <c r="D2727" s="1172"/>
      <c r="E2727" s="1172"/>
      <c r="F2727" s="1172"/>
      <c r="G2727" s="1173"/>
    </row>
    <row r="2728" spans="1:7" ht="13.5" thickBot="1" x14ac:dyDescent="0.25">
      <c r="A2728" s="444" t="s">
        <v>8</v>
      </c>
      <c r="B2728" s="445"/>
      <c r="C2728" s="1174" t="s">
        <v>2675</v>
      </c>
      <c r="D2728" s="1174"/>
      <c r="E2728" s="1174"/>
      <c r="F2728" s="1174"/>
      <c r="G2728" s="1175"/>
    </row>
    <row r="2729" spans="1:7" ht="13.5" thickTop="1" x14ac:dyDescent="0.2">
      <c r="A2729" s="1130"/>
      <c r="B2729" s="1131"/>
      <c r="C2729" s="1131"/>
      <c r="D2729" s="57" t="s">
        <v>11</v>
      </c>
      <c r="E2729" s="1132" t="s">
        <v>12</v>
      </c>
      <c r="F2729" s="1132"/>
      <c r="G2729" s="1133"/>
    </row>
    <row r="2730" spans="1:7" x14ac:dyDescent="0.2">
      <c r="A2730" s="1134" t="s">
        <v>17</v>
      </c>
      <c r="B2730" s="1135"/>
      <c r="C2730" s="1135"/>
      <c r="D2730" s="39"/>
      <c r="E2730" s="1136"/>
      <c r="F2730" s="1137"/>
      <c r="G2730" s="1138"/>
    </row>
    <row r="2731" spans="1:7" x14ac:dyDescent="0.2">
      <c r="A2731" s="1134" t="s">
        <v>38</v>
      </c>
      <c r="B2731" s="1135"/>
      <c r="C2731" s="1135"/>
      <c r="D2731" s="73" t="s">
        <v>478</v>
      </c>
      <c r="E2731" s="1139" t="s">
        <v>142</v>
      </c>
      <c r="F2731" s="1139"/>
      <c r="G2731" s="1140"/>
    </row>
    <row r="2732" spans="1:7" ht="13.5" thickBot="1" x14ac:dyDescent="0.25">
      <c r="A2732" s="1141" t="s">
        <v>39</v>
      </c>
      <c r="B2732" s="1142"/>
      <c r="C2732" s="1142"/>
      <c r="D2732" s="91" t="s">
        <v>479</v>
      </c>
      <c r="E2732" s="1143" t="s">
        <v>0</v>
      </c>
      <c r="F2732" s="1143"/>
      <c r="G2732" s="1144"/>
    </row>
    <row r="2733" spans="1:7" ht="16.5" x14ac:dyDescent="0.25">
      <c r="A2733" s="1152" t="s">
        <v>29</v>
      </c>
      <c r="B2733" s="1153"/>
      <c r="C2733" s="1153"/>
      <c r="D2733" s="1153"/>
      <c r="E2733" s="1153"/>
      <c r="F2733" s="1153"/>
      <c r="G2733" s="1154"/>
    </row>
    <row r="2734" spans="1:7" x14ac:dyDescent="0.2">
      <c r="A2734" s="1155" t="s">
        <v>48</v>
      </c>
      <c r="B2734" s="1156"/>
      <c r="C2734" s="1156"/>
      <c r="D2734" s="1156"/>
      <c r="E2734" s="1156"/>
      <c r="F2734" s="1156"/>
      <c r="G2734" s="1157"/>
    </row>
    <row r="2735" spans="1:7" x14ac:dyDescent="0.2">
      <c r="A2735" s="1158" t="s">
        <v>49</v>
      </c>
      <c r="B2735" s="1159"/>
      <c r="C2735" s="1159"/>
      <c r="D2735" s="1159"/>
      <c r="E2735" s="1159"/>
      <c r="F2735" s="1159"/>
      <c r="G2735" s="1160"/>
    </row>
    <row r="2736" spans="1:7" x14ac:dyDescent="0.2">
      <c r="A2736" s="6"/>
      <c r="B2736" s="99"/>
      <c r="C2736" s="8"/>
      <c r="D2736" s="9"/>
      <c r="E2736" s="99"/>
      <c r="F2736" s="10"/>
      <c r="G2736" s="373" t="s">
        <v>412</v>
      </c>
    </row>
    <row r="2737" spans="1:10" x14ac:dyDescent="0.2">
      <c r="A2737" s="12" t="s">
        <v>1</v>
      </c>
      <c r="B2737" s="13"/>
      <c r="C2737" s="14" t="s">
        <v>36</v>
      </c>
      <c r="D2737" s="13"/>
      <c r="E2737" s="343" t="s">
        <v>2710</v>
      </c>
      <c r="F2737" s="98"/>
      <c r="G2737" s="344" t="s">
        <v>2698</v>
      </c>
    </row>
    <row r="2738" spans="1:10" x14ac:dyDescent="0.2">
      <c r="A2738" s="17" t="s">
        <v>8</v>
      </c>
      <c r="B2738" s="100"/>
      <c r="C2738" s="19"/>
      <c r="D2738" s="4"/>
      <c r="E2738" s="1145"/>
      <c r="F2738" s="1146"/>
      <c r="G2738" s="20"/>
    </row>
    <row r="2739" spans="1:10" x14ac:dyDescent="0.2">
      <c r="A2739" s="21" t="s">
        <v>37</v>
      </c>
      <c r="B2739" s="22"/>
      <c r="C2739" s="22"/>
      <c r="D2739" s="22"/>
      <c r="E2739" s="23" t="s">
        <v>46</v>
      </c>
      <c r="F2739" s="24"/>
      <c r="G2739" s="20" t="s">
        <v>50</v>
      </c>
    </row>
    <row r="2740" spans="1:10" x14ac:dyDescent="0.2">
      <c r="A2740" s="6"/>
      <c r="B2740" s="99"/>
      <c r="C2740" s="8"/>
      <c r="D2740" s="8"/>
      <c r="E2740" s="1147"/>
      <c r="F2740" s="1148"/>
      <c r="G2740" s="25"/>
    </row>
    <row r="2741" spans="1:10" ht="26.25" thickBot="1" x14ac:dyDescent="0.25">
      <c r="A2741" s="210" t="s">
        <v>47</v>
      </c>
      <c r="B2741" s="28" t="s">
        <v>23</v>
      </c>
      <c r="C2741" s="28" t="s">
        <v>34</v>
      </c>
      <c r="D2741" s="110" t="s">
        <v>53</v>
      </c>
      <c r="E2741" s="114" t="s">
        <v>54</v>
      </c>
      <c r="F2741" s="111" t="s">
        <v>55</v>
      </c>
      <c r="G2741" s="112" t="s">
        <v>35</v>
      </c>
    </row>
    <row r="2742" spans="1:10" ht="13.5" thickTop="1" x14ac:dyDescent="0.2">
      <c r="A2742" s="631" t="s">
        <v>8</v>
      </c>
      <c r="B2742" s="635"/>
      <c r="C2742" s="635"/>
      <c r="D2742" s="782" t="s">
        <v>160</v>
      </c>
      <c r="E2742" s="388"/>
      <c r="F2742" s="752"/>
      <c r="G2742" s="783">
        <f>G2726</f>
        <v>280000</v>
      </c>
    </row>
    <row r="2743" spans="1:10" x14ac:dyDescent="0.2">
      <c r="A2743" s="760"/>
      <c r="B2743" s="761"/>
      <c r="C2743" s="761"/>
      <c r="D2743" s="784" t="s">
        <v>2676</v>
      </c>
      <c r="E2743" s="748"/>
      <c r="F2743" s="763"/>
      <c r="G2743" s="764"/>
    </row>
    <row r="2744" spans="1:10" x14ac:dyDescent="0.2">
      <c r="A2744" s="345"/>
      <c r="B2744" s="520"/>
      <c r="C2744" s="346"/>
      <c r="D2744" s="747" t="s">
        <v>2677</v>
      </c>
      <c r="E2744" s="750"/>
      <c r="F2744" s="753"/>
      <c r="G2744" s="353"/>
      <c r="J2744" s="747" t="s">
        <v>2700</v>
      </c>
    </row>
    <row r="2745" spans="1:10" x14ac:dyDescent="0.2">
      <c r="A2745" s="345"/>
      <c r="B2745" s="382"/>
      <c r="C2745" s="352"/>
      <c r="D2745" s="351" t="s">
        <v>2678</v>
      </c>
      <c r="E2745" s="388"/>
      <c r="F2745" s="563"/>
      <c r="G2745" s="353"/>
      <c r="J2745" s="351"/>
    </row>
    <row r="2746" spans="1:10" x14ac:dyDescent="0.2">
      <c r="A2746" s="345"/>
      <c r="B2746" s="389"/>
      <c r="C2746" s="352"/>
      <c r="D2746" s="357" t="s">
        <v>2679</v>
      </c>
      <c r="E2746" s="751"/>
      <c r="F2746" s="432"/>
      <c r="G2746" s="353"/>
      <c r="J2746" s="357" t="s">
        <v>2701</v>
      </c>
    </row>
    <row r="2747" spans="1:10" x14ac:dyDescent="0.2">
      <c r="A2747" s="345"/>
      <c r="B2747" s="389"/>
      <c r="C2747" s="352"/>
      <c r="D2747" s="357"/>
      <c r="E2747" s="390"/>
      <c r="F2747" s="432"/>
      <c r="G2747" s="353"/>
    </row>
    <row r="2748" spans="1:10" x14ac:dyDescent="0.2">
      <c r="A2748" s="345"/>
      <c r="B2748" s="389"/>
      <c r="C2748" s="352"/>
      <c r="D2748" s="357" t="s">
        <v>2700</v>
      </c>
      <c r="E2748" s="390"/>
      <c r="F2748" s="384"/>
      <c r="G2748" s="353"/>
    </row>
    <row r="2749" spans="1:10" x14ac:dyDescent="0.2">
      <c r="A2749" s="345"/>
      <c r="B2749" s="389"/>
      <c r="C2749" s="352"/>
      <c r="D2749" s="357"/>
      <c r="E2749" s="390"/>
      <c r="F2749" s="384"/>
      <c r="G2749" s="353"/>
    </row>
    <row r="2750" spans="1:10" x14ac:dyDescent="0.2">
      <c r="A2750" s="345"/>
      <c r="B2750" s="391"/>
      <c r="C2750" s="366"/>
      <c r="D2750" s="364" t="s">
        <v>2529</v>
      </c>
      <c r="E2750" s="388"/>
      <c r="F2750" s="560"/>
      <c r="G2750" s="353"/>
    </row>
    <row r="2751" spans="1:10" x14ac:dyDescent="0.2">
      <c r="A2751" s="345"/>
      <c r="B2751" s="755"/>
      <c r="C2751" s="756"/>
      <c r="D2751" s="757" t="s">
        <v>2702</v>
      </c>
      <c r="E2751" s="758"/>
      <c r="F2751" s="759"/>
      <c r="G2751" s="353"/>
    </row>
    <row r="2752" spans="1:10" x14ac:dyDescent="0.2">
      <c r="A2752" s="345"/>
      <c r="B2752" s="755"/>
      <c r="C2752" s="756"/>
      <c r="D2752" s="757" t="s">
        <v>2703</v>
      </c>
      <c r="E2752" s="758"/>
      <c r="F2752" s="759"/>
      <c r="G2752" s="353"/>
    </row>
    <row r="2753" spans="1:7" x14ac:dyDescent="0.2">
      <c r="A2753" s="345"/>
      <c r="B2753" s="755"/>
      <c r="C2753" s="756"/>
      <c r="D2753" s="757" t="s">
        <v>2704</v>
      </c>
      <c r="E2753" s="758"/>
      <c r="F2753" s="759"/>
      <c r="G2753" s="353"/>
    </row>
    <row r="2754" spans="1:7" x14ac:dyDescent="0.2">
      <c r="A2754" s="345"/>
      <c r="B2754" s="382"/>
      <c r="C2754" s="352"/>
      <c r="D2754" s="682" t="s">
        <v>2705</v>
      </c>
      <c r="E2754" s="395"/>
      <c r="F2754" s="432"/>
      <c r="G2754" s="353"/>
    </row>
    <row r="2755" spans="1:7" x14ac:dyDescent="0.2">
      <c r="A2755" s="345"/>
      <c r="B2755" s="394"/>
      <c r="C2755" s="352"/>
      <c r="D2755" s="357" t="s">
        <v>2706</v>
      </c>
      <c r="E2755" s="395"/>
      <c r="F2755" s="432"/>
      <c r="G2755" s="353"/>
    </row>
    <row r="2756" spans="1:7" x14ac:dyDescent="0.2">
      <c r="A2756" s="345"/>
      <c r="B2756" s="397"/>
      <c r="C2756" s="352"/>
      <c r="D2756" s="357" t="s">
        <v>2707</v>
      </c>
      <c r="E2756" s="398"/>
      <c r="F2756" s="432"/>
      <c r="G2756" s="353"/>
    </row>
    <row r="2757" spans="1:7" x14ac:dyDescent="0.2">
      <c r="A2757" s="345"/>
      <c r="B2757" s="397"/>
      <c r="C2757" s="352"/>
      <c r="D2757" s="365" t="s">
        <v>2708</v>
      </c>
      <c r="E2757" s="398"/>
      <c r="F2757" s="432"/>
      <c r="G2757" s="353"/>
    </row>
    <row r="2758" spans="1:7" x14ac:dyDescent="0.2">
      <c r="A2758" s="345"/>
      <c r="B2758" s="382"/>
      <c r="C2758" s="352"/>
      <c r="D2758" s="365" t="s">
        <v>2709</v>
      </c>
      <c r="E2758" s="388"/>
      <c r="F2758" s="432"/>
      <c r="G2758" s="353"/>
    </row>
    <row r="2759" spans="1:7" x14ac:dyDescent="0.2">
      <c r="A2759" s="345"/>
      <c r="B2759" s="382"/>
      <c r="C2759" s="352"/>
      <c r="D2759" s="364"/>
      <c r="E2759" s="398"/>
      <c r="F2759" s="432"/>
      <c r="G2759" s="353"/>
    </row>
    <row r="2760" spans="1:7" x14ac:dyDescent="0.2">
      <c r="A2760" s="345"/>
      <c r="B2760" s="394"/>
      <c r="C2760" s="352"/>
      <c r="D2760" s="365"/>
      <c r="E2760" s="395"/>
      <c r="F2760" s="561"/>
      <c r="G2760" s="353"/>
    </row>
    <row r="2761" spans="1:7" x14ac:dyDescent="0.2">
      <c r="A2761" s="345"/>
      <c r="B2761" s="389"/>
      <c r="C2761" s="352"/>
      <c r="D2761" s="365" t="s">
        <v>150</v>
      </c>
      <c r="E2761" s="395"/>
      <c r="F2761" s="561"/>
      <c r="G2761" s="353"/>
    </row>
    <row r="2762" spans="1:7" x14ac:dyDescent="0.2">
      <c r="A2762" s="29"/>
      <c r="B2762" s="101"/>
      <c r="C2762" s="41"/>
      <c r="D2762" s="357"/>
      <c r="E2762" s="104"/>
      <c r="F2762" s="279"/>
      <c r="G2762" s="353"/>
    </row>
    <row r="2763" spans="1:7" x14ac:dyDescent="0.2">
      <c r="A2763" s="29"/>
      <c r="B2763" s="101"/>
      <c r="C2763" s="352"/>
      <c r="D2763" s="365"/>
      <c r="E2763" s="104"/>
      <c r="F2763" s="279"/>
      <c r="G2763" s="353"/>
    </row>
    <row r="2764" spans="1:7" x14ac:dyDescent="0.2">
      <c r="A2764" s="29"/>
      <c r="B2764" s="101"/>
      <c r="C2764" s="41"/>
      <c r="D2764" s="365"/>
      <c r="E2764" s="104"/>
      <c r="F2764" s="279"/>
      <c r="G2764" s="353"/>
    </row>
    <row r="2765" spans="1:7" x14ac:dyDescent="0.2">
      <c r="A2765" s="29"/>
      <c r="B2765" s="101"/>
      <c r="C2765" s="352"/>
      <c r="D2765" s="365"/>
      <c r="E2765" s="104"/>
      <c r="F2765" s="279"/>
      <c r="G2765" s="353"/>
    </row>
    <row r="2766" spans="1:7" x14ac:dyDescent="0.2">
      <c r="A2766" s="29"/>
      <c r="B2766" s="101"/>
      <c r="C2766" s="41"/>
      <c r="D2766" s="365"/>
      <c r="E2766" s="104"/>
      <c r="F2766" s="279"/>
      <c r="G2766" s="353"/>
    </row>
    <row r="2767" spans="1:7" x14ac:dyDescent="0.2">
      <c r="A2767" s="29"/>
      <c r="B2767" s="101"/>
      <c r="C2767" s="352"/>
      <c r="D2767" s="357"/>
      <c r="E2767" s="108"/>
      <c r="F2767" s="69"/>
      <c r="G2767" s="353"/>
    </row>
    <row r="2768" spans="1:7" x14ac:dyDescent="0.2">
      <c r="A2768" s="29"/>
      <c r="B2768" s="101"/>
      <c r="C2768" s="41"/>
      <c r="D2768" s="364"/>
      <c r="E2768" s="153"/>
      <c r="F2768" s="69"/>
      <c r="G2768" s="353"/>
    </row>
    <row r="2769" spans="1:15" x14ac:dyDescent="0.2">
      <c r="A2769" s="29"/>
      <c r="B2769" s="101"/>
      <c r="C2769" s="352"/>
      <c r="D2769" s="400"/>
      <c r="E2769" s="102"/>
      <c r="F2769" s="69"/>
      <c r="G2769" s="353"/>
    </row>
    <row r="2770" spans="1:15" x14ac:dyDescent="0.2">
      <c r="A2770" s="29"/>
      <c r="B2770" s="101"/>
      <c r="C2770" s="352"/>
      <c r="D2770" s="400"/>
      <c r="E2770" s="102"/>
      <c r="F2770" s="69"/>
      <c r="G2770" s="353"/>
    </row>
    <row r="2771" spans="1:15" x14ac:dyDescent="0.2">
      <c r="A2771" s="29"/>
      <c r="B2771" s="101"/>
      <c r="C2771" s="31"/>
      <c r="D2771" s="400"/>
      <c r="E2771" s="131"/>
      <c r="F2771" s="280"/>
      <c r="G2771" s="353"/>
    </row>
    <row r="2772" spans="1:15" x14ac:dyDescent="0.2">
      <c r="A2772" s="29"/>
      <c r="B2772" s="101"/>
      <c r="C2772" s="352"/>
      <c r="D2772" s="364"/>
      <c r="E2772" s="108"/>
      <c r="F2772" s="276"/>
      <c r="G2772" s="353"/>
    </row>
    <row r="2773" spans="1:15" x14ac:dyDescent="0.2">
      <c r="A2773" s="29"/>
      <c r="B2773" s="101"/>
      <c r="C2773" s="41"/>
      <c r="D2773" s="364"/>
      <c r="E2773" s="108"/>
      <c r="F2773" s="276"/>
      <c r="G2773" s="353"/>
    </row>
    <row r="2774" spans="1:15" x14ac:dyDescent="0.2">
      <c r="A2774" s="29"/>
      <c r="B2774" s="101"/>
      <c r="C2774" s="352"/>
      <c r="D2774" s="781"/>
      <c r="E2774" s="108"/>
      <c r="F2774" s="149"/>
      <c r="G2774" s="353"/>
    </row>
    <row r="2775" spans="1:15" x14ac:dyDescent="0.2">
      <c r="A2775" s="61"/>
      <c r="B2775" s="101"/>
      <c r="C2775" s="41"/>
      <c r="D2775" s="364"/>
      <c r="E2775" s="108"/>
      <c r="F2775" s="149"/>
      <c r="G2775" s="353"/>
    </row>
    <row r="2776" spans="1:15" ht="13.5" thickBot="1" x14ac:dyDescent="0.25">
      <c r="A2776" s="212"/>
      <c r="B2776" s="132"/>
      <c r="C2776" s="115"/>
      <c r="D2776" s="115"/>
      <c r="E2776" s="132"/>
      <c r="F2776" s="49" t="s">
        <v>15</v>
      </c>
      <c r="G2776" s="213">
        <f>SUM(G2742:G2775)</f>
        <v>280000</v>
      </c>
    </row>
    <row r="2777" spans="1:15" ht="13.5" thickTop="1" x14ac:dyDescent="0.2">
      <c r="A2777" s="1171" t="s">
        <v>2674</v>
      </c>
      <c r="B2777" s="1172"/>
      <c r="C2777" s="1172"/>
      <c r="D2777" s="1172"/>
      <c r="E2777" s="1172"/>
      <c r="F2777" s="1172"/>
      <c r="G2777" s="1173"/>
      <c r="I2777" s="1149"/>
      <c r="J2777" s="1186"/>
      <c r="K2777" s="1186"/>
      <c r="L2777" s="1186"/>
      <c r="M2777" s="1186"/>
      <c r="N2777" s="1186"/>
      <c r="O2777" s="1187"/>
    </row>
    <row r="2778" spans="1:15" ht="13.5" thickBot="1" x14ac:dyDescent="0.25">
      <c r="A2778" s="444" t="s">
        <v>8</v>
      </c>
      <c r="B2778" s="445"/>
      <c r="C2778" s="1174" t="s">
        <v>2675</v>
      </c>
      <c r="D2778" s="1174"/>
      <c r="E2778" s="1174"/>
      <c r="F2778" s="1174"/>
      <c r="G2778" s="1175"/>
      <c r="I2778" s="359"/>
      <c r="J2778" s="355"/>
      <c r="K2778" s="355"/>
      <c r="L2778" s="360"/>
      <c r="M2778" s="355"/>
      <c r="N2778" s="361"/>
      <c r="O2778" s="362"/>
    </row>
    <row r="2779" spans="1:15" ht="13.5" thickTop="1" x14ac:dyDescent="0.2">
      <c r="A2779" s="1130"/>
      <c r="B2779" s="1131"/>
      <c r="C2779" s="1131"/>
      <c r="D2779" s="57" t="s">
        <v>11</v>
      </c>
      <c r="E2779" s="1132" t="s">
        <v>12</v>
      </c>
      <c r="F2779" s="1132"/>
      <c r="G2779" s="1133"/>
    </row>
    <row r="2780" spans="1:15" x14ac:dyDescent="0.2">
      <c r="A2780" s="1134" t="s">
        <v>17</v>
      </c>
      <c r="B2780" s="1135"/>
      <c r="C2780" s="1135"/>
      <c r="D2780" s="39"/>
      <c r="E2780" s="1136"/>
      <c r="F2780" s="1137"/>
      <c r="G2780" s="1138"/>
    </row>
    <row r="2781" spans="1:15" x14ac:dyDescent="0.2">
      <c r="A2781" s="1134" t="s">
        <v>38</v>
      </c>
      <c r="B2781" s="1135"/>
      <c r="C2781" s="1135"/>
      <c r="D2781" s="73" t="s">
        <v>478</v>
      </c>
      <c r="E2781" s="1139" t="s">
        <v>142</v>
      </c>
      <c r="F2781" s="1139"/>
      <c r="G2781" s="1140"/>
    </row>
    <row r="2782" spans="1:15" ht="13.5" thickBot="1" x14ac:dyDescent="0.25">
      <c r="A2782" s="1141" t="s">
        <v>39</v>
      </c>
      <c r="B2782" s="1142"/>
      <c r="C2782" s="1142"/>
      <c r="D2782" s="91" t="s">
        <v>479</v>
      </c>
      <c r="E2782" s="1143" t="s">
        <v>0</v>
      </c>
      <c r="F2782" s="1143"/>
      <c r="G2782" s="1144"/>
    </row>
    <row r="2783" spans="1:15" ht="16.5" x14ac:dyDescent="0.25">
      <c r="A2783" s="1205" t="s">
        <v>29</v>
      </c>
      <c r="B2783" s="1206"/>
      <c r="C2783" s="1206"/>
      <c r="D2783" s="1206"/>
      <c r="E2783" s="1206"/>
      <c r="F2783" s="1206"/>
      <c r="G2783" s="1207"/>
    </row>
    <row r="2784" spans="1:15" x14ac:dyDescent="0.2">
      <c r="A2784" s="1208" t="s">
        <v>48</v>
      </c>
      <c r="B2784" s="1209"/>
      <c r="C2784" s="1209"/>
      <c r="D2784" s="1209"/>
      <c r="E2784" s="1209"/>
      <c r="F2784" s="1209"/>
      <c r="G2784" s="1210"/>
    </row>
    <row r="2785" spans="1:7" x14ac:dyDescent="0.2">
      <c r="A2785" s="1211" t="s">
        <v>49</v>
      </c>
      <c r="B2785" s="1212"/>
      <c r="C2785" s="1212"/>
      <c r="D2785" s="1212"/>
      <c r="E2785" s="1212"/>
      <c r="F2785" s="1212"/>
      <c r="G2785" s="1213"/>
    </row>
    <row r="2786" spans="1:7" x14ac:dyDescent="0.2">
      <c r="A2786" s="450"/>
      <c r="B2786" s="451"/>
      <c r="C2786" s="452"/>
      <c r="D2786" s="453"/>
      <c r="E2786" s="451"/>
      <c r="F2786" s="454"/>
      <c r="G2786" s="455" t="s">
        <v>20</v>
      </c>
    </row>
    <row r="2787" spans="1:7" x14ac:dyDescent="0.2">
      <c r="A2787" s="456" t="s">
        <v>1</v>
      </c>
      <c r="B2787" s="457"/>
      <c r="C2787" s="458" t="s">
        <v>36</v>
      </c>
      <c r="D2787" s="457"/>
      <c r="E2787" s="286" t="s">
        <v>2939</v>
      </c>
      <c r="F2787" s="287"/>
      <c r="G2787" s="288" t="s">
        <v>2940</v>
      </c>
    </row>
    <row r="2788" spans="1:7" x14ac:dyDescent="0.2">
      <c r="A2788" s="459" t="s">
        <v>8</v>
      </c>
      <c r="B2788" s="460"/>
      <c r="C2788" s="461"/>
      <c r="D2788" s="449"/>
      <c r="E2788" s="1214"/>
      <c r="F2788" s="1215"/>
      <c r="G2788" s="462"/>
    </row>
    <row r="2789" spans="1:7" x14ac:dyDescent="0.2">
      <c r="A2789" s="463" t="s">
        <v>37</v>
      </c>
      <c r="B2789" s="464"/>
      <c r="C2789" s="464"/>
      <c r="D2789" s="464"/>
      <c r="E2789" s="465" t="s">
        <v>46</v>
      </c>
      <c r="F2789" s="466"/>
      <c r="G2789" s="462" t="s">
        <v>50</v>
      </c>
    </row>
    <row r="2790" spans="1:7" x14ac:dyDescent="0.2">
      <c r="A2790" s="450"/>
      <c r="B2790" s="451"/>
      <c r="C2790" s="452"/>
      <c r="D2790" s="452"/>
      <c r="E2790" s="1216"/>
      <c r="F2790" s="1217"/>
      <c r="G2790" s="467"/>
    </row>
    <row r="2791" spans="1:7" ht="26.25" thickBot="1" x14ac:dyDescent="0.25">
      <c r="A2791" s="468" t="s">
        <v>47</v>
      </c>
      <c r="B2791" s="469" t="s">
        <v>23</v>
      </c>
      <c r="C2791" s="469" t="s">
        <v>34</v>
      </c>
      <c r="D2791" s="470" t="s">
        <v>53</v>
      </c>
      <c r="E2791" s="471" t="s">
        <v>54</v>
      </c>
      <c r="F2791" s="472" t="s">
        <v>55</v>
      </c>
      <c r="G2791" s="473" t="s">
        <v>35</v>
      </c>
    </row>
    <row r="2792" spans="1:7" ht="13.5" thickTop="1" x14ac:dyDescent="0.2">
      <c r="A2792" s="822"/>
      <c r="B2792" s="823"/>
      <c r="C2792" s="823"/>
      <c r="D2792" s="824" t="s">
        <v>433</v>
      </c>
      <c r="E2792" s="825"/>
      <c r="F2792" s="826"/>
      <c r="G2792" s="827"/>
    </row>
    <row r="2793" spans="1:7" x14ac:dyDescent="0.2">
      <c r="A2793" s="828">
        <v>1</v>
      </c>
      <c r="B2793" s="476"/>
      <c r="C2793" s="476" t="s">
        <v>149</v>
      </c>
      <c r="D2793" s="829" t="s">
        <v>2756</v>
      </c>
      <c r="E2793" s="830">
        <v>100</v>
      </c>
      <c r="F2793" s="831">
        <v>350</v>
      </c>
      <c r="G2793" s="832">
        <f>F2793*E2793</f>
        <v>35000</v>
      </c>
    </row>
    <row r="2794" spans="1:7" x14ac:dyDescent="0.2">
      <c r="A2794" s="828"/>
      <c r="B2794" s="476"/>
      <c r="C2794" s="476"/>
      <c r="D2794" s="833" t="s">
        <v>469</v>
      </c>
      <c r="E2794" s="830"/>
      <c r="F2794" s="831"/>
      <c r="G2794" s="832"/>
    </row>
    <row r="2795" spans="1:7" x14ac:dyDescent="0.2">
      <c r="A2795" s="474">
        <v>2</v>
      </c>
      <c r="B2795" s="834"/>
      <c r="C2795" s="216" t="s">
        <v>149</v>
      </c>
      <c r="D2795" s="835" t="s">
        <v>425</v>
      </c>
      <c r="E2795" s="836">
        <v>100</v>
      </c>
      <c r="F2795" s="837">
        <v>350</v>
      </c>
      <c r="G2795" s="220">
        <f>F2795*E2795</f>
        <v>35000</v>
      </c>
    </row>
    <row r="2796" spans="1:7" x14ac:dyDescent="0.2">
      <c r="A2796" s="662"/>
      <c r="B2796" s="838"/>
      <c r="C2796" s="839"/>
      <c r="D2796" s="840" t="s">
        <v>358</v>
      </c>
      <c r="E2796" s="841"/>
      <c r="F2796" s="842"/>
      <c r="G2796" s="663"/>
    </row>
    <row r="2797" spans="1:7" x14ac:dyDescent="0.2">
      <c r="A2797" s="843"/>
      <c r="B2797" s="844"/>
      <c r="C2797" s="844"/>
      <c r="D2797" s="829" t="s">
        <v>435</v>
      </c>
      <c r="E2797" s="845"/>
      <c r="F2797" s="846"/>
      <c r="G2797" s="847"/>
    </row>
    <row r="2798" spans="1:7" x14ac:dyDescent="0.2">
      <c r="A2798" s="828">
        <v>1</v>
      </c>
      <c r="B2798" s="476"/>
      <c r="C2798" s="476" t="s">
        <v>149</v>
      </c>
      <c r="D2798" s="829" t="s">
        <v>2756</v>
      </c>
      <c r="E2798" s="830">
        <v>100</v>
      </c>
      <c r="F2798" s="831">
        <v>350</v>
      </c>
      <c r="G2798" s="832">
        <f>F2798*E2798</f>
        <v>35000</v>
      </c>
    </row>
    <row r="2799" spans="1:7" x14ac:dyDescent="0.2">
      <c r="A2799" s="828"/>
      <c r="B2799" s="476"/>
      <c r="C2799" s="476"/>
      <c r="D2799" s="833" t="s">
        <v>469</v>
      </c>
      <c r="E2799" s="830"/>
      <c r="F2799" s="831"/>
      <c r="G2799" s="832"/>
    </row>
    <row r="2800" spans="1:7" x14ac:dyDescent="0.2">
      <c r="A2800" s="474">
        <v>2</v>
      </c>
      <c r="B2800" s="834"/>
      <c r="C2800" s="216" t="s">
        <v>149</v>
      </c>
      <c r="D2800" s="835" t="s">
        <v>425</v>
      </c>
      <c r="E2800" s="836">
        <v>100</v>
      </c>
      <c r="F2800" s="837">
        <v>350</v>
      </c>
      <c r="G2800" s="220">
        <f>F2800*E2800</f>
        <v>35000</v>
      </c>
    </row>
    <row r="2801" spans="1:9" x14ac:dyDescent="0.2">
      <c r="A2801" s="474"/>
      <c r="B2801" s="475"/>
      <c r="C2801" s="225"/>
      <c r="D2801" s="482" t="s">
        <v>358</v>
      </c>
      <c r="E2801" s="480"/>
      <c r="F2801" s="848"/>
      <c r="G2801" s="220"/>
    </row>
    <row r="2802" spans="1:9" x14ac:dyDescent="0.2">
      <c r="A2802" s="474"/>
      <c r="B2802" s="849"/>
      <c r="C2802" s="850"/>
      <c r="D2802" s="851"/>
      <c r="E2802" s="841"/>
      <c r="F2802" s="852"/>
      <c r="G2802" s="220"/>
    </row>
    <row r="2803" spans="1:9" x14ac:dyDescent="0.2">
      <c r="A2803" s="474"/>
      <c r="B2803" s="849"/>
      <c r="C2803" s="850"/>
      <c r="D2803" s="851"/>
      <c r="E2803" s="841"/>
      <c r="F2803" s="852"/>
      <c r="G2803" s="220"/>
    </row>
    <row r="2804" spans="1:9" x14ac:dyDescent="0.2">
      <c r="A2804" s="474"/>
      <c r="B2804" s="475"/>
      <c r="C2804" s="225"/>
      <c r="D2804" s="853"/>
      <c r="E2804" s="493"/>
      <c r="F2804" s="854"/>
      <c r="G2804" s="220"/>
    </row>
    <row r="2805" spans="1:9" x14ac:dyDescent="0.2">
      <c r="A2805" s="474"/>
      <c r="B2805" s="492"/>
      <c r="C2805" s="225"/>
      <c r="D2805" s="255"/>
      <c r="E2805" s="493"/>
      <c r="F2805" s="854"/>
      <c r="G2805" s="220"/>
    </row>
    <row r="2806" spans="1:9" x14ac:dyDescent="0.2">
      <c r="A2806" s="474"/>
      <c r="B2806" s="495"/>
      <c r="C2806" s="225"/>
      <c r="D2806" s="255"/>
      <c r="E2806" s="496"/>
      <c r="F2806" s="854"/>
      <c r="G2806" s="220"/>
    </row>
    <row r="2807" spans="1:9" x14ac:dyDescent="0.2">
      <c r="A2807" s="474"/>
      <c r="B2807" s="495"/>
      <c r="C2807" s="225"/>
      <c r="D2807" s="262"/>
      <c r="E2807" s="496"/>
      <c r="F2807" s="854"/>
      <c r="G2807" s="220"/>
    </row>
    <row r="2808" spans="1:9" x14ac:dyDescent="0.2">
      <c r="A2808" s="474"/>
      <c r="B2808" s="475"/>
      <c r="C2808" s="225"/>
      <c r="D2808" s="262"/>
      <c r="E2808" s="480"/>
      <c r="F2808" s="854"/>
      <c r="G2808" s="220"/>
      <c r="I2808" s="411" t="s">
        <v>151</v>
      </c>
    </row>
    <row r="2809" spans="1:9" x14ac:dyDescent="0.2">
      <c r="A2809" s="474"/>
      <c r="B2809" s="475"/>
      <c r="C2809" s="225"/>
      <c r="D2809" s="490"/>
      <c r="E2809" s="496"/>
      <c r="F2809" s="854"/>
      <c r="G2809" s="220"/>
    </row>
    <row r="2810" spans="1:9" x14ac:dyDescent="0.2">
      <c r="A2810" s="474"/>
      <c r="B2810" s="492"/>
      <c r="C2810" s="225"/>
      <c r="D2810" s="262"/>
      <c r="E2810" s="493"/>
      <c r="F2810" s="855"/>
      <c r="G2810" s="220"/>
    </row>
    <row r="2811" spans="1:9" x14ac:dyDescent="0.2">
      <c r="A2811" s="474"/>
      <c r="B2811" s="485"/>
      <c r="C2811" s="225"/>
      <c r="D2811" s="262"/>
      <c r="E2811" s="493"/>
      <c r="F2811" s="855"/>
      <c r="G2811" s="220"/>
    </row>
    <row r="2812" spans="1:9" x14ac:dyDescent="0.2">
      <c r="A2812" s="474"/>
      <c r="B2812" s="475"/>
      <c r="C2812" s="225"/>
      <c r="D2812" s="255"/>
      <c r="E2812" s="493"/>
      <c r="F2812" s="855"/>
      <c r="G2812" s="220"/>
    </row>
    <row r="2813" spans="1:9" x14ac:dyDescent="0.2">
      <c r="A2813" s="474"/>
      <c r="B2813" s="475"/>
      <c r="C2813" s="225"/>
      <c r="D2813" s="262"/>
      <c r="E2813" s="493"/>
      <c r="F2813" s="855"/>
      <c r="G2813" s="220"/>
    </row>
    <row r="2814" spans="1:9" x14ac:dyDescent="0.2">
      <c r="A2814" s="474"/>
      <c r="B2814" s="475"/>
      <c r="C2814" s="225"/>
      <c r="D2814" s="262"/>
      <c r="E2814" s="493"/>
      <c r="F2814" s="855"/>
      <c r="G2814" s="220"/>
    </row>
    <row r="2815" spans="1:9" x14ac:dyDescent="0.2">
      <c r="A2815" s="474"/>
      <c r="B2815" s="475"/>
      <c r="C2815" s="225"/>
      <c r="D2815" s="262"/>
      <c r="E2815" s="493"/>
      <c r="F2815" s="855"/>
      <c r="G2815" s="220"/>
    </row>
    <row r="2816" spans="1:9" x14ac:dyDescent="0.2">
      <c r="A2816" s="474"/>
      <c r="B2816" s="475"/>
      <c r="C2816" s="225"/>
      <c r="D2816" s="262"/>
      <c r="E2816" s="493"/>
      <c r="F2816" s="855"/>
      <c r="G2816" s="220"/>
    </row>
    <row r="2817" spans="1:7" x14ac:dyDescent="0.2">
      <c r="A2817" s="474"/>
      <c r="B2817" s="475"/>
      <c r="C2817" s="225"/>
      <c r="D2817" s="255"/>
      <c r="E2817" s="480"/>
      <c r="F2817" s="854"/>
      <c r="G2817" s="220"/>
    </row>
    <row r="2818" spans="1:7" x14ac:dyDescent="0.2">
      <c r="A2818" s="474"/>
      <c r="B2818" s="475"/>
      <c r="C2818" s="225"/>
      <c r="D2818" s="490"/>
      <c r="E2818" s="496"/>
      <c r="F2818" s="854"/>
      <c r="G2818" s="220"/>
    </row>
    <row r="2819" spans="1:7" x14ac:dyDescent="0.2">
      <c r="A2819" s="474"/>
      <c r="B2819" s="475"/>
      <c r="C2819" s="225"/>
      <c r="D2819" s="498"/>
      <c r="E2819" s="486"/>
      <c r="F2819" s="854"/>
      <c r="G2819" s="220"/>
    </row>
    <row r="2820" spans="1:7" x14ac:dyDescent="0.2">
      <c r="A2820" s="474"/>
      <c r="B2820" s="475"/>
      <c r="C2820" s="225"/>
      <c r="D2820" s="498"/>
      <c r="E2820" s="486"/>
      <c r="F2820" s="854"/>
      <c r="G2820" s="220"/>
    </row>
    <row r="2821" spans="1:7" x14ac:dyDescent="0.2">
      <c r="A2821" s="474"/>
      <c r="B2821" s="475"/>
      <c r="C2821" s="224"/>
      <c r="D2821" s="498"/>
      <c r="E2821" s="502"/>
      <c r="F2821" s="788"/>
      <c r="G2821" s="220"/>
    </row>
    <row r="2822" spans="1:7" x14ac:dyDescent="0.2">
      <c r="A2822" s="474"/>
      <c r="B2822" s="475"/>
      <c r="C2822" s="225"/>
      <c r="D2822" s="490"/>
      <c r="E2822" s="480"/>
      <c r="F2822" s="848"/>
      <c r="G2822" s="220"/>
    </row>
    <row r="2823" spans="1:7" x14ac:dyDescent="0.2">
      <c r="A2823" s="474"/>
      <c r="B2823" s="475"/>
      <c r="C2823" s="225"/>
      <c r="D2823" s="490"/>
      <c r="E2823" s="480"/>
      <c r="F2823" s="848"/>
      <c r="G2823" s="220"/>
    </row>
    <row r="2824" spans="1:7" x14ac:dyDescent="0.2">
      <c r="A2824" s="474"/>
      <c r="B2824" s="475"/>
      <c r="C2824" s="225"/>
      <c r="D2824" s="856"/>
      <c r="E2824" s="480"/>
      <c r="F2824" s="484"/>
      <c r="G2824" s="220"/>
    </row>
    <row r="2825" spans="1:7" x14ac:dyDescent="0.2">
      <c r="A2825" s="662"/>
      <c r="B2825" s="475"/>
      <c r="C2825" s="225"/>
      <c r="D2825" s="490"/>
      <c r="E2825" s="480"/>
      <c r="F2825" s="484"/>
      <c r="G2825" s="220"/>
    </row>
    <row r="2826" spans="1:7" ht="13.5" thickBot="1" x14ac:dyDescent="0.25">
      <c r="A2826" s="664"/>
      <c r="B2826" s="506"/>
      <c r="C2826" s="507"/>
      <c r="D2826" s="507"/>
      <c r="E2826" s="506"/>
      <c r="F2826" s="508" t="s">
        <v>15</v>
      </c>
      <c r="G2826" s="665">
        <f>SUM(G2793:G2825)</f>
        <v>140000</v>
      </c>
    </row>
    <row r="2827" spans="1:7" ht="13.5" thickTop="1" x14ac:dyDescent="0.2">
      <c r="A2827" s="1218" t="s">
        <v>2941</v>
      </c>
      <c r="B2827" s="1219"/>
      <c r="C2827" s="1219"/>
      <c r="D2827" s="1219"/>
      <c r="E2827" s="1219"/>
      <c r="F2827" s="1219"/>
      <c r="G2827" s="1220"/>
    </row>
    <row r="2828" spans="1:7" ht="13.5" thickBot="1" x14ac:dyDescent="0.25">
      <c r="A2828" s="510"/>
      <c r="B2828" s="511"/>
      <c r="C2828" s="511" t="s">
        <v>8</v>
      </c>
      <c r="D2828" s="512"/>
      <c r="E2828" s="511"/>
      <c r="F2828" s="513"/>
      <c r="G2828" s="514"/>
    </row>
    <row r="2829" spans="1:7" ht="13.5" thickTop="1" x14ac:dyDescent="0.2">
      <c r="A2829" s="1221"/>
      <c r="B2829" s="1222"/>
      <c r="C2829" s="1222"/>
      <c r="D2829" s="515" t="s">
        <v>11</v>
      </c>
      <c r="E2829" s="1223" t="s">
        <v>12</v>
      </c>
      <c r="F2829" s="1223"/>
      <c r="G2829" s="1224"/>
    </row>
    <row r="2830" spans="1:7" x14ac:dyDescent="0.2">
      <c r="A2830" s="1225" t="s">
        <v>17</v>
      </c>
      <c r="B2830" s="1226"/>
      <c r="C2830" s="1226"/>
      <c r="D2830" s="516"/>
      <c r="E2830" s="1227"/>
      <c r="F2830" s="1228"/>
      <c r="G2830" s="1229"/>
    </row>
    <row r="2831" spans="1:7" x14ac:dyDescent="0.2">
      <c r="A2831" s="1225" t="s">
        <v>38</v>
      </c>
      <c r="B2831" s="1226"/>
      <c r="C2831" s="1226"/>
      <c r="D2831" s="666" t="s">
        <v>478</v>
      </c>
      <c r="E2831" s="1230" t="s">
        <v>142</v>
      </c>
      <c r="F2831" s="1230"/>
      <c r="G2831" s="1231"/>
    </row>
    <row r="2832" spans="1:7" ht="13.5" thickBot="1" x14ac:dyDescent="0.25">
      <c r="A2832" s="1141" t="s">
        <v>39</v>
      </c>
      <c r="B2832" s="1142"/>
      <c r="C2832" s="1142"/>
      <c r="D2832" s="91" t="s">
        <v>479</v>
      </c>
      <c r="E2832" s="1143" t="s">
        <v>0</v>
      </c>
      <c r="F2832" s="1143"/>
      <c r="G2832" s="1144"/>
    </row>
    <row r="2833" spans="1:7" ht="16.5" x14ac:dyDescent="0.25">
      <c r="A2833" s="1152" t="s">
        <v>29</v>
      </c>
      <c r="B2833" s="1153"/>
      <c r="C2833" s="1153"/>
      <c r="D2833" s="1153"/>
      <c r="E2833" s="1153"/>
      <c r="F2833" s="1153"/>
      <c r="G2833" s="1154"/>
    </row>
    <row r="2834" spans="1:7" x14ac:dyDescent="0.2">
      <c r="A2834" s="1155" t="s">
        <v>48</v>
      </c>
      <c r="B2834" s="1156"/>
      <c r="C2834" s="1156"/>
      <c r="D2834" s="1156"/>
      <c r="E2834" s="1156"/>
      <c r="F2834" s="1156"/>
      <c r="G2834" s="1157"/>
    </row>
    <row r="2835" spans="1:7" x14ac:dyDescent="0.2">
      <c r="A2835" s="1158" t="s">
        <v>49</v>
      </c>
      <c r="B2835" s="1159"/>
      <c r="C2835" s="1159"/>
      <c r="D2835" s="1159"/>
      <c r="E2835" s="1159"/>
      <c r="F2835" s="1159"/>
      <c r="G2835" s="1160"/>
    </row>
    <row r="2836" spans="1:7" x14ac:dyDescent="0.2">
      <c r="A2836" s="6"/>
      <c r="B2836" s="99"/>
      <c r="C2836" s="8"/>
      <c r="D2836" s="9"/>
      <c r="E2836" s="99"/>
      <c r="F2836" s="10"/>
      <c r="G2836" s="373" t="s">
        <v>20</v>
      </c>
    </row>
    <row r="2837" spans="1:7" x14ac:dyDescent="0.2">
      <c r="A2837" s="12" t="s">
        <v>1</v>
      </c>
      <c r="B2837" s="13"/>
      <c r="C2837" s="14" t="s">
        <v>36</v>
      </c>
      <c r="D2837" s="13"/>
      <c r="E2837" s="343" t="s">
        <v>2757</v>
      </c>
      <c r="F2837" s="98"/>
      <c r="G2837" s="344" t="s">
        <v>2698</v>
      </c>
    </row>
    <row r="2838" spans="1:7" x14ac:dyDescent="0.2">
      <c r="A2838" s="17" t="s">
        <v>8</v>
      </c>
      <c r="B2838" s="100"/>
      <c r="C2838" s="19"/>
      <c r="D2838" s="4"/>
      <c r="E2838" s="1145"/>
      <c r="F2838" s="1146"/>
      <c r="G2838" s="20"/>
    </row>
    <row r="2839" spans="1:7" x14ac:dyDescent="0.2">
      <c r="A2839" s="21" t="s">
        <v>37</v>
      </c>
      <c r="B2839" s="22"/>
      <c r="C2839" s="22"/>
      <c r="D2839" s="22"/>
      <c r="E2839" s="23" t="s">
        <v>46</v>
      </c>
      <c r="F2839" s="24"/>
      <c r="G2839" s="20" t="s">
        <v>50</v>
      </c>
    </row>
    <row r="2840" spans="1:7" x14ac:dyDescent="0.2">
      <c r="A2840" s="6"/>
      <c r="B2840" s="99"/>
      <c r="C2840" s="8"/>
      <c r="D2840" s="8"/>
      <c r="E2840" s="1147"/>
      <c r="F2840" s="1148"/>
      <c r="G2840" s="25"/>
    </row>
    <row r="2841" spans="1:7" ht="26.25" thickBot="1" x14ac:dyDescent="0.25">
      <c r="A2841" s="210" t="s">
        <v>47</v>
      </c>
      <c r="B2841" s="28" t="s">
        <v>23</v>
      </c>
      <c r="C2841" s="28" t="s">
        <v>34</v>
      </c>
      <c r="D2841" s="110" t="s">
        <v>53</v>
      </c>
      <c r="E2841" s="114" t="s">
        <v>54</v>
      </c>
      <c r="F2841" s="111" t="s">
        <v>55</v>
      </c>
      <c r="G2841" s="112" t="s">
        <v>35</v>
      </c>
    </row>
    <row r="2842" spans="1:7" ht="13.5" thickTop="1" x14ac:dyDescent="0.2">
      <c r="A2842" s="760">
        <v>1</v>
      </c>
      <c r="B2842" s="761"/>
      <c r="C2842" s="761" t="s">
        <v>153</v>
      </c>
      <c r="D2842" s="762" t="s">
        <v>2725</v>
      </c>
      <c r="E2842" s="750">
        <v>3000</v>
      </c>
      <c r="F2842" s="763">
        <v>10</v>
      </c>
      <c r="G2842" s="764">
        <f>F2842*E2842</f>
        <v>30000</v>
      </c>
    </row>
    <row r="2843" spans="1:7" x14ac:dyDescent="0.2">
      <c r="A2843" s="760"/>
      <c r="B2843" s="761"/>
      <c r="C2843" s="761"/>
      <c r="D2843" s="784"/>
      <c r="E2843" s="748"/>
      <c r="F2843" s="763"/>
      <c r="G2843" s="764"/>
    </row>
    <row r="2844" spans="1:7" x14ac:dyDescent="0.2">
      <c r="A2844" s="345"/>
      <c r="B2844" s="520"/>
      <c r="C2844" s="346"/>
      <c r="D2844" s="747"/>
      <c r="E2844" s="750"/>
      <c r="F2844" s="753"/>
      <c r="G2844" s="353"/>
    </row>
    <row r="2845" spans="1:7" x14ac:dyDescent="0.2">
      <c r="A2845" s="566"/>
      <c r="B2845" s="668"/>
      <c r="C2845" s="656"/>
      <c r="D2845" s="657"/>
      <c r="E2845" s="758"/>
      <c r="F2845" s="811"/>
      <c r="G2845" s="578"/>
    </row>
    <row r="2846" spans="1:7" x14ac:dyDescent="0.2">
      <c r="A2846" s="806"/>
      <c r="B2846" s="807"/>
      <c r="C2846" s="807"/>
      <c r="D2846" s="762"/>
      <c r="E2846" s="808"/>
      <c r="F2846" s="809"/>
      <c r="G2846" s="810"/>
    </row>
    <row r="2847" spans="1:7" x14ac:dyDescent="0.2">
      <c r="A2847" s="760"/>
      <c r="B2847" s="761"/>
      <c r="C2847" s="761"/>
      <c r="D2847" s="762"/>
      <c r="E2847" s="748"/>
      <c r="F2847" s="763"/>
      <c r="G2847" s="764"/>
    </row>
    <row r="2848" spans="1:7" x14ac:dyDescent="0.2">
      <c r="A2848" s="760"/>
      <c r="B2848" s="761"/>
      <c r="C2848" s="761"/>
      <c r="D2848" s="784"/>
      <c r="E2848" s="748"/>
      <c r="F2848" s="763"/>
      <c r="G2848" s="764"/>
    </row>
    <row r="2849" spans="1:7" x14ac:dyDescent="0.2">
      <c r="A2849" s="345"/>
      <c r="B2849" s="520"/>
      <c r="C2849" s="346"/>
      <c r="D2849" s="747"/>
      <c r="E2849" s="750"/>
      <c r="F2849" s="753"/>
      <c r="G2849" s="353"/>
    </row>
    <row r="2850" spans="1:7" x14ac:dyDescent="0.2">
      <c r="A2850" s="345"/>
      <c r="B2850" s="382"/>
      <c r="C2850" s="352"/>
      <c r="D2850" s="351"/>
      <c r="E2850" s="388"/>
      <c r="F2850" s="563"/>
      <c r="G2850" s="353"/>
    </row>
    <row r="2851" spans="1:7" x14ac:dyDescent="0.2">
      <c r="A2851" s="345"/>
      <c r="B2851" s="755"/>
      <c r="C2851" s="756"/>
      <c r="D2851" s="757"/>
      <c r="E2851" s="758"/>
      <c r="F2851" s="759"/>
      <c r="G2851" s="353"/>
    </row>
    <row r="2852" spans="1:7" x14ac:dyDescent="0.2">
      <c r="A2852" s="345"/>
      <c r="B2852" s="755"/>
      <c r="C2852" s="756"/>
      <c r="D2852" s="757"/>
      <c r="E2852" s="758"/>
      <c r="F2852" s="759"/>
      <c r="G2852" s="353"/>
    </row>
    <row r="2853" spans="1:7" x14ac:dyDescent="0.2">
      <c r="A2853" s="345"/>
      <c r="B2853" s="755"/>
      <c r="C2853" s="756"/>
      <c r="D2853" s="757"/>
      <c r="E2853" s="758"/>
      <c r="F2853" s="759"/>
      <c r="G2853" s="353"/>
    </row>
    <row r="2854" spans="1:7" x14ac:dyDescent="0.2">
      <c r="A2854" s="345"/>
      <c r="B2854" s="382"/>
      <c r="C2854" s="352"/>
      <c r="D2854" s="785"/>
      <c r="E2854" s="395"/>
      <c r="F2854" s="432"/>
      <c r="G2854" s="353"/>
    </row>
    <row r="2855" spans="1:7" x14ac:dyDescent="0.2">
      <c r="A2855" s="345"/>
      <c r="B2855" s="394"/>
      <c r="C2855" s="352"/>
      <c r="D2855" s="357"/>
      <c r="E2855" s="395"/>
      <c r="F2855" s="432"/>
      <c r="G2855" s="353"/>
    </row>
    <row r="2856" spans="1:7" x14ac:dyDescent="0.2">
      <c r="A2856" s="345"/>
      <c r="B2856" s="397"/>
      <c r="C2856" s="352"/>
      <c r="D2856" s="357"/>
      <c r="E2856" s="398"/>
      <c r="F2856" s="432"/>
      <c r="G2856" s="353"/>
    </row>
    <row r="2857" spans="1:7" x14ac:dyDescent="0.2">
      <c r="A2857" s="345"/>
      <c r="B2857" s="397"/>
      <c r="C2857" s="352"/>
      <c r="D2857" s="365"/>
      <c r="E2857" s="398"/>
      <c r="F2857" s="432"/>
      <c r="G2857" s="353"/>
    </row>
    <row r="2858" spans="1:7" x14ac:dyDescent="0.2">
      <c r="A2858" s="345"/>
      <c r="B2858" s="382"/>
      <c r="C2858" s="352"/>
      <c r="D2858" s="365"/>
      <c r="E2858" s="388"/>
      <c r="F2858" s="432"/>
      <c r="G2858" s="353"/>
    </row>
    <row r="2859" spans="1:7" x14ac:dyDescent="0.2">
      <c r="A2859" s="345"/>
      <c r="B2859" s="382"/>
      <c r="C2859" s="352"/>
      <c r="D2859" s="364"/>
      <c r="E2859" s="398"/>
      <c r="F2859" s="432"/>
      <c r="G2859" s="353"/>
    </row>
    <row r="2860" spans="1:7" x14ac:dyDescent="0.2">
      <c r="A2860" s="345"/>
      <c r="B2860" s="394"/>
      <c r="C2860" s="352"/>
      <c r="D2860" s="365"/>
      <c r="E2860" s="395"/>
      <c r="F2860" s="561"/>
      <c r="G2860" s="353"/>
    </row>
    <row r="2861" spans="1:7" x14ac:dyDescent="0.2">
      <c r="A2861" s="345"/>
      <c r="B2861" s="389"/>
      <c r="C2861" s="352"/>
      <c r="D2861" s="365"/>
      <c r="E2861" s="395"/>
      <c r="F2861" s="561"/>
      <c r="G2861" s="353"/>
    </row>
    <row r="2862" spans="1:7" x14ac:dyDescent="0.2">
      <c r="A2862" s="29"/>
      <c r="B2862" s="101"/>
      <c r="C2862" s="41"/>
      <c r="D2862" s="357"/>
      <c r="E2862" s="104"/>
      <c r="F2862" s="279"/>
      <c r="G2862" s="353"/>
    </row>
    <row r="2863" spans="1:7" x14ac:dyDescent="0.2">
      <c r="A2863" s="29"/>
      <c r="B2863" s="101"/>
      <c r="C2863" s="352"/>
      <c r="D2863" s="365"/>
      <c r="E2863" s="104"/>
      <c r="F2863" s="279"/>
      <c r="G2863" s="353"/>
    </row>
    <row r="2864" spans="1:7" x14ac:dyDescent="0.2">
      <c r="A2864" s="29"/>
      <c r="B2864" s="101"/>
      <c r="C2864" s="41"/>
      <c r="D2864" s="365"/>
      <c r="E2864" s="104"/>
      <c r="F2864" s="279"/>
      <c r="G2864" s="353"/>
    </row>
    <row r="2865" spans="1:7" x14ac:dyDescent="0.2">
      <c r="A2865" s="29"/>
      <c r="B2865" s="101"/>
      <c r="C2865" s="352"/>
      <c r="D2865" s="365"/>
      <c r="E2865" s="104"/>
      <c r="F2865" s="279"/>
      <c r="G2865" s="353"/>
    </row>
    <row r="2866" spans="1:7" x14ac:dyDescent="0.2">
      <c r="A2866" s="29"/>
      <c r="B2866" s="101"/>
      <c r="C2866" s="41"/>
      <c r="D2866" s="365"/>
      <c r="E2866" s="104"/>
      <c r="F2866" s="279"/>
      <c r="G2866" s="353"/>
    </row>
    <row r="2867" spans="1:7" x14ac:dyDescent="0.2">
      <c r="A2867" s="29"/>
      <c r="B2867" s="101"/>
      <c r="C2867" s="352"/>
      <c r="D2867" s="357"/>
      <c r="E2867" s="108"/>
      <c r="F2867" s="69"/>
      <c r="G2867" s="353"/>
    </row>
    <row r="2868" spans="1:7" x14ac:dyDescent="0.2">
      <c r="A2868" s="29"/>
      <c r="B2868" s="101"/>
      <c r="C2868" s="41"/>
      <c r="D2868" s="364"/>
      <c r="E2868" s="153"/>
      <c r="F2868" s="69"/>
      <c r="G2868" s="353"/>
    </row>
    <row r="2869" spans="1:7" x14ac:dyDescent="0.2">
      <c r="A2869" s="29"/>
      <c r="B2869" s="101"/>
      <c r="C2869" s="352"/>
      <c r="D2869" s="400"/>
      <c r="E2869" s="102"/>
      <c r="F2869" s="69"/>
      <c r="G2869" s="353"/>
    </row>
    <row r="2870" spans="1:7" x14ac:dyDescent="0.2">
      <c r="A2870" s="29"/>
      <c r="B2870" s="101"/>
      <c r="C2870" s="352"/>
      <c r="D2870" s="400"/>
      <c r="E2870" s="102"/>
      <c r="F2870" s="69"/>
      <c r="G2870" s="353"/>
    </row>
    <row r="2871" spans="1:7" x14ac:dyDescent="0.2">
      <c r="A2871" s="29"/>
      <c r="B2871" s="101"/>
      <c r="C2871" s="31"/>
      <c r="D2871" s="400"/>
      <c r="E2871" s="131"/>
      <c r="F2871" s="280"/>
      <c r="G2871" s="353"/>
    </row>
    <row r="2872" spans="1:7" x14ac:dyDescent="0.2">
      <c r="A2872" s="29"/>
      <c r="B2872" s="101"/>
      <c r="C2872" s="352"/>
      <c r="D2872" s="364"/>
      <c r="E2872" s="108"/>
      <c r="F2872" s="276"/>
      <c r="G2872" s="353"/>
    </row>
    <row r="2873" spans="1:7" x14ac:dyDescent="0.2">
      <c r="A2873" s="29"/>
      <c r="B2873" s="101"/>
      <c r="C2873" s="41"/>
      <c r="D2873" s="364"/>
      <c r="E2873" s="108"/>
      <c r="F2873" s="276"/>
      <c r="G2873" s="353"/>
    </row>
    <row r="2874" spans="1:7" x14ac:dyDescent="0.2">
      <c r="A2874" s="29"/>
      <c r="B2874" s="101"/>
      <c r="C2874" s="352"/>
      <c r="D2874" s="781"/>
      <c r="E2874" s="108"/>
      <c r="F2874" s="149"/>
      <c r="G2874" s="353"/>
    </row>
    <row r="2875" spans="1:7" x14ac:dyDescent="0.2">
      <c r="A2875" s="61"/>
      <c r="B2875" s="101"/>
      <c r="C2875" s="41"/>
      <c r="D2875" s="364"/>
      <c r="E2875" s="108"/>
      <c r="F2875" s="149"/>
      <c r="G2875" s="353"/>
    </row>
    <row r="2876" spans="1:7" ht="13.5" thickBot="1" x14ac:dyDescent="0.25">
      <c r="A2876" s="212"/>
      <c r="B2876" s="132"/>
      <c r="C2876" s="115"/>
      <c r="D2876" s="115"/>
      <c r="E2876" s="132"/>
      <c r="F2876" s="49" t="s">
        <v>15</v>
      </c>
      <c r="G2876" s="213">
        <f>SUM(G2842:G2875)</f>
        <v>30000</v>
      </c>
    </row>
    <row r="2877" spans="1:7" ht="13.5" thickTop="1" x14ac:dyDescent="0.2">
      <c r="A2877" s="1149" t="s">
        <v>2760</v>
      </c>
      <c r="B2877" s="1150"/>
      <c r="C2877" s="1150"/>
      <c r="D2877" s="1150"/>
      <c r="E2877" s="1150"/>
      <c r="F2877" s="1150"/>
      <c r="G2877" s="1151"/>
    </row>
    <row r="2878" spans="1:7" ht="13.5" thickBot="1" x14ac:dyDescent="0.25">
      <c r="A2878" s="52"/>
      <c r="B2878" s="103"/>
      <c r="C2878" s="355" t="s">
        <v>8</v>
      </c>
      <c r="D2878" s="54"/>
      <c r="E2878" s="103"/>
      <c r="F2878" s="55"/>
      <c r="G2878" s="56"/>
    </row>
    <row r="2879" spans="1:7" ht="13.5" thickTop="1" x14ac:dyDescent="0.2">
      <c r="A2879" s="1130"/>
      <c r="B2879" s="1131"/>
      <c r="C2879" s="1131"/>
      <c r="D2879" s="57" t="s">
        <v>11</v>
      </c>
      <c r="E2879" s="1132" t="s">
        <v>12</v>
      </c>
      <c r="F2879" s="1132"/>
      <c r="G2879" s="1133"/>
    </row>
    <row r="2880" spans="1:7" x14ac:dyDescent="0.2">
      <c r="A2880" s="1134" t="s">
        <v>17</v>
      </c>
      <c r="B2880" s="1135"/>
      <c r="C2880" s="1135"/>
      <c r="D2880" s="39"/>
      <c r="E2880" s="1136"/>
      <c r="F2880" s="1137"/>
      <c r="G2880" s="1138"/>
    </row>
    <row r="2881" spans="1:7" x14ac:dyDescent="0.2">
      <c r="A2881" s="1134" t="s">
        <v>38</v>
      </c>
      <c r="B2881" s="1135"/>
      <c r="C2881" s="1135"/>
      <c r="D2881" s="73" t="s">
        <v>478</v>
      </c>
      <c r="E2881" s="1139" t="s">
        <v>142</v>
      </c>
      <c r="F2881" s="1139"/>
      <c r="G2881" s="1140"/>
    </row>
    <row r="2882" spans="1:7" ht="13.5" thickBot="1" x14ac:dyDescent="0.25">
      <c r="A2882" s="1141" t="s">
        <v>39</v>
      </c>
      <c r="B2882" s="1142"/>
      <c r="C2882" s="1142"/>
      <c r="D2882" s="91" t="s">
        <v>479</v>
      </c>
      <c r="E2882" s="1143" t="s">
        <v>0</v>
      </c>
      <c r="F2882" s="1143"/>
      <c r="G2882" s="1144"/>
    </row>
    <row r="2883" spans="1:7" ht="16.5" x14ac:dyDescent="0.25">
      <c r="A2883" s="1152" t="s">
        <v>29</v>
      </c>
      <c r="B2883" s="1153"/>
      <c r="C2883" s="1153"/>
      <c r="D2883" s="1153"/>
      <c r="E2883" s="1153"/>
      <c r="F2883" s="1153"/>
      <c r="G2883" s="1154"/>
    </row>
    <row r="2884" spans="1:7" x14ac:dyDescent="0.2">
      <c r="A2884" s="1155" t="s">
        <v>48</v>
      </c>
      <c r="B2884" s="1156"/>
      <c r="C2884" s="1156"/>
      <c r="D2884" s="1156"/>
      <c r="E2884" s="1156"/>
      <c r="F2884" s="1156"/>
      <c r="G2884" s="1157"/>
    </row>
    <row r="2885" spans="1:7" x14ac:dyDescent="0.2">
      <c r="A2885" s="1158" t="s">
        <v>49</v>
      </c>
      <c r="B2885" s="1159"/>
      <c r="C2885" s="1159"/>
      <c r="D2885" s="1159"/>
      <c r="E2885" s="1159"/>
      <c r="F2885" s="1159"/>
      <c r="G2885" s="1160"/>
    </row>
    <row r="2886" spans="1:7" x14ac:dyDescent="0.2">
      <c r="A2886" s="6"/>
      <c r="B2886" s="99"/>
      <c r="C2886" s="8"/>
      <c r="D2886" s="9"/>
      <c r="E2886" s="99"/>
      <c r="F2886" s="10"/>
      <c r="G2886" s="373" t="s">
        <v>20</v>
      </c>
    </row>
    <row r="2887" spans="1:7" x14ac:dyDescent="0.2">
      <c r="A2887" s="12" t="s">
        <v>1</v>
      </c>
      <c r="B2887" s="13"/>
      <c r="C2887" s="14" t="s">
        <v>36</v>
      </c>
      <c r="D2887" s="13"/>
      <c r="E2887" s="343" t="s">
        <v>2838</v>
      </c>
      <c r="F2887" s="98"/>
      <c r="G2887" s="344" t="s">
        <v>2767</v>
      </c>
    </row>
    <row r="2888" spans="1:7" x14ac:dyDescent="0.2">
      <c r="A2888" s="17" t="s">
        <v>8</v>
      </c>
      <c r="B2888" s="100"/>
      <c r="C2888" s="19"/>
      <c r="D2888" s="4"/>
      <c r="E2888" s="1145"/>
      <c r="F2888" s="1146"/>
      <c r="G2888" s="20"/>
    </row>
    <row r="2889" spans="1:7" x14ac:dyDescent="0.2">
      <c r="A2889" s="21" t="s">
        <v>37</v>
      </c>
      <c r="B2889" s="22"/>
      <c r="C2889" s="22"/>
      <c r="D2889" s="22"/>
      <c r="E2889" s="23" t="s">
        <v>46</v>
      </c>
      <c r="F2889" s="24"/>
      <c r="G2889" s="20" t="s">
        <v>50</v>
      </c>
    </row>
    <row r="2890" spans="1:7" x14ac:dyDescent="0.2">
      <c r="A2890" s="6"/>
      <c r="B2890" s="99"/>
      <c r="C2890" s="8"/>
      <c r="D2890" s="8"/>
      <c r="E2890" s="1147"/>
      <c r="F2890" s="1148"/>
      <c r="G2890" s="25"/>
    </row>
    <row r="2891" spans="1:7" ht="26.25" thickBot="1" x14ac:dyDescent="0.25">
      <c r="A2891" s="210" t="s">
        <v>47</v>
      </c>
      <c r="B2891" s="28" t="s">
        <v>23</v>
      </c>
      <c r="C2891" s="28" t="s">
        <v>34</v>
      </c>
      <c r="D2891" s="110" t="s">
        <v>53</v>
      </c>
      <c r="E2891" s="114" t="s">
        <v>54</v>
      </c>
      <c r="F2891" s="111" t="s">
        <v>55</v>
      </c>
      <c r="G2891" s="112" t="s">
        <v>35</v>
      </c>
    </row>
    <row r="2892" spans="1:7" ht="13.5" thickTop="1" x14ac:dyDescent="0.2">
      <c r="A2892" s="760">
        <v>1</v>
      </c>
      <c r="B2892" s="761"/>
      <c r="C2892" s="761" t="s">
        <v>149</v>
      </c>
      <c r="D2892" s="762" t="s">
        <v>2768</v>
      </c>
      <c r="E2892" s="750">
        <v>40</v>
      </c>
      <c r="F2892" s="763">
        <v>200</v>
      </c>
      <c r="G2892" s="764">
        <f>F2892*E2892</f>
        <v>8000</v>
      </c>
    </row>
    <row r="2893" spans="1:7" x14ac:dyDescent="0.2">
      <c r="A2893" s="760"/>
      <c r="B2893" s="761"/>
      <c r="C2893" s="761"/>
      <c r="D2893" s="784" t="s">
        <v>971</v>
      </c>
      <c r="E2893" s="748"/>
      <c r="F2893" s="763"/>
      <c r="G2893" s="764"/>
    </row>
    <row r="2894" spans="1:7" x14ac:dyDescent="0.2">
      <c r="A2894" s="345">
        <v>2</v>
      </c>
      <c r="B2894" s="520"/>
      <c r="C2894" s="346" t="s">
        <v>149</v>
      </c>
      <c r="D2894" s="747" t="s">
        <v>416</v>
      </c>
      <c r="E2894" s="750">
        <v>40</v>
      </c>
      <c r="F2894" s="753">
        <v>350</v>
      </c>
      <c r="G2894" s="353">
        <f>F2894*E2894</f>
        <v>14000</v>
      </c>
    </row>
    <row r="2895" spans="1:7" x14ac:dyDescent="0.2">
      <c r="A2895" s="566"/>
      <c r="B2895" s="668"/>
      <c r="C2895" s="656"/>
      <c r="D2895" s="657" t="s">
        <v>545</v>
      </c>
      <c r="E2895" s="758"/>
      <c r="F2895" s="811"/>
      <c r="G2895" s="578"/>
    </row>
    <row r="2896" spans="1:7" x14ac:dyDescent="0.2">
      <c r="A2896" s="806"/>
      <c r="B2896" s="807"/>
      <c r="C2896" s="807"/>
      <c r="D2896" s="762"/>
      <c r="E2896" s="808"/>
      <c r="F2896" s="809"/>
      <c r="G2896" s="810"/>
    </row>
    <row r="2897" spans="1:7" x14ac:dyDescent="0.2">
      <c r="A2897" s="760"/>
      <c r="B2897" s="761"/>
      <c r="C2897" s="761"/>
      <c r="D2897" s="762"/>
      <c r="E2897" s="748"/>
      <c r="F2897" s="763"/>
      <c r="G2897" s="764"/>
    </row>
    <row r="2898" spans="1:7" x14ac:dyDescent="0.2">
      <c r="A2898" s="760"/>
      <c r="B2898" s="761"/>
      <c r="C2898" s="761"/>
      <c r="D2898" s="784"/>
      <c r="E2898" s="748"/>
      <c r="F2898" s="763"/>
      <c r="G2898" s="764"/>
    </row>
    <row r="2899" spans="1:7" x14ac:dyDescent="0.2">
      <c r="A2899" s="345"/>
      <c r="B2899" s="520"/>
      <c r="C2899" s="346"/>
      <c r="D2899" s="747"/>
      <c r="E2899" s="750"/>
      <c r="F2899" s="753"/>
      <c r="G2899" s="353"/>
    </row>
    <row r="2900" spans="1:7" x14ac:dyDescent="0.2">
      <c r="A2900" s="345"/>
      <c r="B2900" s="382"/>
      <c r="C2900" s="352"/>
      <c r="D2900" s="351"/>
      <c r="E2900" s="388"/>
      <c r="F2900" s="563"/>
      <c r="G2900" s="353"/>
    </row>
    <row r="2901" spans="1:7" x14ac:dyDescent="0.2">
      <c r="A2901" s="345"/>
      <c r="B2901" s="755"/>
      <c r="C2901" s="756"/>
      <c r="D2901" s="757"/>
      <c r="E2901" s="758"/>
      <c r="F2901" s="759"/>
      <c r="G2901" s="353"/>
    </row>
    <row r="2902" spans="1:7" x14ac:dyDescent="0.2">
      <c r="A2902" s="345"/>
      <c r="B2902" s="755"/>
      <c r="C2902" s="756"/>
      <c r="D2902" s="757"/>
      <c r="E2902" s="758"/>
      <c r="F2902" s="759"/>
      <c r="G2902" s="353"/>
    </row>
    <row r="2903" spans="1:7" x14ac:dyDescent="0.2">
      <c r="A2903" s="345"/>
      <c r="B2903" s="755"/>
      <c r="C2903" s="756"/>
      <c r="D2903" s="757"/>
      <c r="E2903" s="758"/>
      <c r="F2903" s="759"/>
      <c r="G2903" s="353"/>
    </row>
    <row r="2904" spans="1:7" x14ac:dyDescent="0.2">
      <c r="A2904" s="345"/>
      <c r="B2904" s="382"/>
      <c r="C2904" s="352"/>
      <c r="D2904" s="785"/>
      <c r="E2904" s="395"/>
      <c r="F2904" s="432"/>
      <c r="G2904" s="353"/>
    </row>
    <row r="2905" spans="1:7" x14ac:dyDescent="0.2">
      <c r="A2905" s="345"/>
      <c r="B2905" s="394"/>
      <c r="C2905" s="352"/>
      <c r="D2905" s="357"/>
      <c r="E2905" s="395"/>
      <c r="F2905" s="432"/>
      <c r="G2905" s="353"/>
    </row>
    <row r="2906" spans="1:7" x14ac:dyDescent="0.2">
      <c r="A2906" s="345"/>
      <c r="B2906" s="397"/>
      <c r="C2906" s="352"/>
      <c r="D2906" s="357"/>
      <c r="E2906" s="398"/>
      <c r="F2906" s="432"/>
      <c r="G2906" s="353"/>
    </row>
    <row r="2907" spans="1:7" x14ac:dyDescent="0.2">
      <c r="A2907" s="345"/>
      <c r="B2907" s="397"/>
      <c r="C2907" s="352"/>
      <c r="D2907" s="365"/>
      <c r="E2907" s="398"/>
      <c r="F2907" s="432"/>
      <c r="G2907" s="353"/>
    </row>
    <row r="2908" spans="1:7" x14ac:dyDescent="0.2">
      <c r="A2908" s="345"/>
      <c r="B2908" s="382"/>
      <c r="C2908" s="352"/>
      <c r="D2908" s="365"/>
      <c r="E2908" s="388"/>
      <c r="F2908" s="432"/>
      <c r="G2908" s="353"/>
    </row>
    <row r="2909" spans="1:7" x14ac:dyDescent="0.2">
      <c r="A2909" s="345"/>
      <c r="B2909" s="382"/>
      <c r="C2909" s="352"/>
      <c r="D2909" s="364"/>
      <c r="E2909" s="398"/>
      <c r="F2909" s="432"/>
      <c r="G2909" s="353"/>
    </row>
    <row r="2910" spans="1:7" x14ac:dyDescent="0.2">
      <c r="A2910" s="345"/>
      <c r="B2910" s="394"/>
      <c r="C2910" s="352"/>
      <c r="D2910" s="365"/>
      <c r="E2910" s="395"/>
      <c r="F2910" s="561"/>
      <c r="G2910" s="353"/>
    </row>
    <row r="2911" spans="1:7" x14ac:dyDescent="0.2">
      <c r="A2911" s="345"/>
      <c r="B2911" s="389"/>
      <c r="C2911" s="352"/>
      <c r="D2911" s="365"/>
      <c r="E2911" s="395"/>
      <c r="F2911" s="561"/>
      <c r="G2911" s="353"/>
    </row>
    <row r="2912" spans="1:7" x14ac:dyDescent="0.2">
      <c r="A2912" s="29"/>
      <c r="B2912" s="101"/>
      <c r="C2912" s="41"/>
      <c r="D2912" s="357"/>
      <c r="E2912" s="104"/>
      <c r="F2912" s="279"/>
      <c r="G2912" s="353"/>
    </row>
    <row r="2913" spans="1:7" x14ac:dyDescent="0.2">
      <c r="A2913" s="29"/>
      <c r="B2913" s="101"/>
      <c r="C2913" s="352"/>
      <c r="D2913" s="365"/>
      <c r="E2913" s="104"/>
      <c r="F2913" s="279"/>
      <c r="G2913" s="353"/>
    </row>
    <row r="2914" spans="1:7" x14ac:dyDescent="0.2">
      <c r="A2914" s="29"/>
      <c r="B2914" s="101"/>
      <c r="C2914" s="41"/>
      <c r="D2914" s="365"/>
      <c r="E2914" s="104"/>
      <c r="F2914" s="279"/>
      <c r="G2914" s="353"/>
    </row>
    <row r="2915" spans="1:7" x14ac:dyDescent="0.2">
      <c r="A2915" s="29"/>
      <c r="B2915" s="101"/>
      <c r="C2915" s="352"/>
      <c r="D2915" s="365"/>
      <c r="E2915" s="104"/>
      <c r="F2915" s="279"/>
      <c r="G2915" s="353"/>
    </row>
    <row r="2916" spans="1:7" x14ac:dyDescent="0.2">
      <c r="A2916" s="29"/>
      <c r="B2916" s="101"/>
      <c r="C2916" s="41"/>
      <c r="D2916" s="365"/>
      <c r="E2916" s="104"/>
      <c r="F2916" s="279"/>
      <c r="G2916" s="353"/>
    </row>
    <row r="2917" spans="1:7" x14ac:dyDescent="0.2">
      <c r="A2917" s="29"/>
      <c r="B2917" s="101"/>
      <c r="C2917" s="352"/>
      <c r="D2917" s="357"/>
      <c r="E2917" s="108"/>
      <c r="F2917" s="69"/>
      <c r="G2917" s="353"/>
    </row>
    <row r="2918" spans="1:7" x14ac:dyDescent="0.2">
      <c r="A2918" s="29"/>
      <c r="B2918" s="101"/>
      <c r="C2918" s="41"/>
      <c r="D2918" s="364"/>
      <c r="E2918" s="153"/>
      <c r="F2918" s="69"/>
      <c r="G2918" s="353"/>
    </row>
    <row r="2919" spans="1:7" x14ac:dyDescent="0.2">
      <c r="A2919" s="29"/>
      <c r="B2919" s="101"/>
      <c r="C2919" s="352"/>
      <c r="D2919" s="400"/>
      <c r="E2919" s="102"/>
      <c r="F2919" s="69"/>
      <c r="G2919" s="353"/>
    </row>
    <row r="2920" spans="1:7" x14ac:dyDescent="0.2">
      <c r="A2920" s="29"/>
      <c r="B2920" s="101"/>
      <c r="C2920" s="352"/>
      <c r="D2920" s="400"/>
      <c r="E2920" s="102"/>
      <c r="F2920" s="69"/>
      <c r="G2920" s="353"/>
    </row>
    <row r="2921" spans="1:7" x14ac:dyDescent="0.2">
      <c r="A2921" s="29"/>
      <c r="B2921" s="101"/>
      <c r="C2921" s="31"/>
      <c r="D2921" s="400"/>
      <c r="E2921" s="131"/>
      <c r="F2921" s="280"/>
      <c r="G2921" s="353"/>
    </row>
    <row r="2922" spans="1:7" x14ac:dyDescent="0.2">
      <c r="A2922" s="29"/>
      <c r="B2922" s="101"/>
      <c r="C2922" s="352"/>
      <c r="D2922" s="364"/>
      <c r="E2922" s="108"/>
      <c r="F2922" s="276"/>
      <c r="G2922" s="353"/>
    </row>
    <row r="2923" spans="1:7" x14ac:dyDescent="0.2">
      <c r="A2923" s="29"/>
      <c r="B2923" s="101"/>
      <c r="C2923" s="41"/>
      <c r="D2923" s="364"/>
      <c r="E2923" s="108"/>
      <c r="F2923" s="276"/>
      <c r="G2923" s="353"/>
    </row>
    <row r="2924" spans="1:7" x14ac:dyDescent="0.2">
      <c r="A2924" s="29"/>
      <c r="B2924" s="101"/>
      <c r="C2924" s="352"/>
      <c r="D2924" s="781"/>
      <c r="E2924" s="108"/>
      <c r="F2924" s="149"/>
      <c r="G2924" s="353"/>
    </row>
    <row r="2925" spans="1:7" x14ac:dyDescent="0.2">
      <c r="A2925" s="61"/>
      <c r="B2925" s="101"/>
      <c r="C2925" s="41"/>
      <c r="D2925" s="364"/>
      <c r="E2925" s="108"/>
      <c r="F2925" s="149"/>
      <c r="G2925" s="353"/>
    </row>
    <row r="2926" spans="1:7" ht="13.5" thickBot="1" x14ac:dyDescent="0.25">
      <c r="A2926" s="212"/>
      <c r="B2926" s="132"/>
      <c r="C2926" s="115"/>
      <c r="D2926" s="115"/>
      <c r="E2926" s="132"/>
      <c r="F2926" s="49" t="s">
        <v>15</v>
      </c>
      <c r="G2926" s="213">
        <f>SUM(G2892:G2925)</f>
        <v>22000</v>
      </c>
    </row>
    <row r="2927" spans="1:7" ht="13.5" thickTop="1" x14ac:dyDescent="0.2">
      <c r="A2927" s="1149" t="s">
        <v>2769</v>
      </c>
      <c r="B2927" s="1150"/>
      <c r="C2927" s="1150"/>
      <c r="D2927" s="1150"/>
      <c r="E2927" s="1150"/>
      <c r="F2927" s="1150"/>
      <c r="G2927" s="1151"/>
    </row>
    <row r="2928" spans="1:7" ht="13.5" thickBot="1" x14ac:dyDescent="0.25">
      <c r="A2928" s="52"/>
      <c r="B2928" s="103"/>
      <c r="C2928" s="355" t="s">
        <v>2770</v>
      </c>
      <c r="D2928" s="54"/>
      <c r="E2928" s="103"/>
      <c r="F2928" s="55"/>
      <c r="G2928" s="56"/>
    </row>
    <row r="2929" spans="1:7" ht="13.5" thickTop="1" x14ac:dyDescent="0.2">
      <c r="A2929" s="1130"/>
      <c r="B2929" s="1131"/>
      <c r="C2929" s="1131"/>
      <c r="D2929" s="57" t="s">
        <v>11</v>
      </c>
      <c r="E2929" s="1132" t="s">
        <v>12</v>
      </c>
      <c r="F2929" s="1132"/>
      <c r="G2929" s="1133"/>
    </row>
    <row r="2930" spans="1:7" x14ac:dyDescent="0.2">
      <c r="A2930" s="1134" t="s">
        <v>17</v>
      </c>
      <c r="B2930" s="1135"/>
      <c r="C2930" s="1135"/>
      <c r="D2930" s="39"/>
      <c r="E2930" s="1136"/>
      <c r="F2930" s="1137"/>
      <c r="G2930" s="1138"/>
    </row>
    <row r="2931" spans="1:7" x14ac:dyDescent="0.2">
      <c r="A2931" s="1134" t="s">
        <v>38</v>
      </c>
      <c r="B2931" s="1135"/>
      <c r="C2931" s="1135"/>
      <c r="D2931" s="73" t="s">
        <v>478</v>
      </c>
      <c r="E2931" s="1139" t="s">
        <v>142</v>
      </c>
      <c r="F2931" s="1139"/>
      <c r="G2931" s="1140"/>
    </row>
    <row r="2932" spans="1:7" ht="13.5" thickBot="1" x14ac:dyDescent="0.25">
      <c r="A2932" s="1141" t="s">
        <v>39</v>
      </c>
      <c r="B2932" s="1142"/>
      <c r="C2932" s="1142"/>
      <c r="D2932" s="91" t="s">
        <v>479</v>
      </c>
      <c r="E2932" s="1143" t="s">
        <v>0</v>
      </c>
      <c r="F2932" s="1143"/>
      <c r="G2932" s="1144"/>
    </row>
    <row r="2933" spans="1:7" ht="16.5" x14ac:dyDescent="0.25">
      <c r="A2933" s="1152" t="s">
        <v>29</v>
      </c>
      <c r="B2933" s="1153"/>
      <c r="C2933" s="1153"/>
      <c r="D2933" s="1153"/>
      <c r="E2933" s="1153"/>
      <c r="F2933" s="1153"/>
      <c r="G2933" s="1154"/>
    </row>
    <row r="2934" spans="1:7" x14ac:dyDescent="0.2">
      <c r="A2934" s="1155" t="s">
        <v>48</v>
      </c>
      <c r="B2934" s="1156"/>
      <c r="C2934" s="1156"/>
      <c r="D2934" s="1156"/>
      <c r="E2934" s="1156"/>
      <c r="F2934" s="1156"/>
      <c r="G2934" s="1157"/>
    </row>
    <row r="2935" spans="1:7" x14ac:dyDescent="0.2">
      <c r="A2935" s="1158" t="s">
        <v>49</v>
      </c>
      <c r="B2935" s="1159"/>
      <c r="C2935" s="1159"/>
      <c r="D2935" s="1159"/>
      <c r="E2935" s="1159"/>
      <c r="F2935" s="1159"/>
      <c r="G2935" s="1160"/>
    </row>
    <row r="2936" spans="1:7" x14ac:dyDescent="0.2">
      <c r="A2936" s="6"/>
      <c r="B2936" s="99"/>
      <c r="C2936" s="8"/>
      <c r="D2936" s="9"/>
      <c r="E2936" s="99"/>
      <c r="F2936" s="10"/>
      <c r="G2936" s="373" t="s">
        <v>20</v>
      </c>
    </row>
    <row r="2937" spans="1:7" x14ac:dyDescent="0.2">
      <c r="A2937" s="12" t="s">
        <v>1</v>
      </c>
      <c r="B2937" s="13"/>
      <c r="C2937" s="14" t="s">
        <v>36</v>
      </c>
      <c r="D2937" s="13"/>
      <c r="E2937" s="343" t="s">
        <v>2840</v>
      </c>
      <c r="F2937" s="98"/>
      <c r="G2937" s="344" t="s">
        <v>2767</v>
      </c>
    </row>
    <row r="2938" spans="1:7" x14ac:dyDescent="0.2">
      <c r="A2938" s="17" t="s">
        <v>8</v>
      </c>
      <c r="B2938" s="100"/>
      <c r="C2938" s="19"/>
      <c r="D2938" s="4"/>
      <c r="E2938" s="1145"/>
      <c r="F2938" s="1146"/>
      <c r="G2938" s="20"/>
    </row>
    <row r="2939" spans="1:7" x14ac:dyDescent="0.2">
      <c r="A2939" s="21" t="s">
        <v>37</v>
      </c>
      <c r="B2939" s="22"/>
      <c r="C2939" s="22"/>
      <c r="D2939" s="22"/>
      <c r="E2939" s="23" t="s">
        <v>46</v>
      </c>
      <c r="F2939" s="24"/>
      <c r="G2939" s="20" t="s">
        <v>50</v>
      </c>
    </row>
    <row r="2940" spans="1:7" x14ac:dyDescent="0.2">
      <c r="A2940" s="6"/>
      <c r="B2940" s="99"/>
      <c r="C2940" s="8"/>
      <c r="D2940" s="8"/>
      <c r="E2940" s="1147"/>
      <c r="F2940" s="1148"/>
      <c r="G2940" s="25"/>
    </row>
    <row r="2941" spans="1:7" ht="26.25" thickBot="1" x14ac:dyDescent="0.25">
      <c r="A2941" s="210" t="s">
        <v>47</v>
      </c>
      <c r="B2941" s="28" t="s">
        <v>23</v>
      </c>
      <c r="C2941" s="28" t="s">
        <v>34</v>
      </c>
      <c r="D2941" s="110" t="s">
        <v>53</v>
      </c>
      <c r="E2941" s="114" t="s">
        <v>54</v>
      </c>
      <c r="F2941" s="111" t="s">
        <v>55</v>
      </c>
      <c r="G2941" s="112" t="s">
        <v>35</v>
      </c>
    </row>
    <row r="2942" spans="1:7" ht="13.5" thickTop="1" x14ac:dyDescent="0.2">
      <c r="A2942" s="760"/>
      <c r="B2942" s="761"/>
      <c r="C2942" s="761"/>
      <c r="D2942" s="813" t="s">
        <v>433</v>
      </c>
      <c r="E2942" s="750"/>
      <c r="F2942" s="763"/>
      <c r="G2942" s="764"/>
    </row>
    <row r="2943" spans="1:7" x14ac:dyDescent="0.2">
      <c r="A2943" s="760">
        <v>1</v>
      </c>
      <c r="B2943" s="761"/>
      <c r="C2943" s="761" t="s">
        <v>149</v>
      </c>
      <c r="D2943" s="784" t="s">
        <v>2772</v>
      </c>
      <c r="E2943" s="748">
        <v>30</v>
      </c>
      <c r="F2943" s="763">
        <v>200</v>
      </c>
      <c r="G2943" s="764">
        <f>F2943*E2943</f>
        <v>6000</v>
      </c>
    </row>
    <row r="2944" spans="1:7" x14ac:dyDescent="0.2">
      <c r="A2944" s="345"/>
      <c r="B2944" s="520"/>
      <c r="C2944" s="346"/>
      <c r="D2944" s="747" t="s">
        <v>2773</v>
      </c>
      <c r="E2944" s="750"/>
      <c r="F2944" s="753"/>
      <c r="G2944" s="764" t="s">
        <v>8</v>
      </c>
    </row>
    <row r="2945" spans="1:7" x14ac:dyDescent="0.2">
      <c r="A2945" s="566">
        <v>2</v>
      </c>
      <c r="B2945" s="668"/>
      <c r="C2945" s="656" t="s">
        <v>149</v>
      </c>
      <c r="D2945" s="657" t="s">
        <v>425</v>
      </c>
      <c r="E2945" s="758">
        <v>30</v>
      </c>
      <c r="F2945" s="811">
        <v>350</v>
      </c>
      <c r="G2945" s="764">
        <f t="shared" ref="G2945:G2953" si="35">F2945*E2945</f>
        <v>10500</v>
      </c>
    </row>
    <row r="2946" spans="1:7" x14ac:dyDescent="0.2">
      <c r="A2946" s="806"/>
      <c r="B2946" s="807"/>
      <c r="C2946" s="807"/>
      <c r="D2946" s="784" t="s">
        <v>358</v>
      </c>
      <c r="E2946" s="808"/>
      <c r="F2946" s="809"/>
      <c r="G2946" s="764" t="s">
        <v>8</v>
      </c>
    </row>
    <row r="2947" spans="1:7" x14ac:dyDescent="0.2">
      <c r="A2947" s="760">
        <v>3</v>
      </c>
      <c r="B2947" s="761"/>
      <c r="C2947" s="761" t="s">
        <v>149</v>
      </c>
      <c r="D2947" s="784" t="s">
        <v>2774</v>
      </c>
      <c r="E2947" s="748">
        <v>30</v>
      </c>
      <c r="F2947" s="763">
        <v>200</v>
      </c>
      <c r="G2947" s="764">
        <f t="shared" si="35"/>
        <v>6000</v>
      </c>
    </row>
    <row r="2948" spans="1:7" x14ac:dyDescent="0.2">
      <c r="A2948" s="760"/>
      <c r="B2948" s="761"/>
      <c r="C2948" s="761"/>
      <c r="D2948" s="784" t="s">
        <v>415</v>
      </c>
      <c r="E2948" s="748"/>
      <c r="F2948" s="763"/>
      <c r="G2948" s="764" t="s">
        <v>8</v>
      </c>
    </row>
    <row r="2949" spans="1:7" x14ac:dyDescent="0.2">
      <c r="A2949" s="345"/>
      <c r="B2949" s="520"/>
      <c r="C2949" s="346"/>
      <c r="D2949" s="814" t="s">
        <v>435</v>
      </c>
      <c r="E2949" s="750"/>
      <c r="F2949" s="753"/>
      <c r="G2949" s="764" t="s">
        <v>8</v>
      </c>
    </row>
    <row r="2950" spans="1:7" x14ac:dyDescent="0.2">
      <c r="A2950" s="345">
        <v>4</v>
      </c>
      <c r="B2950" s="382"/>
      <c r="C2950" s="352" t="s">
        <v>149</v>
      </c>
      <c r="D2950" s="351" t="s">
        <v>2775</v>
      </c>
      <c r="E2950" s="388">
        <v>30</v>
      </c>
      <c r="F2950" s="563">
        <v>200</v>
      </c>
      <c r="G2950" s="764">
        <f t="shared" si="35"/>
        <v>6000</v>
      </c>
    </row>
    <row r="2951" spans="1:7" x14ac:dyDescent="0.2">
      <c r="A2951" s="345">
        <v>5</v>
      </c>
      <c r="B2951" s="755"/>
      <c r="C2951" s="756" t="s">
        <v>149</v>
      </c>
      <c r="D2951" s="757" t="s">
        <v>425</v>
      </c>
      <c r="E2951" s="758">
        <v>30</v>
      </c>
      <c r="F2951" s="759">
        <v>350</v>
      </c>
      <c r="G2951" s="764">
        <f t="shared" si="35"/>
        <v>10500</v>
      </c>
    </row>
    <row r="2952" spans="1:7" x14ac:dyDescent="0.2">
      <c r="A2952" s="345"/>
      <c r="B2952" s="755"/>
      <c r="C2952" s="756"/>
      <c r="D2952" s="757" t="s">
        <v>358</v>
      </c>
      <c r="E2952" s="758"/>
      <c r="F2952" s="759"/>
      <c r="G2952" s="764" t="s">
        <v>8</v>
      </c>
    </row>
    <row r="2953" spans="1:7" x14ac:dyDescent="0.2">
      <c r="A2953" s="345">
        <v>6</v>
      </c>
      <c r="B2953" s="755"/>
      <c r="C2953" s="756" t="s">
        <v>149</v>
      </c>
      <c r="D2953" s="757" t="s">
        <v>2776</v>
      </c>
      <c r="E2953" s="758">
        <v>30</v>
      </c>
      <c r="F2953" s="759">
        <v>200</v>
      </c>
      <c r="G2953" s="764">
        <f t="shared" si="35"/>
        <v>6000</v>
      </c>
    </row>
    <row r="2954" spans="1:7" x14ac:dyDescent="0.2">
      <c r="A2954" s="345"/>
      <c r="B2954" s="382"/>
      <c r="C2954" s="352"/>
      <c r="D2954" s="785"/>
      <c r="E2954" s="395"/>
      <c r="F2954" s="432"/>
      <c r="G2954" s="353"/>
    </row>
    <row r="2955" spans="1:7" x14ac:dyDescent="0.2">
      <c r="A2955" s="345"/>
      <c r="B2955" s="394"/>
      <c r="C2955" s="352"/>
      <c r="D2955" s="357"/>
      <c r="E2955" s="395"/>
      <c r="F2955" s="432"/>
      <c r="G2955" s="353"/>
    </row>
    <row r="2956" spans="1:7" x14ac:dyDescent="0.2">
      <c r="A2956" s="345"/>
      <c r="B2956" s="397"/>
      <c r="C2956" s="352"/>
      <c r="D2956" s="357"/>
      <c r="E2956" s="398"/>
      <c r="F2956" s="432"/>
      <c r="G2956" s="353"/>
    </row>
    <row r="2957" spans="1:7" x14ac:dyDescent="0.2">
      <c r="A2957" s="345"/>
      <c r="B2957" s="397"/>
      <c r="C2957" s="352"/>
      <c r="D2957" s="365"/>
      <c r="E2957" s="398"/>
      <c r="F2957" s="432"/>
      <c r="G2957" s="353"/>
    </row>
    <row r="2958" spans="1:7" x14ac:dyDescent="0.2">
      <c r="A2958" s="345"/>
      <c r="B2958" s="382"/>
      <c r="C2958" s="352"/>
      <c r="D2958" s="365"/>
      <c r="E2958" s="388"/>
      <c r="F2958" s="432"/>
      <c r="G2958" s="353"/>
    </row>
    <row r="2959" spans="1:7" x14ac:dyDescent="0.2">
      <c r="A2959" s="345"/>
      <c r="B2959" s="382"/>
      <c r="C2959" s="352"/>
      <c r="D2959" s="364"/>
      <c r="E2959" s="398"/>
      <c r="F2959" s="432"/>
      <c r="G2959" s="353"/>
    </row>
    <row r="2960" spans="1:7" x14ac:dyDescent="0.2">
      <c r="A2960" s="345"/>
      <c r="B2960" s="394"/>
      <c r="C2960" s="352"/>
      <c r="D2960" s="365"/>
      <c r="E2960" s="395"/>
      <c r="F2960" s="561"/>
      <c r="G2960" s="353"/>
    </row>
    <row r="2961" spans="1:7" x14ac:dyDescent="0.2">
      <c r="A2961" s="345"/>
      <c r="B2961" s="389"/>
      <c r="C2961" s="352"/>
      <c r="D2961" s="365"/>
      <c r="E2961" s="395"/>
      <c r="F2961" s="561"/>
      <c r="G2961" s="353"/>
    </row>
    <row r="2962" spans="1:7" x14ac:dyDescent="0.2">
      <c r="A2962" s="29"/>
      <c r="B2962" s="101"/>
      <c r="C2962" s="41"/>
      <c r="D2962" s="357"/>
      <c r="E2962" s="104"/>
      <c r="F2962" s="279"/>
      <c r="G2962" s="353"/>
    </row>
    <row r="2963" spans="1:7" x14ac:dyDescent="0.2">
      <c r="A2963" s="29"/>
      <c r="B2963" s="101"/>
      <c r="C2963" s="352"/>
      <c r="D2963" s="365"/>
      <c r="E2963" s="104"/>
      <c r="F2963" s="279"/>
      <c r="G2963" s="353"/>
    </row>
    <row r="2964" spans="1:7" x14ac:dyDescent="0.2">
      <c r="A2964" s="29"/>
      <c r="B2964" s="101"/>
      <c r="C2964" s="41"/>
      <c r="D2964" s="365"/>
      <c r="E2964" s="104"/>
      <c r="F2964" s="279"/>
      <c r="G2964" s="353"/>
    </row>
    <row r="2965" spans="1:7" x14ac:dyDescent="0.2">
      <c r="A2965" s="29"/>
      <c r="B2965" s="101"/>
      <c r="C2965" s="352"/>
      <c r="D2965" s="365"/>
      <c r="E2965" s="104"/>
      <c r="F2965" s="279"/>
      <c r="G2965" s="353"/>
    </row>
    <row r="2966" spans="1:7" x14ac:dyDescent="0.2">
      <c r="A2966" s="29"/>
      <c r="B2966" s="101"/>
      <c r="C2966" s="41"/>
      <c r="D2966" s="365"/>
      <c r="E2966" s="104"/>
      <c r="F2966" s="279"/>
      <c r="G2966" s="353"/>
    </row>
    <row r="2967" spans="1:7" x14ac:dyDescent="0.2">
      <c r="A2967" s="29"/>
      <c r="B2967" s="101"/>
      <c r="C2967" s="352"/>
      <c r="D2967" s="357"/>
      <c r="E2967" s="108"/>
      <c r="F2967" s="69"/>
      <c r="G2967" s="353"/>
    </row>
    <row r="2968" spans="1:7" x14ac:dyDescent="0.2">
      <c r="A2968" s="29"/>
      <c r="B2968" s="101"/>
      <c r="C2968" s="41"/>
      <c r="D2968" s="364"/>
      <c r="E2968" s="153"/>
      <c r="F2968" s="69"/>
      <c r="G2968" s="353"/>
    </row>
    <row r="2969" spans="1:7" x14ac:dyDescent="0.2">
      <c r="A2969" s="29"/>
      <c r="B2969" s="101"/>
      <c r="C2969" s="352"/>
      <c r="D2969" s="400"/>
      <c r="E2969" s="102"/>
      <c r="F2969" s="69"/>
      <c r="G2969" s="353"/>
    </row>
    <row r="2970" spans="1:7" x14ac:dyDescent="0.2">
      <c r="A2970" s="29"/>
      <c r="B2970" s="101"/>
      <c r="C2970" s="352"/>
      <c r="D2970" s="400"/>
      <c r="E2970" s="102"/>
      <c r="F2970" s="69"/>
      <c r="G2970" s="353"/>
    </row>
    <row r="2971" spans="1:7" x14ac:dyDescent="0.2">
      <c r="A2971" s="29"/>
      <c r="B2971" s="101"/>
      <c r="C2971" s="31"/>
      <c r="D2971" s="400"/>
      <c r="E2971" s="131"/>
      <c r="F2971" s="280"/>
      <c r="G2971" s="353"/>
    </row>
    <row r="2972" spans="1:7" x14ac:dyDescent="0.2">
      <c r="A2972" s="29"/>
      <c r="B2972" s="101"/>
      <c r="C2972" s="352"/>
      <c r="D2972" s="364"/>
      <c r="E2972" s="108"/>
      <c r="F2972" s="276"/>
      <c r="G2972" s="353"/>
    </row>
    <row r="2973" spans="1:7" x14ac:dyDescent="0.2">
      <c r="A2973" s="29"/>
      <c r="B2973" s="101"/>
      <c r="C2973" s="41"/>
      <c r="D2973" s="364"/>
      <c r="E2973" s="108"/>
      <c r="F2973" s="276"/>
      <c r="G2973" s="353"/>
    </row>
    <row r="2974" spans="1:7" x14ac:dyDescent="0.2">
      <c r="A2974" s="29"/>
      <c r="B2974" s="101"/>
      <c r="C2974" s="352"/>
      <c r="D2974" s="781"/>
      <c r="E2974" s="108"/>
      <c r="F2974" s="149"/>
      <c r="G2974" s="353"/>
    </row>
    <row r="2975" spans="1:7" x14ac:dyDescent="0.2">
      <c r="A2975" s="61"/>
      <c r="B2975" s="101"/>
      <c r="C2975" s="41"/>
      <c r="D2975" s="364"/>
      <c r="E2975" s="108"/>
      <c r="F2975" s="149"/>
      <c r="G2975" s="353"/>
    </row>
    <row r="2976" spans="1:7" ht="13.5" thickBot="1" x14ac:dyDescent="0.25">
      <c r="A2976" s="212"/>
      <c r="B2976" s="132"/>
      <c r="C2976" s="115"/>
      <c r="D2976" s="115"/>
      <c r="E2976" s="132"/>
      <c r="F2976" s="49" t="s">
        <v>15</v>
      </c>
      <c r="G2976" s="213">
        <f>SUM(G2943:G2975)</f>
        <v>45000</v>
      </c>
    </row>
    <row r="2977" spans="1:7" ht="13.5" thickTop="1" x14ac:dyDescent="0.2">
      <c r="A2977" s="1149" t="s">
        <v>2777</v>
      </c>
      <c r="B2977" s="1150"/>
      <c r="C2977" s="1150"/>
      <c r="D2977" s="1150"/>
      <c r="E2977" s="1150"/>
      <c r="F2977" s="1150"/>
      <c r="G2977" s="1151"/>
    </row>
    <row r="2978" spans="1:7" ht="13.5" thickBot="1" x14ac:dyDescent="0.25">
      <c r="A2978" s="52"/>
      <c r="B2978" s="103"/>
      <c r="C2978" s="355" t="s">
        <v>8</v>
      </c>
      <c r="D2978" s="54"/>
      <c r="E2978" s="103"/>
      <c r="F2978" s="55"/>
      <c r="G2978" s="56"/>
    </row>
    <row r="2979" spans="1:7" ht="13.5" thickTop="1" x14ac:dyDescent="0.2">
      <c r="A2979" s="1130"/>
      <c r="B2979" s="1131"/>
      <c r="C2979" s="1131"/>
      <c r="D2979" s="57" t="s">
        <v>11</v>
      </c>
      <c r="E2979" s="1132" t="s">
        <v>12</v>
      </c>
      <c r="F2979" s="1132"/>
      <c r="G2979" s="1133"/>
    </row>
    <row r="2980" spans="1:7" x14ac:dyDescent="0.2">
      <c r="A2980" s="1134" t="s">
        <v>17</v>
      </c>
      <c r="B2980" s="1135"/>
      <c r="C2980" s="1135"/>
      <c r="D2980" s="39"/>
      <c r="E2980" s="1136"/>
      <c r="F2980" s="1137"/>
      <c r="G2980" s="1138"/>
    </row>
    <row r="2981" spans="1:7" x14ac:dyDescent="0.2">
      <c r="A2981" s="1134" t="s">
        <v>38</v>
      </c>
      <c r="B2981" s="1135"/>
      <c r="C2981" s="1135"/>
      <c r="D2981" s="73" t="s">
        <v>478</v>
      </c>
      <c r="E2981" s="1139" t="s">
        <v>142</v>
      </c>
      <c r="F2981" s="1139"/>
      <c r="G2981" s="1140"/>
    </row>
    <row r="2982" spans="1:7" ht="13.5" thickBot="1" x14ac:dyDescent="0.25">
      <c r="A2982" s="1141" t="s">
        <v>39</v>
      </c>
      <c r="B2982" s="1142"/>
      <c r="C2982" s="1142"/>
      <c r="D2982" s="91" t="s">
        <v>479</v>
      </c>
      <c r="E2982" s="1143" t="s">
        <v>0</v>
      </c>
      <c r="F2982" s="1143"/>
      <c r="G2982" s="1144"/>
    </row>
    <row r="2983" spans="1:7" ht="16.5" x14ac:dyDescent="0.25">
      <c r="A2983" s="1152" t="s">
        <v>29</v>
      </c>
      <c r="B2983" s="1153"/>
      <c r="C2983" s="1153"/>
      <c r="D2983" s="1153"/>
      <c r="E2983" s="1153"/>
      <c r="F2983" s="1153"/>
      <c r="G2983" s="1154"/>
    </row>
    <row r="2984" spans="1:7" x14ac:dyDescent="0.2">
      <c r="A2984" s="1155" t="s">
        <v>48</v>
      </c>
      <c r="B2984" s="1156"/>
      <c r="C2984" s="1156"/>
      <c r="D2984" s="1156"/>
      <c r="E2984" s="1156"/>
      <c r="F2984" s="1156"/>
      <c r="G2984" s="1157"/>
    </row>
    <row r="2985" spans="1:7" x14ac:dyDescent="0.2">
      <c r="A2985" s="1158" t="s">
        <v>49</v>
      </c>
      <c r="B2985" s="1159"/>
      <c r="C2985" s="1159"/>
      <c r="D2985" s="1159"/>
      <c r="E2985" s="1159"/>
      <c r="F2985" s="1159"/>
      <c r="G2985" s="1160"/>
    </row>
    <row r="2986" spans="1:7" x14ac:dyDescent="0.2">
      <c r="A2986" s="6"/>
      <c r="B2986" s="99"/>
      <c r="C2986" s="8"/>
      <c r="D2986" s="9"/>
      <c r="E2986" s="99"/>
      <c r="F2986" s="10"/>
      <c r="G2986" s="373" t="s">
        <v>20</v>
      </c>
    </row>
    <row r="2987" spans="1:7" x14ac:dyDescent="0.2">
      <c r="A2987" s="12" t="s">
        <v>1</v>
      </c>
      <c r="B2987" s="13"/>
      <c r="C2987" s="14" t="s">
        <v>36</v>
      </c>
      <c r="D2987" s="13"/>
      <c r="E2987" s="343" t="s">
        <v>2841</v>
      </c>
      <c r="F2987" s="98"/>
      <c r="G2987" s="344" t="s">
        <v>2767</v>
      </c>
    </row>
    <row r="2988" spans="1:7" x14ac:dyDescent="0.2">
      <c r="A2988" s="17" t="s">
        <v>8</v>
      </c>
      <c r="B2988" s="100"/>
      <c r="C2988" s="19"/>
      <c r="D2988" s="4"/>
      <c r="E2988" s="1145"/>
      <c r="F2988" s="1146"/>
      <c r="G2988" s="20"/>
    </row>
    <row r="2989" spans="1:7" x14ac:dyDescent="0.2">
      <c r="A2989" s="21" t="s">
        <v>37</v>
      </c>
      <c r="B2989" s="22"/>
      <c r="C2989" s="22"/>
      <c r="D2989" s="22"/>
      <c r="E2989" s="23" t="s">
        <v>46</v>
      </c>
      <c r="F2989" s="24"/>
      <c r="G2989" s="20" t="s">
        <v>50</v>
      </c>
    </row>
    <row r="2990" spans="1:7" x14ac:dyDescent="0.2">
      <c r="A2990" s="6"/>
      <c r="B2990" s="99"/>
      <c r="C2990" s="8"/>
      <c r="D2990" s="8"/>
      <c r="E2990" s="1147"/>
      <c r="F2990" s="1148"/>
      <c r="G2990" s="25"/>
    </row>
    <row r="2991" spans="1:7" ht="26.25" thickBot="1" x14ac:dyDescent="0.25">
      <c r="A2991" s="210" t="s">
        <v>47</v>
      </c>
      <c r="B2991" s="28" t="s">
        <v>23</v>
      </c>
      <c r="C2991" s="28" t="s">
        <v>34</v>
      </c>
      <c r="D2991" s="110" t="s">
        <v>53</v>
      </c>
      <c r="E2991" s="114" t="s">
        <v>54</v>
      </c>
      <c r="F2991" s="111" t="s">
        <v>55</v>
      </c>
      <c r="G2991" s="112" t="s">
        <v>35</v>
      </c>
    </row>
    <row r="2992" spans="1:7" ht="13.5" thickTop="1" x14ac:dyDescent="0.2">
      <c r="A2992" s="760">
        <v>1</v>
      </c>
      <c r="B2992" s="761"/>
      <c r="C2992" s="761" t="s">
        <v>149</v>
      </c>
      <c r="D2992" s="784" t="s">
        <v>1083</v>
      </c>
      <c r="E2992" s="748">
        <v>80</v>
      </c>
      <c r="F2992" s="763">
        <v>200</v>
      </c>
      <c r="G2992" s="764">
        <f>F2992*E2992</f>
        <v>16000</v>
      </c>
    </row>
    <row r="2993" spans="1:7" x14ac:dyDescent="0.2">
      <c r="A2993" s="345"/>
      <c r="B2993" s="520"/>
      <c r="C2993" s="346"/>
      <c r="D2993" s="747" t="s">
        <v>971</v>
      </c>
      <c r="E2993" s="750"/>
      <c r="F2993" s="753"/>
      <c r="G2993" s="764" t="s">
        <v>8</v>
      </c>
    </row>
    <row r="2994" spans="1:7" x14ac:dyDescent="0.2">
      <c r="A2994" s="566">
        <v>2</v>
      </c>
      <c r="B2994" s="668"/>
      <c r="C2994" s="656" t="s">
        <v>149</v>
      </c>
      <c r="D2994" s="657" t="s">
        <v>425</v>
      </c>
      <c r="E2994" s="758">
        <v>80</v>
      </c>
      <c r="F2994" s="811">
        <v>350</v>
      </c>
      <c r="G2994" s="764">
        <f t="shared" ref="G2994" si="36">F2994*E2994</f>
        <v>28000</v>
      </c>
    </row>
    <row r="2995" spans="1:7" x14ac:dyDescent="0.2">
      <c r="A2995" s="806"/>
      <c r="B2995" s="807"/>
      <c r="C2995" s="807"/>
      <c r="D2995" s="784" t="s">
        <v>358</v>
      </c>
      <c r="E2995" s="808"/>
      <c r="F2995" s="809"/>
      <c r="G2995" s="764" t="s">
        <v>8</v>
      </c>
    </row>
    <row r="2996" spans="1:7" x14ac:dyDescent="0.2">
      <c r="A2996" s="760"/>
      <c r="B2996" s="761"/>
      <c r="C2996" s="761"/>
      <c r="D2996" s="784"/>
      <c r="E2996" s="748"/>
      <c r="F2996" s="763"/>
      <c r="G2996" s="764" t="s">
        <v>8</v>
      </c>
    </row>
    <row r="2997" spans="1:7" x14ac:dyDescent="0.2">
      <c r="A2997" s="760"/>
      <c r="B2997" s="761"/>
      <c r="C2997" s="761"/>
      <c r="D2997" s="784"/>
      <c r="E2997" s="748"/>
      <c r="F2997" s="763"/>
      <c r="G2997" s="764" t="s">
        <v>8</v>
      </c>
    </row>
    <row r="2998" spans="1:7" x14ac:dyDescent="0.2">
      <c r="A2998" s="760"/>
      <c r="B2998" s="761"/>
      <c r="C2998" s="761"/>
      <c r="D2998" s="784"/>
      <c r="E2998" s="748"/>
      <c r="F2998" s="763"/>
      <c r="G2998" s="764"/>
    </row>
    <row r="2999" spans="1:7" x14ac:dyDescent="0.2">
      <c r="A2999" s="345"/>
      <c r="B2999" s="520"/>
      <c r="C2999" s="346"/>
      <c r="D2999" s="814"/>
      <c r="E2999" s="750"/>
      <c r="F2999" s="753"/>
      <c r="G2999" s="764"/>
    </row>
    <row r="3000" spans="1:7" x14ac:dyDescent="0.2">
      <c r="A3000" s="345"/>
      <c r="B3000" s="382"/>
      <c r="C3000" s="352"/>
      <c r="D3000" s="351"/>
      <c r="E3000" s="388"/>
      <c r="F3000" s="563"/>
      <c r="G3000" s="764"/>
    </row>
    <row r="3001" spans="1:7" x14ac:dyDescent="0.2">
      <c r="A3001" s="345"/>
      <c r="B3001" s="755"/>
      <c r="C3001" s="756"/>
      <c r="D3001" s="757"/>
      <c r="E3001" s="758"/>
      <c r="F3001" s="759"/>
      <c r="G3001" s="764"/>
    </row>
    <row r="3002" spans="1:7" x14ac:dyDescent="0.2">
      <c r="A3002" s="345"/>
      <c r="B3002" s="755"/>
      <c r="C3002" s="756"/>
      <c r="D3002" s="757"/>
      <c r="E3002" s="758"/>
      <c r="F3002" s="759"/>
      <c r="G3002" s="764"/>
    </row>
    <row r="3003" spans="1:7" x14ac:dyDescent="0.2">
      <c r="A3003" s="345"/>
      <c r="B3003" s="755"/>
      <c r="C3003" s="756"/>
      <c r="D3003" s="757"/>
      <c r="E3003" s="758"/>
      <c r="F3003" s="759"/>
      <c r="G3003" s="764"/>
    </row>
    <row r="3004" spans="1:7" x14ac:dyDescent="0.2">
      <c r="A3004" s="345"/>
      <c r="B3004" s="382"/>
      <c r="C3004" s="352"/>
      <c r="D3004" s="785"/>
      <c r="E3004" s="395"/>
      <c r="F3004" s="432"/>
      <c r="G3004" s="353"/>
    </row>
    <row r="3005" spans="1:7" x14ac:dyDescent="0.2">
      <c r="A3005" s="345"/>
      <c r="B3005" s="394"/>
      <c r="C3005" s="352"/>
      <c r="D3005" s="357"/>
      <c r="E3005" s="395"/>
      <c r="F3005" s="432"/>
      <c r="G3005" s="353"/>
    </row>
    <row r="3006" spans="1:7" x14ac:dyDescent="0.2">
      <c r="A3006" s="345"/>
      <c r="B3006" s="397"/>
      <c r="C3006" s="352"/>
      <c r="D3006" s="357"/>
      <c r="E3006" s="398"/>
      <c r="F3006" s="432"/>
      <c r="G3006" s="353"/>
    </row>
    <row r="3007" spans="1:7" x14ac:dyDescent="0.2">
      <c r="A3007" s="345"/>
      <c r="B3007" s="397"/>
      <c r="C3007" s="352"/>
      <c r="D3007" s="365"/>
      <c r="E3007" s="398"/>
      <c r="F3007" s="432"/>
      <c r="G3007" s="353"/>
    </row>
    <row r="3008" spans="1:7" x14ac:dyDescent="0.2">
      <c r="A3008" s="345"/>
      <c r="B3008" s="382"/>
      <c r="C3008" s="352"/>
      <c r="D3008" s="365"/>
      <c r="E3008" s="388"/>
      <c r="F3008" s="432"/>
      <c r="G3008" s="353"/>
    </row>
    <row r="3009" spans="1:7" x14ac:dyDescent="0.2">
      <c r="A3009" s="345"/>
      <c r="B3009" s="382"/>
      <c r="C3009" s="352"/>
      <c r="D3009" s="364"/>
      <c r="E3009" s="398"/>
      <c r="F3009" s="432"/>
      <c r="G3009" s="353"/>
    </row>
    <row r="3010" spans="1:7" x14ac:dyDescent="0.2">
      <c r="A3010" s="345"/>
      <c r="B3010" s="394"/>
      <c r="C3010" s="352"/>
      <c r="D3010" s="365"/>
      <c r="E3010" s="395"/>
      <c r="F3010" s="561"/>
      <c r="G3010" s="353"/>
    </row>
    <row r="3011" spans="1:7" x14ac:dyDescent="0.2">
      <c r="A3011" s="345"/>
      <c r="B3011" s="389"/>
      <c r="C3011" s="352"/>
      <c r="D3011" s="365"/>
      <c r="E3011" s="395"/>
      <c r="F3011" s="561"/>
      <c r="G3011" s="353"/>
    </row>
    <row r="3012" spans="1:7" x14ac:dyDescent="0.2">
      <c r="A3012" s="29"/>
      <c r="B3012" s="101"/>
      <c r="C3012" s="41"/>
      <c r="D3012" s="357"/>
      <c r="E3012" s="104"/>
      <c r="F3012" s="279"/>
      <c r="G3012" s="353"/>
    </row>
    <row r="3013" spans="1:7" x14ac:dyDescent="0.2">
      <c r="A3013" s="29"/>
      <c r="B3013" s="101"/>
      <c r="C3013" s="352"/>
      <c r="D3013" s="365"/>
      <c r="E3013" s="104"/>
      <c r="F3013" s="279"/>
      <c r="G3013" s="353"/>
    </row>
    <row r="3014" spans="1:7" x14ac:dyDescent="0.2">
      <c r="A3014" s="29"/>
      <c r="B3014" s="101"/>
      <c r="C3014" s="41"/>
      <c r="D3014" s="365"/>
      <c r="E3014" s="104"/>
      <c r="F3014" s="279"/>
      <c r="G3014" s="353"/>
    </row>
    <row r="3015" spans="1:7" x14ac:dyDescent="0.2">
      <c r="A3015" s="29"/>
      <c r="B3015" s="101"/>
      <c r="C3015" s="352"/>
      <c r="D3015" s="365"/>
      <c r="E3015" s="104"/>
      <c r="F3015" s="279"/>
      <c r="G3015" s="353"/>
    </row>
    <row r="3016" spans="1:7" x14ac:dyDescent="0.2">
      <c r="A3016" s="29"/>
      <c r="B3016" s="101"/>
      <c r="C3016" s="41"/>
      <c r="D3016" s="365"/>
      <c r="E3016" s="104"/>
      <c r="F3016" s="279"/>
      <c r="G3016" s="353"/>
    </row>
    <row r="3017" spans="1:7" x14ac:dyDescent="0.2">
      <c r="A3017" s="29"/>
      <c r="B3017" s="101"/>
      <c r="C3017" s="352"/>
      <c r="D3017" s="357"/>
      <c r="E3017" s="108"/>
      <c r="F3017" s="69"/>
      <c r="G3017" s="353"/>
    </row>
    <row r="3018" spans="1:7" x14ac:dyDescent="0.2">
      <c r="A3018" s="29"/>
      <c r="B3018" s="101"/>
      <c r="C3018" s="41"/>
      <c r="D3018" s="364"/>
      <c r="E3018" s="153"/>
      <c r="F3018" s="69"/>
      <c r="G3018" s="353"/>
    </row>
    <row r="3019" spans="1:7" x14ac:dyDescent="0.2">
      <c r="A3019" s="29"/>
      <c r="B3019" s="101"/>
      <c r="C3019" s="352"/>
      <c r="D3019" s="400"/>
      <c r="E3019" s="102"/>
      <c r="F3019" s="69"/>
      <c r="G3019" s="353"/>
    </row>
    <row r="3020" spans="1:7" x14ac:dyDescent="0.2">
      <c r="A3020" s="29"/>
      <c r="B3020" s="101"/>
      <c r="C3020" s="352"/>
      <c r="D3020" s="400"/>
      <c r="E3020" s="102"/>
      <c r="F3020" s="69"/>
      <c r="G3020" s="353"/>
    </row>
    <row r="3021" spans="1:7" x14ac:dyDescent="0.2">
      <c r="A3021" s="29"/>
      <c r="B3021" s="101"/>
      <c r="C3021" s="31"/>
      <c r="D3021" s="400"/>
      <c r="E3021" s="131"/>
      <c r="F3021" s="280"/>
      <c r="G3021" s="353"/>
    </row>
    <row r="3022" spans="1:7" x14ac:dyDescent="0.2">
      <c r="A3022" s="29"/>
      <c r="B3022" s="101"/>
      <c r="C3022" s="352"/>
      <c r="D3022" s="364"/>
      <c r="E3022" s="108"/>
      <c r="F3022" s="276"/>
      <c r="G3022" s="353"/>
    </row>
    <row r="3023" spans="1:7" x14ac:dyDescent="0.2">
      <c r="A3023" s="29"/>
      <c r="B3023" s="101"/>
      <c r="C3023" s="41"/>
      <c r="D3023" s="364"/>
      <c r="E3023" s="108"/>
      <c r="F3023" s="276"/>
      <c r="G3023" s="353"/>
    </row>
    <row r="3024" spans="1:7" x14ac:dyDescent="0.2">
      <c r="A3024" s="29"/>
      <c r="B3024" s="101"/>
      <c r="C3024" s="352"/>
      <c r="D3024" s="781"/>
      <c r="E3024" s="108"/>
      <c r="F3024" s="149"/>
      <c r="G3024" s="353"/>
    </row>
    <row r="3025" spans="1:7" x14ac:dyDescent="0.2">
      <c r="A3025" s="61"/>
      <c r="B3025" s="101"/>
      <c r="C3025" s="41"/>
      <c r="D3025" s="364"/>
      <c r="E3025" s="108"/>
      <c r="F3025" s="149"/>
      <c r="G3025" s="353"/>
    </row>
    <row r="3026" spans="1:7" ht="13.5" thickBot="1" x14ac:dyDescent="0.25">
      <c r="A3026" s="212"/>
      <c r="B3026" s="132"/>
      <c r="C3026" s="115"/>
      <c r="D3026" s="115"/>
      <c r="E3026" s="132"/>
      <c r="F3026" s="49" t="s">
        <v>15</v>
      </c>
      <c r="G3026" s="213">
        <f>SUM(G2992:G3025)</f>
        <v>44000</v>
      </c>
    </row>
    <row r="3027" spans="1:7" ht="13.5" thickTop="1" x14ac:dyDescent="0.2">
      <c r="A3027" s="1149" t="s">
        <v>2778</v>
      </c>
      <c r="B3027" s="1150"/>
      <c r="C3027" s="1150"/>
      <c r="D3027" s="1150"/>
      <c r="E3027" s="1150"/>
      <c r="F3027" s="1150"/>
      <c r="G3027" s="1151"/>
    </row>
    <row r="3028" spans="1:7" ht="13.5" thickBot="1" x14ac:dyDescent="0.25">
      <c r="A3028" s="52"/>
      <c r="B3028" s="103"/>
      <c r="C3028" s="355" t="s">
        <v>2779</v>
      </c>
      <c r="D3028" s="54"/>
      <c r="E3028" s="103"/>
      <c r="F3028" s="55"/>
      <c r="G3028" s="56"/>
    </row>
    <row r="3029" spans="1:7" ht="13.5" thickTop="1" x14ac:dyDescent="0.2">
      <c r="A3029" s="1130"/>
      <c r="B3029" s="1131"/>
      <c r="C3029" s="1131"/>
      <c r="D3029" s="57" t="s">
        <v>11</v>
      </c>
      <c r="E3029" s="1132" t="s">
        <v>12</v>
      </c>
      <c r="F3029" s="1132"/>
      <c r="G3029" s="1133"/>
    </row>
    <row r="3030" spans="1:7" x14ac:dyDescent="0.2">
      <c r="A3030" s="1134" t="s">
        <v>17</v>
      </c>
      <c r="B3030" s="1135"/>
      <c r="C3030" s="1135"/>
      <c r="D3030" s="39"/>
      <c r="E3030" s="1136"/>
      <c r="F3030" s="1137"/>
      <c r="G3030" s="1138"/>
    </row>
    <row r="3031" spans="1:7" x14ac:dyDescent="0.2">
      <c r="A3031" s="1134" t="s">
        <v>38</v>
      </c>
      <c r="B3031" s="1135"/>
      <c r="C3031" s="1135"/>
      <c r="D3031" s="73" t="s">
        <v>478</v>
      </c>
      <c r="E3031" s="1139" t="s">
        <v>142</v>
      </c>
      <c r="F3031" s="1139"/>
      <c r="G3031" s="1140"/>
    </row>
    <row r="3032" spans="1:7" ht="13.5" thickBot="1" x14ac:dyDescent="0.25">
      <c r="A3032" s="1141" t="s">
        <v>39</v>
      </c>
      <c r="B3032" s="1142"/>
      <c r="C3032" s="1142"/>
      <c r="D3032" s="91" t="s">
        <v>479</v>
      </c>
      <c r="E3032" s="1143" t="s">
        <v>0</v>
      </c>
      <c r="F3032" s="1143"/>
      <c r="G3032" s="1144"/>
    </row>
    <row r="3033" spans="1:7" ht="16.5" x14ac:dyDescent="0.25">
      <c r="A3033" s="1152" t="s">
        <v>29</v>
      </c>
      <c r="B3033" s="1153"/>
      <c r="C3033" s="1153"/>
      <c r="D3033" s="1153"/>
      <c r="E3033" s="1153"/>
      <c r="F3033" s="1153"/>
      <c r="G3033" s="1154"/>
    </row>
    <row r="3034" spans="1:7" x14ac:dyDescent="0.2">
      <c r="A3034" s="1155" t="s">
        <v>48</v>
      </c>
      <c r="B3034" s="1156"/>
      <c r="C3034" s="1156"/>
      <c r="D3034" s="1156"/>
      <c r="E3034" s="1156"/>
      <c r="F3034" s="1156"/>
      <c r="G3034" s="1157"/>
    </row>
    <row r="3035" spans="1:7" x14ac:dyDescent="0.2">
      <c r="A3035" s="1158" t="s">
        <v>49</v>
      </c>
      <c r="B3035" s="1159"/>
      <c r="C3035" s="1159"/>
      <c r="D3035" s="1159"/>
      <c r="E3035" s="1159"/>
      <c r="F3035" s="1159"/>
      <c r="G3035" s="1160"/>
    </row>
    <row r="3036" spans="1:7" x14ac:dyDescent="0.2">
      <c r="A3036" s="6"/>
      <c r="B3036" s="99"/>
      <c r="C3036" s="8"/>
      <c r="D3036" s="9"/>
      <c r="E3036" s="99"/>
      <c r="F3036" s="10"/>
      <c r="G3036" s="373" t="s">
        <v>20</v>
      </c>
    </row>
    <row r="3037" spans="1:7" x14ac:dyDescent="0.2">
      <c r="A3037" s="12" t="s">
        <v>1</v>
      </c>
      <c r="B3037" s="13"/>
      <c r="C3037" s="14" t="s">
        <v>36</v>
      </c>
      <c r="D3037" s="13"/>
      <c r="E3037" s="343" t="s">
        <v>2842</v>
      </c>
      <c r="F3037" s="98"/>
      <c r="G3037" s="344" t="s">
        <v>2767</v>
      </c>
    </row>
    <row r="3038" spans="1:7" x14ac:dyDescent="0.2">
      <c r="A3038" s="17" t="s">
        <v>8</v>
      </c>
      <c r="B3038" s="100"/>
      <c r="C3038" s="19"/>
      <c r="D3038" s="4"/>
      <c r="E3038" s="1145"/>
      <c r="F3038" s="1146"/>
      <c r="G3038" s="20"/>
    </row>
    <row r="3039" spans="1:7" x14ac:dyDescent="0.2">
      <c r="A3039" s="21" t="s">
        <v>37</v>
      </c>
      <c r="B3039" s="22"/>
      <c r="C3039" s="22"/>
      <c r="D3039" s="22"/>
      <c r="E3039" s="23" t="s">
        <v>46</v>
      </c>
      <c r="F3039" s="24"/>
      <c r="G3039" s="20" t="s">
        <v>50</v>
      </c>
    </row>
    <row r="3040" spans="1:7" x14ac:dyDescent="0.2">
      <c r="A3040" s="6"/>
      <c r="B3040" s="99"/>
      <c r="C3040" s="8"/>
      <c r="D3040" s="8"/>
      <c r="E3040" s="1147"/>
      <c r="F3040" s="1148"/>
      <c r="G3040" s="25"/>
    </row>
    <row r="3041" spans="1:7" ht="26.25" thickBot="1" x14ac:dyDescent="0.25">
      <c r="A3041" s="210" t="s">
        <v>47</v>
      </c>
      <c r="B3041" s="28" t="s">
        <v>23</v>
      </c>
      <c r="C3041" s="28" t="s">
        <v>34</v>
      </c>
      <c r="D3041" s="110" t="s">
        <v>53</v>
      </c>
      <c r="E3041" s="114" t="s">
        <v>54</v>
      </c>
      <c r="F3041" s="111" t="s">
        <v>55</v>
      </c>
      <c r="G3041" s="112" t="s">
        <v>35</v>
      </c>
    </row>
    <row r="3042" spans="1:7" ht="13.5" thickTop="1" x14ac:dyDescent="0.2">
      <c r="A3042" s="760">
        <v>1</v>
      </c>
      <c r="B3042" s="761"/>
      <c r="C3042" s="761" t="s">
        <v>149</v>
      </c>
      <c r="D3042" s="784" t="s">
        <v>953</v>
      </c>
      <c r="E3042" s="748">
        <v>100</v>
      </c>
      <c r="F3042" s="763">
        <v>200</v>
      </c>
      <c r="G3042" s="764">
        <f>F3042*E3042</f>
        <v>20000</v>
      </c>
    </row>
    <row r="3043" spans="1:7" x14ac:dyDescent="0.2">
      <c r="A3043" s="345"/>
      <c r="B3043" s="520"/>
      <c r="C3043" s="346"/>
      <c r="D3043" s="747" t="s">
        <v>542</v>
      </c>
      <c r="E3043" s="750"/>
      <c r="F3043" s="753"/>
      <c r="G3043" s="764" t="s">
        <v>8</v>
      </c>
    </row>
    <row r="3044" spans="1:7" x14ac:dyDescent="0.2">
      <c r="A3044" s="566">
        <v>2</v>
      </c>
      <c r="B3044" s="668"/>
      <c r="C3044" s="656" t="s">
        <v>149</v>
      </c>
      <c r="D3044" s="657" t="s">
        <v>425</v>
      </c>
      <c r="E3044" s="758">
        <v>100</v>
      </c>
      <c r="F3044" s="811">
        <v>350</v>
      </c>
      <c r="G3044" s="764">
        <f t="shared" ref="G3044" si="37">F3044*E3044</f>
        <v>35000</v>
      </c>
    </row>
    <row r="3045" spans="1:7" x14ac:dyDescent="0.2">
      <c r="A3045" s="806"/>
      <c r="B3045" s="807"/>
      <c r="C3045" s="807"/>
      <c r="D3045" s="784" t="s">
        <v>358</v>
      </c>
      <c r="E3045" s="808"/>
      <c r="F3045" s="809"/>
      <c r="G3045" s="764" t="s">
        <v>8</v>
      </c>
    </row>
    <row r="3046" spans="1:7" x14ac:dyDescent="0.2">
      <c r="A3046" s="760">
        <v>3</v>
      </c>
      <c r="B3046" s="761"/>
      <c r="C3046" s="761" t="s">
        <v>149</v>
      </c>
      <c r="D3046" s="784" t="s">
        <v>2780</v>
      </c>
      <c r="E3046" s="748">
        <v>100</v>
      </c>
      <c r="F3046" s="763">
        <v>200</v>
      </c>
      <c r="G3046" s="764">
        <f>F3046*E3046</f>
        <v>20000</v>
      </c>
    </row>
    <row r="3047" spans="1:7" x14ac:dyDescent="0.2">
      <c r="A3047" s="760"/>
      <c r="B3047" s="761"/>
      <c r="C3047" s="761"/>
      <c r="D3047" s="784" t="s">
        <v>415</v>
      </c>
      <c r="E3047" s="748"/>
      <c r="F3047" s="763"/>
      <c r="G3047" s="764" t="s">
        <v>8</v>
      </c>
    </row>
    <row r="3048" spans="1:7" x14ac:dyDescent="0.2">
      <c r="A3048" s="760"/>
      <c r="B3048" s="761"/>
      <c r="C3048" s="761"/>
      <c r="D3048" s="784"/>
      <c r="E3048" s="748"/>
      <c r="F3048" s="763"/>
      <c r="G3048" s="764"/>
    </row>
    <row r="3049" spans="1:7" x14ac:dyDescent="0.2">
      <c r="A3049" s="345"/>
      <c r="B3049" s="520"/>
      <c r="C3049" s="346"/>
      <c r="D3049" s="814"/>
      <c r="E3049" s="750"/>
      <c r="F3049" s="753"/>
      <c r="G3049" s="764"/>
    </row>
    <row r="3050" spans="1:7" x14ac:dyDescent="0.2">
      <c r="A3050" s="345"/>
      <c r="B3050" s="382"/>
      <c r="C3050" s="352"/>
      <c r="D3050" s="351" t="s">
        <v>8</v>
      </c>
      <c r="E3050" s="388"/>
      <c r="F3050" s="563"/>
      <c r="G3050" s="764"/>
    </row>
    <row r="3051" spans="1:7" x14ac:dyDescent="0.2">
      <c r="A3051" s="345"/>
      <c r="B3051" s="755"/>
      <c r="C3051" s="756"/>
      <c r="D3051" s="757"/>
      <c r="E3051" s="758"/>
      <c r="F3051" s="759"/>
      <c r="G3051" s="764"/>
    </row>
    <row r="3052" spans="1:7" x14ac:dyDescent="0.2">
      <c r="A3052" s="345"/>
      <c r="B3052" s="755"/>
      <c r="C3052" s="756"/>
      <c r="D3052" s="757"/>
      <c r="E3052" s="758"/>
      <c r="F3052" s="759"/>
      <c r="G3052" s="764"/>
    </row>
    <row r="3053" spans="1:7" x14ac:dyDescent="0.2">
      <c r="A3053" s="345"/>
      <c r="B3053" s="755"/>
      <c r="C3053" s="756"/>
      <c r="D3053" s="757"/>
      <c r="E3053" s="758"/>
      <c r="F3053" s="759"/>
      <c r="G3053" s="764"/>
    </row>
    <row r="3054" spans="1:7" x14ac:dyDescent="0.2">
      <c r="A3054" s="345"/>
      <c r="B3054" s="382"/>
      <c r="C3054" s="352"/>
      <c r="D3054" s="785"/>
      <c r="E3054" s="395"/>
      <c r="F3054" s="432"/>
      <c r="G3054" s="353"/>
    </row>
    <row r="3055" spans="1:7" x14ac:dyDescent="0.2">
      <c r="A3055" s="345"/>
      <c r="B3055" s="394"/>
      <c r="C3055" s="352"/>
      <c r="D3055" s="357"/>
      <c r="E3055" s="395"/>
      <c r="F3055" s="432"/>
      <c r="G3055" s="353"/>
    </row>
    <row r="3056" spans="1:7" x14ac:dyDescent="0.2">
      <c r="A3056" s="345"/>
      <c r="B3056" s="397"/>
      <c r="C3056" s="352"/>
      <c r="D3056" s="357"/>
      <c r="E3056" s="398"/>
      <c r="F3056" s="432"/>
      <c r="G3056" s="353"/>
    </row>
    <row r="3057" spans="1:7" x14ac:dyDescent="0.2">
      <c r="A3057" s="345"/>
      <c r="B3057" s="397"/>
      <c r="C3057" s="352"/>
      <c r="D3057" s="365"/>
      <c r="E3057" s="398"/>
      <c r="F3057" s="432"/>
      <c r="G3057" s="353"/>
    </row>
    <row r="3058" spans="1:7" x14ac:dyDescent="0.2">
      <c r="A3058" s="345"/>
      <c r="B3058" s="382"/>
      <c r="C3058" s="352"/>
      <c r="D3058" s="365"/>
      <c r="E3058" s="388"/>
      <c r="F3058" s="432"/>
      <c r="G3058" s="353"/>
    </row>
    <row r="3059" spans="1:7" x14ac:dyDescent="0.2">
      <c r="A3059" s="345"/>
      <c r="B3059" s="382"/>
      <c r="C3059" s="352"/>
      <c r="D3059" s="364"/>
      <c r="E3059" s="398"/>
      <c r="F3059" s="432"/>
      <c r="G3059" s="353"/>
    </row>
    <row r="3060" spans="1:7" x14ac:dyDescent="0.2">
      <c r="A3060" s="345"/>
      <c r="B3060" s="394"/>
      <c r="C3060" s="352"/>
      <c r="D3060" s="365"/>
      <c r="E3060" s="395"/>
      <c r="F3060" s="561"/>
      <c r="G3060" s="353"/>
    </row>
    <row r="3061" spans="1:7" x14ac:dyDescent="0.2">
      <c r="A3061" s="345"/>
      <c r="B3061" s="389"/>
      <c r="C3061" s="352"/>
      <c r="D3061" s="365" t="s">
        <v>2685</v>
      </c>
      <c r="E3061" s="395"/>
      <c r="F3061" s="561"/>
      <c r="G3061" s="353"/>
    </row>
    <row r="3062" spans="1:7" x14ac:dyDescent="0.2">
      <c r="A3062" s="29"/>
      <c r="B3062" s="101"/>
      <c r="C3062" s="41"/>
      <c r="D3062" s="357"/>
      <c r="E3062" s="104"/>
      <c r="F3062" s="279"/>
      <c r="G3062" s="353"/>
    </row>
    <row r="3063" spans="1:7" x14ac:dyDescent="0.2">
      <c r="A3063" s="29"/>
      <c r="B3063" s="101"/>
      <c r="C3063" s="352"/>
      <c r="D3063" s="365" t="s">
        <v>150</v>
      </c>
      <c r="E3063" s="104"/>
      <c r="F3063" s="279"/>
      <c r="G3063" s="353"/>
    </row>
    <row r="3064" spans="1:7" x14ac:dyDescent="0.2">
      <c r="A3064" s="29"/>
      <c r="B3064" s="101"/>
      <c r="C3064" s="41"/>
      <c r="D3064" s="365"/>
      <c r="E3064" s="104"/>
      <c r="F3064" s="279"/>
      <c r="G3064" s="353"/>
    </row>
    <row r="3065" spans="1:7" x14ac:dyDescent="0.2">
      <c r="A3065" s="29"/>
      <c r="B3065" s="101"/>
      <c r="C3065" s="352"/>
      <c r="D3065" s="365"/>
      <c r="E3065" s="104"/>
      <c r="F3065" s="279"/>
      <c r="G3065" s="353"/>
    </row>
    <row r="3066" spans="1:7" x14ac:dyDescent="0.2">
      <c r="A3066" s="29"/>
      <c r="B3066" s="101"/>
      <c r="C3066" s="41"/>
      <c r="D3066" s="365"/>
      <c r="E3066" s="104"/>
      <c r="F3066" s="279"/>
      <c r="G3066" s="353"/>
    </row>
    <row r="3067" spans="1:7" x14ac:dyDescent="0.2">
      <c r="A3067" s="29"/>
      <c r="B3067" s="101"/>
      <c r="C3067" s="352"/>
      <c r="D3067" s="357"/>
      <c r="E3067" s="108"/>
      <c r="F3067" s="69"/>
      <c r="G3067" s="353"/>
    </row>
    <row r="3068" spans="1:7" x14ac:dyDescent="0.2">
      <c r="A3068" s="29"/>
      <c r="B3068" s="101"/>
      <c r="C3068" s="41"/>
      <c r="D3068" s="364"/>
      <c r="E3068" s="153"/>
      <c r="F3068" s="69"/>
      <c r="G3068" s="353"/>
    </row>
    <row r="3069" spans="1:7" x14ac:dyDescent="0.2">
      <c r="A3069" s="29"/>
      <c r="B3069" s="101"/>
      <c r="C3069" s="352"/>
      <c r="D3069" s="400"/>
      <c r="E3069" s="102"/>
      <c r="F3069" s="69"/>
      <c r="G3069" s="353"/>
    </row>
    <row r="3070" spans="1:7" x14ac:dyDescent="0.2">
      <c r="A3070" s="29"/>
      <c r="B3070" s="101"/>
      <c r="C3070" s="352"/>
      <c r="D3070" s="400"/>
      <c r="E3070" s="102"/>
      <c r="F3070" s="69"/>
      <c r="G3070" s="353"/>
    </row>
    <row r="3071" spans="1:7" x14ac:dyDescent="0.2">
      <c r="A3071" s="29"/>
      <c r="B3071" s="101"/>
      <c r="C3071" s="31"/>
      <c r="D3071" s="400"/>
      <c r="E3071" s="131"/>
      <c r="F3071" s="280"/>
      <c r="G3071" s="353"/>
    </row>
    <row r="3072" spans="1:7" x14ac:dyDescent="0.2">
      <c r="A3072" s="29"/>
      <c r="B3072" s="101"/>
      <c r="C3072" s="352"/>
      <c r="D3072" s="364"/>
      <c r="E3072" s="108"/>
      <c r="F3072" s="276"/>
      <c r="G3072" s="353"/>
    </row>
    <row r="3073" spans="1:7" x14ac:dyDescent="0.2">
      <c r="A3073" s="29"/>
      <c r="B3073" s="101"/>
      <c r="C3073" s="41"/>
      <c r="D3073" s="364"/>
      <c r="E3073" s="108"/>
      <c r="F3073" s="276"/>
      <c r="G3073" s="353"/>
    </row>
    <row r="3074" spans="1:7" x14ac:dyDescent="0.2">
      <c r="A3074" s="29"/>
      <c r="B3074" s="101"/>
      <c r="C3074" s="352"/>
      <c r="D3074" s="781"/>
      <c r="E3074" s="108"/>
      <c r="F3074" s="149"/>
      <c r="G3074" s="353"/>
    </row>
    <row r="3075" spans="1:7" x14ac:dyDescent="0.2">
      <c r="A3075" s="61"/>
      <c r="B3075" s="101"/>
      <c r="C3075" s="41"/>
      <c r="D3075" s="364"/>
      <c r="E3075" s="108"/>
      <c r="F3075" s="149"/>
      <c r="G3075" s="353"/>
    </row>
    <row r="3076" spans="1:7" ht="13.5" thickBot="1" x14ac:dyDescent="0.25">
      <c r="A3076" s="212"/>
      <c r="B3076" s="132"/>
      <c r="C3076" s="115"/>
      <c r="D3076" s="115"/>
      <c r="E3076" s="132"/>
      <c r="F3076" s="49" t="s">
        <v>15</v>
      </c>
      <c r="G3076" s="213">
        <f>SUM(G3042:G3075)</f>
        <v>75000</v>
      </c>
    </row>
    <row r="3077" spans="1:7" ht="13.5" thickTop="1" x14ac:dyDescent="0.2">
      <c r="A3077" s="1149" t="s">
        <v>2781</v>
      </c>
      <c r="B3077" s="1150"/>
      <c r="C3077" s="1150"/>
      <c r="D3077" s="1150"/>
      <c r="E3077" s="1150"/>
      <c r="F3077" s="1150"/>
      <c r="G3077" s="1151"/>
    </row>
    <row r="3078" spans="1:7" ht="13.5" thickBot="1" x14ac:dyDescent="0.25">
      <c r="A3078" s="52"/>
      <c r="B3078" s="103"/>
      <c r="C3078" s="355" t="s">
        <v>8</v>
      </c>
      <c r="D3078" s="360" t="s">
        <v>8</v>
      </c>
      <c r="E3078" s="103"/>
      <c r="F3078" s="55"/>
      <c r="G3078" s="56"/>
    </row>
    <row r="3079" spans="1:7" ht="13.5" thickTop="1" x14ac:dyDescent="0.2">
      <c r="A3079" s="1130"/>
      <c r="B3079" s="1131"/>
      <c r="C3079" s="1131"/>
      <c r="D3079" s="57" t="s">
        <v>11</v>
      </c>
      <c r="E3079" s="1132" t="s">
        <v>12</v>
      </c>
      <c r="F3079" s="1132"/>
      <c r="G3079" s="1133"/>
    </row>
    <row r="3080" spans="1:7" x14ac:dyDescent="0.2">
      <c r="A3080" s="1134" t="s">
        <v>17</v>
      </c>
      <c r="B3080" s="1135"/>
      <c r="C3080" s="1135"/>
      <c r="D3080" s="39"/>
      <c r="E3080" s="1136"/>
      <c r="F3080" s="1137"/>
      <c r="G3080" s="1138"/>
    </row>
    <row r="3081" spans="1:7" x14ac:dyDescent="0.2">
      <c r="A3081" s="1134" t="s">
        <v>38</v>
      </c>
      <c r="B3081" s="1135"/>
      <c r="C3081" s="1135"/>
      <c r="D3081" s="73" t="s">
        <v>478</v>
      </c>
      <c r="E3081" s="1139" t="s">
        <v>142</v>
      </c>
      <c r="F3081" s="1139"/>
      <c r="G3081" s="1140"/>
    </row>
    <row r="3082" spans="1:7" ht="13.5" thickBot="1" x14ac:dyDescent="0.25">
      <c r="A3082" s="1141" t="s">
        <v>39</v>
      </c>
      <c r="B3082" s="1142"/>
      <c r="C3082" s="1142"/>
      <c r="D3082" s="91" t="s">
        <v>479</v>
      </c>
      <c r="E3082" s="1143" t="s">
        <v>0</v>
      </c>
      <c r="F3082" s="1143"/>
      <c r="G3082" s="1144"/>
    </row>
    <row r="3083" spans="1:7" ht="16.5" x14ac:dyDescent="0.25">
      <c r="A3083" s="1152" t="s">
        <v>29</v>
      </c>
      <c r="B3083" s="1153"/>
      <c r="C3083" s="1153"/>
      <c r="D3083" s="1153"/>
      <c r="E3083" s="1153"/>
      <c r="F3083" s="1153"/>
      <c r="G3083" s="1154"/>
    </row>
    <row r="3084" spans="1:7" x14ac:dyDescent="0.2">
      <c r="A3084" s="1155" t="s">
        <v>48</v>
      </c>
      <c r="B3084" s="1156"/>
      <c r="C3084" s="1156"/>
      <c r="D3084" s="1156"/>
      <c r="E3084" s="1156"/>
      <c r="F3084" s="1156"/>
      <c r="G3084" s="1157"/>
    </row>
    <row r="3085" spans="1:7" x14ac:dyDescent="0.2">
      <c r="A3085" s="1158" t="s">
        <v>49</v>
      </c>
      <c r="B3085" s="1159"/>
      <c r="C3085" s="1159"/>
      <c r="D3085" s="1159"/>
      <c r="E3085" s="1159"/>
      <c r="F3085" s="1159"/>
      <c r="G3085" s="1160"/>
    </row>
    <row r="3086" spans="1:7" x14ac:dyDescent="0.2">
      <c r="A3086" s="6"/>
      <c r="B3086" s="99"/>
      <c r="C3086" s="8"/>
      <c r="D3086" s="9"/>
      <c r="E3086" s="99"/>
      <c r="F3086" s="10"/>
      <c r="G3086" s="373" t="s">
        <v>20</v>
      </c>
    </row>
    <row r="3087" spans="1:7" x14ac:dyDescent="0.2">
      <c r="A3087" s="12" t="s">
        <v>1</v>
      </c>
      <c r="B3087" s="13"/>
      <c r="C3087" s="14" t="s">
        <v>36</v>
      </c>
      <c r="D3087" s="13"/>
      <c r="E3087" s="343" t="s">
        <v>2845</v>
      </c>
      <c r="F3087" s="98"/>
      <c r="G3087" s="344" t="s">
        <v>2767</v>
      </c>
    </row>
    <row r="3088" spans="1:7" x14ac:dyDescent="0.2">
      <c r="A3088" s="17" t="s">
        <v>8</v>
      </c>
      <c r="B3088" s="100"/>
      <c r="C3088" s="19"/>
      <c r="D3088" s="4"/>
      <c r="E3088" s="1145"/>
      <c r="F3088" s="1146"/>
      <c r="G3088" s="20"/>
    </row>
    <row r="3089" spans="1:7" x14ac:dyDescent="0.2">
      <c r="A3089" s="21" t="s">
        <v>37</v>
      </c>
      <c r="B3089" s="22"/>
      <c r="C3089" s="22"/>
      <c r="D3089" s="22"/>
      <c r="E3089" s="23" t="s">
        <v>46</v>
      </c>
      <c r="F3089" s="24"/>
      <c r="G3089" s="20" t="s">
        <v>50</v>
      </c>
    </row>
    <row r="3090" spans="1:7" x14ac:dyDescent="0.2">
      <c r="A3090" s="6"/>
      <c r="B3090" s="99"/>
      <c r="C3090" s="8"/>
      <c r="D3090" s="8"/>
      <c r="E3090" s="1147"/>
      <c r="F3090" s="1148"/>
      <c r="G3090" s="25"/>
    </row>
    <row r="3091" spans="1:7" ht="26.25" thickBot="1" x14ac:dyDescent="0.25">
      <c r="A3091" s="210" t="s">
        <v>47</v>
      </c>
      <c r="B3091" s="28" t="s">
        <v>23</v>
      </c>
      <c r="C3091" s="28" t="s">
        <v>34</v>
      </c>
      <c r="D3091" s="110" t="s">
        <v>53</v>
      </c>
      <c r="E3091" s="114" t="s">
        <v>54</v>
      </c>
      <c r="F3091" s="111" t="s">
        <v>55</v>
      </c>
      <c r="G3091" s="112" t="s">
        <v>35</v>
      </c>
    </row>
    <row r="3092" spans="1:7" ht="13.5" thickTop="1" x14ac:dyDescent="0.2">
      <c r="A3092" s="760"/>
      <c r="B3092" s="761"/>
      <c r="C3092" s="761"/>
      <c r="D3092" s="813" t="s">
        <v>433</v>
      </c>
      <c r="E3092" s="748"/>
      <c r="F3092" s="763"/>
      <c r="G3092" s="764"/>
    </row>
    <row r="3093" spans="1:7" x14ac:dyDescent="0.2">
      <c r="A3093" s="345">
        <v>1</v>
      </c>
      <c r="B3093" s="520"/>
      <c r="C3093" s="346" t="s">
        <v>149</v>
      </c>
      <c r="D3093" s="747" t="s">
        <v>2462</v>
      </c>
      <c r="E3093" s="750">
        <v>25</v>
      </c>
      <c r="F3093" s="753">
        <v>200</v>
      </c>
      <c r="G3093" s="764">
        <f>F3093*E3093</f>
        <v>5000</v>
      </c>
    </row>
    <row r="3094" spans="1:7" x14ac:dyDescent="0.2">
      <c r="A3094" s="566"/>
      <c r="B3094" s="668"/>
      <c r="C3094" s="656"/>
      <c r="D3094" s="657" t="s">
        <v>971</v>
      </c>
      <c r="E3094" s="758"/>
      <c r="F3094" s="811"/>
      <c r="G3094" s="764" t="s">
        <v>8</v>
      </c>
    </row>
    <row r="3095" spans="1:7" x14ac:dyDescent="0.2">
      <c r="A3095" s="760">
        <v>2</v>
      </c>
      <c r="B3095" s="807"/>
      <c r="C3095" s="761" t="s">
        <v>149</v>
      </c>
      <c r="D3095" s="784" t="s">
        <v>416</v>
      </c>
      <c r="E3095" s="750">
        <v>25</v>
      </c>
      <c r="F3095" s="753">
        <v>350</v>
      </c>
      <c r="G3095" s="764">
        <f t="shared" ref="G3095:G3104" si="38">F3095*E3095</f>
        <v>8750</v>
      </c>
    </row>
    <row r="3096" spans="1:7" x14ac:dyDescent="0.2">
      <c r="A3096" s="760"/>
      <c r="B3096" s="761"/>
      <c r="C3096" s="761"/>
      <c r="D3096" s="784" t="s">
        <v>358</v>
      </c>
      <c r="E3096" s="748"/>
      <c r="F3096" s="763"/>
      <c r="G3096" s="764" t="s">
        <v>8</v>
      </c>
    </row>
    <row r="3097" spans="1:7" x14ac:dyDescent="0.2">
      <c r="A3097" s="760">
        <v>3</v>
      </c>
      <c r="B3097" s="761"/>
      <c r="C3097" s="761" t="s">
        <v>149</v>
      </c>
      <c r="D3097" s="784" t="s">
        <v>948</v>
      </c>
      <c r="E3097" s="748">
        <v>25</v>
      </c>
      <c r="F3097" s="763">
        <v>200</v>
      </c>
      <c r="G3097" s="764">
        <f t="shared" si="38"/>
        <v>5000</v>
      </c>
    </row>
    <row r="3098" spans="1:7" x14ac:dyDescent="0.2">
      <c r="A3098" s="760"/>
      <c r="B3098" s="761"/>
      <c r="C3098" s="761"/>
      <c r="D3098" s="784" t="s">
        <v>415</v>
      </c>
      <c r="E3098" s="748"/>
      <c r="F3098" s="763"/>
      <c r="G3098" s="764" t="s">
        <v>8</v>
      </c>
    </row>
    <row r="3099" spans="1:7" x14ac:dyDescent="0.2">
      <c r="A3099" s="345"/>
      <c r="B3099" s="520"/>
      <c r="C3099" s="346"/>
      <c r="D3099" s="814" t="s">
        <v>435</v>
      </c>
      <c r="E3099" s="750"/>
      <c r="F3099" s="753"/>
      <c r="G3099" s="764" t="s">
        <v>8</v>
      </c>
    </row>
    <row r="3100" spans="1:7" x14ac:dyDescent="0.2">
      <c r="A3100" s="345">
        <v>4</v>
      </c>
      <c r="B3100" s="382"/>
      <c r="C3100" s="352" t="s">
        <v>149</v>
      </c>
      <c r="D3100" s="351" t="s">
        <v>2786</v>
      </c>
      <c r="E3100" s="388">
        <v>25</v>
      </c>
      <c r="F3100" s="563">
        <v>200</v>
      </c>
      <c r="G3100" s="764">
        <f t="shared" si="38"/>
        <v>5000</v>
      </c>
    </row>
    <row r="3101" spans="1:7" x14ac:dyDescent="0.2">
      <c r="A3101" s="345"/>
      <c r="B3101" s="755"/>
      <c r="C3101" s="756"/>
      <c r="D3101" s="757" t="s">
        <v>415</v>
      </c>
      <c r="E3101" s="758"/>
      <c r="F3101" s="759"/>
      <c r="G3101" s="764" t="s">
        <v>8</v>
      </c>
    </row>
    <row r="3102" spans="1:7" x14ac:dyDescent="0.2">
      <c r="A3102" s="345">
        <v>5</v>
      </c>
      <c r="B3102" s="755"/>
      <c r="C3102" s="756" t="s">
        <v>149</v>
      </c>
      <c r="D3102" s="757" t="s">
        <v>416</v>
      </c>
      <c r="E3102" s="758">
        <v>25</v>
      </c>
      <c r="F3102" s="759">
        <v>350</v>
      </c>
      <c r="G3102" s="764">
        <f t="shared" si="38"/>
        <v>8750</v>
      </c>
    </row>
    <row r="3103" spans="1:7" x14ac:dyDescent="0.2">
      <c r="A3103" s="345"/>
      <c r="B3103" s="755"/>
      <c r="C3103" s="756"/>
      <c r="D3103" s="757" t="s">
        <v>358</v>
      </c>
      <c r="E3103" s="758"/>
      <c r="F3103" s="759"/>
      <c r="G3103" s="764" t="s">
        <v>8</v>
      </c>
    </row>
    <row r="3104" spans="1:7" x14ac:dyDescent="0.2">
      <c r="A3104" s="345">
        <v>6</v>
      </c>
      <c r="B3104" s="382"/>
      <c r="C3104" s="352" t="s">
        <v>149</v>
      </c>
      <c r="D3104" s="785" t="s">
        <v>2787</v>
      </c>
      <c r="E3104" s="395">
        <v>25</v>
      </c>
      <c r="F3104" s="432">
        <v>200</v>
      </c>
      <c r="G3104" s="764">
        <f t="shared" si="38"/>
        <v>5000</v>
      </c>
    </row>
    <row r="3105" spans="1:7" x14ac:dyDescent="0.2">
      <c r="A3105" s="345"/>
      <c r="B3105" s="394"/>
      <c r="C3105" s="352"/>
      <c r="D3105" s="357" t="s">
        <v>415</v>
      </c>
      <c r="E3105" s="395"/>
      <c r="F3105" s="432"/>
      <c r="G3105" s="764" t="s">
        <v>8</v>
      </c>
    </row>
    <row r="3106" spans="1:7" x14ac:dyDescent="0.2">
      <c r="A3106" s="345"/>
      <c r="B3106" s="397"/>
      <c r="C3106" s="352"/>
      <c r="D3106" s="357"/>
      <c r="E3106" s="398"/>
      <c r="F3106" s="432"/>
      <c r="G3106" s="353"/>
    </row>
    <row r="3107" spans="1:7" x14ac:dyDescent="0.2">
      <c r="A3107" s="345"/>
      <c r="B3107" s="397"/>
      <c r="C3107" s="352"/>
      <c r="D3107" s="365"/>
      <c r="E3107" s="398"/>
      <c r="F3107" s="432"/>
      <c r="G3107" s="353"/>
    </row>
    <row r="3108" spans="1:7" x14ac:dyDescent="0.2">
      <c r="A3108" s="345"/>
      <c r="B3108" s="382"/>
      <c r="C3108" s="352"/>
      <c r="D3108" s="365"/>
      <c r="E3108" s="388"/>
      <c r="F3108" s="432"/>
      <c r="G3108" s="353"/>
    </row>
    <row r="3109" spans="1:7" x14ac:dyDescent="0.2">
      <c r="A3109" s="345"/>
      <c r="B3109" s="382"/>
      <c r="C3109" s="352"/>
      <c r="D3109" s="364"/>
      <c r="E3109" s="398"/>
      <c r="F3109" s="432"/>
      <c r="G3109" s="353"/>
    </row>
    <row r="3110" spans="1:7" x14ac:dyDescent="0.2">
      <c r="A3110" s="345"/>
      <c r="B3110" s="394"/>
      <c r="C3110" s="352"/>
      <c r="D3110" s="365"/>
      <c r="E3110" s="395"/>
      <c r="F3110" s="561"/>
      <c r="G3110" s="353"/>
    </row>
    <row r="3111" spans="1:7" x14ac:dyDescent="0.2">
      <c r="A3111" s="345"/>
      <c r="B3111" s="389"/>
      <c r="C3111" s="352"/>
      <c r="D3111" s="365"/>
      <c r="E3111" s="395"/>
      <c r="F3111" s="561"/>
      <c r="G3111" s="353"/>
    </row>
    <row r="3112" spans="1:7" x14ac:dyDescent="0.2">
      <c r="A3112" s="29"/>
      <c r="B3112" s="101"/>
      <c r="C3112" s="41"/>
      <c r="D3112" s="357"/>
      <c r="E3112" s="104"/>
      <c r="F3112" s="279"/>
      <c r="G3112" s="353"/>
    </row>
    <row r="3113" spans="1:7" x14ac:dyDescent="0.2">
      <c r="A3113" s="29"/>
      <c r="B3113" s="101"/>
      <c r="C3113" s="352"/>
      <c r="D3113" s="365"/>
      <c r="E3113" s="104"/>
      <c r="F3113" s="279"/>
      <c r="G3113" s="353"/>
    </row>
    <row r="3114" spans="1:7" x14ac:dyDescent="0.2">
      <c r="A3114" s="29"/>
      <c r="B3114" s="101"/>
      <c r="C3114" s="41"/>
      <c r="D3114" s="365"/>
      <c r="E3114" s="104"/>
      <c r="F3114" s="279"/>
      <c r="G3114" s="353"/>
    </row>
    <row r="3115" spans="1:7" x14ac:dyDescent="0.2">
      <c r="A3115" s="29"/>
      <c r="B3115" s="101"/>
      <c r="C3115" s="352"/>
      <c r="D3115" s="365"/>
      <c r="E3115" s="104"/>
      <c r="F3115" s="279"/>
      <c r="G3115" s="353"/>
    </row>
    <row r="3116" spans="1:7" x14ac:dyDescent="0.2">
      <c r="A3116" s="29"/>
      <c r="B3116" s="101"/>
      <c r="C3116" s="41"/>
      <c r="D3116" s="365"/>
      <c r="E3116" s="104"/>
      <c r="F3116" s="279"/>
      <c r="G3116" s="353"/>
    </row>
    <row r="3117" spans="1:7" x14ac:dyDescent="0.2">
      <c r="A3117" s="29"/>
      <c r="B3117" s="101"/>
      <c r="C3117" s="352"/>
      <c r="D3117" s="357"/>
      <c r="E3117" s="108"/>
      <c r="F3117" s="69"/>
      <c r="G3117" s="353"/>
    </row>
    <row r="3118" spans="1:7" x14ac:dyDescent="0.2">
      <c r="A3118" s="29"/>
      <c r="B3118" s="101"/>
      <c r="C3118" s="41"/>
      <c r="D3118" s="364"/>
      <c r="E3118" s="153"/>
      <c r="F3118" s="69"/>
      <c r="G3118" s="353"/>
    </row>
    <row r="3119" spans="1:7" x14ac:dyDescent="0.2">
      <c r="A3119" s="29"/>
      <c r="B3119" s="101"/>
      <c r="C3119" s="352"/>
      <c r="D3119" s="400"/>
      <c r="E3119" s="102"/>
      <c r="F3119" s="69"/>
      <c r="G3119" s="353"/>
    </row>
    <row r="3120" spans="1:7" x14ac:dyDescent="0.2">
      <c r="A3120" s="29"/>
      <c r="B3120" s="101"/>
      <c r="C3120" s="352"/>
      <c r="D3120" s="400"/>
      <c r="E3120" s="102"/>
      <c r="F3120" s="69"/>
      <c r="G3120" s="353"/>
    </row>
    <row r="3121" spans="1:7" x14ac:dyDescent="0.2">
      <c r="A3121" s="29"/>
      <c r="B3121" s="101"/>
      <c r="C3121" s="31"/>
      <c r="D3121" s="400"/>
      <c r="E3121" s="131"/>
      <c r="F3121" s="280"/>
      <c r="G3121" s="353"/>
    </row>
    <row r="3122" spans="1:7" x14ac:dyDescent="0.2">
      <c r="A3122" s="29"/>
      <c r="B3122" s="101"/>
      <c r="C3122" s="352"/>
      <c r="D3122" s="364"/>
      <c r="E3122" s="108"/>
      <c r="F3122" s="276"/>
      <c r="G3122" s="353"/>
    </row>
    <row r="3123" spans="1:7" x14ac:dyDescent="0.2">
      <c r="A3123" s="29"/>
      <c r="B3123" s="101"/>
      <c r="C3123" s="41"/>
      <c r="D3123" s="364"/>
      <c r="E3123" s="108"/>
      <c r="F3123" s="276"/>
      <c r="G3123" s="353"/>
    </row>
    <row r="3124" spans="1:7" x14ac:dyDescent="0.2">
      <c r="A3124" s="29"/>
      <c r="B3124" s="101"/>
      <c r="C3124" s="352"/>
      <c r="D3124" s="781"/>
      <c r="E3124" s="108"/>
      <c r="F3124" s="149"/>
      <c r="G3124" s="353"/>
    </row>
    <row r="3125" spans="1:7" x14ac:dyDescent="0.2">
      <c r="A3125" s="61"/>
      <c r="B3125" s="101"/>
      <c r="C3125" s="41"/>
      <c r="D3125" s="364"/>
      <c r="E3125" s="108"/>
      <c r="F3125" s="149"/>
      <c r="G3125" s="353"/>
    </row>
    <row r="3126" spans="1:7" ht="13.5" thickBot="1" x14ac:dyDescent="0.25">
      <c r="A3126" s="212"/>
      <c r="B3126" s="132"/>
      <c r="C3126" s="115"/>
      <c r="D3126" s="115"/>
      <c r="E3126" s="132"/>
      <c r="F3126" s="49" t="s">
        <v>15</v>
      </c>
      <c r="G3126" s="213">
        <f>SUM(G3092:G3125)</f>
        <v>37500</v>
      </c>
    </row>
    <row r="3127" spans="1:7" ht="13.5" thickTop="1" x14ac:dyDescent="0.2">
      <c r="A3127" s="1149" t="s">
        <v>2788</v>
      </c>
      <c r="B3127" s="1150"/>
      <c r="C3127" s="1150"/>
      <c r="D3127" s="1150"/>
      <c r="E3127" s="1150"/>
      <c r="F3127" s="1150"/>
      <c r="G3127" s="1151"/>
    </row>
    <row r="3128" spans="1:7" ht="13.5" thickBot="1" x14ac:dyDescent="0.25">
      <c r="A3128" s="52"/>
      <c r="B3128" s="103"/>
      <c r="C3128" s="1204" t="s">
        <v>2789</v>
      </c>
      <c r="D3128" s="1204"/>
      <c r="E3128" s="103"/>
      <c r="F3128" s="55"/>
      <c r="G3128" s="56"/>
    </row>
    <row r="3129" spans="1:7" ht="13.5" thickTop="1" x14ac:dyDescent="0.2">
      <c r="A3129" s="1130"/>
      <c r="B3129" s="1131"/>
      <c r="C3129" s="1131"/>
      <c r="D3129" s="57" t="s">
        <v>11</v>
      </c>
      <c r="E3129" s="1132" t="s">
        <v>12</v>
      </c>
      <c r="F3129" s="1132"/>
      <c r="G3129" s="1133"/>
    </row>
    <row r="3130" spans="1:7" x14ac:dyDescent="0.2">
      <c r="A3130" s="1134" t="s">
        <v>17</v>
      </c>
      <c r="B3130" s="1135"/>
      <c r="C3130" s="1135"/>
      <c r="D3130" s="39"/>
      <c r="E3130" s="1136"/>
      <c r="F3130" s="1137"/>
      <c r="G3130" s="1138"/>
    </row>
    <row r="3131" spans="1:7" x14ac:dyDescent="0.2">
      <c r="A3131" s="1134" t="s">
        <v>38</v>
      </c>
      <c r="B3131" s="1135"/>
      <c r="C3131" s="1135"/>
      <c r="D3131" s="73" t="s">
        <v>478</v>
      </c>
      <c r="E3131" s="1139" t="s">
        <v>142</v>
      </c>
      <c r="F3131" s="1139"/>
      <c r="G3131" s="1140"/>
    </row>
    <row r="3132" spans="1:7" ht="13.5" thickBot="1" x14ac:dyDescent="0.25">
      <c r="A3132" s="1141" t="s">
        <v>39</v>
      </c>
      <c r="B3132" s="1142"/>
      <c r="C3132" s="1142"/>
      <c r="D3132" s="91" t="s">
        <v>479</v>
      </c>
      <c r="E3132" s="1143" t="s">
        <v>0</v>
      </c>
      <c r="F3132" s="1143"/>
      <c r="G3132" s="1144"/>
    </row>
    <row r="3133" spans="1:7" ht="16.5" x14ac:dyDescent="0.25">
      <c r="A3133" s="1152" t="s">
        <v>29</v>
      </c>
      <c r="B3133" s="1153"/>
      <c r="C3133" s="1153"/>
      <c r="D3133" s="1153"/>
      <c r="E3133" s="1153"/>
      <c r="F3133" s="1153"/>
      <c r="G3133" s="1154"/>
    </row>
    <row r="3134" spans="1:7" x14ac:dyDescent="0.2">
      <c r="A3134" s="1155" t="s">
        <v>48</v>
      </c>
      <c r="B3134" s="1156"/>
      <c r="C3134" s="1156"/>
      <c r="D3134" s="1156"/>
      <c r="E3134" s="1156"/>
      <c r="F3134" s="1156"/>
      <c r="G3134" s="1157"/>
    </row>
    <row r="3135" spans="1:7" x14ac:dyDescent="0.2">
      <c r="A3135" s="1158" t="s">
        <v>49</v>
      </c>
      <c r="B3135" s="1159"/>
      <c r="C3135" s="1159"/>
      <c r="D3135" s="1159"/>
      <c r="E3135" s="1159"/>
      <c r="F3135" s="1159"/>
      <c r="G3135" s="1160"/>
    </row>
    <row r="3136" spans="1:7" x14ac:dyDescent="0.2">
      <c r="A3136" s="6"/>
      <c r="B3136" s="99"/>
      <c r="C3136" s="8"/>
      <c r="D3136" s="9"/>
      <c r="E3136" s="99"/>
      <c r="F3136" s="10"/>
      <c r="G3136" s="373" t="s">
        <v>20</v>
      </c>
    </row>
    <row r="3137" spans="1:7" x14ac:dyDescent="0.2">
      <c r="A3137" s="12" t="s">
        <v>1</v>
      </c>
      <c r="B3137" s="13"/>
      <c r="C3137" s="14" t="s">
        <v>36</v>
      </c>
      <c r="D3137" s="13"/>
      <c r="E3137" s="343" t="s">
        <v>2848</v>
      </c>
      <c r="F3137" s="98"/>
      <c r="G3137" s="344" t="s">
        <v>2767</v>
      </c>
    </row>
    <row r="3138" spans="1:7" x14ac:dyDescent="0.2">
      <c r="A3138" s="17" t="s">
        <v>8</v>
      </c>
      <c r="B3138" s="100"/>
      <c r="C3138" s="19"/>
      <c r="D3138" s="4"/>
      <c r="E3138" s="1145"/>
      <c r="F3138" s="1146"/>
      <c r="G3138" s="20"/>
    </row>
    <row r="3139" spans="1:7" x14ac:dyDescent="0.2">
      <c r="A3139" s="21" t="s">
        <v>37</v>
      </c>
      <c r="B3139" s="22"/>
      <c r="C3139" s="22"/>
      <c r="D3139" s="22"/>
      <c r="E3139" s="23" t="s">
        <v>46</v>
      </c>
      <c r="F3139" s="24"/>
      <c r="G3139" s="20" t="s">
        <v>50</v>
      </c>
    </row>
    <row r="3140" spans="1:7" x14ac:dyDescent="0.2">
      <c r="A3140" s="6"/>
      <c r="B3140" s="99"/>
      <c r="C3140" s="8"/>
      <c r="D3140" s="8"/>
      <c r="E3140" s="1147"/>
      <c r="F3140" s="1148"/>
      <c r="G3140" s="25"/>
    </row>
    <row r="3141" spans="1:7" ht="26.25" thickBot="1" x14ac:dyDescent="0.25">
      <c r="A3141" s="210" t="s">
        <v>47</v>
      </c>
      <c r="B3141" s="28" t="s">
        <v>23</v>
      </c>
      <c r="C3141" s="28" t="s">
        <v>34</v>
      </c>
      <c r="D3141" s="110" t="s">
        <v>53</v>
      </c>
      <c r="E3141" s="114" t="s">
        <v>54</v>
      </c>
      <c r="F3141" s="111" t="s">
        <v>55</v>
      </c>
      <c r="G3141" s="112" t="s">
        <v>35</v>
      </c>
    </row>
    <row r="3142" spans="1:7" ht="13.5" thickTop="1" x14ac:dyDescent="0.2">
      <c r="A3142" s="345">
        <v>1</v>
      </c>
      <c r="B3142" s="520"/>
      <c r="C3142" s="346" t="s">
        <v>149</v>
      </c>
      <c r="D3142" s="747" t="s">
        <v>2535</v>
      </c>
      <c r="E3142" s="750">
        <v>15</v>
      </c>
      <c r="F3142" s="753">
        <v>200</v>
      </c>
      <c r="G3142" s="764">
        <f>F3142*E3142</f>
        <v>3000</v>
      </c>
    </row>
    <row r="3143" spans="1:7" x14ac:dyDescent="0.2">
      <c r="A3143" s="760">
        <v>2</v>
      </c>
      <c r="B3143" s="807"/>
      <c r="C3143" s="761" t="s">
        <v>149</v>
      </c>
      <c r="D3143" s="784" t="s">
        <v>416</v>
      </c>
      <c r="E3143" s="750">
        <v>15</v>
      </c>
      <c r="F3143" s="753">
        <v>350</v>
      </c>
      <c r="G3143" s="764">
        <f t="shared" ref="G3143" si="39">F3143*E3143</f>
        <v>5250</v>
      </c>
    </row>
    <row r="3144" spans="1:7" x14ac:dyDescent="0.2">
      <c r="A3144" s="760"/>
      <c r="B3144" s="761"/>
      <c r="C3144" s="761"/>
      <c r="D3144" s="784" t="s">
        <v>358</v>
      </c>
      <c r="E3144" s="748"/>
      <c r="F3144" s="763"/>
      <c r="G3144" s="764" t="s">
        <v>8</v>
      </c>
    </row>
    <row r="3145" spans="1:7" x14ac:dyDescent="0.2">
      <c r="A3145" s="760"/>
      <c r="B3145" s="761"/>
      <c r="C3145" s="761"/>
      <c r="D3145" s="784"/>
      <c r="E3145" s="748"/>
      <c r="F3145" s="763"/>
      <c r="G3145" s="764"/>
    </row>
    <row r="3146" spans="1:7" x14ac:dyDescent="0.2">
      <c r="A3146" s="760"/>
      <c r="B3146" s="761"/>
      <c r="C3146" s="761"/>
      <c r="D3146" s="784"/>
      <c r="E3146" s="748"/>
      <c r="F3146" s="763"/>
      <c r="G3146" s="764"/>
    </row>
    <row r="3147" spans="1:7" x14ac:dyDescent="0.2">
      <c r="A3147" s="760"/>
      <c r="B3147" s="761"/>
      <c r="C3147" s="761"/>
      <c r="D3147" s="784"/>
      <c r="E3147" s="748"/>
      <c r="F3147" s="763"/>
      <c r="G3147" s="764"/>
    </row>
    <row r="3148" spans="1:7" x14ac:dyDescent="0.2">
      <c r="A3148" s="345"/>
      <c r="B3148" s="520"/>
      <c r="C3148" s="346"/>
      <c r="D3148" s="814"/>
      <c r="E3148" s="750"/>
      <c r="F3148" s="753"/>
      <c r="G3148" s="764"/>
    </row>
    <row r="3149" spans="1:7" x14ac:dyDescent="0.2">
      <c r="A3149" s="345"/>
      <c r="B3149" s="382"/>
      <c r="C3149" s="352"/>
      <c r="D3149" s="351"/>
      <c r="E3149" s="388"/>
      <c r="F3149" s="563"/>
      <c r="G3149" s="764"/>
    </row>
    <row r="3150" spans="1:7" x14ac:dyDescent="0.2">
      <c r="A3150" s="345"/>
      <c r="B3150" s="755"/>
      <c r="C3150" s="756"/>
      <c r="D3150" s="757"/>
      <c r="E3150" s="758"/>
      <c r="F3150" s="759"/>
      <c r="G3150" s="764"/>
    </row>
    <row r="3151" spans="1:7" x14ac:dyDescent="0.2">
      <c r="A3151" s="345"/>
      <c r="B3151" s="755"/>
      <c r="C3151" s="756"/>
      <c r="D3151" s="757"/>
      <c r="E3151" s="758"/>
      <c r="F3151" s="759"/>
      <c r="G3151" s="764"/>
    </row>
    <row r="3152" spans="1:7" x14ac:dyDescent="0.2">
      <c r="A3152" s="345"/>
      <c r="B3152" s="755"/>
      <c r="C3152" s="756"/>
      <c r="D3152" s="757"/>
      <c r="E3152" s="758"/>
      <c r="F3152" s="759"/>
      <c r="G3152" s="764"/>
    </row>
    <row r="3153" spans="1:7" x14ac:dyDescent="0.2">
      <c r="A3153" s="345"/>
      <c r="B3153" s="382"/>
      <c r="C3153" s="352"/>
      <c r="D3153" s="785"/>
      <c r="E3153" s="395"/>
      <c r="F3153" s="432"/>
      <c r="G3153" s="764"/>
    </row>
    <row r="3154" spans="1:7" x14ac:dyDescent="0.2">
      <c r="A3154" s="345"/>
      <c r="B3154" s="394"/>
      <c r="C3154" s="352"/>
      <c r="D3154" s="357"/>
      <c r="E3154" s="395"/>
      <c r="F3154" s="432"/>
      <c r="G3154" s="764"/>
    </row>
    <row r="3155" spans="1:7" x14ac:dyDescent="0.2">
      <c r="A3155" s="345"/>
      <c r="B3155" s="815"/>
      <c r="C3155" s="656"/>
      <c r="D3155" s="669"/>
      <c r="E3155" s="683"/>
      <c r="F3155" s="816"/>
      <c r="G3155" s="764"/>
    </row>
    <row r="3156" spans="1:7" x14ac:dyDescent="0.2">
      <c r="A3156" s="345"/>
      <c r="B3156" s="397"/>
      <c r="C3156" s="352"/>
      <c r="D3156" s="357"/>
      <c r="E3156" s="398"/>
      <c r="F3156" s="432"/>
      <c r="G3156" s="353"/>
    </row>
    <row r="3157" spans="1:7" x14ac:dyDescent="0.2">
      <c r="A3157" s="345"/>
      <c r="B3157" s="397"/>
      <c r="C3157" s="352"/>
      <c r="D3157" s="365"/>
      <c r="E3157" s="398"/>
      <c r="F3157" s="432"/>
      <c r="G3157" s="353"/>
    </row>
    <row r="3158" spans="1:7" x14ac:dyDescent="0.2">
      <c r="A3158" s="345"/>
      <c r="B3158" s="382"/>
      <c r="C3158" s="352"/>
      <c r="D3158" s="365"/>
      <c r="E3158" s="388"/>
      <c r="F3158" s="432"/>
      <c r="G3158" s="353"/>
    </row>
    <row r="3159" spans="1:7" x14ac:dyDescent="0.2">
      <c r="A3159" s="345"/>
      <c r="B3159" s="382"/>
      <c r="C3159" s="352"/>
      <c r="D3159" s="364"/>
      <c r="E3159" s="398"/>
      <c r="F3159" s="432"/>
      <c r="G3159" s="353"/>
    </row>
    <row r="3160" spans="1:7" x14ac:dyDescent="0.2">
      <c r="A3160" s="345"/>
      <c r="B3160" s="394"/>
      <c r="C3160" s="352"/>
      <c r="D3160" s="365"/>
      <c r="E3160" s="395"/>
      <c r="F3160" s="561"/>
      <c r="G3160" s="353"/>
    </row>
    <row r="3161" spans="1:7" x14ac:dyDescent="0.2">
      <c r="A3161" s="345"/>
      <c r="B3161" s="389"/>
      <c r="C3161" s="352"/>
      <c r="D3161" s="365"/>
      <c r="E3161" s="395"/>
      <c r="F3161" s="561"/>
      <c r="G3161" s="353"/>
    </row>
    <row r="3162" spans="1:7" x14ac:dyDescent="0.2">
      <c r="A3162" s="29"/>
      <c r="B3162" s="101"/>
      <c r="C3162" s="41"/>
      <c r="D3162" s="357"/>
      <c r="E3162" s="104"/>
      <c r="F3162" s="279"/>
      <c r="G3162" s="353"/>
    </row>
    <row r="3163" spans="1:7" x14ac:dyDescent="0.2">
      <c r="A3163" s="29"/>
      <c r="B3163" s="101"/>
      <c r="C3163" s="352"/>
      <c r="D3163" s="365"/>
      <c r="E3163" s="104"/>
      <c r="F3163" s="279"/>
      <c r="G3163" s="353"/>
    </row>
    <row r="3164" spans="1:7" x14ac:dyDescent="0.2">
      <c r="A3164" s="29"/>
      <c r="B3164" s="101"/>
      <c r="C3164" s="41"/>
      <c r="D3164" s="365"/>
      <c r="E3164" s="104"/>
      <c r="F3164" s="279"/>
      <c r="G3164" s="353"/>
    </row>
    <row r="3165" spans="1:7" x14ac:dyDescent="0.2">
      <c r="A3165" s="29"/>
      <c r="B3165" s="101"/>
      <c r="C3165" s="352"/>
      <c r="D3165" s="365"/>
      <c r="E3165" s="104"/>
      <c r="F3165" s="279"/>
      <c r="G3165" s="353"/>
    </row>
    <row r="3166" spans="1:7" x14ac:dyDescent="0.2">
      <c r="A3166" s="29"/>
      <c r="B3166" s="101"/>
      <c r="C3166" s="41"/>
      <c r="D3166" s="365"/>
      <c r="E3166" s="104"/>
      <c r="F3166" s="279"/>
      <c r="G3166" s="353"/>
    </row>
    <row r="3167" spans="1:7" x14ac:dyDescent="0.2">
      <c r="A3167" s="29"/>
      <c r="B3167" s="101"/>
      <c r="C3167" s="352"/>
      <c r="D3167" s="357"/>
      <c r="E3167" s="108"/>
      <c r="F3167" s="69"/>
      <c r="G3167" s="353"/>
    </row>
    <row r="3168" spans="1:7" x14ac:dyDescent="0.2">
      <c r="A3168" s="29"/>
      <c r="B3168" s="101"/>
      <c r="C3168" s="41"/>
      <c r="D3168" s="364"/>
      <c r="E3168" s="153"/>
      <c r="F3168" s="69"/>
      <c r="G3168" s="353"/>
    </row>
    <row r="3169" spans="1:7" x14ac:dyDescent="0.2">
      <c r="A3169" s="29"/>
      <c r="B3169" s="101"/>
      <c r="C3169" s="352"/>
      <c r="D3169" s="400"/>
      <c r="E3169" s="102"/>
      <c r="F3169" s="69"/>
      <c r="G3169" s="353"/>
    </row>
    <row r="3170" spans="1:7" x14ac:dyDescent="0.2">
      <c r="A3170" s="29"/>
      <c r="B3170" s="101"/>
      <c r="C3170" s="352"/>
      <c r="D3170" s="400"/>
      <c r="E3170" s="102"/>
      <c r="F3170" s="69"/>
      <c r="G3170" s="353"/>
    </row>
    <row r="3171" spans="1:7" x14ac:dyDescent="0.2">
      <c r="A3171" s="29"/>
      <c r="B3171" s="101"/>
      <c r="C3171" s="31"/>
      <c r="D3171" s="400"/>
      <c r="E3171" s="131"/>
      <c r="F3171" s="280"/>
      <c r="G3171" s="353"/>
    </row>
    <row r="3172" spans="1:7" x14ac:dyDescent="0.2">
      <c r="A3172" s="29"/>
      <c r="B3172" s="101"/>
      <c r="C3172" s="352"/>
      <c r="D3172" s="364"/>
      <c r="E3172" s="108"/>
      <c r="F3172" s="276"/>
      <c r="G3172" s="353"/>
    </row>
    <row r="3173" spans="1:7" x14ac:dyDescent="0.2">
      <c r="A3173" s="29"/>
      <c r="B3173" s="101"/>
      <c r="C3173" s="41"/>
      <c r="D3173" s="364"/>
      <c r="E3173" s="108"/>
      <c r="F3173" s="276"/>
      <c r="G3173" s="353"/>
    </row>
    <row r="3174" spans="1:7" x14ac:dyDescent="0.2">
      <c r="A3174" s="29"/>
      <c r="B3174" s="101"/>
      <c r="C3174" s="352"/>
      <c r="D3174" s="781"/>
      <c r="E3174" s="108"/>
      <c r="F3174" s="149"/>
      <c r="G3174" s="353"/>
    </row>
    <row r="3175" spans="1:7" x14ac:dyDescent="0.2">
      <c r="A3175" s="61"/>
      <c r="B3175" s="101"/>
      <c r="C3175" s="41"/>
      <c r="D3175" s="364"/>
      <c r="E3175" s="108"/>
      <c r="F3175" s="149"/>
      <c r="G3175" s="353"/>
    </row>
    <row r="3176" spans="1:7" ht="13.5" thickBot="1" x14ac:dyDescent="0.25">
      <c r="A3176" s="212"/>
      <c r="B3176" s="132"/>
      <c r="C3176" s="115"/>
      <c r="D3176" s="115"/>
      <c r="E3176" s="132"/>
      <c r="F3176" s="49" t="s">
        <v>15</v>
      </c>
      <c r="G3176" s="213">
        <f>SUM(G3142:G3175)</f>
        <v>8250</v>
      </c>
    </row>
    <row r="3177" spans="1:7" ht="13.5" thickTop="1" x14ac:dyDescent="0.2">
      <c r="A3177" s="1149" t="s">
        <v>2795</v>
      </c>
      <c r="B3177" s="1150"/>
      <c r="C3177" s="1150"/>
      <c r="D3177" s="1150"/>
      <c r="E3177" s="1150"/>
      <c r="F3177" s="1150"/>
      <c r="G3177" s="1151"/>
    </row>
    <row r="3178" spans="1:7" ht="13.5" thickBot="1" x14ac:dyDescent="0.25">
      <c r="A3178" s="52"/>
      <c r="B3178" s="103"/>
      <c r="C3178" s="1204" t="s">
        <v>8</v>
      </c>
      <c r="D3178" s="1204"/>
      <c r="E3178" s="103"/>
      <c r="F3178" s="55"/>
      <c r="G3178" s="56"/>
    </row>
    <row r="3179" spans="1:7" ht="13.5" thickTop="1" x14ac:dyDescent="0.2">
      <c r="A3179" s="1130"/>
      <c r="B3179" s="1131"/>
      <c r="C3179" s="1131"/>
      <c r="D3179" s="57" t="s">
        <v>11</v>
      </c>
      <c r="E3179" s="1132" t="s">
        <v>12</v>
      </c>
      <c r="F3179" s="1132"/>
      <c r="G3179" s="1133"/>
    </row>
    <row r="3180" spans="1:7" x14ac:dyDescent="0.2">
      <c r="A3180" s="1134" t="s">
        <v>17</v>
      </c>
      <c r="B3180" s="1135"/>
      <c r="C3180" s="1135"/>
      <c r="D3180" s="39"/>
      <c r="E3180" s="1136"/>
      <c r="F3180" s="1137"/>
      <c r="G3180" s="1138"/>
    </row>
    <row r="3181" spans="1:7" x14ac:dyDescent="0.2">
      <c r="A3181" s="1134" t="s">
        <v>38</v>
      </c>
      <c r="B3181" s="1135"/>
      <c r="C3181" s="1135"/>
      <c r="D3181" s="73" t="s">
        <v>478</v>
      </c>
      <c r="E3181" s="1139" t="s">
        <v>142</v>
      </c>
      <c r="F3181" s="1139"/>
      <c r="G3181" s="1140"/>
    </row>
    <row r="3182" spans="1:7" ht="13.5" thickBot="1" x14ac:dyDescent="0.25">
      <c r="A3182" s="1141" t="s">
        <v>39</v>
      </c>
      <c r="B3182" s="1142"/>
      <c r="C3182" s="1142"/>
      <c r="D3182" s="91" t="s">
        <v>479</v>
      </c>
      <c r="E3182" s="1143" t="s">
        <v>0</v>
      </c>
      <c r="F3182" s="1143"/>
      <c r="G3182" s="1144"/>
    </row>
    <row r="3183" spans="1:7" ht="16.5" x14ac:dyDescent="0.25">
      <c r="A3183" s="1152" t="s">
        <v>29</v>
      </c>
      <c r="B3183" s="1153"/>
      <c r="C3183" s="1153"/>
      <c r="D3183" s="1153"/>
      <c r="E3183" s="1153"/>
      <c r="F3183" s="1153"/>
      <c r="G3183" s="1154"/>
    </row>
    <row r="3184" spans="1:7" x14ac:dyDescent="0.2">
      <c r="A3184" s="1155" t="s">
        <v>48</v>
      </c>
      <c r="B3184" s="1156"/>
      <c r="C3184" s="1156"/>
      <c r="D3184" s="1156"/>
      <c r="E3184" s="1156"/>
      <c r="F3184" s="1156"/>
      <c r="G3184" s="1157"/>
    </row>
    <row r="3185" spans="1:7" x14ac:dyDescent="0.2">
      <c r="A3185" s="1158" t="s">
        <v>49</v>
      </c>
      <c r="B3185" s="1159"/>
      <c r="C3185" s="1159"/>
      <c r="D3185" s="1159"/>
      <c r="E3185" s="1159"/>
      <c r="F3185" s="1159"/>
      <c r="G3185" s="1160"/>
    </row>
    <row r="3186" spans="1:7" x14ac:dyDescent="0.2">
      <c r="A3186" s="6"/>
      <c r="B3186" s="99"/>
      <c r="C3186" s="8"/>
      <c r="D3186" s="9"/>
      <c r="E3186" s="99"/>
      <c r="F3186" s="10"/>
      <c r="G3186" s="373" t="s">
        <v>20</v>
      </c>
    </row>
    <row r="3187" spans="1:7" x14ac:dyDescent="0.2">
      <c r="A3187" s="12" t="s">
        <v>1</v>
      </c>
      <c r="B3187" s="13"/>
      <c r="C3187" s="14" t="s">
        <v>36</v>
      </c>
      <c r="D3187" s="13"/>
      <c r="E3187" s="343" t="s">
        <v>2850</v>
      </c>
      <c r="F3187" s="98"/>
      <c r="G3187" s="344" t="s">
        <v>2767</v>
      </c>
    </row>
    <row r="3188" spans="1:7" x14ac:dyDescent="0.2">
      <c r="A3188" s="17" t="s">
        <v>8</v>
      </c>
      <c r="B3188" s="100"/>
      <c r="C3188" s="19"/>
      <c r="D3188" s="4"/>
      <c r="E3188" s="1145"/>
      <c r="F3188" s="1146"/>
      <c r="G3188" s="20"/>
    </row>
    <row r="3189" spans="1:7" x14ac:dyDescent="0.2">
      <c r="A3189" s="21" t="s">
        <v>37</v>
      </c>
      <c r="B3189" s="22"/>
      <c r="C3189" s="22"/>
      <c r="D3189" s="22"/>
      <c r="E3189" s="23" t="s">
        <v>46</v>
      </c>
      <c r="F3189" s="24"/>
      <c r="G3189" s="20" t="s">
        <v>50</v>
      </c>
    </row>
    <row r="3190" spans="1:7" x14ac:dyDescent="0.2">
      <c r="A3190" s="6"/>
      <c r="B3190" s="99"/>
      <c r="C3190" s="8"/>
      <c r="D3190" s="8"/>
      <c r="E3190" s="1147"/>
      <c r="F3190" s="1148"/>
      <c r="G3190" s="25"/>
    </row>
    <row r="3191" spans="1:7" ht="26.25" thickBot="1" x14ac:dyDescent="0.25">
      <c r="A3191" s="210" t="s">
        <v>47</v>
      </c>
      <c r="B3191" s="28" t="s">
        <v>23</v>
      </c>
      <c r="C3191" s="28" t="s">
        <v>34</v>
      </c>
      <c r="D3191" s="110" t="s">
        <v>53</v>
      </c>
      <c r="E3191" s="114" t="s">
        <v>54</v>
      </c>
      <c r="F3191" s="111" t="s">
        <v>55</v>
      </c>
      <c r="G3191" s="112" t="s">
        <v>35</v>
      </c>
    </row>
    <row r="3192" spans="1:7" ht="13.5" thickTop="1" x14ac:dyDescent="0.2">
      <c r="A3192" s="345">
        <v>1</v>
      </c>
      <c r="B3192" s="520"/>
      <c r="C3192" s="346" t="s">
        <v>149</v>
      </c>
      <c r="D3192" s="747" t="s">
        <v>2800</v>
      </c>
      <c r="E3192" s="750">
        <v>50</v>
      </c>
      <c r="F3192" s="753">
        <v>200</v>
      </c>
      <c r="G3192" s="764">
        <f>F3192*E3192</f>
        <v>10000</v>
      </c>
    </row>
    <row r="3193" spans="1:7" x14ac:dyDescent="0.2">
      <c r="A3193" s="760">
        <v>2</v>
      </c>
      <c r="B3193" s="807"/>
      <c r="C3193" s="761" t="s">
        <v>149</v>
      </c>
      <c r="D3193" s="784" t="s">
        <v>416</v>
      </c>
      <c r="E3193" s="750">
        <v>50</v>
      </c>
      <c r="F3193" s="753">
        <v>350</v>
      </c>
      <c r="G3193" s="764">
        <f t="shared" ref="G3193:G3195" si="40">F3193*E3193</f>
        <v>17500</v>
      </c>
    </row>
    <row r="3194" spans="1:7" x14ac:dyDescent="0.2">
      <c r="A3194" s="760"/>
      <c r="B3194" s="761"/>
      <c r="C3194" s="761"/>
      <c r="D3194" s="784" t="s">
        <v>358</v>
      </c>
      <c r="E3194" s="748"/>
      <c r="F3194" s="763"/>
      <c r="G3194" s="764" t="s">
        <v>8</v>
      </c>
    </row>
    <row r="3195" spans="1:7" x14ac:dyDescent="0.2">
      <c r="A3195" s="760">
        <v>3</v>
      </c>
      <c r="B3195" s="761"/>
      <c r="C3195" s="761" t="s">
        <v>149</v>
      </c>
      <c r="D3195" s="784" t="s">
        <v>2776</v>
      </c>
      <c r="E3195" s="748">
        <v>50</v>
      </c>
      <c r="F3195" s="763">
        <v>200</v>
      </c>
      <c r="G3195" s="764">
        <f t="shared" si="40"/>
        <v>10000</v>
      </c>
    </row>
    <row r="3196" spans="1:7" x14ac:dyDescent="0.2">
      <c r="A3196" s="760"/>
      <c r="B3196" s="761"/>
      <c r="C3196" s="761"/>
      <c r="D3196" s="784"/>
      <c r="E3196" s="748"/>
      <c r="F3196" s="763"/>
      <c r="G3196" s="764"/>
    </row>
    <row r="3197" spans="1:7" x14ac:dyDescent="0.2">
      <c r="A3197" s="760"/>
      <c r="B3197" s="761"/>
      <c r="C3197" s="761"/>
      <c r="D3197" s="784"/>
      <c r="E3197" s="748"/>
      <c r="F3197" s="763"/>
      <c r="G3197" s="764"/>
    </row>
    <row r="3198" spans="1:7" x14ac:dyDescent="0.2">
      <c r="A3198" s="345"/>
      <c r="B3198" s="520"/>
      <c r="C3198" s="346"/>
      <c r="D3198" s="814"/>
      <c r="E3198" s="750"/>
      <c r="F3198" s="753"/>
      <c r="G3198" s="764"/>
    </row>
    <row r="3199" spans="1:7" x14ac:dyDescent="0.2">
      <c r="A3199" s="345"/>
      <c r="B3199" s="382"/>
      <c r="C3199" s="352"/>
      <c r="D3199" s="351"/>
      <c r="E3199" s="388"/>
      <c r="F3199" s="563"/>
      <c r="G3199" s="764"/>
    </row>
    <row r="3200" spans="1:7" x14ac:dyDescent="0.2">
      <c r="A3200" s="345"/>
      <c r="B3200" s="755"/>
      <c r="C3200" s="756"/>
      <c r="D3200" s="757"/>
      <c r="E3200" s="758"/>
      <c r="F3200" s="759"/>
      <c r="G3200" s="764"/>
    </row>
    <row r="3201" spans="1:7" x14ac:dyDescent="0.2">
      <c r="A3201" s="345"/>
      <c r="B3201" s="755"/>
      <c r="C3201" s="756"/>
      <c r="D3201" s="757"/>
      <c r="E3201" s="758"/>
      <c r="F3201" s="759"/>
      <c r="G3201" s="764"/>
    </row>
    <row r="3202" spans="1:7" x14ac:dyDescent="0.2">
      <c r="A3202" s="345"/>
      <c r="B3202" s="755"/>
      <c r="C3202" s="756"/>
      <c r="D3202" s="757"/>
      <c r="E3202" s="758"/>
      <c r="F3202" s="759"/>
      <c r="G3202" s="764"/>
    </row>
    <row r="3203" spans="1:7" x14ac:dyDescent="0.2">
      <c r="A3203" s="345"/>
      <c r="B3203" s="382"/>
      <c r="C3203" s="352"/>
      <c r="D3203" s="785"/>
      <c r="E3203" s="395"/>
      <c r="F3203" s="432"/>
      <c r="G3203" s="764"/>
    </row>
    <row r="3204" spans="1:7" x14ac:dyDescent="0.2">
      <c r="A3204" s="345"/>
      <c r="B3204" s="394"/>
      <c r="C3204" s="352"/>
      <c r="D3204" s="357"/>
      <c r="E3204" s="395"/>
      <c r="F3204" s="432"/>
      <c r="G3204" s="764"/>
    </row>
    <row r="3205" spans="1:7" x14ac:dyDescent="0.2">
      <c r="A3205" s="345"/>
      <c r="B3205" s="815"/>
      <c r="C3205" s="656"/>
      <c r="D3205" s="669"/>
      <c r="E3205" s="683"/>
      <c r="F3205" s="816"/>
      <c r="G3205" s="764"/>
    </row>
    <row r="3206" spans="1:7" x14ac:dyDescent="0.2">
      <c r="A3206" s="345"/>
      <c r="B3206" s="397"/>
      <c r="C3206" s="352"/>
      <c r="D3206" s="357"/>
      <c r="E3206" s="398"/>
      <c r="F3206" s="432"/>
      <c r="G3206" s="353"/>
    </row>
    <row r="3207" spans="1:7" x14ac:dyDescent="0.2">
      <c r="A3207" s="345"/>
      <c r="B3207" s="397"/>
      <c r="C3207" s="352"/>
      <c r="D3207" s="365"/>
      <c r="E3207" s="398"/>
      <c r="F3207" s="432"/>
      <c r="G3207" s="353"/>
    </row>
    <row r="3208" spans="1:7" x14ac:dyDescent="0.2">
      <c r="A3208" s="345"/>
      <c r="B3208" s="382"/>
      <c r="C3208" s="352"/>
      <c r="D3208" s="365"/>
      <c r="E3208" s="388"/>
      <c r="F3208" s="432"/>
      <c r="G3208" s="353"/>
    </row>
    <row r="3209" spans="1:7" x14ac:dyDescent="0.2">
      <c r="A3209" s="345"/>
      <c r="B3209" s="382"/>
      <c r="C3209" s="352"/>
      <c r="D3209" s="364"/>
      <c r="E3209" s="398"/>
      <c r="F3209" s="432"/>
      <c r="G3209" s="353"/>
    </row>
    <row r="3210" spans="1:7" x14ac:dyDescent="0.2">
      <c r="A3210" s="345"/>
      <c r="B3210" s="394"/>
      <c r="C3210" s="352"/>
      <c r="D3210" s="365"/>
      <c r="E3210" s="395"/>
      <c r="F3210" s="561"/>
      <c r="G3210" s="353"/>
    </row>
    <row r="3211" spans="1:7" x14ac:dyDescent="0.2">
      <c r="A3211" s="345"/>
      <c r="B3211" s="389"/>
      <c r="C3211" s="352"/>
      <c r="D3211" s="365"/>
      <c r="E3211" s="395"/>
      <c r="F3211" s="561"/>
      <c r="G3211" s="353"/>
    </row>
    <row r="3212" spans="1:7" x14ac:dyDescent="0.2">
      <c r="A3212" s="29"/>
      <c r="B3212" s="101"/>
      <c r="C3212" s="41"/>
      <c r="D3212" s="357"/>
      <c r="E3212" s="104"/>
      <c r="F3212" s="279"/>
      <c r="G3212" s="353"/>
    </row>
    <row r="3213" spans="1:7" x14ac:dyDescent="0.2">
      <c r="A3213" s="29"/>
      <c r="B3213" s="101"/>
      <c r="C3213" s="352"/>
      <c r="D3213" s="365"/>
      <c r="E3213" s="104"/>
      <c r="F3213" s="279"/>
      <c r="G3213" s="353"/>
    </row>
    <row r="3214" spans="1:7" x14ac:dyDescent="0.2">
      <c r="A3214" s="29"/>
      <c r="B3214" s="101"/>
      <c r="C3214" s="41"/>
      <c r="D3214" s="365"/>
      <c r="E3214" s="104"/>
      <c r="F3214" s="279"/>
      <c r="G3214" s="353"/>
    </row>
    <row r="3215" spans="1:7" x14ac:dyDescent="0.2">
      <c r="A3215" s="29"/>
      <c r="B3215" s="101"/>
      <c r="C3215" s="352"/>
      <c r="D3215" s="365"/>
      <c r="E3215" s="104"/>
      <c r="F3215" s="279"/>
      <c r="G3215" s="353"/>
    </row>
    <row r="3216" spans="1:7" x14ac:dyDescent="0.2">
      <c r="A3216" s="29"/>
      <c r="B3216" s="101"/>
      <c r="C3216" s="41"/>
      <c r="D3216" s="365"/>
      <c r="E3216" s="104"/>
      <c r="F3216" s="279"/>
      <c r="G3216" s="353"/>
    </row>
    <row r="3217" spans="1:7" x14ac:dyDescent="0.2">
      <c r="A3217" s="29"/>
      <c r="B3217" s="101"/>
      <c r="C3217" s="352"/>
      <c r="D3217" s="357"/>
      <c r="E3217" s="108"/>
      <c r="F3217" s="69"/>
      <c r="G3217" s="353"/>
    </row>
    <row r="3218" spans="1:7" x14ac:dyDescent="0.2">
      <c r="A3218" s="29"/>
      <c r="B3218" s="101"/>
      <c r="C3218" s="41"/>
      <c r="D3218" s="364"/>
      <c r="E3218" s="153"/>
      <c r="F3218" s="69"/>
      <c r="G3218" s="353"/>
    </row>
    <row r="3219" spans="1:7" x14ac:dyDescent="0.2">
      <c r="A3219" s="29"/>
      <c r="B3219" s="101"/>
      <c r="C3219" s="352"/>
      <c r="D3219" s="400"/>
      <c r="E3219" s="102"/>
      <c r="F3219" s="69"/>
      <c r="G3219" s="353"/>
    </row>
    <row r="3220" spans="1:7" x14ac:dyDescent="0.2">
      <c r="A3220" s="29"/>
      <c r="B3220" s="101"/>
      <c r="C3220" s="352"/>
      <c r="D3220" s="400"/>
      <c r="E3220" s="102"/>
      <c r="F3220" s="69"/>
      <c r="G3220" s="353"/>
    </row>
    <row r="3221" spans="1:7" x14ac:dyDescent="0.2">
      <c r="A3221" s="29"/>
      <c r="B3221" s="101"/>
      <c r="C3221" s="31"/>
      <c r="D3221" s="400"/>
      <c r="E3221" s="131"/>
      <c r="F3221" s="280"/>
      <c r="G3221" s="353"/>
    </row>
    <row r="3222" spans="1:7" x14ac:dyDescent="0.2">
      <c r="A3222" s="29"/>
      <c r="B3222" s="101"/>
      <c r="C3222" s="352"/>
      <c r="D3222" s="364"/>
      <c r="E3222" s="108"/>
      <c r="F3222" s="276"/>
      <c r="G3222" s="353"/>
    </row>
    <row r="3223" spans="1:7" x14ac:dyDescent="0.2">
      <c r="A3223" s="29"/>
      <c r="B3223" s="101"/>
      <c r="C3223" s="41"/>
      <c r="D3223" s="364"/>
      <c r="E3223" s="108"/>
      <c r="F3223" s="276"/>
      <c r="G3223" s="353"/>
    </row>
    <row r="3224" spans="1:7" x14ac:dyDescent="0.2">
      <c r="A3224" s="29"/>
      <c r="B3224" s="101"/>
      <c r="C3224" s="352"/>
      <c r="D3224" s="781"/>
      <c r="E3224" s="108"/>
      <c r="F3224" s="149"/>
      <c r="G3224" s="353"/>
    </row>
    <row r="3225" spans="1:7" x14ac:dyDescent="0.2">
      <c r="A3225" s="61"/>
      <c r="B3225" s="101"/>
      <c r="C3225" s="41"/>
      <c r="D3225" s="364"/>
      <c r="E3225" s="108"/>
      <c r="F3225" s="149"/>
      <c r="G3225" s="353"/>
    </row>
    <row r="3226" spans="1:7" ht="13.5" thickBot="1" x14ac:dyDescent="0.25">
      <c r="A3226" s="212"/>
      <c r="B3226" s="132"/>
      <c r="C3226" s="115"/>
      <c r="D3226" s="115"/>
      <c r="E3226" s="132"/>
      <c r="F3226" s="49" t="s">
        <v>15</v>
      </c>
      <c r="G3226" s="213">
        <f>SUM(G3192:G3225)</f>
        <v>37500</v>
      </c>
    </row>
    <row r="3227" spans="1:7" ht="13.5" thickTop="1" x14ac:dyDescent="0.2">
      <c r="A3227" s="1149" t="s">
        <v>2801</v>
      </c>
      <c r="B3227" s="1150"/>
      <c r="C3227" s="1150"/>
      <c r="D3227" s="1150"/>
      <c r="E3227" s="1150"/>
      <c r="F3227" s="1150"/>
      <c r="G3227" s="1151"/>
    </row>
    <row r="3228" spans="1:7" ht="13.5" thickBot="1" x14ac:dyDescent="0.25">
      <c r="A3228" s="52"/>
      <c r="B3228" s="103"/>
      <c r="C3228" s="1204" t="s">
        <v>2802</v>
      </c>
      <c r="D3228" s="1204"/>
      <c r="E3228" s="103"/>
      <c r="F3228" s="55"/>
      <c r="G3228" s="56"/>
    </row>
    <row r="3229" spans="1:7" ht="13.5" thickTop="1" x14ac:dyDescent="0.2">
      <c r="A3229" s="1130"/>
      <c r="B3229" s="1131"/>
      <c r="C3229" s="1131"/>
      <c r="D3229" s="57" t="s">
        <v>11</v>
      </c>
      <c r="E3229" s="1132" t="s">
        <v>12</v>
      </c>
      <c r="F3229" s="1132"/>
      <c r="G3229" s="1133"/>
    </row>
    <row r="3230" spans="1:7" x14ac:dyDescent="0.2">
      <c r="A3230" s="1134" t="s">
        <v>17</v>
      </c>
      <c r="B3230" s="1135"/>
      <c r="C3230" s="1135"/>
      <c r="D3230" s="39"/>
      <c r="E3230" s="1136"/>
      <c r="F3230" s="1137"/>
      <c r="G3230" s="1138"/>
    </row>
    <row r="3231" spans="1:7" x14ac:dyDescent="0.2">
      <c r="A3231" s="1134" t="s">
        <v>38</v>
      </c>
      <c r="B3231" s="1135"/>
      <c r="C3231" s="1135"/>
      <c r="D3231" s="73" t="s">
        <v>478</v>
      </c>
      <c r="E3231" s="1139" t="s">
        <v>142</v>
      </c>
      <c r="F3231" s="1139"/>
      <c r="G3231" s="1140"/>
    </row>
    <row r="3232" spans="1:7" ht="13.5" thickBot="1" x14ac:dyDescent="0.25">
      <c r="A3232" s="1141" t="s">
        <v>39</v>
      </c>
      <c r="B3232" s="1142"/>
      <c r="C3232" s="1142"/>
      <c r="D3232" s="91" t="s">
        <v>479</v>
      </c>
      <c r="E3232" s="1143" t="s">
        <v>0</v>
      </c>
      <c r="F3232" s="1143"/>
      <c r="G3232" s="1144"/>
    </row>
    <row r="3233" spans="1:7" ht="16.5" x14ac:dyDescent="0.25">
      <c r="A3233" s="1152" t="s">
        <v>29</v>
      </c>
      <c r="B3233" s="1153"/>
      <c r="C3233" s="1153"/>
      <c r="D3233" s="1153"/>
      <c r="E3233" s="1153"/>
      <c r="F3233" s="1153"/>
      <c r="G3233" s="1154"/>
    </row>
    <row r="3234" spans="1:7" x14ac:dyDescent="0.2">
      <c r="A3234" s="1155" t="s">
        <v>48</v>
      </c>
      <c r="B3234" s="1156"/>
      <c r="C3234" s="1156"/>
      <c r="D3234" s="1156"/>
      <c r="E3234" s="1156"/>
      <c r="F3234" s="1156"/>
      <c r="G3234" s="1157"/>
    </row>
    <row r="3235" spans="1:7" x14ac:dyDescent="0.2">
      <c r="A3235" s="1158" t="s">
        <v>49</v>
      </c>
      <c r="B3235" s="1159"/>
      <c r="C3235" s="1159"/>
      <c r="D3235" s="1159"/>
      <c r="E3235" s="1159"/>
      <c r="F3235" s="1159"/>
      <c r="G3235" s="1160"/>
    </row>
    <row r="3236" spans="1:7" x14ac:dyDescent="0.2">
      <c r="A3236" s="6"/>
      <c r="B3236" s="99"/>
      <c r="C3236" s="8"/>
      <c r="D3236" s="9"/>
      <c r="E3236" s="99"/>
      <c r="F3236" s="10"/>
      <c r="G3236" s="373" t="s">
        <v>20</v>
      </c>
    </row>
    <row r="3237" spans="1:7" x14ac:dyDescent="0.2">
      <c r="A3237" s="12" t="s">
        <v>1</v>
      </c>
      <c r="B3237" s="13"/>
      <c r="C3237" s="14" t="s">
        <v>36</v>
      </c>
      <c r="D3237" s="13"/>
      <c r="E3237" s="343" t="s">
        <v>2851</v>
      </c>
      <c r="F3237" s="98"/>
      <c r="G3237" s="344" t="s">
        <v>2767</v>
      </c>
    </row>
    <row r="3238" spans="1:7" x14ac:dyDescent="0.2">
      <c r="A3238" s="17" t="s">
        <v>8</v>
      </c>
      <c r="B3238" s="100"/>
      <c r="C3238" s="19"/>
      <c r="D3238" s="4"/>
      <c r="E3238" s="1145"/>
      <c r="F3238" s="1146"/>
      <c r="G3238" s="20"/>
    </row>
    <row r="3239" spans="1:7" x14ac:dyDescent="0.2">
      <c r="A3239" s="21" t="s">
        <v>37</v>
      </c>
      <c r="B3239" s="22"/>
      <c r="C3239" s="22"/>
      <c r="D3239" s="22"/>
      <c r="E3239" s="23" t="s">
        <v>46</v>
      </c>
      <c r="F3239" s="24"/>
      <c r="G3239" s="20" t="s">
        <v>50</v>
      </c>
    </row>
    <row r="3240" spans="1:7" x14ac:dyDescent="0.2">
      <c r="A3240" s="6"/>
      <c r="B3240" s="99"/>
      <c r="C3240" s="8"/>
      <c r="D3240" s="8"/>
      <c r="E3240" s="1147"/>
      <c r="F3240" s="1148"/>
      <c r="G3240" s="25"/>
    </row>
    <row r="3241" spans="1:7" ht="26.25" thickBot="1" x14ac:dyDescent="0.25">
      <c r="A3241" s="210" t="s">
        <v>47</v>
      </c>
      <c r="B3241" s="28" t="s">
        <v>23</v>
      </c>
      <c r="C3241" s="28" t="s">
        <v>34</v>
      </c>
      <c r="D3241" s="110" t="s">
        <v>53</v>
      </c>
      <c r="E3241" s="114" t="s">
        <v>54</v>
      </c>
      <c r="F3241" s="111" t="s">
        <v>55</v>
      </c>
      <c r="G3241" s="112" t="s">
        <v>35</v>
      </c>
    </row>
    <row r="3242" spans="1:7" ht="13.5" thickTop="1" x14ac:dyDescent="0.2">
      <c r="A3242" s="345">
        <v>1</v>
      </c>
      <c r="B3242" s="520"/>
      <c r="C3242" s="346" t="s">
        <v>149</v>
      </c>
      <c r="D3242" s="747" t="s">
        <v>2803</v>
      </c>
      <c r="E3242" s="750">
        <v>50</v>
      </c>
      <c r="F3242" s="753">
        <v>200</v>
      </c>
      <c r="G3242" s="764">
        <f>F3242*E3242</f>
        <v>10000</v>
      </c>
    </row>
    <row r="3243" spans="1:7" x14ac:dyDescent="0.2">
      <c r="A3243" s="812"/>
      <c r="B3243" s="520"/>
      <c r="C3243" s="346"/>
      <c r="D3243" s="747" t="s">
        <v>415</v>
      </c>
      <c r="E3243" s="750"/>
      <c r="F3243" s="753"/>
      <c r="G3243" s="764"/>
    </row>
    <row r="3244" spans="1:7" x14ac:dyDescent="0.2">
      <c r="A3244" s="760">
        <v>2</v>
      </c>
      <c r="B3244" s="807"/>
      <c r="C3244" s="761" t="s">
        <v>149</v>
      </c>
      <c r="D3244" s="784" t="s">
        <v>416</v>
      </c>
      <c r="E3244" s="750">
        <v>50</v>
      </c>
      <c r="F3244" s="753">
        <v>350</v>
      </c>
      <c r="G3244" s="764">
        <f t="shared" ref="G3244" si="41">F3244*E3244</f>
        <v>17500</v>
      </c>
    </row>
    <row r="3245" spans="1:7" x14ac:dyDescent="0.2">
      <c r="A3245" s="760"/>
      <c r="B3245" s="761"/>
      <c r="C3245" s="761"/>
      <c r="D3245" s="784" t="s">
        <v>358</v>
      </c>
      <c r="E3245" s="748"/>
      <c r="F3245" s="763"/>
      <c r="G3245" s="764" t="s">
        <v>8</v>
      </c>
    </row>
    <row r="3246" spans="1:7" x14ac:dyDescent="0.2">
      <c r="A3246" s="760" t="s">
        <v>8</v>
      </c>
      <c r="B3246" s="761"/>
      <c r="C3246" s="761" t="s">
        <v>8</v>
      </c>
      <c r="D3246" s="784" t="s">
        <v>152</v>
      </c>
      <c r="E3246" s="748" t="s">
        <v>8</v>
      </c>
      <c r="F3246" s="763" t="s">
        <v>8</v>
      </c>
      <c r="G3246" s="764" t="s">
        <v>8</v>
      </c>
    </row>
    <row r="3247" spans="1:7" x14ac:dyDescent="0.2">
      <c r="A3247" s="760"/>
      <c r="B3247" s="761"/>
      <c r="C3247" s="761"/>
      <c r="D3247" s="784"/>
      <c r="E3247" s="748"/>
      <c r="F3247" s="763"/>
      <c r="G3247" s="764"/>
    </row>
    <row r="3248" spans="1:7" x14ac:dyDescent="0.2">
      <c r="A3248" s="760"/>
      <c r="B3248" s="761"/>
      <c r="C3248" s="761"/>
      <c r="D3248" s="784"/>
      <c r="E3248" s="748"/>
      <c r="F3248" s="763"/>
      <c r="G3248" s="764"/>
    </row>
    <row r="3249" spans="1:7" x14ac:dyDescent="0.2">
      <c r="A3249" s="345"/>
      <c r="B3249" s="382"/>
      <c r="C3249" s="352"/>
      <c r="D3249" s="351"/>
      <c r="E3249" s="388"/>
      <c r="F3249" s="563"/>
      <c r="G3249" s="764"/>
    </row>
    <row r="3250" spans="1:7" x14ac:dyDescent="0.2">
      <c r="A3250" s="345"/>
      <c r="B3250" s="755"/>
      <c r="C3250" s="756"/>
      <c r="D3250" s="757"/>
      <c r="E3250" s="758"/>
      <c r="F3250" s="759"/>
      <c r="G3250" s="764"/>
    </row>
    <row r="3251" spans="1:7" x14ac:dyDescent="0.2">
      <c r="A3251" s="345"/>
      <c r="B3251" s="755"/>
      <c r="C3251" s="756"/>
      <c r="D3251" s="757"/>
      <c r="E3251" s="758"/>
      <c r="F3251" s="759"/>
      <c r="G3251" s="764"/>
    </row>
    <row r="3252" spans="1:7" x14ac:dyDescent="0.2">
      <c r="A3252" s="345"/>
      <c r="B3252" s="755"/>
      <c r="C3252" s="756"/>
      <c r="D3252" s="757"/>
      <c r="E3252" s="758"/>
      <c r="F3252" s="759"/>
      <c r="G3252" s="764"/>
    </row>
    <row r="3253" spans="1:7" x14ac:dyDescent="0.2">
      <c r="A3253" s="345"/>
      <c r="B3253" s="382"/>
      <c r="C3253" s="352"/>
      <c r="D3253" s="785"/>
      <c r="E3253" s="395"/>
      <c r="F3253" s="432"/>
      <c r="G3253" s="764"/>
    </row>
    <row r="3254" spans="1:7" x14ac:dyDescent="0.2">
      <c r="A3254" s="345"/>
      <c r="B3254" s="394"/>
      <c r="C3254" s="352"/>
      <c r="D3254" s="357" t="s">
        <v>151</v>
      </c>
      <c r="E3254" s="395"/>
      <c r="F3254" s="432"/>
      <c r="G3254" s="764"/>
    </row>
    <row r="3255" spans="1:7" x14ac:dyDescent="0.2">
      <c r="A3255" s="345"/>
      <c r="B3255" s="815"/>
      <c r="C3255" s="656"/>
      <c r="D3255" s="669"/>
      <c r="E3255" s="683"/>
      <c r="F3255" s="816"/>
      <c r="G3255" s="764"/>
    </row>
    <row r="3256" spans="1:7" x14ac:dyDescent="0.2">
      <c r="A3256" s="345"/>
      <c r="B3256" s="397"/>
      <c r="C3256" s="352"/>
      <c r="D3256" s="357"/>
      <c r="E3256" s="398"/>
      <c r="F3256" s="432"/>
      <c r="G3256" s="353"/>
    </row>
    <row r="3257" spans="1:7" x14ac:dyDescent="0.2">
      <c r="A3257" s="345"/>
      <c r="B3257" s="397"/>
      <c r="C3257" s="352"/>
      <c r="D3257" s="365"/>
      <c r="E3257" s="398"/>
      <c r="F3257" s="432"/>
      <c r="G3257" s="353"/>
    </row>
    <row r="3258" spans="1:7" x14ac:dyDescent="0.2">
      <c r="A3258" s="345"/>
      <c r="B3258" s="382"/>
      <c r="C3258" s="352"/>
      <c r="D3258" s="365"/>
      <c r="E3258" s="388"/>
      <c r="F3258" s="432"/>
      <c r="G3258" s="353"/>
    </row>
    <row r="3259" spans="1:7" x14ac:dyDescent="0.2">
      <c r="A3259" s="345"/>
      <c r="B3259" s="382"/>
      <c r="C3259" s="352"/>
      <c r="D3259" s="364"/>
      <c r="E3259" s="398"/>
      <c r="F3259" s="432"/>
      <c r="G3259" s="353"/>
    </row>
    <row r="3260" spans="1:7" x14ac:dyDescent="0.2">
      <c r="A3260" s="345"/>
      <c r="B3260" s="394"/>
      <c r="C3260" s="352"/>
      <c r="D3260" s="365"/>
      <c r="E3260" s="395"/>
      <c r="F3260" s="561"/>
      <c r="G3260" s="353"/>
    </row>
    <row r="3261" spans="1:7" x14ac:dyDescent="0.2">
      <c r="A3261" s="345"/>
      <c r="B3261" s="389"/>
      <c r="C3261" s="352"/>
      <c r="D3261" s="365"/>
      <c r="E3261" s="395"/>
      <c r="F3261" s="561"/>
      <c r="G3261" s="353"/>
    </row>
    <row r="3262" spans="1:7" x14ac:dyDescent="0.2">
      <c r="A3262" s="29"/>
      <c r="B3262" s="101"/>
      <c r="C3262" s="41"/>
      <c r="D3262" s="357"/>
      <c r="E3262" s="104"/>
      <c r="F3262" s="279"/>
      <c r="G3262" s="353"/>
    </row>
    <row r="3263" spans="1:7" x14ac:dyDescent="0.2">
      <c r="A3263" s="29"/>
      <c r="B3263" s="101"/>
      <c r="C3263" s="352"/>
      <c r="D3263" s="365"/>
      <c r="E3263" s="104"/>
      <c r="F3263" s="279"/>
      <c r="G3263" s="353"/>
    </row>
    <row r="3264" spans="1:7" x14ac:dyDescent="0.2">
      <c r="A3264" s="29"/>
      <c r="B3264" s="101"/>
      <c r="C3264" s="41"/>
      <c r="D3264" s="365"/>
      <c r="E3264" s="104"/>
      <c r="F3264" s="279"/>
      <c r="G3264" s="353"/>
    </row>
    <row r="3265" spans="1:7" x14ac:dyDescent="0.2">
      <c r="A3265" s="29"/>
      <c r="B3265" s="101"/>
      <c r="C3265" s="352"/>
      <c r="D3265" s="365"/>
      <c r="E3265" s="104"/>
      <c r="F3265" s="279"/>
      <c r="G3265" s="353"/>
    </row>
    <row r="3266" spans="1:7" x14ac:dyDescent="0.2">
      <c r="A3266" s="29"/>
      <c r="B3266" s="101"/>
      <c r="C3266" s="41"/>
      <c r="D3266" s="365"/>
      <c r="E3266" s="104"/>
      <c r="F3266" s="279"/>
      <c r="G3266" s="353"/>
    </row>
    <row r="3267" spans="1:7" x14ac:dyDescent="0.2">
      <c r="A3267" s="29"/>
      <c r="B3267" s="101"/>
      <c r="C3267" s="352"/>
      <c r="D3267" s="357"/>
      <c r="E3267" s="108"/>
      <c r="F3267" s="69"/>
      <c r="G3267" s="353"/>
    </row>
    <row r="3268" spans="1:7" x14ac:dyDescent="0.2">
      <c r="A3268" s="29"/>
      <c r="B3268" s="101"/>
      <c r="C3268" s="41"/>
      <c r="D3268" s="364"/>
      <c r="E3268" s="153"/>
      <c r="F3268" s="69"/>
      <c r="G3268" s="353"/>
    </row>
    <row r="3269" spans="1:7" x14ac:dyDescent="0.2">
      <c r="A3269" s="29"/>
      <c r="B3269" s="101"/>
      <c r="C3269" s="352"/>
      <c r="D3269" s="400"/>
      <c r="E3269" s="102"/>
      <c r="F3269" s="69"/>
      <c r="G3269" s="353"/>
    </row>
    <row r="3270" spans="1:7" x14ac:dyDescent="0.2">
      <c r="A3270" s="29"/>
      <c r="B3270" s="101"/>
      <c r="C3270" s="352"/>
      <c r="D3270" s="400"/>
      <c r="E3270" s="102"/>
      <c r="F3270" s="69"/>
      <c r="G3270" s="353"/>
    </row>
    <row r="3271" spans="1:7" x14ac:dyDescent="0.2">
      <c r="A3271" s="29"/>
      <c r="B3271" s="101"/>
      <c r="C3271" s="31"/>
      <c r="D3271" s="400"/>
      <c r="E3271" s="131"/>
      <c r="F3271" s="280"/>
      <c r="G3271" s="353"/>
    </row>
    <row r="3272" spans="1:7" x14ac:dyDescent="0.2">
      <c r="A3272" s="29"/>
      <c r="B3272" s="101"/>
      <c r="C3272" s="352"/>
      <c r="D3272" s="364"/>
      <c r="E3272" s="108"/>
      <c r="F3272" s="276"/>
      <c r="G3272" s="353"/>
    </row>
    <row r="3273" spans="1:7" x14ac:dyDescent="0.2">
      <c r="A3273" s="29"/>
      <c r="B3273" s="101"/>
      <c r="C3273" s="41"/>
      <c r="D3273" s="364"/>
      <c r="E3273" s="108"/>
      <c r="F3273" s="276"/>
      <c r="G3273" s="353"/>
    </row>
    <row r="3274" spans="1:7" x14ac:dyDescent="0.2">
      <c r="A3274" s="29"/>
      <c r="B3274" s="101"/>
      <c r="C3274" s="352"/>
      <c r="D3274" s="781"/>
      <c r="E3274" s="108"/>
      <c r="F3274" s="149"/>
      <c r="G3274" s="353"/>
    </row>
    <row r="3275" spans="1:7" x14ac:dyDescent="0.2">
      <c r="A3275" s="61"/>
      <c r="B3275" s="101"/>
      <c r="C3275" s="41"/>
      <c r="D3275" s="364"/>
      <c r="E3275" s="108"/>
      <c r="F3275" s="149"/>
      <c r="G3275" s="353"/>
    </row>
    <row r="3276" spans="1:7" ht="13.5" thickBot="1" x14ac:dyDescent="0.25">
      <c r="A3276" s="212"/>
      <c r="B3276" s="132"/>
      <c r="C3276" s="115"/>
      <c r="D3276" s="115"/>
      <c r="E3276" s="132"/>
      <c r="F3276" s="49" t="s">
        <v>15</v>
      </c>
      <c r="G3276" s="213">
        <f>SUM(G3242:G3275)</f>
        <v>27500</v>
      </c>
    </row>
    <row r="3277" spans="1:7" ht="13.5" thickTop="1" x14ac:dyDescent="0.2">
      <c r="A3277" s="1149" t="s">
        <v>2852</v>
      </c>
      <c r="B3277" s="1150"/>
      <c r="C3277" s="1150"/>
      <c r="D3277" s="1150"/>
      <c r="E3277" s="1150"/>
      <c r="F3277" s="1150"/>
      <c r="G3277" s="1151"/>
    </row>
    <row r="3278" spans="1:7" ht="13.5" thickBot="1" x14ac:dyDescent="0.25">
      <c r="A3278" s="52"/>
      <c r="B3278" s="103"/>
      <c r="C3278" s="1204" t="s">
        <v>8</v>
      </c>
      <c r="D3278" s="1204"/>
      <c r="E3278" s="103"/>
      <c r="F3278" s="55"/>
      <c r="G3278" s="56"/>
    </row>
    <row r="3279" spans="1:7" ht="13.5" thickTop="1" x14ac:dyDescent="0.2">
      <c r="A3279" s="1130"/>
      <c r="B3279" s="1131"/>
      <c r="C3279" s="1131"/>
      <c r="D3279" s="57" t="s">
        <v>11</v>
      </c>
      <c r="E3279" s="1132" t="s">
        <v>12</v>
      </c>
      <c r="F3279" s="1132"/>
      <c r="G3279" s="1133"/>
    </row>
    <row r="3280" spans="1:7" x14ac:dyDescent="0.2">
      <c r="A3280" s="1134" t="s">
        <v>17</v>
      </c>
      <c r="B3280" s="1135"/>
      <c r="C3280" s="1135"/>
      <c r="D3280" s="39"/>
      <c r="E3280" s="1136"/>
      <c r="F3280" s="1137"/>
      <c r="G3280" s="1138"/>
    </row>
    <row r="3281" spans="1:11" x14ac:dyDescent="0.2">
      <c r="A3281" s="1134" t="s">
        <v>38</v>
      </c>
      <c r="B3281" s="1135"/>
      <c r="C3281" s="1135"/>
      <c r="D3281" s="73" t="s">
        <v>478</v>
      </c>
      <c r="E3281" s="1139" t="s">
        <v>142</v>
      </c>
      <c r="F3281" s="1139"/>
      <c r="G3281" s="1140"/>
    </row>
    <row r="3282" spans="1:11" ht="13.5" thickBot="1" x14ac:dyDescent="0.25">
      <c r="A3282" s="1141" t="s">
        <v>39</v>
      </c>
      <c r="B3282" s="1142"/>
      <c r="C3282" s="1142"/>
      <c r="D3282" s="91" t="s">
        <v>479</v>
      </c>
      <c r="E3282" s="1143" t="s">
        <v>0</v>
      </c>
      <c r="F3282" s="1143"/>
      <c r="G3282" s="1144"/>
    </row>
    <row r="3283" spans="1:11" ht="16.5" x14ac:dyDescent="0.25">
      <c r="A3283" s="1152" t="s">
        <v>29</v>
      </c>
      <c r="B3283" s="1153"/>
      <c r="C3283" s="1153"/>
      <c r="D3283" s="1153"/>
      <c r="E3283" s="1153"/>
      <c r="F3283" s="1153"/>
      <c r="G3283" s="1154"/>
    </row>
    <row r="3284" spans="1:11" x14ac:dyDescent="0.2">
      <c r="A3284" s="1155" t="s">
        <v>48</v>
      </c>
      <c r="B3284" s="1156"/>
      <c r="C3284" s="1156"/>
      <c r="D3284" s="1156"/>
      <c r="E3284" s="1156"/>
      <c r="F3284" s="1156"/>
      <c r="G3284" s="1157"/>
    </row>
    <row r="3285" spans="1:11" x14ac:dyDescent="0.2">
      <c r="A3285" s="1158" t="s">
        <v>49</v>
      </c>
      <c r="B3285" s="1159"/>
      <c r="C3285" s="1159"/>
      <c r="D3285" s="1159"/>
      <c r="E3285" s="1159"/>
      <c r="F3285" s="1159"/>
      <c r="G3285" s="1160"/>
    </row>
    <row r="3286" spans="1:11" x14ac:dyDescent="0.2">
      <c r="A3286" s="6"/>
      <c r="B3286" s="99"/>
      <c r="C3286" s="8"/>
      <c r="D3286" s="9"/>
      <c r="E3286" s="99"/>
      <c r="F3286" s="10"/>
      <c r="G3286" s="11" t="s">
        <v>20</v>
      </c>
    </row>
    <row r="3287" spans="1:11" x14ac:dyDescent="0.2">
      <c r="A3287" s="12" t="s">
        <v>1</v>
      </c>
      <c r="B3287" s="13"/>
      <c r="C3287" s="14" t="s">
        <v>36</v>
      </c>
      <c r="D3287" s="13"/>
      <c r="E3287" s="343" t="s">
        <v>2573</v>
      </c>
      <c r="F3287" s="98"/>
      <c r="G3287" s="344" t="s">
        <v>2508</v>
      </c>
      <c r="I3287" s="343"/>
      <c r="J3287" s="98"/>
      <c r="K3287" s="344"/>
    </row>
    <row r="3288" spans="1:11" x14ac:dyDescent="0.2">
      <c r="A3288" s="17" t="s">
        <v>8</v>
      </c>
      <c r="B3288" s="100"/>
      <c r="C3288" s="19"/>
      <c r="D3288" s="4"/>
      <c r="E3288" s="1145"/>
      <c r="F3288" s="1146"/>
      <c r="G3288" s="20"/>
    </row>
    <row r="3289" spans="1:11" x14ac:dyDescent="0.2">
      <c r="A3289" s="21" t="s">
        <v>37</v>
      </c>
      <c r="B3289" s="22"/>
      <c r="C3289" s="22"/>
      <c r="D3289" s="22"/>
      <c r="E3289" s="23" t="s">
        <v>46</v>
      </c>
      <c r="F3289" s="24"/>
      <c r="G3289" s="20" t="s">
        <v>50</v>
      </c>
    </row>
    <row r="3290" spans="1:11" x14ac:dyDescent="0.2">
      <c r="A3290" s="6"/>
      <c r="B3290" s="99"/>
      <c r="C3290" s="8"/>
      <c r="D3290" s="8"/>
      <c r="E3290" s="1147"/>
      <c r="F3290" s="1148"/>
      <c r="G3290" s="25"/>
    </row>
    <row r="3291" spans="1:11" ht="26.25" thickBot="1" x14ac:dyDescent="0.25">
      <c r="A3291" s="210" t="s">
        <v>47</v>
      </c>
      <c r="B3291" s="28" t="s">
        <v>23</v>
      </c>
      <c r="C3291" s="28" t="s">
        <v>34</v>
      </c>
      <c r="D3291" s="110" t="s">
        <v>53</v>
      </c>
      <c r="E3291" s="114" t="s">
        <v>54</v>
      </c>
      <c r="F3291" s="111" t="s">
        <v>55</v>
      </c>
      <c r="G3291" s="112" t="s">
        <v>35</v>
      </c>
    </row>
    <row r="3292" spans="1:11" ht="13.5" thickTop="1" x14ac:dyDescent="0.2">
      <c r="A3292" s="631">
        <v>1</v>
      </c>
      <c r="B3292" s="635"/>
      <c r="C3292" s="635" t="s">
        <v>149</v>
      </c>
      <c r="D3292" s="765" t="s">
        <v>2540</v>
      </c>
      <c r="E3292" s="388">
        <v>35</v>
      </c>
      <c r="F3292" s="752">
        <v>200</v>
      </c>
      <c r="G3292" s="754">
        <f>F3292*E3292</f>
        <v>7000</v>
      </c>
    </row>
    <row r="3293" spans="1:11" x14ac:dyDescent="0.2">
      <c r="A3293" s="760"/>
      <c r="B3293" s="761"/>
      <c r="C3293" s="761"/>
      <c r="D3293" s="766" t="s">
        <v>415</v>
      </c>
      <c r="E3293" s="748"/>
      <c r="F3293" s="763"/>
      <c r="G3293" s="764"/>
    </row>
    <row r="3294" spans="1:11" x14ac:dyDescent="0.2">
      <c r="A3294" s="760">
        <v>2</v>
      </c>
      <c r="B3294" s="761"/>
      <c r="C3294" s="761" t="s">
        <v>149</v>
      </c>
      <c r="D3294" s="762" t="s">
        <v>2536</v>
      </c>
      <c r="E3294" s="748">
        <v>35</v>
      </c>
      <c r="F3294" s="763">
        <v>350</v>
      </c>
      <c r="G3294" s="764">
        <f>F3294*E3294</f>
        <v>12250</v>
      </c>
    </row>
    <row r="3295" spans="1:11" x14ac:dyDescent="0.2">
      <c r="A3295" s="345"/>
      <c r="B3295" s="520"/>
      <c r="C3295" s="346"/>
      <c r="D3295" s="747" t="s">
        <v>358</v>
      </c>
      <c r="E3295" s="750"/>
      <c r="F3295" s="753"/>
      <c r="G3295" s="353"/>
    </row>
    <row r="3296" spans="1:11" x14ac:dyDescent="0.2">
      <c r="A3296" s="345">
        <v>3</v>
      </c>
      <c r="B3296" s="382"/>
      <c r="C3296" s="352" t="s">
        <v>149</v>
      </c>
      <c r="D3296" s="351" t="s">
        <v>2810</v>
      </c>
      <c r="E3296" s="388">
        <v>35</v>
      </c>
      <c r="F3296" s="563">
        <v>200</v>
      </c>
      <c r="G3296" s="353">
        <f>F3296*E3296</f>
        <v>7000</v>
      </c>
    </row>
    <row r="3297" spans="1:7" x14ac:dyDescent="0.2">
      <c r="A3297" s="345"/>
      <c r="B3297" s="389"/>
      <c r="C3297" s="352"/>
      <c r="D3297" s="357" t="s">
        <v>2541</v>
      </c>
      <c r="E3297" s="751"/>
      <c r="F3297" s="432"/>
      <c r="G3297" s="353"/>
    </row>
    <row r="3298" spans="1:7" x14ac:dyDescent="0.2">
      <c r="A3298" s="345"/>
      <c r="B3298" s="389"/>
      <c r="C3298" s="352"/>
      <c r="D3298" s="357"/>
      <c r="E3298" s="390"/>
      <c r="F3298" s="432"/>
      <c r="G3298" s="353"/>
    </row>
    <row r="3299" spans="1:7" x14ac:dyDescent="0.2">
      <c r="A3299" s="345"/>
      <c r="B3299" s="389"/>
      <c r="C3299" s="352"/>
      <c r="D3299" s="357"/>
      <c r="E3299" s="390"/>
      <c r="F3299" s="384"/>
      <c r="G3299" s="353"/>
    </row>
    <row r="3300" spans="1:7" x14ac:dyDescent="0.2">
      <c r="A3300" s="345"/>
      <c r="B3300" s="391"/>
      <c r="C3300" s="366"/>
      <c r="D3300" s="364"/>
      <c r="E3300" s="388"/>
      <c r="F3300" s="560"/>
      <c r="G3300" s="353"/>
    </row>
    <row r="3301" spans="1:7" x14ac:dyDescent="0.2">
      <c r="A3301" s="345"/>
      <c r="B3301" s="755"/>
      <c r="C3301" s="756"/>
      <c r="D3301" s="757"/>
      <c r="E3301" s="758"/>
      <c r="F3301" s="759"/>
      <c r="G3301" s="353"/>
    </row>
    <row r="3302" spans="1:7" x14ac:dyDescent="0.2">
      <c r="A3302" s="345"/>
      <c r="B3302" s="755"/>
      <c r="C3302" s="756"/>
      <c r="D3302" s="757"/>
      <c r="E3302" s="758"/>
      <c r="F3302" s="759"/>
      <c r="G3302" s="353"/>
    </row>
    <row r="3303" spans="1:7" x14ac:dyDescent="0.2">
      <c r="A3303" s="345"/>
      <c r="B3303" s="755"/>
      <c r="C3303" s="756"/>
      <c r="D3303" s="757"/>
      <c r="E3303" s="758"/>
      <c r="F3303" s="759"/>
      <c r="G3303" s="353"/>
    </row>
    <row r="3304" spans="1:7" x14ac:dyDescent="0.2">
      <c r="A3304" s="345"/>
      <c r="B3304" s="382"/>
      <c r="C3304" s="352"/>
      <c r="D3304" s="682"/>
      <c r="E3304" s="395"/>
      <c r="F3304" s="432"/>
      <c r="G3304" s="353"/>
    </row>
    <row r="3305" spans="1:7" x14ac:dyDescent="0.2">
      <c r="A3305" s="345"/>
      <c r="B3305" s="394"/>
      <c r="C3305" s="352"/>
      <c r="D3305" s="357"/>
      <c r="E3305" s="395"/>
      <c r="F3305" s="432"/>
      <c r="G3305" s="353"/>
    </row>
    <row r="3306" spans="1:7" x14ac:dyDescent="0.2">
      <c r="A3306" s="345"/>
      <c r="B3306" s="397"/>
      <c r="C3306" s="352"/>
      <c r="D3306" s="357"/>
      <c r="E3306" s="398"/>
      <c r="F3306" s="432"/>
      <c r="G3306" s="353"/>
    </row>
    <row r="3307" spans="1:7" x14ac:dyDescent="0.2">
      <c r="A3307" s="345"/>
      <c r="B3307" s="397"/>
      <c r="C3307" s="352"/>
      <c r="D3307" s="365"/>
      <c r="E3307" s="398"/>
      <c r="F3307" s="432"/>
      <c r="G3307" s="353"/>
    </row>
    <row r="3308" spans="1:7" x14ac:dyDescent="0.2">
      <c r="A3308" s="345"/>
      <c r="B3308" s="382"/>
      <c r="C3308" s="352"/>
      <c r="D3308" s="365"/>
      <c r="E3308" s="388"/>
      <c r="F3308" s="432"/>
      <c r="G3308" s="353"/>
    </row>
    <row r="3309" spans="1:7" x14ac:dyDescent="0.2">
      <c r="A3309" s="345"/>
      <c r="B3309" s="382"/>
      <c r="C3309" s="352"/>
      <c r="D3309" s="364"/>
      <c r="E3309" s="398"/>
      <c r="F3309" s="432"/>
      <c r="G3309" s="353"/>
    </row>
    <row r="3310" spans="1:7" x14ac:dyDescent="0.2">
      <c r="A3310" s="345"/>
      <c r="B3310" s="394"/>
      <c r="C3310" s="352"/>
      <c r="D3310" s="365"/>
      <c r="E3310" s="395"/>
      <c r="F3310" s="561"/>
      <c r="G3310" s="353"/>
    </row>
    <row r="3311" spans="1:7" x14ac:dyDescent="0.2">
      <c r="A3311" s="345"/>
      <c r="B3311" s="389"/>
      <c r="C3311" s="352"/>
      <c r="D3311" s="365" t="s">
        <v>483</v>
      </c>
      <c r="E3311" s="395"/>
      <c r="F3311" s="561"/>
      <c r="G3311" s="353"/>
    </row>
    <row r="3312" spans="1:7" x14ac:dyDescent="0.2">
      <c r="A3312" s="29"/>
      <c r="B3312" s="101"/>
      <c r="C3312" s="41"/>
      <c r="D3312" s="357"/>
      <c r="E3312" s="104"/>
      <c r="F3312" s="279"/>
      <c r="G3312" s="353"/>
    </row>
    <row r="3313" spans="1:7" x14ac:dyDescent="0.2">
      <c r="A3313" s="29"/>
      <c r="B3313" s="101"/>
      <c r="C3313" s="352"/>
      <c r="D3313" s="365"/>
      <c r="E3313" s="104"/>
      <c r="F3313" s="279"/>
      <c r="G3313" s="353"/>
    </row>
    <row r="3314" spans="1:7" x14ac:dyDescent="0.2">
      <c r="A3314" s="29"/>
      <c r="B3314" s="101"/>
      <c r="C3314" s="41"/>
      <c r="D3314" s="365"/>
      <c r="E3314" s="104"/>
      <c r="F3314" s="279"/>
      <c r="G3314" s="353"/>
    </row>
    <row r="3315" spans="1:7" x14ac:dyDescent="0.2">
      <c r="A3315" s="29"/>
      <c r="B3315" s="101"/>
      <c r="C3315" s="352"/>
      <c r="D3315" s="365"/>
      <c r="E3315" s="104"/>
      <c r="F3315" s="279"/>
      <c r="G3315" s="353"/>
    </row>
    <row r="3316" spans="1:7" x14ac:dyDescent="0.2">
      <c r="A3316" s="29"/>
      <c r="B3316" s="101"/>
      <c r="C3316" s="41"/>
      <c r="D3316" s="365"/>
      <c r="E3316" s="104"/>
      <c r="F3316" s="279"/>
      <c r="G3316" s="353"/>
    </row>
    <row r="3317" spans="1:7" x14ac:dyDescent="0.2">
      <c r="A3317" s="29"/>
      <c r="B3317" s="101"/>
      <c r="C3317" s="352"/>
      <c r="D3317" s="357" t="s">
        <v>483</v>
      </c>
      <c r="E3317" s="108"/>
      <c r="F3317" s="69"/>
      <c r="G3317" s="353"/>
    </row>
    <row r="3318" spans="1:7" x14ac:dyDescent="0.2">
      <c r="A3318" s="29"/>
      <c r="B3318" s="101"/>
      <c r="C3318" s="41"/>
      <c r="D3318" s="339"/>
      <c r="E3318" s="153"/>
      <c r="F3318" s="69"/>
      <c r="G3318" s="353"/>
    </row>
    <row r="3319" spans="1:7" x14ac:dyDescent="0.2">
      <c r="A3319" s="29"/>
      <c r="B3319" s="101"/>
      <c r="C3319" s="352"/>
      <c r="D3319" s="400"/>
      <c r="E3319" s="102"/>
      <c r="F3319" s="69"/>
      <c r="G3319" s="353"/>
    </row>
    <row r="3320" spans="1:7" x14ac:dyDescent="0.2">
      <c r="A3320" s="29"/>
      <c r="B3320" s="101"/>
      <c r="C3320" s="352"/>
      <c r="D3320" s="400"/>
      <c r="E3320" s="102"/>
      <c r="F3320" s="69"/>
      <c r="G3320" s="353"/>
    </row>
    <row r="3321" spans="1:7" x14ac:dyDescent="0.2">
      <c r="A3321" s="29"/>
      <c r="B3321" s="101"/>
      <c r="C3321" s="31"/>
      <c r="D3321" s="400" t="s">
        <v>8</v>
      </c>
      <c r="E3321" s="131"/>
      <c r="F3321" s="280"/>
      <c r="G3321" s="353"/>
    </row>
    <row r="3322" spans="1:7" x14ac:dyDescent="0.2">
      <c r="A3322" s="29"/>
      <c r="B3322" s="101"/>
      <c r="C3322" s="352"/>
      <c r="D3322" s="406"/>
      <c r="E3322" s="108"/>
      <c r="F3322" s="276"/>
      <c r="G3322" s="353"/>
    </row>
    <row r="3323" spans="1:7" x14ac:dyDescent="0.2">
      <c r="A3323" s="29"/>
      <c r="B3323" s="101"/>
      <c r="C3323" s="41"/>
      <c r="D3323" s="364"/>
      <c r="E3323" s="108"/>
      <c r="F3323" s="276"/>
      <c r="G3323" s="353"/>
    </row>
    <row r="3324" spans="1:7" x14ac:dyDescent="0.2">
      <c r="A3324" s="29"/>
      <c r="B3324" s="101"/>
      <c r="C3324" s="352"/>
      <c r="E3324" s="108"/>
      <c r="F3324" s="149"/>
      <c r="G3324" s="353"/>
    </row>
    <row r="3325" spans="1:7" x14ac:dyDescent="0.2">
      <c r="A3325" s="61"/>
      <c r="B3325" s="101"/>
      <c r="C3325" s="41"/>
      <c r="D3325" s="364"/>
      <c r="E3325" s="108"/>
      <c r="F3325" s="149"/>
      <c r="G3325" s="353"/>
    </row>
    <row r="3326" spans="1:7" ht="13.5" thickBot="1" x14ac:dyDescent="0.25">
      <c r="A3326" s="212"/>
      <c r="B3326" s="132"/>
      <c r="C3326" s="115"/>
      <c r="D3326" s="115"/>
      <c r="E3326" s="132"/>
      <c r="F3326" s="49" t="s">
        <v>15</v>
      </c>
      <c r="G3326" s="213">
        <f>SUM(G3292:G3325)</f>
        <v>26250</v>
      </c>
    </row>
    <row r="3327" spans="1:7" ht="13.5" thickTop="1" x14ac:dyDescent="0.2">
      <c r="A3327" s="1149" t="s">
        <v>2811</v>
      </c>
      <c r="B3327" s="1150"/>
      <c r="C3327" s="1150"/>
      <c r="D3327" s="1150"/>
      <c r="E3327" s="1150"/>
      <c r="F3327" s="1150"/>
      <c r="G3327" s="1151"/>
    </row>
    <row r="3328" spans="1:7" ht="13.5" thickBot="1" x14ac:dyDescent="0.25">
      <c r="A3328" s="359" t="s">
        <v>8</v>
      </c>
      <c r="B3328" s="103"/>
      <c r="C3328" s="1204" t="s">
        <v>2812</v>
      </c>
      <c r="D3328" s="1204"/>
      <c r="E3328" s="1204"/>
      <c r="F3328" s="1204"/>
      <c r="G3328" s="1232"/>
    </row>
    <row r="3329" spans="1:7" ht="13.5" thickTop="1" x14ac:dyDescent="0.2">
      <c r="A3329" s="1130"/>
      <c r="B3329" s="1131"/>
      <c r="C3329" s="1131"/>
      <c r="D3329" s="57" t="s">
        <v>11</v>
      </c>
      <c r="E3329" s="1132" t="s">
        <v>12</v>
      </c>
      <c r="F3329" s="1132"/>
      <c r="G3329" s="1133"/>
    </row>
    <row r="3330" spans="1:7" x14ac:dyDescent="0.2">
      <c r="A3330" s="1134" t="s">
        <v>17</v>
      </c>
      <c r="B3330" s="1135"/>
      <c r="C3330" s="1135"/>
      <c r="D3330" s="39"/>
      <c r="E3330" s="1136"/>
      <c r="F3330" s="1137"/>
      <c r="G3330" s="1138"/>
    </row>
    <row r="3331" spans="1:7" x14ac:dyDescent="0.2">
      <c r="A3331" s="1134" t="s">
        <v>38</v>
      </c>
      <c r="B3331" s="1135"/>
      <c r="C3331" s="1135"/>
      <c r="D3331" s="73" t="s">
        <v>478</v>
      </c>
      <c r="E3331" s="1139" t="s">
        <v>142</v>
      </c>
      <c r="F3331" s="1139"/>
      <c r="G3331" s="1140"/>
    </row>
    <row r="3332" spans="1:7" ht="13.5" thickBot="1" x14ac:dyDescent="0.25">
      <c r="A3332" s="1141" t="s">
        <v>39</v>
      </c>
      <c r="B3332" s="1142"/>
      <c r="C3332" s="1142"/>
      <c r="D3332" s="91" t="s">
        <v>479</v>
      </c>
      <c r="E3332" s="1143" t="s">
        <v>0</v>
      </c>
      <c r="F3332" s="1143"/>
      <c r="G3332" s="1144"/>
    </row>
    <row r="3333" spans="1:7" ht="16.5" x14ac:dyDescent="0.25">
      <c r="A3333" s="1152" t="s">
        <v>29</v>
      </c>
      <c r="B3333" s="1153"/>
      <c r="C3333" s="1153"/>
      <c r="D3333" s="1153"/>
      <c r="E3333" s="1153"/>
      <c r="F3333" s="1153"/>
      <c r="G3333" s="1154"/>
    </row>
    <row r="3334" spans="1:7" x14ac:dyDescent="0.2">
      <c r="A3334" s="1155" t="s">
        <v>48</v>
      </c>
      <c r="B3334" s="1156"/>
      <c r="C3334" s="1156"/>
      <c r="D3334" s="1156"/>
      <c r="E3334" s="1156"/>
      <c r="F3334" s="1156"/>
      <c r="G3334" s="1157"/>
    </row>
    <row r="3335" spans="1:7" x14ac:dyDescent="0.2">
      <c r="A3335" s="1158" t="s">
        <v>49</v>
      </c>
      <c r="B3335" s="1159"/>
      <c r="C3335" s="1159"/>
      <c r="D3335" s="1159"/>
      <c r="E3335" s="1159"/>
      <c r="F3335" s="1159"/>
      <c r="G3335" s="1160"/>
    </row>
    <row r="3336" spans="1:7" x14ac:dyDescent="0.2">
      <c r="A3336" s="6"/>
      <c r="B3336" s="99"/>
      <c r="C3336" s="8"/>
      <c r="D3336" s="9"/>
      <c r="E3336" s="99"/>
      <c r="F3336" s="10"/>
      <c r="G3336" s="373" t="s">
        <v>20</v>
      </c>
    </row>
    <row r="3337" spans="1:7" x14ac:dyDescent="0.2">
      <c r="A3337" s="12" t="s">
        <v>1</v>
      </c>
      <c r="B3337" s="13"/>
      <c r="C3337" s="14" t="s">
        <v>36</v>
      </c>
      <c r="D3337" s="13"/>
      <c r="E3337" s="343" t="s">
        <v>3073</v>
      </c>
      <c r="F3337" s="98"/>
      <c r="G3337" s="344" t="s">
        <v>3069</v>
      </c>
    </row>
    <row r="3338" spans="1:7" x14ac:dyDescent="0.2">
      <c r="A3338" s="17" t="s">
        <v>8</v>
      </c>
      <c r="B3338" s="100"/>
      <c r="C3338" s="19"/>
      <c r="D3338" s="4"/>
      <c r="E3338" s="1145"/>
      <c r="F3338" s="1146"/>
      <c r="G3338" s="20"/>
    </row>
    <row r="3339" spans="1:7" x14ac:dyDescent="0.2">
      <c r="A3339" s="21" t="s">
        <v>37</v>
      </c>
      <c r="B3339" s="22"/>
      <c r="C3339" s="22"/>
      <c r="D3339" s="22"/>
      <c r="E3339" s="23" t="s">
        <v>46</v>
      </c>
      <c r="F3339" s="24"/>
      <c r="G3339" s="20" t="s">
        <v>50</v>
      </c>
    </row>
    <row r="3340" spans="1:7" x14ac:dyDescent="0.2">
      <c r="A3340" s="6"/>
      <c r="B3340" s="99"/>
      <c r="C3340" s="8"/>
      <c r="D3340" s="8"/>
      <c r="E3340" s="1147"/>
      <c r="F3340" s="1148"/>
      <c r="G3340" s="25"/>
    </row>
    <row r="3341" spans="1:7" ht="26.25" thickBot="1" x14ac:dyDescent="0.25">
      <c r="A3341" s="210" t="s">
        <v>47</v>
      </c>
      <c r="B3341" s="28" t="s">
        <v>23</v>
      </c>
      <c r="C3341" s="28" t="s">
        <v>34</v>
      </c>
      <c r="D3341" s="110" t="s">
        <v>53</v>
      </c>
      <c r="E3341" s="114" t="s">
        <v>54</v>
      </c>
      <c r="F3341" s="111" t="s">
        <v>55</v>
      </c>
      <c r="G3341" s="112" t="s">
        <v>35</v>
      </c>
    </row>
    <row r="3342" spans="1:7" ht="13.5" thickTop="1" x14ac:dyDescent="0.2">
      <c r="A3342" s="345">
        <v>1</v>
      </c>
      <c r="B3342" s="520"/>
      <c r="C3342" s="346" t="s">
        <v>149</v>
      </c>
      <c r="D3342" s="747" t="s">
        <v>919</v>
      </c>
      <c r="E3342" s="750">
        <v>40</v>
      </c>
      <c r="F3342" s="753">
        <v>200</v>
      </c>
      <c r="G3342" s="764">
        <f>F3342*E3342</f>
        <v>8000</v>
      </c>
    </row>
    <row r="3343" spans="1:7" x14ac:dyDescent="0.2">
      <c r="A3343" s="812"/>
      <c r="B3343" s="520"/>
      <c r="C3343" s="346"/>
      <c r="D3343" s="747" t="s">
        <v>415</v>
      </c>
      <c r="E3343" s="750"/>
      <c r="F3343" s="753"/>
      <c r="G3343" s="764"/>
    </row>
    <row r="3344" spans="1:7" x14ac:dyDescent="0.2">
      <c r="A3344" s="760">
        <v>2</v>
      </c>
      <c r="B3344" s="807"/>
      <c r="C3344" s="761" t="s">
        <v>149</v>
      </c>
      <c r="D3344" s="784" t="s">
        <v>416</v>
      </c>
      <c r="E3344" s="750">
        <v>40</v>
      </c>
      <c r="F3344" s="753">
        <v>350</v>
      </c>
      <c r="G3344" s="764">
        <f t="shared" ref="G3344:G3346" si="42">F3344*E3344</f>
        <v>14000</v>
      </c>
    </row>
    <row r="3345" spans="1:7" x14ac:dyDescent="0.2">
      <c r="A3345" s="760"/>
      <c r="B3345" s="761"/>
      <c r="C3345" s="761"/>
      <c r="D3345" s="784" t="s">
        <v>358</v>
      </c>
      <c r="E3345" s="748"/>
      <c r="F3345" s="763"/>
      <c r="G3345" s="764" t="s">
        <v>8</v>
      </c>
    </row>
    <row r="3346" spans="1:7" x14ac:dyDescent="0.2">
      <c r="A3346" s="760">
        <v>3</v>
      </c>
      <c r="B3346" s="761"/>
      <c r="C3346" s="761" t="s">
        <v>149</v>
      </c>
      <c r="D3346" s="784" t="s">
        <v>2813</v>
      </c>
      <c r="E3346" s="748">
        <v>40</v>
      </c>
      <c r="F3346" s="763">
        <v>200</v>
      </c>
      <c r="G3346" s="764">
        <f t="shared" si="42"/>
        <v>8000</v>
      </c>
    </row>
    <row r="3347" spans="1:7" x14ac:dyDescent="0.2">
      <c r="A3347" s="760"/>
      <c r="B3347" s="761"/>
      <c r="C3347" s="761"/>
      <c r="D3347" s="784" t="s">
        <v>542</v>
      </c>
      <c r="E3347" s="748"/>
      <c r="F3347" s="763"/>
      <c r="G3347" s="764"/>
    </row>
    <row r="3348" spans="1:7" x14ac:dyDescent="0.2">
      <c r="A3348" s="760"/>
      <c r="B3348" s="761"/>
      <c r="C3348" s="761"/>
      <c r="D3348" s="784"/>
      <c r="E3348" s="748"/>
      <c r="F3348" s="763"/>
      <c r="G3348" s="764"/>
    </row>
    <row r="3349" spans="1:7" x14ac:dyDescent="0.2">
      <c r="A3349" s="345"/>
      <c r="B3349" s="382"/>
      <c r="C3349" s="352"/>
      <c r="D3349" s="351"/>
      <c r="E3349" s="388"/>
      <c r="F3349" s="563"/>
      <c r="G3349" s="764"/>
    </row>
    <row r="3350" spans="1:7" x14ac:dyDescent="0.2">
      <c r="A3350" s="345"/>
      <c r="B3350" s="755"/>
      <c r="C3350" s="756"/>
      <c r="D3350" s="757"/>
      <c r="E3350" s="758"/>
      <c r="F3350" s="759"/>
      <c r="G3350" s="764"/>
    </row>
    <row r="3351" spans="1:7" x14ac:dyDescent="0.2">
      <c r="A3351" s="345"/>
      <c r="B3351" s="755"/>
      <c r="C3351" s="756"/>
      <c r="D3351" s="757"/>
      <c r="E3351" s="758"/>
      <c r="F3351" s="759"/>
      <c r="G3351" s="764"/>
    </row>
    <row r="3352" spans="1:7" x14ac:dyDescent="0.2">
      <c r="A3352" s="345"/>
      <c r="B3352" s="755"/>
      <c r="C3352" s="756"/>
      <c r="D3352" s="757"/>
      <c r="E3352" s="758"/>
      <c r="F3352" s="759"/>
      <c r="G3352" s="764"/>
    </row>
    <row r="3353" spans="1:7" x14ac:dyDescent="0.2">
      <c r="A3353" s="345"/>
      <c r="B3353" s="382"/>
      <c r="C3353" s="352"/>
      <c r="D3353" s="785"/>
      <c r="E3353" s="395"/>
      <c r="F3353" s="432"/>
      <c r="G3353" s="764"/>
    </row>
    <row r="3354" spans="1:7" x14ac:dyDescent="0.2">
      <c r="A3354" s="345"/>
      <c r="B3354" s="394"/>
      <c r="C3354" s="352"/>
      <c r="D3354" s="357"/>
      <c r="E3354" s="395"/>
      <c r="F3354" s="432"/>
      <c r="G3354" s="764"/>
    </row>
    <row r="3355" spans="1:7" x14ac:dyDescent="0.2">
      <c r="A3355" s="345"/>
      <c r="B3355" s="815"/>
      <c r="C3355" s="656"/>
      <c r="D3355" s="669"/>
      <c r="E3355" s="683"/>
      <c r="F3355" s="816"/>
      <c r="G3355" s="764"/>
    </row>
    <row r="3356" spans="1:7" x14ac:dyDescent="0.2">
      <c r="A3356" s="345"/>
      <c r="B3356" s="397"/>
      <c r="C3356" s="352"/>
      <c r="D3356" s="357"/>
      <c r="E3356" s="398"/>
      <c r="F3356" s="432"/>
      <c r="G3356" s="353"/>
    </row>
    <row r="3357" spans="1:7" x14ac:dyDescent="0.2">
      <c r="A3357" s="345"/>
      <c r="B3357" s="397"/>
      <c r="C3357" s="352"/>
      <c r="D3357" s="365"/>
      <c r="E3357" s="398"/>
      <c r="F3357" s="432"/>
      <c r="G3357" s="353"/>
    </row>
    <row r="3358" spans="1:7" x14ac:dyDescent="0.2">
      <c r="A3358" s="345"/>
      <c r="B3358" s="382"/>
      <c r="C3358" s="352"/>
      <c r="D3358" s="365"/>
      <c r="E3358" s="388"/>
      <c r="F3358" s="432"/>
      <c r="G3358" s="353"/>
    </row>
    <row r="3359" spans="1:7" x14ac:dyDescent="0.2">
      <c r="A3359" s="345"/>
      <c r="B3359" s="382"/>
      <c r="C3359" s="352"/>
      <c r="D3359" s="364"/>
      <c r="E3359" s="398"/>
      <c r="F3359" s="432"/>
      <c r="G3359" s="353"/>
    </row>
    <row r="3360" spans="1:7" x14ac:dyDescent="0.2">
      <c r="A3360" s="345"/>
      <c r="B3360" s="394"/>
      <c r="C3360" s="352"/>
      <c r="D3360" s="365"/>
      <c r="E3360" s="395"/>
      <c r="F3360" s="561"/>
      <c r="G3360" s="353"/>
    </row>
    <row r="3361" spans="1:7" x14ac:dyDescent="0.2">
      <c r="A3361" s="345"/>
      <c r="B3361" s="389"/>
      <c r="C3361" s="352"/>
      <c r="D3361" s="365"/>
      <c r="E3361" s="395"/>
      <c r="F3361" s="561"/>
      <c r="G3361" s="353"/>
    </row>
    <row r="3362" spans="1:7" x14ac:dyDescent="0.2">
      <c r="A3362" s="29"/>
      <c r="B3362" s="101"/>
      <c r="C3362" s="41"/>
      <c r="D3362" s="357"/>
      <c r="E3362" s="104"/>
      <c r="F3362" s="279"/>
      <c r="G3362" s="353"/>
    </row>
    <row r="3363" spans="1:7" x14ac:dyDescent="0.2">
      <c r="A3363" s="29"/>
      <c r="B3363" s="101"/>
      <c r="C3363" s="352"/>
      <c r="D3363" s="365"/>
      <c r="E3363" s="104"/>
      <c r="F3363" s="279"/>
      <c r="G3363" s="353"/>
    </row>
    <row r="3364" spans="1:7" x14ac:dyDescent="0.2">
      <c r="A3364" s="29"/>
      <c r="B3364" s="101"/>
      <c r="C3364" s="41"/>
      <c r="D3364" s="365"/>
      <c r="E3364" s="104"/>
      <c r="F3364" s="279"/>
      <c r="G3364" s="353"/>
    </row>
    <row r="3365" spans="1:7" x14ac:dyDescent="0.2">
      <c r="A3365" s="29"/>
      <c r="B3365" s="101"/>
      <c r="C3365" s="352"/>
      <c r="D3365" s="365"/>
      <c r="E3365" s="104"/>
      <c r="F3365" s="279"/>
      <c r="G3365" s="353"/>
    </row>
    <row r="3366" spans="1:7" x14ac:dyDescent="0.2">
      <c r="A3366" s="29"/>
      <c r="B3366" s="101"/>
      <c r="C3366" s="41"/>
      <c r="D3366" s="365"/>
      <c r="E3366" s="104"/>
      <c r="F3366" s="279"/>
      <c r="G3366" s="353"/>
    </row>
    <row r="3367" spans="1:7" x14ac:dyDescent="0.2">
      <c r="A3367" s="29"/>
      <c r="B3367" s="101"/>
      <c r="C3367" s="352"/>
      <c r="D3367" s="357"/>
      <c r="E3367" s="108"/>
      <c r="F3367" s="69"/>
      <c r="G3367" s="353"/>
    </row>
    <row r="3368" spans="1:7" x14ac:dyDescent="0.2">
      <c r="A3368" s="29"/>
      <c r="B3368" s="101"/>
      <c r="C3368" s="41"/>
      <c r="D3368" s="364"/>
      <c r="E3368" s="153"/>
      <c r="F3368" s="69"/>
      <c r="G3368" s="353"/>
    </row>
    <row r="3369" spans="1:7" x14ac:dyDescent="0.2">
      <c r="A3369" s="29"/>
      <c r="B3369" s="101"/>
      <c r="C3369" s="352"/>
      <c r="D3369" s="400"/>
      <c r="E3369" s="102"/>
      <c r="F3369" s="69"/>
      <c r="G3369" s="353"/>
    </row>
    <row r="3370" spans="1:7" x14ac:dyDescent="0.2">
      <c r="A3370" s="29"/>
      <c r="B3370" s="101"/>
      <c r="C3370" s="352"/>
      <c r="D3370" s="400"/>
      <c r="E3370" s="102"/>
      <c r="F3370" s="69"/>
      <c r="G3370" s="353"/>
    </row>
    <row r="3371" spans="1:7" x14ac:dyDescent="0.2">
      <c r="A3371" s="29"/>
      <c r="B3371" s="101"/>
      <c r="C3371" s="31"/>
      <c r="D3371" s="400"/>
      <c r="E3371" s="131"/>
      <c r="F3371" s="280"/>
      <c r="G3371" s="353"/>
    </row>
    <row r="3372" spans="1:7" x14ac:dyDescent="0.2">
      <c r="A3372" s="29"/>
      <c r="B3372" s="101"/>
      <c r="C3372" s="352"/>
      <c r="D3372" s="364"/>
      <c r="E3372" s="108"/>
      <c r="F3372" s="276"/>
      <c r="G3372" s="353"/>
    </row>
    <row r="3373" spans="1:7" x14ac:dyDescent="0.2">
      <c r="A3373" s="29"/>
      <c r="B3373" s="101"/>
      <c r="C3373" s="41"/>
      <c r="D3373" s="364"/>
      <c r="E3373" s="108"/>
      <c r="F3373" s="276"/>
      <c r="G3373" s="353"/>
    </row>
    <row r="3374" spans="1:7" x14ac:dyDescent="0.2">
      <c r="A3374" s="29"/>
      <c r="B3374" s="101"/>
      <c r="C3374" s="352"/>
      <c r="D3374" s="781"/>
      <c r="E3374" s="108"/>
      <c r="F3374" s="149"/>
      <c r="G3374" s="353"/>
    </row>
    <row r="3375" spans="1:7" x14ac:dyDescent="0.2">
      <c r="A3375" s="61"/>
      <c r="B3375" s="101"/>
      <c r="C3375" s="41"/>
      <c r="D3375" s="364"/>
      <c r="E3375" s="108"/>
      <c r="F3375" s="149"/>
      <c r="G3375" s="353"/>
    </row>
    <row r="3376" spans="1:7" ht="13.5" thickBot="1" x14ac:dyDescent="0.25">
      <c r="A3376" s="212"/>
      <c r="B3376" s="132"/>
      <c r="C3376" s="115"/>
      <c r="D3376" s="115"/>
      <c r="E3376" s="132"/>
      <c r="F3376" s="49" t="s">
        <v>15</v>
      </c>
      <c r="G3376" s="213">
        <f>SUM(G3342:G3375)</f>
        <v>30000</v>
      </c>
    </row>
    <row r="3377" spans="1:7" ht="13.5" thickTop="1" x14ac:dyDescent="0.2">
      <c r="A3377" s="1149" t="s">
        <v>2814</v>
      </c>
      <c r="B3377" s="1150"/>
      <c r="C3377" s="1150"/>
      <c r="D3377" s="1150"/>
      <c r="E3377" s="1150"/>
      <c r="F3377" s="1150"/>
      <c r="G3377" s="1151"/>
    </row>
    <row r="3378" spans="1:7" ht="13.5" thickBot="1" x14ac:dyDescent="0.25">
      <c r="A3378" s="52"/>
      <c r="B3378" s="103"/>
      <c r="C3378" s="1204" t="s">
        <v>8</v>
      </c>
      <c r="D3378" s="1204"/>
      <c r="E3378" s="103"/>
      <c r="F3378" s="55"/>
      <c r="G3378" s="56"/>
    </row>
    <row r="3379" spans="1:7" ht="13.5" thickTop="1" x14ac:dyDescent="0.2">
      <c r="A3379" s="1130"/>
      <c r="B3379" s="1131"/>
      <c r="C3379" s="1131"/>
      <c r="D3379" s="57" t="s">
        <v>11</v>
      </c>
      <c r="E3379" s="1132" t="s">
        <v>12</v>
      </c>
      <c r="F3379" s="1132"/>
      <c r="G3379" s="1133"/>
    </row>
    <row r="3380" spans="1:7" x14ac:dyDescent="0.2">
      <c r="A3380" s="1134" t="s">
        <v>17</v>
      </c>
      <c r="B3380" s="1135"/>
      <c r="C3380" s="1135"/>
      <c r="D3380" s="39"/>
      <c r="E3380" s="1136"/>
      <c r="F3380" s="1137"/>
      <c r="G3380" s="1138"/>
    </row>
    <row r="3381" spans="1:7" x14ac:dyDescent="0.2">
      <c r="A3381" s="1134" t="s">
        <v>38</v>
      </c>
      <c r="B3381" s="1135"/>
      <c r="C3381" s="1135"/>
      <c r="D3381" s="73" t="s">
        <v>478</v>
      </c>
      <c r="E3381" s="1139" t="s">
        <v>142</v>
      </c>
      <c r="F3381" s="1139"/>
      <c r="G3381" s="1140"/>
    </row>
    <row r="3382" spans="1:7" ht="13.5" thickBot="1" x14ac:dyDescent="0.25">
      <c r="A3382" s="1141" t="s">
        <v>39</v>
      </c>
      <c r="B3382" s="1142"/>
      <c r="C3382" s="1142"/>
      <c r="D3382" s="91" t="s">
        <v>479</v>
      </c>
      <c r="E3382" s="1143" t="s">
        <v>0</v>
      </c>
      <c r="F3382" s="1143"/>
      <c r="G3382" s="1144"/>
    </row>
    <row r="3383" spans="1:7" ht="16.5" x14ac:dyDescent="0.25">
      <c r="A3383" s="1152" t="s">
        <v>29</v>
      </c>
      <c r="B3383" s="1153"/>
      <c r="C3383" s="1153"/>
      <c r="D3383" s="1153"/>
      <c r="E3383" s="1153"/>
      <c r="F3383" s="1153"/>
      <c r="G3383" s="1154"/>
    </row>
    <row r="3384" spans="1:7" x14ac:dyDescent="0.2">
      <c r="A3384" s="1155" t="s">
        <v>48</v>
      </c>
      <c r="B3384" s="1156"/>
      <c r="C3384" s="1156"/>
      <c r="D3384" s="1156"/>
      <c r="E3384" s="1156"/>
      <c r="F3384" s="1156"/>
      <c r="G3384" s="1157"/>
    </row>
    <row r="3385" spans="1:7" x14ac:dyDescent="0.2">
      <c r="A3385" s="1158" t="s">
        <v>49</v>
      </c>
      <c r="B3385" s="1159"/>
      <c r="C3385" s="1159"/>
      <c r="D3385" s="1159"/>
      <c r="E3385" s="1159"/>
      <c r="F3385" s="1159"/>
      <c r="G3385" s="1160"/>
    </row>
    <row r="3386" spans="1:7" x14ac:dyDescent="0.2">
      <c r="A3386" s="6"/>
      <c r="B3386" s="99"/>
      <c r="C3386" s="8"/>
      <c r="D3386" s="9"/>
      <c r="E3386" s="99"/>
      <c r="F3386" s="10"/>
      <c r="G3386" s="373" t="s">
        <v>20</v>
      </c>
    </row>
    <row r="3387" spans="1:7" x14ac:dyDescent="0.2">
      <c r="A3387" s="12" t="s">
        <v>1</v>
      </c>
      <c r="B3387" s="13"/>
      <c r="C3387" s="14" t="s">
        <v>36</v>
      </c>
      <c r="D3387" s="13"/>
      <c r="E3387" s="343" t="s">
        <v>3075</v>
      </c>
      <c r="F3387" s="98"/>
      <c r="G3387" s="344" t="s">
        <v>3069</v>
      </c>
    </row>
    <row r="3388" spans="1:7" x14ac:dyDescent="0.2">
      <c r="A3388" s="17" t="s">
        <v>8</v>
      </c>
      <c r="B3388" s="100"/>
      <c r="C3388" s="19"/>
      <c r="D3388" s="4"/>
      <c r="E3388" s="1145"/>
      <c r="F3388" s="1146"/>
      <c r="G3388" s="20"/>
    </row>
    <row r="3389" spans="1:7" x14ac:dyDescent="0.2">
      <c r="A3389" s="21" t="s">
        <v>37</v>
      </c>
      <c r="B3389" s="22"/>
      <c r="C3389" s="22"/>
      <c r="D3389" s="22"/>
      <c r="E3389" s="23" t="s">
        <v>46</v>
      </c>
      <c r="F3389" s="24"/>
      <c r="G3389" s="20" t="s">
        <v>50</v>
      </c>
    </row>
    <row r="3390" spans="1:7" x14ac:dyDescent="0.2">
      <c r="A3390" s="6"/>
      <c r="B3390" s="99"/>
      <c r="C3390" s="8"/>
      <c r="D3390" s="8"/>
      <c r="E3390" s="1147"/>
      <c r="F3390" s="1148"/>
      <c r="G3390" s="25"/>
    </row>
    <row r="3391" spans="1:7" ht="26.25" thickBot="1" x14ac:dyDescent="0.25">
      <c r="A3391" s="210" t="s">
        <v>47</v>
      </c>
      <c r="B3391" s="28" t="s">
        <v>23</v>
      </c>
      <c r="C3391" s="28" t="s">
        <v>34</v>
      </c>
      <c r="D3391" s="110" t="s">
        <v>53</v>
      </c>
      <c r="E3391" s="114" t="s">
        <v>54</v>
      </c>
      <c r="F3391" s="111" t="s">
        <v>55</v>
      </c>
      <c r="G3391" s="112" t="s">
        <v>35</v>
      </c>
    </row>
    <row r="3392" spans="1:7" ht="13.5" thickTop="1" x14ac:dyDescent="0.2">
      <c r="A3392" s="345">
        <v>1</v>
      </c>
      <c r="B3392" s="520"/>
      <c r="C3392" s="346" t="s">
        <v>149</v>
      </c>
      <c r="D3392" s="747" t="s">
        <v>2808</v>
      </c>
      <c r="E3392" s="750">
        <v>35</v>
      </c>
      <c r="F3392" s="753">
        <v>200</v>
      </c>
      <c r="G3392" s="764">
        <f>F3392*E3392</f>
        <v>7000</v>
      </c>
    </row>
    <row r="3393" spans="1:7" x14ac:dyDescent="0.2">
      <c r="A3393" s="812"/>
      <c r="B3393" s="520"/>
      <c r="C3393" s="346"/>
      <c r="D3393" s="747" t="s">
        <v>2809</v>
      </c>
      <c r="E3393" s="750"/>
      <c r="F3393" s="753"/>
      <c r="G3393" s="764"/>
    </row>
    <row r="3394" spans="1:7" x14ac:dyDescent="0.2">
      <c r="A3394" s="760">
        <v>2</v>
      </c>
      <c r="B3394" s="807"/>
      <c r="C3394" s="761" t="s">
        <v>149</v>
      </c>
      <c r="D3394" s="784" t="s">
        <v>416</v>
      </c>
      <c r="E3394" s="750">
        <v>35</v>
      </c>
      <c r="F3394" s="753">
        <v>350</v>
      </c>
      <c r="G3394" s="764">
        <f t="shared" ref="G3394" si="43">F3394*E3394</f>
        <v>12250</v>
      </c>
    </row>
    <row r="3395" spans="1:7" x14ac:dyDescent="0.2">
      <c r="A3395" s="760"/>
      <c r="B3395" s="761"/>
      <c r="C3395" s="761"/>
      <c r="D3395" s="784" t="s">
        <v>358</v>
      </c>
      <c r="E3395" s="748"/>
      <c r="F3395" s="763"/>
      <c r="G3395" s="764" t="s">
        <v>8</v>
      </c>
    </row>
    <row r="3396" spans="1:7" x14ac:dyDescent="0.2">
      <c r="A3396" s="760">
        <v>3</v>
      </c>
      <c r="B3396" s="761"/>
      <c r="C3396" s="761" t="s">
        <v>149</v>
      </c>
      <c r="D3396" s="784" t="s">
        <v>3076</v>
      </c>
      <c r="E3396" s="748">
        <v>35</v>
      </c>
      <c r="F3396" s="763">
        <v>200</v>
      </c>
      <c r="G3396" s="764">
        <f t="shared" ref="G3396" si="44">F3396*E3396</f>
        <v>7000</v>
      </c>
    </row>
    <row r="3397" spans="1:7" x14ac:dyDescent="0.2">
      <c r="A3397" s="760"/>
      <c r="B3397" s="761"/>
      <c r="C3397" s="761"/>
      <c r="D3397" s="784" t="s">
        <v>415</v>
      </c>
      <c r="E3397" s="748"/>
      <c r="F3397" s="763"/>
      <c r="G3397" s="764"/>
    </row>
    <row r="3398" spans="1:7" x14ac:dyDescent="0.2">
      <c r="A3398" s="760"/>
      <c r="B3398" s="761"/>
      <c r="C3398" s="761"/>
      <c r="D3398" s="784"/>
      <c r="E3398" s="748"/>
      <c r="F3398" s="763"/>
      <c r="G3398" s="764"/>
    </row>
    <row r="3399" spans="1:7" x14ac:dyDescent="0.2">
      <c r="A3399" s="345"/>
      <c r="B3399" s="382"/>
      <c r="C3399" s="352"/>
      <c r="D3399" s="351"/>
      <c r="E3399" s="388"/>
      <c r="F3399" s="563"/>
      <c r="G3399" s="764"/>
    </row>
    <row r="3400" spans="1:7" x14ac:dyDescent="0.2">
      <c r="A3400" s="345"/>
      <c r="B3400" s="755"/>
      <c r="C3400" s="756"/>
      <c r="D3400" s="757"/>
      <c r="E3400" s="758"/>
      <c r="F3400" s="759"/>
      <c r="G3400" s="764"/>
    </row>
    <row r="3401" spans="1:7" x14ac:dyDescent="0.2">
      <c r="A3401" s="345"/>
      <c r="B3401" s="755"/>
      <c r="C3401" s="756"/>
      <c r="D3401" s="757"/>
      <c r="E3401" s="758"/>
      <c r="F3401" s="759"/>
      <c r="G3401" s="764"/>
    </row>
    <row r="3402" spans="1:7" x14ac:dyDescent="0.2">
      <c r="A3402" s="345"/>
      <c r="B3402" s="755"/>
      <c r="C3402" s="756"/>
      <c r="D3402" s="757"/>
      <c r="E3402" s="758"/>
      <c r="F3402" s="759"/>
      <c r="G3402" s="764"/>
    </row>
    <row r="3403" spans="1:7" x14ac:dyDescent="0.2">
      <c r="A3403" s="345"/>
      <c r="B3403" s="382"/>
      <c r="C3403" s="352"/>
      <c r="D3403" s="785"/>
      <c r="E3403" s="395"/>
      <c r="F3403" s="432"/>
      <c r="G3403" s="764"/>
    </row>
    <row r="3404" spans="1:7" x14ac:dyDescent="0.2">
      <c r="A3404" s="345"/>
      <c r="B3404" s="394"/>
      <c r="C3404" s="352"/>
      <c r="D3404" s="357"/>
      <c r="E3404" s="395"/>
      <c r="F3404" s="432"/>
      <c r="G3404" s="764"/>
    </row>
    <row r="3405" spans="1:7" x14ac:dyDescent="0.2">
      <c r="A3405" s="345"/>
      <c r="B3405" s="815"/>
      <c r="C3405" s="656"/>
      <c r="D3405" s="669"/>
      <c r="E3405" s="683"/>
      <c r="F3405" s="816"/>
      <c r="G3405" s="764"/>
    </row>
    <row r="3406" spans="1:7" x14ac:dyDescent="0.2">
      <c r="A3406" s="345"/>
      <c r="B3406" s="397"/>
      <c r="C3406" s="352"/>
      <c r="D3406" s="357"/>
      <c r="E3406" s="398"/>
      <c r="F3406" s="432"/>
      <c r="G3406" s="353"/>
    </row>
    <row r="3407" spans="1:7" x14ac:dyDescent="0.2">
      <c r="A3407" s="345"/>
      <c r="B3407" s="397"/>
      <c r="C3407" s="352"/>
      <c r="D3407" s="365"/>
      <c r="E3407" s="398"/>
      <c r="F3407" s="432"/>
      <c r="G3407" s="353"/>
    </row>
    <row r="3408" spans="1:7" x14ac:dyDescent="0.2">
      <c r="A3408" s="345"/>
      <c r="B3408" s="382"/>
      <c r="C3408" s="352"/>
      <c r="D3408" s="365"/>
      <c r="E3408" s="388"/>
      <c r="F3408" s="432"/>
      <c r="G3408" s="353"/>
    </row>
    <row r="3409" spans="1:7" x14ac:dyDescent="0.2">
      <c r="A3409" s="345"/>
      <c r="B3409" s="382"/>
      <c r="C3409" s="352"/>
      <c r="D3409" s="364"/>
      <c r="E3409" s="398"/>
      <c r="F3409" s="432"/>
      <c r="G3409" s="353"/>
    </row>
    <row r="3410" spans="1:7" x14ac:dyDescent="0.2">
      <c r="A3410" s="345"/>
      <c r="B3410" s="394"/>
      <c r="C3410" s="352"/>
      <c r="D3410" s="365"/>
      <c r="E3410" s="395"/>
      <c r="F3410" s="561"/>
      <c r="G3410" s="353"/>
    </row>
    <row r="3411" spans="1:7" x14ac:dyDescent="0.2">
      <c r="A3411" s="345"/>
      <c r="B3411" s="389"/>
      <c r="C3411" s="352"/>
      <c r="D3411" s="365"/>
      <c r="E3411" s="395"/>
      <c r="F3411" s="561"/>
      <c r="G3411" s="353"/>
    </row>
    <row r="3412" spans="1:7" x14ac:dyDescent="0.2">
      <c r="A3412" s="29"/>
      <c r="B3412" s="101"/>
      <c r="C3412" s="41"/>
      <c r="D3412" s="357"/>
      <c r="E3412" s="104"/>
      <c r="F3412" s="279"/>
      <c r="G3412" s="353"/>
    </row>
    <row r="3413" spans="1:7" x14ac:dyDescent="0.2">
      <c r="A3413" s="29"/>
      <c r="B3413" s="101"/>
      <c r="C3413" s="352"/>
      <c r="D3413" s="365"/>
      <c r="E3413" s="104"/>
      <c r="F3413" s="279"/>
      <c r="G3413" s="353"/>
    </row>
    <row r="3414" spans="1:7" x14ac:dyDescent="0.2">
      <c r="A3414" s="29"/>
      <c r="B3414" s="101"/>
      <c r="C3414" s="41"/>
      <c r="D3414" s="365"/>
      <c r="E3414" s="104"/>
      <c r="F3414" s="279"/>
      <c r="G3414" s="353"/>
    </row>
    <row r="3415" spans="1:7" x14ac:dyDescent="0.2">
      <c r="A3415" s="29"/>
      <c r="B3415" s="101"/>
      <c r="C3415" s="352"/>
      <c r="D3415" s="365"/>
      <c r="E3415" s="104"/>
      <c r="F3415" s="279"/>
      <c r="G3415" s="353"/>
    </row>
    <row r="3416" spans="1:7" x14ac:dyDescent="0.2">
      <c r="A3416" s="29"/>
      <c r="B3416" s="101"/>
      <c r="C3416" s="41"/>
      <c r="D3416" s="365"/>
      <c r="E3416" s="104"/>
      <c r="F3416" s="279"/>
      <c r="G3416" s="353"/>
    </row>
    <row r="3417" spans="1:7" x14ac:dyDescent="0.2">
      <c r="A3417" s="29"/>
      <c r="B3417" s="101"/>
      <c r="C3417" s="352"/>
      <c r="D3417" s="357"/>
      <c r="E3417" s="108"/>
      <c r="F3417" s="69"/>
      <c r="G3417" s="353"/>
    </row>
    <row r="3418" spans="1:7" x14ac:dyDescent="0.2">
      <c r="A3418" s="29"/>
      <c r="B3418" s="101"/>
      <c r="C3418" s="41"/>
      <c r="D3418" s="364"/>
      <c r="E3418" s="153"/>
      <c r="F3418" s="69"/>
      <c r="G3418" s="353"/>
    </row>
    <row r="3419" spans="1:7" x14ac:dyDescent="0.2">
      <c r="A3419" s="29"/>
      <c r="B3419" s="101"/>
      <c r="C3419" s="352"/>
      <c r="D3419" s="400"/>
      <c r="E3419" s="102"/>
      <c r="F3419" s="69"/>
      <c r="G3419" s="353"/>
    </row>
    <row r="3420" spans="1:7" x14ac:dyDescent="0.2">
      <c r="A3420" s="29"/>
      <c r="B3420" s="101"/>
      <c r="C3420" s="352"/>
      <c r="D3420" s="400"/>
      <c r="E3420" s="102"/>
      <c r="F3420" s="69"/>
      <c r="G3420" s="353"/>
    </row>
    <row r="3421" spans="1:7" x14ac:dyDescent="0.2">
      <c r="A3421" s="29"/>
      <c r="B3421" s="101"/>
      <c r="C3421" s="31"/>
      <c r="D3421" s="400"/>
      <c r="E3421" s="131"/>
      <c r="F3421" s="280"/>
      <c r="G3421" s="353"/>
    </row>
    <row r="3422" spans="1:7" x14ac:dyDescent="0.2">
      <c r="A3422" s="29"/>
      <c r="B3422" s="101"/>
      <c r="C3422" s="352"/>
      <c r="D3422" s="364"/>
      <c r="E3422" s="108"/>
      <c r="F3422" s="276"/>
      <c r="G3422" s="353"/>
    </row>
    <row r="3423" spans="1:7" x14ac:dyDescent="0.2">
      <c r="A3423" s="29"/>
      <c r="B3423" s="101"/>
      <c r="C3423" s="41"/>
      <c r="D3423" s="364"/>
      <c r="E3423" s="108"/>
      <c r="F3423" s="276"/>
      <c r="G3423" s="353"/>
    </row>
    <row r="3424" spans="1:7" x14ac:dyDescent="0.2">
      <c r="A3424" s="29"/>
      <c r="B3424" s="101"/>
      <c r="C3424" s="352"/>
      <c r="D3424" s="781"/>
      <c r="E3424" s="108"/>
      <c r="F3424" s="149"/>
      <c r="G3424" s="353"/>
    </row>
    <row r="3425" spans="1:7" x14ac:dyDescent="0.2">
      <c r="A3425" s="61"/>
      <c r="B3425" s="101"/>
      <c r="C3425" s="41"/>
      <c r="D3425" s="364"/>
      <c r="E3425" s="108"/>
      <c r="F3425" s="149"/>
      <c r="G3425" s="353"/>
    </row>
    <row r="3426" spans="1:7" ht="13.5" thickBot="1" x14ac:dyDescent="0.25">
      <c r="A3426" s="212"/>
      <c r="B3426" s="132"/>
      <c r="C3426" s="115"/>
      <c r="D3426" s="115"/>
      <c r="E3426" s="132"/>
      <c r="F3426" s="49" t="s">
        <v>15</v>
      </c>
      <c r="G3426" s="213">
        <f>SUM(G3392:G3425)</f>
        <v>26250</v>
      </c>
    </row>
    <row r="3427" spans="1:7" ht="13.5" thickTop="1" x14ac:dyDescent="0.2">
      <c r="A3427" s="1149" t="s">
        <v>3077</v>
      </c>
      <c r="B3427" s="1150"/>
      <c r="C3427" s="1150"/>
      <c r="D3427" s="1150"/>
      <c r="E3427" s="1150"/>
      <c r="F3427" s="1150"/>
      <c r="G3427" s="1151"/>
    </row>
    <row r="3428" spans="1:7" ht="13.5" thickBot="1" x14ac:dyDescent="0.25">
      <c r="A3428" s="52"/>
      <c r="B3428" s="103"/>
      <c r="C3428" s="1204" t="s">
        <v>2812</v>
      </c>
      <c r="D3428" s="1204"/>
      <c r="E3428" s="103"/>
      <c r="F3428" s="55"/>
      <c r="G3428" s="56"/>
    </row>
    <row r="3429" spans="1:7" ht="13.5" thickTop="1" x14ac:dyDescent="0.2">
      <c r="A3429" s="1130"/>
      <c r="B3429" s="1131"/>
      <c r="C3429" s="1131"/>
      <c r="D3429" s="57" t="s">
        <v>11</v>
      </c>
      <c r="E3429" s="1132" t="s">
        <v>12</v>
      </c>
      <c r="F3429" s="1132"/>
      <c r="G3429" s="1133"/>
    </row>
    <row r="3430" spans="1:7" x14ac:dyDescent="0.2">
      <c r="A3430" s="1134" t="s">
        <v>17</v>
      </c>
      <c r="B3430" s="1135"/>
      <c r="C3430" s="1135"/>
      <c r="D3430" s="39"/>
      <c r="E3430" s="1136"/>
      <c r="F3430" s="1137"/>
      <c r="G3430" s="1138"/>
    </row>
    <row r="3431" spans="1:7" x14ac:dyDescent="0.2">
      <c r="A3431" s="1134" t="s">
        <v>38</v>
      </c>
      <c r="B3431" s="1135"/>
      <c r="C3431" s="1135"/>
      <c r="D3431" s="73" t="s">
        <v>478</v>
      </c>
      <c r="E3431" s="1139" t="s">
        <v>142</v>
      </c>
      <c r="F3431" s="1139"/>
      <c r="G3431" s="1140"/>
    </row>
    <row r="3432" spans="1:7" ht="13.5" thickBot="1" x14ac:dyDescent="0.25">
      <c r="A3432" s="1141" t="s">
        <v>39</v>
      </c>
      <c r="B3432" s="1142"/>
      <c r="C3432" s="1142"/>
      <c r="D3432" s="91" t="s">
        <v>479</v>
      </c>
      <c r="E3432" s="1143" t="s">
        <v>0</v>
      </c>
      <c r="F3432" s="1143"/>
      <c r="G3432" s="1144"/>
    </row>
    <row r="3433" spans="1:7" ht="16.5" x14ac:dyDescent="0.25">
      <c r="A3433" s="1152" t="s">
        <v>29</v>
      </c>
      <c r="B3433" s="1153"/>
      <c r="C3433" s="1153"/>
      <c r="D3433" s="1153"/>
      <c r="E3433" s="1153"/>
      <c r="F3433" s="1153"/>
      <c r="G3433" s="1154"/>
    </row>
    <row r="3434" spans="1:7" x14ac:dyDescent="0.2">
      <c r="A3434" s="1155" t="s">
        <v>48</v>
      </c>
      <c r="B3434" s="1156"/>
      <c r="C3434" s="1156"/>
      <c r="D3434" s="1156"/>
      <c r="E3434" s="1156"/>
      <c r="F3434" s="1156"/>
      <c r="G3434" s="1157"/>
    </row>
    <row r="3435" spans="1:7" x14ac:dyDescent="0.2">
      <c r="A3435" s="1158" t="s">
        <v>49</v>
      </c>
      <c r="B3435" s="1159"/>
      <c r="C3435" s="1159"/>
      <c r="D3435" s="1159"/>
      <c r="E3435" s="1159"/>
      <c r="F3435" s="1159"/>
      <c r="G3435" s="1160"/>
    </row>
    <row r="3436" spans="1:7" x14ac:dyDescent="0.2">
      <c r="A3436" s="6"/>
      <c r="B3436" s="99"/>
      <c r="C3436" s="8"/>
      <c r="D3436" s="9"/>
      <c r="E3436" s="99"/>
      <c r="F3436" s="10"/>
      <c r="G3436" s="373" t="s">
        <v>20</v>
      </c>
    </row>
    <row r="3437" spans="1:7" x14ac:dyDescent="0.2">
      <c r="A3437" s="12" t="s">
        <v>1</v>
      </c>
      <c r="B3437" s="13"/>
      <c r="C3437" s="14" t="s">
        <v>36</v>
      </c>
      <c r="D3437" s="13"/>
      <c r="E3437" s="343" t="s">
        <v>3319</v>
      </c>
      <c r="F3437" s="98"/>
      <c r="G3437" s="344" t="s">
        <v>3299</v>
      </c>
    </row>
    <row r="3438" spans="1:7" x14ac:dyDescent="0.2">
      <c r="A3438" s="17" t="s">
        <v>8</v>
      </c>
      <c r="B3438" s="100"/>
      <c r="C3438" s="19"/>
      <c r="D3438" s="4"/>
      <c r="E3438" s="1145"/>
      <c r="F3438" s="1146"/>
      <c r="G3438" s="20"/>
    </row>
    <row r="3439" spans="1:7" x14ac:dyDescent="0.2">
      <c r="A3439" s="21" t="s">
        <v>37</v>
      </c>
      <c r="B3439" s="22"/>
      <c r="C3439" s="22"/>
      <c r="D3439" s="22"/>
      <c r="E3439" s="23" t="s">
        <v>46</v>
      </c>
      <c r="F3439" s="24"/>
      <c r="G3439" s="20" t="s">
        <v>50</v>
      </c>
    </row>
    <row r="3440" spans="1:7" x14ac:dyDescent="0.2">
      <c r="A3440" s="6"/>
      <c r="B3440" s="99"/>
      <c r="C3440" s="8"/>
      <c r="D3440" s="8"/>
      <c r="E3440" s="1147"/>
      <c r="F3440" s="1148"/>
      <c r="G3440" s="25"/>
    </row>
    <row r="3441" spans="1:7" ht="26.25" thickBot="1" x14ac:dyDescent="0.25">
      <c r="A3441" s="210" t="s">
        <v>47</v>
      </c>
      <c r="B3441" s="28" t="s">
        <v>23</v>
      </c>
      <c r="C3441" s="28" t="s">
        <v>34</v>
      </c>
      <c r="D3441" s="110" t="s">
        <v>53</v>
      </c>
      <c r="E3441" s="114" t="s">
        <v>54</v>
      </c>
      <c r="F3441" s="111" t="s">
        <v>55</v>
      </c>
      <c r="G3441" s="112" t="s">
        <v>35</v>
      </c>
    </row>
    <row r="3442" spans="1:7" ht="13.5" thickTop="1" x14ac:dyDescent="0.2">
      <c r="A3442" s="345"/>
      <c r="B3442" s="520"/>
      <c r="C3442" s="346"/>
      <c r="D3442" s="814" t="s">
        <v>433</v>
      </c>
      <c r="E3442" s="750"/>
      <c r="F3442" s="753"/>
      <c r="G3442" s="764" t="s">
        <v>8</v>
      </c>
    </row>
    <row r="3443" spans="1:7" x14ac:dyDescent="0.2">
      <c r="A3443" s="812">
        <v>1</v>
      </c>
      <c r="B3443" s="520"/>
      <c r="C3443" s="346" t="s">
        <v>149</v>
      </c>
      <c r="D3443" s="747" t="s">
        <v>2816</v>
      </c>
      <c r="E3443" s="750">
        <v>25</v>
      </c>
      <c r="F3443" s="753">
        <v>200</v>
      </c>
      <c r="G3443" s="764">
        <f>F3443*E3443</f>
        <v>5000</v>
      </c>
    </row>
    <row r="3444" spans="1:7" x14ac:dyDescent="0.2">
      <c r="A3444" s="760">
        <v>2</v>
      </c>
      <c r="B3444" s="807"/>
      <c r="C3444" s="761" t="s">
        <v>149</v>
      </c>
      <c r="D3444" s="784" t="s">
        <v>425</v>
      </c>
      <c r="E3444" s="750">
        <v>25</v>
      </c>
      <c r="F3444" s="753">
        <v>350</v>
      </c>
      <c r="G3444" s="764">
        <f t="shared" ref="G3444:G3464" si="45">F3444*E3444</f>
        <v>8750</v>
      </c>
    </row>
    <row r="3445" spans="1:7" x14ac:dyDescent="0.2">
      <c r="A3445" s="760"/>
      <c r="B3445" s="761"/>
      <c r="C3445" s="761"/>
      <c r="D3445" s="784" t="s">
        <v>358</v>
      </c>
      <c r="E3445" s="748"/>
      <c r="F3445" s="763"/>
      <c r="G3445" s="764" t="s">
        <v>8</v>
      </c>
    </row>
    <row r="3446" spans="1:7" x14ac:dyDescent="0.2">
      <c r="A3446" s="760">
        <v>3</v>
      </c>
      <c r="B3446" s="761"/>
      <c r="C3446" s="761" t="s">
        <v>149</v>
      </c>
      <c r="D3446" s="784" t="s">
        <v>2780</v>
      </c>
      <c r="E3446" s="748">
        <v>25</v>
      </c>
      <c r="F3446" s="763">
        <v>200</v>
      </c>
      <c r="G3446" s="764">
        <f t="shared" si="45"/>
        <v>5000</v>
      </c>
    </row>
    <row r="3447" spans="1:7" x14ac:dyDescent="0.2">
      <c r="A3447" s="760"/>
      <c r="B3447" s="761"/>
      <c r="C3447" s="761"/>
      <c r="D3447" s="784" t="s">
        <v>415</v>
      </c>
      <c r="E3447" s="748"/>
      <c r="F3447" s="763"/>
      <c r="G3447" s="764" t="s">
        <v>8</v>
      </c>
    </row>
    <row r="3448" spans="1:7" x14ac:dyDescent="0.2">
      <c r="A3448" s="760"/>
      <c r="B3448" s="761"/>
      <c r="C3448" s="761" t="s">
        <v>8</v>
      </c>
      <c r="D3448" s="813" t="s">
        <v>435</v>
      </c>
      <c r="E3448" s="748"/>
      <c r="F3448" s="763"/>
      <c r="G3448" s="764" t="s">
        <v>8</v>
      </c>
    </row>
    <row r="3449" spans="1:7" x14ac:dyDescent="0.2">
      <c r="A3449" s="345">
        <v>4</v>
      </c>
      <c r="B3449" s="382"/>
      <c r="C3449" s="352" t="s">
        <v>149</v>
      </c>
      <c r="D3449" s="351" t="s">
        <v>2817</v>
      </c>
      <c r="E3449" s="388">
        <v>25</v>
      </c>
      <c r="F3449" s="563">
        <v>200</v>
      </c>
      <c r="G3449" s="764">
        <f t="shared" si="45"/>
        <v>5000</v>
      </c>
    </row>
    <row r="3450" spans="1:7" x14ac:dyDescent="0.2">
      <c r="A3450" s="345">
        <v>5</v>
      </c>
      <c r="B3450" s="755"/>
      <c r="C3450" s="756" t="s">
        <v>149</v>
      </c>
      <c r="D3450" s="757" t="s">
        <v>425</v>
      </c>
      <c r="E3450" s="758">
        <v>25</v>
      </c>
      <c r="F3450" s="759">
        <v>350</v>
      </c>
      <c r="G3450" s="764">
        <f t="shared" si="45"/>
        <v>8750</v>
      </c>
    </row>
    <row r="3451" spans="1:7" x14ac:dyDescent="0.2">
      <c r="A3451" s="345"/>
      <c r="B3451" s="755"/>
      <c r="C3451" s="756"/>
      <c r="D3451" s="757" t="s">
        <v>358</v>
      </c>
      <c r="E3451" s="758"/>
      <c r="F3451" s="759"/>
      <c r="G3451" s="764" t="s">
        <v>8</v>
      </c>
    </row>
    <row r="3452" spans="1:7" x14ac:dyDescent="0.2">
      <c r="A3452" s="345">
        <v>6</v>
      </c>
      <c r="B3452" s="755"/>
      <c r="C3452" s="756" t="s">
        <v>149</v>
      </c>
      <c r="D3452" s="757" t="s">
        <v>2818</v>
      </c>
      <c r="E3452" s="758">
        <v>25</v>
      </c>
      <c r="F3452" s="759">
        <v>200</v>
      </c>
      <c r="G3452" s="764">
        <f t="shared" si="45"/>
        <v>5000</v>
      </c>
    </row>
    <row r="3453" spans="1:7" x14ac:dyDescent="0.2">
      <c r="A3453" s="345"/>
      <c r="B3453" s="382"/>
      <c r="C3453" s="352"/>
      <c r="D3453" s="817" t="s">
        <v>436</v>
      </c>
      <c r="E3453" s="395"/>
      <c r="F3453" s="432"/>
      <c r="G3453" s="764" t="s">
        <v>8</v>
      </c>
    </row>
    <row r="3454" spans="1:7" x14ac:dyDescent="0.2">
      <c r="A3454" s="345">
        <v>7</v>
      </c>
      <c r="B3454" s="394"/>
      <c r="C3454" s="352" t="s">
        <v>149</v>
      </c>
      <c r="D3454" s="357" t="s">
        <v>2819</v>
      </c>
      <c r="E3454" s="395">
        <v>25</v>
      </c>
      <c r="F3454" s="432">
        <v>200</v>
      </c>
      <c r="G3454" s="764">
        <f t="shared" si="45"/>
        <v>5000</v>
      </c>
    </row>
    <row r="3455" spans="1:7" x14ac:dyDescent="0.2">
      <c r="A3455" s="345"/>
      <c r="B3455" s="815"/>
      <c r="C3455" s="656"/>
      <c r="D3455" s="669" t="s">
        <v>415</v>
      </c>
      <c r="E3455" s="683"/>
      <c r="F3455" s="816"/>
      <c r="G3455" s="764" t="s">
        <v>8</v>
      </c>
    </row>
    <row r="3456" spans="1:7" x14ac:dyDescent="0.2">
      <c r="A3456" s="345">
        <v>8</v>
      </c>
      <c r="B3456" s="397"/>
      <c r="C3456" s="352" t="s">
        <v>149</v>
      </c>
      <c r="D3456" s="357" t="s">
        <v>425</v>
      </c>
      <c r="E3456" s="398">
        <v>25</v>
      </c>
      <c r="F3456" s="432">
        <v>350</v>
      </c>
      <c r="G3456" s="764">
        <f t="shared" si="45"/>
        <v>8750</v>
      </c>
    </row>
    <row r="3457" spans="1:7" x14ac:dyDescent="0.2">
      <c r="A3457" s="345"/>
      <c r="B3457" s="397"/>
      <c r="C3457" s="352"/>
      <c r="D3457" s="365" t="s">
        <v>358</v>
      </c>
      <c r="E3457" s="398"/>
      <c r="F3457" s="432"/>
      <c r="G3457" s="764" t="s">
        <v>8</v>
      </c>
    </row>
    <row r="3458" spans="1:7" x14ac:dyDescent="0.2">
      <c r="A3458" s="345">
        <v>9</v>
      </c>
      <c r="B3458" s="382"/>
      <c r="C3458" s="352" t="s">
        <v>149</v>
      </c>
      <c r="D3458" s="365" t="s">
        <v>2556</v>
      </c>
      <c r="E3458" s="388">
        <v>25</v>
      </c>
      <c r="F3458" s="432">
        <v>200</v>
      </c>
      <c r="G3458" s="764">
        <f t="shared" si="45"/>
        <v>5000</v>
      </c>
    </row>
    <row r="3459" spans="1:7" x14ac:dyDescent="0.2">
      <c r="A3459" s="345"/>
      <c r="B3459" s="382"/>
      <c r="C3459" s="352"/>
      <c r="D3459" s="339" t="s">
        <v>860</v>
      </c>
      <c r="E3459" s="398"/>
      <c r="F3459" s="432"/>
      <c r="G3459" s="764" t="s">
        <v>8</v>
      </c>
    </row>
    <row r="3460" spans="1:7" x14ac:dyDescent="0.2">
      <c r="A3460" s="345">
        <v>10</v>
      </c>
      <c r="B3460" s="394"/>
      <c r="C3460" s="352" t="s">
        <v>149</v>
      </c>
      <c r="D3460" s="365" t="s">
        <v>2820</v>
      </c>
      <c r="E3460" s="395">
        <v>25</v>
      </c>
      <c r="F3460" s="561">
        <v>200</v>
      </c>
      <c r="G3460" s="764">
        <f t="shared" si="45"/>
        <v>5000</v>
      </c>
    </row>
    <row r="3461" spans="1:7" x14ac:dyDescent="0.2">
      <c r="A3461" s="345"/>
      <c r="B3461" s="389"/>
      <c r="C3461" s="352"/>
      <c r="D3461" s="365" t="s">
        <v>542</v>
      </c>
      <c r="E3461" s="395"/>
      <c r="F3461" s="561"/>
      <c r="G3461" s="764" t="s">
        <v>8</v>
      </c>
    </row>
    <row r="3462" spans="1:7" x14ac:dyDescent="0.2">
      <c r="A3462" s="29">
        <v>11</v>
      </c>
      <c r="B3462" s="101"/>
      <c r="C3462" s="352" t="s">
        <v>149</v>
      </c>
      <c r="D3462" s="357" t="s">
        <v>425</v>
      </c>
      <c r="E3462" s="104">
        <v>25</v>
      </c>
      <c r="F3462" s="279">
        <v>350</v>
      </c>
      <c r="G3462" s="764">
        <f t="shared" si="45"/>
        <v>8750</v>
      </c>
    </row>
    <row r="3463" spans="1:7" x14ac:dyDescent="0.2">
      <c r="A3463" s="29"/>
      <c r="B3463" s="101"/>
      <c r="C3463" s="352"/>
      <c r="D3463" s="365" t="s">
        <v>358</v>
      </c>
      <c r="E3463" s="104"/>
      <c r="F3463" s="279"/>
      <c r="G3463" s="764" t="s">
        <v>8</v>
      </c>
    </row>
    <row r="3464" spans="1:7" x14ac:dyDescent="0.2">
      <c r="A3464" s="29">
        <v>12</v>
      </c>
      <c r="B3464" s="101"/>
      <c r="C3464" s="352" t="s">
        <v>149</v>
      </c>
      <c r="D3464" s="365" t="s">
        <v>2780</v>
      </c>
      <c r="E3464" s="104">
        <v>25</v>
      </c>
      <c r="F3464" s="279">
        <v>200</v>
      </c>
      <c r="G3464" s="764">
        <f t="shared" si="45"/>
        <v>5000</v>
      </c>
    </row>
    <row r="3465" spans="1:7" x14ac:dyDescent="0.2">
      <c r="A3465" s="29"/>
      <c r="B3465" s="101"/>
      <c r="C3465" s="352"/>
      <c r="D3465" s="365" t="s">
        <v>415</v>
      </c>
      <c r="E3465" s="104"/>
      <c r="F3465" s="279"/>
      <c r="G3465" s="353"/>
    </row>
    <row r="3466" spans="1:7" x14ac:dyDescent="0.2">
      <c r="A3466" s="29"/>
      <c r="B3466" s="101"/>
      <c r="C3466" s="41"/>
      <c r="D3466" s="365"/>
      <c r="E3466" s="104"/>
      <c r="F3466" s="279"/>
      <c r="G3466" s="353"/>
    </row>
    <row r="3467" spans="1:7" x14ac:dyDescent="0.2">
      <c r="A3467" s="29"/>
      <c r="B3467" s="101"/>
      <c r="C3467" s="352"/>
      <c r="D3467" s="357"/>
      <c r="E3467" s="108"/>
      <c r="F3467" s="69"/>
      <c r="G3467" s="353"/>
    </row>
    <row r="3468" spans="1:7" x14ac:dyDescent="0.2">
      <c r="A3468" s="29"/>
      <c r="B3468" s="101"/>
      <c r="C3468" s="41"/>
      <c r="D3468" s="364"/>
      <c r="E3468" s="153"/>
      <c r="F3468" s="69"/>
      <c r="G3468" s="353"/>
    </row>
    <row r="3469" spans="1:7" x14ac:dyDescent="0.2">
      <c r="A3469" s="29"/>
      <c r="B3469" s="101"/>
      <c r="C3469" s="352"/>
      <c r="D3469" s="400"/>
      <c r="E3469" s="102"/>
      <c r="F3469" s="69"/>
      <c r="G3469" s="353"/>
    </row>
    <row r="3470" spans="1:7" x14ac:dyDescent="0.2">
      <c r="A3470" s="29"/>
      <c r="B3470" s="101"/>
      <c r="C3470" s="352"/>
      <c r="D3470" s="400"/>
      <c r="E3470" s="102"/>
      <c r="F3470" s="69"/>
      <c r="G3470" s="353"/>
    </row>
    <row r="3471" spans="1:7" x14ac:dyDescent="0.2">
      <c r="A3471" s="29"/>
      <c r="B3471" s="101"/>
      <c r="C3471" s="31"/>
      <c r="D3471" s="400"/>
      <c r="E3471" s="131"/>
      <c r="F3471" s="280"/>
      <c r="G3471" s="353"/>
    </row>
    <row r="3472" spans="1:7" x14ac:dyDescent="0.2">
      <c r="A3472" s="29"/>
      <c r="B3472" s="101"/>
      <c r="C3472" s="352"/>
      <c r="D3472" s="364"/>
      <c r="E3472" s="108"/>
      <c r="F3472" s="276"/>
      <c r="G3472" s="353"/>
    </row>
    <row r="3473" spans="1:7" x14ac:dyDescent="0.2">
      <c r="A3473" s="29"/>
      <c r="B3473" s="101"/>
      <c r="C3473" s="41"/>
      <c r="D3473" s="364"/>
      <c r="E3473" s="108"/>
      <c r="F3473" s="276"/>
      <c r="G3473" s="353"/>
    </row>
    <row r="3474" spans="1:7" x14ac:dyDescent="0.2">
      <c r="A3474" s="29"/>
      <c r="B3474" s="101"/>
      <c r="C3474" s="352"/>
      <c r="D3474" s="781"/>
      <c r="E3474" s="108"/>
      <c r="F3474" s="149"/>
      <c r="G3474" s="353"/>
    </row>
    <row r="3475" spans="1:7" x14ac:dyDescent="0.2">
      <c r="A3475" s="61"/>
      <c r="B3475" s="101"/>
      <c r="C3475" s="41"/>
      <c r="D3475" s="364"/>
      <c r="E3475" s="108"/>
      <c r="F3475" s="149"/>
      <c r="G3475" s="353"/>
    </row>
    <row r="3476" spans="1:7" ht="13.5" thickBot="1" x14ac:dyDescent="0.25">
      <c r="A3476" s="212"/>
      <c r="B3476" s="132"/>
      <c r="C3476" s="115"/>
      <c r="D3476" s="115"/>
      <c r="E3476" s="132"/>
      <c r="F3476" s="49" t="s">
        <v>15</v>
      </c>
      <c r="G3476" s="213">
        <f>SUM(G3442:G3475)</f>
        <v>75000</v>
      </c>
    </row>
    <row r="3477" spans="1:7" ht="13.5" thickTop="1" x14ac:dyDescent="0.2">
      <c r="A3477" s="1149" t="s">
        <v>2821</v>
      </c>
      <c r="B3477" s="1150"/>
      <c r="C3477" s="1150"/>
      <c r="D3477" s="1150"/>
      <c r="E3477" s="1150"/>
      <c r="F3477" s="1150"/>
      <c r="G3477" s="1151"/>
    </row>
    <row r="3478" spans="1:7" x14ac:dyDescent="0.2">
      <c r="A3478" s="52"/>
      <c r="B3478" s="103"/>
      <c r="C3478" s="1204" t="s">
        <v>8</v>
      </c>
      <c r="D3478" s="1204"/>
      <c r="E3478" s="103"/>
      <c r="F3478" s="55"/>
      <c r="G3478" s="56"/>
    </row>
    <row r="3479" spans="1:7" ht="13.5" thickTop="1" x14ac:dyDescent="0.2">
      <c r="A3479" s="1130"/>
      <c r="B3479" s="1131"/>
      <c r="C3479" s="1131"/>
      <c r="D3479" s="57" t="s">
        <v>11</v>
      </c>
      <c r="E3479" s="1132" t="s">
        <v>12</v>
      </c>
      <c r="F3479" s="1132"/>
      <c r="G3479" s="1133"/>
    </row>
    <row r="3480" spans="1:7" x14ac:dyDescent="0.2">
      <c r="A3480" s="1134" t="s">
        <v>17</v>
      </c>
      <c r="B3480" s="1135"/>
      <c r="C3480" s="1135"/>
      <c r="D3480" s="39"/>
      <c r="E3480" s="1136"/>
      <c r="F3480" s="1137"/>
      <c r="G3480" s="1138"/>
    </row>
    <row r="3481" spans="1:7" x14ac:dyDescent="0.2">
      <c r="A3481" s="1134" t="s">
        <v>38</v>
      </c>
      <c r="B3481" s="1135"/>
      <c r="C3481" s="1135"/>
      <c r="D3481" s="73" t="s">
        <v>478</v>
      </c>
      <c r="E3481" s="1139" t="s">
        <v>142</v>
      </c>
      <c r="F3481" s="1139"/>
      <c r="G3481" s="1140"/>
    </row>
    <row r="3482" spans="1:7" ht="13.5" thickBot="1" x14ac:dyDescent="0.25">
      <c r="A3482" s="1141" t="s">
        <v>39</v>
      </c>
      <c r="B3482" s="1142"/>
      <c r="C3482" s="1142"/>
      <c r="D3482" s="91" t="s">
        <v>479</v>
      </c>
      <c r="E3482" s="1143" t="s">
        <v>0</v>
      </c>
      <c r="F3482" s="1143"/>
      <c r="G3482" s="1144"/>
    </row>
    <row r="3483" spans="1:7" ht="16.5" x14ac:dyDescent="0.25">
      <c r="A3483" s="1152" t="s">
        <v>29</v>
      </c>
      <c r="B3483" s="1153"/>
      <c r="C3483" s="1153"/>
      <c r="D3483" s="1153"/>
      <c r="E3483" s="1153"/>
      <c r="F3483" s="1153"/>
      <c r="G3483" s="1154"/>
    </row>
    <row r="3484" spans="1:7" x14ac:dyDescent="0.2">
      <c r="A3484" s="1155" t="s">
        <v>48</v>
      </c>
      <c r="B3484" s="1156"/>
      <c r="C3484" s="1156"/>
      <c r="D3484" s="1156"/>
      <c r="E3484" s="1156"/>
      <c r="F3484" s="1156"/>
      <c r="G3484" s="1157"/>
    </row>
    <row r="3485" spans="1:7" x14ac:dyDescent="0.2">
      <c r="A3485" s="1158" t="s">
        <v>49</v>
      </c>
      <c r="B3485" s="1159"/>
      <c r="C3485" s="1159"/>
      <c r="D3485" s="1159"/>
      <c r="E3485" s="1159"/>
      <c r="F3485" s="1159"/>
      <c r="G3485" s="1160"/>
    </row>
    <row r="3486" spans="1:7" x14ac:dyDescent="0.2">
      <c r="A3486" s="6"/>
      <c r="B3486" s="99"/>
      <c r="C3486" s="8"/>
      <c r="D3486" s="9"/>
      <c r="E3486" s="99"/>
      <c r="F3486" s="10"/>
      <c r="G3486" s="373" t="s">
        <v>411</v>
      </c>
    </row>
    <row r="3487" spans="1:7" x14ac:dyDescent="0.2">
      <c r="A3487" s="12" t="s">
        <v>1</v>
      </c>
      <c r="B3487" s="13"/>
      <c r="C3487" s="14" t="s">
        <v>36</v>
      </c>
      <c r="D3487" s="13"/>
      <c r="E3487" s="343" t="s">
        <v>2985</v>
      </c>
      <c r="F3487" s="98"/>
      <c r="G3487" s="344" t="s">
        <v>2950</v>
      </c>
    </row>
    <row r="3488" spans="1:7" x14ac:dyDescent="0.2">
      <c r="A3488" s="17" t="s">
        <v>8</v>
      </c>
      <c r="B3488" s="100"/>
      <c r="C3488" s="19"/>
      <c r="D3488" s="4"/>
      <c r="E3488" s="1145"/>
      <c r="F3488" s="1146"/>
      <c r="G3488" s="20"/>
    </row>
    <row r="3489" spans="1:10" x14ac:dyDescent="0.2">
      <c r="A3489" s="21" t="s">
        <v>37</v>
      </c>
      <c r="B3489" s="22"/>
      <c r="C3489" s="22"/>
      <c r="D3489" s="22"/>
      <c r="E3489" s="23" t="s">
        <v>46</v>
      </c>
      <c r="F3489" s="24"/>
      <c r="G3489" s="20" t="s">
        <v>50</v>
      </c>
    </row>
    <row r="3490" spans="1:10" x14ac:dyDescent="0.2">
      <c r="A3490" s="6"/>
      <c r="B3490" s="99"/>
      <c r="C3490" s="8"/>
      <c r="D3490" s="8"/>
      <c r="E3490" s="1147"/>
      <c r="F3490" s="1148"/>
      <c r="G3490" s="25"/>
    </row>
    <row r="3491" spans="1:10" ht="26.25" thickBot="1" x14ac:dyDescent="0.25">
      <c r="A3491" s="210" t="s">
        <v>47</v>
      </c>
      <c r="B3491" s="28" t="s">
        <v>23</v>
      </c>
      <c r="C3491" s="28" t="s">
        <v>34</v>
      </c>
      <c r="D3491" s="110" t="s">
        <v>53</v>
      </c>
      <c r="E3491" s="114" t="s">
        <v>54</v>
      </c>
      <c r="F3491" s="111" t="s">
        <v>55</v>
      </c>
      <c r="G3491" s="112" t="s">
        <v>35</v>
      </c>
    </row>
    <row r="3492" spans="1:10" ht="13.5" thickTop="1" x14ac:dyDescent="0.2">
      <c r="A3492" s="631">
        <v>1</v>
      </c>
      <c r="B3492" s="635"/>
      <c r="C3492" s="635" t="s">
        <v>300</v>
      </c>
      <c r="D3492" s="576" t="s">
        <v>2649</v>
      </c>
      <c r="E3492" s="388">
        <v>50</v>
      </c>
      <c r="F3492" s="752">
        <v>7000</v>
      </c>
      <c r="G3492" s="754">
        <f>F3492*E3492</f>
        <v>350000</v>
      </c>
    </row>
    <row r="3493" spans="1:10" x14ac:dyDescent="0.2">
      <c r="A3493" s="760"/>
      <c r="B3493" s="761"/>
      <c r="C3493" s="761"/>
      <c r="D3493" s="762" t="s">
        <v>795</v>
      </c>
      <c r="E3493" s="748"/>
      <c r="F3493" s="763"/>
      <c r="G3493" s="764"/>
    </row>
    <row r="3494" spans="1:10" x14ac:dyDescent="0.2">
      <c r="A3494" s="760"/>
      <c r="B3494" s="761"/>
      <c r="C3494" s="761"/>
      <c r="D3494" s="762" t="s">
        <v>2869</v>
      </c>
      <c r="E3494" s="748"/>
      <c r="F3494" s="763"/>
      <c r="G3494" s="764"/>
    </row>
    <row r="3495" spans="1:10" x14ac:dyDescent="0.2">
      <c r="A3495" s="760"/>
      <c r="B3495" s="761"/>
      <c r="C3495" s="761"/>
      <c r="D3495" s="762"/>
      <c r="E3495" s="748"/>
      <c r="F3495" s="763"/>
      <c r="G3495" s="764"/>
    </row>
    <row r="3496" spans="1:10" x14ac:dyDescent="0.2">
      <c r="A3496" s="345"/>
      <c r="B3496" s="389"/>
      <c r="C3496" s="352"/>
      <c r="D3496" s="859" t="s">
        <v>433</v>
      </c>
      <c r="E3496" s="390" t="s">
        <v>8</v>
      </c>
      <c r="F3496" s="384" t="s">
        <v>8</v>
      </c>
      <c r="G3496" s="353" t="s">
        <v>8</v>
      </c>
      <c r="J3496" s="357"/>
    </row>
    <row r="3497" spans="1:10" x14ac:dyDescent="0.2">
      <c r="A3497" s="345"/>
      <c r="B3497" s="391"/>
      <c r="C3497" s="366"/>
      <c r="D3497" s="757" t="s">
        <v>2861</v>
      </c>
      <c r="E3497" s="388"/>
      <c r="F3497" s="560"/>
      <c r="G3497" s="353"/>
      <c r="J3497" s="357"/>
    </row>
    <row r="3498" spans="1:10" x14ac:dyDescent="0.2">
      <c r="A3498" s="345"/>
      <c r="B3498" s="755"/>
      <c r="C3498" s="756"/>
      <c r="D3498" s="682" t="s">
        <v>2862</v>
      </c>
      <c r="E3498" s="758"/>
      <c r="F3498" s="759"/>
      <c r="G3498" s="353"/>
      <c r="J3498" s="757"/>
    </row>
    <row r="3499" spans="1:10" x14ac:dyDescent="0.2">
      <c r="A3499" s="345"/>
      <c r="B3499" s="755"/>
      <c r="C3499" s="756"/>
      <c r="D3499" s="357" t="s">
        <v>2667</v>
      </c>
      <c r="E3499" s="758"/>
      <c r="F3499" s="759"/>
      <c r="G3499" s="353"/>
    </row>
    <row r="3500" spans="1:10" x14ac:dyDescent="0.2">
      <c r="A3500" s="345"/>
      <c r="B3500" s="755"/>
      <c r="C3500" s="756"/>
      <c r="D3500" s="357" t="s">
        <v>2863</v>
      </c>
      <c r="E3500" s="758"/>
      <c r="F3500" s="759"/>
      <c r="G3500" s="353"/>
    </row>
    <row r="3501" spans="1:10" x14ac:dyDescent="0.2">
      <c r="A3501" s="345"/>
      <c r="B3501" s="382"/>
      <c r="C3501" s="352"/>
      <c r="D3501" s="365" t="s">
        <v>2864</v>
      </c>
      <c r="E3501" s="395"/>
      <c r="F3501" s="432"/>
      <c r="G3501" s="353"/>
      <c r="J3501" s="357" t="s">
        <v>2858</v>
      </c>
    </row>
    <row r="3502" spans="1:10" x14ac:dyDescent="0.2">
      <c r="A3502" s="345"/>
      <c r="B3502" s="394"/>
      <c r="C3502" s="352"/>
      <c r="D3502" s="365" t="s">
        <v>2670</v>
      </c>
      <c r="E3502" s="395"/>
      <c r="F3502" s="432"/>
      <c r="G3502" s="353"/>
      <c r="J3502" s="357" t="s">
        <v>2860</v>
      </c>
    </row>
    <row r="3503" spans="1:10" x14ac:dyDescent="0.2">
      <c r="A3503" s="345"/>
      <c r="B3503" s="397"/>
      <c r="C3503" s="352"/>
      <c r="D3503" s="364" t="s">
        <v>2865</v>
      </c>
      <c r="E3503" s="398"/>
      <c r="F3503" s="432"/>
      <c r="G3503" s="353"/>
      <c r="J3503" s="357" t="s">
        <v>2859</v>
      </c>
    </row>
    <row r="3504" spans="1:10" x14ac:dyDescent="0.2">
      <c r="A3504" s="345"/>
      <c r="B3504" s="397"/>
      <c r="C3504" s="352"/>
      <c r="D3504" s="365" t="s">
        <v>2866</v>
      </c>
      <c r="E3504" s="398"/>
      <c r="F3504" s="432"/>
      <c r="G3504" s="353"/>
      <c r="J3504" s="757"/>
    </row>
    <row r="3505" spans="1:12" x14ac:dyDescent="0.2">
      <c r="A3505" s="345"/>
      <c r="B3505" s="382"/>
      <c r="C3505" s="352"/>
      <c r="D3505" s="365" t="s">
        <v>2867</v>
      </c>
      <c r="E3505" s="388"/>
      <c r="F3505" s="432"/>
      <c r="G3505" s="353"/>
    </row>
    <row r="3506" spans="1:12" x14ac:dyDescent="0.2">
      <c r="A3506" s="345"/>
      <c r="B3506" s="382"/>
      <c r="C3506" s="352"/>
      <c r="D3506" s="357" t="s">
        <v>2868</v>
      </c>
      <c r="E3506" s="398"/>
      <c r="F3506" s="432"/>
      <c r="G3506" s="353"/>
    </row>
    <row r="3507" spans="1:12" x14ac:dyDescent="0.2">
      <c r="A3507" s="345"/>
      <c r="B3507" s="394"/>
      <c r="C3507" s="352"/>
      <c r="D3507" s="365" t="s">
        <v>2661</v>
      </c>
      <c r="E3507" s="395"/>
      <c r="F3507" s="561"/>
      <c r="G3507" s="353"/>
    </row>
    <row r="3508" spans="1:12" x14ac:dyDescent="0.2">
      <c r="A3508" s="345"/>
      <c r="B3508" s="389"/>
      <c r="C3508" s="352"/>
      <c r="D3508" s="365" t="s">
        <v>2662</v>
      </c>
      <c r="E3508" s="395"/>
      <c r="F3508" s="561"/>
      <c r="G3508" s="353"/>
    </row>
    <row r="3509" spans="1:12" x14ac:dyDescent="0.2">
      <c r="A3509" s="29"/>
      <c r="B3509" s="101"/>
      <c r="C3509" s="41"/>
      <c r="D3509" s="365" t="s">
        <v>2663</v>
      </c>
      <c r="E3509" s="104"/>
      <c r="F3509" s="279"/>
      <c r="G3509" s="353"/>
    </row>
    <row r="3510" spans="1:12" x14ac:dyDescent="0.2">
      <c r="A3510" s="29"/>
      <c r="B3510" s="101"/>
      <c r="C3510" s="352"/>
      <c r="D3510" s="365" t="s">
        <v>2664</v>
      </c>
      <c r="E3510" s="104"/>
      <c r="F3510" s="279"/>
      <c r="G3510" s="353"/>
    </row>
    <row r="3511" spans="1:12" x14ac:dyDescent="0.2">
      <c r="A3511" s="29"/>
      <c r="B3511" s="101"/>
      <c r="C3511" s="352"/>
      <c r="D3511" s="425" t="s">
        <v>435</v>
      </c>
      <c r="E3511" s="395" t="s">
        <v>8</v>
      </c>
      <c r="F3511" s="561" t="s">
        <v>8</v>
      </c>
      <c r="G3511" s="353" t="s">
        <v>8</v>
      </c>
    </row>
    <row r="3512" spans="1:12" x14ac:dyDescent="0.2">
      <c r="A3512" s="29"/>
      <c r="B3512" s="646"/>
      <c r="C3512" s="656"/>
      <c r="D3512" s="365" t="s">
        <v>2972</v>
      </c>
      <c r="E3512" s="649"/>
      <c r="F3512" s="789"/>
      <c r="G3512" s="353"/>
    </row>
    <row r="3513" spans="1:12" x14ac:dyDescent="0.2">
      <c r="A3513" s="29"/>
      <c r="B3513" s="101"/>
      <c r="C3513" s="352"/>
      <c r="D3513" s="365" t="s">
        <v>2973</v>
      </c>
      <c r="E3513" s="104"/>
      <c r="F3513" s="279"/>
      <c r="G3513" s="353"/>
      <c r="L3513" s="411" t="s">
        <v>8</v>
      </c>
    </row>
    <row r="3514" spans="1:12" x14ac:dyDescent="0.2">
      <c r="A3514" s="29"/>
      <c r="B3514" s="101"/>
      <c r="C3514" s="41"/>
      <c r="D3514" s="365" t="s">
        <v>2974</v>
      </c>
      <c r="E3514" s="104"/>
      <c r="F3514" s="279"/>
      <c r="G3514" s="353"/>
      <c r="I3514" s="2">
        <f>50*3500*2</f>
        <v>350000</v>
      </c>
      <c r="L3514" s="411" t="s">
        <v>152</v>
      </c>
    </row>
    <row r="3515" spans="1:12" x14ac:dyDescent="0.2">
      <c r="A3515" s="29"/>
      <c r="B3515" s="101"/>
      <c r="C3515" s="352"/>
      <c r="D3515" s="357" t="s">
        <v>2975</v>
      </c>
      <c r="E3515" s="108"/>
      <c r="F3515" s="69"/>
      <c r="G3515" s="353"/>
    </row>
    <row r="3516" spans="1:12" x14ac:dyDescent="0.2">
      <c r="A3516" s="29"/>
      <c r="B3516" s="101"/>
      <c r="C3516" s="41"/>
      <c r="D3516" s="364" t="s">
        <v>2976</v>
      </c>
      <c r="E3516" s="153"/>
      <c r="F3516" s="69"/>
      <c r="G3516" s="353"/>
    </row>
    <row r="3517" spans="1:12" x14ac:dyDescent="0.2">
      <c r="A3517" s="29"/>
      <c r="B3517" s="101"/>
      <c r="C3517" s="352"/>
      <c r="D3517" s="400" t="s">
        <v>2977</v>
      </c>
      <c r="E3517" s="102"/>
      <c r="F3517" s="69"/>
      <c r="G3517" s="353"/>
    </row>
    <row r="3518" spans="1:12" x14ac:dyDescent="0.2">
      <c r="A3518" s="29"/>
      <c r="B3518" s="101"/>
      <c r="C3518" s="352"/>
      <c r="D3518" s="400" t="s">
        <v>2986</v>
      </c>
      <c r="E3518" s="102"/>
      <c r="F3518" s="69"/>
      <c r="G3518" s="353"/>
    </row>
    <row r="3519" spans="1:12" x14ac:dyDescent="0.2">
      <c r="A3519" s="29"/>
      <c r="B3519" s="101"/>
      <c r="C3519" s="31"/>
      <c r="D3519" s="400" t="s">
        <v>2987</v>
      </c>
      <c r="E3519" s="131"/>
      <c r="F3519" s="280"/>
      <c r="G3519" s="353"/>
    </row>
    <row r="3520" spans="1:12" x14ac:dyDescent="0.2">
      <c r="A3520" s="29"/>
      <c r="B3520" s="646"/>
      <c r="C3520" s="820"/>
      <c r="D3520" s="785" t="s">
        <v>2988</v>
      </c>
      <c r="E3520" s="821"/>
      <c r="F3520" s="655"/>
      <c r="G3520" s="353"/>
    </row>
    <row r="3521" spans="1:7" x14ac:dyDescent="0.2">
      <c r="A3521" s="29"/>
      <c r="B3521" s="646"/>
      <c r="C3521" s="820"/>
      <c r="D3521" s="785" t="s">
        <v>2868</v>
      </c>
      <c r="E3521" s="821"/>
      <c r="F3521" s="655"/>
      <c r="G3521" s="353"/>
    </row>
    <row r="3522" spans="1:7" x14ac:dyDescent="0.2">
      <c r="A3522" s="29"/>
      <c r="B3522" s="101"/>
      <c r="C3522" s="41"/>
      <c r="D3522" s="364" t="s">
        <v>2990</v>
      </c>
      <c r="E3522" s="108"/>
      <c r="F3522" s="563" t="s">
        <v>8</v>
      </c>
      <c r="G3522" s="353"/>
    </row>
    <row r="3523" spans="1:7" x14ac:dyDescent="0.2">
      <c r="A3523" s="29"/>
      <c r="B3523" s="101"/>
      <c r="C3523" s="352"/>
      <c r="D3523" s="785" t="s">
        <v>2991</v>
      </c>
      <c r="E3523" s="108"/>
      <c r="F3523" s="149"/>
      <c r="G3523" s="353"/>
    </row>
    <row r="3524" spans="1:7" x14ac:dyDescent="0.2">
      <c r="A3524" s="29"/>
      <c r="B3524" s="646"/>
      <c r="C3524" s="656"/>
      <c r="D3524" s="784" t="s">
        <v>2992</v>
      </c>
      <c r="E3524" s="745"/>
      <c r="F3524" s="746"/>
      <c r="G3524" s="353"/>
    </row>
    <row r="3525" spans="1:7" x14ac:dyDescent="0.2">
      <c r="A3525" s="61"/>
      <c r="B3525" s="101"/>
      <c r="C3525" s="41"/>
      <c r="D3525" s="357"/>
      <c r="E3525" s="108"/>
      <c r="F3525" s="149"/>
      <c r="G3525" s="353"/>
    </row>
    <row r="3526" spans="1:7" ht="13.5" thickBot="1" x14ac:dyDescent="0.25">
      <c r="A3526" s="212"/>
      <c r="B3526" s="132"/>
      <c r="C3526" s="115"/>
      <c r="D3526" s="115"/>
      <c r="E3526" s="132"/>
      <c r="F3526" s="49" t="s">
        <v>158</v>
      </c>
      <c r="G3526" s="213">
        <f>SUM(G3492:G3525)</f>
        <v>350000</v>
      </c>
    </row>
    <row r="3527" spans="1:7" x14ac:dyDescent="0.2">
      <c r="A3527" s="1171" t="s">
        <v>2994</v>
      </c>
      <c r="B3527" s="1172"/>
      <c r="C3527" s="1172"/>
      <c r="D3527" s="1172"/>
      <c r="E3527" s="1172"/>
      <c r="F3527" s="1172"/>
      <c r="G3527" s="1173"/>
    </row>
    <row r="3528" spans="1:7" ht="13.5" thickBot="1" x14ac:dyDescent="0.25">
      <c r="A3528" s="444" t="s">
        <v>8</v>
      </c>
      <c r="B3528" s="445"/>
      <c r="C3528" s="1174" t="s">
        <v>2993</v>
      </c>
      <c r="D3528" s="1174"/>
      <c r="E3528" s="1174"/>
      <c r="F3528" s="1174"/>
      <c r="G3528" s="1175"/>
    </row>
    <row r="3529" spans="1:7" ht="13.5" thickTop="1" x14ac:dyDescent="0.2">
      <c r="A3529" s="1199"/>
      <c r="B3529" s="1200"/>
      <c r="C3529" s="1201"/>
      <c r="D3529" s="57" t="s">
        <v>11</v>
      </c>
      <c r="E3529" s="1202" t="s">
        <v>12</v>
      </c>
      <c r="F3529" s="1200"/>
      <c r="G3529" s="1203"/>
    </row>
    <row r="3530" spans="1:7" x14ac:dyDescent="0.2">
      <c r="A3530" s="1191" t="s">
        <v>17</v>
      </c>
      <c r="B3530" s="1192"/>
      <c r="C3530" s="1193"/>
      <c r="D3530" s="39"/>
      <c r="E3530" s="1136"/>
      <c r="F3530" s="1137"/>
      <c r="G3530" s="1138"/>
    </row>
    <row r="3531" spans="1:7" x14ac:dyDescent="0.2">
      <c r="A3531" s="1191" t="s">
        <v>38</v>
      </c>
      <c r="B3531" s="1192"/>
      <c r="C3531" s="1193"/>
      <c r="D3531" s="73" t="s">
        <v>478</v>
      </c>
      <c r="E3531" s="1194" t="s">
        <v>142</v>
      </c>
      <c r="F3531" s="1139"/>
      <c r="G3531" s="1140"/>
    </row>
    <row r="3532" spans="1:7" ht="13.5" thickBot="1" x14ac:dyDescent="0.25">
      <c r="A3532" s="1195" t="s">
        <v>39</v>
      </c>
      <c r="B3532" s="1196"/>
      <c r="C3532" s="1197"/>
      <c r="D3532" s="91" t="s">
        <v>479</v>
      </c>
      <c r="E3532" s="1198" t="s">
        <v>0</v>
      </c>
      <c r="F3532" s="1143"/>
      <c r="G3532" s="1144"/>
    </row>
    <row r="3533" spans="1:7" ht="16.5" x14ac:dyDescent="0.25">
      <c r="A3533" s="1152" t="s">
        <v>29</v>
      </c>
      <c r="B3533" s="1153"/>
      <c r="C3533" s="1153"/>
      <c r="D3533" s="1153"/>
      <c r="E3533" s="1153"/>
      <c r="F3533" s="1153"/>
      <c r="G3533" s="1154"/>
    </row>
    <row r="3534" spans="1:7" x14ac:dyDescent="0.2">
      <c r="A3534" s="1155" t="s">
        <v>48</v>
      </c>
      <c r="B3534" s="1156"/>
      <c r="C3534" s="1156"/>
      <c r="D3534" s="1156"/>
      <c r="E3534" s="1156"/>
      <c r="F3534" s="1156"/>
      <c r="G3534" s="1157"/>
    </row>
    <row r="3535" spans="1:7" x14ac:dyDescent="0.2">
      <c r="A3535" s="1158" t="s">
        <v>49</v>
      </c>
      <c r="B3535" s="1159"/>
      <c r="C3535" s="1159"/>
      <c r="D3535" s="1159"/>
      <c r="E3535" s="1159"/>
      <c r="F3535" s="1159"/>
      <c r="G3535" s="1160"/>
    </row>
    <row r="3536" spans="1:7" x14ac:dyDescent="0.2">
      <c r="A3536" s="6"/>
      <c r="B3536" s="99"/>
      <c r="C3536" s="8"/>
      <c r="D3536" s="9"/>
      <c r="E3536" s="99"/>
      <c r="F3536" s="10"/>
      <c r="G3536" s="373" t="s">
        <v>412</v>
      </c>
    </row>
    <row r="3537" spans="1:7" x14ac:dyDescent="0.2">
      <c r="A3537" s="12" t="s">
        <v>1</v>
      </c>
      <c r="B3537" s="13"/>
      <c r="C3537" s="14" t="s">
        <v>36</v>
      </c>
      <c r="D3537" s="13"/>
      <c r="E3537" s="343" t="s">
        <v>2985</v>
      </c>
      <c r="F3537" s="98"/>
      <c r="G3537" s="344" t="s">
        <v>2950</v>
      </c>
    </row>
    <row r="3538" spans="1:7" x14ac:dyDescent="0.2">
      <c r="A3538" s="17" t="s">
        <v>8</v>
      </c>
      <c r="B3538" s="100"/>
      <c r="C3538" s="19"/>
      <c r="D3538" s="4"/>
      <c r="E3538" s="1145"/>
      <c r="F3538" s="1146"/>
      <c r="G3538" s="20"/>
    </row>
    <row r="3539" spans="1:7" x14ac:dyDescent="0.2">
      <c r="A3539" s="21" t="s">
        <v>37</v>
      </c>
      <c r="B3539" s="22"/>
      <c r="C3539" s="22"/>
      <c r="D3539" s="22"/>
      <c r="E3539" s="23" t="s">
        <v>46</v>
      </c>
      <c r="F3539" s="24"/>
      <c r="G3539" s="20" t="s">
        <v>50</v>
      </c>
    </row>
    <row r="3540" spans="1:7" x14ac:dyDescent="0.2">
      <c r="A3540" s="6"/>
      <c r="B3540" s="99"/>
      <c r="C3540" s="8"/>
      <c r="D3540" s="8"/>
      <c r="E3540" s="1147"/>
      <c r="F3540" s="1148"/>
      <c r="G3540" s="25"/>
    </row>
    <row r="3541" spans="1:7" ht="26.25" thickBot="1" x14ac:dyDescent="0.25">
      <c r="A3541" s="210" t="s">
        <v>47</v>
      </c>
      <c r="B3541" s="28" t="s">
        <v>23</v>
      </c>
      <c r="C3541" s="28" t="s">
        <v>34</v>
      </c>
      <c r="D3541" s="110" t="s">
        <v>53</v>
      </c>
      <c r="E3541" s="114" t="s">
        <v>54</v>
      </c>
      <c r="F3541" s="111" t="s">
        <v>55</v>
      </c>
      <c r="G3541" s="112" t="s">
        <v>35</v>
      </c>
    </row>
    <row r="3542" spans="1:7" ht="13.5" thickTop="1" x14ac:dyDescent="0.2">
      <c r="A3542" s="631" t="s">
        <v>8</v>
      </c>
      <c r="B3542" s="635"/>
      <c r="C3542" s="635"/>
      <c r="D3542" s="782" t="s">
        <v>160</v>
      </c>
      <c r="E3542" s="388"/>
      <c r="F3542" s="752"/>
      <c r="G3542" s="783">
        <f>G3526</f>
        <v>350000</v>
      </c>
    </row>
    <row r="3543" spans="1:7" x14ac:dyDescent="0.2">
      <c r="A3543" s="760"/>
      <c r="B3543" s="761"/>
      <c r="C3543" s="761"/>
      <c r="D3543" s="762"/>
      <c r="E3543" s="748"/>
      <c r="F3543" s="763"/>
      <c r="G3543" s="764"/>
    </row>
    <row r="3544" spans="1:7" x14ac:dyDescent="0.2">
      <c r="A3544" s="760"/>
      <c r="B3544" s="761"/>
      <c r="C3544" s="761"/>
      <c r="D3544" s="364" t="s">
        <v>2989</v>
      </c>
      <c r="E3544" s="748"/>
      <c r="F3544" s="763"/>
      <c r="G3544" s="764"/>
    </row>
    <row r="3545" spans="1:7" x14ac:dyDescent="0.2">
      <c r="A3545" s="760"/>
      <c r="B3545" s="761"/>
      <c r="C3545" s="761"/>
      <c r="D3545" s="757" t="s">
        <v>8</v>
      </c>
      <c r="E3545" s="748"/>
      <c r="F3545" s="763"/>
      <c r="G3545" s="764"/>
    </row>
    <row r="3546" spans="1:7" x14ac:dyDescent="0.2">
      <c r="A3546" s="345"/>
      <c r="B3546" s="389"/>
      <c r="C3546" s="352"/>
      <c r="D3546" s="364" t="s">
        <v>2529</v>
      </c>
      <c r="E3546" s="390"/>
      <c r="F3546" s="384"/>
      <c r="G3546" s="353" t="s">
        <v>8</v>
      </c>
    </row>
    <row r="3547" spans="1:7" x14ac:dyDescent="0.2">
      <c r="A3547" s="345"/>
      <c r="B3547" s="391"/>
      <c r="C3547" s="366"/>
      <c r="D3547" s="757" t="s">
        <v>2702</v>
      </c>
      <c r="E3547" s="388"/>
      <c r="F3547" s="560"/>
      <c r="G3547" s="353"/>
    </row>
    <row r="3548" spans="1:7" x14ac:dyDescent="0.2">
      <c r="A3548" s="345"/>
      <c r="B3548" s="755"/>
      <c r="C3548" s="756"/>
      <c r="D3548" s="757" t="s">
        <v>2703</v>
      </c>
      <c r="E3548" s="758"/>
      <c r="F3548" s="759"/>
      <c r="G3548" s="353"/>
    </row>
    <row r="3549" spans="1:7" x14ac:dyDescent="0.2">
      <c r="A3549" s="345"/>
      <c r="B3549" s="755"/>
      <c r="C3549" s="756"/>
      <c r="D3549" s="757" t="s">
        <v>2704</v>
      </c>
      <c r="E3549" s="758"/>
      <c r="F3549" s="759"/>
      <c r="G3549" s="353"/>
    </row>
    <row r="3550" spans="1:7" x14ac:dyDescent="0.2">
      <c r="A3550" s="345"/>
      <c r="B3550" s="755"/>
      <c r="C3550" s="756"/>
      <c r="D3550" s="682" t="s">
        <v>2705</v>
      </c>
      <c r="E3550" s="758"/>
      <c r="F3550" s="759"/>
      <c r="G3550" s="353"/>
    </row>
    <row r="3551" spans="1:7" x14ac:dyDescent="0.2">
      <c r="A3551" s="345"/>
      <c r="B3551" s="382"/>
      <c r="C3551" s="352"/>
      <c r="D3551" s="357" t="s">
        <v>2706</v>
      </c>
      <c r="E3551" s="395"/>
      <c r="F3551" s="432"/>
      <c r="G3551" s="353"/>
    </row>
    <row r="3552" spans="1:7" x14ac:dyDescent="0.2">
      <c r="A3552" s="345"/>
      <c r="B3552" s="394"/>
      <c r="C3552" s="352"/>
      <c r="D3552" s="357" t="s">
        <v>2707</v>
      </c>
      <c r="E3552" s="395"/>
      <c r="F3552" s="432"/>
      <c r="G3552" s="353"/>
    </row>
    <row r="3553" spans="1:7" x14ac:dyDescent="0.2">
      <c r="A3553" s="345"/>
      <c r="B3553" s="397"/>
      <c r="C3553" s="352"/>
      <c r="D3553" s="365" t="s">
        <v>2708</v>
      </c>
      <c r="E3553" s="398"/>
      <c r="F3553" s="432"/>
      <c r="G3553" s="353"/>
    </row>
    <row r="3554" spans="1:7" x14ac:dyDescent="0.2">
      <c r="A3554" s="345"/>
      <c r="B3554" s="397"/>
      <c r="C3554" s="352"/>
      <c r="D3554" s="365" t="s">
        <v>2709</v>
      </c>
      <c r="E3554" s="398"/>
      <c r="F3554" s="432"/>
      <c r="G3554" s="353"/>
    </row>
    <row r="3555" spans="1:7" x14ac:dyDescent="0.2">
      <c r="A3555" s="345"/>
      <c r="B3555" s="382"/>
      <c r="C3555" s="352"/>
      <c r="D3555" s="365"/>
      <c r="E3555" s="388"/>
      <c r="F3555" s="432"/>
      <c r="G3555" s="353"/>
    </row>
    <row r="3556" spans="1:7" x14ac:dyDescent="0.2">
      <c r="A3556" s="345"/>
      <c r="B3556" s="382"/>
      <c r="C3556" s="352"/>
      <c r="D3556" s="357"/>
      <c r="E3556" s="398"/>
      <c r="F3556" s="432"/>
      <c r="G3556" s="353"/>
    </row>
    <row r="3557" spans="1:7" x14ac:dyDescent="0.2">
      <c r="A3557" s="345"/>
      <c r="B3557" s="394"/>
      <c r="C3557" s="352"/>
      <c r="D3557" s="365"/>
      <c r="E3557" s="395"/>
      <c r="F3557" s="561"/>
      <c r="G3557" s="353"/>
    </row>
    <row r="3558" spans="1:7" x14ac:dyDescent="0.2">
      <c r="A3558" s="345"/>
      <c r="B3558" s="389"/>
      <c r="C3558" s="352"/>
      <c r="D3558" s="365"/>
      <c r="E3558" s="395"/>
      <c r="F3558" s="561"/>
      <c r="G3558" s="353"/>
    </row>
    <row r="3559" spans="1:7" x14ac:dyDescent="0.2">
      <c r="A3559" s="29"/>
      <c r="B3559" s="101"/>
      <c r="C3559" s="41"/>
      <c r="D3559" s="365"/>
      <c r="E3559" s="104"/>
      <c r="F3559" s="279"/>
      <c r="G3559" s="353"/>
    </row>
    <row r="3560" spans="1:7" x14ac:dyDescent="0.2">
      <c r="A3560" s="29"/>
      <c r="B3560" s="101"/>
      <c r="C3560" s="352"/>
      <c r="D3560" s="365"/>
      <c r="E3560" s="104"/>
      <c r="F3560" s="279"/>
      <c r="G3560" s="353"/>
    </row>
    <row r="3561" spans="1:7" x14ac:dyDescent="0.2">
      <c r="A3561" s="29"/>
      <c r="B3561" s="101"/>
      <c r="C3561" s="352"/>
      <c r="D3561" s="365"/>
      <c r="E3561" s="395"/>
      <c r="F3561" s="561"/>
      <c r="G3561" s="353" t="s">
        <v>8</v>
      </c>
    </row>
    <row r="3562" spans="1:7" x14ac:dyDescent="0.2">
      <c r="A3562" s="29"/>
      <c r="B3562" s="646"/>
      <c r="C3562" s="656"/>
      <c r="D3562" s="365"/>
      <c r="E3562" s="649"/>
      <c r="F3562" s="789"/>
      <c r="G3562" s="353"/>
    </row>
    <row r="3563" spans="1:7" x14ac:dyDescent="0.2">
      <c r="A3563" s="29"/>
      <c r="B3563" s="101"/>
      <c r="C3563" s="352"/>
      <c r="D3563" s="365"/>
      <c r="E3563" s="104"/>
      <c r="F3563" s="279"/>
      <c r="G3563" s="353"/>
    </row>
    <row r="3564" spans="1:7" x14ac:dyDescent="0.2">
      <c r="A3564" s="29"/>
      <c r="B3564" s="101"/>
      <c r="C3564" s="41"/>
      <c r="D3564" s="365"/>
      <c r="E3564" s="104"/>
      <c r="F3564" s="279"/>
      <c r="G3564" s="353"/>
    </row>
    <row r="3565" spans="1:7" x14ac:dyDescent="0.2">
      <c r="A3565" s="29"/>
      <c r="B3565" s="101"/>
      <c r="C3565" s="352"/>
      <c r="D3565" s="357"/>
      <c r="E3565" s="108"/>
      <c r="F3565" s="69"/>
      <c r="G3565" s="353"/>
    </row>
    <row r="3566" spans="1:7" x14ac:dyDescent="0.2">
      <c r="A3566" s="29"/>
      <c r="B3566" s="101"/>
      <c r="C3566" s="41"/>
      <c r="D3566" s="364"/>
      <c r="E3566" s="153"/>
      <c r="F3566" s="69"/>
      <c r="G3566" s="353"/>
    </row>
    <row r="3567" spans="1:7" x14ac:dyDescent="0.2">
      <c r="A3567" s="29"/>
      <c r="B3567" s="101"/>
      <c r="C3567" s="352"/>
      <c r="D3567" s="400"/>
      <c r="E3567" s="102"/>
      <c r="F3567" s="69"/>
      <c r="G3567" s="353"/>
    </row>
    <row r="3568" spans="1:7" x14ac:dyDescent="0.2">
      <c r="A3568" s="29"/>
      <c r="B3568" s="101"/>
      <c r="C3568" s="352"/>
      <c r="D3568" s="400"/>
      <c r="E3568" s="102"/>
      <c r="F3568" s="69"/>
      <c r="G3568" s="353"/>
    </row>
    <row r="3569" spans="1:7" x14ac:dyDescent="0.2">
      <c r="A3569" s="29"/>
      <c r="B3569" s="101"/>
      <c r="C3569" s="31"/>
      <c r="D3569" s="400"/>
      <c r="E3569" s="131"/>
      <c r="F3569" s="280"/>
      <c r="G3569" s="353"/>
    </row>
    <row r="3570" spans="1:7" x14ac:dyDescent="0.2">
      <c r="A3570" s="29"/>
      <c r="B3570" s="646"/>
      <c r="C3570" s="820"/>
      <c r="D3570" s="785"/>
      <c r="E3570" s="821"/>
      <c r="F3570" s="655"/>
      <c r="G3570" s="353"/>
    </row>
    <row r="3571" spans="1:7" x14ac:dyDescent="0.2">
      <c r="A3571" s="29"/>
      <c r="B3571" s="646"/>
      <c r="C3571" s="820"/>
      <c r="D3571" s="785" t="s">
        <v>8</v>
      </c>
      <c r="E3571" s="821"/>
      <c r="F3571" s="655"/>
      <c r="G3571" s="353"/>
    </row>
    <row r="3572" spans="1:7" x14ac:dyDescent="0.2">
      <c r="A3572" s="29"/>
      <c r="B3572" s="101"/>
      <c r="C3572" s="41"/>
      <c r="D3572" s="364"/>
      <c r="E3572" s="108"/>
      <c r="F3572" s="563"/>
      <c r="G3572" s="353"/>
    </row>
    <row r="3573" spans="1:7" x14ac:dyDescent="0.2">
      <c r="A3573" s="29"/>
      <c r="B3573" s="101"/>
      <c r="C3573" s="352"/>
      <c r="D3573" s="785" t="s">
        <v>150</v>
      </c>
      <c r="E3573" s="108"/>
      <c r="F3573" s="149"/>
      <c r="G3573" s="353"/>
    </row>
    <row r="3574" spans="1:7" x14ac:dyDescent="0.2">
      <c r="A3574" s="29"/>
      <c r="B3574" s="646"/>
      <c r="C3574" s="656"/>
      <c r="D3574" s="784"/>
      <c r="E3574" s="745"/>
      <c r="F3574" s="746"/>
      <c r="G3574" s="353"/>
    </row>
    <row r="3575" spans="1:7" x14ac:dyDescent="0.2">
      <c r="A3575" s="61"/>
      <c r="B3575" s="101"/>
      <c r="C3575" s="41"/>
      <c r="D3575" s="357"/>
      <c r="E3575" s="108"/>
      <c r="F3575" s="149"/>
      <c r="G3575" s="353"/>
    </row>
    <row r="3576" spans="1:7" ht="13.5" thickBot="1" x14ac:dyDescent="0.25">
      <c r="A3576" s="212"/>
      <c r="B3576" s="132"/>
      <c r="C3576" s="115"/>
      <c r="D3576" s="115"/>
      <c r="E3576" s="132"/>
      <c r="F3576" s="49" t="s">
        <v>15</v>
      </c>
      <c r="G3576" s="213">
        <f>SUM(G3542:G3575)</f>
        <v>350000</v>
      </c>
    </row>
    <row r="3577" spans="1:7" ht="13.5" thickTop="1" x14ac:dyDescent="0.2">
      <c r="A3577" s="1171" t="s">
        <v>2994</v>
      </c>
      <c r="B3577" s="1172"/>
      <c r="C3577" s="1172"/>
      <c r="D3577" s="1172"/>
      <c r="E3577" s="1172"/>
      <c r="F3577" s="1172"/>
      <c r="G3577" s="1173"/>
    </row>
    <row r="3578" spans="1:7" ht="13.5" thickBot="1" x14ac:dyDescent="0.25">
      <c r="A3578" s="444" t="s">
        <v>8</v>
      </c>
      <c r="B3578" s="445"/>
      <c r="C3578" s="1174" t="s">
        <v>2993</v>
      </c>
      <c r="D3578" s="1174"/>
      <c r="E3578" s="1174"/>
      <c r="F3578" s="1174"/>
      <c r="G3578" s="1175"/>
    </row>
    <row r="3579" spans="1:7" ht="13.5" thickTop="1" x14ac:dyDescent="0.2">
      <c r="A3579" s="1199"/>
      <c r="B3579" s="1200"/>
      <c r="C3579" s="1201"/>
      <c r="D3579" s="57" t="s">
        <v>11</v>
      </c>
      <c r="E3579" s="1202" t="s">
        <v>12</v>
      </c>
      <c r="F3579" s="1200"/>
      <c r="G3579" s="1203"/>
    </row>
    <row r="3580" spans="1:7" x14ac:dyDescent="0.2">
      <c r="A3580" s="1191" t="s">
        <v>17</v>
      </c>
      <c r="B3580" s="1192"/>
      <c r="C3580" s="1193"/>
      <c r="D3580" s="39"/>
      <c r="E3580" s="1136"/>
      <c r="F3580" s="1137"/>
      <c r="G3580" s="1138"/>
    </row>
    <row r="3581" spans="1:7" x14ac:dyDescent="0.2">
      <c r="A3581" s="1191" t="s">
        <v>38</v>
      </c>
      <c r="B3581" s="1192"/>
      <c r="C3581" s="1193"/>
      <c r="D3581" s="73" t="s">
        <v>478</v>
      </c>
      <c r="E3581" s="1194" t="s">
        <v>142</v>
      </c>
      <c r="F3581" s="1139"/>
      <c r="G3581" s="1140"/>
    </row>
    <row r="3582" spans="1:7" ht="13.5" thickBot="1" x14ac:dyDescent="0.25">
      <c r="A3582" s="1195" t="s">
        <v>39</v>
      </c>
      <c r="B3582" s="1196"/>
      <c r="C3582" s="1197"/>
      <c r="D3582" s="91" t="s">
        <v>479</v>
      </c>
      <c r="E3582" s="1198" t="s">
        <v>0</v>
      </c>
      <c r="F3582" s="1143"/>
      <c r="G3582" s="1144"/>
    </row>
    <row r="3583" spans="1:7" ht="16.5" x14ac:dyDescent="0.25">
      <c r="A3583" s="1152" t="s">
        <v>29</v>
      </c>
      <c r="B3583" s="1153"/>
      <c r="C3583" s="1153"/>
      <c r="D3583" s="1153"/>
      <c r="E3583" s="1153"/>
      <c r="F3583" s="1153"/>
      <c r="G3583" s="1154"/>
    </row>
    <row r="3584" spans="1:7" x14ac:dyDescent="0.2">
      <c r="A3584" s="1155" t="s">
        <v>48</v>
      </c>
      <c r="B3584" s="1156"/>
      <c r="C3584" s="1156"/>
      <c r="D3584" s="1156"/>
      <c r="E3584" s="1156"/>
      <c r="F3584" s="1156"/>
      <c r="G3584" s="1157"/>
    </row>
    <row r="3585" spans="1:7" x14ac:dyDescent="0.2">
      <c r="A3585" s="1183" t="s">
        <v>49</v>
      </c>
      <c r="B3585" s="1184"/>
      <c r="C3585" s="1184"/>
      <c r="D3585" s="1184"/>
      <c r="E3585" s="1184"/>
      <c r="F3585" s="1184"/>
      <c r="G3585" s="1185"/>
    </row>
    <row r="3586" spans="1:7" x14ac:dyDescent="0.2">
      <c r="A3586" s="368"/>
      <c r="B3586" s="369"/>
      <c r="C3586" s="370"/>
      <c r="D3586" s="371"/>
      <c r="E3586" s="369"/>
      <c r="F3586" s="372"/>
      <c r="G3586" s="373" t="s">
        <v>20</v>
      </c>
    </row>
    <row r="3587" spans="1:7" x14ac:dyDescent="0.2">
      <c r="A3587" s="374" t="s">
        <v>1</v>
      </c>
      <c r="B3587" s="375"/>
      <c r="C3587" s="14" t="s">
        <v>36</v>
      </c>
      <c r="D3587" s="375"/>
      <c r="E3587" s="343" t="s">
        <v>3183</v>
      </c>
      <c r="F3587" s="376"/>
      <c r="G3587" s="344" t="s">
        <v>2304</v>
      </c>
    </row>
    <row r="3588" spans="1:7" x14ac:dyDescent="0.2">
      <c r="A3588" s="342" t="s">
        <v>8</v>
      </c>
      <c r="B3588" s="377"/>
      <c r="C3588" s="19"/>
      <c r="D3588" s="367"/>
      <c r="E3588" s="1167"/>
      <c r="F3588" s="1168"/>
      <c r="G3588" s="378"/>
    </row>
    <row r="3589" spans="1:7" x14ac:dyDescent="0.2">
      <c r="A3589" s="354" t="s">
        <v>37</v>
      </c>
      <c r="B3589" s="358"/>
      <c r="C3589" s="358"/>
      <c r="D3589" s="358"/>
      <c r="E3589" s="379" t="s">
        <v>46</v>
      </c>
      <c r="F3589" s="380"/>
      <c r="G3589" s="378" t="s">
        <v>50</v>
      </c>
    </row>
    <row r="3590" spans="1:7" x14ac:dyDescent="0.2">
      <c r="A3590" s="368"/>
      <c r="B3590" s="369"/>
      <c r="C3590" s="370"/>
      <c r="D3590" s="370"/>
      <c r="E3590" s="1169"/>
      <c r="F3590" s="1170"/>
      <c r="G3590" s="381"/>
    </row>
    <row r="3591" spans="1:7" ht="26.25" thickBot="1" x14ac:dyDescent="0.25">
      <c r="A3591" s="210" t="s">
        <v>47</v>
      </c>
      <c r="B3591" s="28" t="s">
        <v>23</v>
      </c>
      <c r="C3591" s="28" t="s">
        <v>34</v>
      </c>
      <c r="D3591" s="110" t="s">
        <v>53</v>
      </c>
      <c r="E3591" s="114" t="s">
        <v>54</v>
      </c>
      <c r="F3591" s="111" t="s">
        <v>55</v>
      </c>
      <c r="G3591" s="112" t="s">
        <v>35</v>
      </c>
    </row>
    <row r="3592" spans="1:7" ht="13.5" thickTop="1" x14ac:dyDescent="0.2">
      <c r="A3592" s="760" t="s">
        <v>8</v>
      </c>
      <c r="B3592" s="761"/>
      <c r="C3592" s="761" t="s">
        <v>8</v>
      </c>
      <c r="D3592" s="762" t="s">
        <v>2946</v>
      </c>
      <c r="E3592" s="748" t="s">
        <v>8</v>
      </c>
      <c r="F3592" s="763" t="s">
        <v>8</v>
      </c>
      <c r="G3592" s="764" t="s">
        <v>8</v>
      </c>
    </row>
    <row r="3593" spans="1:7" x14ac:dyDescent="0.2">
      <c r="A3593" s="760">
        <v>1</v>
      </c>
      <c r="B3593" s="761"/>
      <c r="C3593" s="346" t="s">
        <v>149</v>
      </c>
      <c r="D3593" s="747" t="s">
        <v>2947</v>
      </c>
      <c r="E3593" s="750">
        <v>95</v>
      </c>
      <c r="F3593" s="753">
        <v>99</v>
      </c>
      <c r="G3593" s="764">
        <f>F3593*E3593</f>
        <v>9405</v>
      </c>
    </row>
    <row r="3594" spans="1:7" x14ac:dyDescent="0.2">
      <c r="A3594" s="345">
        <v>2</v>
      </c>
      <c r="B3594" s="520"/>
      <c r="C3594" s="346" t="s">
        <v>149</v>
      </c>
      <c r="D3594" s="747" t="s">
        <v>2948</v>
      </c>
      <c r="E3594" s="750">
        <v>95</v>
      </c>
      <c r="F3594" s="753">
        <v>175</v>
      </c>
      <c r="G3594" s="353">
        <f>F3594*E3594</f>
        <v>16625</v>
      </c>
    </row>
    <row r="3595" spans="1:7" x14ac:dyDescent="0.2">
      <c r="A3595" s="566"/>
      <c r="B3595" s="668"/>
      <c r="C3595" s="656"/>
      <c r="D3595" s="657"/>
      <c r="E3595" s="758"/>
      <c r="F3595" s="811"/>
      <c r="G3595" s="578"/>
    </row>
    <row r="3596" spans="1:7" x14ac:dyDescent="0.2">
      <c r="A3596" s="806"/>
      <c r="B3596" s="807"/>
      <c r="C3596" s="807"/>
      <c r="D3596" s="762"/>
      <c r="E3596" s="808"/>
      <c r="F3596" s="809"/>
      <c r="G3596" s="810"/>
    </row>
    <row r="3597" spans="1:7" x14ac:dyDescent="0.2">
      <c r="A3597" s="760"/>
      <c r="B3597" s="761"/>
      <c r="C3597" s="761"/>
      <c r="D3597" s="762"/>
      <c r="E3597" s="748"/>
      <c r="F3597" s="763"/>
      <c r="G3597" s="764"/>
    </row>
    <row r="3598" spans="1:7" x14ac:dyDescent="0.2">
      <c r="A3598" s="760"/>
      <c r="B3598" s="761"/>
      <c r="C3598" s="761"/>
      <c r="D3598" s="762"/>
      <c r="E3598" s="748"/>
      <c r="F3598" s="763"/>
      <c r="G3598" s="764"/>
    </row>
    <row r="3599" spans="1:7" x14ac:dyDescent="0.2">
      <c r="A3599" s="760"/>
      <c r="B3599" s="761"/>
      <c r="C3599" s="761"/>
      <c r="D3599" s="784"/>
      <c r="E3599" s="748"/>
      <c r="F3599" s="763"/>
      <c r="G3599" s="764"/>
    </row>
    <row r="3600" spans="1:7" x14ac:dyDescent="0.2">
      <c r="A3600" s="345"/>
      <c r="B3600" s="520"/>
      <c r="C3600" s="346"/>
      <c r="D3600" s="747"/>
      <c r="E3600" s="750"/>
      <c r="F3600" s="753"/>
      <c r="G3600" s="353"/>
    </row>
    <row r="3601" spans="1:7" x14ac:dyDescent="0.2">
      <c r="A3601" s="345"/>
      <c r="B3601" s="382"/>
      <c r="C3601" s="352"/>
      <c r="D3601" s="351"/>
      <c r="E3601" s="388"/>
      <c r="F3601" s="563"/>
      <c r="G3601" s="353"/>
    </row>
    <row r="3602" spans="1:7" x14ac:dyDescent="0.2">
      <c r="A3602" s="345"/>
      <c r="B3602" s="755"/>
      <c r="C3602" s="756"/>
      <c r="D3602" s="757"/>
      <c r="E3602" s="758"/>
      <c r="F3602" s="759"/>
      <c r="G3602" s="353"/>
    </row>
    <row r="3603" spans="1:7" x14ac:dyDescent="0.2">
      <c r="A3603" s="345"/>
      <c r="B3603" s="755"/>
      <c r="C3603" s="756"/>
      <c r="D3603" s="757"/>
      <c r="E3603" s="758"/>
      <c r="F3603" s="759"/>
      <c r="G3603" s="353"/>
    </row>
    <row r="3604" spans="1:7" x14ac:dyDescent="0.2">
      <c r="A3604" s="345"/>
      <c r="B3604" s="382"/>
      <c r="C3604" s="352"/>
      <c r="D3604" s="785"/>
      <c r="E3604" s="395"/>
      <c r="F3604" s="432"/>
      <c r="G3604" s="353"/>
    </row>
    <row r="3605" spans="1:7" x14ac:dyDescent="0.2">
      <c r="A3605" s="345"/>
      <c r="B3605" s="394"/>
      <c r="C3605" s="352"/>
      <c r="D3605" s="357"/>
      <c r="E3605" s="395"/>
      <c r="F3605" s="432"/>
      <c r="G3605" s="353"/>
    </row>
    <row r="3606" spans="1:7" x14ac:dyDescent="0.2">
      <c r="A3606" s="345"/>
      <c r="B3606" s="397"/>
      <c r="C3606" s="352"/>
      <c r="D3606" s="357"/>
      <c r="E3606" s="398"/>
      <c r="F3606" s="432"/>
      <c r="G3606" s="353"/>
    </row>
    <row r="3607" spans="1:7" x14ac:dyDescent="0.2">
      <c r="A3607" s="345"/>
      <c r="B3607" s="397"/>
      <c r="C3607" s="352"/>
      <c r="D3607" s="365"/>
      <c r="E3607" s="398"/>
      <c r="F3607" s="432"/>
      <c r="G3607" s="353"/>
    </row>
    <row r="3608" spans="1:7" x14ac:dyDescent="0.2">
      <c r="A3608" s="345"/>
      <c r="B3608" s="382"/>
      <c r="C3608" s="352"/>
      <c r="D3608" s="365"/>
      <c r="E3608" s="388"/>
      <c r="F3608" s="432"/>
      <c r="G3608" s="353"/>
    </row>
    <row r="3609" spans="1:7" x14ac:dyDescent="0.2">
      <c r="A3609" s="345"/>
      <c r="B3609" s="382"/>
      <c r="C3609" s="352"/>
      <c r="D3609" s="364"/>
      <c r="E3609" s="398"/>
      <c r="F3609" s="432"/>
      <c r="G3609" s="353"/>
    </row>
    <row r="3610" spans="1:7" x14ac:dyDescent="0.2">
      <c r="A3610" s="345"/>
      <c r="B3610" s="394"/>
      <c r="C3610" s="352"/>
      <c r="D3610" s="365"/>
      <c r="E3610" s="395"/>
      <c r="F3610" s="561"/>
      <c r="G3610" s="353"/>
    </row>
    <row r="3611" spans="1:7" x14ac:dyDescent="0.2">
      <c r="A3611" s="345"/>
      <c r="B3611" s="389"/>
      <c r="C3611" s="352"/>
      <c r="D3611" s="365"/>
      <c r="E3611" s="395"/>
      <c r="F3611" s="561"/>
      <c r="G3611" s="353"/>
    </row>
    <row r="3612" spans="1:7" x14ac:dyDescent="0.2">
      <c r="A3612" s="345"/>
      <c r="B3612" s="382"/>
      <c r="C3612" s="352"/>
      <c r="D3612" s="357"/>
      <c r="E3612" s="395"/>
      <c r="F3612" s="561"/>
      <c r="G3612" s="353"/>
    </row>
    <row r="3613" spans="1:7" x14ac:dyDescent="0.2">
      <c r="A3613" s="345"/>
      <c r="B3613" s="382"/>
      <c r="C3613" s="352"/>
      <c r="D3613" s="365"/>
      <c r="E3613" s="395"/>
      <c r="F3613" s="561"/>
      <c r="G3613" s="353"/>
    </row>
    <row r="3614" spans="1:7" x14ac:dyDescent="0.2">
      <c r="A3614" s="345"/>
      <c r="B3614" s="382"/>
      <c r="C3614" s="352"/>
      <c r="D3614" s="365"/>
      <c r="E3614" s="395"/>
      <c r="F3614" s="561"/>
      <c r="G3614" s="353"/>
    </row>
    <row r="3615" spans="1:7" x14ac:dyDescent="0.2">
      <c r="A3615" s="345"/>
      <c r="B3615" s="382"/>
      <c r="C3615" s="352"/>
      <c r="D3615" s="365"/>
      <c r="E3615" s="395"/>
      <c r="F3615" s="561"/>
      <c r="G3615" s="353"/>
    </row>
    <row r="3616" spans="1:7" x14ac:dyDescent="0.2">
      <c r="A3616" s="345"/>
      <c r="B3616" s="382"/>
      <c r="C3616" s="352"/>
      <c r="D3616" s="365"/>
      <c r="E3616" s="395"/>
      <c r="F3616" s="561"/>
      <c r="G3616" s="353"/>
    </row>
    <row r="3617" spans="1:7" x14ac:dyDescent="0.2">
      <c r="A3617" s="345"/>
      <c r="B3617" s="382"/>
      <c r="C3617" s="352"/>
      <c r="D3617" s="357"/>
      <c r="E3617" s="388"/>
      <c r="F3617" s="432"/>
      <c r="G3617" s="353"/>
    </row>
    <row r="3618" spans="1:7" x14ac:dyDescent="0.2">
      <c r="A3618" s="345"/>
      <c r="B3618" s="382"/>
      <c r="C3618" s="352"/>
      <c r="D3618" s="364"/>
      <c r="E3618" s="398"/>
      <c r="F3618" s="432"/>
      <c r="G3618" s="353"/>
    </row>
    <row r="3619" spans="1:7" x14ac:dyDescent="0.2">
      <c r="A3619" s="345"/>
      <c r="B3619" s="382"/>
      <c r="C3619" s="352"/>
      <c r="D3619" s="400"/>
      <c r="E3619" s="390"/>
      <c r="F3619" s="432"/>
      <c r="G3619" s="353"/>
    </row>
    <row r="3620" spans="1:7" x14ac:dyDescent="0.2">
      <c r="A3620" s="345"/>
      <c r="B3620" s="382"/>
      <c r="C3620" s="352"/>
      <c r="D3620" s="400"/>
      <c r="E3620" s="390"/>
      <c r="F3620" s="432"/>
      <c r="G3620" s="353"/>
    </row>
    <row r="3621" spans="1:7" x14ac:dyDescent="0.2">
      <c r="A3621" s="345"/>
      <c r="B3621" s="382"/>
      <c r="C3621" s="403"/>
      <c r="D3621" s="400"/>
      <c r="E3621" s="404"/>
      <c r="F3621" s="562"/>
      <c r="G3621" s="353"/>
    </row>
    <row r="3622" spans="1:7" x14ac:dyDescent="0.2">
      <c r="A3622" s="345"/>
      <c r="B3622" s="382"/>
      <c r="C3622" s="352"/>
      <c r="D3622" s="364"/>
      <c r="E3622" s="388"/>
      <c r="F3622" s="563"/>
      <c r="G3622" s="353"/>
    </row>
    <row r="3623" spans="1:7" x14ac:dyDescent="0.2">
      <c r="A3623" s="345"/>
      <c r="B3623" s="382"/>
      <c r="C3623" s="352"/>
      <c r="D3623" s="364"/>
      <c r="E3623" s="388"/>
      <c r="F3623" s="563"/>
      <c r="G3623" s="353"/>
    </row>
    <row r="3624" spans="1:7" x14ac:dyDescent="0.2">
      <c r="A3624" s="345"/>
      <c r="B3624" s="382"/>
      <c r="C3624" s="352"/>
      <c r="D3624" s="781"/>
      <c r="E3624" s="388"/>
      <c r="F3624" s="387"/>
      <c r="G3624" s="353"/>
    </row>
    <row r="3625" spans="1:7" x14ac:dyDescent="0.2">
      <c r="A3625" s="566"/>
      <c r="B3625" s="382"/>
      <c r="C3625" s="352"/>
      <c r="D3625" s="364"/>
      <c r="E3625" s="388"/>
      <c r="F3625" s="387"/>
      <c r="G3625" s="353"/>
    </row>
    <row r="3626" spans="1:7" ht="13.5" thickBot="1" x14ac:dyDescent="0.25">
      <c r="A3626" s="564"/>
      <c r="B3626" s="408"/>
      <c r="C3626" s="409"/>
      <c r="D3626" s="409"/>
      <c r="E3626" s="408"/>
      <c r="F3626" s="49" t="s">
        <v>15</v>
      </c>
      <c r="G3626" s="213">
        <f>SUM(G3592:G3625)</f>
        <v>26030</v>
      </c>
    </row>
    <row r="3627" spans="1:7" ht="13.5" thickTop="1" x14ac:dyDescent="0.2">
      <c r="A3627" s="1149" t="s">
        <v>2945</v>
      </c>
      <c r="B3627" s="1186"/>
      <c r="C3627" s="1186"/>
      <c r="D3627" s="1186"/>
      <c r="E3627" s="1186"/>
      <c r="F3627" s="1186"/>
      <c r="G3627" s="1187"/>
    </row>
    <row r="3628" spans="1:7" ht="13.5" thickBot="1" x14ac:dyDescent="0.25">
      <c r="A3628" s="359"/>
      <c r="B3628" s="355"/>
      <c r="C3628" s="355" t="s">
        <v>8</v>
      </c>
      <c r="D3628" s="360"/>
      <c r="E3628" s="355"/>
      <c r="F3628" s="361"/>
      <c r="G3628" s="362"/>
    </row>
    <row r="3629" spans="1:7" ht="13.5" thickTop="1" x14ac:dyDescent="0.2">
      <c r="A3629" s="1176"/>
      <c r="B3629" s="1177"/>
      <c r="C3629" s="1177"/>
      <c r="D3629" s="414" t="s">
        <v>11</v>
      </c>
      <c r="E3629" s="1178" t="s">
        <v>12</v>
      </c>
      <c r="F3629" s="1178"/>
      <c r="G3629" s="1179"/>
    </row>
    <row r="3630" spans="1:7" x14ac:dyDescent="0.2">
      <c r="A3630" s="1161" t="s">
        <v>17</v>
      </c>
      <c r="B3630" s="1162"/>
      <c r="C3630" s="1162"/>
      <c r="D3630" s="415"/>
      <c r="E3630" s="1180"/>
      <c r="F3630" s="1181"/>
      <c r="G3630" s="1182"/>
    </row>
    <row r="3631" spans="1:7" x14ac:dyDescent="0.2">
      <c r="A3631" s="1161" t="s">
        <v>38</v>
      </c>
      <c r="B3631" s="1162"/>
      <c r="C3631" s="1162"/>
      <c r="D3631" s="73" t="s">
        <v>478</v>
      </c>
      <c r="E3631" s="1139" t="s">
        <v>142</v>
      </c>
      <c r="F3631" s="1139"/>
      <c r="G3631" s="1140"/>
    </row>
    <row r="3632" spans="1:7" ht="13.5" thickBot="1" x14ac:dyDescent="0.25">
      <c r="A3632" s="1163" t="s">
        <v>39</v>
      </c>
      <c r="B3632" s="1164"/>
      <c r="C3632" s="1164"/>
      <c r="D3632" s="565" t="s">
        <v>479</v>
      </c>
      <c r="E3632" s="1165" t="s">
        <v>0</v>
      </c>
      <c r="F3632" s="1165"/>
      <c r="G3632" s="1166"/>
    </row>
    <row r="3633" spans="1:7" ht="16.5" x14ac:dyDescent="0.25">
      <c r="A3633" s="1152" t="s">
        <v>29</v>
      </c>
      <c r="B3633" s="1153"/>
      <c r="C3633" s="1153"/>
      <c r="D3633" s="1153"/>
      <c r="E3633" s="1153"/>
      <c r="F3633" s="1153"/>
      <c r="G3633" s="1154"/>
    </row>
    <row r="3634" spans="1:7" x14ac:dyDescent="0.2">
      <c r="A3634" s="1155" t="s">
        <v>48</v>
      </c>
      <c r="B3634" s="1156"/>
      <c r="C3634" s="1156"/>
      <c r="D3634" s="1156"/>
      <c r="E3634" s="1156"/>
      <c r="F3634" s="1156"/>
      <c r="G3634" s="1157"/>
    </row>
    <row r="3635" spans="1:7" x14ac:dyDescent="0.2">
      <c r="A3635" s="1183" t="s">
        <v>49</v>
      </c>
      <c r="B3635" s="1184"/>
      <c r="C3635" s="1184"/>
      <c r="D3635" s="1184"/>
      <c r="E3635" s="1184"/>
      <c r="F3635" s="1184"/>
      <c r="G3635" s="1185"/>
    </row>
    <row r="3636" spans="1:7" x14ac:dyDescent="0.2">
      <c r="A3636" s="368"/>
      <c r="B3636" s="369"/>
      <c r="C3636" s="370"/>
      <c r="D3636" s="371"/>
      <c r="E3636" s="369"/>
      <c r="F3636" s="372"/>
      <c r="G3636" s="373" t="s">
        <v>20</v>
      </c>
    </row>
    <row r="3637" spans="1:7" x14ac:dyDescent="0.2">
      <c r="A3637" s="374" t="s">
        <v>1</v>
      </c>
      <c r="B3637" s="375"/>
      <c r="C3637" s="14" t="s">
        <v>36</v>
      </c>
      <c r="D3637" s="375"/>
      <c r="E3637" s="343" t="s">
        <v>3184</v>
      </c>
      <c r="F3637" s="376"/>
      <c r="G3637" s="344" t="s">
        <v>2407</v>
      </c>
    </row>
    <row r="3638" spans="1:7" x14ac:dyDescent="0.2">
      <c r="A3638" s="342" t="s">
        <v>8</v>
      </c>
      <c r="B3638" s="377"/>
      <c r="C3638" s="19"/>
      <c r="D3638" s="367"/>
      <c r="E3638" s="1167"/>
      <c r="F3638" s="1168"/>
      <c r="G3638" s="378"/>
    </row>
    <row r="3639" spans="1:7" x14ac:dyDescent="0.2">
      <c r="A3639" s="354" t="s">
        <v>37</v>
      </c>
      <c r="B3639" s="358"/>
      <c r="C3639" s="358"/>
      <c r="D3639" s="358"/>
      <c r="E3639" s="379" t="s">
        <v>46</v>
      </c>
      <c r="F3639" s="380"/>
      <c r="G3639" s="378" t="s">
        <v>50</v>
      </c>
    </row>
    <row r="3640" spans="1:7" x14ac:dyDescent="0.2">
      <c r="A3640" s="368"/>
      <c r="B3640" s="369"/>
      <c r="C3640" s="370"/>
      <c r="D3640" s="370"/>
      <c r="E3640" s="1169"/>
      <c r="F3640" s="1170"/>
      <c r="G3640" s="381"/>
    </row>
    <row r="3641" spans="1:7" ht="26.25" thickBot="1" x14ac:dyDescent="0.25">
      <c r="A3641" s="210" t="s">
        <v>47</v>
      </c>
      <c r="B3641" s="28" t="s">
        <v>23</v>
      </c>
      <c r="C3641" s="28" t="s">
        <v>34</v>
      </c>
      <c r="D3641" s="110" t="s">
        <v>53</v>
      </c>
      <c r="E3641" s="114" t="s">
        <v>54</v>
      </c>
      <c r="F3641" s="111" t="s">
        <v>55</v>
      </c>
      <c r="G3641" s="112" t="s">
        <v>35</v>
      </c>
    </row>
    <row r="3642" spans="1:7" ht="13.5" thickTop="1" x14ac:dyDescent="0.2">
      <c r="A3642" s="760" t="s">
        <v>8</v>
      </c>
      <c r="B3642" s="761"/>
      <c r="C3642" s="761" t="s">
        <v>8</v>
      </c>
      <c r="D3642" s="762" t="s">
        <v>2946</v>
      </c>
      <c r="E3642" s="748" t="s">
        <v>8</v>
      </c>
      <c r="F3642" s="763" t="s">
        <v>8</v>
      </c>
      <c r="G3642" s="764" t="s">
        <v>8</v>
      </c>
    </row>
    <row r="3643" spans="1:7" x14ac:dyDescent="0.2">
      <c r="A3643" s="760">
        <v>1</v>
      </c>
      <c r="B3643" s="761"/>
      <c r="C3643" s="346" t="s">
        <v>149</v>
      </c>
      <c r="D3643" s="747" t="s">
        <v>2947</v>
      </c>
      <c r="E3643" s="750">
        <v>92</v>
      </c>
      <c r="F3643" s="753">
        <v>99</v>
      </c>
      <c r="G3643" s="764">
        <f>F3643*E3643</f>
        <v>9108</v>
      </c>
    </row>
    <row r="3644" spans="1:7" x14ac:dyDescent="0.2">
      <c r="A3644" s="345">
        <v>2</v>
      </c>
      <c r="B3644" s="520"/>
      <c r="C3644" s="346" t="s">
        <v>149</v>
      </c>
      <c r="D3644" s="747" t="s">
        <v>2948</v>
      </c>
      <c r="E3644" s="750">
        <v>92</v>
      </c>
      <c r="F3644" s="753">
        <v>175</v>
      </c>
      <c r="G3644" s="353">
        <f>F3644*E3644</f>
        <v>16100</v>
      </c>
    </row>
    <row r="3645" spans="1:7" x14ac:dyDescent="0.2">
      <c r="A3645" s="566"/>
      <c r="B3645" s="668"/>
      <c r="C3645" s="656"/>
      <c r="D3645" s="657"/>
      <c r="E3645" s="758"/>
      <c r="F3645" s="811"/>
      <c r="G3645" s="578"/>
    </row>
    <row r="3646" spans="1:7" x14ac:dyDescent="0.2">
      <c r="A3646" s="806"/>
      <c r="B3646" s="807"/>
      <c r="C3646" s="807"/>
      <c r="D3646" s="762"/>
      <c r="E3646" s="808"/>
      <c r="F3646" s="809"/>
      <c r="G3646" s="810"/>
    </row>
    <row r="3647" spans="1:7" x14ac:dyDescent="0.2">
      <c r="A3647" s="760"/>
      <c r="B3647" s="761"/>
      <c r="C3647" s="761"/>
      <c r="D3647" s="762"/>
      <c r="E3647" s="748"/>
      <c r="F3647" s="763"/>
      <c r="G3647" s="764"/>
    </row>
    <row r="3648" spans="1:7" x14ac:dyDescent="0.2">
      <c r="A3648" s="760"/>
      <c r="B3648" s="761"/>
      <c r="C3648" s="761"/>
      <c r="D3648" s="762"/>
      <c r="E3648" s="748"/>
      <c r="F3648" s="763"/>
      <c r="G3648" s="764"/>
    </row>
    <row r="3649" spans="1:7" x14ac:dyDescent="0.2">
      <c r="A3649" s="760"/>
      <c r="B3649" s="761"/>
      <c r="C3649" s="761"/>
      <c r="D3649" s="784"/>
      <c r="E3649" s="748"/>
      <c r="F3649" s="763"/>
      <c r="G3649" s="764"/>
    </row>
    <row r="3650" spans="1:7" x14ac:dyDescent="0.2">
      <c r="A3650" s="345"/>
      <c r="B3650" s="520"/>
      <c r="C3650" s="346"/>
      <c r="D3650" s="747"/>
      <c r="E3650" s="750"/>
      <c r="F3650" s="753"/>
      <c r="G3650" s="353"/>
    </row>
    <row r="3651" spans="1:7" x14ac:dyDescent="0.2">
      <c r="A3651" s="345"/>
      <c r="B3651" s="382"/>
      <c r="C3651" s="352"/>
      <c r="D3651" s="351"/>
      <c r="E3651" s="388"/>
      <c r="F3651" s="563"/>
      <c r="G3651" s="353"/>
    </row>
    <row r="3652" spans="1:7" x14ac:dyDescent="0.2">
      <c r="A3652" s="345"/>
      <c r="B3652" s="755"/>
      <c r="C3652" s="756"/>
      <c r="D3652" s="757"/>
      <c r="E3652" s="758"/>
      <c r="F3652" s="759"/>
      <c r="G3652" s="353"/>
    </row>
    <row r="3653" spans="1:7" x14ac:dyDescent="0.2">
      <c r="A3653" s="345"/>
      <c r="B3653" s="755"/>
      <c r="C3653" s="756"/>
      <c r="D3653" s="757"/>
      <c r="E3653" s="758"/>
      <c r="F3653" s="759"/>
      <c r="G3653" s="353"/>
    </row>
    <row r="3654" spans="1:7" x14ac:dyDescent="0.2">
      <c r="A3654" s="345"/>
      <c r="B3654" s="382"/>
      <c r="C3654" s="352"/>
      <c r="D3654" s="785"/>
      <c r="E3654" s="395"/>
      <c r="F3654" s="432"/>
      <c r="G3654" s="353"/>
    </row>
    <row r="3655" spans="1:7" x14ac:dyDescent="0.2">
      <c r="A3655" s="345"/>
      <c r="B3655" s="394"/>
      <c r="C3655" s="352"/>
      <c r="D3655" s="357"/>
      <c r="E3655" s="395"/>
      <c r="F3655" s="432"/>
      <c r="G3655" s="353"/>
    </row>
    <row r="3656" spans="1:7" x14ac:dyDescent="0.2">
      <c r="A3656" s="345"/>
      <c r="B3656" s="397"/>
      <c r="C3656" s="352"/>
      <c r="D3656" s="357"/>
      <c r="E3656" s="398"/>
      <c r="F3656" s="432"/>
      <c r="G3656" s="353"/>
    </row>
    <row r="3657" spans="1:7" x14ac:dyDescent="0.2">
      <c r="A3657" s="345"/>
      <c r="B3657" s="397"/>
      <c r="C3657" s="352"/>
      <c r="D3657" s="365"/>
      <c r="E3657" s="398"/>
      <c r="F3657" s="432"/>
      <c r="G3657" s="353"/>
    </row>
    <row r="3658" spans="1:7" x14ac:dyDescent="0.2">
      <c r="A3658" s="345"/>
      <c r="B3658" s="382"/>
      <c r="C3658" s="352"/>
      <c r="D3658" s="365"/>
      <c r="E3658" s="388"/>
      <c r="F3658" s="432"/>
      <c r="G3658" s="353"/>
    </row>
    <row r="3659" spans="1:7" x14ac:dyDescent="0.2">
      <c r="A3659" s="345"/>
      <c r="B3659" s="382"/>
      <c r="C3659" s="352"/>
      <c r="D3659" s="364"/>
      <c r="E3659" s="398"/>
      <c r="F3659" s="432"/>
      <c r="G3659" s="353"/>
    </row>
    <row r="3660" spans="1:7" x14ac:dyDescent="0.2">
      <c r="A3660" s="345"/>
      <c r="B3660" s="394"/>
      <c r="C3660" s="352"/>
      <c r="D3660" s="365"/>
      <c r="E3660" s="395"/>
      <c r="F3660" s="561"/>
      <c r="G3660" s="353"/>
    </row>
    <row r="3661" spans="1:7" x14ac:dyDescent="0.2">
      <c r="A3661" s="345"/>
      <c r="B3661" s="389"/>
      <c r="C3661" s="352"/>
      <c r="D3661" s="365"/>
      <c r="E3661" s="395"/>
      <c r="F3661" s="561"/>
      <c r="G3661" s="353"/>
    </row>
    <row r="3662" spans="1:7" x14ac:dyDescent="0.2">
      <c r="A3662" s="345"/>
      <c r="B3662" s="382"/>
      <c r="C3662" s="352"/>
      <c r="D3662" s="357"/>
      <c r="E3662" s="395"/>
      <c r="F3662" s="561"/>
      <c r="G3662" s="353"/>
    </row>
    <row r="3663" spans="1:7" x14ac:dyDescent="0.2">
      <c r="A3663" s="345"/>
      <c r="B3663" s="382"/>
      <c r="C3663" s="352"/>
      <c r="D3663" s="365"/>
      <c r="E3663" s="395"/>
      <c r="F3663" s="561"/>
      <c r="G3663" s="353"/>
    </row>
    <row r="3664" spans="1:7" x14ac:dyDescent="0.2">
      <c r="A3664" s="345"/>
      <c r="B3664" s="382"/>
      <c r="C3664" s="352"/>
      <c r="E3664" s="395"/>
      <c r="F3664" s="561"/>
      <c r="G3664" s="353"/>
    </row>
    <row r="3665" spans="1:14" x14ac:dyDescent="0.2">
      <c r="A3665" s="345"/>
      <c r="B3665" s="382"/>
      <c r="C3665" s="352"/>
      <c r="D3665" s="365"/>
      <c r="E3665" s="395"/>
      <c r="F3665" s="561"/>
      <c r="G3665" s="353"/>
    </row>
    <row r="3666" spans="1:14" x14ac:dyDescent="0.2">
      <c r="A3666" s="345"/>
      <c r="B3666" s="382"/>
      <c r="C3666" s="352"/>
      <c r="D3666" s="365"/>
      <c r="E3666" s="395"/>
      <c r="F3666" s="561"/>
      <c r="G3666" s="353"/>
    </row>
    <row r="3667" spans="1:14" x14ac:dyDescent="0.2">
      <c r="A3667" s="345"/>
      <c r="B3667" s="382"/>
      <c r="C3667" s="352"/>
      <c r="D3667" s="357"/>
      <c r="E3667" s="388"/>
      <c r="F3667" s="432"/>
      <c r="G3667" s="353"/>
    </row>
    <row r="3668" spans="1:14" x14ac:dyDescent="0.2">
      <c r="A3668" s="345"/>
      <c r="B3668" s="382"/>
      <c r="C3668" s="352"/>
      <c r="D3668" s="364"/>
      <c r="E3668" s="398"/>
      <c r="F3668" s="432"/>
      <c r="G3668" s="353"/>
    </row>
    <row r="3669" spans="1:14" x14ac:dyDescent="0.2">
      <c r="A3669" s="345"/>
      <c r="B3669" s="382"/>
      <c r="C3669" s="352"/>
      <c r="D3669" s="400"/>
      <c r="E3669" s="390"/>
      <c r="F3669" s="432"/>
      <c r="G3669" s="353"/>
      <c r="N3669" s="214"/>
    </row>
    <row r="3670" spans="1:14" x14ac:dyDescent="0.2">
      <c r="A3670" s="345"/>
      <c r="B3670" s="382"/>
      <c r="C3670" s="352"/>
      <c r="D3670" s="400"/>
      <c r="E3670" s="390"/>
      <c r="F3670" s="432"/>
      <c r="G3670" s="353"/>
      <c r="N3670" s="214"/>
    </row>
    <row r="3671" spans="1:14" x14ac:dyDescent="0.2">
      <c r="A3671" s="345"/>
      <c r="B3671" s="382"/>
      <c r="C3671" s="403"/>
      <c r="D3671" s="400"/>
      <c r="E3671" s="404"/>
      <c r="F3671" s="562"/>
      <c r="G3671" s="353"/>
      <c r="N3671" s="214"/>
    </row>
    <row r="3672" spans="1:14" x14ac:dyDescent="0.2">
      <c r="A3672" s="345"/>
      <c r="B3672" s="382"/>
      <c r="C3672" s="352"/>
      <c r="D3672" s="364"/>
      <c r="E3672" s="388"/>
      <c r="F3672" s="563"/>
      <c r="G3672" s="353"/>
      <c r="N3672" s="418"/>
    </row>
    <row r="3673" spans="1:14" x14ac:dyDescent="0.2">
      <c r="A3673" s="345"/>
      <c r="B3673" s="382"/>
      <c r="C3673" s="352"/>
      <c r="D3673" s="364"/>
      <c r="E3673" s="388"/>
      <c r="F3673" s="563"/>
      <c r="G3673" s="353"/>
      <c r="N3673" s="215"/>
    </row>
    <row r="3674" spans="1:14" x14ac:dyDescent="0.2">
      <c r="A3674" s="345"/>
      <c r="B3674" s="382"/>
      <c r="C3674" s="352"/>
      <c r="D3674" s="781"/>
      <c r="E3674" s="388"/>
      <c r="F3674" s="387"/>
      <c r="G3674" s="353"/>
      <c r="N3674" s="419"/>
    </row>
    <row r="3675" spans="1:14" x14ac:dyDescent="0.2">
      <c r="A3675" s="566"/>
      <c r="B3675" s="382"/>
      <c r="C3675" s="352"/>
      <c r="D3675" s="364"/>
      <c r="E3675" s="388"/>
      <c r="F3675" s="387"/>
      <c r="G3675" s="353"/>
    </row>
    <row r="3676" spans="1:14" ht="13.5" thickBot="1" x14ac:dyDescent="0.25">
      <c r="A3676" s="564"/>
      <c r="B3676" s="408"/>
      <c r="C3676" s="409"/>
      <c r="D3676" s="409"/>
      <c r="E3676" s="408"/>
      <c r="F3676" s="49" t="s">
        <v>15</v>
      </c>
      <c r="G3676" s="213">
        <f>SUM(G3643:G3675)</f>
        <v>25208</v>
      </c>
      <c r="N3676" s="215"/>
    </row>
    <row r="3677" spans="1:14" ht="13.5" thickTop="1" x14ac:dyDescent="0.2">
      <c r="A3677" s="1149" t="s">
        <v>2951</v>
      </c>
      <c r="B3677" s="1186"/>
      <c r="C3677" s="1186"/>
      <c r="D3677" s="1186"/>
      <c r="E3677" s="1186"/>
      <c r="F3677" s="1186"/>
      <c r="G3677" s="1187"/>
    </row>
    <row r="3678" spans="1:14" ht="13.5" thickBot="1" x14ac:dyDescent="0.25">
      <c r="A3678" s="359"/>
      <c r="B3678" s="355"/>
      <c r="C3678" s="355" t="s">
        <v>8</v>
      </c>
      <c r="D3678" s="360"/>
      <c r="E3678" s="355"/>
      <c r="F3678" s="361"/>
      <c r="G3678" s="362"/>
    </row>
    <row r="3679" spans="1:14" ht="13.5" thickTop="1" x14ac:dyDescent="0.2">
      <c r="A3679" s="1176"/>
      <c r="B3679" s="1177"/>
      <c r="C3679" s="1177"/>
      <c r="D3679" s="414" t="s">
        <v>11</v>
      </c>
      <c r="E3679" s="1178" t="s">
        <v>12</v>
      </c>
      <c r="F3679" s="1178"/>
      <c r="G3679" s="1179"/>
    </row>
    <row r="3680" spans="1:14" x14ac:dyDescent="0.2">
      <c r="A3680" s="1161" t="s">
        <v>17</v>
      </c>
      <c r="B3680" s="1162"/>
      <c r="C3680" s="1162"/>
      <c r="D3680" s="415"/>
      <c r="E3680" s="1180"/>
      <c r="F3680" s="1181"/>
      <c r="G3680" s="1182"/>
    </row>
    <row r="3681" spans="1:7" x14ac:dyDescent="0.2">
      <c r="A3681" s="1161" t="s">
        <v>38</v>
      </c>
      <c r="B3681" s="1162"/>
      <c r="C3681" s="1162"/>
      <c r="D3681" s="73" t="s">
        <v>478</v>
      </c>
      <c r="E3681" s="1139" t="s">
        <v>142</v>
      </c>
      <c r="F3681" s="1139"/>
      <c r="G3681" s="1140"/>
    </row>
    <row r="3682" spans="1:7" ht="13.5" thickBot="1" x14ac:dyDescent="0.25">
      <c r="A3682" s="1163" t="s">
        <v>39</v>
      </c>
      <c r="B3682" s="1164"/>
      <c r="C3682" s="1164"/>
      <c r="D3682" s="565" t="s">
        <v>479</v>
      </c>
      <c r="E3682" s="1165" t="s">
        <v>0</v>
      </c>
      <c r="F3682" s="1165"/>
      <c r="G3682" s="1166"/>
    </row>
    <row r="3683" spans="1:7" ht="16.5" x14ac:dyDescent="0.25">
      <c r="A3683" s="1152" t="s">
        <v>29</v>
      </c>
      <c r="B3683" s="1153"/>
      <c r="C3683" s="1153"/>
      <c r="D3683" s="1153"/>
      <c r="E3683" s="1153"/>
      <c r="F3683" s="1153"/>
      <c r="G3683" s="1154"/>
    </row>
    <row r="3684" spans="1:7" x14ac:dyDescent="0.2">
      <c r="A3684" s="1155" t="s">
        <v>48</v>
      </c>
      <c r="B3684" s="1156"/>
      <c r="C3684" s="1156"/>
      <c r="D3684" s="1156"/>
      <c r="E3684" s="1156"/>
      <c r="F3684" s="1156"/>
      <c r="G3684" s="1157"/>
    </row>
    <row r="3685" spans="1:7" x14ac:dyDescent="0.2">
      <c r="A3685" s="1158" t="s">
        <v>49</v>
      </c>
      <c r="B3685" s="1159"/>
      <c r="C3685" s="1159"/>
      <c r="D3685" s="1159"/>
      <c r="E3685" s="1159"/>
      <c r="F3685" s="1159"/>
      <c r="G3685" s="1160"/>
    </row>
    <row r="3686" spans="1:7" x14ac:dyDescent="0.2">
      <c r="A3686" s="6"/>
      <c r="B3686" s="99"/>
      <c r="C3686" s="8"/>
      <c r="D3686" s="9"/>
      <c r="E3686" s="99"/>
      <c r="F3686" s="10"/>
      <c r="G3686" s="373" t="s">
        <v>20</v>
      </c>
    </row>
    <row r="3687" spans="1:7" x14ac:dyDescent="0.2">
      <c r="A3687" s="12" t="s">
        <v>1</v>
      </c>
      <c r="B3687" s="13"/>
      <c r="C3687" s="14" t="s">
        <v>36</v>
      </c>
      <c r="D3687" s="13"/>
      <c r="E3687" s="343" t="s">
        <v>3383</v>
      </c>
      <c r="F3687" s="98"/>
      <c r="G3687" s="344" t="s">
        <v>3331</v>
      </c>
    </row>
    <row r="3688" spans="1:7" x14ac:dyDescent="0.2">
      <c r="A3688" s="17" t="s">
        <v>8</v>
      </c>
      <c r="B3688" s="100"/>
      <c r="C3688" s="19"/>
      <c r="D3688" s="4"/>
      <c r="E3688" s="1145"/>
      <c r="F3688" s="1146"/>
      <c r="G3688" s="20"/>
    </row>
    <row r="3689" spans="1:7" x14ac:dyDescent="0.2">
      <c r="A3689" s="21" t="s">
        <v>37</v>
      </c>
      <c r="B3689" s="22"/>
      <c r="C3689" s="22"/>
      <c r="D3689" s="22"/>
      <c r="E3689" s="23" t="s">
        <v>46</v>
      </c>
      <c r="F3689" s="24"/>
      <c r="G3689" s="20" t="s">
        <v>50</v>
      </c>
    </row>
    <row r="3690" spans="1:7" x14ac:dyDescent="0.2">
      <c r="A3690" s="6"/>
      <c r="B3690" s="99"/>
      <c r="C3690" s="8"/>
      <c r="D3690" s="8"/>
      <c r="E3690" s="1147"/>
      <c r="F3690" s="1148"/>
      <c r="G3690" s="25"/>
    </row>
    <row r="3691" spans="1:7" ht="26.25" thickBot="1" x14ac:dyDescent="0.25">
      <c r="A3691" s="210" t="s">
        <v>47</v>
      </c>
      <c r="B3691" s="28" t="s">
        <v>23</v>
      </c>
      <c r="C3691" s="28" t="s">
        <v>34</v>
      </c>
      <c r="D3691" s="110" t="s">
        <v>53</v>
      </c>
      <c r="E3691" s="114" t="s">
        <v>54</v>
      </c>
      <c r="F3691" s="111" t="s">
        <v>55</v>
      </c>
      <c r="G3691" s="112" t="s">
        <v>35</v>
      </c>
    </row>
    <row r="3692" spans="1:7" ht="13.5" thickTop="1" x14ac:dyDescent="0.2">
      <c r="A3692" s="631">
        <v>1</v>
      </c>
      <c r="B3692" s="635"/>
      <c r="C3692" s="635" t="s">
        <v>300</v>
      </c>
      <c r="D3692" s="576" t="s">
        <v>2649</v>
      </c>
      <c r="E3692" s="388">
        <v>45</v>
      </c>
      <c r="F3692" s="752">
        <v>7000</v>
      </c>
      <c r="G3692" s="754">
        <f>F3692*E3692</f>
        <v>315000</v>
      </c>
    </row>
    <row r="3693" spans="1:7" x14ac:dyDescent="0.2">
      <c r="A3693" s="760"/>
      <c r="B3693" s="761"/>
      <c r="C3693" s="761"/>
      <c r="D3693" s="762" t="s">
        <v>795</v>
      </c>
      <c r="E3693" s="748"/>
      <c r="F3693" s="763"/>
      <c r="G3693" s="764"/>
    </row>
    <row r="3694" spans="1:7" x14ac:dyDescent="0.2">
      <c r="A3694" s="760"/>
      <c r="B3694" s="761"/>
      <c r="C3694" s="761"/>
      <c r="D3694" s="762" t="s">
        <v>3015</v>
      </c>
      <c r="E3694" s="748"/>
      <c r="F3694" s="763"/>
      <c r="G3694" s="764"/>
    </row>
    <row r="3695" spans="1:7" x14ac:dyDescent="0.2">
      <c r="A3695" s="760"/>
      <c r="B3695" s="761"/>
      <c r="C3695" s="761"/>
      <c r="D3695" s="762"/>
      <c r="E3695" s="748"/>
      <c r="F3695" s="763"/>
      <c r="G3695" s="764"/>
    </row>
    <row r="3696" spans="1:7" x14ac:dyDescent="0.2">
      <c r="A3696" s="345"/>
      <c r="B3696" s="389"/>
      <c r="C3696" s="352"/>
      <c r="D3696" s="859" t="s">
        <v>433</v>
      </c>
      <c r="E3696" s="390" t="s">
        <v>8</v>
      </c>
      <c r="F3696" s="384" t="s">
        <v>8</v>
      </c>
      <c r="G3696" s="353" t="s">
        <v>8</v>
      </c>
    </row>
    <row r="3697" spans="1:7" x14ac:dyDescent="0.2">
      <c r="A3697" s="345"/>
      <c r="B3697" s="391"/>
      <c r="C3697" s="366"/>
      <c r="D3697" s="757" t="s">
        <v>3016</v>
      </c>
      <c r="E3697" s="388"/>
      <c r="F3697" s="560"/>
      <c r="G3697" s="353"/>
    </row>
    <row r="3698" spans="1:7" x14ac:dyDescent="0.2">
      <c r="A3698" s="345"/>
      <c r="B3698" s="755"/>
      <c r="C3698" s="756"/>
      <c r="D3698" s="682" t="s">
        <v>3017</v>
      </c>
      <c r="E3698" s="758"/>
      <c r="F3698" s="759"/>
      <c r="G3698" s="353"/>
    </row>
    <row r="3699" spans="1:7" x14ac:dyDescent="0.2">
      <c r="A3699" s="345"/>
      <c r="B3699" s="755"/>
      <c r="C3699" s="756"/>
      <c r="D3699" s="357" t="s">
        <v>3018</v>
      </c>
      <c r="E3699" s="758"/>
      <c r="F3699" s="759"/>
      <c r="G3699" s="353"/>
    </row>
    <row r="3700" spans="1:7" x14ac:dyDescent="0.2">
      <c r="A3700" s="345"/>
      <c r="B3700" s="755"/>
      <c r="C3700" s="756"/>
      <c r="D3700" s="357" t="s">
        <v>3019</v>
      </c>
      <c r="E3700" s="758"/>
      <c r="F3700" s="759"/>
      <c r="G3700" s="353"/>
    </row>
    <row r="3701" spans="1:7" x14ac:dyDescent="0.2">
      <c r="A3701" s="345"/>
      <c r="B3701" s="382"/>
      <c r="C3701" s="352"/>
      <c r="D3701" s="365" t="s">
        <v>2958</v>
      </c>
      <c r="E3701" s="395"/>
      <c r="F3701" s="432"/>
      <c r="G3701" s="353"/>
    </row>
    <row r="3702" spans="1:7" x14ac:dyDescent="0.2">
      <c r="A3702" s="345"/>
      <c r="B3702" s="394"/>
      <c r="C3702" s="352"/>
      <c r="D3702" s="365" t="s">
        <v>3020</v>
      </c>
      <c r="E3702" s="395"/>
      <c r="F3702" s="432"/>
      <c r="G3702" s="353"/>
    </row>
    <row r="3703" spans="1:7" x14ac:dyDescent="0.2">
      <c r="A3703" s="345"/>
      <c r="B3703" s="397"/>
      <c r="C3703" s="352"/>
      <c r="D3703" s="339" t="s">
        <v>435</v>
      </c>
      <c r="E3703" s="398"/>
      <c r="F3703" s="432"/>
      <c r="G3703" s="353"/>
    </row>
    <row r="3704" spans="1:7" x14ac:dyDescent="0.2">
      <c r="A3704" s="345"/>
      <c r="B3704" s="397"/>
      <c r="C3704" s="352"/>
      <c r="D3704" s="365" t="s">
        <v>3021</v>
      </c>
      <c r="E3704" s="398"/>
      <c r="F3704" s="432"/>
      <c r="G3704" s="353"/>
    </row>
    <row r="3705" spans="1:7" x14ac:dyDescent="0.2">
      <c r="A3705" s="345"/>
      <c r="B3705" s="382"/>
      <c r="C3705" s="352"/>
      <c r="D3705" s="365" t="s">
        <v>3022</v>
      </c>
      <c r="E3705" s="388"/>
      <c r="F3705" s="432"/>
      <c r="G3705" s="353"/>
    </row>
    <row r="3706" spans="1:7" x14ac:dyDescent="0.2">
      <c r="A3706" s="345"/>
      <c r="B3706" s="382"/>
      <c r="C3706" s="352"/>
      <c r="D3706" s="357" t="s">
        <v>3023</v>
      </c>
      <c r="E3706" s="398"/>
      <c r="F3706" s="432"/>
      <c r="G3706" s="353"/>
    </row>
    <row r="3707" spans="1:7" x14ac:dyDescent="0.2">
      <c r="A3707" s="345"/>
      <c r="B3707" s="394"/>
      <c r="C3707" s="352"/>
      <c r="D3707" s="365" t="s">
        <v>3024</v>
      </c>
      <c r="E3707" s="395"/>
      <c r="F3707" s="561"/>
      <c r="G3707" s="353"/>
    </row>
    <row r="3708" spans="1:7" x14ac:dyDescent="0.2">
      <c r="A3708" s="345"/>
      <c r="B3708" s="389"/>
      <c r="C3708" s="352"/>
      <c r="D3708" s="365" t="s">
        <v>3025</v>
      </c>
      <c r="E3708" s="395"/>
      <c r="F3708" s="561"/>
      <c r="G3708" s="353"/>
    </row>
    <row r="3709" spans="1:7" x14ac:dyDescent="0.2">
      <c r="A3709" s="29"/>
      <c r="B3709" s="101"/>
      <c r="C3709" s="41"/>
      <c r="D3709" s="365" t="s">
        <v>426</v>
      </c>
      <c r="E3709" s="104"/>
      <c r="F3709" s="279"/>
      <c r="G3709" s="353"/>
    </row>
    <row r="3710" spans="1:7" x14ac:dyDescent="0.2">
      <c r="A3710" s="29"/>
      <c r="B3710" s="101"/>
      <c r="C3710" s="352"/>
      <c r="D3710" s="365" t="s">
        <v>3026</v>
      </c>
      <c r="E3710" s="104"/>
      <c r="F3710" s="279"/>
      <c r="G3710" s="353"/>
    </row>
    <row r="3711" spans="1:7" x14ac:dyDescent="0.2">
      <c r="A3711" s="29"/>
      <c r="B3711" s="101"/>
      <c r="C3711" s="352"/>
      <c r="D3711" s="425"/>
      <c r="E3711" s="395" t="s">
        <v>8</v>
      </c>
      <c r="F3711" s="561" t="s">
        <v>8</v>
      </c>
      <c r="G3711" s="353" t="s">
        <v>8</v>
      </c>
    </row>
    <row r="3712" spans="1:7" x14ac:dyDescent="0.2">
      <c r="A3712" s="29"/>
      <c r="B3712" s="646"/>
      <c r="C3712" s="656"/>
      <c r="D3712" s="365" t="s">
        <v>3027</v>
      </c>
      <c r="E3712" s="649"/>
      <c r="F3712" s="789"/>
      <c r="G3712" s="353"/>
    </row>
    <row r="3713" spans="1:7" x14ac:dyDescent="0.2">
      <c r="A3713" s="29"/>
      <c r="B3713" s="101"/>
      <c r="C3713" s="352"/>
      <c r="D3713" s="365" t="s">
        <v>3028</v>
      </c>
      <c r="E3713" s="104"/>
      <c r="F3713" s="279"/>
      <c r="G3713" s="353"/>
    </row>
    <row r="3714" spans="1:7" x14ac:dyDescent="0.2">
      <c r="A3714" s="29"/>
      <c r="B3714" s="101"/>
      <c r="C3714" s="41"/>
      <c r="D3714" s="365"/>
      <c r="E3714" s="104"/>
      <c r="F3714" s="279"/>
      <c r="G3714" s="353"/>
    </row>
    <row r="3715" spans="1:7" x14ac:dyDescent="0.2">
      <c r="A3715" s="29"/>
      <c r="B3715" s="101"/>
      <c r="C3715" s="352"/>
      <c r="D3715" s="357" t="s">
        <v>3029</v>
      </c>
      <c r="E3715" s="108"/>
      <c r="F3715" s="69"/>
      <c r="G3715" s="353"/>
    </row>
    <row r="3716" spans="1:7" x14ac:dyDescent="0.2">
      <c r="A3716" s="29"/>
      <c r="B3716" s="101"/>
      <c r="C3716" s="41"/>
      <c r="D3716" s="364" t="s">
        <v>3031</v>
      </c>
      <c r="E3716" s="153"/>
      <c r="F3716" s="69"/>
      <c r="G3716" s="353"/>
    </row>
    <row r="3717" spans="1:7" x14ac:dyDescent="0.2">
      <c r="A3717" s="29"/>
      <c r="B3717" s="101"/>
      <c r="C3717" s="352"/>
      <c r="D3717" s="400" t="s">
        <v>3030</v>
      </c>
      <c r="E3717" s="102"/>
      <c r="F3717" s="69"/>
      <c r="G3717" s="353"/>
    </row>
    <row r="3718" spans="1:7" x14ac:dyDescent="0.2">
      <c r="A3718" s="29"/>
      <c r="B3718" s="101"/>
      <c r="C3718" s="352"/>
      <c r="D3718" s="400" t="s">
        <v>2681</v>
      </c>
      <c r="E3718" s="102"/>
      <c r="F3718" s="69"/>
      <c r="G3718" s="353"/>
    </row>
    <row r="3719" spans="1:7" x14ac:dyDescent="0.2">
      <c r="A3719" s="29"/>
      <c r="B3719" s="101"/>
      <c r="C3719" s="31"/>
      <c r="D3719" s="400" t="s">
        <v>2527</v>
      </c>
      <c r="E3719" s="131"/>
      <c r="F3719" s="280"/>
      <c r="G3719" s="353"/>
    </row>
    <row r="3720" spans="1:7" x14ac:dyDescent="0.2">
      <c r="A3720" s="29"/>
      <c r="B3720" s="646"/>
      <c r="C3720" s="820"/>
      <c r="D3720" s="785" t="s">
        <v>2528</v>
      </c>
      <c r="E3720" s="821"/>
      <c r="F3720" s="655"/>
      <c r="G3720" s="353"/>
    </row>
    <row r="3721" spans="1:7" x14ac:dyDescent="0.2">
      <c r="A3721" s="29"/>
      <c r="B3721" s="646"/>
      <c r="C3721" s="820"/>
      <c r="D3721" s="785"/>
      <c r="E3721" s="821"/>
      <c r="F3721" s="655"/>
      <c r="G3721" s="353"/>
    </row>
    <row r="3722" spans="1:7" x14ac:dyDescent="0.2">
      <c r="A3722" s="29"/>
      <c r="B3722" s="101"/>
      <c r="C3722" s="41"/>
      <c r="D3722" s="364"/>
      <c r="E3722" s="108"/>
      <c r="F3722" s="563" t="s">
        <v>8</v>
      </c>
      <c r="G3722" s="353"/>
    </row>
    <row r="3723" spans="1:7" x14ac:dyDescent="0.2">
      <c r="A3723" s="29"/>
      <c r="B3723" s="101"/>
      <c r="C3723" s="352"/>
      <c r="D3723" s="785"/>
      <c r="E3723" s="108"/>
      <c r="F3723" s="149"/>
      <c r="G3723" s="353"/>
    </row>
    <row r="3724" spans="1:7" x14ac:dyDescent="0.2">
      <c r="A3724" s="29"/>
      <c r="B3724" s="646"/>
      <c r="C3724" s="656"/>
      <c r="D3724" s="784"/>
      <c r="E3724" s="745"/>
      <c r="F3724" s="746"/>
      <c r="G3724" s="353"/>
    </row>
    <row r="3725" spans="1:7" x14ac:dyDescent="0.2">
      <c r="A3725" s="61"/>
      <c r="B3725" s="101"/>
      <c r="C3725" s="41"/>
      <c r="D3725" s="357"/>
      <c r="E3725" s="108"/>
      <c r="F3725" s="149"/>
      <c r="G3725" s="353"/>
    </row>
    <row r="3726" spans="1:7" ht="13.5" thickBot="1" x14ac:dyDescent="0.25">
      <c r="A3726" s="212"/>
      <c r="B3726" s="132"/>
      <c r="C3726" s="115"/>
      <c r="D3726" s="115"/>
      <c r="E3726" s="132"/>
      <c r="F3726" s="49" t="s">
        <v>15</v>
      </c>
      <c r="G3726" s="213">
        <f>SUM(G3692:G3725)</f>
        <v>315000</v>
      </c>
    </row>
    <row r="3727" spans="1:7" x14ac:dyDescent="0.2">
      <c r="A3727" s="1171" t="s">
        <v>3381</v>
      </c>
      <c r="B3727" s="1172"/>
      <c r="C3727" s="1172"/>
      <c r="D3727" s="1172"/>
      <c r="E3727" s="1172"/>
      <c r="F3727" s="1172"/>
      <c r="G3727" s="1173"/>
    </row>
    <row r="3728" spans="1:7" ht="13.5" thickBot="1" x14ac:dyDescent="0.25">
      <c r="A3728" s="444" t="s">
        <v>8</v>
      </c>
      <c r="B3728" s="445"/>
      <c r="C3728" s="1174" t="s">
        <v>3382</v>
      </c>
      <c r="D3728" s="1174"/>
      <c r="E3728" s="1174"/>
      <c r="F3728" s="1174"/>
      <c r="G3728" s="1175"/>
    </row>
    <row r="3729" spans="1:7" ht="13.5" thickTop="1" x14ac:dyDescent="0.2">
      <c r="A3729" s="1199"/>
      <c r="B3729" s="1200"/>
      <c r="C3729" s="1201"/>
      <c r="D3729" s="57" t="s">
        <v>11</v>
      </c>
      <c r="E3729" s="1202" t="s">
        <v>12</v>
      </c>
      <c r="F3729" s="1200"/>
      <c r="G3729" s="1203"/>
    </row>
    <row r="3730" spans="1:7" x14ac:dyDescent="0.2">
      <c r="A3730" s="1191" t="s">
        <v>17</v>
      </c>
      <c r="B3730" s="1192"/>
      <c r="C3730" s="1193"/>
      <c r="D3730" s="39"/>
      <c r="E3730" s="1136"/>
      <c r="F3730" s="1137"/>
      <c r="G3730" s="1138"/>
    </row>
    <row r="3731" spans="1:7" x14ac:dyDescent="0.2">
      <c r="A3731" s="1191" t="s">
        <v>38</v>
      </c>
      <c r="B3731" s="1192"/>
      <c r="C3731" s="1193"/>
      <c r="D3731" s="73" t="s">
        <v>478</v>
      </c>
      <c r="E3731" s="1194" t="s">
        <v>142</v>
      </c>
      <c r="F3731" s="1139"/>
      <c r="G3731" s="1140"/>
    </row>
    <row r="3732" spans="1:7" ht="13.5" thickBot="1" x14ac:dyDescent="0.25">
      <c r="A3732" s="1195" t="s">
        <v>39</v>
      </c>
      <c r="B3732" s="1196"/>
      <c r="C3732" s="1197"/>
      <c r="D3732" s="91" t="s">
        <v>479</v>
      </c>
      <c r="E3732" s="1198" t="s">
        <v>0</v>
      </c>
      <c r="F3732" s="1143"/>
      <c r="G3732" s="1144"/>
    </row>
    <row r="3733" spans="1:7" ht="16.5" x14ac:dyDescent="0.25">
      <c r="A3733" s="1152" t="s">
        <v>29</v>
      </c>
      <c r="B3733" s="1153"/>
      <c r="C3733" s="1153"/>
      <c r="D3733" s="1153"/>
      <c r="E3733" s="1153"/>
      <c r="F3733" s="1153"/>
      <c r="G3733" s="1154"/>
    </row>
    <row r="3734" spans="1:7" x14ac:dyDescent="0.2">
      <c r="A3734" s="1155" t="s">
        <v>48</v>
      </c>
      <c r="B3734" s="1156"/>
      <c r="C3734" s="1156"/>
      <c r="D3734" s="1156"/>
      <c r="E3734" s="1156"/>
      <c r="F3734" s="1156"/>
      <c r="G3734" s="1157"/>
    </row>
    <row r="3735" spans="1:7" x14ac:dyDescent="0.2">
      <c r="A3735" s="1183" t="s">
        <v>49</v>
      </c>
      <c r="B3735" s="1184"/>
      <c r="C3735" s="1184"/>
      <c r="D3735" s="1184"/>
      <c r="E3735" s="1184"/>
      <c r="F3735" s="1184"/>
      <c r="G3735" s="1185"/>
    </row>
    <row r="3736" spans="1:7" x14ac:dyDescent="0.2">
      <c r="A3736" s="368"/>
      <c r="B3736" s="369"/>
      <c r="C3736" s="370"/>
      <c r="D3736" s="371"/>
      <c r="E3736" s="369"/>
      <c r="F3736" s="372"/>
      <c r="G3736" s="373" t="s">
        <v>20</v>
      </c>
    </row>
    <row r="3737" spans="1:7" x14ac:dyDescent="0.2">
      <c r="A3737" s="374" t="s">
        <v>1</v>
      </c>
      <c r="B3737" s="375"/>
      <c r="C3737" s="14" t="s">
        <v>36</v>
      </c>
      <c r="D3737" s="375"/>
      <c r="E3737" s="343" t="s">
        <v>3099</v>
      </c>
      <c r="F3737" s="376"/>
      <c r="G3737" s="344" t="s">
        <v>3069</v>
      </c>
    </row>
    <row r="3738" spans="1:7" x14ac:dyDescent="0.2">
      <c r="A3738" s="342" t="s">
        <v>8</v>
      </c>
      <c r="B3738" s="377"/>
      <c r="C3738" s="19"/>
      <c r="D3738" s="367"/>
      <c r="E3738" s="1167"/>
      <c r="F3738" s="1168"/>
      <c r="G3738" s="378"/>
    </row>
    <row r="3739" spans="1:7" x14ac:dyDescent="0.2">
      <c r="A3739" s="354" t="s">
        <v>37</v>
      </c>
      <c r="B3739" s="358"/>
      <c r="C3739" s="358"/>
      <c r="D3739" s="358"/>
      <c r="E3739" s="379" t="s">
        <v>46</v>
      </c>
      <c r="F3739" s="380"/>
      <c r="G3739" s="378" t="s">
        <v>50</v>
      </c>
    </row>
    <row r="3740" spans="1:7" x14ac:dyDescent="0.2">
      <c r="A3740" s="368"/>
      <c r="B3740" s="369"/>
      <c r="C3740" s="370"/>
      <c r="D3740" s="370"/>
      <c r="E3740" s="1169"/>
      <c r="F3740" s="1170"/>
      <c r="G3740" s="381"/>
    </row>
    <row r="3741" spans="1:7" ht="26.25" thickBot="1" x14ac:dyDescent="0.25">
      <c r="A3741" s="210" t="s">
        <v>47</v>
      </c>
      <c r="B3741" s="28" t="s">
        <v>23</v>
      </c>
      <c r="C3741" s="28" t="s">
        <v>34</v>
      </c>
      <c r="D3741" s="110" t="s">
        <v>53</v>
      </c>
      <c r="E3741" s="114" t="s">
        <v>54</v>
      </c>
      <c r="F3741" s="111" t="s">
        <v>55</v>
      </c>
      <c r="G3741" s="112" t="s">
        <v>35</v>
      </c>
    </row>
    <row r="3742" spans="1:7" ht="13.5" thickTop="1" x14ac:dyDescent="0.2">
      <c r="A3742" s="760">
        <v>1</v>
      </c>
      <c r="B3742" s="761"/>
      <c r="C3742" s="352" t="s">
        <v>153</v>
      </c>
      <c r="D3742" s="357" t="s">
        <v>2306</v>
      </c>
      <c r="E3742" s="102">
        <v>1</v>
      </c>
      <c r="F3742" s="763">
        <v>3750</v>
      </c>
      <c r="G3742" s="764">
        <f>F3742*E3742</f>
        <v>3750</v>
      </c>
    </row>
    <row r="3743" spans="1:7" x14ac:dyDescent="0.2">
      <c r="A3743" s="760"/>
      <c r="B3743" s="761"/>
      <c r="C3743" s="352"/>
      <c r="D3743" s="351" t="s">
        <v>2409</v>
      </c>
      <c r="E3743" s="102"/>
      <c r="F3743" s="753"/>
      <c r="G3743" s="764"/>
    </row>
    <row r="3744" spans="1:7" x14ac:dyDescent="0.2">
      <c r="A3744" s="345"/>
      <c r="B3744" s="520"/>
      <c r="C3744" s="656"/>
      <c r="D3744" s="657"/>
      <c r="E3744" s="758"/>
      <c r="F3744" s="811"/>
      <c r="G3744" s="353"/>
    </row>
    <row r="3745" spans="1:7" x14ac:dyDescent="0.2">
      <c r="A3745" s="566"/>
      <c r="B3745" s="668"/>
      <c r="C3745" s="656"/>
      <c r="D3745" s="657"/>
      <c r="E3745" s="758"/>
      <c r="F3745" s="811"/>
      <c r="G3745" s="578"/>
    </row>
    <row r="3746" spans="1:7" x14ac:dyDescent="0.2">
      <c r="A3746" s="806"/>
      <c r="B3746" s="807"/>
      <c r="C3746" s="807"/>
      <c r="D3746" s="762"/>
      <c r="E3746" s="808"/>
      <c r="F3746" s="809"/>
      <c r="G3746" s="810"/>
    </row>
    <row r="3747" spans="1:7" x14ac:dyDescent="0.2">
      <c r="A3747" s="760"/>
      <c r="B3747" s="761"/>
      <c r="C3747" s="761"/>
      <c r="D3747" s="762"/>
      <c r="E3747" s="748"/>
      <c r="F3747" s="763"/>
      <c r="G3747" s="764"/>
    </row>
    <row r="3748" spans="1:7" x14ac:dyDescent="0.2">
      <c r="A3748" s="760"/>
      <c r="B3748" s="761"/>
      <c r="C3748" s="761"/>
      <c r="D3748" s="762"/>
      <c r="E3748" s="748"/>
      <c r="F3748" s="763"/>
      <c r="G3748" s="764"/>
    </row>
    <row r="3749" spans="1:7" x14ac:dyDescent="0.2">
      <c r="A3749" s="760"/>
      <c r="B3749" s="761"/>
      <c r="C3749" s="761"/>
      <c r="D3749" s="784"/>
      <c r="E3749" s="748"/>
      <c r="F3749" s="763"/>
      <c r="G3749" s="764"/>
    </row>
    <row r="3750" spans="1:7" x14ac:dyDescent="0.2">
      <c r="A3750" s="345"/>
      <c r="B3750" s="520"/>
      <c r="C3750" s="346"/>
      <c r="D3750" s="747"/>
      <c r="E3750" s="750"/>
      <c r="F3750" s="753"/>
      <c r="G3750" s="353"/>
    </row>
    <row r="3751" spans="1:7" x14ac:dyDescent="0.2">
      <c r="A3751" s="345"/>
      <c r="B3751" s="382"/>
      <c r="C3751" s="352"/>
      <c r="D3751" s="351"/>
      <c r="E3751" s="388"/>
      <c r="F3751" s="563"/>
      <c r="G3751" s="353"/>
    </row>
    <row r="3752" spans="1:7" x14ac:dyDescent="0.2">
      <c r="A3752" s="345"/>
      <c r="B3752" s="755"/>
      <c r="C3752" s="756"/>
      <c r="D3752" s="757"/>
      <c r="E3752" s="758"/>
      <c r="F3752" s="759"/>
      <c r="G3752" s="353"/>
    </row>
    <row r="3753" spans="1:7" x14ac:dyDescent="0.2">
      <c r="A3753" s="345"/>
      <c r="B3753" s="755"/>
      <c r="C3753" s="756"/>
      <c r="D3753" s="757"/>
      <c r="E3753" s="758"/>
      <c r="F3753" s="759"/>
      <c r="G3753" s="353"/>
    </row>
    <row r="3754" spans="1:7" x14ac:dyDescent="0.2">
      <c r="A3754" s="345"/>
      <c r="B3754" s="382"/>
      <c r="C3754" s="352"/>
      <c r="D3754" s="785"/>
      <c r="E3754" s="395"/>
      <c r="F3754" s="432"/>
      <c r="G3754" s="353"/>
    </row>
    <row r="3755" spans="1:7" x14ac:dyDescent="0.2">
      <c r="A3755" s="345"/>
      <c r="B3755" s="394"/>
      <c r="C3755" s="352"/>
      <c r="D3755" s="357"/>
      <c r="E3755" s="395"/>
      <c r="F3755" s="432"/>
      <c r="G3755" s="353"/>
    </row>
    <row r="3756" spans="1:7" x14ac:dyDescent="0.2">
      <c r="A3756" s="345"/>
      <c r="B3756" s="397"/>
      <c r="C3756" s="352"/>
      <c r="D3756" s="357"/>
      <c r="E3756" s="398"/>
      <c r="F3756" s="432"/>
      <c r="G3756" s="353"/>
    </row>
    <row r="3757" spans="1:7" x14ac:dyDescent="0.2">
      <c r="A3757" s="345"/>
      <c r="B3757" s="397"/>
      <c r="C3757" s="352"/>
      <c r="D3757" s="365"/>
      <c r="E3757" s="398"/>
      <c r="F3757" s="432"/>
      <c r="G3757" s="353"/>
    </row>
    <row r="3758" spans="1:7" x14ac:dyDescent="0.2">
      <c r="A3758" s="345"/>
      <c r="B3758" s="382"/>
      <c r="C3758" s="352"/>
      <c r="D3758" s="365"/>
      <c r="E3758" s="388"/>
      <c r="F3758" s="432"/>
      <c r="G3758" s="353"/>
    </row>
    <row r="3759" spans="1:7" x14ac:dyDescent="0.2">
      <c r="A3759" s="345"/>
      <c r="B3759" s="382"/>
      <c r="C3759" s="352"/>
      <c r="D3759" s="364"/>
      <c r="E3759" s="398"/>
      <c r="F3759" s="432"/>
      <c r="G3759" s="353"/>
    </row>
    <row r="3760" spans="1:7" x14ac:dyDescent="0.2">
      <c r="A3760" s="345"/>
      <c r="B3760" s="394"/>
      <c r="C3760" s="352"/>
      <c r="D3760" s="365"/>
      <c r="E3760" s="395"/>
      <c r="F3760" s="561"/>
      <c r="G3760" s="353"/>
    </row>
    <row r="3761" spans="1:7" x14ac:dyDescent="0.2">
      <c r="A3761" s="345"/>
      <c r="B3761" s="389"/>
      <c r="C3761" s="352"/>
      <c r="D3761" s="365"/>
      <c r="E3761" s="395"/>
      <c r="F3761" s="561"/>
      <c r="G3761" s="353"/>
    </row>
    <row r="3762" spans="1:7" x14ac:dyDescent="0.2">
      <c r="A3762" s="345"/>
      <c r="B3762" s="382"/>
      <c r="C3762" s="352"/>
      <c r="D3762" s="357"/>
      <c r="E3762" s="395"/>
      <c r="F3762" s="561"/>
      <c r="G3762" s="353"/>
    </row>
    <row r="3763" spans="1:7" x14ac:dyDescent="0.2">
      <c r="A3763" s="345"/>
      <c r="B3763" s="382"/>
      <c r="C3763" s="352"/>
      <c r="D3763" s="365"/>
      <c r="E3763" s="395"/>
      <c r="F3763" s="561"/>
      <c r="G3763" s="353"/>
    </row>
    <row r="3764" spans="1:7" x14ac:dyDescent="0.2">
      <c r="A3764" s="345"/>
      <c r="B3764" s="382"/>
      <c r="C3764" s="352"/>
      <c r="D3764" s="365"/>
      <c r="E3764" s="395"/>
      <c r="F3764" s="561"/>
      <c r="G3764" s="353"/>
    </row>
    <row r="3765" spans="1:7" x14ac:dyDescent="0.2">
      <c r="A3765" s="345"/>
      <c r="B3765" s="382"/>
      <c r="C3765" s="352"/>
      <c r="D3765" s="365"/>
      <c r="E3765" s="395"/>
      <c r="F3765" s="561"/>
      <c r="G3765" s="353"/>
    </row>
    <row r="3766" spans="1:7" x14ac:dyDescent="0.2">
      <c r="A3766" s="345"/>
      <c r="B3766" s="382"/>
      <c r="C3766" s="352"/>
      <c r="D3766" s="365"/>
      <c r="E3766" s="395"/>
      <c r="F3766" s="561"/>
      <c r="G3766" s="353"/>
    </row>
    <row r="3767" spans="1:7" x14ac:dyDescent="0.2">
      <c r="A3767" s="345"/>
      <c r="B3767" s="382"/>
      <c r="C3767" s="352"/>
      <c r="D3767" s="357"/>
      <c r="E3767" s="388"/>
      <c r="F3767" s="432"/>
      <c r="G3767" s="353"/>
    </row>
    <row r="3768" spans="1:7" x14ac:dyDescent="0.2">
      <c r="A3768" s="345"/>
      <c r="B3768" s="382"/>
      <c r="C3768" s="352"/>
      <c r="D3768" s="364"/>
      <c r="E3768" s="398"/>
      <c r="F3768" s="432"/>
      <c r="G3768" s="353"/>
    </row>
    <row r="3769" spans="1:7" x14ac:dyDescent="0.2">
      <c r="A3769" s="345"/>
      <c r="B3769" s="382"/>
      <c r="C3769" s="352"/>
      <c r="D3769" s="400"/>
      <c r="E3769" s="390"/>
      <c r="F3769" s="432"/>
      <c r="G3769" s="353"/>
    </row>
    <row r="3770" spans="1:7" x14ac:dyDescent="0.2">
      <c r="A3770" s="345"/>
      <c r="B3770" s="382"/>
      <c r="C3770" s="352"/>
      <c r="D3770" s="400"/>
      <c r="E3770" s="390"/>
      <c r="F3770" s="432"/>
      <c r="G3770" s="353"/>
    </row>
    <row r="3771" spans="1:7" x14ac:dyDescent="0.2">
      <c r="A3771" s="345"/>
      <c r="B3771" s="382"/>
      <c r="C3771" s="403"/>
      <c r="D3771" s="400"/>
      <c r="E3771" s="404"/>
      <c r="F3771" s="562"/>
      <c r="G3771" s="353"/>
    </row>
    <row r="3772" spans="1:7" x14ac:dyDescent="0.2">
      <c r="A3772" s="345"/>
      <c r="B3772" s="382"/>
      <c r="C3772" s="352"/>
      <c r="D3772" s="364"/>
      <c r="E3772" s="388"/>
      <c r="F3772" s="563"/>
      <c r="G3772" s="353"/>
    </row>
    <row r="3773" spans="1:7" x14ac:dyDescent="0.2">
      <c r="A3773" s="345"/>
      <c r="B3773" s="382"/>
      <c r="C3773" s="352"/>
      <c r="D3773" s="364"/>
      <c r="E3773" s="388"/>
      <c r="F3773" s="563"/>
      <c r="G3773" s="353"/>
    </row>
    <row r="3774" spans="1:7" x14ac:dyDescent="0.2">
      <c r="A3774" s="345"/>
      <c r="B3774" s="382"/>
      <c r="C3774" s="352"/>
      <c r="D3774" s="781"/>
      <c r="E3774" s="388"/>
      <c r="F3774" s="387"/>
      <c r="G3774" s="353"/>
    </row>
    <row r="3775" spans="1:7" x14ac:dyDescent="0.2">
      <c r="A3775" s="566"/>
      <c r="B3775" s="382"/>
      <c r="C3775" s="352"/>
      <c r="D3775" s="364"/>
      <c r="E3775" s="388"/>
      <c r="F3775" s="387"/>
      <c r="G3775" s="353"/>
    </row>
    <row r="3776" spans="1:7" ht="13.5" thickBot="1" x14ac:dyDescent="0.25">
      <c r="A3776" s="564"/>
      <c r="B3776" s="408"/>
      <c r="C3776" s="409"/>
      <c r="D3776" s="409"/>
      <c r="E3776" s="408"/>
      <c r="F3776" s="49" t="s">
        <v>15</v>
      </c>
      <c r="G3776" s="213">
        <f>SUM(G3742:G3775)</f>
        <v>3750</v>
      </c>
    </row>
    <row r="3777" spans="1:7" ht="13.5" thickTop="1" x14ac:dyDescent="0.2">
      <c r="A3777" s="1188" t="s">
        <v>3044</v>
      </c>
      <c r="B3777" s="1189"/>
      <c r="C3777" s="1189"/>
      <c r="D3777" s="1189"/>
      <c r="E3777" s="1189"/>
      <c r="F3777" s="1189"/>
      <c r="G3777" s="1190"/>
    </row>
    <row r="3778" spans="1:7" ht="13.5" thickBot="1" x14ac:dyDescent="0.25">
      <c r="A3778" s="359"/>
      <c r="B3778" s="355"/>
      <c r="C3778" s="355" t="s">
        <v>8</v>
      </c>
      <c r="D3778" s="360"/>
      <c r="E3778" s="355"/>
      <c r="F3778" s="361"/>
      <c r="G3778" s="362"/>
    </row>
    <row r="3779" spans="1:7" ht="13.5" thickTop="1" x14ac:dyDescent="0.2">
      <c r="A3779" s="1176"/>
      <c r="B3779" s="1177"/>
      <c r="C3779" s="1177"/>
      <c r="D3779" s="414" t="s">
        <v>11</v>
      </c>
      <c r="E3779" s="1178" t="s">
        <v>12</v>
      </c>
      <c r="F3779" s="1178"/>
      <c r="G3779" s="1179"/>
    </row>
    <row r="3780" spans="1:7" x14ac:dyDescent="0.2">
      <c r="A3780" s="1161" t="s">
        <v>17</v>
      </c>
      <c r="B3780" s="1162"/>
      <c r="C3780" s="1162"/>
      <c r="D3780" s="415"/>
      <c r="E3780" s="1180"/>
      <c r="F3780" s="1181"/>
      <c r="G3780" s="1182"/>
    </row>
    <row r="3781" spans="1:7" x14ac:dyDescent="0.2">
      <c r="A3781" s="1161" t="s">
        <v>38</v>
      </c>
      <c r="B3781" s="1162"/>
      <c r="C3781" s="1162"/>
      <c r="D3781" s="73" t="s">
        <v>478</v>
      </c>
      <c r="E3781" s="1139" t="s">
        <v>142</v>
      </c>
      <c r="F3781" s="1139"/>
      <c r="G3781" s="1140"/>
    </row>
    <row r="3782" spans="1:7" ht="13.5" thickBot="1" x14ac:dyDescent="0.25">
      <c r="A3782" s="1163" t="s">
        <v>39</v>
      </c>
      <c r="B3782" s="1164"/>
      <c r="C3782" s="1164"/>
      <c r="D3782" s="565" t="s">
        <v>479</v>
      </c>
      <c r="E3782" s="1165" t="s">
        <v>0</v>
      </c>
      <c r="F3782" s="1165"/>
      <c r="G3782" s="1166"/>
    </row>
    <row r="3783" spans="1:7" ht="16.5" x14ac:dyDescent="0.25">
      <c r="A3783" s="1152" t="s">
        <v>29</v>
      </c>
      <c r="B3783" s="1153"/>
      <c r="C3783" s="1153"/>
      <c r="D3783" s="1153"/>
      <c r="E3783" s="1153"/>
      <c r="F3783" s="1153"/>
      <c r="G3783" s="1154"/>
    </row>
    <row r="3784" spans="1:7" x14ac:dyDescent="0.2">
      <c r="A3784" s="1155" t="s">
        <v>48</v>
      </c>
      <c r="B3784" s="1156"/>
      <c r="C3784" s="1156"/>
      <c r="D3784" s="1156"/>
      <c r="E3784" s="1156"/>
      <c r="F3784" s="1156"/>
      <c r="G3784" s="1157"/>
    </row>
    <row r="3785" spans="1:7" x14ac:dyDescent="0.2">
      <c r="A3785" s="1183" t="s">
        <v>49</v>
      </c>
      <c r="B3785" s="1184"/>
      <c r="C3785" s="1184"/>
      <c r="D3785" s="1184"/>
      <c r="E3785" s="1184"/>
      <c r="F3785" s="1184"/>
      <c r="G3785" s="1185"/>
    </row>
    <row r="3786" spans="1:7" x14ac:dyDescent="0.2">
      <c r="A3786" s="368"/>
      <c r="B3786" s="369"/>
      <c r="C3786" s="370"/>
      <c r="D3786" s="371"/>
      <c r="E3786" s="369"/>
      <c r="F3786" s="372"/>
      <c r="G3786" s="373" t="s">
        <v>20</v>
      </c>
    </row>
    <row r="3787" spans="1:7" x14ac:dyDescent="0.2">
      <c r="A3787" s="374" t="s">
        <v>1</v>
      </c>
      <c r="B3787" s="375"/>
      <c r="C3787" s="14" t="s">
        <v>36</v>
      </c>
      <c r="D3787" s="375"/>
      <c r="E3787" s="343" t="s">
        <v>3098</v>
      </c>
      <c r="F3787" s="376"/>
      <c r="G3787" s="344" t="s">
        <v>3069</v>
      </c>
    </row>
    <row r="3788" spans="1:7" x14ac:dyDescent="0.2">
      <c r="A3788" s="342" t="s">
        <v>8</v>
      </c>
      <c r="B3788" s="377"/>
      <c r="C3788" s="19"/>
      <c r="D3788" s="367"/>
      <c r="E3788" s="1167"/>
      <c r="F3788" s="1168"/>
      <c r="G3788" s="378"/>
    </row>
    <row r="3789" spans="1:7" x14ac:dyDescent="0.2">
      <c r="A3789" s="354" t="s">
        <v>37</v>
      </c>
      <c r="B3789" s="358"/>
      <c r="C3789" s="358"/>
      <c r="D3789" s="358"/>
      <c r="E3789" s="379" t="s">
        <v>46</v>
      </c>
      <c r="F3789" s="380"/>
      <c r="G3789" s="378" t="s">
        <v>50</v>
      </c>
    </row>
    <row r="3790" spans="1:7" x14ac:dyDescent="0.2">
      <c r="A3790" s="368"/>
      <c r="B3790" s="369"/>
      <c r="C3790" s="370"/>
      <c r="D3790" s="370"/>
      <c r="E3790" s="1169"/>
      <c r="F3790" s="1170"/>
      <c r="G3790" s="381"/>
    </row>
    <row r="3791" spans="1:7" ht="26.25" thickBot="1" x14ac:dyDescent="0.25">
      <c r="A3791" s="210" t="s">
        <v>47</v>
      </c>
      <c r="B3791" s="28" t="s">
        <v>23</v>
      </c>
      <c r="C3791" s="28" t="s">
        <v>34</v>
      </c>
      <c r="D3791" s="110" t="s">
        <v>53</v>
      </c>
      <c r="E3791" s="114" t="s">
        <v>54</v>
      </c>
      <c r="F3791" s="111" t="s">
        <v>55</v>
      </c>
      <c r="G3791" s="112" t="s">
        <v>35</v>
      </c>
    </row>
    <row r="3792" spans="1:7" ht="13.5" thickTop="1" x14ac:dyDescent="0.2">
      <c r="A3792" s="760">
        <v>1</v>
      </c>
      <c r="B3792" s="761"/>
      <c r="C3792" s="352" t="s">
        <v>153</v>
      </c>
      <c r="D3792" s="357" t="s">
        <v>2306</v>
      </c>
      <c r="E3792" s="102">
        <v>1</v>
      </c>
      <c r="F3792" s="763">
        <v>3700</v>
      </c>
      <c r="G3792" s="764">
        <f>F3792*E3792</f>
        <v>3700</v>
      </c>
    </row>
    <row r="3793" spans="1:7" x14ac:dyDescent="0.2">
      <c r="A3793" s="760"/>
      <c r="B3793" s="761"/>
      <c r="C3793" s="352"/>
      <c r="D3793" s="351" t="s">
        <v>2409</v>
      </c>
      <c r="E3793" s="102"/>
      <c r="F3793" s="753"/>
      <c r="G3793" s="764"/>
    </row>
    <row r="3794" spans="1:7" x14ac:dyDescent="0.2">
      <c r="A3794" s="345"/>
      <c r="B3794" s="520"/>
      <c r="C3794" s="656"/>
      <c r="D3794" s="657"/>
      <c r="E3794" s="758"/>
      <c r="F3794" s="811"/>
      <c r="G3794" s="353"/>
    </row>
    <row r="3795" spans="1:7" x14ac:dyDescent="0.2">
      <c r="A3795" s="566"/>
      <c r="B3795" s="668"/>
      <c r="C3795" s="656"/>
      <c r="D3795" s="657"/>
      <c r="E3795" s="758"/>
      <c r="F3795" s="811"/>
      <c r="G3795" s="578"/>
    </row>
    <row r="3796" spans="1:7" x14ac:dyDescent="0.2">
      <c r="A3796" s="806"/>
      <c r="B3796" s="807"/>
      <c r="C3796" s="807"/>
      <c r="D3796" s="762"/>
      <c r="E3796" s="808"/>
      <c r="F3796" s="809"/>
      <c r="G3796" s="810"/>
    </row>
    <row r="3797" spans="1:7" x14ac:dyDescent="0.2">
      <c r="A3797" s="760"/>
      <c r="B3797" s="761"/>
      <c r="C3797" s="761"/>
      <c r="D3797" s="762"/>
      <c r="E3797" s="748"/>
      <c r="F3797" s="763"/>
      <c r="G3797" s="764"/>
    </row>
    <row r="3798" spans="1:7" x14ac:dyDescent="0.2">
      <c r="A3798" s="760"/>
      <c r="B3798" s="761"/>
      <c r="C3798" s="761"/>
      <c r="D3798" s="762"/>
      <c r="E3798" s="748"/>
      <c r="F3798" s="763"/>
      <c r="G3798" s="764"/>
    </row>
    <row r="3799" spans="1:7" x14ac:dyDescent="0.2">
      <c r="A3799" s="760"/>
      <c r="B3799" s="761"/>
      <c r="C3799" s="761"/>
      <c r="D3799" s="784"/>
      <c r="E3799" s="748"/>
      <c r="F3799" s="763"/>
      <c r="G3799" s="764"/>
    </row>
    <row r="3800" spans="1:7" x14ac:dyDescent="0.2">
      <c r="A3800" s="345"/>
      <c r="B3800" s="520"/>
      <c r="C3800" s="346"/>
      <c r="D3800" s="747"/>
      <c r="E3800" s="750"/>
      <c r="F3800" s="753"/>
      <c r="G3800" s="353"/>
    </row>
    <row r="3801" spans="1:7" x14ac:dyDescent="0.2">
      <c r="A3801" s="345"/>
      <c r="B3801" s="382"/>
      <c r="C3801" s="352"/>
      <c r="D3801" s="351"/>
      <c r="E3801" s="388"/>
      <c r="F3801" s="563"/>
      <c r="G3801" s="353"/>
    </row>
    <row r="3802" spans="1:7" x14ac:dyDescent="0.2">
      <c r="A3802" s="345"/>
      <c r="B3802" s="755"/>
      <c r="C3802" s="756"/>
      <c r="D3802" s="757"/>
      <c r="E3802" s="758"/>
      <c r="F3802" s="759"/>
      <c r="G3802" s="353"/>
    </row>
    <row r="3803" spans="1:7" x14ac:dyDescent="0.2">
      <c r="A3803" s="345"/>
      <c r="B3803" s="755"/>
      <c r="C3803" s="756"/>
      <c r="D3803" s="757"/>
      <c r="E3803" s="758"/>
      <c r="F3803" s="759"/>
      <c r="G3803" s="353"/>
    </row>
    <row r="3804" spans="1:7" x14ac:dyDescent="0.2">
      <c r="A3804" s="345"/>
      <c r="B3804" s="382"/>
      <c r="C3804" s="352"/>
      <c r="D3804" s="785"/>
      <c r="E3804" s="395"/>
      <c r="F3804" s="432"/>
      <c r="G3804" s="353"/>
    </row>
    <row r="3805" spans="1:7" x14ac:dyDescent="0.2">
      <c r="A3805" s="345"/>
      <c r="B3805" s="394"/>
      <c r="C3805" s="352"/>
      <c r="D3805" s="357"/>
      <c r="E3805" s="395"/>
      <c r="F3805" s="432"/>
      <c r="G3805" s="353"/>
    </row>
    <row r="3806" spans="1:7" x14ac:dyDescent="0.2">
      <c r="A3806" s="345"/>
      <c r="B3806" s="397"/>
      <c r="C3806" s="352"/>
      <c r="D3806" s="357"/>
      <c r="E3806" s="398"/>
      <c r="F3806" s="432"/>
      <c r="G3806" s="353"/>
    </row>
    <row r="3807" spans="1:7" x14ac:dyDescent="0.2">
      <c r="A3807" s="345"/>
      <c r="B3807" s="397"/>
      <c r="C3807" s="352"/>
      <c r="D3807" s="365"/>
      <c r="E3807" s="398"/>
      <c r="F3807" s="432"/>
      <c r="G3807" s="353"/>
    </row>
    <row r="3808" spans="1:7" x14ac:dyDescent="0.2">
      <c r="A3808" s="345"/>
      <c r="B3808" s="382"/>
      <c r="C3808" s="352"/>
      <c r="D3808" s="365"/>
      <c r="E3808" s="388"/>
      <c r="F3808" s="432"/>
      <c r="G3808" s="353"/>
    </row>
    <row r="3809" spans="1:7" x14ac:dyDescent="0.2">
      <c r="A3809" s="345"/>
      <c r="B3809" s="382"/>
      <c r="C3809" s="352"/>
      <c r="D3809" s="364"/>
      <c r="E3809" s="398"/>
      <c r="F3809" s="432"/>
      <c r="G3809" s="353"/>
    </row>
    <row r="3810" spans="1:7" x14ac:dyDescent="0.2">
      <c r="A3810" s="345"/>
      <c r="B3810" s="394"/>
      <c r="C3810" s="352"/>
      <c r="D3810" s="365"/>
      <c r="E3810" s="395"/>
      <c r="F3810" s="561"/>
      <c r="G3810" s="353"/>
    </row>
    <row r="3811" spans="1:7" x14ac:dyDescent="0.2">
      <c r="A3811" s="345"/>
      <c r="B3811" s="389"/>
      <c r="C3811" s="352"/>
      <c r="D3811" s="365"/>
      <c r="E3811" s="395"/>
      <c r="F3811" s="561"/>
      <c r="G3811" s="353"/>
    </row>
    <row r="3812" spans="1:7" x14ac:dyDescent="0.2">
      <c r="A3812" s="345"/>
      <c r="B3812" s="382"/>
      <c r="C3812" s="352"/>
      <c r="D3812" s="357"/>
      <c r="E3812" s="395"/>
      <c r="F3812" s="561"/>
      <c r="G3812" s="353"/>
    </row>
    <row r="3813" spans="1:7" x14ac:dyDescent="0.2">
      <c r="A3813" s="345"/>
      <c r="B3813" s="382"/>
      <c r="C3813" s="352"/>
      <c r="D3813" s="365"/>
      <c r="E3813" s="395"/>
      <c r="F3813" s="561"/>
      <c r="G3813" s="353"/>
    </row>
    <row r="3814" spans="1:7" x14ac:dyDescent="0.2">
      <c r="A3814" s="345"/>
      <c r="B3814" s="382"/>
      <c r="C3814" s="352"/>
      <c r="D3814" s="365"/>
      <c r="E3814" s="395"/>
      <c r="F3814" s="561"/>
      <c r="G3814" s="353"/>
    </row>
    <row r="3815" spans="1:7" x14ac:dyDescent="0.2">
      <c r="A3815" s="345"/>
      <c r="B3815" s="382"/>
      <c r="C3815" s="352"/>
      <c r="D3815" s="365"/>
      <c r="E3815" s="395"/>
      <c r="F3815" s="561"/>
      <c r="G3815" s="353"/>
    </row>
    <row r="3816" spans="1:7" x14ac:dyDescent="0.2">
      <c r="A3816" s="345"/>
      <c r="B3816" s="382"/>
      <c r="C3816" s="352"/>
      <c r="D3816" s="365"/>
      <c r="E3816" s="395"/>
      <c r="F3816" s="561"/>
      <c r="G3816" s="353"/>
    </row>
    <row r="3817" spans="1:7" x14ac:dyDescent="0.2">
      <c r="A3817" s="345"/>
      <c r="B3817" s="382"/>
      <c r="C3817" s="352"/>
      <c r="D3817" s="357"/>
      <c r="E3817" s="388"/>
      <c r="F3817" s="432"/>
      <c r="G3817" s="353"/>
    </row>
    <row r="3818" spans="1:7" x14ac:dyDescent="0.2">
      <c r="A3818" s="345"/>
      <c r="B3818" s="382"/>
      <c r="C3818" s="352"/>
      <c r="D3818" s="364"/>
      <c r="E3818" s="398"/>
      <c r="F3818" s="432"/>
      <c r="G3818" s="353"/>
    </row>
    <row r="3819" spans="1:7" x14ac:dyDescent="0.2">
      <c r="A3819" s="345"/>
      <c r="B3819" s="382"/>
      <c r="C3819" s="352"/>
      <c r="D3819" s="400"/>
      <c r="E3819" s="390"/>
      <c r="F3819" s="432"/>
      <c r="G3819" s="353"/>
    </row>
    <row r="3820" spans="1:7" x14ac:dyDescent="0.2">
      <c r="A3820" s="345"/>
      <c r="B3820" s="382"/>
      <c r="C3820" s="352"/>
      <c r="D3820" s="400"/>
      <c r="E3820" s="390"/>
      <c r="F3820" s="432"/>
      <c r="G3820" s="353"/>
    </row>
    <row r="3821" spans="1:7" x14ac:dyDescent="0.2">
      <c r="A3821" s="345"/>
      <c r="B3821" s="382"/>
      <c r="C3821" s="403"/>
      <c r="D3821" s="400"/>
      <c r="E3821" s="404"/>
      <c r="F3821" s="562"/>
      <c r="G3821" s="353"/>
    </row>
    <row r="3822" spans="1:7" x14ac:dyDescent="0.2">
      <c r="A3822" s="345"/>
      <c r="B3822" s="382"/>
      <c r="C3822" s="352"/>
      <c r="D3822" s="364"/>
      <c r="E3822" s="388"/>
      <c r="F3822" s="563"/>
      <c r="G3822" s="353"/>
    </row>
    <row r="3823" spans="1:7" x14ac:dyDescent="0.2">
      <c r="A3823" s="345"/>
      <c r="B3823" s="382"/>
      <c r="C3823" s="352"/>
      <c r="D3823" s="364"/>
      <c r="E3823" s="388"/>
      <c r="F3823" s="563"/>
      <c r="G3823" s="353"/>
    </row>
    <row r="3824" spans="1:7" x14ac:dyDescent="0.2">
      <c r="A3824" s="345"/>
      <c r="B3824" s="382"/>
      <c r="C3824" s="352"/>
      <c r="D3824" s="781"/>
      <c r="E3824" s="388"/>
      <c r="F3824" s="387"/>
      <c r="G3824" s="353"/>
    </row>
    <row r="3825" spans="1:7" x14ac:dyDescent="0.2">
      <c r="A3825" s="566"/>
      <c r="B3825" s="382"/>
      <c r="C3825" s="352"/>
      <c r="D3825" s="364"/>
      <c r="E3825" s="388"/>
      <c r="F3825" s="387"/>
      <c r="G3825" s="353"/>
    </row>
    <row r="3826" spans="1:7" ht="13.5" thickBot="1" x14ac:dyDescent="0.25">
      <c r="A3826" s="564"/>
      <c r="B3826" s="408"/>
      <c r="C3826" s="409"/>
      <c r="D3826" s="409"/>
      <c r="E3826" s="408"/>
      <c r="F3826" s="49" t="s">
        <v>15</v>
      </c>
      <c r="G3826" s="213">
        <f>SUM(G3792:G3825)</f>
        <v>3700</v>
      </c>
    </row>
    <row r="3827" spans="1:7" ht="13.5" thickTop="1" x14ac:dyDescent="0.2">
      <c r="A3827" s="1188" t="s">
        <v>3045</v>
      </c>
      <c r="B3827" s="1189"/>
      <c r="C3827" s="1189"/>
      <c r="D3827" s="1189"/>
      <c r="E3827" s="1189"/>
      <c r="F3827" s="1189"/>
      <c r="G3827" s="1190"/>
    </row>
    <row r="3828" spans="1:7" ht="13.5" thickBot="1" x14ac:dyDescent="0.25">
      <c r="A3828" s="359"/>
      <c r="B3828" s="355"/>
      <c r="C3828" s="355" t="s">
        <v>8</v>
      </c>
      <c r="D3828" s="360"/>
      <c r="E3828" s="355"/>
      <c r="F3828" s="361"/>
      <c r="G3828" s="362"/>
    </row>
    <row r="3829" spans="1:7" ht="13.5" thickTop="1" x14ac:dyDescent="0.2">
      <c r="A3829" s="1176"/>
      <c r="B3829" s="1177"/>
      <c r="C3829" s="1177"/>
      <c r="D3829" s="414" t="s">
        <v>11</v>
      </c>
      <c r="E3829" s="1178" t="s">
        <v>12</v>
      </c>
      <c r="F3829" s="1178"/>
      <c r="G3829" s="1179"/>
    </row>
    <row r="3830" spans="1:7" x14ac:dyDescent="0.2">
      <c r="A3830" s="1161" t="s">
        <v>17</v>
      </c>
      <c r="B3830" s="1162"/>
      <c r="C3830" s="1162"/>
      <c r="D3830" s="415"/>
      <c r="E3830" s="1180"/>
      <c r="F3830" s="1181"/>
      <c r="G3830" s="1182"/>
    </row>
    <row r="3831" spans="1:7" x14ac:dyDescent="0.2">
      <c r="A3831" s="1161" t="s">
        <v>38</v>
      </c>
      <c r="B3831" s="1162"/>
      <c r="C3831" s="1162"/>
      <c r="D3831" s="73" t="s">
        <v>478</v>
      </c>
      <c r="E3831" s="1139" t="s">
        <v>142</v>
      </c>
      <c r="F3831" s="1139"/>
      <c r="G3831" s="1140"/>
    </row>
    <row r="3832" spans="1:7" ht="13.5" thickBot="1" x14ac:dyDescent="0.25">
      <c r="A3832" s="1163" t="s">
        <v>39</v>
      </c>
      <c r="B3832" s="1164"/>
      <c r="C3832" s="1164"/>
      <c r="D3832" s="565" t="s">
        <v>479</v>
      </c>
      <c r="E3832" s="1165" t="s">
        <v>0</v>
      </c>
      <c r="F3832" s="1165"/>
      <c r="G3832" s="1166"/>
    </row>
    <row r="3833" spans="1:7" ht="16.5" x14ac:dyDescent="0.25">
      <c r="A3833" s="1152" t="s">
        <v>29</v>
      </c>
      <c r="B3833" s="1153"/>
      <c r="C3833" s="1153"/>
      <c r="D3833" s="1153"/>
      <c r="E3833" s="1153"/>
      <c r="F3833" s="1153"/>
      <c r="G3833" s="1154"/>
    </row>
    <row r="3834" spans="1:7" x14ac:dyDescent="0.2">
      <c r="A3834" s="1155" t="s">
        <v>48</v>
      </c>
      <c r="B3834" s="1156"/>
      <c r="C3834" s="1156"/>
      <c r="D3834" s="1156"/>
      <c r="E3834" s="1156"/>
      <c r="F3834" s="1156"/>
      <c r="G3834" s="1157"/>
    </row>
    <row r="3835" spans="1:7" x14ac:dyDescent="0.2">
      <c r="A3835" s="1158" t="s">
        <v>49</v>
      </c>
      <c r="B3835" s="1159"/>
      <c r="C3835" s="1159"/>
      <c r="D3835" s="1159"/>
      <c r="E3835" s="1159"/>
      <c r="F3835" s="1159"/>
      <c r="G3835" s="1160"/>
    </row>
    <row r="3836" spans="1:7" x14ac:dyDescent="0.2">
      <c r="A3836" s="6"/>
      <c r="B3836" s="99"/>
      <c r="C3836" s="8"/>
      <c r="D3836" s="9"/>
      <c r="E3836" s="99"/>
      <c r="F3836" s="10"/>
      <c r="G3836" s="373" t="s">
        <v>20</v>
      </c>
    </row>
    <row r="3837" spans="1:7" x14ac:dyDescent="0.2">
      <c r="A3837" s="12" t="s">
        <v>1</v>
      </c>
      <c r="B3837" s="13"/>
      <c r="C3837" s="14" t="s">
        <v>36</v>
      </c>
      <c r="D3837" s="13"/>
      <c r="E3837" s="343" t="s">
        <v>3385</v>
      </c>
      <c r="F3837" s="98"/>
      <c r="G3837" s="344" t="s">
        <v>3331</v>
      </c>
    </row>
    <row r="3838" spans="1:7" x14ac:dyDescent="0.2">
      <c r="A3838" s="17" t="s">
        <v>8</v>
      </c>
      <c r="B3838" s="100"/>
      <c r="C3838" s="19"/>
      <c r="D3838" s="4"/>
      <c r="E3838" s="1145"/>
      <c r="F3838" s="1146"/>
      <c r="G3838" s="20"/>
    </row>
    <row r="3839" spans="1:7" x14ac:dyDescent="0.2">
      <c r="A3839" s="21" t="s">
        <v>37</v>
      </c>
      <c r="B3839" s="22"/>
      <c r="C3839" s="22"/>
      <c r="D3839" s="22"/>
      <c r="E3839" s="23" t="s">
        <v>46</v>
      </c>
      <c r="F3839" s="24"/>
      <c r="G3839" s="20" t="s">
        <v>50</v>
      </c>
    </row>
    <row r="3840" spans="1:7" x14ac:dyDescent="0.2">
      <c r="A3840" s="6"/>
      <c r="B3840" s="99"/>
      <c r="C3840" s="8"/>
      <c r="D3840" s="8"/>
      <c r="E3840" s="1147"/>
      <c r="F3840" s="1148"/>
      <c r="G3840" s="25"/>
    </row>
    <row r="3841" spans="1:10" ht="26.25" thickBot="1" x14ac:dyDescent="0.25">
      <c r="A3841" s="210" t="s">
        <v>47</v>
      </c>
      <c r="B3841" s="28" t="s">
        <v>23</v>
      </c>
      <c r="C3841" s="28" t="s">
        <v>34</v>
      </c>
      <c r="D3841" s="110" t="s">
        <v>53</v>
      </c>
      <c r="E3841" s="114" t="s">
        <v>54</v>
      </c>
      <c r="F3841" s="111" t="s">
        <v>55</v>
      </c>
      <c r="G3841" s="112" t="s">
        <v>35</v>
      </c>
    </row>
    <row r="3842" spans="1:10" ht="13.5" thickTop="1" x14ac:dyDescent="0.2">
      <c r="A3842" s="631">
        <v>1</v>
      </c>
      <c r="B3842" s="635"/>
      <c r="C3842" s="635" t="s">
        <v>300</v>
      </c>
      <c r="D3842" s="576" t="s">
        <v>2649</v>
      </c>
      <c r="E3842" s="388">
        <v>45</v>
      </c>
      <c r="F3842" s="752">
        <v>6822</v>
      </c>
      <c r="G3842" s="754">
        <f>F3842*E3842</f>
        <v>306990</v>
      </c>
    </row>
    <row r="3843" spans="1:10" x14ac:dyDescent="0.2">
      <c r="A3843" s="760"/>
      <c r="B3843" s="761"/>
      <c r="C3843" s="761"/>
      <c r="D3843" s="762" t="s">
        <v>795</v>
      </c>
      <c r="E3843" s="748"/>
      <c r="F3843" s="763"/>
      <c r="G3843" s="764"/>
    </row>
    <row r="3844" spans="1:10" x14ac:dyDescent="0.2">
      <c r="A3844" s="760"/>
      <c r="B3844" s="761"/>
      <c r="C3844" s="761"/>
      <c r="D3844" s="762" t="s">
        <v>3064</v>
      </c>
      <c r="E3844" s="748"/>
      <c r="F3844" s="763"/>
      <c r="G3844" s="764"/>
    </row>
    <row r="3845" spans="1:10" x14ac:dyDescent="0.2">
      <c r="A3845" s="760"/>
      <c r="B3845" s="761"/>
      <c r="C3845" s="761"/>
      <c r="D3845" s="762"/>
      <c r="E3845" s="748"/>
      <c r="F3845" s="763"/>
      <c r="G3845" s="764"/>
    </row>
    <row r="3846" spans="1:10" x14ac:dyDescent="0.2">
      <c r="A3846" s="345"/>
      <c r="B3846" s="389"/>
      <c r="C3846" s="352"/>
      <c r="D3846" s="859" t="s">
        <v>433</v>
      </c>
      <c r="E3846" s="390" t="s">
        <v>8</v>
      </c>
      <c r="F3846" s="384" t="s">
        <v>8</v>
      </c>
      <c r="G3846" s="353" t="s">
        <v>8</v>
      </c>
    </row>
    <row r="3847" spans="1:10" x14ac:dyDescent="0.2">
      <c r="A3847" s="345"/>
      <c r="B3847" s="391"/>
      <c r="C3847" s="366"/>
      <c r="D3847" s="757" t="s">
        <v>3384</v>
      </c>
      <c r="E3847" s="388"/>
      <c r="F3847" s="560"/>
      <c r="G3847" s="353"/>
    </row>
    <row r="3848" spans="1:10" x14ac:dyDescent="0.2">
      <c r="A3848" s="345"/>
      <c r="B3848" s="755"/>
      <c r="C3848" s="756"/>
      <c r="D3848" s="682" t="s">
        <v>3046</v>
      </c>
      <c r="E3848" s="758"/>
      <c r="F3848" s="759"/>
      <c r="G3848" s="353"/>
    </row>
    <row r="3849" spans="1:10" x14ac:dyDescent="0.2">
      <c r="A3849" s="345"/>
      <c r="B3849" s="755"/>
      <c r="C3849" s="756"/>
      <c r="D3849" s="357" t="s">
        <v>3047</v>
      </c>
      <c r="E3849" s="758"/>
      <c r="F3849" s="759"/>
      <c r="G3849" s="353"/>
      <c r="J3849" s="2">
        <f>3411*2</f>
        <v>6822</v>
      </c>
    </row>
    <row r="3850" spans="1:10" x14ac:dyDescent="0.2">
      <c r="A3850" s="345"/>
      <c r="B3850" s="755"/>
      <c r="C3850" s="756"/>
      <c r="D3850" s="357" t="s">
        <v>3048</v>
      </c>
      <c r="E3850" s="758"/>
      <c r="F3850" s="759"/>
      <c r="G3850" s="353"/>
    </row>
    <row r="3851" spans="1:10" x14ac:dyDescent="0.2">
      <c r="A3851" s="345"/>
      <c r="B3851" s="382"/>
      <c r="C3851" s="352"/>
      <c r="D3851" s="365" t="s">
        <v>3049</v>
      </c>
      <c r="E3851" s="395"/>
      <c r="F3851" s="432"/>
      <c r="G3851" s="353"/>
    </row>
    <row r="3852" spans="1:10" x14ac:dyDescent="0.2">
      <c r="A3852" s="345"/>
      <c r="B3852" s="394"/>
      <c r="C3852" s="352"/>
      <c r="D3852" s="365" t="s">
        <v>3397</v>
      </c>
      <c r="E3852" s="395"/>
      <c r="F3852" s="432"/>
      <c r="G3852" s="353"/>
    </row>
    <row r="3853" spans="1:10" x14ac:dyDescent="0.2">
      <c r="A3853" s="345"/>
      <c r="B3853" s="397"/>
      <c r="C3853" s="352"/>
      <c r="D3853" s="364" t="s">
        <v>3050</v>
      </c>
      <c r="E3853" s="398"/>
      <c r="F3853" s="432"/>
      <c r="G3853" s="353"/>
    </row>
    <row r="3854" spans="1:10" x14ac:dyDescent="0.2">
      <c r="A3854" s="345"/>
      <c r="B3854" s="397"/>
      <c r="C3854" s="352"/>
      <c r="D3854" s="425" t="s">
        <v>435</v>
      </c>
      <c r="E3854" s="398"/>
      <c r="F3854" s="432"/>
      <c r="G3854" s="353"/>
    </row>
    <row r="3855" spans="1:10" x14ac:dyDescent="0.2">
      <c r="A3855" s="345"/>
      <c r="B3855" s="382"/>
      <c r="C3855" s="352"/>
      <c r="D3855" s="365" t="s">
        <v>3384</v>
      </c>
      <c r="E3855" s="388"/>
      <c r="F3855" s="432"/>
      <c r="G3855" s="353"/>
      <c r="J3855" s="411" t="s">
        <v>151</v>
      </c>
    </row>
    <row r="3856" spans="1:10" x14ac:dyDescent="0.2">
      <c r="A3856" s="345"/>
      <c r="B3856" s="382"/>
      <c r="C3856" s="352"/>
      <c r="D3856" s="357" t="s">
        <v>3051</v>
      </c>
      <c r="E3856" s="398"/>
      <c r="F3856" s="432"/>
      <c r="G3856" s="353"/>
    </row>
    <row r="3857" spans="1:7" x14ac:dyDescent="0.2">
      <c r="A3857" s="345"/>
      <c r="B3857" s="394"/>
      <c r="C3857" s="352"/>
      <c r="D3857" s="365" t="s">
        <v>3052</v>
      </c>
      <c r="E3857" s="395"/>
      <c r="F3857" s="561"/>
      <c r="G3857" s="353"/>
    </row>
    <row r="3858" spans="1:7" x14ac:dyDescent="0.2">
      <c r="A3858" s="345"/>
      <c r="B3858" s="389"/>
      <c r="C3858" s="352"/>
      <c r="D3858" s="365" t="s">
        <v>3053</v>
      </c>
      <c r="E3858" s="395"/>
      <c r="F3858" s="561"/>
      <c r="G3858" s="353"/>
    </row>
    <row r="3859" spans="1:7" x14ac:dyDescent="0.2">
      <c r="A3859" s="29"/>
      <c r="B3859" s="101"/>
      <c r="C3859" s="41"/>
      <c r="D3859" s="365" t="s">
        <v>3054</v>
      </c>
      <c r="E3859" s="104"/>
      <c r="F3859" s="279"/>
      <c r="G3859" s="353"/>
    </row>
    <row r="3860" spans="1:7" x14ac:dyDescent="0.2">
      <c r="A3860" s="29"/>
      <c r="B3860" s="101"/>
      <c r="C3860" s="352"/>
      <c r="D3860" s="365" t="s">
        <v>3397</v>
      </c>
      <c r="E3860" s="104"/>
      <c r="F3860" s="279"/>
      <c r="G3860" s="353"/>
    </row>
    <row r="3861" spans="1:7" x14ac:dyDescent="0.2">
      <c r="A3861" s="29"/>
      <c r="B3861" s="101"/>
      <c r="C3861" s="352"/>
      <c r="D3861" s="365" t="s">
        <v>3050</v>
      </c>
      <c r="E3861" s="395" t="s">
        <v>8</v>
      </c>
      <c r="F3861" s="561" t="s">
        <v>8</v>
      </c>
      <c r="G3861" s="353" t="s">
        <v>8</v>
      </c>
    </row>
    <row r="3862" spans="1:7" x14ac:dyDescent="0.2">
      <c r="A3862" s="29"/>
      <c r="B3862" s="646"/>
      <c r="C3862" s="656"/>
      <c r="D3862" s="365"/>
      <c r="E3862" s="649"/>
      <c r="F3862" s="789"/>
      <c r="G3862" s="353"/>
    </row>
    <row r="3863" spans="1:7" x14ac:dyDescent="0.2">
      <c r="A3863" s="29"/>
      <c r="B3863" s="101"/>
      <c r="C3863" s="352"/>
      <c r="D3863" s="365" t="s">
        <v>3055</v>
      </c>
      <c r="E3863" s="104"/>
      <c r="F3863" s="279"/>
      <c r="G3863" s="353"/>
    </row>
    <row r="3864" spans="1:7" x14ac:dyDescent="0.2">
      <c r="A3864" s="29"/>
      <c r="B3864" s="101"/>
      <c r="C3864" s="41"/>
      <c r="D3864" s="365" t="s">
        <v>3056</v>
      </c>
      <c r="E3864" s="104"/>
      <c r="F3864" s="279"/>
      <c r="G3864" s="353"/>
    </row>
    <row r="3865" spans="1:7" x14ac:dyDescent="0.2">
      <c r="A3865" s="29"/>
      <c r="B3865" s="101"/>
      <c r="C3865" s="352"/>
      <c r="D3865" s="357" t="s">
        <v>3057</v>
      </c>
      <c r="E3865" s="108"/>
      <c r="F3865" s="69"/>
      <c r="G3865" s="353"/>
    </row>
    <row r="3866" spans="1:7" x14ac:dyDescent="0.2">
      <c r="A3866" s="29"/>
      <c r="B3866" s="101"/>
      <c r="C3866" s="41"/>
      <c r="D3866" s="364" t="s">
        <v>3058</v>
      </c>
      <c r="E3866" s="153"/>
      <c r="F3866" s="69"/>
      <c r="G3866" s="353"/>
    </row>
    <row r="3867" spans="1:7" x14ac:dyDescent="0.2">
      <c r="A3867" s="29"/>
      <c r="B3867" s="101"/>
      <c r="C3867" s="352"/>
      <c r="D3867" s="400" t="s">
        <v>3059</v>
      </c>
      <c r="E3867" s="102"/>
      <c r="F3867" s="69"/>
      <c r="G3867" s="353"/>
    </row>
    <row r="3868" spans="1:7" x14ac:dyDescent="0.2">
      <c r="A3868" s="29"/>
      <c r="B3868" s="101"/>
      <c r="C3868" s="352"/>
      <c r="D3868" s="400" t="s">
        <v>3060</v>
      </c>
      <c r="E3868" s="102"/>
      <c r="F3868" s="69"/>
      <c r="G3868" s="353"/>
    </row>
    <row r="3869" spans="1:7" x14ac:dyDescent="0.2">
      <c r="A3869" s="29"/>
      <c r="B3869" s="101"/>
      <c r="C3869" s="31"/>
      <c r="D3869" s="400"/>
      <c r="E3869" s="131"/>
      <c r="F3869" s="280"/>
      <c r="G3869" s="353"/>
    </row>
    <row r="3870" spans="1:7" x14ac:dyDescent="0.2">
      <c r="A3870" s="29"/>
      <c r="B3870" s="646"/>
      <c r="C3870" s="820"/>
      <c r="D3870" s="785" t="s">
        <v>2529</v>
      </c>
      <c r="E3870" s="821"/>
      <c r="F3870" s="655"/>
      <c r="G3870" s="353"/>
    </row>
    <row r="3871" spans="1:7" x14ac:dyDescent="0.2">
      <c r="A3871" s="29"/>
      <c r="B3871" s="646"/>
      <c r="C3871" s="820"/>
      <c r="D3871" s="785" t="s">
        <v>3065</v>
      </c>
      <c r="E3871" s="821"/>
      <c r="F3871" s="655"/>
      <c r="G3871" s="353"/>
    </row>
    <row r="3872" spans="1:7" x14ac:dyDescent="0.2">
      <c r="A3872" s="29"/>
      <c r="B3872" s="101"/>
      <c r="C3872" s="41"/>
      <c r="D3872" s="364" t="s">
        <v>3063</v>
      </c>
      <c r="E3872" s="108"/>
      <c r="F3872" s="563" t="s">
        <v>8</v>
      </c>
      <c r="G3872" s="353"/>
    </row>
    <row r="3873" spans="1:7" x14ac:dyDescent="0.2">
      <c r="A3873" s="29"/>
      <c r="B3873" s="101"/>
      <c r="C3873" s="352"/>
      <c r="D3873" s="785" t="s">
        <v>3066</v>
      </c>
      <c r="E3873" s="108"/>
      <c r="F3873" s="149"/>
      <c r="G3873" s="353"/>
    </row>
    <row r="3874" spans="1:7" x14ac:dyDescent="0.2">
      <c r="A3874" s="29"/>
      <c r="B3874" s="646"/>
      <c r="C3874" s="656"/>
      <c r="D3874" s="784" t="s">
        <v>3067</v>
      </c>
      <c r="E3874" s="745"/>
      <c r="F3874" s="746"/>
      <c r="G3874" s="353"/>
    </row>
    <row r="3875" spans="1:7" x14ac:dyDescent="0.2">
      <c r="A3875" s="61"/>
      <c r="B3875" s="101"/>
      <c r="C3875" s="41"/>
      <c r="D3875" s="357" t="s">
        <v>3068</v>
      </c>
      <c r="E3875" s="108"/>
      <c r="F3875" s="149"/>
      <c r="G3875" s="353"/>
    </row>
    <row r="3876" spans="1:7" ht="13.5" thickBot="1" x14ac:dyDescent="0.25">
      <c r="A3876" s="212"/>
      <c r="B3876" s="132"/>
      <c r="C3876" s="115"/>
      <c r="D3876" s="115"/>
      <c r="E3876" s="132"/>
      <c r="F3876" s="49" t="s">
        <v>15</v>
      </c>
      <c r="G3876" s="213">
        <f>SUM(G3842:G3875)</f>
        <v>306990</v>
      </c>
    </row>
    <row r="3877" spans="1:7" x14ac:dyDescent="0.2">
      <c r="A3877" s="1171" t="s">
        <v>3061</v>
      </c>
      <c r="B3877" s="1172"/>
      <c r="C3877" s="1172"/>
      <c r="D3877" s="1172"/>
      <c r="E3877" s="1172"/>
      <c r="F3877" s="1172"/>
      <c r="G3877" s="1173"/>
    </row>
    <row r="3878" spans="1:7" ht="13.5" thickBot="1" x14ac:dyDescent="0.25">
      <c r="A3878" s="444" t="s">
        <v>8</v>
      </c>
      <c r="B3878" s="445"/>
      <c r="C3878" s="1174" t="s">
        <v>3062</v>
      </c>
      <c r="D3878" s="1174"/>
      <c r="E3878" s="1174"/>
      <c r="F3878" s="1174"/>
      <c r="G3878" s="1175"/>
    </row>
    <row r="3879" spans="1:7" ht="13.5" thickTop="1" x14ac:dyDescent="0.2">
      <c r="A3879" s="1199"/>
      <c r="B3879" s="1200"/>
      <c r="C3879" s="1201"/>
      <c r="D3879" s="57" t="s">
        <v>11</v>
      </c>
      <c r="E3879" s="1202" t="s">
        <v>12</v>
      </c>
      <c r="F3879" s="1200"/>
      <c r="G3879" s="1203"/>
    </row>
    <row r="3880" spans="1:7" x14ac:dyDescent="0.2">
      <c r="A3880" s="1191" t="s">
        <v>17</v>
      </c>
      <c r="B3880" s="1192"/>
      <c r="C3880" s="1193"/>
      <c r="D3880" s="39"/>
      <c r="E3880" s="1136"/>
      <c r="F3880" s="1137"/>
      <c r="G3880" s="1138"/>
    </row>
    <row r="3881" spans="1:7" x14ac:dyDescent="0.2">
      <c r="A3881" s="1191" t="s">
        <v>38</v>
      </c>
      <c r="B3881" s="1192"/>
      <c r="C3881" s="1193"/>
      <c r="D3881" s="73" t="s">
        <v>478</v>
      </c>
      <c r="E3881" s="1194" t="s">
        <v>142</v>
      </c>
      <c r="F3881" s="1139"/>
      <c r="G3881" s="1140"/>
    </row>
    <row r="3882" spans="1:7" ht="13.5" thickBot="1" x14ac:dyDescent="0.25">
      <c r="A3882" s="1195" t="s">
        <v>39</v>
      </c>
      <c r="B3882" s="1196"/>
      <c r="C3882" s="1197"/>
      <c r="D3882" s="91" t="s">
        <v>479</v>
      </c>
      <c r="E3882" s="1198" t="s">
        <v>0</v>
      </c>
      <c r="F3882" s="1143"/>
      <c r="G3882" s="1144"/>
    </row>
    <row r="3883" spans="1:7" ht="16.5" x14ac:dyDescent="0.25">
      <c r="A3883" s="1152" t="s">
        <v>29</v>
      </c>
      <c r="B3883" s="1153"/>
      <c r="C3883" s="1153"/>
      <c r="D3883" s="1153"/>
      <c r="E3883" s="1153"/>
      <c r="F3883" s="1153"/>
      <c r="G3883" s="1154"/>
    </row>
    <row r="3884" spans="1:7" x14ac:dyDescent="0.2">
      <c r="A3884" s="1155" t="s">
        <v>48</v>
      </c>
      <c r="B3884" s="1156"/>
      <c r="C3884" s="1156"/>
      <c r="D3884" s="1156"/>
      <c r="E3884" s="1156"/>
      <c r="F3884" s="1156"/>
      <c r="G3884" s="1157"/>
    </row>
    <row r="3885" spans="1:7" x14ac:dyDescent="0.2">
      <c r="A3885" s="1183" t="s">
        <v>49</v>
      </c>
      <c r="B3885" s="1184"/>
      <c r="C3885" s="1184"/>
      <c r="D3885" s="1184"/>
      <c r="E3885" s="1184"/>
      <c r="F3885" s="1184"/>
      <c r="G3885" s="1185"/>
    </row>
    <row r="3886" spans="1:7" x14ac:dyDescent="0.2">
      <c r="A3886" s="368"/>
      <c r="B3886" s="369"/>
      <c r="C3886" s="370"/>
      <c r="D3886" s="371"/>
      <c r="E3886" s="369"/>
      <c r="F3886" s="372"/>
      <c r="G3886" s="373" t="s">
        <v>20</v>
      </c>
    </row>
    <row r="3887" spans="1:7" x14ac:dyDescent="0.2">
      <c r="A3887" s="374" t="s">
        <v>1</v>
      </c>
      <c r="B3887" s="375"/>
      <c r="C3887" s="14" t="s">
        <v>36</v>
      </c>
      <c r="D3887" s="375"/>
      <c r="E3887" s="343" t="s">
        <v>3304</v>
      </c>
      <c r="F3887" s="376"/>
      <c r="G3887" s="344" t="s">
        <v>3299</v>
      </c>
    </row>
    <row r="3888" spans="1:7" x14ac:dyDescent="0.2">
      <c r="A3888" s="342" t="s">
        <v>8</v>
      </c>
      <c r="B3888" s="377"/>
      <c r="C3888" s="19"/>
      <c r="D3888" s="367"/>
      <c r="E3888" s="1167"/>
      <c r="F3888" s="1168"/>
      <c r="G3888" s="378"/>
    </row>
    <row r="3889" spans="1:7" x14ac:dyDescent="0.2">
      <c r="A3889" s="354" t="s">
        <v>37</v>
      </c>
      <c r="B3889" s="358"/>
      <c r="C3889" s="358"/>
      <c r="D3889" s="358"/>
      <c r="E3889" s="379" t="s">
        <v>46</v>
      </c>
      <c r="F3889" s="380"/>
      <c r="G3889" s="378" t="s">
        <v>50</v>
      </c>
    </row>
    <row r="3890" spans="1:7" x14ac:dyDescent="0.2">
      <c r="A3890" s="368"/>
      <c r="B3890" s="369"/>
      <c r="C3890" s="370"/>
      <c r="D3890" s="370"/>
      <c r="E3890" s="1169"/>
      <c r="F3890" s="1170"/>
      <c r="G3890" s="381"/>
    </row>
    <row r="3891" spans="1:7" ht="26.25" thickBot="1" x14ac:dyDescent="0.25">
      <c r="A3891" s="210" t="s">
        <v>47</v>
      </c>
      <c r="B3891" s="28" t="s">
        <v>23</v>
      </c>
      <c r="C3891" s="28" t="s">
        <v>34</v>
      </c>
      <c r="D3891" s="110" t="s">
        <v>53</v>
      </c>
      <c r="E3891" s="114" t="s">
        <v>54</v>
      </c>
      <c r="F3891" s="111" t="s">
        <v>55</v>
      </c>
      <c r="G3891" s="112" t="s">
        <v>35</v>
      </c>
    </row>
    <row r="3892" spans="1:7" ht="13.5" thickTop="1" x14ac:dyDescent="0.2">
      <c r="A3892" s="760">
        <v>1</v>
      </c>
      <c r="B3892" s="761"/>
      <c r="C3892" s="352" t="s">
        <v>2311</v>
      </c>
      <c r="D3892" s="357" t="s">
        <v>2310</v>
      </c>
      <c r="E3892" s="102">
        <v>220</v>
      </c>
      <c r="F3892" s="763">
        <v>40</v>
      </c>
      <c r="G3892" s="764">
        <f>F3892*E3892</f>
        <v>8800</v>
      </c>
    </row>
    <row r="3893" spans="1:7" x14ac:dyDescent="0.2">
      <c r="A3893" s="760"/>
      <c r="B3893" s="761"/>
      <c r="C3893" s="352"/>
      <c r="D3893" s="351"/>
      <c r="E3893" s="102"/>
      <c r="F3893" s="753"/>
      <c r="G3893" s="764"/>
    </row>
    <row r="3894" spans="1:7" x14ac:dyDescent="0.2">
      <c r="A3894" s="345"/>
      <c r="B3894" s="520"/>
      <c r="C3894" s="656"/>
      <c r="D3894" s="657"/>
      <c r="E3894" s="758"/>
      <c r="F3894" s="811"/>
      <c r="G3894" s="353"/>
    </row>
    <row r="3895" spans="1:7" x14ac:dyDescent="0.2">
      <c r="A3895" s="566"/>
      <c r="B3895" s="668"/>
      <c r="C3895" s="656"/>
      <c r="D3895" s="657"/>
      <c r="E3895" s="758"/>
      <c r="F3895" s="811"/>
      <c r="G3895" s="578"/>
    </row>
    <row r="3896" spans="1:7" x14ac:dyDescent="0.2">
      <c r="A3896" s="806"/>
      <c r="B3896" s="807"/>
      <c r="C3896" s="807"/>
      <c r="D3896" s="762"/>
      <c r="E3896" s="808"/>
      <c r="F3896" s="809"/>
      <c r="G3896" s="810"/>
    </row>
    <row r="3897" spans="1:7" x14ac:dyDescent="0.2">
      <c r="A3897" s="760"/>
      <c r="B3897" s="761"/>
      <c r="C3897" s="761"/>
      <c r="D3897" s="762"/>
      <c r="E3897" s="748"/>
      <c r="F3897" s="763"/>
      <c r="G3897" s="764"/>
    </row>
    <row r="3898" spans="1:7" x14ac:dyDescent="0.2">
      <c r="A3898" s="760"/>
      <c r="B3898" s="761"/>
      <c r="C3898" s="761"/>
      <c r="D3898" s="762"/>
      <c r="E3898" s="748"/>
      <c r="F3898" s="763"/>
      <c r="G3898" s="764"/>
    </row>
    <row r="3899" spans="1:7" x14ac:dyDescent="0.2">
      <c r="A3899" s="760"/>
      <c r="B3899" s="761"/>
      <c r="C3899" s="761"/>
      <c r="D3899" s="784"/>
      <c r="E3899" s="748"/>
      <c r="F3899" s="763"/>
      <c r="G3899" s="764"/>
    </row>
    <row r="3900" spans="1:7" x14ac:dyDescent="0.2">
      <c r="A3900" s="345"/>
      <c r="B3900" s="520"/>
      <c r="C3900" s="346"/>
      <c r="D3900" s="747"/>
      <c r="E3900" s="750"/>
      <c r="F3900" s="753"/>
      <c r="G3900" s="353"/>
    </row>
    <row r="3901" spans="1:7" x14ac:dyDescent="0.2">
      <c r="A3901" s="345"/>
      <c r="B3901" s="382"/>
      <c r="C3901" s="352"/>
      <c r="D3901" s="351"/>
      <c r="E3901" s="388"/>
      <c r="F3901" s="563"/>
      <c r="G3901" s="353"/>
    </row>
    <row r="3902" spans="1:7" x14ac:dyDescent="0.2">
      <c r="A3902" s="345"/>
      <c r="B3902" s="755"/>
      <c r="C3902" s="756"/>
      <c r="D3902" s="757"/>
      <c r="E3902" s="758"/>
      <c r="F3902" s="759"/>
      <c r="G3902" s="353"/>
    </row>
    <row r="3903" spans="1:7" x14ac:dyDescent="0.2">
      <c r="A3903" s="345"/>
      <c r="B3903" s="755"/>
      <c r="C3903" s="756"/>
      <c r="D3903" s="757"/>
      <c r="E3903" s="758"/>
      <c r="F3903" s="759"/>
      <c r="G3903" s="353"/>
    </row>
    <row r="3904" spans="1:7" x14ac:dyDescent="0.2">
      <c r="A3904" s="345"/>
      <c r="B3904" s="382"/>
      <c r="C3904" s="352"/>
      <c r="D3904" s="785"/>
      <c r="E3904" s="395"/>
      <c r="F3904" s="432"/>
      <c r="G3904" s="353"/>
    </row>
    <row r="3905" spans="1:7" x14ac:dyDescent="0.2">
      <c r="A3905" s="345"/>
      <c r="B3905" s="394"/>
      <c r="C3905" s="352"/>
      <c r="D3905" s="357"/>
      <c r="E3905" s="395"/>
      <c r="F3905" s="432"/>
      <c r="G3905" s="353"/>
    </row>
    <row r="3906" spans="1:7" x14ac:dyDescent="0.2">
      <c r="A3906" s="345"/>
      <c r="B3906" s="397"/>
      <c r="C3906" s="352"/>
      <c r="D3906" s="357"/>
      <c r="E3906" s="398"/>
      <c r="F3906" s="432"/>
      <c r="G3906" s="353"/>
    </row>
    <row r="3907" spans="1:7" x14ac:dyDescent="0.2">
      <c r="A3907" s="345"/>
      <c r="B3907" s="397"/>
      <c r="C3907" s="352"/>
      <c r="D3907" s="365"/>
      <c r="E3907" s="398"/>
      <c r="F3907" s="432"/>
      <c r="G3907" s="353"/>
    </row>
    <row r="3908" spans="1:7" x14ac:dyDescent="0.2">
      <c r="A3908" s="345"/>
      <c r="B3908" s="382"/>
      <c r="C3908" s="352"/>
      <c r="D3908" s="365"/>
      <c r="E3908" s="388"/>
      <c r="F3908" s="432"/>
      <c r="G3908" s="353"/>
    </row>
    <row r="3909" spans="1:7" x14ac:dyDescent="0.2">
      <c r="A3909" s="345"/>
      <c r="B3909" s="382"/>
      <c r="C3909" s="352"/>
      <c r="D3909" s="364"/>
      <c r="E3909" s="398"/>
      <c r="F3909" s="432"/>
      <c r="G3909" s="353"/>
    </row>
    <row r="3910" spans="1:7" x14ac:dyDescent="0.2">
      <c r="A3910" s="345"/>
      <c r="B3910" s="394"/>
      <c r="C3910" s="352"/>
      <c r="D3910" s="365"/>
      <c r="E3910" s="395"/>
      <c r="F3910" s="561"/>
      <c r="G3910" s="353"/>
    </row>
    <row r="3911" spans="1:7" x14ac:dyDescent="0.2">
      <c r="A3911" s="345"/>
      <c r="B3911" s="389"/>
      <c r="C3911" s="352"/>
      <c r="D3911" s="365"/>
      <c r="E3911" s="395"/>
      <c r="F3911" s="561"/>
      <c r="G3911" s="353"/>
    </row>
    <row r="3912" spans="1:7" x14ac:dyDescent="0.2">
      <c r="A3912" s="345"/>
      <c r="B3912" s="382"/>
      <c r="C3912" s="352"/>
      <c r="D3912" s="357"/>
      <c r="E3912" s="395"/>
      <c r="F3912" s="561"/>
      <c r="G3912" s="353"/>
    </row>
    <row r="3913" spans="1:7" x14ac:dyDescent="0.2">
      <c r="A3913" s="345"/>
      <c r="B3913" s="382"/>
      <c r="C3913" s="352"/>
      <c r="D3913" s="365"/>
      <c r="E3913" s="395"/>
      <c r="F3913" s="561"/>
      <c r="G3913" s="353"/>
    </row>
    <row r="3914" spans="1:7" x14ac:dyDescent="0.2">
      <c r="A3914" s="345"/>
      <c r="B3914" s="382"/>
      <c r="C3914" s="352"/>
      <c r="D3914" s="365"/>
      <c r="E3914" s="395"/>
      <c r="F3914" s="561"/>
      <c r="G3914" s="353"/>
    </row>
    <row r="3915" spans="1:7" x14ac:dyDescent="0.2">
      <c r="A3915" s="345"/>
      <c r="B3915" s="382"/>
      <c r="C3915" s="352"/>
      <c r="D3915" s="365"/>
      <c r="E3915" s="395"/>
      <c r="F3915" s="561"/>
      <c r="G3915" s="353"/>
    </row>
    <row r="3916" spans="1:7" x14ac:dyDescent="0.2">
      <c r="A3916" s="345"/>
      <c r="B3916" s="382"/>
      <c r="C3916" s="352"/>
      <c r="D3916" s="365"/>
      <c r="E3916" s="395"/>
      <c r="F3916" s="561"/>
      <c r="G3916" s="353"/>
    </row>
    <row r="3917" spans="1:7" x14ac:dyDescent="0.2">
      <c r="A3917" s="345"/>
      <c r="B3917" s="382"/>
      <c r="C3917" s="352"/>
      <c r="D3917" s="357"/>
      <c r="E3917" s="388"/>
      <c r="F3917" s="432"/>
      <c r="G3917" s="353"/>
    </row>
    <row r="3918" spans="1:7" x14ac:dyDescent="0.2">
      <c r="A3918" s="345"/>
      <c r="B3918" s="382"/>
      <c r="C3918" s="352"/>
      <c r="D3918" s="364"/>
      <c r="E3918" s="398"/>
      <c r="F3918" s="432"/>
      <c r="G3918" s="353"/>
    </row>
    <row r="3919" spans="1:7" x14ac:dyDescent="0.2">
      <c r="A3919" s="345"/>
      <c r="B3919" s="382"/>
      <c r="C3919" s="352"/>
      <c r="D3919" s="400"/>
      <c r="E3919" s="390"/>
      <c r="F3919" s="432"/>
      <c r="G3919" s="353"/>
    </row>
    <row r="3920" spans="1:7" x14ac:dyDescent="0.2">
      <c r="A3920" s="345"/>
      <c r="B3920" s="382"/>
      <c r="C3920" s="352"/>
      <c r="D3920" s="400"/>
      <c r="E3920" s="390"/>
      <c r="F3920" s="432"/>
      <c r="G3920" s="353"/>
    </row>
    <row r="3921" spans="1:7" x14ac:dyDescent="0.2">
      <c r="A3921" s="345"/>
      <c r="B3921" s="382"/>
      <c r="C3921" s="403"/>
      <c r="D3921" s="400"/>
      <c r="E3921" s="404"/>
      <c r="F3921" s="562"/>
      <c r="G3921" s="353"/>
    </row>
    <row r="3922" spans="1:7" x14ac:dyDescent="0.2">
      <c r="A3922" s="345"/>
      <c r="B3922" s="382"/>
      <c r="C3922" s="352"/>
      <c r="D3922" s="364"/>
      <c r="E3922" s="388"/>
      <c r="F3922" s="563"/>
      <c r="G3922" s="353"/>
    </row>
    <row r="3923" spans="1:7" x14ac:dyDescent="0.2">
      <c r="A3923" s="345"/>
      <c r="B3923" s="382"/>
      <c r="C3923" s="352"/>
      <c r="D3923" s="364"/>
      <c r="E3923" s="388"/>
      <c r="F3923" s="563"/>
      <c r="G3923" s="353"/>
    </row>
    <row r="3924" spans="1:7" x14ac:dyDescent="0.2">
      <c r="A3924" s="345"/>
      <c r="B3924" s="382"/>
      <c r="C3924" s="352"/>
      <c r="D3924" s="781"/>
      <c r="E3924" s="388"/>
      <c r="F3924" s="387"/>
      <c r="G3924" s="353"/>
    </row>
    <row r="3925" spans="1:7" x14ac:dyDescent="0.2">
      <c r="A3925" s="566"/>
      <c r="B3925" s="382"/>
      <c r="C3925" s="352"/>
      <c r="D3925" s="364"/>
      <c r="E3925" s="388"/>
      <c r="F3925" s="387"/>
      <c r="G3925" s="353"/>
    </row>
    <row r="3926" spans="1:7" ht="13.5" thickBot="1" x14ac:dyDescent="0.25">
      <c r="A3926" s="564"/>
      <c r="B3926" s="408"/>
      <c r="C3926" s="409"/>
      <c r="D3926" s="409"/>
      <c r="E3926" s="408"/>
      <c r="F3926" s="49" t="s">
        <v>15</v>
      </c>
      <c r="G3926" s="213">
        <f>SUM(G3892:G3925)</f>
        <v>8800</v>
      </c>
    </row>
    <row r="3927" spans="1:7" ht="13.5" thickTop="1" x14ac:dyDescent="0.2">
      <c r="A3927" s="1188" t="s">
        <v>2538</v>
      </c>
      <c r="B3927" s="1189"/>
      <c r="C3927" s="1189"/>
      <c r="D3927" s="1189"/>
      <c r="E3927" s="1189"/>
      <c r="F3927" s="1189"/>
      <c r="G3927" s="1190"/>
    </row>
    <row r="3928" spans="1:7" ht="13.5" thickBot="1" x14ac:dyDescent="0.25">
      <c r="A3928" s="359"/>
      <c r="B3928" s="355"/>
      <c r="C3928" s="355" t="s">
        <v>8</v>
      </c>
      <c r="D3928" s="360"/>
      <c r="E3928" s="355"/>
      <c r="F3928" s="361"/>
      <c r="G3928" s="362"/>
    </row>
    <row r="3929" spans="1:7" ht="13.5" thickTop="1" x14ac:dyDescent="0.2">
      <c r="A3929" s="1176"/>
      <c r="B3929" s="1177"/>
      <c r="C3929" s="1177"/>
      <c r="D3929" s="414" t="s">
        <v>11</v>
      </c>
      <c r="E3929" s="1178" t="s">
        <v>12</v>
      </c>
      <c r="F3929" s="1178"/>
      <c r="G3929" s="1179"/>
    </row>
    <row r="3930" spans="1:7" x14ac:dyDescent="0.2">
      <c r="A3930" s="1161" t="s">
        <v>17</v>
      </c>
      <c r="B3930" s="1162"/>
      <c r="C3930" s="1162"/>
      <c r="D3930" s="415"/>
      <c r="E3930" s="1180"/>
      <c r="F3930" s="1181"/>
      <c r="G3930" s="1182"/>
    </row>
    <row r="3931" spans="1:7" x14ac:dyDescent="0.2">
      <c r="A3931" s="1161" t="s">
        <v>38</v>
      </c>
      <c r="B3931" s="1162"/>
      <c r="C3931" s="1162"/>
      <c r="D3931" s="73" t="s">
        <v>478</v>
      </c>
      <c r="E3931" s="1139" t="s">
        <v>142</v>
      </c>
      <c r="F3931" s="1139"/>
      <c r="G3931" s="1140"/>
    </row>
    <row r="3932" spans="1:7" ht="13.5" thickBot="1" x14ac:dyDescent="0.25">
      <c r="A3932" s="1163" t="s">
        <v>39</v>
      </c>
      <c r="B3932" s="1164"/>
      <c r="C3932" s="1164"/>
      <c r="D3932" s="565" t="s">
        <v>479</v>
      </c>
      <c r="E3932" s="1165" t="s">
        <v>0</v>
      </c>
      <c r="F3932" s="1165"/>
      <c r="G3932" s="1166"/>
    </row>
    <row r="3933" spans="1:7" ht="16.5" x14ac:dyDescent="0.25">
      <c r="A3933" s="1152" t="s">
        <v>29</v>
      </c>
      <c r="B3933" s="1153"/>
      <c r="C3933" s="1153"/>
      <c r="D3933" s="1153"/>
      <c r="E3933" s="1153"/>
      <c r="F3933" s="1153"/>
      <c r="G3933" s="1154"/>
    </row>
    <row r="3934" spans="1:7" x14ac:dyDescent="0.2">
      <c r="A3934" s="1155" t="s">
        <v>48</v>
      </c>
      <c r="B3934" s="1156"/>
      <c r="C3934" s="1156"/>
      <c r="D3934" s="1156"/>
      <c r="E3934" s="1156"/>
      <c r="F3934" s="1156"/>
      <c r="G3934" s="1157"/>
    </row>
    <row r="3935" spans="1:7" x14ac:dyDescent="0.2">
      <c r="A3935" s="1183" t="s">
        <v>49</v>
      </c>
      <c r="B3935" s="1184"/>
      <c r="C3935" s="1184"/>
      <c r="D3935" s="1184"/>
      <c r="E3935" s="1184"/>
      <c r="F3935" s="1184"/>
      <c r="G3935" s="1185"/>
    </row>
    <row r="3936" spans="1:7" x14ac:dyDescent="0.2">
      <c r="A3936" s="368"/>
      <c r="B3936" s="369"/>
      <c r="C3936" s="370"/>
      <c r="D3936" s="371"/>
      <c r="E3936" s="369"/>
      <c r="F3936" s="372"/>
      <c r="G3936" s="373" t="s">
        <v>20</v>
      </c>
    </row>
    <row r="3937" spans="1:7" x14ac:dyDescent="0.2">
      <c r="A3937" s="374" t="s">
        <v>1</v>
      </c>
      <c r="B3937" s="375"/>
      <c r="C3937" s="14" t="s">
        <v>36</v>
      </c>
      <c r="D3937" s="375"/>
      <c r="E3937" s="343" t="s">
        <v>3714</v>
      </c>
      <c r="F3937" s="376"/>
      <c r="G3937" s="344" t="s">
        <v>3704</v>
      </c>
    </row>
    <row r="3938" spans="1:7" x14ac:dyDescent="0.2">
      <c r="A3938" s="342" t="s">
        <v>8</v>
      </c>
      <c r="B3938" s="377"/>
      <c r="C3938" s="19"/>
      <c r="D3938" s="367"/>
      <c r="E3938" s="1167"/>
      <c r="F3938" s="1168"/>
      <c r="G3938" s="378"/>
    </row>
    <row r="3939" spans="1:7" x14ac:dyDescent="0.2">
      <c r="A3939" s="354" t="s">
        <v>37</v>
      </c>
      <c r="B3939" s="358"/>
      <c r="C3939" s="358"/>
      <c r="D3939" s="358"/>
      <c r="E3939" s="379" t="s">
        <v>46</v>
      </c>
      <c r="F3939" s="380"/>
      <c r="G3939" s="378" t="s">
        <v>50</v>
      </c>
    </row>
    <row r="3940" spans="1:7" x14ac:dyDescent="0.2">
      <c r="A3940" s="368"/>
      <c r="B3940" s="369"/>
      <c r="C3940" s="370"/>
      <c r="D3940" s="370"/>
      <c r="E3940" s="1169"/>
      <c r="F3940" s="1170"/>
      <c r="G3940" s="381"/>
    </row>
    <row r="3941" spans="1:7" ht="26.25" thickBot="1" x14ac:dyDescent="0.25">
      <c r="A3941" s="210" t="s">
        <v>47</v>
      </c>
      <c r="B3941" s="28" t="s">
        <v>23</v>
      </c>
      <c r="C3941" s="28" t="s">
        <v>34</v>
      </c>
      <c r="D3941" s="110" t="s">
        <v>53</v>
      </c>
      <c r="E3941" s="114" t="s">
        <v>54</v>
      </c>
      <c r="F3941" s="111" t="s">
        <v>55</v>
      </c>
      <c r="G3941" s="112" t="s">
        <v>35</v>
      </c>
    </row>
    <row r="3942" spans="1:7" ht="13.5" thickTop="1" x14ac:dyDescent="0.2">
      <c r="A3942" s="760">
        <v>1</v>
      </c>
      <c r="B3942" s="761"/>
      <c r="C3942" s="352" t="s">
        <v>149</v>
      </c>
      <c r="D3942" s="357" t="s">
        <v>2535</v>
      </c>
      <c r="E3942" s="390">
        <v>15</v>
      </c>
      <c r="F3942" s="763">
        <v>200</v>
      </c>
      <c r="G3942" s="764">
        <f>F3942*E3942</f>
        <v>3000</v>
      </c>
    </row>
    <row r="3943" spans="1:7" x14ac:dyDescent="0.2">
      <c r="A3943" s="760">
        <v>2</v>
      </c>
      <c r="B3943" s="761"/>
      <c r="C3943" s="352" t="s">
        <v>149</v>
      </c>
      <c r="D3943" s="351" t="s">
        <v>416</v>
      </c>
      <c r="E3943" s="390">
        <v>15</v>
      </c>
      <c r="F3943" s="753">
        <v>350</v>
      </c>
      <c r="G3943" s="764">
        <f>F3943*E3943</f>
        <v>5250</v>
      </c>
    </row>
    <row r="3944" spans="1:7" x14ac:dyDescent="0.2">
      <c r="A3944" s="345"/>
      <c r="B3944" s="520"/>
      <c r="C3944" s="656"/>
      <c r="D3944" s="657" t="s">
        <v>358</v>
      </c>
      <c r="E3944" s="758"/>
      <c r="F3944" s="811"/>
      <c r="G3944" s="353"/>
    </row>
    <row r="3945" spans="1:7" x14ac:dyDescent="0.2">
      <c r="A3945" s="566"/>
      <c r="B3945" s="668"/>
      <c r="C3945" s="656"/>
      <c r="D3945" s="657"/>
      <c r="E3945" s="758"/>
      <c r="F3945" s="811"/>
      <c r="G3945" s="578"/>
    </row>
    <row r="3946" spans="1:7" x14ac:dyDescent="0.2">
      <c r="A3946" s="806"/>
      <c r="B3946" s="807"/>
      <c r="C3946" s="807"/>
      <c r="D3946" s="762"/>
      <c r="E3946" s="808"/>
      <c r="F3946" s="809"/>
      <c r="G3946" s="810"/>
    </row>
    <row r="3947" spans="1:7" x14ac:dyDescent="0.2">
      <c r="A3947" s="760"/>
      <c r="B3947" s="761"/>
      <c r="C3947" s="761"/>
      <c r="D3947" s="762"/>
      <c r="E3947" s="748"/>
      <c r="F3947" s="763"/>
      <c r="G3947" s="764"/>
    </row>
    <row r="3948" spans="1:7" x14ac:dyDescent="0.2">
      <c r="A3948" s="760"/>
      <c r="B3948" s="761"/>
      <c r="C3948" s="761"/>
      <c r="D3948" s="762"/>
      <c r="E3948" s="748"/>
      <c r="F3948" s="763"/>
      <c r="G3948" s="764"/>
    </row>
    <row r="3949" spans="1:7" x14ac:dyDescent="0.2">
      <c r="A3949" s="760"/>
      <c r="B3949" s="761"/>
      <c r="C3949" s="761"/>
      <c r="D3949" s="784"/>
      <c r="E3949" s="748"/>
      <c r="F3949" s="763"/>
      <c r="G3949" s="764"/>
    </row>
    <row r="3950" spans="1:7" x14ac:dyDescent="0.2">
      <c r="A3950" s="345"/>
      <c r="B3950" s="520"/>
      <c r="C3950" s="346"/>
      <c r="D3950" s="747"/>
      <c r="E3950" s="750"/>
      <c r="F3950" s="753"/>
      <c r="G3950" s="353"/>
    </row>
    <row r="3951" spans="1:7" x14ac:dyDescent="0.2">
      <c r="A3951" s="345"/>
      <c r="B3951" s="382"/>
      <c r="C3951" s="352"/>
      <c r="D3951" s="351"/>
      <c r="E3951" s="388"/>
      <c r="F3951" s="563"/>
      <c r="G3951" s="353"/>
    </row>
    <row r="3952" spans="1:7" x14ac:dyDescent="0.2">
      <c r="A3952" s="345"/>
      <c r="B3952" s="755"/>
      <c r="C3952" s="756"/>
      <c r="D3952" s="757"/>
      <c r="E3952" s="758"/>
      <c r="F3952" s="759"/>
      <c r="G3952" s="353"/>
    </row>
    <row r="3953" spans="1:7" x14ac:dyDescent="0.2">
      <c r="A3953" s="345"/>
      <c r="B3953" s="755"/>
      <c r="C3953" s="756"/>
      <c r="D3953" s="757"/>
      <c r="E3953" s="758"/>
      <c r="F3953" s="759"/>
      <c r="G3953" s="353"/>
    </row>
    <row r="3954" spans="1:7" x14ac:dyDescent="0.2">
      <c r="A3954" s="345"/>
      <c r="B3954" s="382"/>
      <c r="C3954" s="352"/>
      <c r="D3954" s="785"/>
      <c r="E3954" s="395"/>
      <c r="F3954" s="432"/>
      <c r="G3954" s="353"/>
    </row>
    <row r="3955" spans="1:7" x14ac:dyDescent="0.2">
      <c r="A3955" s="345"/>
      <c r="B3955" s="394"/>
      <c r="C3955" s="352"/>
      <c r="D3955" s="357"/>
      <c r="E3955" s="395"/>
      <c r="F3955" s="432"/>
      <c r="G3955" s="353"/>
    </row>
    <row r="3956" spans="1:7" x14ac:dyDescent="0.2">
      <c r="A3956" s="345"/>
      <c r="B3956" s="397"/>
      <c r="C3956" s="352"/>
      <c r="D3956" s="357"/>
      <c r="E3956" s="398"/>
      <c r="F3956" s="432"/>
      <c r="G3956" s="353"/>
    </row>
    <row r="3957" spans="1:7" x14ac:dyDescent="0.2">
      <c r="A3957" s="345"/>
      <c r="B3957" s="397"/>
      <c r="C3957" s="352"/>
      <c r="D3957" s="365"/>
      <c r="E3957" s="398"/>
      <c r="F3957" s="432"/>
      <c r="G3957" s="353"/>
    </row>
    <row r="3958" spans="1:7" x14ac:dyDescent="0.2">
      <c r="A3958" s="345"/>
      <c r="B3958" s="382"/>
      <c r="C3958" s="352"/>
      <c r="D3958" s="365"/>
      <c r="E3958" s="388"/>
      <c r="F3958" s="432"/>
      <c r="G3958" s="353"/>
    </row>
    <row r="3959" spans="1:7" x14ac:dyDescent="0.2">
      <c r="A3959" s="345"/>
      <c r="B3959" s="382"/>
      <c r="C3959" s="352"/>
      <c r="D3959" s="364"/>
      <c r="E3959" s="398"/>
      <c r="F3959" s="432"/>
      <c r="G3959" s="353"/>
    </row>
    <row r="3960" spans="1:7" x14ac:dyDescent="0.2">
      <c r="A3960" s="345"/>
      <c r="B3960" s="394"/>
      <c r="C3960" s="352"/>
      <c r="D3960" s="365"/>
      <c r="E3960" s="395"/>
      <c r="F3960" s="561"/>
      <c r="G3960" s="353"/>
    </row>
    <row r="3961" spans="1:7" x14ac:dyDescent="0.2">
      <c r="A3961" s="345"/>
      <c r="B3961" s="389"/>
      <c r="C3961" s="352"/>
      <c r="D3961" s="365"/>
      <c r="E3961" s="395"/>
      <c r="F3961" s="561"/>
      <c r="G3961" s="353"/>
    </row>
    <row r="3962" spans="1:7" x14ac:dyDescent="0.2">
      <c r="A3962" s="345"/>
      <c r="B3962" s="382"/>
      <c r="C3962" s="352"/>
      <c r="D3962" s="357"/>
      <c r="E3962" s="395"/>
      <c r="F3962" s="561"/>
      <c r="G3962" s="353"/>
    </row>
    <row r="3963" spans="1:7" x14ac:dyDescent="0.2">
      <c r="A3963" s="345"/>
      <c r="B3963" s="382"/>
      <c r="C3963" s="352"/>
      <c r="D3963" s="365"/>
      <c r="E3963" s="395"/>
      <c r="F3963" s="561"/>
      <c r="G3963" s="353"/>
    </row>
    <row r="3964" spans="1:7" x14ac:dyDescent="0.2">
      <c r="A3964" s="345"/>
      <c r="B3964" s="382"/>
      <c r="C3964" s="352"/>
      <c r="D3964" s="365"/>
      <c r="E3964" s="395"/>
      <c r="F3964" s="561"/>
      <c r="G3964" s="353"/>
    </row>
    <row r="3965" spans="1:7" x14ac:dyDescent="0.2">
      <c r="A3965" s="345"/>
      <c r="B3965" s="382"/>
      <c r="C3965" s="352"/>
      <c r="D3965" s="365"/>
      <c r="E3965" s="395"/>
      <c r="F3965" s="561"/>
      <c r="G3965" s="353"/>
    </row>
    <row r="3966" spans="1:7" x14ac:dyDescent="0.2">
      <c r="A3966" s="345"/>
      <c r="B3966" s="382"/>
      <c r="C3966" s="352"/>
      <c r="D3966" s="365"/>
      <c r="E3966" s="395"/>
      <c r="F3966" s="561"/>
      <c r="G3966" s="353"/>
    </row>
    <row r="3967" spans="1:7" x14ac:dyDescent="0.2">
      <c r="A3967" s="345"/>
      <c r="B3967" s="382"/>
      <c r="C3967" s="352"/>
      <c r="D3967" s="357"/>
      <c r="E3967" s="388"/>
      <c r="F3967" s="432"/>
      <c r="G3967" s="353"/>
    </row>
    <row r="3968" spans="1:7" x14ac:dyDescent="0.2">
      <c r="A3968" s="345"/>
      <c r="B3968" s="382"/>
      <c r="C3968" s="352"/>
      <c r="D3968" s="364"/>
      <c r="E3968" s="398"/>
      <c r="F3968" s="432"/>
      <c r="G3968" s="353"/>
    </row>
    <row r="3969" spans="1:7" x14ac:dyDescent="0.2">
      <c r="A3969" s="345"/>
      <c r="B3969" s="382"/>
      <c r="C3969" s="352"/>
      <c r="D3969" s="400"/>
      <c r="E3969" s="390"/>
      <c r="F3969" s="432"/>
      <c r="G3969" s="353"/>
    </row>
    <row r="3970" spans="1:7" x14ac:dyDescent="0.2">
      <c r="A3970" s="345"/>
      <c r="B3970" s="382"/>
      <c r="C3970" s="352"/>
      <c r="D3970" s="400"/>
      <c r="E3970" s="390"/>
      <c r="F3970" s="432"/>
      <c r="G3970" s="353"/>
    </row>
    <row r="3971" spans="1:7" x14ac:dyDescent="0.2">
      <c r="A3971" s="345"/>
      <c r="B3971" s="382"/>
      <c r="C3971" s="403"/>
      <c r="D3971" s="400"/>
      <c r="E3971" s="404"/>
      <c r="F3971" s="562"/>
      <c r="G3971" s="353"/>
    </row>
    <row r="3972" spans="1:7" x14ac:dyDescent="0.2">
      <c r="A3972" s="345"/>
      <c r="B3972" s="382"/>
      <c r="C3972" s="352"/>
      <c r="D3972" s="364"/>
      <c r="E3972" s="388"/>
      <c r="F3972" s="563"/>
      <c r="G3972" s="353"/>
    </row>
    <row r="3973" spans="1:7" x14ac:dyDescent="0.2">
      <c r="A3973" s="345"/>
      <c r="B3973" s="382"/>
      <c r="C3973" s="352"/>
      <c r="D3973" s="364"/>
      <c r="E3973" s="388"/>
      <c r="F3973" s="563"/>
      <c r="G3973" s="353"/>
    </row>
    <row r="3974" spans="1:7" x14ac:dyDescent="0.2">
      <c r="A3974" s="345"/>
      <c r="B3974" s="382"/>
      <c r="C3974" s="352"/>
      <c r="D3974" s="781"/>
      <c r="E3974" s="388"/>
      <c r="F3974" s="387"/>
      <c r="G3974" s="353"/>
    </row>
    <row r="3975" spans="1:7" x14ac:dyDescent="0.2">
      <c r="A3975" s="566"/>
      <c r="B3975" s="382"/>
      <c r="C3975" s="352"/>
      <c r="D3975" s="364"/>
      <c r="E3975" s="388"/>
      <c r="F3975" s="387"/>
      <c r="G3975" s="353"/>
    </row>
    <row r="3976" spans="1:7" ht="13.5" thickBot="1" x14ac:dyDescent="0.25">
      <c r="A3976" s="564"/>
      <c r="B3976" s="408"/>
      <c r="C3976" s="409"/>
      <c r="D3976" s="409"/>
      <c r="E3976" s="408"/>
      <c r="F3976" s="49" t="s">
        <v>15</v>
      </c>
      <c r="G3976" s="213">
        <f>SUM(G3942:G3975)</f>
        <v>8250</v>
      </c>
    </row>
    <row r="3977" spans="1:7" ht="13.5" thickTop="1" x14ac:dyDescent="0.2">
      <c r="A3977" s="1188" t="s">
        <v>3733</v>
      </c>
      <c r="B3977" s="1189"/>
      <c r="C3977" s="1189"/>
      <c r="D3977" s="1189"/>
      <c r="E3977" s="1189"/>
      <c r="F3977" s="1189"/>
      <c r="G3977" s="1190"/>
    </row>
    <row r="3978" spans="1:7" ht="13.5" thickBot="1" x14ac:dyDescent="0.25">
      <c r="A3978" s="359"/>
      <c r="B3978" s="355"/>
      <c r="C3978" s="355" t="s">
        <v>8</v>
      </c>
      <c r="D3978" s="360"/>
      <c r="E3978" s="355"/>
      <c r="F3978" s="361"/>
      <c r="G3978" s="362"/>
    </row>
    <row r="3979" spans="1:7" ht="13.5" thickTop="1" x14ac:dyDescent="0.2">
      <c r="A3979" s="1176"/>
      <c r="B3979" s="1177"/>
      <c r="C3979" s="1177"/>
      <c r="D3979" s="414" t="s">
        <v>11</v>
      </c>
      <c r="E3979" s="1178" t="s">
        <v>12</v>
      </c>
      <c r="F3979" s="1178"/>
      <c r="G3979" s="1179"/>
    </row>
    <row r="3980" spans="1:7" x14ac:dyDescent="0.2">
      <c r="A3980" s="1161" t="s">
        <v>17</v>
      </c>
      <c r="B3980" s="1162"/>
      <c r="C3980" s="1162"/>
      <c r="D3980" s="415"/>
      <c r="E3980" s="1180"/>
      <c r="F3980" s="1181"/>
      <c r="G3980" s="1182"/>
    </row>
    <row r="3981" spans="1:7" x14ac:dyDescent="0.2">
      <c r="A3981" s="1161" t="s">
        <v>38</v>
      </c>
      <c r="B3981" s="1162"/>
      <c r="C3981" s="1162"/>
      <c r="D3981" s="73" t="s">
        <v>478</v>
      </c>
      <c r="E3981" s="1139" t="s">
        <v>142</v>
      </c>
      <c r="F3981" s="1139"/>
      <c r="G3981" s="1140"/>
    </row>
    <row r="3982" spans="1:7" ht="13.5" thickBot="1" x14ac:dyDescent="0.25">
      <c r="A3982" s="1163" t="s">
        <v>39</v>
      </c>
      <c r="B3982" s="1164"/>
      <c r="C3982" s="1164"/>
      <c r="D3982" s="565" t="s">
        <v>479</v>
      </c>
      <c r="E3982" s="1165" t="s">
        <v>0</v>
      </c>
      <c r="F3982" s="1165"/>
      <c r="G3982" s="1166"/>
    </row>
    <row r="3983" spans="1:7" ht="16.5" x14ac:dyDescent="0.25">
      <c r="A3983" s="1152" t="s">
        <v>29</v>
      </c>
      <c r="B3983" s="1153"/>
      <c r="C3983" s="1153"/>
      <c r="D3983" s="1153"/>
      <c r="E3983" s="1153"/>
      <c r="F3983" s="1153"/>
      <c r="G3983" s="1154"/>
    </row>
    <row r="3984" spans="1:7" x14ac:dyDescent="0.2">
      <c r="A3984" s="1155" t="s">
        <v>48</v>
      </c>
      <c r="B3984" s="1156"/>
      <c r="C3984" s="1156"/>
      <c r="D3984" s="1156"/>
      <c r="E3984" s="1156"/>
      <c r="F3984" s="1156"/>
      <c r="G3984" s="1157"/>
    </row>
    <row r="3985" spans="1:7" x14ac:dyDescent="0.2">
      <c r="A3985" s="1183" t="s">
        <v>49</v>
      </c>
      <c r="B3985" s="1184"/>
      <c r="C3985" s="1184"/>
      <c r="D3985" s="1184"/>
      <c r="E3985" s="1184"/>
      <c r="F3985" s="1184"/>
      <c r="G3985" s="1185"/>
    </row>
    <row r="3986" spans="1:7" x14ac:dyDescent="0.2">
      <c r="A3986" s="368"/>
      <c r="B3986" s="369"/>
      <c r="C3986" s="370"/>
      <c r="D3986" s="371"/>
      <c r="E3986" s="369"/>
      <c r="F3986" s="372"/>
      <c r="G3986" s="373" t="s">
        <v>20</v>
      </c>
    </row>
    <row r="3987" spans="1:7" x14ac:dyDescent="0.2">
      <c r="A3987" s="374" t="s">
        <v>1</v>
      </c>
      <c r="B3987" s="375"/>
      <c r="C3987" s="14" t="s">
        <v>36</v>
      </c>
      <c r="D3987" s="375"/>
      <c r="E3987" s="343" t="s">
        <v>3731</v>
      </c>
      <c r="F3987" s="376"/>
      <c r="G3987" s="344" t="s">
        <v>3704</v>
      </c>
    </row>
    <row r="3988" spans="1:7" x14ac:dyDescent="0.2">
      <c r="A3988" s="342" t="s">
        <v>8</v>
      </c>
      <c r="B3988" s="377"/>
      <c r="C3988" s="19"/>
      <c r="D3988" s="367"/>
      <c r="E3988" s="1167"/>
      <c r="F3988" s="1168"/>
      <c r="G3988" s="378"/>
    </row>
    <row r="3989" spans="1:7" x14ac:dyDescent="0.2">
      <c r="A3989" s="354" t="s">
        <v>37</v>
      </c>
      <c r="B3989" s="358"/>
      <c r="C3989" s="358"/>
      <c r="D3989" s="358"/>
      <c r="E3989" s="379" t="s">
        <v>46</v>
      </c>
      <c r="F3989" s="380"/>
      <c r="G3989" s="378" t="s">
        <v>50</v>
      </c>
    </row>
    <row r="3990" spans="1:7" x14ac:dyDescent="0.2">
      <c r="A3990" s="368"/>
      <c r="B3990" s="369"/>
      <c r="C3990" s="370"/>
      <c r="D3990" s="370"/>
      <c r="E3990" s="1169"/>
      <c r="F3990" s="1170"/>
      <c r="G3990" s="381"/>
    </row>
    <row r="3991" spans="1:7" ht="26.25" thickBot="1" x14ac:dyDescent="0.25">
      <c r="A3991" s="210" t="s">
        <v>47</v>
      </c>
      <c r="B3991" s="28" t="s">
        <v>23</v>
      </c>
      <c r="C3991" s="28" t="s">
        <v>34</v>
      </c>
      <c r="D3991" s="110" t="s">
        <v>53</v>
      </c>
      <c r="E3991" s="114" t="s">
        <v>54</v>
      </c>
      <c r="F3991" s="111" t="s">
        <v>55</v>
      </c>
      <c r="G3991" s="112" t="s">
        <v>35</v>
      </c>
    </row>
    <row r="3992" spans="1:7" ht="13.5" thickTop="1" x14ac:dyDescent="0.2">
      <c r="A3992" s="760"/>
      <c r="B3992" s="761"/>
      <c r="C3992" s="352"/>
      <c r="D3992" s="357" t="s">
        <v>433</v>
      </c>
      <c r="E3992" s="102"/>
      <c r="F3992" s="763"/>
      <c r="G3992" s="764"/>
    </row>
    <row r="3993" spans="1:7" x14ac:dyDescent="0.2">
      <c r="A3993" s="760">
        <v>1</v>
      </c>
      <c r="B3993" s="761"/>
      <c r="C3993" s="352" t="s">
        <v>149</v>
      </c>
      <c r="D3993" s="351" t="s">
        <v>3431</v>
      </c>
      <c r="E3993" s="102">
        <v>57</v>
      </c>
      <c r="F3993" s="753">
        <v>200</v>
      </c>
      <c r="G3993" s="764">
        <f>F3993*E3993</f>
        <v>11400</v>
      </c>
    </row>
    <row r="3994" spans="1:7" x14ac:dyDescent="0.2">
      <c r="A3994" s="345">
        <v>2</v>
      </c>
      <c r="B3994" s="520"/>
      <c r="C3994" s="656" t="s">
        <v>149</v>
      </c>
      <c r="D3994" s="657" t="s">
        <v>2782</v>
      </c>
      <c r="E3994" s="758">
        <v>57</v>
      </c>
      <c r="F3994" s="811">
        <v>350</v>
      </c>
      <c r="G3994" s="764">
        <f t="shared" ref="G3994:G3999" si="46">F3994*E3994</f>
        <v>19950</v>
      </c>
    </row>
    <row r="3995" spans="1:7" x14ac:dyDescent="0.2">
      <c r="A3995" s="566">
        <v>3</v>
      </c>
      <c r="B3995" s="668"/>
      <c r="C3995" s="656" t="s">
        <v>149</v>
      </c>
      <c r="D3995" s="657" t="s">
        <v>3432</v>
      </c>
      <c r="E3995" s="758">
        <v>57</v>
      </c>
      <c r="F3995" s="811">
        <v>200</v>
      </c>
      <c r="G3995" s="764">
        <f t="shared" si="46"/>
        <v>11400</v>
      </c>
    </row>
    <row r="3996" spans="1:7" x14ac:dyDescent="0.2">
      <c r="A3996" s="806"/>
      <c r="B3996" s="807"/>
      <c r="C3996" s="807"/>
      <c r="D3996" s="762" t="s">
        <v>435</v>
      </c>
      <c r="E3996" s="808"/>
      <c r="F3996" s="809"/>
      <c r="G3996" s="764" t="s">
        <v>8</v>
      </c>
    </row>
    <row r="3997" spans="1:7" x14ac:dyDescent="0.2">
      <c r="A3997" s="760">
        <v>4</v>
      </c>
      <c r="B3997" s="761"/>
      <c r="C3997" s="761" t="s">
        <v>149</v>
      </c>
      <c r="D3997" s="784" t="s">
        <v>3433</v>
      </c>
      <c r="E3997" s="748">
        <v>57</v>
      </c>
      <c r="F3997" s="763">
        <v>200</v>
      </c>
      <c r="G3997" s="764">
        <f t="shared" si="46"/>
        <v>11400</v>
      </c>
    </row>
    <row r="3998" spans="1:7" x14ac:dyDescent="0.2">
      <c r="A3998" s="760">
        <v>5</v>
      </c>
      <c r="B3998" s="761"/>
      <c r="C3998" s="761" t="s">
        <v>149</v>
      </c>
      <c r="D3998" s="784" t="s">
        <v>2782</v>
      </c>
      <c r="E3998" s="748">
        <v>57</v>
      </c>
      <c r="F3998" s="763">
        <v>350</v>
      </c>
      <c r="G3998" s="764">
        <f t="shared" si="46"/>
        <v>19950</v>
      </c>
    </row>
    <row r="3999" spans="1:7" x14ac:dyDescent="0.2">
      <c r="A3999" s="760">
        <v>6</v>
      </c>
      <c r="B3999" s="761"/>
      <c r="C3999" s="761" t="s">
        <v>149</v>
      </c>
      <c r="D3999" s="784" t="s">
        <v>2776</v>
      </c>
      <c r="E3999" s="748">
        <v>57</v>
      </c>
      <c r="F3999" s="763">
        <v>200</v>
      </c>
      <c r="G3999" s="764">
        <f t="shared" si="46"/>
        <v>11400</v>
      </c>
    </row>
    <row r="4000" spans="1:7" x14ac:dyDescent="0.2">
      <c r="A4000" s="345"/>
      <c r="B4000" s="520"/>
      <c r="C4000" s="346"/>
      <c r="D4000" s="747"/>
      <c r="E4000" s="750"/>
      <c r="F4000" s="753"/>
      <c r="G4000" s="353"/>
    </row>
    <row r="4001" spans="1:7" x14ac:dyDescent="0.2">
      <c r="A4001" s="345"/>
      <c r="B4001" s="382"/>
      <c r="C4001" s="352"/>
      <c r="D4001" s="351"/>
      <c r="E4001" s="388"/>
      <c r="F4001" s="563"/>
      <c r="G4001" s="353"/>
    </row>
    <row r="4002" spans="1:7" x14ac:dyDescent="0.2">
      <c r="A4002" s="345"/>
      <c r="B4002" s="755"/>
      <c r="C4002" s="756"/>
      <c r="D4002" s="757"/>
      <c r="E4002" s="758"/>
      <c r="F4002" s="759"/>
      <c r="G4002" s="353"/>
    </row>
    <row r="4003" spans="1:7" x14ac:dyDescent="0.2">
      <c r="A4003" s="345"/>
      <c r="B4003" s="755"/>
      <c r="C4003" s="756"/>
      <c r="D4003" s="757"/>
      <c r="E4003" s="758"/>
      <c r="F4003" s="759"/>
      <c r="G4003" s="353"/>
    </row>
    <row r="4004" spans="1:7" x14ac:dyDescent="0.2">
      <c r="A4004" s="345"/>
      <c r="B4004" s="382"/>
      <c r="C4004" s="352"/>
      <c r="D4004" s="785"/>
      <c r="E4004" s="395"/>
      <c r="F4004" s="432"/>
      <c r="G4004" s="353"/>
    </row>
    <row r="4005" spans="1:7" x14ac:dyDescent="0.2">
      <c r="A4005" s="345"/>
      <c r="B4005" s="394"/>
      <c r="C4005" s="352"/>
      <c r="D4005" s="357"/>
      <c r="E4005" s="395"/>
      <c r="F4005" s="432"/>
      <c r="G4005" s="353"/>
    </row>
    <row r="4006" spans="1:7" x14ac:dyDescent="0.2">
      <c r="A4006" s="345"/>
      <c r="B4006" s="397"/>
      <c r="C4006" s="352"/>
      <c r="D4006" s="357"/>
      <c r="E4006" s="398"/>
      <c r="F4006" s="432"/>
      <c r="G4006" s="353"/>
    </row>
    <row r="4007" spans="1:7" x14ac:dyDescent="0.2">
      <c r="A4007" s="345"/>
      <c r="B4007" s="397"/>
      <c r="C4007" s="352"/>
      <c r="D4007" s="365"/>
      <c r="E4007" s="398"/>
      <c r="F4007" s="432"/>
      <c r="G4007" s="353"/>
    </row>
    <row r="4008" spans="1:7" x14ac:dyDescent="0.2">
      <c r="A4008" s="345"/>
      <c r="B4008" s="382"/>
      <c r="C4008" s="352"/>
      <c r="D4008" s="365"/>
      <c r="E4008" s="388"/>
      <c r="F4008" s="432"/>
      <c r="G4008" s="353"/>
    </row>
    <row r="4009" spans="1:7" x14ac:dyDescent="0.2">
      <c r="A4009" s="345"/>
      <c r="B4009" s="382"/>
      <c r="C4009" s="352"/>
      <c r="D4009" s="364"/>
      <c r="E4009" s="398"/>
      <c r="F4009" s="432"/>
      <c r="G4009" s="353"/>
    </row>
    <row r="4010" spans="1:7" x14ac:dyDescent="0.2">
      <c r="A4010" s="345"/>
      <c r="B4010" s="394"/>
      <c r="C4010" s="352"/>
      <c r="D4010" s="365"/>
      <c r="E4010" s="395"/>
      <c r="F4010" s="561"/>
      <c r="G4010" s="353"/>
    </row>
    <row r="4011" spans="1:7" x14ac:dyDescent="0.2">
      <c r="A4011" s="345"/>
      <c r="B4011" s="389"/>
      <c r="C4011" s="352"/>
      <c r="D4011" s="365"/>
      <c r="E4011" s="395"/>
      <c r="F4011" s="561"/>
      <c r="G4011" s="353"/>
    </row>
    <row r="4012" spans="1:7" x14ac:dyDescent="0.2">
      <c r="A4012" s="345"/>
      <c r="B4012" s="382"/>
      <c r="C4012" s="352"/>
      <c r="D4012" s="357"/>
      <c r="E4012" s="395"/>
      <c r="F4012" s="561"/>
      <c r="G4012" s="353"/>
    </row>
    <row r="4013" spans="1:7" x14ac:dyDescent="0.2">
      <c r="A4013" s="345"/>
      <c r="B4013" s="382"/>
      <c r="C4013" s="352"/>
      <c r="D4013" s="365"/>
      <c r="E4013" s="395"/>
      <c r="F4013" s="561"/>
      <c r="G4013" s="353"/>
    </row>
    <row r="4014" spans="1:7" x14ac:dyDescent="0.2">
      <c r="A4014" s="345"/>
      <c r="B4014" s="382"/>
      <c r="C4014" s="352"/>
      <c r="D4014" s="365"/>
      <c r="E4014" s="395"/>
      <c r="F4014" s="561"/>
      <c r="G4014" s="353"/>
    </row>
    <row r="4015" spans="1:7" x14ac:dyDescent="0.2">
      <c r="A4015" s="345"/>
      <c r="B4015" s="382"/>
      <c r="C4015" s="352"/>
      <c r="D4015" s="365"/>
      <c r="E4015" s="395"/>
      <c r="F4015" s="561"/>
      <c r="G4015" s="353"/>
    </row>
    <row r="4016" spans="1:7" x14ac:dyDescent="0.2">
      <c r="A4016" s="345"/>
      <c r="B4016" s="382"/>
      <c r="C4016" s="352"/>
      <c r="D4016" s="365"/>
      <c r="E4016" s="395"/>
      <c r="F4016" s="561"/>
      <c r="G4016" s="353"/>
    </row>
    <row r="4017" spans="1:7" x14ac:dyDescent="0.2">
      <c r="A4017" s="345"/>
      <c r="B4017" s="382"/>
      <c r="C4017" s="352"/>
      <c r="D4017" s="357"/>
      <c r="E4017" s="388"/>
      <c r="F4017" s="432"/>
      <c r="G4017" s="353"/>
    </row>
    <row r="4018" spans="1:7" x14ac:dyDescent="0.2">
      <c r="A4018" s="345"/>
      <c r="B4018" s="382"/>
      <c r="C4018" s="352"/>
      <c r="D4018" s="364"/>
      <c r="E4018" s="398"/>
      <c r="F4018" s="432"/>
      <c r="G4018" s="353"/>
    </row>
    <row r="4019" spans="1:7" x14ac:dyDescent="0.2">
      <c r="A4019" s="345"/>
      <c r="B4019" s="382"/>
      <c r="C4019" s="352"/>
      <c r="D4019" s="400"/>
      <c r="E4019" s="390"/>
      <c r="F4019" s="432"/>
      <c r="G4019" s="353"/>
    </row>
    <row r="4020" spans="1:7" x14ac:dyDescent="0.2">
      <c r="A4020" s="345"/>
      <c r="B4020" s="382"/>
      <c r="C4020" s="352"/>
      <c r="D4020" s="400"/>
      <c r="E4020" s="390"/>
      <c r="F4020" s="432"/>
      <c r="G4020" s="353"/>
    </row>
    <row r="4021" spans="1:7" x14ac:dyDescent="0.2">
      <c r="A4021" s="345"/>
      <c r="B4021" s="382"/>
      <c r="C4021" s="403"/>
      <c r="D4021" s="400"/>
      <c r="E4021" s="404"/>
      <c r="F4021" s="562"/>
      <c r="G4021" s="353"/>
    </row>
    <row r="4022" spans="1:7" x14ac:dyDescent="0.2">
      <c r="A4022" s="345"/>
      <c r="B4022" s="382"/>
      <c r="C4022" s="352"/>
      <c r="D4022" s="364"/>
      <c r="E4022" s="388"/>
      <c r="F4022" s="563"/>
      <c r="G4022" s="353"/>
    </row>
    <row r="4023" spans="1:7" x14ac:dyDescent="0.2">
      <c r="A4023" s="345"/>
      <c r="B4023" s="382"/>
      <c r="C4023" s="352"/>
      <c r="D4023" s="364"/>
      <c r="E4023" s="388"/>
      <c r="F4023" s="563"/>
      <c r="G4023" s="353"/>
    </row>
    <row r="4024" spans="1:7" x14ac:dyDescent="0.2">
      <c r="A4024" s="345"/>
      <c r="B4024" s="382"/>
      <c r="C4024" s="352"/>
      <c r="D4024" s="781"/>
      <c r="E4024" s="388"/>
      <c r="F4024" s="387"/>
      <c r="G4024" s="353"/>
    </row>
    <row r="4025" spans="1:7" x14ac:dyDescent="0.2">
      <c r="A4025" s="566"/>
      <c r="B4025" s="382"/>
      <c r="C4025" s="352"/>
      <c r="D4025" s="364"/>
      <c r="E4025" s="388"/>
      <c r="F4025" s="387"/>
      <c r="G4025" s="353"/>
    </row>
    <row r="4026" spans="1:7" ht="13.5" thickBot="1" x14ac:dyDescent="0.25">
      <c r="A4026" s="564"/>
      <c r="B4026" s="408"/>
      <c r="C4026" s="409"/>
      <c r="D4026" s="409"/>
      <c r="E4026" s="408"/>
      <c r="F4026" s="49" t="s">
        <v>15</v>
      </c>
      <c r="G4026" s="213">
        <f>SUM(G3993:G4025)</f>
        <v>85500</v>
      </c>
    </row>
    <row r="4027" spans="1:7" ht="13.5" thickTop="1" x14ac:dyDescent="0.2">
      <c r="A4027" s="1188" t="s">
        <v>3434</v>
      </c>
      <c r="B4027" s="1189"/>
      <c r="C4027" s="1189"/>
      <c r="D4027" s="1189"/>
      <c r="E4027" s="1189"/>
      <c r="F4027" s="1189"/>
      <c r="G4027" s="1190"/>
    </row>
    <row r="4028" spans="1:7" ht="13.5" thickBot="1" x14ac:dyDescent="0.25">
      <c r="A4028" s="359"/>
      <c r="B4028" s="355"/>
      <c r="C4028" s="355" t="s">
        <v>3435</v>
      </c>
      <c r="D4028" s="360"/>
      <c r="E4028" s="355"/>
      <c r="F4028" s="361"/>
      <c r="G4028" s="362"/>
    </row>
    <row r="4029" spans="1:7" ht="13.5" thickTop="1" x14ac:dyDescent="0.2">
      <c r="A4029" s="1176"/>
      <c r="B4029" s="1177"/>
      <c r="C4029" s="1177"/>
      <c r="D4029" s="414" t="s">
        <v>11</v>
      </c>
      <c r="E4029" s="1178" t="s">
        <v>12</v>
      </c>
      <c r="F4029" s="1178"/>
      <c r="G4029" s="1179"/>
    </row>
    <row r="4030" spans="1:7" x14ac:dyDescent="0.2">
      <c r="A4030" s="1161" t="s">
        <v>17</v>
      </c>
      <c r="B4030" s="1162"/>
      <c r="C4030" s="1162"/>
      <c r="D4030" s="415"/>
      <c r="E4030" s="1180"/>
      <c r="F4030" s="1181"/>
      <c r="G4030" s="1182"/>
    </row>
    <row r="4031" spans="1:7" x14ac:dyDescent="0.2">
      <c r="A4031" s="1161" t="s">
        <v>38</v>
      </c>
      <c r="B4031" s="1162"/>
      <c r="C4031" s="1162"/>
      <c r="D4031" s="73" t="s">
        <v>478</v>
      </c>
      <c r="E4031" s="1139" t="s">
        <v>142</v>
      </c>
      <c r="F4031" s="1139"/>
      <c r="G4031" s="1140"/>
    </row>
    <row r="4032" spans="1:7" ht="13.5" thickBot="1" x14ac:dyDescent="0.25">
      <c r="A4032" s="1163" t="s">
        <v>39</v>
      </c>
      <c r="B4032" s="1164"/>
      <c r="C4032" s="1164"/>
      <c r="D4032" s="565" t="s">
        <v>479</v>
      </c>
      <c r="E4032" s="1165" t="s">
        <v>0</v>
      </c>
      <c r="F4032" s="1165"/>
      <c r="G4032" s="1166"/>
    </row>
    <row r="4033" spans="1:7" ht="16.5" x14ac:dyDescent="0.25">
      <c r="A4033" s="1152" t="s">
        <v>29</v>
      </c>
      <c r="B4033" s="1153"/>
      <c r="C4033" s="1153"/>
      <c r="D4033" s="1153"/>
      <c r="E4033" s="1153"/>
      <c r="F4033" s="1153"/>
      <c r="G4033" s="1154"/>
    </row>
    <row r="4034" spans="1:7" x14ac:dyDescent="0.2">
      <c r="A4034" s="1155" t="s">
        <v>48</v>
      </c>
      <c r="B4034" s="1156"/>
      <c r="C4034" s="1156"/>
      <c r="D4034" s="1156"/>
      <c r="E4034" s="1156"/>
      <c r="F4034" s="1156"/>
      <c r="G4034" s="1157"/>
    </row>
    <row r="4035" spans="1:7" x14ac:dyDescent="0.2">
      <c r="A4035" s="1183" t="s">
        <v>49</v>
      </c>
      <c r="B4035" s="1184"/>
      <c r="C4035" s="1184"/>
      <c r="D4035" s="1184"/>
      <c r="E4035" s="1184"/>
      <c r="F4035" s="1184"/>
      <c r="G4035" s="1185"/>
    </row>
    <row r="4036" spans="1:7" x14ac:dyDescent="0.2">
      <c r="A4036" s="368"/>
      <c r="B4036" s="369"/>
      <c r="C4036" s="370"/>
      <c r="D4036" s="371"/>
      <c r="E4036" s="369"/>
      <c r="F4036" s="372"/>
      <c r="G4036" s="373" t="s">
        <v>20</v>
      </c>
    </row>
    <row r="4037" spans="1:7" x14ac:dyDescent="0.2">
      <c r="A4037" s="374" t="s">
        <v>1</v>
      </c>
      <c r="B4037" s="375"/>
      <c r="C4037" s="14" t="s">
        <v>36</v>
      </c>
      <c r="D4037" s="375"/>
      <c r="E4037" s="343" t="s">
        <v>3800</v>
      </c>
      <c r="F4037" s="376"/>
      <c r="G4037" s="344" t="s">
        <v>3798</v>
      </c>
    </row>
    <row r="4038" spans="1:7" x14ac:dyDescent="0.2">
      <c r="A4038" s="342" t="s">
        <v>8</v>
      </c>
      <c r="B4038" s="377"/>
      <c r="C4038" s="19"/>
      <c r="D4038" s="367"/>
      <c r="E4038" s="1167"/>
      <c r="F4038" s="1168"/>
      <c r="G4038" s="378"/>
    </row>
    <row r="4039" spans="1:7" x14ac:dyDescent="0.2">
      <c r="A4039" s="354" t="s">
        <v>37</v>
      </c>
      <c r="B4039" s="358"/>
      <c r="C4039" s="358"/>
      <c r="D4039" s="358"/>
      <c r="E4039" s="379" t="s">
        <v>46</v>
      </c>
      <c r="F4039" s="380"/>
      <c r="G4039" s="378" t="s">
        <v>50</v>
      </c>
    </row>
    <row r="4040" spans="1:7" x14ac:dyDescent="0.2">
      <c r="A4040" s="368"/>
      <c r="B4040" s="369"/>
      <c r="C4040" s="370"/>
      <c r="D4040" s="370"/>
      <c r="E4040" s="1169"/>
      <c r="F4040" s="1170"/>
      <c r="G4040" s="381"/>
    </row>
    <row r="4041" spans="1:7" ht="26.25" thickBot="1" x14ac:dyDescent="0.25">
      <c r="A4041" s="210" t="s">
        <v>47</v>
      </c>
      <c r="B4041" s="28" t="s">
        <v>23</v>
      </c>
      <c r="C4041" s="28" t="s">
        <v>34</v>
      </c>
      <c r="D4041" s="110" t="s">
        <v>53</v>
      </c>
      <c r="E4041" s="114" t="s">
        <v>54</v>
      </c>
      <c r="F4041" s="111" t="s">
        <v>55</v>
      </c>
      <c r="G4041" s="112" t="s">
        <v>35</v>
      </c>
    </row>
    <row r="4042" spans="1:7" ht="13.5" thickTop="1" x14ac:dyDescent="0.2">
      <c r="A4042" s="760">
        <v>1</v>
      </c>
      <c r="B4042" s="761"/>
      <c r="C4042" s="352" t="s">
        <v>149</v>
      </c>
      <c r="D4042" s="351" t="s">
        <v>3438</v>
      </c>
      <c r="E4042" s="102">
        <v>30</v>
      </c>
      <c r="F4042" s="753">
        <v>200</v>
      </c>
      <c r="G4042" s="764">
        <f>F4042*E4042</f>
        <v>6000</v>
      </c>
    </row>
    <row r="4043" spans="1:7" x14ac:dyDescent="0.2">
      <c r="A4043" s="345">
        <v>2</v>
      </c>
      <c r="B4043" s="520"/>
      <c r="C4043" s="656" t="s">
        <v>149</v>
      </c>
      <c r="D4043" s="657" t="s">
        <v>1715</v>
      </c>
      <c r="E4043" s="758">
        <v>30</v>
      </c>
      <c r="F4043" s="811">
        <v>350</v>
      </c>
      <c r="G4043" s="764">
        <f t="shared" ref="G4043" si="47">F4043*E4043</f>
        <v>10500</v>
      </c>
    </row>
    <row r="4044" spans="1:7" x14ac:dyDescent="0.2">
      <c r="A4044" s="566"/>
      <c r="B4044" s="668"/>
      <c r="C4044" s="656"/>
      <c r="D4044" s="657"/>
      <c r="E4044" s="758"/>
      <c r="F4044" s="811"/>
      <c r="G4044" s="764"/>
    </row>
    <row r="4045" spans="1:7" x14ac:dyDescent="0.2">
      <c r="A4045" s="806"/>
      <c r="B4045" s="807"/>
      <c r="C4045" s="807"/>
      <c r="D4045" s="762"/>
      <c r="E4045" s="808"/>
      <c r="F4045" s="809"/>
      <c r="G4045" s="764"/>
    </row>
    <row r="4046" spans="1:7" x14ac:dyDescent="0.2">
      <c r="A4046" s="760"/>
      <c r="B4046" s="761"/>
      <c r="C4046" s="761"/>
      <c r="D4046" s="784"/>
      <c r="E4046" s="748"/>
      <c r="F4046" s="763"/>
      <c r="G4046" s="764"/>
    </row>
    <row r="4047" spans="1:7" x14ac:dyDescent="0.2">
      <c r="A4047" s="760"/>
      <c r="B4047" s="761"/>
      <c r="C4047" s="761"/>
      <c r="D4047" s="784"/>
      <c r="E4047" s="748"/>
      <c r="F4047" s="763"/>
      <c r="G4047" s="764"/>
    </row>
    <row r="4048" spans="1:7" x14ac:dyDescent="0.2">
      <c r="A4048" s="760"/>
      <c r="B4048" s="761"/>
      <c r="C4048" s="761"/>
      <c r="D4048" s="784"/>
      <c r="E4048" s="748"/>
      <c r="F4048" s="763"/>
      <c r="G4048" s="764"/>
    </row>
    <row r="4049" spans="1:7" x14ac:dyDescent="0.2">
      <c r="A4049" s="345"/>
      <c r="B4049" s="520"/>
      <c r="C4049" s="346"/>
      <c r="D4049" s="747"/>
      <c r="E4049" s="750"/>
      <c r="F4049" s="753"/>
      <c r="G4049" s="353"/>
    </row>
    <row r="4050" spans="1:7" x14ac:dyDescent="0.2">
      <c r="A4050" s="345"/>
      <c r="B4050" s="382"/>
      <c r="C4050" s="352"/>
      <c r="D4050" s="351"/>
      <c r="E4050" s="388"/>
      <c r="F4050" s="563"/>
      <c r="G4050" s="353"/>
    </row>
    <row r="4051" spans="1:7" x14ac:dyDescent="0.2">
      <c r="A4051" s="345"/>
      <c r="B4051" s="668"/>
      <c r="C4051" s="656"/>
      <c r="D4051" s="657"/>
      <c r="E4051" s="758"/>
      <c r="F4051" s="811"/>
      <c r="G4051" s="353"/>
    </row>
    <row r="4052" spans="1:7" x14ac:dyDescent="0.2">
      <c r="A4052" s="345"/>
      <c r="B4052" s="755"/>
      <c r="C4052" s="756"/>
      <c r="D4052" s="757"/>
      <c r="E4052" s="758"/>
      <c r="F4052" s="759"/>
      <c r="G4052" s="353"/>
    </row>
    <row r="4053" spans="1:7" x14ac:dyDescent="0.2">
      <c r="A4053" s="345"/>
      <c r="B4053" s="755"/>
      <c r="C4053" s="756"/>
      <c r="D4053" s="757"/>
      <c r="E4053" s="758"/>
      <c r="F4053" s="759"/>
      <c r="G4053" s="353"/>
    </row>
    <row r="4054" spans="1:7" x14ac:dyDescent="0.2">
      <c r="A4054" s="345"/>
      <c r="B4054" s="382"/>
      <c r="C4054" s="352"/>
      <c r="D4054" s="785"/>
      <c r="E4054" s="395"/>
      <c r="F4054" s="432"/>
      <c r="G4054" s="353"/>
    </row>
    <row r="4055" spans="1:7" x14ac:dyDescent="0.2">
      <c r="A4055" s="345"/>
      <c r="B4055" s="394"/>
      <c r="C4055" s="352"/>
      <c r="D4055" s="357"/>
      <c r="E4055" s="395"/>
      <c r="F4055" s="432"/>
      <c r="G4055" s="353"/>
    </row>
    <row r="4056" spans="1:7" x14ac:dyDescent="0.2">
      <c r="A4056" s="345"/>
      <c r="B4056" s="397"/>
      <c r="C4056" s="352"/>
      <c r="D4056" s="357"/>
      <c r="E4056" s="398"/>
      <c r="F4056" s="432"/>
      <c r="G4056" s="353"/>
    </row>
    <row r="4057" spans="1:7" x14ac:dyDescent="0.2">
      <c r="A4057" s="345"/>
      <c r="B4057" s="397"/>
      <c r="C4057" s="352"/>
      <c r="D4057" s="365"/>
      <c r="E4057" s="398"/>
      <c r="F4057" s="432"/>
      <c r="G4057" s="353"/>
    </row>
    <row r="4058" spans="1:7" x14ac:dyDescent="0.2">
      <c r="A4058" s="345"/>
      <c r="B4058" s="382"/>
      <c r="C4058" s="352"/>
      <c r="D4058" s="365"/>
      <c r="E4058" s="388"/>
      <c r="F4058" s="432"/>
      <c r="G4058" s="353"/>
    </row>
    <row r="4059" spans="1:7" x14ac:dyDescent="0.2">
      <c r="A4059" s="345"/>
      <c r="B4059" s="382"/>
      <c r="C4059" s="352"/>
      <c r="D4059" s="364"/>
      <c r="E4059" s="398"/>
      <c r="F4059" s="432"/>
      <c r="G4059" s="353"/>
    </row>
    <row r="4060" spans="1:7" x14ac:dyDescent="0.2">
      <c r="A4060" s="345"/>
      <c r="B4060" s="394"/>
      <c r="C4060" s="352"/>
      <c r="D4060" s="365"/>
      <c r="E4060" s="395"/>
      <c r="F4060" s="561"/>
      <c r="G4060" s="353"/>
    </row>
    <row r="4061" spans="1:7" x14ac:dyDescent="0.2">
      <c r="A4061" s="345"/>
      <c r="B4061" s="389"/>
      <c r="C4061" s="352"/>
      <c r="D4061" s="365"/>
      <c r="E4061" s="395"/>
      <c r="F4061" s="561"/>
      <c r="G4061" s="353"/>
    </row>
    <row r="4062" spans="1:7" x14ac:dyDescent="0.2">
      <c r="A4062" s="345"/>
      <c r="B4062" s="382"/>
      <c r="C4062" s="352"/>
      <c r="D4062" s="357"/>
      <c r="E4062" s="395"/>
      <c r="F4062" s="561"/>
      <c r="G4062" s="353"/>
    </row>
    <row r="4063" spans="1:7" x14ac:dyDescent="0.2">
      <c r="A4063" s="345"/>
      <c r="B4063" s="382"/>
      <c r="C4063" s="352"/>
      <c r="D4063" s="365"/>
      <c r="E4063" s="395"/>
      <c r="F4063" s="561"/>
      <c r="G4063" s="353"/>
    </row>
    <row r="4064" spans="1:7" x14ac:dyDescent="0.2">
      <c r="A4064" s="345"/>
      <c r="B4064" s="382"/>
      <c r="C4064" s="352"/>
      <c r="D4064" s="365"/>
      <c r="E4064" s="395"/>
      <c r="F4064" s="561"/>
      <c r="G4064" s="353"/>
    </row>
    <row r="4065" spans="1:7" x14ac:dyDescent="0.2">
      <c r="A4065" s="345"/>
      <c r="B4065" s="382"/>
      <c r="C4065" s="352"/>
      <c r="D4065" s="365"/>
      <c r="E4065" s="395"/>
      <c r="F4065" s="561"/>
      <c r="G4065" s="353"/>
    </row>
    <row r="4066" spans="1:7" x14ac:dyDescent="0.2">
      <c r="A4066" s="345"/>
      <c r="B4066" s="382"/>
      <c r="C4066" s="352"/>
      <c r="D4066" s="365"/>
      <c r="E4066" s="395"/>
      <c r="F4066" s="561"/>
      <c r="G4066" s="353"/>
    </row>
    <row r="4067" spans="1:7" x14ac:dyDescent="0.2">
      <c r="A4067" s="345"/>
      <c r="B4067" s="382"/>
      <c r="C4067" s="352"/>
      <c r="D4067" s="357"/>
      <c r="E4067" s="388"/>
      <c r="F4067" s="432"/>
      <c r="G4067" s="353"/>
    </row>
    <row r="4068" spans="1:7" x14ac:dyDescent="0.2">
      <c r="A4068" s="345"/>
      <c r="B4068" s="382"/>
      <c r="C4068" s="352"/>
      <c r="D4068" s="364"/>
      <c r="E4068" s="398"/>
      <c r="F4068" s="432"/>
      <c r="G4068" s="353"/>
    </row>
    <row r="4069" spans="1:7" x14ac:dyDescent="0.2">
      <c r="A4069" s="345"/>
      <c r="B4069" s="382"/>
      <c r="C4069" s="352"/>
      <c r="D4069" s="400"/>
      <c r="E4069" s="390"/>
      <c r="F4069" s="432"/>
      <c r="G4069" s="353"/>
    </row>
    <row r="4070" spans="1:7" x14ac:dyDescent="0.2">
      <c r="A4070" s="345"/>
      <c r="B4070" s="382"/>
      <c r="C4070" s="352"/>
      <c r="D4070" s="400"/>
      <c r="E4070" s="390"/>
      <c r="F4070" s="432"/>
      <c r="G4070" s="353"/>
    </row>
    <row r="4071" spans="1:7" x14ac:dyDescent="0.2">
      <c r="A4071" s="345"/>
      <c r="B4071" s="382"/>
      <c r="C4071" s="403"/>
      <c r="D4071" s="400"/>
      <c r="E4071" s="404"/>
      <c r="F4071" s="562"/>
      <c r="G4071" s="353"/>
    </row>
    <row r="4072" spans="1:7" x14ac:dyDescent="0.2">
      <c r="A4072" s="345"/>
      <c r="B4072" s="382"/>
      <c r="C4072" s="352"/>
      <c r="D4072" s="364"/>
      <c r="E4072" s="388"/>
      <c r="F4072" s="563"/>
      <c r="G4072" s="353"/>
    </row>
    <row r="4073" spans="1:7" x14ac:dyDescent="0.2">
      <c r="A4073" s="345"/>
      <c r="B4073" s="382"/>
      <c r="C4073" s="352"/>
      <c r="D4073" s="364"/>
      <c r="E4073" s="388"/>
      <c r="F4073" s="563"/>
      <c r="G4073" s="353"/>
    </row>
    <row r="4074" spans="1:7" x14ac:dyDescent="0.2">
      <c r="A4074" s="345"/>
      <c r="B4074" s="382"/>
      <c r="C4074" s="352"/>
      <c r="D4074" s="781"/>
      <c r="E4074" s="388"/>
      <c r="F4074" s="387"/>
      <c r="G4074" s="353"/>
    </row>
    <row r="4075" spans="1:7" x14ac:dyDescent="0.2">
      <c r="A4075" s="566"/>
      <c r="B4075" s="382"/>
      <c r="C4075" s="352"/>
      <c r="D4075" s="364"/>
      <c r="E4075" s="388"/>
      <c r="F4075" s="387"/>
      <c r="G4075" s="353"/>
    </row>
    <row r="4076" spans="1:7" ht="13.5" thickBot="1" x14ac:dyDescent="0.25">
      <c r="A4076" s="564"/>
      <c r="B4076" s="408"/>
      <c r="C4076" s="409"/>
      <c r="D4076" s="409"/>
      <c r="E4076" s="408"/>
      <c r="F4076" s="49" t="s">
        <v>15</v>
      </c>
      <c r="G4076" s="213">
        <f>SUM(G4042:G4075)</f>
        <v>16500</v>
      </c>
    </row>
    <row r="4077" spans="1:7" ht="13.5" thickTop="1" x14ac:dyDescent="0.2">
      <c r="A4077" s="1188" t="s">
        <v>3439</v>
      </c>
      <c r="B4077" s="1189"/>
      <c r="C4077" s="1189"/>
      <c r="D4077" s="1189"/>
      <c r="E4077" s="1189"/>
      <c r="F4077" s="1189"/>
      <c r="G4077" s="1190"/>
    </row>
    <row r="4078" spans="1:7" ht="13.5" thickBot="1" x14ac:dyDescent="0.25">
      <c r="A4078" s="359"/>
      <c r="B4078" s="355"/>
      <c r="C4078" s="355" t="s">
        <v>3440</v>
      </c>
      <c r="D4078" s="360"/>
      <c r="E4078" s="355"/>
      <c r="F4078" s="361"/>
      <c r="G4078" s="362"/>
    </row>
    <row r="4079" spans="1:7" ht="13.5" thickTop="1" x14ac:dyDescent="0.2">
      <c r="A4079" s="1176"/>
      <c r="B4079" s="1177"/>
      <c r="C4079" s="1177"/>
      <c r="D4079" s="414" t="s">
        <v>11</v>
      </c>
      <c r="E4079" s="1178" t="s">
        <v>12</v>
      </c>
      <c r="F4079" s="1178"/>
      <c r="G4079" s="1179"/>
    </row>
    <row r="4080" spans="1:7" x14ac:dyDescent="0.2">
      <c r="A4080" s="1161" t="s">
        <v>17</v>
      </c>
      <c r="B4080" s="1162"/>
      <c r="C4080" s="1162"/>
      <c r="D4080" s="415"/>
      <c r="E4080" s="1180"/>
      <c r="F4080" s="1181"/>
      <c r="G4080" s="1182"/>
    </row>
    <row r="4081" spans="1:7" x14ac:dyDescent="0.2">
      <c r="A4081" s="1161" t="s">
        <v>38</v>
      </c>
      <c r="B4081" s="1162"/>
      <c r="C4081" s="1162"/>
      <c r="D4081" s="73" t="s">
        <v>478</v>
      </c>
      <c r="E4081" s="1139" t="s">
        <v>142</v>
      </c>
      <c r="F4081" s="1139"/>
      <c r="G4081" s="1140"/>
    </row>
    <row r="4082" spans="1:7" ht="13.5" thickBot="1" x14ac:dyDescent="0.25">
      <c r="A4082" s="1163" t="s">
        <v>39</v>
      </c>
      <c r="B4082" s="1164"/>
      <c r="C4082" s="1164"/>
      <c r="D4082" s="565" t="s">
        <v>479</v>
      </c>
      <c r="E4082" s="1165" t="s">
        <v>0</v>
      </c>
      <c r="F4082" s="1165"/>
      <c r="G4082" s="1166"/>
    </row>
    <row r="4083" spans="1:7" ht="16.5" x14ac:dyDescent="0.25">
      <c r="A4083" s="1152" t="s">
        <v>29</v>
      </c>
      <c r="B4083" s="1153"/>
      <c r="C4083" s="1153"/>
      <c r="D4083" s="1153"/>
      <c r="E4083" s="1153"/>
      <c r="F4083" s="1153"/>
      <c r="G4083" s="1154"/>
    </row>
    <row r="4084" spans="1:7" x14ac:dyDescent="0.2">
      <c r="A4084" s="1155" t="s">
        <v>48</v>
      </c>
      <c r="B4084" s="1156"/>
      <c r="C4084" s="1156"/>
      <c r="D4084" s="1156"/>
      <c r="E4084" s="1156"/>
      <c r="F4084" s="1156"/>
      <c r="G4084" s="1157"/>
    </row>
    <row r="4085" spans="1:7" x14ac:dyDescent="0.2">
      <c r="A4085" s="1183" t="s">
        <v>49</v>
      </c>
      <c r="B4085" s="1184"/>
      <c r="C4085" s="1184"/>
      <c r="D4085" s="1184"/>
      <c r="E4085" s="1184"/>
      <c r="F4085" s="1184"/>
      <c r="G4085" s="1185"/>
    </row>
    <row r="4086" spans="1:7" x14ac:dyDescent="0.2">
      <c r="A4086" s="368"/>
      <c r="B4086" s="369"/>
      <c r="C4086" s="370"/>
      <c r="D4086" s="371"/>
      <c r="E4086" s="369"/>
      <c r="F4086" s="372"/>
      <c r="G4086" s="373" t="s">
        <v>20</v>
      </c>
    </row>
    <row r="4087" spans="1:7" x14ac:dyDescent="0.2">
      <c r="A4087" s="374" t="s">
        <v>1</v>
      </c>
      <c r="B4087" s="375"/>
      <c r="C4087" s="14" t="s">
        <v>36</v>
      </c>
      <c r="D4087" s="375"/>
      <c r="E4087" s="343" t="s">
        <v>3525</v>
      </c>
      <c r="F4087" s="376"/>
      <c r="G4087" s="344" t="s">
        <v>3398</v>
      </c>
    </row>
    <row r="4088" spans="1:7" x14ac:dyDescent="0.2">
      <c r="A4088" s="342" t="s">
        <v>8</v>
      </c>
      <c r="B4088" s="377"/>
      <c r="C4088" s="19"/>
      <c r="D4088" s="367"/>
      <c r="E4088" s="1167"/>
      <c r="F4088" s="1168"/>
      <c r="G4088" s="378"/>
    </row>
    <row r="4089" spans="1:7" x14ac:dyDescent="0.2">
      <c r="A4089" s="354" t="s">
        <v>37</v>
      </c>
      <c r="B4089" s="358"/>
      <c r="C4089" s="358"/>
      <c r="D4089" s="358"/>
      <c r="E4089" s="379" t="s">
        <v>46</v>
      </c>
      <c r="F4089" s="380"/>
      <c r="G4089" s="378" t="s">
        <v>50</v>
      </c>
    </row>
    <row r="4090" spans="1:7" x14ac:dyDescent="0.2">
      <c r="A4090" s="368"/>
      <c r="B4090" s="369"/>
      <c r="C4090" s="370"/>
      <c r="D4090" s="370"/>
      <c r="E4090" s="1169"/>
      <c r="F4090" s="1170"/>
      <c r="G4090" s="381"/>
    </row>
    <row r="4091" spans="1:7" ht="26.25" thickBot="1" x14ac:dyDescent="0.25">
      <c r="A4091" s="210" t="s">
        <v>47</v>
      </c>
      <c r="B4091" s="28" t="s">
        <v>23</v>
      </c>
      <c r="C4091" s="28" t="s">
        <v>34</v>
      </c>
      <c r="D4091" s="110" t="s">
        <v>53</v>
      </c>
      <c r="E4091" s="114" t="s">
        <v>54</v>
      </c>
      <c r="F4091" s="111" t="s">
        <v>55</v>
      </c>
      <c r="G4091" s="112" t="s">
        <v>35</v>
      </c>
    </row>
    <row r="4092" spans="1:7" ht="13.5" thickTop="1" x14ac:dyDescent="0.2">
      <c r="A4092" s="760">
        <v>1</v>
      </c>
      <c r="B4092" s="761"/>
      <c r="C4092" s="352" t="s">
        <v>149</v>
      </c>
      <c r="D4092" s="351" t="s">
        <v>3441</v>
      </c>
      <c r="E4092" s="102">
        <v>700</v>
      </c>
      <c r="F4092" s="753">
        <v>200</v>
      </c>
      <c r="G4092" s="764">
        <f>F4092*E4092</f>
        <v>140000</v>
      </c>
    </row>
    <row r="4093" spans="1:7" x14ac:dyDescent="0.2">
      <c r="A4093" s="760"/>
      <c r="B4093" s="761"/>
      <c r="C4093" s="656"/>
      <c r="D4093" s="657" t="s">
        <v>3442</v>
      </c>
      <c r="E4093" s="962"/>
      <c r="F4093" s="753"/>
      <c r="G4093" s="764"/>
    </row>
    <row r="4094" spans="1:7" x14ac:dyDescent="0.2">
      <c r="A4094" s="345">
        <v>2</v>
      </c>
      <c r="B4094" s="520"/>
      <c r="C4094" s="656" t="s">
        <v>149</v>
      </c>
      <c r="D4094" s="657" t="s">
        <v>2782</v>
      </c>
      <c r="E4094" s="758">
        <v>700</v>
      </c>
      <c r="F4094" s="811">
        <v>350</v>
      </c>
      <c r="G4094" s="764">
        <f t="shared" ref="G4094" si="48">F4094*E4094</f>
        <v>245000</v>
      </c>
    </row>
    <row r="4095" spans="1:7" x14ac:dyDescent="0.2">
      <c r="A4095" s="566">
        <v>3</v>
      </c>
      <c r="B4095" s="668"/>
      <c r="C4095" s="656" t="s">
        <v>149</v>
      </c>
      <c r="D4095" s="657" t="s">
        <v>3443</v>
      </c>
      <c r="E4095" s="758">
        <v>700</v>
      </c>
      <c r="F4095" s="811">
        <v>200</v>
      </c>
      <c r="G4095" s="764">
        <f>F4095*E4095</f>
        <v>140000</v>
      </c>
    </row>
    <row r="4096" spans="1:7" x14ac:dyDescent="0.2">
      <c r="A4096" s="806"/>
      <c r="B4096" s="807"/>
      <c r="C4096" s="807"/>
      <c r="D4096" s="762" t="s">
        <v>542</v>
      </c>
      <c r="E4096" s="808"/>
      <c r="F4096" s="809"/>
      <c r="G4096" s="764"/>
    </row>
    <row r="4097" spans="1:11" x14ac:dyDescent="0.2">
      <c r="A4097" s="760"/>
      <c r="B4097" s="761"/>
      <c r="C4097" s="761"/>
      <c r="D4097" s="784"/>
      <c r="E4097" s="748"/>
      <c r="F4097" s="763"/>
      <c r="G4097" s="764"/>
    </row>
    <row r="4098" spans="1:11" x14ac:dyDescent="0.2">
      <c r="A4098" s="760"/>
      <c r="B4098" s="761"/>
      <c r="C4098" s="761"/>
      <c r="D4098" s="784"/>
      <c r="E4098" s="748"/>
      <c r="F4098" s="763"/>
      <c r="G4098" s="764"/>
    </row>
    <row r="4099" spans="1:11" x14ac:dyDescent="0.2">
      <c r="A4099" s="760"/>
      <c r="B4099" s="761"/>
      <c r="C4099" s="761"/>
      <c r="D4099" s="784"/>
      <c r="E4099" s="748"/>
      <c r="F4099" s="763"/>
      <c r="G4099" s="764"/>
    </row>
    <row r="4100" spans="1:11" x14ac:dyDescent="0.2">
      <c r="A4100" s="345"/>
      <c r="B4100" s="520"/>
      <c r="C4100" s="346"/>
      <c r="D4100" s="747"/>
      <c r="E4100" s="750"/>
      <c r="F4100" s="753"/>
      <c r="G4100" s="353"/>
    </row>
    <row r="4101" spans="1:11" x14ac:dyDescent="0.2">
      <c r="A4101" s="345"/>
      <c r="B4101" s="382"/>
      <c r="C4101" s="352"/>
      <c r="D4101" s="351"/>
      <c r="E4101" s="388"/>
      <c r="F4101" s="563"/>
      <c r="G4101" s="353"/>
    </row>
    <row r="4102" spans="1:11" x14ac:dyDescent="0.2">
      <c r="A4102" s="345"/>
      <c r="B4102" s="668"/>
      <c r="C4102" s="656"/>
      <c r="D4102" s="657"/>
      <c r="E4102" s="758"/>
      <c r="F4102" s="811"/>
      <c r="G4102" s="353"/>
    </row>
    <row r="4103" spans="1:11" x14ac:dyDescent="0.2">
      <c r="A4103" s="345"/>
      <c r="B4103" s="755"/>
      <c r="C4103" s="756"/>
      <c r="D4103" s="757"/>
      <c r="E4103" s="758"/>
      <c r="F4103" s="759"/>
      <c r="G4103" s="353"/>
    </row>
    <row r="4104" spans="1:11" x14ac:dyDescent="0.2">
      <c r="A4104" s="345"/>
      <c r="B4104" s="382"/>
      <c r="C4104" s="352"/>
      <c r="D4104" s="785"/>
      <c r="E4104" s="395"/>
      <c r="F4104" s="432"/>
      <c r="G4104" s="353"/>
    </row>
    <row r="4105" spans="1:11" x14ac:dyDescent="0.2">
      <c r="A4105" s="345"/>
      <c r="B4105" s="394"/>
      <c r="C4105" s="352"/>
      <c r="D4105" s="357"/>
      <c r="E4105" s="395"/>
      <c r="F4105" s="432"/>
      <c r="G4105" s="353"/>
    </row>
    <row r="4106" spans="1:11" x14ac:dyDescent="0.2">
      <c r="A4106" s="345"/>
      <c r="B4106" s="397"/>
      <c r="C4106" s="352"/>
      <c r="D4106" s="357"/>
      <c r="E4106" s="398"/>
      <c r="F4106" s="432"/>
      <c r="G4106" s="353"/>
    </row>
    <row r="4107" spans="1:11" x14ac:dyDescent="0.2">
      <c r="A4107" s="345"/>
      <c r="B4107" s="397"/>
      <c r="C4107" s="352"/>
      <c r="D4107" s="365"/>
      <c r="E4107" s="398"/>
      <c r="F4107" s="432"/>
      <c r="G4107" s="353"/>
    </row>
    <row r="4108" spans="1:11" x14ac:dyDescent="0.2">
      <c r="A4108" s="345"/>
      <c r="B4108" s="382"/>
      <c r="C4108" s="352"/>
      <c r="D4108" s="365"/>
      <c r="E4108" s="388"/>
      <c r="F4108" s="432"/>
      <c r="G4108" s="353"/>
      <c r="K4108" s="411" t="s">
        <v>152</v>
      </c>
    </row>
    <row r="4109" spans="1:11" x14ac:dyDescent="0.2">
      <c r="A4109" s="345"/>
      <c r="B4109" s="382"/>
      <c r="C4109" s="352"/>
      <c r="D4109" s="364"/>
      <c r="E4109" s="398"/>
      <c r="F4109" s="432"/>
      <c r="G4109" s="353"/>
    </row>
    <row r="4110" spans="1:11" x14ac:dyDescent="0.2">
      <c r="A4110" s="345"/>
      <c r="B4110" s="394"/>
      <c r="C4110" s="352"/>
      <c r="D4110" s="365"/>
      <c r="E4110" s="395"/>
      <c r="F4110" s="561"/>
      <c r="G4110" s="353"/>
    </row>
    <row r="4111" spans="1:11" x14ac:dyDescent="0.2">
      <c r="A4111" s="345"/>
      <c r="B4111" s="389"/>
      <c r="C4111" s="352"/>
      <c r="D4111" s="365"/>
      <c r="E4111" s="395"/>
      <c r="F4111" s="561"/>
      <c r="G4111" s="353"/>
    </row>
    <row r="4112" spans="1:11" x14ac:dyDescent="0.2">
      <c r="A4112" s="345"/>
      <c r="B4112" s="382"/>
      <c r="C4112" s="352"/>
      <c r="D4112" s="357"/>
      <c r="E4112" s="395"/>
      <c r="F4112" s="561"/>
      <c r="G4112" s="353"/>
    </row>
    <row r="4113" spans="1:7" x14ac:dyDescent="0.2">
      <c r="A4113" s="345"/>
      <c r="B4113" s="382"/>
      <c r="C4113" s="352"/>
      <c r="D4113" s="365"/>
      <c r="E4113" s="395"/>
      <c r="F4113" s="561"/>
      <c r="G4113" s="353"/>
    </row>
    <row r="4114" spans="1:7" x14ac:dyDescent="0.2">
      <c r="A4114" s="345"/>
      <c r="B4114" s="382"/>
      <c r="C4114" s="352"/>
      <c r="D4114" s="365"/>
      <c r="E4114" s="395"/>
      <c r="F4114" s="561"/>
      <c r="G4114" s="353"/>
    </row>
    <row r="4115" spans="1:7" x14ac:dyDescent="0.2">
      <c r="A4115" s="345"/>
      <c r="B4115" s="382"/>
      <c r="C4115" s="352"/>
      <c r="D4115" s="365"/>
      <c r="E4115" s="395"/>
      <c r="F4115" s="561"/>
      <c r="G4115" s="353"/>
    </row>
    <row r="4116" spans="1:7" x14ac:dyDescent="0.2">
      <c r="A4116" s="345"/>
      <c r="B4116" s="382"/>
      <c r="C4116" s="352"/>
      <c r="D4116" s="365"/>
      <c r="E4116" s="395"/>
      <c r="F4116" s="561"/>
      <c r="G4116" s="353"/>
    </row>
    <row r="4117" spans="1:7" x14ac:dyDescent="0.2">
      <c r="A4117" s="345"/>
      <c r="B4117" s="382"/>
      <c r="C4117" s="352"/>
      <c r="D4117" s="357"/>
      <c r="E4117" s="388"/>
      <c r="F4117" s="432"/>
      <c r="G4117" s="353"/>
    </row>
    <row r="4118" spans="1:7" x14ac:dyDescent="0.2">
      <c r="A4118" s="345"/>
      <c r="B4118" s="382"/>
      <c r="C4118" s="352"/>
      <c r="D4118" s="364"/>
      <c r="E4118" s="398"/>
      <c r="F4118" s="432"/>
      <c r="G4118" s="353"/>
    </row>
    <row r="4119" spans="1:7" x14ac:dyDescent="0.2">
      <c r="A4119" s="345"/>
      <c r="B4119" s="382"/>
      <c r="C4119" s="352"/>
      <c r="D4119" s="400"/>
      <c r="E4119" s="390"/>
      <c r="F4119" s="432"/>
      <c r="G4119" s="353"/>
    </row>
    <row r="4120" spans="1:7" x14ac:dyDescent="0.2">
      <c r="A4120" s="345"/>
      <c r="B4120" s="382"/>
      <c r="C4120" s="352"/>
      <c r="D4120" s="400"/>
      <c r="E4120" s="390"/>
      <c r="F4120" s="432"/>
      <c r="G4120" s="353"/>
    </row>
    <row r="4121" spans="1:7" x14ac:dyDescent="0.2">
      <c r="A4121" s="345"/>
      <c r="B4121" s="382"/>
      <c r="C4121" s="403"/>
      <c r="D4121" s="400"/>
      <c r="E4121" s="404"/>
      <c r="F4121" s="562"/>
      <c r="G4121" s="353"/>
    </row>
    <row r="4122" spans="1:7" x14ac:dyDescent="0.2">
      <c r="A4122" s="345"/>
      <c r="B4122" s="382"/>
      <c r="C4122" s="352"/>
      <c r="D4122" s="364"/>
      <c r="E4122" s="388"/>
      <c r="F4122" s="563"/>
      <c r="G4122" s="353"/>
    </row>
    <row r="4123" spans="1:7" x14ac:dyDescent="0.2">
      <c r="A4123" s="345"/>
      <c r="B4123" s="382"/>
      <c r="C4123" s="352"/>
      <c r="D4123" s="364"/>
      <c r="E4123" s="388"/>
      <c r="F4123" s="563"/>
      <c r="G4123" s="353"/>
    </row>
    <row r="4124" spans="1:7" x14ac:dyDescent="0.2">
      <c r="A4124" s="345"/>
      <c r="B4124" s="382"/>
      <c r="C4124" s="352"/>
      <c r="D4124" s="781"/>
      <c r="E4124" s="388"/>
      <c r="F4124" s="387"/>
      <c r="G4124" s="353"/>
    </row>
    <row r="4125" spans="1:7" x14ac:dyDescent="0.2">
      <c r="A4125" s="566"/>
      <c r="B4125" s="382"/>
      <c r="C4125" s="352"/>
      <c r="D4125" s="364"/>
      <c r="E4125" s="388"/>
      <c r="F4125" s="387"/>
      <c r="G4125" s="353"/>
    </row>
    <row r="4126" spans="1:7" ht="13.5" thickBot="1" x14ac:dyDescent="0.25">
      <c r="A4126" s="564"/>
      <c r="B4126" s="408"/>
      <c r="C4126" s="409"/>
      <c r="D4126" s="409"/>
      <c r="E4126" s="408"/>
      <c r="F4126" s="49" t="s">
        <v>15</v>
      </c>
      <c r="G4126" s="213">
        <f>SUM(G4092:G4125)</f>
        <v>525000</v>
      </c>
    </row>
    <row r="4127" spans="1:7" ht="13.5" thickTop="1" x14ac:dyDescent="0.2">
      <c r="A4127" s="1188" t="s">
        <v>3444</v>
      </c>
      <c r="B4127" s="1189"/>
      <c r="C4127" s="1189"/>
      <c r="D4127" s="1189"/>
      <c r="E4127" s="1189"/>
      <c r="F4127" s="1189"/>
      <c r="G4127" s="1190"/>
    </row>
    <row r="4128" spans="1:7" ht="13.5" thickBot="1" x14ac:dyDescent="0.25">
      <c r="A4128" s="359"/>
      <c r="B4128" s="355"/>
      <c r="C4128" s="355" t="s">
        <v>8</v>
      </c>
      <c r="D4128" s="360"/>
      <c r="E4128" s="355"/>
      <c r="F4128" s="361"/>
      <c r="G4128" s="362"/>
    </row>
    <row r="4129" spans="1:7" ht="13.5" thickTop="1" x14ac:dyDescent="0.2">
      <c r="A4129" s="1176"/>
      <c r="B4129" s="1177"/>
      <c r="C4129" s="1177"/>
      <c r="D4129" s="414" t="s">
        <v>11</v>
      </c>
      <c r="E4129" s="1178" t="s">
        <v>12</v>
      </c>
      <c r="F4129" s="1178"/>
      <c r="G4129" s="1179"/>
    </row>
    <row r="4130" spans="1:7" x14ac:dyDescent="0.2">
      <c r="A4130" s="1161" t="s">
        <v>17</v>
      </c>
      <c r="B4130" s="1162"/>
      <c r="C4130" s="1162"/>
      <c r="D4130" s="415"/>
      <c r="E4130" s="1180"/>
      <c r="F4130" s="1181"/>
      <c r="G4130" s="1182"/>
    </row>
    <row r="4131" spans="1:7" x14ac:dyDescent="0.2">
      <c r="A4131" s="1161" t="s">
        <v>38</v>
      </c>
      <c r="B4131" s="1162"/>
      <c r="C4131" s="1162"/>
      <c r="D4131" s="73" t="s">
        <v>478</v>
      </c>
      <c r="E4131" s="1139" t="s">
        <v>142</v>
      </c>
      <c r="F4131" s="1139"/>
      <c r="G4131" s="1140"/>
    </row>
    <row r="4132" spans="1:7" ht="13.5" thickBot="1" x14ac:dyDescent="0.25">
      <c r="A4132" s="1163" t="s">
        <v>39</v>
      </c>
      <c r="B4132" s="1164"/>
      <c r="C4132" s="1164"/>
      <c r="D4132" s="565" t="s">
        <v>479</v>
      </c>
      <c r="E4132" s="1165" t="s">
        <v>0</v>
      </c>
      <c r="F4132" s="1165"/>
      <c r="G4132" s="1166"/>
    </row>
    <row r="4133" spans="1:7" ht="16.5" x14ac:dyDescent="0.25">
      <c r="A4133" s="1152" t="s">
        <v>29</v>
      </c>
      <c r="B4133" s="1153"/>
      <c r="C4133" s="1153"/>
      <c r="D4133" s="1153"/>
      <c r="E4133" s="1153"/>
      <c r="F4133" s="1153"/>
      <c r="G4133" s="1154"/>
    </row>
    <row r="4134" spans="1:7" x14ac:dyDescent="0.2">
      <c r="A4134" s="1155" t="s">
        <v>48</v>
      </c>
      <c r="B4134" s="1156"/>
      <c r="C4134" s="1156"/>
      <c r="D4134" s="1156"/>
      <c r="E4134" s="1156"/>
      <c r="F4134" s="1156"/>
      <c r="G4134" s="1157"/>
    </row>
    <row r="4135" spans="1:7" x14ac:dyDescent="0.2">
      <c r="A4135" s="1183" t="s">
        <v>49</v>
      </c>
      <c r="B4135" s="1184"/>
      <c r="C4135" s="1184"/>
      <c r="D4135" s="1184"/>
      <c r="E4135" s="1184"/>
      <c r="F4135" s="1184"/>
      <c r="G4135" s="1185"/>
    </row>
    <row r="4136" spans="1:7" x14ac:dyDescent="0.2">
      <c r="A4136" s="368"/>
      <c r="B4136" s="369"/>
      <c r="C4136" s="370"/>
      <c r="D4136" s="371"/>
      <c r="E4136" s="369"/>
      <c r="F4136" s="372"/>
      <c r="G4136" s="373" t="s">
        <v>20</v>
      </c>
    </row>
    <row r="4137" spans="1:7" x14ac:dyDescent="0.2">
      <c r="A4137" s="374" t="s">
        <v>1</v>
      </c>
      <c r="B4137" s="375"/>
      <c r="C4137" s="14" t="s">
        <v>36</v>
      </c>
      <c r="D4137" s="375"/>
      <c r="E4137" s="343" t="s">
        <v>3802</v>
      </c>
      <c r="F4137" s="376"/>
      <c r="G4137" s="344" t="s">
        <v>3798</v>
      </c>
    </row>
    <row r="4138" spans="1:7" x14ac:dyDescent="0.2">
      <c r="A4138" s="342" t="s">
        <v>8</v>
      </c>
      <c r="B4138" s="377"/>
      <c r="C4138" s="19"/>
      <c r="D4138" s="367"/>
      <c r="E4138" s="1167"/>
      <c r="F4138" s="1168"/>
      <c r="G4138" s="378"/>
    </row>
    <row r="4139" spans="1:7" x14ac:dyDescent="0.2">
      <c r="A4139" s="354" t="s">
        <v>37</v>
      </c>
      <c r="B4139" s="358"/>
      <c r="C4139" s="358"/>
      <c r="D4139" s="358"/>
      <c r="E4139" s="379" t="s">
        <v>46</v>
      </c>
      <c r="F4139" s="380"/>
      <c r="G4139" s="378" t="s">
        <v>50</v>
      </c>
    </row>
    <row r="4140" spans="1:7" x14ac:dyDescent="0.2">
      <c r="A4140" s="368"/>
      <c r="B4140" s="369"/>
      <c r="C4140" s="370"/>
      <c r="D4140" s="370"/>
      <c r="E4140" s="1169"/>
      <c r="F4140" s="1170"/>
      <c r="G4140" s="381"/>
    </row>
    <row r="4141" spans="1:7" ht="26.25" thickBot="1" x14ac:dyDescent="0.25">
      <c r="A4141" s="210" t="s">
        <v>47</v>
      </c>
      <c r="B4141" s="28" t="s">
        <v>23</v>
      </c>
      <c r="C4141" s="28" t="s">
        <v>34</v>
      </c>
      <c r="D4141" s="110" t="s">
        <v>53</v>
      </c>
      <c r="E4141" s="114" t="s">
        <v>54</v>
      </c>
      <c r="F4141" s="111" t="s">
        <v>55</v>
      </c>
      <c r="G4141" s="112" t="s">
        <v>35</v>
      </c>
    </row>
    <row r="4142" spans="1:7" ht="13.5" thickTop="1" x14ac:dyDescent="0.2">
      <c r="A4142" s="760">
        <v>1</v>
      </c>
      <c r="B4142" s="761"/>
      <c r="C4142" s="352" t="s">
        <v>149</v>
      </c>
      <c r="D4142" s="351" t="s">
        <v>3447</v>
      </c>
      <c r="E4142" s="102">
        <v>40</v>
      </c>
      <c r="F4142" s="753">
        <v>200</v>
      </c>
      <c r="G4142" s="764">
        <f>F4142*E4142</f>
        <v>8000</v>
      </c>
    </row>
    <row r="4143" spans="1:7" x14ac:dyDescent="0.2">
      <c r="A4143" s="345">
        <v>2</v>
      </c>
      <c r="B4143" s="520"/>
      <c r="C4143" s="656" t="s">
        <v>149</v>
      </c>
      <c r="D4143" s="657" t="s">
        <v>2782</v>
      </c>
      <c r="E4143" s="758">
        <v>40</v>
      </c>
      <c r="F4143" s="811">
        <v>350</v>
      </c>
      <c r="G4143" s="764">
        <f t="shared" ref="G4143" si="49">F4143*E4143</f>
        <v>14000</v>
      </c>
    </row>
    <row r="4144" spans="1:7" x14ac:dyDescent="0.2">
      <c r="A4144" s="566"/>
      <c r="B4144" s="668"/>
      <c r="C4144" s="656"/>
      <c r="D4144" s="657"/>
      <c r="E4144" s="758"/>
      <c r="F4144" s="811"/>
      <c r="G4144" s="764"/>
    </row>
    <row r="4145" spans="1:7" x14ac:dyDescent="0.2">
      <c r="A4145" s="806"/>
      <c r="B4145" s="807"/>
      <c r="C4145" s="807"/>
      <c r="D4145" s="762"/>
      <c r="E4145" s="808"/>
      <c r="F4145" s="809"/>
      <c r="G4145" s="764"/>
    </row>
    <row r="4146" spans="1:7" x14ac:dyDescent="0.2">
      <c r="A4146" s="760"/>
      <c r="B4146" s="761"/>
      <c r="C4146" s="761"/>
      <c r="D4146" s="784"/>
      <c r="E4146" s="748"/>
      <c r="F4146" s="763"/>
      <c r="G4146" s="764"/>
    </row>
    <row r="4147" spans="1:7" x14ac:dyDescent="0.2">
      <c r="A4147" s="760"/>
      <c r="B4147" s="761"/>
      <c r="C4147" s="761"/>
      <c r="D4147" s="784"/>
      <c r="E4147" s="748"/>
      <c r="F4147" s="763"/>
      <c r="G4147" s="764"/>
    </row>
    <row r="4148" spans="1:7" x14ac:dyDescent="0.2">
      <c r="A4148" s="760"/>
      <c r="B4148" s="761"/>
      <c r="C4148" s="761"/>
      <c r="D4148" s="784"/>
      <c r="E4148" s="748"/>
      <c r="F4148" s="763"/>
      <c r="G4148" s="764"/>
    </row>
    <row r="4149" spans="1:7" x14ac:dyDescent="0.2">
      <c r="A4149" s="760"/>
      <c r="B4149" s="761"/>
      <c r="C4149" s="761"/>
      <c r="D4149" s="784"/>
      <c r="E4149" s="748"/>
      <c r="F4149" s="763"/>
      <c r="G4149" s="764"/>
    </row>
    <row r="4150" spans="1:7" x14ac:dyDescent="0.2">
      <c r="A4150" s="345"/>
      <c r="B4150" s="520"/>
      <c r="C4150" s="346"/>
      <c r="D4150" s="747"/>
      <c r="E4150" s="750"/>
      <c r="F4150" s="753"/>
      <c r="G4150" s="353"/>
    </row>
    <row r="4151" spans="1:7" x14ac:dyDescent="0.2">
      <c r="A4151" s="345"/>
      <c r="B4151" s="382"/>
      <c r="C4151" s="352"/>
      <c r="D4151" s="351"/>
      <c r="E4151" s="388"/>
      <c r="F4151" s="563"/>
      <c r="G4151" s="353"/>
    </row>
    <row r="4152" spans="1:7" x14ac:dyDescent="0.2">
      <c r="A4152" s="345"/>
      <c r="B4152" s="668"/>
      <c r="C4152" s="656"/>
      <c r="D4152" s="657"/>
      <c r="E4152" s="758"/>
      <c r="F4152" s="811"/>
      <c r="G4152" s="353"/>
    </row>
    <row r="4153" spans="1:7" x14ac:dyDescent="0.2">
      <c r="A4153" s="345"/>
      <c r="B4153" s="755"/>
      <c r="C4153" s="756"/>
      <c r="D4153" s="757"/>
      <c r="E4153" s="758"/>
      <c r="F4153" s="759"/>
      <c r="G4153" s="353"/>
    </row>
    <row r="4154" spans="1:7" x14ac:dyDescent="0.2">
      <c r="A4154" s="345"/>
      <c r="B4154" s="382"/>
      <c r="C4154" s="352"/>
      <c r="D4154" s="785"/>
      <c r="E4154" s="395"/>
      <c r="F4154" s="432"/>
      <c r="G4154" s="353"/>
    </row>
    <row r="4155" spans="1:7" x14ac:dyDescent="0.2">
      <c r="A4155" s="345"/>
      <c r="B4155" s="394"/>
      <c r="C4155" s="352"/>
      <c r="D4155" s="357"/>
      <c r="E4155" s="395"/>
      <c r="F4155" s="432"/>
      <c r="G4155" s="353"/>
    </row>
    <row r="4156" spans="1:7" x14ac:dyDescent="0.2">
      <c r="A4156" s="345"/>
      <c r="B4156" s="397"/>
      <c r="C4156" s="352"/>
      <c r="D4156" s="357"/>
      <c r="E4156" s="398"/>
      <c r="F4156" s="432"/>
      <c r="G4156" s="353"/>
    </row>
    <row r="4157" spans="1:7" x14ac:dyDescent="0.2">
      <c r="A4157" s="345"/>
      <c r="B4157" s="397"/>
      <c r="C4157" s="352"/>
      <c r="D4157" s="365"/>
      <c r="E4157" s="398"/>
      <c r="F4157" s="432"/>
      <c r="G4157" s="353"/>
    </row>
    <row r="4158" spans="1:7" x14ac:dyDescent="0.2">
      <c r="A4158" s="345"/>
      <c r="B4158" s="382"/>
      <c r="C4158" s="352"/>
      <c r="D4158" s="365"/>
      <c r="E4158" s="388"/>
      <c r="F4158" s="432"/>
      <c r="G4158" s="353"/>
    </row>
    <row r="4159" spans="1:7" x14ac:dyDescent="0.2">
      <c r="A4159" s="345"/>
      <c r="B4159" s="382"/>
      <c r="C4159" s="352"/>
      <c r="D4159" s="364"/>
      <c r="E4159" s="398"/>
      <c r="F4159" s="432"/>
      <c r="G4159" s="353"/>
    </row>
    <row r="4160" spans="1:7" x14ac:dyDescent="0.2">
      <c r="A4160" s="345"/>
      <c r="B4160" s="394"/>
      <c r="C4160" s="352"/>
      <c r="D4160" s="365"/>
      <c r="E4160" s="395"/>
      <c r="F4160" s="561"/>
      <c r="G4160" s="353"/>
    </row>
    <row r="4161" spans="1:7" x14ac:dyDescent="0.2">
      <c r="A4161" s="345"/>
      <c r="B4161" s="389"/>
      <c r="C4161" s="352"/>
      <c r="D4161" s="365"/>
      <c r="E4161" s="395"/>
      <c r="F4161" s="561"/>
      <c r="G4161" s="353"/>
    </row>
    <row r="4162" spans="1:7" x14ac:dyDescent="0.2">
      <c r="A4162" s="345"/>
      <c r="B4162" s="382"/>
      <c r="C4162" s="352"/>
      <c r="D4162" s="357"/>
      <c r="E4162" s="395"/>
      <c r="F4162" s="561"/>
      <c r="G4162" s="353"/>
    </row>
    <row r="4163" spans="1:7" x14ac:dyDescent="0.2">
      <c r="A4163" s="345"/>
      <c r="B4163" s="382"/>
      <c r="C4163" s="352"/>
      <c r="D4163" s="365"/>
      <c r="E4163" s="395"/>
      <c r="F4163" s="561"/>
      <c r="G4163" s="353"/>
    </row>
    <row r="4164" spans="1:7" x14ac:dyDescent="0.2">
      <c r="A4164" s="345"/>
      <c r="B4164" s="382"/>
      <c r="C4164" s="352"/>
      <c r="D4164" s="365"/>
      <c r="E4164" s="395"/>
      <c r="F4164" s="561"/>
      <c r="G4164" s="353"/>
    </row>
    <row r="4165" spans="1:7" x14ac:dyDescent="0.2">
      <c r="A4165" s="345"/>
      <c r="B4165" s="382"/>
      <c r="C4165" s="352"/>
      <c r="D4165" s="365"/>
      <c r="E4165" s="395"/>
      <c r="F4165" s="561"/>
      <c r="G4165" s="353"/>
    </row>
    <row r="4166" spans="1:7" x14ac:dyDescent="0.2">
      <c r="A4166" s="345"/>
      <c r="B4166" s="382"/>
      <c r="C4166" s="352"/>
      <c r="D4166" s="365"/>
      <c r="E4166" s="395"/>
      <c r="F4166" s="561"/>
      <c r="G4166" s="353"/>
    </row>
    <row r="4167" spans="1:7" x14ac:dyDescent="0.2">
      <c r="A4167" s="345"/>
      <c r="B4167" s="382"/>
      <c r="C4167" s="352"/>
      <c r="D4167" s="357"/>
      <c r="E4167" s="388"/>
      <c r="F4167" s="432"/>
      <c r="G4167" s="353"/>
    </row>
    <row r="4168" spans="1:7" x14ac:dyDescent="0.2">
      <c r="A4168" s="345"/>
      <c r="B4168" s="382"/>
      <c r="C4168" s="352"/>
      <c r="D4168" s="364"/>
      <c r="E4168" s="398"/>
      <c r="F4168" s="432"/>
      <c r="G4168" s="353"/>
    </row>
    <row r="4169" spans="1:7" x14ac:dyDescent="0.2">
      <c r="A4169" s="345"/>
      <c r="B4169" s="382"/>
      <c r="C4169" s="352"/>
      <c r="D4169" s="400"/>
      <c r="E4169" s="390"/>
      <c r="F4169" s="432"/>
      <c r="G4169" s="353"/>
    </row>
    <row r="4170" spans="1:7" x14ac:dyDescent="0.2">
      <c r="A4170" s="345"/>
      <c r="B4170" s="382"/>
      <c r="C4170" s="352"/>
      <c r="D4170" s="400"/>
      <c r="E4170" s="390"/>
      <c r="F4170" s="432"/>
      <c r="G4170" s="353"/>
    </row>
    <row r="4171" spans="1:7" x14ac:dyDescent="0.2">
      <c r="A4171" s="345"/>
      <c r="B4171" s="382"/>
      <c r="C4171" s="403"/>
      <c r="D4171" s="400"/>
      <c r="E4171" s="404"/>
      <c r="F4171" s="562"/>
      <c r="G4171" s="353"/>
    </row>
    <row r="4172" spans="1:7" x14ac:dyDescent="0.2">
      <c r="A4172" s="345"/>
      <c r="B4172" s="382"/>
      <c r="C4172" s="352"/>
      <c r="D4172" s="364"/>
      <c r="E4172" s="388"/>
      <c r="F4172" s="563"/>
      <c r="G4172" s="353"/>
    </row>
    <row r="4173" spans="1:7" x14ac:dyDescent="0.2">
      <c r="A4173" s="345"/>
      <c r="B4173" s="382"/>
      <c r="C4173" s="352"/>
      <c r="D4173" s="364"/>
      <c r="E4173" s="388"/>
      <c r="F4173" s="563"/>
      <c r="G4173" s="353"/>
    </row>
    <row r="4174" spans="1:7" x14ac:dyDescent="0.2">
      <c r="A4174" s="345"/>
      <c r="B4174" s="382"/>
      <c r="C4174" s="352"/>
      <c r="D4174" s="781"/>
      <c r="E4174" s="388"/>
      <c r="F4174" s="387"/>
      <c r="G4174" s="353"/>
    </row>
    <row r="4175" spans="1:7" x14ac:dyDescent="0.2">
      <c r="A4175" s="566"/>
      <c r="B4175" s="382"/>
      <c r="C4175" s="352"/>
      <c r="D4175" s="364"/>
      <c r="E4175" s="388"/>
      <c r="F4175" s="387"/>
      <c r="G4175" s="353"/>
    </row>
    <row r="4176" spans="1:7" ht="13.5" thickBot="1" x14ac:dyDescent="0.25">
      <c r="A4176" s="564"/>
      <c r="B4176" s="408"/>
      <c r="C4176" s="409"/>
      <c r="D4176" s="409"/>
      <c r="E4176" s="408"/>
      <c r="F4176" s="49" t="s">
        <v>15</v>
      </c>
      <c r="G4176" s="213">
        <f>SUM(G4142:G4175)</f>
        <v>22000</v>
      </c>
    </row>
    <row r="4177" spans="1:7" ht="13.5" thickTop="1" x14ac:dyDescent="0.2">
      <c r="A4177" s="1188" t="s">
        <v>3448</v>
      </c>
      <c r="B4177" s="1189"/>
      <c r="C4177" s="1189"/>
      <c r="D4177" s="1189"/>
      <c r="E4177" s="1189"/>
      <c r="F4177" s="1189"/>
      <c r="G4177" s="1190"/>
    </row>
    <row r="4178" spans="1:7" ht="13.5" thickBot="1" x14ac:dyDescent="0.25">
      <c r="A4178" s="359"/>
      <c r="B4178" s="355"/>
      <c r="C4178" s="355" t="s">
        <v>3449</v>
      </c>
      <c r="D4178" s="360"/>
      <c r="E4178" s="355"/>
      <c r="F4178" s="361"/>
      <c r="G4178" s="362"/>
    </row>
    <row r="4179" spans="1:7" ht="13.5" thickTop="1" x14ac:dyDescent="0.2">
      <c r="A4179" s="1176"/>
      <c r="B4179" s="1177"/>
      <c r="C4179" s="1177"/>
      <c r="D4179" s="414" t="s">
        <v>11</v>
      </c>
      <c r="E4179" s="1178" t="s">
        <v>12</v>
      </c>
      <c r="F4179" s="1178"/>
      <c r="G4179" s="1179"/>
    </row>
    <row r="4180" spans="1:7" x14ac:dyDescent="0.2">
      <c r="A4180" s="1161" t="s">
        <v>17</v>
      </c>
      <c r="B4180" s="1162"/>
      <c r="C4180" s="1162"/>
      <c r="D4180" s="415"/>
      <c r="E4180" s="1180"/>
      <c r="F4180" s="1181"/>
      <c r="G4180" s="1182"/>
    </row>
    <row r="4181" spans="1:7" x14ac:dyDescent="0.2">
      <c r="A4181" s="1161" t="s">
        <v>38</v>
      </c>
      <c r="B4181" s="1162"/>
      <c r="C4181" s="1162"/>
      <c r="D4181" s="73" t="s">
        <v>478</v>
      </c>
      <c r="E4181" s="1139" t="s">
        <v>142</v>
      </c>
      <c r="F4181" s="1139"/>
      <c r="G4181" s="1140"/>
    </row>
    <row r="4182" spans="1:7" ht="13.5" thickBot="1" x14ac:dyDescent="0.25">
      <c r="A4182" s="1163" t="s">
        <v>39</v>
      </c>
      <c r="B4182" s="1164"/>
      <c r="C4182" s="1164"/>
      <c r="D4182" s="565" t="s">
        <v>479</v>
      </c>
      <c r="E4182" s="1165" t="s">
        <v>0</v>
      </c>
      <c r="F4182" s="1165"/>
      <c r="G4182" s="1166"/>
    </row>
    <row r="4183" spans="1:7" ht="16.5" x14ac:dyDescent="0.25">
      <c r="A4183" s="1152" t="s">
        <v>29</v>
      </c>
      <c r="B4183" s="1153"/>
      <c r="C4183" s="1153"/>
      <c r="D4183" s="1153"/>
      <c r="E4183" s="1153"/>
      <c r="F4183" s="1153"/>
      <c r="G4183" s="1154"/>
    </row>
    <row r="4184" spans="1:7" x14ac:dyDescent="0.2">
      <c r="A4184" s="1155" t="s">
        <v>48</v>
      </c>
      <c r="B4184" s="1156"/>
      <c r="C4184" s="1156"/>
      <c r="D4184" s="1156"/>
      <c r="E4184" s="1156"/>
      <c r="F4184" s="1156"/>
      <c r="G4184" s="1157"/>
    </row>
    <row r="4185" spans="1:7" x14ac:dyDescent="0.2">
      <c r="A4185" s="1183" t="s">
        <v>49</v>
      </c>
      <c r="B4185" s="1184"/>
      <c r="C4185" s="1184"/>
      <c r="D4185" s="1184"/>
      <c r="E4185" s="1184"/>
      <c r="F4185" s="1184"/>
      <c r="G4185" s="1185"/>
    </row>
    <row r="4186" spans="1:7" x14ac:dyDescent="0.2">
      <c r="A4186" s="368"/>
      <c r="B4186" s="369"/>
      <c r="C4186" s="370"/>
      <c r="D4186" s="371"/>
      <c r="E4186" s="369"/>
      <c r="F4186" s="372"/>
      <c r="G4186" s="373" t="s">
        <v>20</v>
      </c>
    </row>
    <row r="4187" spans="1:7" x14ac:dyDescent="0.2">
      <c r="A4187" s="374" t="s">
        <v>1</v>
      </c>
      <c r="B4187" s="375"/>
      <c r="C4187" s="14" t="s">
        <v>36</v>
      </c>
      <c r="D4187" s="375"/>
      <c r="E4187" s="343" t="s">
        <v>3807</v>
      </c>
      <c r="F4187" s="376"/>
      <c r="G4187" s="344" t="s">
        <v>3798</v>
      </c>
    </row>
    <row r="4188" spans="1:7" x14ac:dyDescent="0.2">
      <c r="A4188" s="342" t="s">
        <v>8</v>
      </c>
      <c r="B4188" s="377"/>
      <c r="C4188" s="19"/>
      <c r="D4188" s="367"/>
      <c r="E4188" s="1167"/>
      <c r="F4188" s="1168"/>
      <c r="G4188" s="378"/>
    </row>
    <row r="4189" spans="1:7" x14ac:dyDescent="0.2">
      <c r="A4189" s="354" t="s">
        <v>37</v>
      </c>
      <c r="B4189" s="358"/>
      <c r="C4189" s="358"/>
      <c r="D4189" s="358"/>
      <c r="E4189" s="379" t="s">
        <v>46</v>
      </c>
      <c r="F4189" s="380"/>
      <c r="G4189" s="378" t="s">
        <v>50</v>
      </c>
    </row>
    <row r="4190" spans="1:7" x14ac:dyDescent="0.2">
      <c r="A4190" s="368"/>
      <c r="B4190" s="369"/>
      <c r="C4190" s="370"/>
      <c r="D4190" s="370"/>
      <c r="E4190" s="1169"/>
      <c r="F4190" s="1170"/>
      <c r="G4190" s="381"/>
    </row>
    <row r="4191" spans="1:7" ht="26.25" thickBot="1" x14ac:dyDescent="0.25">
      <c r="A4191" s="210" t="s">
        <v>47</v>
      </c>
      <c r="B4191" s="28" t="s">
        <v>23</v>
      </c>
      <c r="C4191" s="28" t="s">
        <v>34</v>
      </c>
      <c r="D4191" s="110" t="s">
        <v>53</v>
      </c>
      <c r="E4191" s="114" t="s">
        <v>54</v>
      </c>
      <c r="F4191" s="111" t="s">
        <v>55</v>
      </c>
      <c r="G4191" s="112" t="s">
        <v>35</v>
      </c>
    </row>
    <row r="4192" spans="1:7" ht="13.5" thickTop="1" x14ac:dyDescent="0.2">
      <c r="A4192" s="760">
        <v>1</v>
      </c>
      <c r="B4192" s="761"/>
      <c r="C4192" s="352" t="s">
        <v>149</v>
      </c>
      <c r="D4192" s="351" t="s">
        <v>3282</v>
      </c>
      <c r="E4192" s="102">
        <v>40</v>
      </c>
      <c r="F4192" s="753">
        <v>200</v>
      </c>
      <c r="G4192" s="764">
        <f>F4192*E4192</f>
        <v>8000</v>
      </c>
    </row>
    <row r="4193" spans="1:7" x14ac:dyDescent="0.2">
      <c r="A4193" s="345">
        <v>2</v>
      </c>
      <c r="B4193" s="520"/>
      <c r="C4193" s="656" t="s">
        <v>149</v>
      </c>
      <c r="D4193" s="657" t="s">
        <v>2782</v>
      </c>
      <c r="E4193" s="758">
        <v>40</v>
      </c>
      <c r="F4193" s="811">
        <v>350</v>
      </c>
      <c r="G4193" s="764">
        <f t="shared" ref="G4193" si="50">F4193*E4193</f>
        <v>14000</v>
      </c>
    </row>
    <row r="4194" spans="1:7" x14ac:dyDescent="0.2">
      <c r="A4194" s="566"/>
      <c r="B4194" s="668"/>
      <c r="C4194" s="656"/>
      <c r="D4194" s="657"/>
      <c r="E4194" s="758"/>
      <c r="F4194" s="811"/>
      <c r="G4194" s="764"/>
    </row>
    <row r="4195" spans="1:7" x14ac:dyDescent="0.2">
      <c r="A4195" s="806"/>
      <c r="B4195" s="807"/>
      <c r="C4195" s="807"/>
      <c r="D4195" s="762"/>
      <c r="E4195" s="808"/>
      <c r="F4195" s="809"/>
      <c r="G4195" s="764"/>
    </row>
    <row r="4196" spans="1:7" x14ac:dyDescent="0.2">
      <c r="A4196" s="760"/>
      <c r="B4196" s="761"/>
      <c r="C4196" s="761"/>
      <c r="D4196" s="784"/>
      <c r="E4196" s="748"/>
      <c r="F4196" s="763"/>
      <c r="G4196" s="764"/>
    </row>
    <row r="4197" spans="1:7" x14ac:dyDescent="0.2">
      <c r="A4197" s="760"/>
      <c r="B4197" s="761"/>
      <c r="C4197" s="761"/>
      <c r="D4197" s="784"/>
      <c r="E4197" s="748"/>
      <c r="F4197" s="763"/>
      <c r="G4197" s="764"/>
    </row>
    <row r="4198" spans="1:7" x14ac:dyDescent="0.2">
      <c r="A4198" s="760"/>
      <c r="B4198" s="761"/>
      <c r="C4198" s="761"/>
      <c r="D4198" s="784"/>
      <c r="E4198" s="748"/>
      <c r="F4198" s="763"/>
      <c r="G4198" s="764"/>
    </row>
    <row r="4199" spans="1:7" x14ac:dyDescent="0.2">
      <c r="A4199" s="760"/>
      <c r="B4199" s="761"/>
      <c r="C4199" s="761"/>
      <c r="D4199" s="784"/>
      <c r="E4199" s="748"/>
      <c r="F4199" s="763"/>
      <c r="G4199" s="764"/>
    </row>
    <row r="4200" spans="1:7" x14ac:dyDescent="0.2">
      <c r="A4200" s="345"/>
      <c r="B4200" s="520"/>
      <c r="C4200" s="346"/>
      <c r="D4200" s="747"/>
      <c r="E4200" s="750"/>
      <c r="F4200" s="753"/>
      <c r="G4200" s="353"/>
    </row>
    <row r="4201" spans="1:7" x14ac:dyDescent="0.2">
      <c r="A4201" s="345"/>
      <c r="B4201" s="382"/>
      <c r="C4201" s="352"/>
      <c r="D4201" s="351"/>
      <c r="E4201" s="388"/>
      <c r="F4201" s="563"/>
      <c r="G4201" s="353"/>
    </row>
    <row r="4202" spans="1:7" x14ac:dyDescent="0.2">
      <c r="A4202" s="345"/>
      <c r="B4202" s="668"/>
      <c r="C4202" s="656"/>
      <c r="D4202" s="657"/>
      <c r="E4202" s="758"/>
      <c r="F4202" s="811"/>
      <c r="G4202" s="353"/>
    </row>
    <row r="4203" spans="1:7" x14ac:dyDescent="0.2">
      <c r="A4203" s="345"/>
      <c r="B4203" s="755"/>
      <c r="C4203" s="756"/>
      <c r="D4203" s="757"/>
      <c r="E4203" s="758"/>
      <c r="F4203" s="759"/>
      <c r="G4203" s="353"/>
    </row>
    <row r="4204" spans="1:7" x14ac:dyDescent="0.2">
      <c r="A4204" s="345"/>
      <c r="B4204" s="382"/>
      <c r="C4204" s="352"/>
      <c r="D4204" s="785"/>
      <c r="E4204" s="395"/>
      <c r="F4204" s="432"/>
      <c r="G4204" s="353"/>
    </row>
    <row r="4205" spans="1:7" x14ac:dyDescent="0.2">
      <c r="A4205" s="345"/>
      <c r="B4205" s="394"/>
      <c r="C4205" s="352"/>
      <c r="D4205" s="357"/>
      <c r="E4205" s="395"/>
      <c r="F4205" s="432"/>
      <c r="G4205" s="353"/>
    </row>
    <row r="4206" spans="1:7" x14ac:dyDescent="0.2">
      <c r="A4206" s="345"/>
      <c r="B4206" s="397"/>
      <c r="C4206" s="352"/>
      <c r="D4206" s="357"/>
      <c r="E4206" s="398"/>
      <c r="F4206" s="432"/>
      <c r="G4206" s="353"/>
    </row>
    <row r="4207" spans="1:7" x14ac:dyDescent="0.2">
      <c r="A4207" s="345"/>
      <c r="B4207" s="397"/>
      <c r="C4207" s="352"/>
      <c r="D4207" s="365"/>
      <c r="E4207" s="398"/>
      <c r="F4207" s="432"/>
      <c r="G4207" s="353"/>
    </row>
    <row r="4208" spans="1:7" x14ac:dyDescent="0.2">
      <c r="A4208" s="345"/>
      <c r="B4208" s="382"/>
      <c r="C4208" s="352"/>
      <c r="D4208" s="365"/>
      <c r="E4208" s="388"/>
      <c r="F4208" s="432"/>
      <c r="G4208" s="353"/>
    </row>
    <row r="4209" spans="1:7" x14ac:dyDescent="0.2">
      <c r="A4209" s="345"/>
      <c r="B4209" s="382"/>
      <c r="C4209" s="352"/>
      <c r="D4209" s="364"/>
      <c r="E4209" s="398"/>
      <c r="F4209" s="432"/>
      <c r="G4209" s="353"/>
    </row>
    <row r="4210" spans="1:7" x14ac:dyDescent="0.2">
      <c r="A4210" s="345"/>
      <c r="B4210" s="394"/>
      <c r="C4210" s="352"/>
      <c r="D4210" s="365"/>
      <c r="E4210" s="395"/>
      <c r="F4210" s="561"/>
      <c r="G4210" s="353"/>
    </row>
    <row r="4211" spans="1:7" x14ac:dyDescent="0.2">
      <c r="A4211" s="345"/>
      <c r="B4211" s="389"/>
      <c r="C4211" s="352"/>
      <c r="D4211" s="365"/>
      <c r="E4211" s="395"/>
      <c r="F4211" s="561"/>
      <c r="G4211" s="353"/>
    </row>
    <row r="4212" spans="1:7" x14ac:dyDescent="0.2">
      <c r="A4212" s="345"/>
      <c r="B4212" s="382"/>
      <c r="C4212" s="352"/>
      <c r="D4212" s="357"/>
      <c r="E4212" s="395"/>
      <c r="F4212" s="561"/>
      <c r="G4212" s="353"/>
    </row>
    <row r="4213" spans="1:7" x14ac:dyDescent="0.2">
      <c r="A4213" s="345"/>
      <c r="B4213" s="382"/>
      <c r="C4213" s="352"/>
      <c r="D4213" s="365"/>
      <c r="E4213" s="395"/>
      <c r="F4213" s="561"/>
      <c r="G4213" s="353"/>
    </row>
    <row r="4214" spans="1:7" x14ac:dyDescent="0.2">
      <c r="A4214" s="345"/>
      <c r="B4214" s="382"/>
      <c r="C4214" s="352"/>
      <c r="D4214" s="365"/>
      <c r="E4214" s="395"/>
      <c r="F4214" s="561"/>
      <c r="G4214" s="353"/>
    </row>
    <row r="4215" spans="1:7" x14ac:dyDescent="0.2">
      <c r="A4215" s="345"/>
      <c r="B4215" s="382"/>
      <c r="C4215" s="352"/>
      <c r="D4215" s="365"/>
      <c r="E4215" s="395"/>
      <c r="F4215" s="561"/>
      <c r="G4215" s="353"/>
    </row>
    <row r="4216" spans="1:7" x14ac:dyDescent="0.2">
      <c r="A4216" s="345"/>
      <c r="B4216" s="382"/>
      <c r="C4216" s="352"/>
      <c r="D4216" s="365"/>
      <c r="E4216" s="395"/>
      <c r="F4216" s="561"/>
      <c r="G4216" s="353"/>
    </row>
    <row r="4217" spans="1:7" x14ac:dyDescent="0.2">
      <c r="A4217" s="345"/>
      <c r="B4217" s="382"/>
      <c r="C4217" s="352"/>
      <c r="D4217" s="357"/>
      <c r="E4217" s="388"/>
      <c r="F4217" s="432"/>
      <c r="G4217" s="353"/>
    </row>
    <row r="4218" spans="1:7" x14ac:dyDescent="0.2">
      <c r="A4218" s="345"/>
      <c r="B4218" s="382"/>
      <c r="C4218" s="352"/>
      <c r="D4218" s="364"/>
      <c r="E4218" s="398"/>
      <c r="F4218" s="432"/>
      <c r="G4218" s="353"/>
    </row>
    <row r="4219" spans="1:7" x14ac:dyDescent="0.2">
      <c r="A4219" s="345"/>
      <c r="B4219" s="382"/>
      <c r="C4219" s="352"/>
      <c r="D4219" s="400"/>
      <c r="E4219" s="390"/>
      <c r="F4219" s="432"/>
      <c r="G4219" s="353"/>
    </row>
    <row r="4220" spans="1:7" x14ac:dyDescent="0.2">
      <c r="A4220" s="345"/>
      <c r="B4220" s="382"/>
      <c r="C4220" s="352"/>
      <c r="D4220" s="400"/>
      <c r="E4220" s="390"/>
      <c r="F4220" s="432"/>
      <c r="G4220" s="353"/>
    </row>
    <row r="4221" spans="1:7" x14ac:dyDescent="0.2">
      <c r="A4221" s="345"/>
      <c r="B4221" s="382"/>
      <c r="C4221" s="403"/>
      <c r="D4221" s="400"/>
      <c r="E4221" s="404"/>
      <c r="F4221" s="562"/>
      <c r="G4221" s="353"/>
    </row>
    <row r="4222" spans="1:7" x14ac:dyDescent="0.2">
      <c r="A4222" s="345"/>
      <c r="B4222" s="382"/>
      <c r="C4222" s="352"/>
      <c r="D4222" s="364"/>
      <c r="E4222" s="388"/>
      <c r="F4222" s="563"/>
      <c r="G4222" s="353"/>
    </row>
    <row r="4223" spans="1:7" x14ac:dyDescent="0.2">
      <c r="A4223" s="345"/>
      <c r="B4223" s="382"/>
      <c r="C4223" s="352"/>
      <c r="D4223" s="364"/>
      <c r="E4223" s="388"/>
      <c r="F4223" s="563"/>
      <c r="G4223" s="353"/>
    </row>
    <row r="4224" spans="1:7" x14ac:dyDescent="0.2">
      <c r="A4224" s="345"/>
      <c r="B4224" s="382"/>
      <c r="C4224" s="352"/>
      <c r="D4224" s="781"/>
      <c r="E4224" s="388"/>
      <c r="F4224" s="387"/>
      <c r="G4224" s="353"/>
    </row>
    <row r="4225" spans="1:7" x14ac:dyDescent="0.2">
      <c r="A4225" s="566"/>
      <c r="B4225" s="382"/>
      <c r="C4225" s="352"/>
      <c r="D4225" s="364"/>
      <c r="E4225" s="388"/>
      <c r="F4225" s="387"/>
      <c r="G4225" s="353"/>
    </row>
    <row r="4226" spans="1:7" ht="13.5" thickBot="1" x14ac:dyDescent="0.25">
      <c r="A4226" s="564"/>
      <c r="B4226" s="408"/>
      <c r="C4226" s="409"/>
      <c r="D4226" s="409"/>
      <c r="E4226" s="408"/>
      <c r="F4226" s="49" t="s">
        <v>15</v>
      </c>
      <c r="G4226" s="213">
        <f>SUM(G4192:G4225)</f>
        <v>22000</v>
      </c>
    </row>
    <row r="4227" spans="1:7" ht="13.5" thickTop="1" x14ac:dyDescent="0.2">
      <c r="A4227" s="1188" t="s">
        <v>3457</v>
      </c>
      <c r="B4227" s="1189"/>
      <c r="C4227" s="1189"/>
      <c r="D4227" s="1189"/>
      <c r="E4227" s="1189"/>
      <c r="F4227" s="1189"/>
      <c r="G4227" s="1190"/>
    </row>
    <row r="4228" spans="1:7" ht="13.5" thickBot="1" x14ac:dyDescent="0.25">
      <c r="A4228" s="359"/>
      <c r="B4228" s="355"/>
      <c r="C4228" s="355" t="s">
        <v>3458</v>
      </c>
      <c r="D4228" s="360"/>
      <c r="E4228" s="355"/>
      <c r="F4228" s="361"/>
      <c r="G4228" s="362"/>
    </row>
    <row r="4229" spans="1:7" ht="13.5" thickTop="1" x14ac:dyDescent="0.2">
      <c r="A4229" s="1176"/>
      <c r="B4229" s="1177"/>
      <c r="C4229" s="1177"/>
      <c r="D4229" s="414" t="s">
        <v>11</v>
      </c>
      <c r="E4229" s="1178" t="s">
        <v>12</v>
      </c>
      <c r="F4229" s="1178"/>
      <c r="G4229" s="1179"/>
    </row>
    <row r="4230" spans="1:7" x14ac:dyDescent="0.2">
      <c r="A4230" s="1161" t="s">
        <v>17</v>
      </c>
      <c r="B4230" s="1162"/>
      <c r="C4230" s="1162"/>
      <c r="D4230" s="415"/>
      <c r="E4230" s="1180"/>
      <c r="F4230" s="1181"/>
      <c r="G4230" s="1182"/>
    </row>
    <row r="4231" spans="1:7" x14ac:dyDescent="0.2">
      <c r="A4231" s="1161" t="s">
        <v>38</v>
      </c>
      <c r="B4231" s="1162"/>
      <c r="C4231" s="1162"/>
      <c r="D4231" s="73" t="s">
        <v>478</v>
      </c>
      <c r="E4231" s="1139" t="s">
        <v>142</v>
      </c>
      <c r="F4231" s="1139"/>
      <c r="G4231" s="1140"/>
    </row>
    <row r="4232" spans="1:7" ht="13.5" thickBot="1" x14ac:dyDescent="0.25">
      <c r="A4232" s="1163" t="s">
        <v>39</v>
      </c>
      <c r="B4232" s="1164"/>
      <c r="C4232" s="1164"/>
      <c r="D4232" s="565" t="s">
        <v>479</v>
      </c>
      <c r="E4232" s="1165" t="s">
        <v>0</v>
      </c>
      <c r="F4232" s="1165"/>
      <c r="G4232" s="1166"/>
    </row>
    <row r="4233" spans="1:7" ht="16.5" x14ac:dyDescent="0.25">
      <c r="A4233" s="1152" t="s">
        <v>29</v>
      </c>
      <c r="B4233" s="1153"/>
      <c r="C4233" s="1153"/>
      <c r="D4233" s="1153"/>
      <c r="E4233" s="1153"/>
      <c r="F4233" s="1153"/>
      <c r="G4233" s="1154"/>
    </row>
    <row r="4234" spans="1:7" x14ac:dyDescent="0.2">
      <c r="A4234" s="1155" t="s">
        <v>48</v>
      </c>
      <c r="B4234" s="1156"/>
      <c r="C4234" s="1156"/>
      <c r="D4234" s="1156"/>
      <c r="E4234" s="1156"/>
      <c r="F4234" s="1156"/>
      <c r="G4234" s="1157"/>
    </row>
    <row r="4235" spans="1:7" x14ac:dyDescent="0.2">
      <c r="A4235" s="1183" t="s">
        <v>49</v>
      </c>
      <c r="B4235" s="1184"/>
      <c r="C4235" s="1184"/>
      <c r="D4235" s="1184"/>
      <c r="E4235" s="1184"/>
      <c r="F4235" s="1184"/>
      <c r="G4235" s="1185"/>
    </row>
    <row r="4236" spans="1:7" x14ac:dyDescent="0.2">
      <c r="A4236" s="368"/>
      <c r="B4236" s="369"/>
      <c r="C4236" s="370"/>
      <c r="D4236" s="371"/>
      <c r="E4236" s="369"/>
      <c r="F4236" s="372"/>
      <c r="G4236" s="373" t="s">
        <v>20</v>
      </c>
    </row>
    <row r="4237" spans="1:7" x14ac:dyDescent="0.2">
      <c r="A4237" s="374" t="s">
        <v>1</v>
      </c>
      <c r="B4237" s="375"/>
      <c r="C4237" s="14" t="s">
        <v>36</v>
      </c>
      <c r="D4237" s="375"/>
      <c r="E4237" s="343" t="s">
        <v>3844</v>
      </c>
      <c r="F4237" s="376"/>
      <c r="G4237" s="344" t="s">
        <v>3798</v>
      </c>
    </row>
    <row r="4238" spans="1:7" x14ac:dyDescent="0.2">
      <c r="A4238" s="342" t="s">
        <v>8</v>
      </c>
      <c r="B4238" s="377"/>
      <c r="C4238" s="19"/>
      <c r="D4238" s="367"/>
      <c r="E4238" s="1167"/>
      <c r="F4238" s="1168"/>
      <c r="G4238" s="378"/>
    </row>
    <row r="4239" spans="1:7" x14ac:dyDescent="0.2">
      <c r="A4239" s="354" t="s">
        <v>37</v>
      </c>
      <c r="B4239" s="358"/>
      <c r="C4239" s="358"/>
      <c r="D4239" s="358"/>
      <c r="E4239" s="379" t="s">
        <v>46</v>
      </c>
      <c r="F4239" s="380"/>
      <c r="G4239" s="378" t="s">
        <v>50</v>
      </c>
    </row>
    <row r="4240" spans="1:7" x14ac:dyDescent="0.2">
      <c r="A4240" s="368"/>
      <c r="B4240" s="369"/>
      <c r="C4240" s="370"/>
      <c r="D4240" s="370"/>
      <c r="E4240" s="1169"/>
      <c r="F4240" s="1170"/>
      <c r="G4240" s="381"/>
    </row>
    <row r="4241" spans="1:7" ht="26.25" thickBot="1" x14ac:dyDescent="0.25">
      <c r="A4241" s="210" t="s">
        <v>47</v>
      </c>
      <c r="B4241" s="28" t="s">
        <v>23</v>
      </c>
      <c r="C4241" s="28" t="s">
        <v>34</v>
      </c>
      <c r="D4241" s="110" t="s">
        <v>53</v>
      </c>
      <c r="E4241" s="114" t="s">
        <v>54</v>
      </c>
      <c r="F4241" s="111" t="s">
        <v>55</v>
      </c>
      <c r="G4241" s="112" t="s">
        <v>35</v>
      </c>
    </row>
    <row r="4242" spans="1:7" ht="13.5" thickTop="1" x14ac:dyDescent="0.2">
      <c r="A4242" s="760">
        <v>1</v>
      </c>
      <c r="B4242" s="761"/>
      <c r="C4242" s="352" t="s">
        <v>149</v>
      </c>
      <c r="D4242" s="351" t="s">
        <v>3469</v>
      </c>
      <c r="E4242" s="102">
        <v>40</v>
      </c>
      <c r="F4242" s="753">
        <v>200</v>
      </c>
      <c r="G4242" s="764">
        <f>F4242*E4242</f>
        <v>8000</v>
      </c>
    </row>
    <row r="4243" spans="1:7" x14ac:dyDescent="0.2">
      <c r="A4243" s="345">
        <v>2</v>
      </c>
      <c r="B4243" s="520"/>
      <c r="C4243" s="656" t="s">
        <v>149</v>
      </c>
      <c r="D4243" s="657" t="s">
        <v>2782</v>
      </c>
      <c r="E4243" s="758">
        <v>40</v>
      </c>
      <c r="F4243" s="811">
        <v>350</v>
      </c>
      <c r="G4243" s="764">
        <f t="shared" ref="G4243" si="51">F4243*E4243</f>
        <v>14000</v>
      </c>
    </row>
    <row r="4244" spans="1:7" x14ac:dyDescent="0.2">
      <c r="A4244" s="566"/>
      <c r="B4244" s="668"/>
      <c r="C4244" s="656"/>
      <c r="D4244" s="657"/>
      <c r="E4244" s="758"/>
      <c r="F4244" s="811"/>
      <c r="G4244" s="764"/>
    </row>
    <row r="4245" spans="1:7" x14ac:dyDescent="0.2">
      <c r="A4245" s="806"/>
      <c r="B4245" s="807"/>
      <c r="C4245" s="807"/>
      <c r="D4245" s="762"/>
      <c r="E4245" s="808"/>
      <c r="F4245" s="809"/>
      <c r="G4245" s="764"/>
    </row>
    <row r="4246" spans="1:7" x14ac:dyDescent="0.2">
      <c r="A4246" s="760"/>
      <c r="B4246" s="761"/>
      <c r="C4246" s="761"/>
      <c r="D4246" s="784"/>
      <c r="E4246" s="748"/>
      <c r="F4246" s="763"/>
      <c r="G4246" s="764"/>
    </row>
    <row r="4247" spans="1:7" x14ac:dyDescent="0.2">
      <c r="A4247" s="760"/>
      <c r="B4247" s="761"/>
      <c r="C4247" s="761"/>
      <c r="D4247" s="784"/>
      <c r="E4247" s="748"/>
      <c r="F4247" s="763"/>
      <c r="G4247" s="764"/>
    </row>
    <row r="4248" spans="1:7" x14ac:dyDescent="0.2">
      <c r="A4248" s="760"/>
      <c r="B4248" s="761"/>
      <c r="C4248" s="761"/>
      <c r="D4248" s="784"/>
      <c r="E4248" s="748"/>
      <c r="F4248" s="763"/>
      <c r="G4248" s="764"/>
    </row>
    <row r="4249" spans="1:7" x14ac:dyDescent="0.2">
      <c r="A4249" s="760"/>
      <c r="B4249" s="761"/>
      <c r="C4249" s="761"/>
      <c r="D4249" s="784"/>
      <c r="E4249" s="748"/>
      <c r="F4249" s="763"/>
      <c r="G4249" s="764"/>
    </row>
    <row r="4250" spans="1:7" x14ac:dyDescent="0.2">
      <c r="A4250" s="345"/>
      <c r="B4250" s="520"/>
      <c r="C4250" s="346"/>
      <c r="D4250" s="747"/>
      <c r="E4250" s="750"/>
      <c r="F4250" s="753"/>
      <c r="G4250" s="353"/>
    </row>
    <row r="4251" spans="1:7" x14ac:dyDescent="0.2">
      <c r="A4251" s="345"/>
      <c r="B4251" s="382"/>
      <c r="C4251" s="352"/>
      <c r="D4251" s="351"/>
      <c r="E4251" s="388"/>
      <c r="F4251" s="563"/>
      <c r="G4251" s="353"/>
    </row>
    <row r="4252" spans="1:7" x14ac:dyDescent="0.2">
      <c r="A4252" s="345"/>
      <c r="B4252" s="668"/>
      <c r="C4252" s="656"/>
      <c r="D4252" s="657"/>
      <c r="E4252" s="758"/>
      <c r="F4252" s="811"/>
      <c r="G4252" s="353"/>
    </row>
    <row r="4253" spans="1:7" x14ac:dyDescent="0.2">
      <c r="A4253" s="345"/>
      <c r="B4253" s="755"/>
      <c r="C4253" s="756"/>
      <c r="D4253" s="757"/>
      <c r="E4253" s="758"/>
      <c r="F4253" s="759"/>
      <c r="G4253" s="353"/>
    </row>
    <row r="4254" spans="1:7" x14ac:dyDescent="0.2">
      <c r="A4254" s="345"/>
      <c r="B4254" s="382"/>
      <c r="C4254" s="352"/>
      <c r="D4254" s="785"/>
      <c r="E4254" s="395"/>
      <c r="F4254" s="432"/>
      <c r="G4254" s="353"/>
    </row>
    <row r="4255" spans="1:7" x14ac:dyDescent="0.2">
      <c r="A4255" s="345"/>
      <c r="B4255" s="394"/>
      <c r="C4255" s="352"/>
      <c r="D4255" s="357"/>
      <c r="E4255" s="395"/>
      <c r="F4255" s="432"/>
      <c r="G4255" s="353"/>
    </row>
    <row r="4256" spans="1:7" x14ac:dyDescent="0.2">
      <c r="A4256" s="345"/>
      <c r="B4256" s="397"/>
      <c r="C4256" s="352"/>
      <c r="D4256" s="357"/>
      <c r="E4256" s="398"/>
      <c r="F4256" s="432"/>
      <c r="G4256" s="353"/>
    </row>
    <row r="4257" spans="1:7" x14ac:dyDescent="0.2">
      <c r="A4257" s="345"/>
      <c r="B4257" s="397"/>
      <c r="C4257" s="352"/>
      <c r="D4257" s="365"/>
      <c r="E4257" s="398"/>
      <c r="F4257" s="432"/>
      <c r="G4257" s="353"/>
    </row>
    <row r="4258" spans="1:7" x14ac:dyDescent="0.2">
      <c r="A4258" s="345"/>
      <c r="B4258" s="382"/>
      <c r="C4258" s="352"/>
      <c r="D4258" s="365"/>
      <c r="E4258" s="388"/>
      <c r="F4258" s="432"/>
      <c r="G4258" s="353"/>
    </row>
    <row r="4259" spans="1:7" x14ac:dyDescent="0.2">
      <c r="A4259" s="345"/>
      <c r="B4259" s="382"/>
      <c r="C4259" s="352"/>
      <c r="D4259" s="364"/>
      <c r="E4259" s="398"/>
      <c r="F4259" s="432"/>
      <c r="G4259" s="353"/>
    </row>
    <row r="4260" spans="1:7" x14ac:dyDescent="0.2">
      <c r="A4260" s="345"/>
      <c r="B4260" s="394"/>
      <c r="C4260" s="352"/>
      <c r="D4260" s="365"/>
      <c r="E4260" s="395"/>
      <c r="F4260" s="561"/>
      <c r="G4260" s="353"/>
    </row>
    <row r="4261" spans="1:7" x14ac:dyDescent="0.2">
      <c r="A4261" s="345"/>
      <c r="B4261" s="389"/>
      <c r="C4261" s="352"/>
      <c r="D4261" s="365"/>
      <c r="E4261" s="395"/>
      <c r="F4261" s="561"/>
      <c r="G4261" s="353"/>
    </row>
    <row r="4262" spans="1:7" x14ac:dyDescent="0.2">
      <c r="A4262" s="345"/>
      <c r="B4262" s="382"/>
      <c r="C4262" s="352"/>
      <c r="D4262" s="357"/>
      <c r="E4262" s="395"/>
      <c r="F4262" s="561"/>
      <c r="G4262" s="353"/>
    </row>
    <row r="4263" spans="1:7" x14ac:dyDescent="0.2">
      <c r="A4263" s="345"/>
      <c r="B4263" s="382"/>
      <c r="C4263" s="352"/>
      <c r="D4263" s="365"/>
      <c r="E4263" s="395"/>
      <c r="F4263" s="561"/>
      <c r="G4263" s="353"/>
    </row>
    <row r="4264" spans="1:7" x14ac:dyDescent="0.2">
      <c r="A4264" s="345"/>
      <c r="B4264" s="382"/>
      <c r="C4264" s="352"/>
      <c r="D4264" s="365"/>
      <c r="E4264" s="395"/>
      <c r="F4264" s="561"/>
      <c r="G4264" s="353"/>
    </row>
    <row r="4265" spans="1:7" x14ac:dyDescent="0.2">
      <c r="A4265" s="345"/>
      <c r="B4265" s="382"/>
      <c r="C4265" s="352"/>
      <c r="D4265" s="365"/>
      <c r="E4265" s="395"/>
      <c r="F4265" s="561"/>
      <c r="G4265" s="353"/>
    </row>
    <row r="4266" spans="1:7" x14ac:dyDescent="0.2">
      <c r="A4266" s="345"/>
      <c r="B4266" s="382"/>
      <c r="C4266" s="352"/>
      <c r="D4266" s="365"/>
      <c r="E4266" s="395"/>
      <c r="F4266" s="561"/>
      <c r="G4266" s="353"/>
    </row>
    <row r="4267" spans="1:7" x14ac:dyDescent="0.2">
      <c r="A4267" s="345"/>
      <c r="B4267" s="382"/>
      <c r="C4267" s="352"/>
      <c r="D4267" s="357"/>
      <c r="E4267" s="388"/>
      <c r="F4267" s="432"/>
      <c r="G4267" s="353"/>
    </row>
    <row r="4268" spans="1:7" x14ac:dyDescent="0.2">
      <c r="A4268" s="345"/>
      <c r="B4268" s="382"/>
      <c r="C4268" s="352"/>
      <c r="D4268" s="364"/>
      <c r="E4268" s="398"/>
      <c r="F4268" s="432"/>
      <c r="G4268" s="353"/>
    </row>
    <row r="4269" spans="1:7" x14ac:dyDescent="0.2">
      <c r="A4269" s="345"/>
      <c r="B4269" s="382"/>
      <c r="C4269" s="352"/>
      <c r="D4269" s="400"/>
      <c r="E4269" s="390"/>
      <c r="F4269" s="432"/>
      <c r="G4269" s="353"/>
    </row>
    <row r="4270" spans="1:7" x14ac:dyDescent="0.2">
      <c r="A4270" s="345"/>
      <c r="B4270" s="382"/>
      <c r="C4270" s="352"/>
      <c r="D4270" s="400"/>
      <c r="E4270" s="390"/>
      <c r="F4270" s="432"/>
      <c r="G4270" s="353"/>
    </row>
    <row r="4271" spans="1:7" x14ac:dyDescent="0.2">
      <c r="A4271" s="345"/>
      <c r="B4271" s="382"/>
      <c r="C4271" s="403"/>
      <c r="D4271" s="400"/>
      <c r="E4271" s="404"/>
      <c r="F4271" s="562"/>
      <c r="G4271" s="353"/>
    </row>
    <row r="4272" spans="1:7" x14ac:dyDescent="0.2">
      <c r="A4272" s="345"/>
      <c r="B4272" s="382"/>
      <c r="C4272" s="352"/>
      <c r="D4272" s="364"/>
      <c r="E4272" s="388"/>
      <c r="F4272" s="563"/>
      <c r="G4272" s="353"/>
    </row>
    <row r="4273" spans="1:7" x14ac:dyDescent="0.2">
      <c r="A4273" s="345"/>
      <c r="B4273" s="382"/>
      <c r="C4273" s="352"/>
      <c r="D4273" s="364"/>
      <c r="E4273" s="388"/>
      <c r="F4273" s="563"/>
      <c r="G4273" s="353"/>
    </row>
    <row r="4274" spans="1:7" x14ac:dyDescent="0.2">
      <c r="A4274" s="345"/>
      <c r="B4274" s="382"/>
      <c r="C4274" s="352"/>
      <c r="D4274" s="781"/>
      <c r="E4274" s="388"/>
      <c r="F4274" s="387"/>
      <c r="G4274" s="353"/>
    </row>
    <row r="4275" spans="1:7" x14ac:dyDescent="0.2">
      <c r="A4275" s="566"/>
      <c r="B4275" s="382"/>
      <c r="C4275" s="352"/>
      <c r="D4275" s="364"/>
      <c r="E4275" s="388"/>
      <c r="F4275" s="387"/>
      <c r="G4275" s="353"/>
    </row>
    <row r="4276" spans="1:7" ht="13.5" thickBot="1" x14ac:dyDescent="0.25">
      <c r="A4276" s="564"/>
      <c r="B4276" s="408"/>
      <c r="C4276" s="409"/>
      <c r="D4276" s="409"/>
      <c r="E4276" s="408"/>
      <c r="F4276" s="49" t="s">
        <v>15</v>
      </c>
      <c r="G4276" s="213">
        <f>SUM(G4242:G4275)</f>
        <v>22000</v>
      </c>
    </row>
    <row r="4277" spans="1:7" ht="13.5" thickTop="1" x14ac:dyDescent="0.2">
      <c r="A4277" s="1188" t="s">
        <v>3845</v>
      </c>
      <c r="B4277" s="1189"/>
      <c r="C4277" s="1189"/>
      <c r="D4277" s="1189"/>
      <c r="E4277" s="1189"/>
      <c r="F4277" s="1189"/>
      <c r="G4277" s="1190"/>
    </row>
    <row r="4278" spans="1:7" ht="13.5" thickBot="1" x14ac:dyDescent="0.25">
      <c r="A4278" s="359"/>
      <c r="B4278" s="355"/>
      <c r="C4278" s="355" t="s">
        <v>3470</v>
      </c>
      <c r="D4278" s="360"/>
      <c r="E4278" s="355"/>
      <c r="F4278" s="361"/>
      <c r="G4278" s="362"/>
    </row>
    <row r="4279" spans="1:7" ht="13.5" thickTop="1" x14ac:dyDescent="0.2">
      <c r="A4279" s="1176"/>
      <c r="B4279" s="1177"/>
      <c r="C4279" s="1177"/>
      <c r="D4279" s="414" t="s">
        <v>11</v>
      </c>
      <c r="E4279" s="1178" t="s">
        <v>12</v>
      </c>
      <c r="F4279" s="1178"/>
      <c r="G4279" s="1179"/>
    </row>
    <row r="4280" spans="1:7" x14ac:dyDescent="0.2">
      <c r="A4280" s="1161" t="s">
        <v>17</v>
      </c>
      <c r="B4280" s="1162"/>
      <c r="C4280" s="1162"/>
      <c r="D4280" s="415"/>
      <c r="E4280" s="1180"/>
      <c r="F4280" s="1181"/>
      <c r="G4280" s="1182"/>
    </row>
    <row r="4281" spans="1:7" x14ac:dyDescent="0.2">
      <c r="A4281" s="1161" t="s">
        <v>38</v>
      </c>
      <c r="B4281" s="1162"/>
      <c r="C4281" s="1162"/>
      <c r="D4281" s="73" t="s">
        <v>478</v>
      </c>
      <c r="E4281" s="1139" t="s">
        <v>142</v>
      </c>
      <c r="F4281" s="1139"/>
      <c r="G4281" s="1140"/>
    </row>
    <row r="4282" spans="1:7" ht="13.5" thickBot="1" x14ac:dyDescent="0.25">
      <c r="A4282" s="1163" t="s">
        <v>39</v>
      </c>
      <c r="B4282" s="1164"/>
      <c r="C4282" s="1164"/>
      <c r="D4282" s="565" t="s">
        <v>479</v>
      </c>
      <c r="E4282" s="1165" t="s">
        <v>0</v>
      </c>
      <c r="F4282" s="1165"/>
      <c r="G4282" s="1166"/>
    </row>
    <row r="4283" spans="1:7" ht="16.5" x14ac:dyDescent="0.25">
      <c r="A4283" s="1152" t="s">
        <v>29</v>
      </c>
      <c r="B4283" s="1153"/>
      <c r="C4283" s="1153"/>
      <c r="D4283" s="1153"/>
      <c r="E4283" s="1153"/>
      <c r="F4283" s="1153"/>
      <c r="G4283" s="1154"/>
    </row>
    <row r="4284" spans="1:7" x14ac:dyDescent="0.2">
      <c r="A4284" s="1155" t="s">
        <v>48</v>
      </c>
      <c r="B4284" s="1156"/>
      <c r="C4284" s="1156"/>
      <c r="D4284" s="1156"/>
      <c r="E4284" s="1156"/>
      <c r="F4284" s="1156"/>
      <c r="G4284" s="1157"/>
    </row>
    <row r="4285" spans="1:7" x14ac:dyDescent="0.2">
      <c r="A4285" s="1183" t="s">
        <v>49</v>
      </c>
      <c r="B4285" s="1184"/>
      <c r="C4285" s="1184"/>
      <c r="D4285" s="1184"/>
      <c r="E4285" s="1184"/>
      <c r="F4285" s="1184"/>
      <c r="G4285" s="1185"/>
    </row>
    <row r="4286" spans="1:7" x14ac:dyDescent="0.2">
      <c r="A4286" s="368"/>
      <c r="B4286" s="369"/>
      <c r="C4286" s="370"/>
      <c r="D4286" s="371"/>
      <c r="E4286" s="369"/>
      <c r="F4286" s="372"/>
      <c r="G4286" s="373" t="s">
        <v>20</v>
      </c>
    </row>
    <row r="4287" spans="1:7" x14ac:dyDescent="0.2">
      <c r="A4287" s="374" t="s">
        <v>1</v>
      </c>
      <c r="B4287" s="375"/>
      <c r="C4287" s="14" t="s">
        <v>36</v>
      </c>
      <c r="D4287" s="375"/>
      <c r="E4287" s="343" t="s">
        <v>3811</v>
      </c>
      <c r="F4287" s="376"/>
      <c r="G4287" s="344" t="s">
        <v>3798</v>
      </c>
    </row>
    <row r="4288" spans="1:7" x14ac:dyDescent="0.2">
      <c r="A4288" s="342" t="s">
        <v>8</v>
      </c>
      <c r="B4288" s="377"/>
      <c r="C4288" s="19"/>
      <c r="D4288" s="367"/>
      <c r="E4288" s="1167"/>
      <c r="F4288" s="1168"/>
      <c r="G4288" s="378"/>
    </row>
    <row r="4289" spans="1:7" x14ac:dyDescent="0.2">
      <c r="A4289" s="354" t="s">
        <v>37</v>
      </c>
      <c r="B4289" s="358"/>
      <c r="C4289" s="358"/>
      <c r="D4289" s="358"/>
      <c r="E4289" s="379" t="s">
        <v>46</v>
      </c>
      <c r="F4289" s="380"/>
      <c r="G4289" s="378" t="s">
        <v>50</v>
      </c>
    </row>
    <row r="4290" spans="1:7" x14ac:dyDescent="0.2">
      <c r="A4290" s="368"/>
      <c r="B4290" s="369"/>
      <c r="C4290" s="370"/>
      <c r="D4290" s="370"/>
      <c r="E4290" s="1169"/>
      <c r="F4290" s="1170"/>
      <c r="G4290" s="381"/>
    </row>
    <row r="4291" spans="1:7" ht="26.25" thickBot="1" x14ac:dyDescent="0.25">
      <c r="A4291" s="210" t="s">
        <v>47</v>
      </c>
      <c r="B4291" s="28" t="s">
        <v>23</v>
      </c>
      <c r="C4291" s="28" t="s">
        <v>34</v>
      </c>
      <c r="D4291" s="110" t="s">
        <v>53</v>
      </c>
      <c r="E4291" s="114" t="s">
        <v>54</v>
      </c>
      <c r="F4291" s="111" t="s">
        <v>55</v>
      </c>
      <c r="G4291" s="112" t="s">
        <v>35</v>
      </c>
    </row>
    <row r="4292" spans="1:7" ht="13.5" thickTop="1" x14ac:dyDescent="0.2">
      <c r="A4292" s="760">
        <v>1</v>
      </c>
      <c r="B4292" s="761"/>
      <c r="C4292" s="352" t="s">
        <v>149</v>
      </c>
      <c r="D4292" s="351" t="s">
        <v>3473</v>
      </c>
      <c r="E4292" s="102">
        <v>30</v>
      </c>
      <c r="F4292" s="753">
        <v>200</v>
      </c>
      <c r="G4292" s="764">
        <f>F4292*E4292</f>
        <v>6000</v>
      </c>
    </row>
    <row r="4293" spans="1:7" x14ac:dyDescent="0.2">
      <c r="A4293" s="345">
        <v>2</v>
      </c>
      <c r="B4293" s="520"/>
      <c r="C4293" s="656" t="s">
        <v>149</v>
      </c>
      <c r="D4293" s="657" t="s">
        <v>2782</v>
      </c>
      <c r="E4293" s="758">
        <v>30</v>
      </c>
      <c r="F4293" s="811">
        <v>350</v>
      </c>
      <c r="G4293" s="764">
        <f t="shared" ref="G4293" si="52">F4293*E4293</f>
        <v>10500</v>
      </c>
    </row>
    <row r="4294" spans="1:7" x14ac:dyDescent="0.2">
      <c r="A4294" s="566"/>
      <c r="B4294" s="668"/>
      <c r="C4294" s="656"/>
      <c r="D4294" s="657"/>
      <c r="E4294" s="758"/>
      <c r="F4294" s="811"/>
      <c r="G4294" s="764"/>
    </row>
    <row r="4295" spans="1:7" x14ac:dyDescent="0.2">
      <c r="A4295" s="806"/>
      <c r="B4295" s="807"/>
      <c r="C4295" s="807"/>
      <c r="D4295" s="762"/>
      <c r="E4295" s="808"/>
      <c r="F4295" s="809"/>
      <c r="G4295" s="764"/>
    </row>
    <row r="4296" spans="1:7" x14ac:dyDescent="0.2">
      <c r="A4296" s="760"/>
      <c r="B4296" s="761"/>
      <c r="C4296" s="761"/>
      <c r="D4296" s="784"/>
      <c r="E4296" s="748"/>
      <c r="F4296" s="763"/>
      <c r="G4296" s="764"/>
    </row>
    <row r="4297" spans="1:7" x14ac:dyDescent="0.2">
      <c r="A4297" s="760"/>
      <c r="B4297" s="761"/>
      <c r="C4297" s="761"/>
      <c r="D4297" s="784"/>
      <c r="E4297" s="748"/>
      <c r="F4297" s="763"/>
      <c r="G4297" s="764"/>
    </row>
    <row r="4298" spans="1:7" x14ac:dyDescent="0.2">
      <c r="A4298" s="760"/>
      <c r="B4298" s="761"/>
      <c r="C4298" s="761"/>
      <c r="D4298" s="784"/>
      <c r="E4298" s="748"/>
      <c r="F4298" s="763"/>
      <c r="G4298" s="764"/>
    </row>
    <row r="4299" spans="1:7" x14ac:dyDescent="0.2">
      <c r="A4299" s="760"/>
      <c r="B4299" s="761"/>
      <c r="C4299" s="761"/>
      <c r="D4299" s="784"/>
      <c r="E4299" s="748"/>
      <c r="F4299" s="763"/>
      <c r="G4299" s="764"/>
    </row>
    <row r="4300" spans="1:7" x14ac:dyDescent="0.2">
      <c r="A4300" s="345"/>
      <c r="B4300" s="520"/>
      <c r="C4300" s="346"/>
      <c r="D4300" s="747"/>
      <c r="E4300" s="750"/>
      <c r="F4300" s="753"/>
      <c r="G4300" s="353"/>
    </row>
    <row r="4301" spans="1:7" x14ac:dyDescent="0.2">
      <c r="A4301" s="345"/>
      <c r="B4301" s="382"/>
      <c r="C4301" s="352"/>
      <c r="D4301" s="351"/>
      <c r="E4301" s="388"/>
      <c r="F4301" s="563"/>
      <c r="G4301" s="353"/>
    </row>
    <row r="4302" spans="1:7" x14ac:dyDescent="0.2">
      <c r="A4302" s="345"/>
      <c r="B4302" s="668"/>
      <c r="C4302" s="656"/>
      <c r="D4302" s="657"/>
      <c r="E4302" s="758"/>
      <c r="F4302" s="811"/>
      <c r="G4302" s="353"/>
    </row>
    <row r="4303" spans="1:7" x14ac:dyDescent="0.2">
      <c r="A4303" s="345"/>
      <c r="B4303" s="755"/>
      <c r="C4303" s="756"/>
      <c r="D4303" s="757"/>
      <c r="E4303" s="758"/>
      <c r="F4303" s="759"/>
      <c r="G4303" s="353"/>
    </row>
    <row r="4304" spans="1:7" x14ac:dyDescent="0.2">
      <c r="A4304" s="345"/>
      <c r="B4304" s="382"/>
      <c r="C4304" s="352"/>
      <c r="D4304" s="785"/>
      <c r="E4304" s="395"/>
      <c r="F4304" s="432"/>
      <c r="G4304" s="353"/>
    </row>
    <row r="4305" spans="1:7" x14ac:dyDescent="0.2">
      <c r="A4305" s="345"/>
      <c r="B4305" s="394"/>
      <c r="C4305" s="352"/>
      <c r="D4305" s="357"/>
      <c r="E4305" s="395"/>
      <c r="F4305" s="432"/>
      <c r="G4305" s="353"/>
    </row>
    <row r="4306" spans="1:7" x14ac:dyDescent="0.2">
      <c r="A4306" s="345"/>
      <c r="B4306" s="397"/>
      <c r="C4306" s="352"/>
      <c r="D4306" s="357"/>
      <c r="E4306" s="398"/>
      <c r="F4306" s="432"/>
      <c r="G4306" s="353"/>
    </row>
    <row r="4307" spans="1:7" x14ac:dyDescent="0.2">
      <c r="A4307" s="345"/>
      <c r="B4307" s="397"/>
      <c r="C4307" s="352"/>
      <c r="D4307" s="365"/>
      <c r="E4307" s="398"/>
      <c r="F4307" s="432"/>
      <c r="G4307" s="353"/>
    </row>
    <row r="4308" spans="1:7" x14ac:dyDescent="0.2">
      <c r="A4308" s="345"/>
      <c r="B4308" s="382"/>
      <c r="C4308" s="352"/>
      <c r="D4308" s="365"/>
      <c r="E4308" s="388"/>
      <c r="F4308" s="432"/>
      <c r="G4308" s="353"/>
    </row>
    <row r="4309" spans="1:7" x14ac:dyDescent="0.2">
      <c r="A4309" s="345"/>
      <c r="B4309" s="382"/>
      <c r="C4309" s="352"/>
      <c r="D4309" s="364"/>
      <c r="E4309" s="398"/>
      <c r="F4309" s="432"/>
      <c r="G4309" s="353"/>
    </row>
    <row r="4310" spans="1:7" x14ac:dyDescent="0.2">
      <c r="A4310" s="345"/>
      <c r="B4310" s="394"/>
      <c r="C4310" s="352"/>
      <c r="D4310" s="365"/>
      <c r="E4310" s="395"/>
      <c r="F4310" s="561"/>
      <c r="G4310" s="353"/>
    </row>
    <row r="4311" spans="1:7" x14ac:dyDescent="0.2">
      <c r="A4311" s="345"/>
      <c r="B4311" s="389"/>
      <c r="C4311" s="352"/>
      <c r="D4311" s="365"/>
      <c r="E4311" s="395"/>
      <c r="F4311" s="561"/>
      <c r="G4311" s="353"/>
    </row>
    <row r="4312" spans="1:7" x14ac:dyDescent="0.2">
      <c r="A4312" s="345"/>
      <c r="B4312" s="382"/>
      <c r="C4312" s="352"/>
      <c r="D4312" s="357"/>
      <c r="E4312" s="395"/>
      <c r="F4312" s="561"/>
      <c r="G4312" s="353"/>
    </row>
    <row r="4313" spans="1:7" x14ac:dyDescent="0.2">
      <c r="A4313" s="345"/>
      <c r="B4313" s="382"/>
      <c r="C4313" s="352"/>
      <c r="D4313" s="365"/>
      <c r="E4313" s="395"/>
      <c r="F4313" s="561"/>
      <c r="G4313" s="353"/>
    </row>
    <row r="4314" spans="1:7" x14ac:dyDescent="0.2">
      <c r="A4314" s="345"/>
      <c r="B4314" s="382"/>
      <c r="C4314" s="352"/>
      <c r="D4314" s="365"/>
      <c r="E4314" s="395"/>
      <c r="F4314" s="561"/>
      <c r="G4314" s="353"/>
    </row>
    <row r="4315" spans="1:7" x14ac:dyDescent="0.2">
      <c r="A4315" s="345"/>
      <c r="B4315" s="382"/>
      <c r="C4315" s="352"/>
      <c r="D4315" s="365"/>
      <c r="E4315" s="395"/>
      <c r="F4315" s="561"/>
      <c r="G4315" s="353"/>
    </row>
    <row r="4316" spans="1:7" x14ac:dyDescent="0.2">
      <c r="A4316" s="345"/>
      <c r="B4316" s="382"/>
      <c r="C4316" s="352"/>
      <c r="D4316" s="365"/>
      <c r="E4316" s="395"/>
      <c r="F4316" s="561"/>
      <c r="G4316" s="353"/>
    </row>
    <row r="4317" spans="1:7" x14ac:dyDescent="0.2">
      <c r="A4317" s="345"/>
      <c r="B4317" s="382"/>
      <c r="C4317" s="352"/>
      <c r="D4317" s="357"/>
      <c r="E4317" s="388"/>
      <c r="F4317" s="432"/>
      <c r="G4317" s="353"/>
    </row>
    <row r="4318" spans="1:7" x14ac:dyDescent="0.2">
      <c r="A4318" s="345"/>
      <c r="B4318" s="382"/>
      <c r="C4318" s="352"/>
      <c r="D4318" s="364"/>
      <c r="E4318" s="398"/>
      <c r="F4318" s="432"/>
      <c r="G4318" s="353"/>
    </row>
    <row r="4319" spans="1:7" x14ac:dyDescent="0.2">
      <c r="A4319" s="345"/>
      <c r="B4319" s="382"/>
      <c r="C4319" s="352"/>
      <c r="D4319" s="400"/>
      <c r="E4319" s="390"/>
      <c r="F4319" s="432"/>
      <c r="G4319" s="353"/>
    </row>
    <row r="4320" spans="1:7" x14ac:dyDescent="0.2">
      <c r="A4320" s="345"/>
      <c r="B4320" s="382"/>
      <c r="C4320" s="352"/>
      <c r="D4320" s="400"/>
      <c r="E4320" s="390"/>
      <c r="F4320" s="432"/>
      <c r="G4320" s="353"/>
    </row>
    <row r="4321" spans="1:7" x14ac:dyDescent="0.2">
      <c r="A4321" s="345"/>
      <c r="B4321" s="382"/>
      <c r="C4321" s="403"/>
      <c r="D4321" s="400"/>
      <c r="E4321" s="404"/>
      <c r="F4321" s="562"/>
      <c r="G4321" s="353"/>
    </row>
    <row r="4322" spans="1:7" x14ac:dyDescent="0.2">
      <c r="A4322" s="345"/>
      <c r="B4322" s="382"/>
      <c r="C4322" s="352"/>
      <c r="D4322" s="364"/>
      <c r="E4322" s="388"/>
      <c r="F4322" s="563"/>
      <c r="G4322" s="353"/>
    </row>
    <row r="4323" spans="1:7" x14ac:dyDescent="0.2">
      <c r="A4323" s="345"/>
      <c r="B4323" s="382"/>
      <c r="C4323" s="352"/>
      <c r="D4323" s="364"/>
      <c r="E4323" s="388"/>
      <c r="F4323" s="563"/>
      <c r="G4323" s="353"/>
    </row>
    <row r="4324" spans="1:7" x14ac:dyDescent="0.2">
      <c r="A4324" s="345"/>
      <c r="B4324" s="382"/>
      <c r="C4324" s="352"/>
      <c r="D4324" s="781"/>
      <c r="E4324" s="388"/>
      <c r="F4324" s="387"/>
      <c r="G4324" s="353"/>
    </row>
    <row r="4325" spans="1:7" x14ac:dyDescent="0.2">
      <c r="A4325" s="566"/>
      <c r="B4325" s="382"/>
      <c r="C4325" s="352"/>
      <c r="D4325" s="364"/>
      <c r="E4325" s="388"/>
      <c r="F4325" s="387"/>
      <c r="G4325" s="353"/>
    </row>
    <row r="4326" spans="1:7" ht="13.5" thickBot="1" x14ac:dyDescent="0.25">
      <c r="A4326" s="564"/>
      <c r="B4326" s="408"/>
      <c r="C4326" s="409"/>
      <c r="D4326" s="409"/>
      <c r="E4326" s="408"/>
      <c r="F4326" s="49" t="s">
        <v>15</v>
      </c>
      <c r="G4326" s="213">
        <f>SUM(G4292:G4325)</f>
        <v>16500</v>
      </c>
    </row>
    <row r="4327" spans="1:7" ht="13.5" thickTop="1" x14ac:dyDescent="0.2">
      <c r="A4327" s="1188" t="s">
        <v>3474</v>
      </c>
      <c r="B4327" s="1189"/>
      <c r="C4327" s="1189"/>
      <c r="D4327" s="1189"/>
      <c r="E4327" s="1189"/>
      <c r="F4327" s="1189"/>
      <c r="G4327" s="1190"/>
    </row>
    <row r="4328" spans="1:7" ht="13.5" thickBot="1" x14ac:dyDescent="0.25">
      <c r="A4328" s="359"/>
      <c r="B4328" s="355"/>
      <c r="C4328" s="355" t="s">
        <v>3475</v>
      </c>
      <c r="D4328" s="360"/>
      <c r="E4328" s="355"/>
      <c r="F4328" s="361"/>
      <c r="G4328" s="362"/>
    </row>
    <row r="4329" spans="1:7" ht="13.5" thickTop="1" x14ac:dyDescent="0.2">
      <c r="A4329" s="1176"/>
      <c r="B4329" s="1177"/>
      <c r="C4329" s="1177"/>
      <c r="D4329" s="414" t="s">
        <v>11</v>
      </c>
      <c r="E4329" s="1178" t="s">
        <v>12</v>
      </c>
      <c r="F4329" s="1178"/>
      <c r="G4329" s="1179"/>
    </row>
    <row r="4330" spans="1:7" x14ac:dyDescent="0.2">
      <c r="A4330" s="1161" t="s">
        <v>17</v>
      </c>
      <c r="B4330" s="1162"/>
      <c r="C4330" s="1162"/>
      <c r="D4330" s="415"/>
      <c r="E4330" s="1180"/>
      <c r="F4330" s="1181"/>
      <c r="G4330" s="1182"/>
    </row>
    <row r="4331" spans="1:7" x14ac:dyDescent="0.2">
      <c r="A4331" s="1161" t="s">
        <v>38</v>
      </c>
      <c r="B4331" s="1162"/>
      <c r="C4331" s="1162"/>
      <c r="D4331" s="73" t="s">
        <v>478</v>
      </c>
      <c r="E4331" s="1139" t="s">
        <v>142</v>
      </c>
      <c r="F4331" s="1139"/>
      <c r="G4331" s="1140"/>
    </row>
    <row r="4332" spans="1:7" ht="13.5" thickBot="1" x14ac:dyDescent="0.25">
      <c r="A4332" s="1163" t="s">
        <v>39</v>
      </c>
      <c r="B4332" s="1164"/>
      <c r="C4332" s="1164"/>
      <c r="D4332" s="565" t="s">
        <v>479</v>
      </c>
      <c r="E4332" s="1165" t="s">
        <v>0</v>
      </c>
      <c r="F4332" s="1165"/>
      <c r="G4332" s="1166"/>
    </row>
    <row r="4333" spans="1:7" ht="16.5" x14ac:dyDescent="0.25">
      <c r="A4333" s="1152" t="s">
        <v>29</v>
      </c>
      <c r="B4333" s="1153"/>
      <c r="C4333" s="1153"/>
      <c r="D4333" s="1153"/>
      <c r="E4333" s="1153"/>
      <c r="F4333" s="1153"/>
      <c r="G4333" s="1154"/>
    </row>
    <row r="4334" spans="1:7" x14ac:dyDescent="0.2">
      <c r="A4334" s="1155" t="s">
        <v>48</v>
      </c>
      <c r="B4334" s="1156"/>
      <c r="C4334" s="1156"/>
      <c r="D4334" s="1156"/>
      <c r="E4334" s="1156"/>
      <c r="F4334" s="1156"/>
      <c r="G4334" s="1157"/>
    </row>
    <row r="4335" spans="1:7" x14ac:dyDescent="0.2">
      <c r="A4335" s="1183" t="s">
        <v>49</v>
      </c>
      <c r="B4335" s="1184"/>
      <c r="C4335" s="1184"/>
      <c r="D4335" s="1184"/>
      <c r="E4335" s="1184"/>
      <c r="F4335" s="1184"/>
      <c r="G4335" s="1185"/>
    </row>
    <row r="4336" spans="1:7" x14ac:dyDescent="0.2">
      <c r="A4336" s="368"/>
      <c r="B4336" s="369"/>
      <c r="C4336" s="370"/>
      <c r="D4336" s="371"/>
      <c r="E4336" s="369"/>
      <c r="F4336" s="372"/>
      <c r="G4336" s="373" t="s">
        <v>20</v>
      </c>
    </row>
    <row r="4337" spans="1:7" x14ac:dyDescent="0.2">
      <c r="A4337" s="374" t="s">
        <v>1</v>
      </c>
      <c r="B4337" s="375"/>
      <c r="C4337" s="14" t="s">
        <v>36</v>
      </c>
      <c r="D4337" s="375"/>
      <c r="E4337" s="343" t="s">
        <v>3813</v>
      </c>
      <c r="F4337" s="376"/>
      <c r="G4337" s="344" t="s">
        <v>3798</v>
      </c>
    </row>
    <row r="4338" spans="1:7" x14ac:dyDescent="0.2">
      <c r="A4338" s="342" t="s">
        <v>8</v>
      </c>
      <c r="B4338" s="377"/>
      <c r="C4338" s="19"/>
      <c r="D4338" s="367"/>
      <c r="E4338" s="1167"/>
      <c r="F4338" s="1168"/>
      <c r="G4338" s="378"/>
    </row>
    <row r="4339" spans="1:7" x14ac:dyDescent="0.2">
      <c r="A4339" s="354" t="s">
        <v>37</v>
      </c>
      <c r="B4339" s="358"/>
      <c r="C4339" s="358"/>
      <c r="D4339" s="358"/>
      <c r="E4339" s="379" t="s">
        <v>46</v>
      </c>
      <c r="F4339" s="380"/>
      <c r="G4339" s="378" t="s">
        <v>50</v>
      </c>
    </row>
    <row r="4340" spans="1:7" x14ac:dyDescent="0.2">
      <c r="A4340" s="368"/>
      <c r="B4340" s="369"/>
      <c r="C4340" s="370"/>
      <c r="D4340" s="370"/>
      <c r="E4340" s="1169"/>
      <c r="F4340" s="1170"/>
      <c r="G4340" s="381"/>
    </row>
    <row r="4341" spans="1:7" ht="26.25" thickBot="1" x14ac:dyDescent="0.25">
      <c r="A4341" s="210" t="s">
        <v>47</v>
      </c>
      <c r="B4341" s="28" t="s">
        <v>23</v>
      </c>
      <c r="C4341" s="28" t="s">
        <v>34</v>
      </c>
      <c r="D4341" s="110" t="s">
        <v>53</v>
      </c>
      <c r="E4341" s="114" t="s">
        <v>54</v>
      </c>
      <c r="F4341" s="111" t="s">
        <v>55</v>
      </c>
      <c r="G4341" s="112" t="s">
        <v>35</v>
      </c>
    </row>
    <row r="4342" spans="1:7" ht="13.5" thickTop="1" x14ac:dyDescent="0.2">
      <c r="A4342" s="760">
        <v>1</v>
      </c>
      <c r="B4342" s="761"/>
      <c r="C4342" s="352" t="s">
        <v>149</v>
      </c>
      <c r="D4342" s="351" t="s">
        <v>3478</v>
      </c>
      <c r="E4342" s="102">
        <v>60</v>
      </c>
      <c r="F4342" s="753">
        <v>200</v>
      </c>
      <c r="G4342" s="764">
        <f>F4342*E4342</f>
        <v>12000</v>
      </c>
    </row>
    <row r="4343" spans="1:7" x14ac:dyDescent="0.2">
      <c r="A4343" s="760"/>
      <c r="B4343" s="761"/>
      <c r="C4343" s="656"/>
      <c r="D4343" s="657" t="s">
        <v>415</v>
      </c>
      <c r="E4343" s="962"/>
      <c r="F4343" s="753"/>
      <c r="G4343" s="764"/>
    </row>
    <row r="4344" spans="1:7" x14ac:dyDescent="0.2">
      <c r="A4344" s="345">
        <v>2</v>
      </c>
      <c r="B4344" s="520"/>
      <c r="C4344" s="656" t="s">
        <v>149</v>
      </c>
      <c r="D4344" s="657" t="s">
        <v>2782</v>
      </c>
      <c r="E4344" s="758">
        <v>60</v>
      </c>
      <c r="F4344" s="811">
        <v>350</v>
      </c>
      <c r="G4344" s="764">
        <f t="shared" ref="G4344:G4345" si="53">F4344*E4344</f>
        <v>21000</v>
      </c>
    </row>
    <row r="4345" spans="1:7" x14ac:dyDescent="0.2">
      <c r="A4345" s="566">
        <v>3</v>
      </c>
      <c r="B4345" s="668"/>
      <c r="C4345" s="656" t="s">
        <v>149</v>
      </c>
      <c r="D4345" s="657" t="s">
        <v>3479</v>
      </c>
      <c r="E4345" s="758">
        <v>60</v>
      </c>
      <c r="F4345" s="811">
        <v>200</v>
      </c>
      <c r="G4345" s="764">
        <f t="shared" si="53"/>
        <v>12000</v>
      </c>
    </row>
    <row r="4346" spans="1:7" x14ac:dyDescent="0.2">
      <c r="A4346" s="806"/>
      <c r="B4346" s="807"/>
      <c r="C4346" s="807"/>
      <c r="D4346" s="762" t="s">
        <v>2443</v>
      </c>
      <c r="E4346" s="808"/>
      <c r="F4346" s="809"/>
      <c r="G4346" s="764"/>
    </row>
    <row r="4347" spans="1:7" x14ac:dyDescent="0.2">
      <c r="A4347" s="760"/>
      <c r="B4347" s="761"/>
      <c r="C4347" s="761"/>
      <c r="D4347" s="784"/>
      <c r="E4347" s="748"/>
      <c r="F4347" s="763"/>
      <c r="G4347" s="764"/>
    </row>
    <row r="4348" spans="1:7" x14ac:dyDescent="0.2">
      <c r="A4348" s="760"/>
      <c r="B4348" s="761"/>
      <c r="C4348" s="761"/>
      <c r="D4348" s="784"/>
      <c r="E4348" s="748"/>
      <c r="F4348" s="763"/>
      <c r="G4348" s="764"/>
    </row>
    <row r="4349" spans="1:7" x14ac:dyDescent="0.2">
      <c r="A4349" s="760"/>
      <c r="B4349" s="761"/>
      <c r="C4349" s="761"/>
      <c r="D4349" s="784"/>
      <c r="E4349" s="748"/>
      <c r="F4349" s="763"/>
      <c r="G4349" s="764"/>
    </row>
    <row r="4350" spans="1:7" x14ac:dyDescent="0.2">
      <c r="A4350" s="760"/>
      <c r="B4350" s="761"/>
      <c r="C4350" s="761"/>
      <c r="D4350" s="784"/>
      <c r="E4350" s="748"/>
      <c r="F4350" s="763"/>
      <c r="G4350" s="764"/>
    </row>
    <row r="4351" spans="1:7" x14ac:dyDescent="0.2">
      <c r="A4351" s="345"/>
      <c r="B4351" s="382"/>
      <c r="C4351" s="352"/>
      <c r="D4351" s="351"/>
      <c r="E4351" s="388"/>
      <c r="F4351" s="563"/>
      <c r="G4351" s="353"/>
    </row>
    <row r="4352" spans="1:7" x14ac:dyDescent="0.2">
      <c r="A4352" s="345"/>
      <c r="B4352" s="668"/>
      <c r="C4352" s="656"/>
      <c r="D4352" s="657"/>
      <c r="E4352" s="758"/>
      <c r="F4352" s="811"/>
      <c r="G4352" s="353"/>
    </row>
    <row r="4353" spans="1:7" x14ac:dyDescent="0.2">
      <c r="A4353" s="345"/>
      <c r="B4353" s="755"/>
      <c r="C4353" s="756"/>
      <c r="D4353" s="757"/>
      <c r="E4353" s="758"/>
      <c r="F4353" s="759"/>
      <c r="G4353" s="353"/>
    </row>
    <row r="4354" spans="1:7" x14ac:dyDescent="0.2">
      <c r="A4354" s="345"/>
      <c r="B4354" s="382"/>
      <c r="C4354" s="352"/>
      <c r="D4354" s="785"/>
      <c r="E4354" s="395"/>
      <c r="F4354" s="432"/>
      <c r="G4354" s="353"/>
    </row>
    <row r="4355" spans="1:7" x14ac:dyDescent="0.2">
      <c r="A4355" s="345"/>
      <c r="B4355" s="394"/>
      <c r="C4355" s="352"/>
      <c r="D4355" s="357"/>
      <c r="E4355" s="395"/>
      <c r="F4355" s="432"/>
      <c r="G4355" s="353"/>
    </row>
    <row r="4356" spans="1:7" x14ac:dyDescent="0.2">
      <c r="A4356" s="345"/>
      <c r="B4356" s="397"/>
      <c r="C4356" s="352"/>
      <c r="D4356" s="357"/>
      <c r="E4356" s="398"/>
      <c r="F4356" s="432"/>
      <c r="G4356" s="353"/>
    </row>
    <row r="4357" spans="1:7" x14ac:dyDescent="0.2">
      <c r="A4357" s="345"/>
      <c r="B4357" s="397"/>
      <c r="C4357" s="352"/>
      <c r="D4357" s="365"/>
      <c r="E4357" s="398"/>
      <c r="F4357" s="432"/>
      <c r="G4357" s="353"/>
    </row>
    <row r="4358" spans="1:7" x14ac:dyDescent="0.2">
      <c r="A4358" s="345"/>
      <c r="B4358" s="382"/>
      <c r="C4358" s="352"/>
      <c r="D4358" s="365"/>
      <c r="E4358" s="388"/>
      <c r="F4358" s="432"/>
      <c r="G4358" s="353"/>
    </row>
    <row r="4359" spans="1:7" x14ac:dyDescent="0.2">
      <c r="A4359" s="345"/>
      <c r="B4359" s="382"/>
      <c r="C4359" s="352"/>
      <c r="D4359" s="364"/>
      <c r="E4359" s="398"/>
      <c r="F4359" s="432"/>
      <c r="G4359" s="353"/>
    </row>
    <row r="4360" spans="1:7" x14ac:dyDescent="0.2">
      <c r="A4360" s="345"/>
      <c r="B4360" s="394"/>
      <c r="C4360" s="352"/>
      <c r="D4360" s="365"/>
      <c r="E4360" s="395"/>
      <c r="F4360" s="561"/>
      <c r="G4360" s="353"/>
    </row>
    <row r="4361" spans="1:7" x14ac:dyDescent="0.2">
      <c r="A4361" s="345"/>
      <c r="B4361" s="389"/>
      <c r="C4361" s="352"/>
      <c r="D4361" s="365"/>
      <c r="E4361" s="395"/>
      <c r="F4361" s="561"/>
      <c r="G4361" s="353"/>
    </row>
    <row r="4362" spans="1:7" x14ac:dyDescent="0.2">
      <c r="A4362" s="345"/>
      <c r="B4362" s="382"/>
      <c r="C4362" s="352"/>
      <c r="D4362" s="357"/>
      <c r="E4362" s="395"/>
      <c r="F4362" s="561"/>
      <c r="G4362" s="353"/>
    </row>
    <row r="4363" spans="1:7" x14ac:dyDescent="0.2">
      <c r="A4363" s="345"/>
      <c r="B4363" s="382"/>
      <c r="C4363" s="352"/>
      <c r="D4363" s="365"/>
      <c r="E4363" s="395"/>
      <c r="F4363" s="561"/>
      <c r="G4363" s="353"/>
    </row>
    <row r="4364" spans="1:7" x14ac:dyDescent="0.2">
      <c r="A4364" s="345"/>
      <c r="B4364" s="382"/>
      <c r="C4364" s="352"/>
      <c r="D4364" s="365"/>
      <c r="E4364" s="395"/>
      <c r="F4364" s="561"/>
      <c r="G4364" s="353"/>
    </row>
    <row r="4365" spans="1:7" x14ac:dyDescent="0.2">
      <c r="A4365" s="345"/>
      <c r="B4365" s="382"/>
      <c r="C4365" s="352"/>
      <c r="D4365" s="365"/>
      <c r="E4365" s="395"/>
      <c r="F4365" s="561"/>
      <c r="G4365" s="353"/>
    </row>
    <row r="4366" spans="1:7" x14ac:dyDescent="0.2">
      <c r="A4366" s="345"/>
      <c r="B4366" s="382"/>
      <c r="C4366" s="352"/>
      <c r="D4366" s="365" t="s">
        <v>150</v>
      </c>
      <c r="E4366" s="395"/>
      <c r="F4366" s="561"/>
      <c r="G4366" s="353"/>
    </row>
    <row r="4367" spans="1:7" x14ac:dyDescent="0.2">
      <c r="A4367" s="345"/>
      <c r="B4367" s="382"/>
      <c r="C4367" s="352"/>
      <c r="D4367" s="357"/>
      <c r="E4367" s="388"/>
      <c r="F4367" s="432"/>
      <c r="G4367" s="353"/>
    </row>
    <row r="4368" spans="1:7" x14ac:dyDescent="0.2">
      <c r="A4368" s="345"/>
      <c r="B4368" s="382"/>
      <c r="C4368" s="352"/>
      <c r="D4368" s="364"/>
      <c r="E4368" s="398"/>
      <c r="F4368" s="432"/>
      <c r="G4368" s="353"/>
    </row>
    <row r="4369" spans="1:7" x14ac:dyDescent="0.2">
      <c r="A4369" s="345"/>
      <c r="B4369" s="382"/>
      <c r="C4369" s="352"/>
      <c r="D4369" s="400"/>
      <c r="E4369" s="390"/>
      <c r="F4369" s="432"/>
      <c r="G4369" s="353"/>
    </row>
    <row r="4370" spans="1:7" x14ac:dyDescent="0.2">
      <c r="A4370" s="345"/>
      <c r="B4370" s="382"/>
      <c r="C4370" s="352"/>
      <c r="D4370" s="400"/>
      <c r="E4370" s="390"/>
      <c r="F4370" s="432"/>
      <c r="G4370" s="353"/>
    </row>
    <row r="4371" spans="1:7" x14ac:dyDescent="0.2">
      <c r="A4371" s="345"/>
      <c r="B4371" s="382"/>
      <c r="C4371" s="403"/>
      <c r="D4371" s="400"/>
      <c r="E4371" s="404"/>
      <c r="F4371" s="562"/>
      <c r="G4371" s="353"/>
    </row>
    <row r="4372" spans="1:7" x14ac:dyDescent="0.2">
      <c r="A4372" s="345"/>
      <c r="B4372" s="382"/>
      <c r="C4372" s="352"/>
      <c r="D4372" s="364"/>
      <c r="E4372" s="388"/>
      <c r="F4372" s="563"/>
      <c r="G4372" s="353"/>
    </row>
    <row r="4373" spans="1:7" x14ac:dyDescent="0.2">
      <c r="A4373" s="345"/>
      <c r="B4373" s="382"/>
      <c r="C4373" s="352"/>
      <c r="D4373" s="364"/>
      <c r="E4373" s="388"/>
      <c r="F4373" s="563"/>
      <c r="G4373" s="353"/>
    </row>
    <row r="4374" spans="1:7" x14ac:dyDescent="0.2">
      <c r="A4374" s="345"/>
      <c r="B4374" s="382"/>
      <c r="C4374" s="352"/>
      <c r="D4374" s="781"/>
      <c r="E4374" s="388"/>
      <c r="F4374" s="387"/>
      <c r="G4374" s="353"/>
    </row>
    <row r="4375" spans="1:7" x14ac:dyDescent="0.2">
      <c r="A4375" s="566"/>
      <c r="B4375" s="382"/>
      <c r="C4375" s="352"/>
      <c r="D4375" s="364"/>
      <c r="E4375" s="388"/>
      <c r="F4375" s="387"/>
      <c r="G4375" s="353"/>
    </row>
    <row r="4376" spans="1:7" ht="13.5" thickBot="1" x14ac:dyDescent="0.25">
      <c r="A4376" s="564"/>
      <c r="B4376" s="408"/>
      <c r="C4376" s="409"/>
      <c r="D4376" s="409"/>
      <c r="E4376" s="408"/>
      <c r="F4376" s="49" t="s">
        <v>15</v>
      </c>
      <c r="G4376" s="213">
        <f>SUM(G4342:G4375)</f>
        <v>45000</v>
      </c>
    </row>
    <row r="4377" spans="1:7" ht="13.5" thickTop="1" x14ac:dyDescent="0.2">
      <c r="A4377" s="1188" t="s">
        <v>3480</v>
      </c>
      <c r="B4377" s="1189"/>
      <c r="C4377" s="1189"/>
      <c r="D4377" s="1189"/>
      <c r="E4377" s="1189"/>
      <c r="F4377" s="1189"/>
      <c r="G4377" s="1190"/>
    </row>
    <row r="4378" spans="1:7" ht="13.5" thickBot="1" x14ac:dyDescent="0.25">
      <c r="A4378" s="359"/>
      <c r="B4378" s="355"/>
      <c r="C4378" s="355" t="s">
        <v>8</v>
      </c>
      <c r="D4378" s="360"/>
      <c r="E4378" s="355"/>
      <c r="F4378" s="361"/>
      <c r="G4378" s="362"/>
    </row>
    <row r="4379" spans="1:7" ht="13.5" thickTop="1" x14ac:dyDescent="0.2">
      <c r="A4379" s="1176"/>
      <c r="B4379" s="1177"/>
      <c r="C4379" s="1177"/>
      <c r="D4379" s="414" t="s">
        <v>11</v>
      </c>
      <c r="E4379" s="1178" t="s">
        <v>12</v>
      </c>
      <c r="F4379" s="1178"/>
      <c r="G4379" s="1179"/>
    </row>
    <row r="4380" spans="1:7" x14ac:dyDescent="0.2">
      <c r="A4380" s="1161" t="s">
        <v>17</v>
      </c>
      <c r="B4380" s="1162"/>
      <c r="C4380" s="1162"/>
      <c r="D4380" s="415"/>
      <c r="E4380" s="1180"/>
      <c r="F4380" s="1181"/>
      <c r="G4380" s="1182"/>
    </row>
    <row r="4381" spans="1:7" x14ac:dyDescent="0.2">
      <c r="A4381" s="1161" t="s">
        <v>38</v>
      </c>
      <c r="B4381" s="1162"/>
      <c r="C4381" s="1162"/>
      <c r="D4381" s="73" t="s">
        <v>478</v>
      </c>
      <c r="E4381" s="1139" t="s">
        <v>142</v>
      </c>
      <c r="F4381" s="1139"/>
      <c r="G4381" s="1140"/>
    </row>
    <row r="4382" spans="1:7" ht="13.5" thickBot="1" x14ac:dyDescent="0.25">
      <c r="A4382" s="1163" t="s">
        <v>39</v>
      </c>
      <c r="B4382" s="1164"/>
      <c r="C4382" s="1164"/>
      <c r="D4382" s="565" t="s">
        <v>479</v>
      </c>
      <c r="E4382" s="1165" t="s">
        <v>0</v>
      </c>
      <c r="F4382" s="1165"/>
      <c r="G4382" s="1166"/>
    </row>
    <row r="4383" spans="1:7" ht="16.5" x14ac:dyDescent="0.25">
      <c r="A4383" s="1152" t="s">
        <v>29</v>
      </c>
      <c r="B4383" s="1153"/>
      <c r="C4383" s="1153"/>
      <c r="D4383" s="1153"/>
      <c r="E4383" s="1153"/>
      <c r="F4383" s="1153"/>
      <c r="G4383" s="1154"/>
    </row>
    <row r="4384" spans="1:7" x14ac:dyDescent="0.2">
      <c r="A4384" s="1155" t="s">
        <v>48</v>
      </c>
      <c r="B4384" s="1156"/>
      <c r="C4384" s="1156"/>
      <c r="D4384" s="1156"/>
      <c r="E4384" s="1156"/>
      <c r="F4384" s="1156"/>
      <c r="G4384" s="1157"/>
    </row>
    <row r="4385" spans="1:7" x14ac:dyDescent="0.2">
      <c r="A4385" s="1183" t="s">
        <v>49</v>
      </c>
      <c r="B4385" s="1184"/>
      <c r="C4385" s="1184"/>
      <c r="D4385" s="1184"/>
      <c r="E4385" s="1184"/>
      <c r="F4385" s="1184"/>
      <c r="G4385" s="1185"/>
    </row>
    <row r="4386" spans="1:7" x14ac:dyDescent="0.2">
      <c r="A4386" s="368"/>
      <c r="B4386" s="369"/>
      <c r="C4386" s="370"/>
      <c r="D4386" s="371"/>
      <c r="E4386" s="369"/>
      <c r="F4386" s="372"/>
      <c r="G4386" s="373" t="s">
        <v>20</v>
      </c>
    </row>
    <row r="4387" spans="1:7" x14ac:dyDescent="0.2">
      <c r="A4387" s="374" t="s">
        <v>1</v>
      </c>
      <c r="B4387" s="375"/>
      <c r="C4387" s="14" t="s">
        <v>36</v>
      </c>
      <c r="D4387" s="375"/>
      <c r="E4387" s="343" t="s">
        <v>3817</v>
      </c>
      <c r="F4387" s="376"/>
      <c r="G4387" s="344" t="s">
        <v>3798</v>
      </c>
    </row>
    <row r="4388" spans="1:7" x14ac:dyDescent="0.2">
      <c r="A4388" s="342" t="s">
        <v>8</v>
      </c>
      <c r="B4388" s="377"/>
      <c r="C4388" s="19"/>
      <c r="D4388" s="367"/>
      <c r="E4388" s="1167"/>
      <c r="F4388" s="1168"/>
      <c r="G4388" s="378"/>
    </row>
    <row r="4389" spans="1:7" x14ac:dyDescent="0.2">
      <c r="A4389" s="354" t="s">
        <v>37</v>
      </c>
      <c r="B4389" s="358"/>
      <c r="C4389" s="358"/>
      <c r="D4389" s="358"/>
      <c r="E4389" s="379" t="s">
        <v>46</v>
      </c>
      <c r="F4389" s="380"/>
      <c r="G4389" s="378" t="s">
        <v>50</v>
      </c>
    </row>
    <row r="4390" spans="1:7" x14ac:dyDescent="0.2">
      <c r="A4390" s="368"/>
      <c r="B4390" s="369"/>
      <c r="C4390" s="370"/>
      <c r="D4390" s="370"/>
      <c r="E4390" s="1169"/>
      <c r="F4390" s="1170"/>
      <c r="G4390" s="381"/>
    </row>
    <row r="4391" spans="1:7" ht="26.25" thickBot="1" x14ac:dyDescent="0.25">
      <c r="A4391" s="210" t="s">
        <v>47</v>
      </c>
      <c r="B4391" s="28" t="s">
        <v>23</v>
      </c>
      <c r="C4391" s="28" t="s">
        <v>34</v>
      </c>
      <c r="D4391" s="110" t="s">
        <v>53</v>
      </c>
      <c r="E4391" s="114" t="s">
        <v>54</v>
      </c>
      <c r="F4391" s="111" t="s">
        <v>55</v>
      </c>
      <c r="G4391" s="112" t="s">
        <v>35</v>
      </c>
    </row>
    <row r="4392" spans="1:7" ht="13.5" thickTop="1" x14ac:dyDescent="0.2">
      <c r="A4392" s="760">
        <v>1</v>
      </c>
      <c r="B4392" s="761"/>
      <c r="C4392" s="352" t="s">
        <v>149</v>
      </c>
      <c r="D4392" s="351" t="s">
        <v>3495</v>
      </c>
      <c r="E4392" s="102">
        <v>120</v>
      </c>
      <c r="F4392" s="753">
        <v>200</v>
      </c>
      <c r="G4392" s="764">
        <f>F4392*E4392</f>
        <v>24000</v>
      </c>
    </row>
    <row r="4393" spans="1:7" x14ac:dyDescent="0.2">
      <c r="A4393" s="760"/>
      <c r="B4393" s="761"/>
      <c r="C4393" s="656"/>
      <c r="D4393" s="657" t="s">
        <v>3496</v>
      </c>
      <c r="E4393" s="962"/>
      <c r="F4393" s="753"/>
      <c r="G4393" s="764"/>
    </row>
    <row r="4394" spans="1:7" x14ac:dyDescent="0.2">
      <c r="A4394" s="345">
        <v>2</v>
      </c>
      <c r="B4394" s="520"/>
      <c r="C4394" s="656" t="s">
        <v>149</v>
      </c>
      <c r="D4394" s="657" t="s">
        <v>2782</v>
      </c>
      <c r="E4394" s="758">
        <v>120</v>
      </c>
      <c r="F4394" s="811">
        <v>350</v>
      </c>
      <c r="G4394" s="764">
        <f t="shared" ref="G4394" si="54">F4394*E4394</f>
        <v>42000</v>
      </c>
    </row>
    <row r="4395" spans="1:7" x14ac:dyDescent="0.2">
      <c r="A4395" s="566"/>
      <c r="B4395" s="668"/>
      <c r="C4395" s="656"/>
      <c r="D4395" s="657"/>
      <c r="E4395" s="758"/>
      <c r="F4395" s="811"/>
      <c r="G4395" s="764"/>
    </row>
    <row r="4396" spans="1:7" x14ac:dyDescent="0.2">
      <c r="A4396" s="806"/>
      <c r="B4396" s="807"/>
      <c r="C4396" s="807"/>
      <c r="D4396" s="762"/>
      <c r="E4396" s="808"/>
      <c r="F4396" s="809"/>
      <c r="G4396" s="764"/>
    </row>
    <row r="4397" spans="1:7" x14ac:dyDescent="0.2">
      <c r="A4397" s="760"/>
      <c r="B4397" s="761"/>
      <c r="C4397" s="761"/>
      <c r="D4397" s="784"/>
      <c r="E4397" s="748"/>
      <c r="F4397" s="763"/>
      <c r="G4397" s="764"/>
    </row>
    <row r="4398" spans="1:7" x14ac:dyDescent="0.2">
      <c r="A4398" s="760"/>
      <c r="B4398" s="761"/>
      <c r="C4398" s="761"/>
      <c r="D4398" s="784"/>
      <c r="E4398" s="748"/>
      <c r="F4398" s="763"/>
      <c r="G4398" s="764"/>
    </row>
    <row r="4399" spans="1:7" x14ac:dyDescent="0.2">
      <c r="A4399" s="760"/>
      <c r="B4399" s="761"/>
      <c r="C4399" s="761"/>
      <c r="D4399" s="784"/>
      <c r="E4399" s="748"/>
      <c r="F4399" s="763"/>
      <c r="G4399" s="764"/>
    </row>
    <row r="4400" spans="1:7" x14ac:dyDescent="0.2">
      <c r="A4400" s="760"/>
      <c r="B4400" s="761"/>
      <c r="C4400" s="761"/>
      <c r="D4400" s="784"/>
      <c r="E4400" s="748"/>
      <c r="F4400" s="763"/>
      <c r="G4400" s="764"/>
    </row>
    <row r="4401" spans="1:7" x14ac:dyDescent="0.2">
      <c r="A4401" s="345"/>
      <c r="B4401" s="382"/>
      <c r="C4401" s="352"/>
      <c r="D4401" s="351"/>
      <c r="E4401" s="388"/>
      <c r="F4401" s="563"/>
      <c r="G4401" s="353"/>
    </row>
    <row r="4402" spans="1:7" x14ac:dyDescent="0.2">
      <c r="A4402" s="345"/>
      <c r="B4402" s="668"/>
      <c r="C4402" s="656"/>
      <c r="D4402" s="657"/>
      <c r="E4402" s="758"/>
      <c r="F4402" s="811"/>
      <c r="G4402" s="353"/>
    </row>
    <row r="4403" spans="1:7" x14ac:dyDescent="0.2">
      <c r="A4403" s="345"/>
      <c r="B4403" s="755"/>
      <c r="C4403" s="756"/>
      <c r="D4403" s="757"/>
      <c r="E4403" s="758"/>
      <c r="F4403" s="759"/>
      <c r="G4403" s="353"/>
    </row>
    <row r="4404" spans="1:7" x14ac:dyDescent="0.2">
      <c r="A4404" s="345"/>
      <c r="B4404" s="382"/>
      <c r="C4404" s="352"/>
      <c r="D4404" s="785"/>
      <c r="E4404" s="395"/>
      <c r="F4404" s="432"/>
      <c r="G4404" s="353"/>
    </row>
    <row r="4405" spans="1:7" x14ac:dyDescent="0.2">
      <c r="A4405" s="345"/>
      <c r="B4405" s="394"/>
      <c r="C4405" s="352"/>
      <c r="D4405" s="357"/>
      <c r="E4405" s="395"/>
      <c r="F4405" s="432"/>
      <c r="G4405" s="353"/>
    </row>
    <row r="4406" spans="1:7" x14ac:dyDescent="0.2">
      <c r="A4406" s="345"/>
      <c r="B4406" s="397"/>
      <c r="C4406" s="352"/>
      <c r="D4406" s="357"/>
      <c r="E4406" s="398"/>
      <c r="F4406" s="432"/>
      <c r="G4406" s="353"/>
    </row>
    <row r="4407" spans="1:7" x14ac:dyDescent="0.2">
      <c r="A4407" s="345"/>
      <c r="B4407" s="397"/>
      <c r="C4407" s="352"/>
      <c r="D4407" s="365"/>
      <c r="E4407" s="398"/>
      <c r="F4407" s="432"/>
      <c r="G4407" s="353"/>
    </row>
    <row r="4408" spans="1:7" x14ac:dyDescent="0.2">
      <c r="A4408" s="345"/>
      <c r="B4408" s="382"/>
      <c r="C4408" s="352"/>
      <c r="D4408" s="365"/>
      <c r="E4408" s="388"/>
      <c r="F4408" s="432"/>
      <c r="G4408" s="353"/>
    </row>
    <row r="4409" spans="1:7" x14ac:dyDescent="0.2">
      <c r="A4409" s="345"/>
      <c r="B4409" s="382"/>
      <c r="C4409" s="352"/>
      <c r="D4409" s="364"/>
      <c r="E4409" s="398"/>
      <c r="F4409" s="432"/>
      <c r="G4409" s="353"/>
    </row>
    <row r="4410" spans="1:7" x14ac:dyDescent="0.2">
      <c r="A4410" s="345"/>
      <c r="B4410" s="394"/>
      <c r="C4410" s="352"/>
      <c r="D4410" s="365"/>
      <c r="E4410" s="395"/>
      <c r="F4410" s="561"/>
      <c r="G4410" s="353"/>
    </row>
    <row r="4411" spans="1:7" x14ac:dyDescent="0.2">
      <c r="A4411" s="345"/>
      <c r="B4411" s="389"/>
      <c r="C4411" s="352"/>
      <c r="D4411" s="365"/>
      <c r="E4411" s="395"/>
      <c r="F4411" s="561"/>
      <c r="G4411" s="353"/>
    </row>
    <row r="4412" spans="1:7" x14ac:dyDescent="0.2">
      <c r="A4412" s="345"/>
      <c r="B4412" s="382"/>
      <c r="C4412" s="352"/>
      <c r="D4412" s="357"/>
      <c r="E4412" s="395"/>
      <c r="F4412" s="561"/>
      <c r="G4412" s="353"/>
    </row>
    <row r="4413" spans="1:7" x14ac:dyDescent="0.2">
      <c r="A4413" s="345"/>
      <c r="B4413" s="382"/>
      <c r="C4413" s="352"/>
      <c r="D4413" s="365"/>
      <c r="E4413" s="395"/>
      <c r="F4413" s="561"/>
      <c r="G4413" s="353"/>
    </row>
    <row r="4414" spans="1:7" x14ac:dyDescent="0.2">
      <c r="A4414" s="345"/>
      <c r="B4414" s="382"/>
      <c r="C4414" s="352"/>
      <c r="D4414" s="365"/>
      <c r="E4414" s="395"/>
      <c r="F4414" s="561"/>
      <c r="G4414" s="353"/>
    </row>
    <row r="4415" spans="1:7" x14ac:dyDescent="0.2">
      <c r="A4415" s="345"/>
      <c r="B4415" s="382"/>
      <c r="C4415" s="352"/>
      <c r="D4415" s="365"/>
      <c r="E4415" s="395"/>
      <c r="F4415" s="561"/>
      <c r="G4415" s="353"/>
    </row>
    <row r="4416" spans="1:7" x14ac:dyDescent="0.2">
      <c r="A4416" s="345"/>
      <c r="B4416" s="382"/>
      <c r="C4416" s="352"/>
      <c r="D4416" s="365" t="s">
        <v>150</v>
      </c>
      <c r="E4416" s="395"/>
      <c r="F4416" s="561"/>
      <c r="G4416" s="353"/>
    </row>
    <row r="4417" spans="1:7" x14ac:dyDescent="0.2">
      <c r="A4417" s="345"/>
      <c r="B4417" s="382"/>
      <c r="C4417" s="352"/>
      <c r="D4417" s="357"/>
      <c r="E4417" s="388"/>
      <c r="F4417" s="432"/>
      <c r="G4417" s="353"/>
    </row>
    <row r="4418" spans="1:7" x14ac:dyDescent="0.2">
      <c r="A4418" s="345"/>
      <c r="B4418" s="382"/>
      <c r="C4418" s="352"/>
      <c r="D4418" s="364"/>
      <c r="E4418" s="398"/>
      <c r="F4418" s="432"/>
      <c r="G4418" s="353"/>
    </row>
    <row r="4419" spans="1:7" x14ac:dyDescent="0.2">
      <c r="A4419" s="345"/>
      <c r="B4419" s="382"/>
      <c r="C4419" s="352"/>
      <c r="D4419" s="400"/>
      <c r="E4419" s="390"/>
      <c r="F4419" s="432"/>
      <c r="G4419" s="353"/>
    </row>
    <row r="4420" spans="1:7" x14ac:dyDescent="0.2">
      <c r="A4420" s="345"/>
      <c r="B4420" s="382"/>
      <c r="C4420" s="352"/>
      <c r="D4420" s="400"/>
      <c r="E4420" s="390"/>
      <c r="F4420" s="432"/>
      <c r="G4420" s="353"/>
    </row>
    <row r="4421" spans="1:7" x14ac:dyDescent="0.2">
      <c r="A4421" s="345"/>
      <c r="B4421" s="382"/>
      <c r="C4421" s="403"/>
      <c r="D4421" s="400"/>
      <c r="E4421" s="404"/>
      <c r="F4421" s="562"/>
      <c r="G4421" s="353"/>
    </row>
    <row r="4422" spans="1:7" x14ac:dyDescent="0.2">
      <c r="A4422" s="345"/>
      <c r="B4422" s="382"/>
      <c r="C4422" s="352"/>
      <c r="D4422" s="364"/>
      <c r="E4422" s="388"/>
      <c r="F4422" s="563"/>
      <c r="G4422" s="353"/>
    </row>
    <row r="4423" spans="1:7" x14ac:dyDescent="0.2">
      <c r="A4423" s="345"/>
      <c r="B4423" s="382"/>
      <c r="C4423" s="352"/>
      <c r="D4423" s="364"/>
      <c r="E4423" s="388"/>
      <c r="F4423" s="563"/>
      <c r="G4423" s="353"/>
    </row>
    <row r="4424" spans="1:7" x14ac:dyDescent="0.2">
      <c r="A4424" s="345"/>
      <c r="B4424" s="382"/>
      <c r="C4424" s="352"/>
      <c r="D4424" s="781"/>
      <c r="E4424" s="388"/>
      <c r="F4424" s="387"/>
      <c r="G4424" s="353"/>
    </row>
    <row r="4425" spans="1:7" x14ac:dyDescent="0.2">
      <c r="A4425" s="566"/>
      <c r="B4425" s="382"/>
      <c r="C4425" s="352"/>
      <c r="D4425" s="364"/>
      <c r="E4425" s="388"/>
      <c r="F4425" s="387"/>
      <c r="G4425" s="353"/>
    </row>
    <row r="4426" spans="1:7" ht="13.5" thickBot="1" x14ac:dyDescent="0.25">
      <c r="A4426" s="564"/>
      <c r="B4426" s="408"/>
      <c r="C4426" s="409"/>
      <c r="D4426" s="409"/>
      <c r="E4426" s="408"/>
      <c r="F4426" s="49" t="s">
        <v>15</v>
      </c>
      <c r="G4426" s="213">
        <f>SUM(G4392:G4425)</f>
        <v>66000</v>
      </c>
    </row>
    <row r="4427" spans="1:7" ht="13.5" thickTop="1" x14ac:dyDescent="0.2">
      <c r="A4427" s="1188" t="s">
        <v>3497</v>
      </c>
      <c r="B4427" s="1189"/>
      <c r="C4427" s="1189"/>
      <c r="D4427" s="1189"/>
      <c r="E4427" s="1189"/>
      <c r="F4427" s="1189"/>
      <c r="G4427" s="1190"/>
    </row>
    <row r="4428" spans="1:7" ht="13.5" thickBot="1" x14ac:dyDescent="0.25">
      <c r="A4428" s="359"/>
      <c r="B4428" s="355"/>
      <c r="C4428" s="355" t="s">
        <v>8</v>
      </c>
      <c r="D4428" s="360"/>
      <c r="E4428" s="355"/>
      <c r="F4428" s="361"/>
      <c r="G4428" s="362"/>
    </row>
    <row r="4429" spans="1:7" ht="13.5" thickTop="1" x14ac:dyDescent="0.2">
      <c r="A4429" s="1176"/>
      <c r="B4429" s="1177"/>
      <c r="C4429" s="1177"/>
      <c r="D4429" s="414" t="s">
        <v>11</v>
      </c>
      <c r="E4429" s="1178" t="s">
        <v>12</v>
      </c>
      <c r="F4429" s="1178"/>
      <c r="G4429" s="1179"/>
    </row>
    <row r="4430" spans="1:7" x14ac:dyDescent="0.2">
      <c r="A4430" s="1161" t="s">
        <v>17</v>
      </c>
      <c r="B4430" s="1162"/>
      <c r="C4430" s="1162"/>
      <c r="D4430" s="415"/>
      <c r="E4430" s="1180"/>
      <c r="F4430" s="1181"/>
      <c r="G4430" s="1182"/>
    </row>
    <row r="4431" spans="1:7" x14ac:dyDescent="0.2">
      <c r="A4431" s="1161" t="s">
        <v>38</v>
      </c>
      <c r="B4431" s="1162"/>
      <c r="C4431" s="1162"/>
      <c r="D4431" s="73" t="s">
        <v>478</v>
      </c>
      <c r="E4431" s="1139" t="s">
        <v>142</v>
      </c>
      <c r="F4431" s="1139"/>
      <c r="G4431" s="1140"/>
    </row>
    <row r="4432" spans="1:7" ht="13.5" thickBot="1" x14ac:dyDescent="0.25">
      <c r="A4432" s="1163" t="s">
        <v>39</v>
      </c>
      <c r="B4432" s="1164"/>
      <c r="C4432" s="1164"/>
      <c r="D4432" s="565" t="s">
        <v>479</v>
      </c>
      <c r="E4432" s="1165" t="s">
        <v>0</v>
      </c>
      <c r="F4432" s="1165"/>
      <c r="G4432" s="1166"/>
    </row>
    <row r="4433" spans="1:7" ht="16.5" x14ac:dyDescent="0.25">
      <c r="A4433" s="1152" t="s">
        <v>29</v>
      </c>
      <c r="B4433" s="1153"/>
      <c r="C4433" s="1153"/>
      <c r="D4433" s="1153"/>
      <c r="E4433" s="1153"/>
      <c r="F4433" s="1153"/>
      <c r="G4433" s="1154"/>
    </row>
    <row r="4434" spans="1:7" x14ac:dyDescent="0.2">
      <c r="A4434" s="1155" t="s">
        <v>48</v>
      </c>
      <c r="B4434" s="1156"/>
      <c r="C4434" s="1156"/>
      <c r="D4434" s="1156"/>
      <c r="E4434" s="1156"/>
      <c r="F4434" s="1156"/>
      <c r="G4434" s="1157"/>
    </row>
    <row r="4435" spans="1:7" x14ac:dyDescent="0.2">
      <c r="A4435" s="1183" t="s">
        <v>49</v>
      </c>
      <c r="B4435" s="1184"/>
      <c r="C4435" s="1184"/>
      <c r="D4435" s="1184"/>
      <c r="E4435" s="1184"/>
      <c r="F4435" s="1184"/>
      <c r="G4435" s="1185"/>
    </row>
    <row r="4436" spans="1:7" x14ac:dyDescent="0.2">
      <c r="A4436" s="368"/>
      <c r="B4436" s="369"/>
      <c r="C4436" s="370"/>
      <c r="D4436" s="371"/>
      <c r="E4436" s="369"/>
      <c r="F4436" s="372"/>
      <c r="G4436" s="373" t="s">
        <v>20</v>
      </c>
    </row>
    <row r="4437" spans="1:7" x14ac:dyDescent="0.2">
      <c r="A4437" s="374" t="s">
        <v>1</v>
      </c>
      <c r="B4437" s="375"/>
      <c r="C4437" s="14" t="s">
        <v>36</v>
      </c>
      <c r="D4437" s="375"/>
      <c r="E4437" s="343" t="s">
        <v>3526</v>
      </c>
      <c r="F4437" s="376"/>
      <c r="G4437" s="344" t="s">
        <v>3398</v>
      </c>
    </row>
    <row r="4438" spans="1:7" x14ac:dyDescent="0.2">
      <c r="A4438" s="342" t="s">
        <v>8</v>
      </c>
      <c r="B4438" s="377"/>
      <c r="C4438" s="19"/>
      <c r="D4438" s="367"/>
      <c r="E4438" s="1167"/>
      <c r="F4438" s="1168"/>
      <c r="G4438" s="378"/>
    </row>
    <row r="4439" spans="1:7" x14ac:dyDescent="0.2">
      <c r="A4439" s="354" t="s">
        <v>37</v>
      </c>
      <c r="B4439" s="358"/>
      <c r="C4439" s="358"/>
      <c r="D4439" s="358"/>
      <c r="E4439" s="379" t="s">
        <v>46</v>
      </c>
      <c r="F4439" s="380"/>
      <c r="G4439" s="378" t="s">
        <v>50</v>
      </c>
    </row>
    <row r="4440" spans="1:7" x14ac:dyDescent="0.2">
      <c r="A4440" s="368"/>
      <c r="B4440" s="369"/>
      <c r="C4440" s="370"/>
      <c r="D4440" s="370"/>
      <c r="E4440" s="1169"/>
      <c r="F4440" s="1170"/>
      <c r="G4440" s="381"/>
    </row>
    <row r="4441" spans="1:7" ht="26.25" thickBot="1" x14ac:dyDescent="0.25">
      <c r="A4441" s="210" t="s">
        <v>47</v>
      </c>
      <c r="B4441" s="28" t="s">
        <v>23</v>
      </c>
      <c r="C4441" s="28" t="s">
        <v>34</v>
      </c>
      <c r="D4441" s="110" t="s">
        <v>53</v>
      </c>
      <c r="E4441" s="114" t="s">
        <v>54</v>
      </c>
      <c r="F4441" s="111" t="s">
        <v>55</v>
      </c>
      <c r="G4441" s="112" t="s">
        <v>35</v>
      </c>
    </row>
    <row r="4442" spans="1:7" ht="13.5" thickTop="1" x14ac:dyDescent="0.2">
      <c r="A4442" s="571"/>
      <c r="B4442" s="572"/>
      <c r="C4442" s="572"/>
      <c r="D4442" s="974"/>
      <c r="E4442" s="573"/>
      <c r="F4442" s="574"/>
      <c r="G4442" s="575"/>
    </row>
    <row r="4443" spans="1:7" x14ac:dyDescent="0.2">
      <c r="A4443" s="760">
        <v>1</v>
      </c>
      <c r="B4443" s="761"/>
      <c r="C4443" s="346" t="s">
        <v>149</v>
      </c>
      <c r="D4443" s="747" t="s">
        <v>3509</v>
      </c>
      <c r="E4443" s="976">
        <v>300</v>
      </c>
      <c r="F4443" s="753">
        <v>200</v>
      </c>
      <c r="G4443" s="764">
        <f>F4443*E4443</f>
        <v>60000</v>
      </c>
    </row>
    <row r="4444" spans="1:7" x14ac:dyDescent="0.2">
      <c r="A4444" s="760"/>
      <c r="B4444" s="761"/>
      <c r="C4444" s="656"/>
      <c r="D4444" s="657" t="s">
        <v>971</v>
      </c>
      <c r="E4444" s="962"/>
      <c r="F4444" s="753"/>
      <c r="G4444" s="764" t="s">
        <v>8</v>
      </c>
    </row>
    <row r="4445" spans="1:7" x14ac:dyDescent="0.2">
      <c r="A4445" s="345">
        <v>2</v>
      </c>
      <c r="B4445" s="520"/>
      <c r="C4445" s="656" t="s">
        <v>149</v>
      </c>
      <c r="D4445" s="657" t="s">
        <v>2782</v>
      </c>
      <c r="E4445" s="758">
        <v>300</v>
      </c>
      <c r="F4445" s="811">
        <v>350</v>
      </c>
      <c r="G4445" s="764">
        <f t="shared" ref="G4445:G4446" si="55">F4445*E4445</f>
        <v>105000</v>
      </c>
    </row>
    <row r="4446" spans="1:7" x14ac:dyDescent="0.2">
      <c r="A4446" s="566">
        <v>3</v>
      </c>
      <c r="B4446" s="668"/>
      <c r="C4446" s="656" t="s">
        <v>300</v>
      </c>
      <c r="D4446" s="657" t="s">
        <v>3510</v>
      </c>
      <c r="E4446" s="758">
        <v>88</v>
      </c>
      <c r="F4446" s="811">
        <v>450</v>
      </c>
      <c r="G4446" s="764">
        <f t="shared" si="55"/>
        <v>39600</v>
      </c>
    </row>
    <row r="4447" spans="1:7" x14ac:dyDescent="0.2">
      <c r="A4447" s="806"/>
      <c r="B4447" s="807"/>
      <c r="C4447" s="807"/>
      <c r="D4447" s="762" t="s">
        <v>469</v>
      </c>
      <c r="E4447" s="808"/>
      <c r="F4447" s="809"/>
      <c r="G4447" s="764"/>
    </row>
    <row r="4448" spans="1:7" x14ac:dyDescent="0.2">
      <c r="A4448" s="760"/>
      <c r="B4448" s="761"/>
      <c r="C4448" s="761"/>
      <c r="D4448" s="784"/>
      <c r="E4448" s="748"/>
      <c r="F4448" s="763"/>
      <c r="G4448" s="764"/>
    </row>
    <row r="4449" spans="1:14" x14ac:dyDescent="0.2">
      <c r="A4449" s="760"/>
      <c r="B4449" s="761"/>
      <c r="C4449" s="761"/>
      <c r="D4449" s="784"/>
      <c r="E4449" s="748"/>
      <c r="F4449" s="763"/>
      <c r="G4449" s="764"/>
    </row>
    <row r="4450" spans="1:14" x14ac:dyDescent="0.2">
      <c r="A4450" s="760"/>
      <c r="B4450" s="761"/>
      <c r="C4450" s="761"/>
      <c r="D4450" s="784"/>
      <c r="E4450" s="748"/>
      <c r="F4450" s="763"/>
      <c r="G4450" s="764"/>
    </row>
    <row r="4451" spans="1:14" x14ac:dyDescent="0.2">
      <c r="A4451" s="760"/>
      <c r="B4451" s="761"/>
      <c r="C4451" s="761"/>
      <c r="D4451" s="784"/>
      <c r="E4451" s="748"/>
      <c r="F4451" s="763"/>
      <c r="G4451" s="764"/>
    </row>
    <row r="4452" spans="1:14" x14ac:dyDescent="0.2">
      <c r="A4452" s="345"/>
      <c r="B4452" s="382"/>
      <c r="C4452" s="352"/>
      <c r="D4452" s="351"/>
      <c r="E4452" s="388"/>
      <c r="F4452" s="563"/>
      <c r="G4452" s="353"/>
    </row>
    <row r="4453" spans="1:14" x14ac:dyDescent="0.2">
      <c r="A4453" s="345"/>
      <c r="B4453" s="755"/>
      <c r="C4453" s="756"/>
      <c r="D4453" s="757"/>
      <c r="E4453" s="758"/>
      <c r="F4453" s="759"/>
      <c r="G4453" s="353"/>
    </row>
    <row r="4454" spans="1:14" x14ac:dyDescent="0.2">
      <c r="A4454" s="345"/>
      <c r="B4454" s="382"/>
      <c r="C4454" s="352"/>
      <c r="D4454" s="785"/>
      <c r="E4454" s="395"/>
      <c r="F4454" s="432"/>
      <c r="G4454" s="353"/>
    </row>
    <row r="4455" spans="1:14" x14ac:dyDescent="0.2">
      <c r="A4455" s="345"/>
      <c r="B4455" s="394"/>
      <c r="C4455" s="352"/>
      <c r="D4455" s="357"/>
      <c r="E4455" s="395"/>
      <c r="F4455" s="432"/>
      <c r="G4455" s="353"/>
    </row>
    <row r="4456" spans="1:14" x14ac:dyDescent="0.2">
      <c r="A4456" s="345"/>
      <c r="B4456" s="397"/>
      <c r="C4456" s="352"/>
      <c r="D4456" s="357"/>
      <c r="E4456" s="398"/>
      <c r="F4456" s="432"/>
      <c r="G4456" s="353"/>
    </row>
    <row r="4457" spans="1:14" x14ac:dyDescent="0.2">
      <c r="A4457" s="345"/>
      <c r="B4457" s="397"/>
      <c r="C4457" s="352"/>
      <c r="D4457" s="365"/>
      <c r="E4457" s="398"/>
      <c r="F4457" s="432"/>
      <c r="G4457" s="353"/>
    </row>
    <row r="4458" spans="1:14" x14ac:dyDescent="0.2">
      <c r="A4458" s="345"/>
      <c r="B4458" s="382"/>
      <c r="C4458" s="352"/>
      <c r="D4458" s="365"/>
      <c r="E4458" s="388"/>
      <c r="F4458" s="432"/>
      <c r="G4458" s="353"/>
    </row>
    <row r="4459" spans="1:14" x14ac:dyDescent="0.2">
      <c r="A4459" s="345"/>
      <c r="B4459" s="382"/>
      <c r="C4459" s="352"/>
      <c r="D4459" s="364"/>
      <c r="E4459" s="398"/>
      <c r="F4459" s="432"/>
      <c r="G4459" s="353"/>
    </row>
    <row r="4460" spans="1:14" x14ac:dyDescent="0.2">
      <c r="A4460" s="345"/>
      <c r="B4460" s="394"/>
      <c r="C4460" s="352"/>
      <c r="D4460" s="365"/>
      <c r="E4460" s="395"/>
      <c r="F4460" s="561"/>
      <c r="G4460" s="353"/>
    </row>
    <row r="4461" spans="1:14" x14ac:dyDescent="0.2">
      <c r="A4461" s="345"/>
      <c r="B4461" s="389"/>
      <c r="C4461" s="352"/>
      <c r="D4461" s="365"/>
      <c r="E4461" s="395"/>
      <c r="F4461" s="561"/>
      <c r="G4461" s="353"/>
      <c r="N4461" s="2">
        <f>50*248</f>
        <v>12400</v>
      </c>
    </row>
    <row r="4462" spans="1:14" x14ac:dyDescent="0.2">
      <c r="A4462" s="345"/>
      <c r="B4462" s="382"/>
      <c r="C4462" s="352"/>
      <c r="D4462" s="357"/>
      <c r="E4462" s="395"/>
      <c r="F4462" s="561"/>
      <c r="G4462" s="353"/>
    </row>
    <row r="4463" spans="1:14" x14ac:dyDescent="0.2">
      <c r="A4463" s="345"/>
      <c r="B4463" s="382"/>
      <c r="C4463" s="352"/>
      <c r="D4463" s="365"/>
      <c r="E4463" s="395"/>
      <c r="F4463" s="561"/>
      <c r="G4463" s="353"/>
    </row>
    <row r="4464" spans="1:14" x14ac:dyDescent="0.2">
      <c r="A4464" s="345"/>
      <c r="B4464" s="382"/>
      <c r="C4464" s="352"/>
      <c r="D4464" s="365"/>
      <c r="E4464" s="395"/>
      <c r="F4464" s="561"/>
      <c r="G4464" s="353"/>
    </row>
    <row r="4465" spans="1:17" x14ac:dyDescent="0.2">
      <c r="A4465" s="345"/>
      <c r="B4465" s="382"/>
      <c r="C4465" s="352"/>
      <c r="D4465" s="365"/>
      <c r="E4465" s="395"/>
      <c r="F4465" s="561"/>
      <c r="G4465" s="353"/>
      <c r="Q4465" s="411" t="s">
        <v>152</v>
      </c>
    </row>
    <row r="4466" spans="1:17" x14ac:dyDescent="0.2">
      <c r="A4466" s="345"/>
      <c r="B4466" s="382"/>
      <c r="C4466" s="352"/>
      <c r="D4466" s="365" t="s">
        <v>150</v>
      </c>
      <c r="E4466" s="395"/>
      <c r="F4466" s="561"/>
      <c r="G4466" s="353"/>
    </row>
    <row r="4467" spans="1:17" x14ac:dyDescent="0.2">
      <c r="A4467" s="345"/>
      <c r="B4467" s="382"/>
      <c r="C4467" s="352"/>
      <c r="D4467" s="357"/>
      <c r="E4467" s="388"/>
      <c r="F4467" s="432"/>
      <c r="G4467" s="353"/>
    </row>
    <row r="4468" spans="1:17" x14ac:dyDescent="0.2">
      <c r="A4468" s="345"/>
      <c r="B4468" s="382"/>
      <c r="C4468" s="352"/>
      <c r="D4468" s="364"/>
      <c r="E4468" s="398"/>
      <c r="F4468" s="432"/>
      <c r="G4468" s="353"/>
    </row>
    <row r="4469" spans="1:17" x14ac:dyDescent="0.2">
      <c r="A4469" s="345"/>
      <c r="B4469" s="382"/>
      <c r="C4469" s="352"/>
      <c r="D4469" s="400"/>
      <c r="E4469" s="390"/>
      <c r="F4469" s="432"/>
      <c r="G4469" s="353"/>
    </row>
    <row r="4470" spans="1:17" x14ac:dyDescent="0.2">
      <c r="A4470" s="345"/>
      <c r="B4470" s="382"/>
      <c r="C4470" s="352"/>
      <c r="D4470" s="400"/>
      <c r="E4470" s="390"/>
      <c r="F4470" s="432"/>
      <c r="G4470" s="353"/>
      <c r="N4470" s="411" t="s">
        <v>8</v>
      </c>
    </row>
    <row r="4471" spans="1:17" x14ac:dyDescent="0.2">
      <c r="A4471" s="345"/>
      <c r="B4471" s="382"/>
      <c r="C4471" s="403"/>
      <c r="D4471" s="400"/>
      <c r="E4471" s="404"/>
      <c r="F4471" s="562"/>
      <c r="G4471" s="353"/>
    </row>
    <row r="4472" spans="1:17" x14ac:dyDescent="0.2">
      <c r="A4472" s="345"/>
      <c r="B4472" s="382"/>
      <c r="C4472" s="352"/>
      <c r="D4472" s="364"/>
      <c r="E4472" s="388"/>
      <c r="F4472" s="563"/>
      <c r="G4472" s="353"/>
    </row>
    <row r="4473" spans="1:17" x14ac:dyDescent="0.2">
      <c r="A4473" s="345"/>
      <c r="B4473" s="382"/>
      <c r="C4473" s="352"/>
      <c r="D4473" s="364"/>
      <c r="E4473" s="388"/>
      <c r="F4473" s="563"/>
      <c r="G4473" s="353"/>
    </row>
    <row r="4474" spans="1:17" x14ac:dyDescent="0.2">
      <c r="A4474" s="345"/>
      <c r="B4474" s="382"/>
      <c r="C4474" s="352"/>
      <c r="D4474" s="781"/>
      <c r="E4474" s="388"/>
      <c r="F4474" s="387"/>
      <c r="G4474" s="353"/>
    </row>
    <row r="4475" spans="1:17" x14ac:dyDescent="0.2">
      <c r="A4475" s="566"/>
      <c r="B4475" s="382"/>
      <c r="C4475" s="352"/>
      <c r="D4475" s="364"/>
      <c r="E4475" s="388"/>
      <c r="F4475" s="387"/>
      <c r="G4475" s="353"/>
    </row>
    <row r="4476" spans="1:17" ht="13.5" thickBot="1" x14ac:dyDescent="0.25">
      <c r="A4476" s="564"/>
      <c r="B4476" s="408"/>
      <c r="C4476" s="409"/>
      <c r="D4476" s="409"/>
      <c r="E4476" s="408"/>
      <c r="F4476" s="49" t="s">
        <v>15</v>
      </c>
      <c r="G4476" s="213">
        <f>SUM(G4443:G4475)</f>
        <v>204600</v>
      </c>
    </row>
    <row r="4477" spans="1:17" ht="13.5" thickTop="1" x14ac:dyDescent="0.2">
      <c r="A4477" s="1188" t="s">
        <v>3511</v>
      </c>
      <c r="B4477" s="1189"/>
      <c r="C4477" s="1189"/>
      <c r="D4477" s="1189"/>
      <c r="E4477" s="1189"/>
      <c r="F4477" s="1189"/>
      <c r="G4477" s="1190"/>
    </row>
    <row r="4478" spans="1:17" ht="13.5" thickBot="1" x14ac:dyDescent="0.25">
      <c r="A4478" s="359"/>
      <c r="B4478" s="355"/>
      <c r="C4478" s="355" t="s">
        <v>3512</v>
      </c>
      <c r="D4478" s="360"/>
      <c r="E4478" s="355"/>
      <c r="F4478" s="361"/>
      <c r="G4478" s="362"/>
    </row>
    <row r="4479" spans="1:17" ht="13.5" thickTop="1" x14ac:dyDescent="0.2">
      <c r="A4479" s="1176"/>
      <c r="B4479" s="1177"/>
      <c r="C4479" s="1177"/>
      <c r="D4479" s="414" t="s">
        <v>11</v>
      </c>
      <c r="E4479" s="1178" t="s">
        <v>12</v>
      </c>
      <c r="F4479" s="1178"/>
      <c r="G4479" s="1179"/>
    </row>
    <row r="4480" spans="1:17" x14ac:dyDescent="0.2">
      <c r="A4480" s="1161" t="s">
        <v>17</v>
      </c>
      <c r="B4480" s="1162"/>
      <c r="C4480" s="1162"/>
      <c r="D4480" s="415"/>
      <c r="E4480" s="1180"/>
      <c r="F4480" s="1181"/>
      <c r="G4480" s="1182"/>
    </row>
    <row r="4481" spans="1:7" x14ac:dyDescent="0.2">
      <c r="A4481" s="1161" t="s">
        <v>38</v>
      </c>
      <c r="B4481" s="1162"/>
      <c r="C4481" s="1162"/>
      <c r="D4481" s="73" t="s">
        <v>478</v>
      </c>
      <c r="E4481" s="1139" t="s">
        <v>142</v>
      </c>
      <c r="F4481" s="1139"/>
      <c r="G4481" s="1140"/>
    </row>
    <row r="4482" spans="1:7" ht="13.5" thickBot="1" x14ac:dyDescent="0.25">
      <c r="A4482" s="1163" t="s">
        <v>39</v>
      </c>
      <c r="B4482" s="1164"/>
      <c r="C4482" s="1164"/>
      <c r="D4482" s="565" t="s">
        <v>479</v>
      </c>
      <c r="E4482" s="1165" t="s">
        <v>0</v>
      </c>
      <c r="F4482" s="1165"/>
      <c r="G4482" s="1166"/>
    </row>
    <row r="4483" spans="1:7" ht="16.5" x14ac:dyDescent="0.25">
      <c r="A4483" s="1152" t="s">
        <v>29</v>
      </c>
      <c r="B4483" s="1153"/>
      <c r="C4483" s="1153"/>
      <c r="D4483" s="1153"/>
      <c r="E4483" s="1153"/>
      <c r="F4483" s="1153"/>
      <c r="G4483" s="1154"/>
    </row>
    <row r="4484" spans="1:7" x14ac:dyDescent="0.2">
      <c r="A4484" s="1155" t="s">
        <v>48</v>
      </c>
      <c r="B4484" s="1156"/>
      <c r="C4484" s="1156"/>
      <c r="D4484" s="1156"/>
      <c r="E4484" s="1156"/>
      <c r="F4484" s="1156"/>
      <c r="G4484" s="1157"/>
    </row>
    <row r="4485" spans="1:7" x14ac:dyDescent="0.2">
      <c r="A4485" s="1183" t="s">
        <v>49</v>
      </c>
      <c r="B4485" s="1184"/>
      <c r="C4485" s="1184"/>
      <c r="D4485" s="1184"/>
      <c r="E4485" s="1184"/>
      <c r="F4485" s="1184"/>
      <c r="G4485" s="1185"/>
    </row>
    <row r="4486" spans="1:7" x14ac:dyDescent="0.2">
      <c r="A4486" s="368"/>
      <c r="B4486" s="369"/>
      <c r="C4486" s="370"/>
      <c r="D4486" s="371"/>
      <c r="E4486" s="369"/>
      <c r="F4486" s="372"/>
      <c r="G4486" s="373" t="s">
        <v>20</v>
      </c>
    </row>
    <row r="4487" spans="1:7" x14ac:dyDescent="0.2">
      <c r="A4487" s="374" t="s">
        <v>1</v>
      </c>
      <c r="B4487" s="375"/>
      <c r="C4487" s="14" t="s">
        <v>36</v>
      </c>
      <c r="D4487" s="375"/>
      <c r="E4487" s="343" t="s">
        <v>3827</v>
      </c>
      <c r="F4487" s="376"/>
      <c r="G4487" s="344" t="s">
        <v>3798</v>
      </c>
    </row>
    <row r="4488" spans="1:7" x14ac:dyDescent="0.2">
      <c r="A4488" s="342" t="s">
        <v>8</v>
      </c>
      <c r="B4488" s="377"/>
      <c r="C4488" s="19"/>
      <c r="D4488" s="367"/>
      <c r="E4488" s="1167"/>
      <c r="F4488" s="1168"/>
      <c r="G4488" s="378"/>
    </row>
    <row r="4489" spans="1:7" x14ac:dyDescent="0.2">
      <c r="A4489" s="354" t="s">
        <v>37</v>
      </c>
      <c r="B4489" s="358"/>
      <c r="C4489" s="358"/>
      <c r="D4489" s="358"/>
      <c r="E4489" s="379" t="s">
        <v>46</v>
      </c>
      <c r="F4489" s="380"/>
      <c r="G4489" s="378" t="s">
        <v>50</v>
      </c>
    </row>
    <row r="4490" spans="1:7" x14ac:dyDescent="0.2">
      <c r="A4490" s="368"/>
      <c r="B4490" s="369"/>
      <c r="C4490" s="370"/>
      <c r="D4490" s="370"/>
      <c r="E4490" s="1169"/>
      <c r="F4490" s="1170"/>
      <c r="G4490" s="381"/>
    </row>
    <row r="4491" spans="1:7" ht="26.25" thickBot="1" x14ac:dyDescent="0.25">
      <c r="A4491" s="210" t="s">
        <v>47</v>
      </c>
      <c r="B4491" s="28" t="s">
        <v>23</v>
      </c>
      <c r="C4491" s="28" t="s">
        <v>34</v>
      </c>
      <c r="D4491" s="110" t="s">
        <v>53</v>
      </c>
      <c r="E4491" s="114" t="s">
        <v>54</v>
      </c>
      <c r="F4491" s="111" t="s">
        <v>55</v>
      </c>
      <c r="G4491" s="112" t="s">
        <v>35</v>
      </c>
    </row>
    <row r="4492" spans="1:7" ht="13.5" thickTop="1" x14ac:dyDescent="0.2">
      <c r="A4492" s="760">
        <v>1</v>
      </c>
      <c r="B4492" s="761"/>
      <c r="C4492" s="346" t="s">
        <v>149</v>
      </c>
      <c r="D4492" s="747" t="s">
        <v>976</v>
      </c>
      <c r="E4492" s="976">
        <v>50</v>
      </c>
      <c r="F4492" s="753">
        <v>200</v>
      </c>
      <c r="G4492" s="764">
        <f>F4492*E4492</f>
        <v>10000</v>
      </c>
    </row>
    <row r="4493" spans="1:7" x14ac:dyDescent="0.2">
      <c r="A4493" s="760"/>
      <c r="B4493" s="761"/>
      <c r="C4493" s="656"/>
      <c r="D4493" s="657" t="s">
        <v>542</v>
      </c>
      <c r="E4493" s="962"/>
      <c r="F4493" s="753"/>
      <c r="G4493" s="764" t="s">
        <v>8</v>
      </c>
    </row>
    <row r="4494" spans="1:7" x14ac:dyDescent="0.2">
      <c r="A4494" s="345">
        <v>2</v>
      </c>
      <c r="B4494" s="520"/>
      <c r="C4494" s="656" t="s">
        <v>149</v>
      </c>
      <c r="D4494" s="657" t="s">
        <v>2782</v>
      </c>
      <c r="E4494" s="758">
        <v>50</v>
      </c>
      <c r="F4494" s="811">
        <v>350</v>
      </c>
      <c r="G4494" s="764">
        <f t="shared" ref="G4494" si="56">F4494*E4494</f>
        <v>17500</v>
      </c>
    </row>
    <row r="4495" spans="1:7" x14ac:dyDescent="0.2">
      <c r="A4495" s="566" t="s">
        <v>8</v>
      </c>
      <c r="B4495" s="668" t="s">
        <v>8</v>
      </c>
      <c r="C4495" s="656" t="s">
        <v>8</v>
      </c>
      <c r="D4495" s="657" t="s">
        <v>152</v>
      </c>
      <c r="E4495" s="758" t="s">
        <v>8</v>
      </c>
      <c r="F4495" s="811" t="s">
        <v>8</v>
      </c>
      <c r="G4495" s="764" t="s">
        <v>8</v>
      </c>
    </row>
    <row r="4496" spans="1:7" x14ac:dyDescent="0.2">
      <c r="A4496" s="806"/>
      <c r="B4496" s="807"/>
      <c r="C4496" s="807"/>
      <c r="D4496" s="762" t="s">
        <v>8</v>
      </c>
      <c r="E4496" s="808"/>
      <c r="F4496" s="809"/>
      <c r="G4496" s="764"/>
    </row>
    <row r="4497" spans="1:7" x14ac:dyDescent="0.2">
      <c r="A4497" s="760"/>
      <c r="B4497" s="761"/>
      <c r="C4497" s="761"/>
      <c r="D4497" s="784"/>
      <c r="E4497" s="748"/>
      <c r="F4497" s="763"/>
      <c r="G4497" s="764"/>
    </row>
    <row r="4498" spans="1:7" x14ac:dyDescent="0.2">
      <c r="A4498" s="760"/>
      <c r="B4498" s="761"/>
      <c r="C4498" s="761"/>
      <c r="D4498" s="784"/>
      <c r="E4498" s="748"/>
      <c r="F4498" s="763"/>
      <c r="G4498" s="764"/>
    </row>
    <row r="4499" spans="1:7" x14ac:dyDescent="0.2">
      <c r="A4499" s="760"/>
      <c r="B4499" s="761"/>
      <c r="C4499" s="761"/>
      <c r="D4499" s="784"/>
      <c r="E4499" s="748"/>
      <c r="F4499" s="763"/>
      <c r="G4499" s="764"/>
    </row>
    <row r="4500" spans="1:7" x14ac:dyDescent="0.2">
      <c r="A4500" s="760"/>
      <c r="B4500" s="761"/>
      <c r="C4500" s="761"/>
      <c r="D4500" s="784"/>
      <c r="E4500" s="748"/>
      <c r="F4500" s="763"/>
      <c r="G4500" s="764"/>
    </row>
    <row r="4501" spans="1:7" x14ac:dyDescent="0.2">
      <c r="A4501" s="760"/>
      <c r="B4501" s="761"/>
      <c r="C4501" s="761"/>
      <c r="D4501" s="784"/>
      <c r="E4501" s="748"/>
      <c r="F4501" s="763"/>
      <c r="G4501" s="764"/>
    </row>
    <row r="4502" spans="1:7" x14ac:dyDescent="0.2">
      <c r="A4502" s="345"/>
      <c r="B4502" s="382"/>
      <c r="C4502" s="352"/>
      <c r="D4502" s="351"/>
      <c r="E4502" s="388"/>
      <c r="F4502" s="563"/>
      <c r="G4502" s="353"/>
    </row>
    <row r="4503" spans="1:7" x14ac:dyDescent="0.2">
      <c r="A4503" s="345"/>
      <c r="B4503" s="755"/>
      <c r="C4503" s="756"/>
      <c r="D4503" s="757"/>
      <c r="E4503" s="758"/>
      <c r="F4503" s="759"/>
      <c r="G4503" s="353"/>
    </row>
    <row r="4504" spans="1:7" x14ac:dyDescent="0.2">
      <c r="A4504" s="345"/>
      <c r="B4504" s="382"/>
      <c r="C4504" s="352"/>
      <c r="D4504" s="785"/>
      <c r="E4504" s="395"/>
      <c r="F4504" s="432"/>
      <c r="G4504" s="353"/>
    </row>
    <row r="4505" spans="1:7" x14ac:dyDescent="0.2">
      <c r="A4505" s="345"/>
      <c r="B4505" s="394"/>
      <c r="C4505" s="352"/>
      <c r="D4505" s="357"/>
      <c r="E4505" s="395"/>
      <c r="F4505" s="432"/>
      <c r="G4505" s="353"/>
    </row>
    <row r="4506" spans="1:7" x14ac:dyDescent="0.2">
      <c r="A4506" s="345"/>
      <c r="B4506" s="397"/>
      <c r="C4506" s="352"/>
      <c r="D4506" s="357"/>
      <c r="E4506" s="398"/>
      <c r="F4506" s="432"/>
      <c r="G4506" s="353"/>
    </row>
    <row r="4507" spans="1:7" x14ac:dyDescent="0.2">
      <c r="A4507" s="345"/>
      <c r="B4507" s="397"/>
      <c r="C4507" s="352"/>
      <c r="D4507" s="365"/>
      <c r="E4507" s="398"/>
      <c r="F4507" s="432"/>
      <c r="G4507" s="353"/>
    </row>
    <row r="4508" spans="1:7" x14ac:dyDescent="0.2">
      <c r="A4508" s="345"/>
      <c r="B4508" s="382"/>
      <c r="C4508" s="352"/>
      <c r="D4508" s="365"/>
      <c r="E4508" s="388"/>
      <c r="F4508" s="432"/>
      <c r="G4508" s="353"/>
    </row>
    <row r="4509" spans="1:7" x14ac:dyDescent="0.2">
      <c r="A4509" s="345"/>
      <c r="B4509" s="382"/>
      <c r="C4509" s="352"/>
      <c r="D4509" s="364"/>
      <c r="E4509" s="398"/>
      <c r="F4509" s="432"/>
      <c r="G4509" s="353"/>
    </row>
    <row r="4510" spans="1:7" x14ac:dyDescent="0.2">
      <c r="A4510" s="345"/>
      <c r="B4510" s="394"/>
      <c r="C4510" s="352"/>
      <c r="D4510" s="365"/>
      <c r="E4510" s="395"/>
      <c r="F4510" s="561"/>
      <c r="G4510" s="353"/>
    </row>
    <row r="4511" spans="1:7" x14ac:dyDescent="0.2">
      <c r="A4511" s="345"/>
      <c r="B4511" s="389"/>
      <c r="C4511" s="352"/>
      <c r="D4511" s="365"/>
      <c r="E4511" s="395"/>
      <c r="F4511" s="561"/>
      <c r="G4511" s="353"/>
    </row>
    <row r="4512" spans="1:7" x14ac:dyDescent="0.2">
      <c r="A4512" s="345"/>
      <c r="B4512" s="382"/>
      <c r="C4512" s="352"/>
      <c r="D4512" s="357"/>
      <c r="E4512" s="395"/>
      <c r="F4512" s="561"/>
      <c r="G4512" s="353"/>
    </row>
    <row r="4513" spans="1:7" x14ac:dyDescent="0.2">
      <c r="A4513" s="345"/>
      <c r="B4513" s="382"/>
      <c r="C4513" s="352"/>
      <c r="D4513" s="365"/>
      <c r="E4513" s="395"/>
      <c r="F4513" s="561"/>
      <c r="G4513" s="353"/>
    </row>
    <row r="4514" spans="1:7" x14ac:dyDescent="0.2">
      <c r="A4514" s="345"/>
      <c r="B4514" s="382"/>
      <c r="C4514" s="352"/>
      <c r="D4514" s="365"/>
      <c r="E4514" s="395"/>
      <c r="F4514" s="561"/>
      <c r="G4514" s="353"/>
    </row>
    <row r="4515" spans="1:7" x14ac:dyDescent="0.2">
      <c r="A4515" s="345"/>
      <c r="B4515" s="382"/>
      <c r="C4515" s="352"/>
      <c r="D4515" s="365"/>
      <c r="E4515" s="395"/>
      <c r="F4515" s="561"/>
      <c r="G4515" s="353"/>
    </row>
    <row r="4516" spans="1:7" x14ac:dyDescent="0.2">
      <c r="A4516" s="345"/>
      <c r="B4516" s="382"/>
      <c r="C4516" s="352"/>
      <c r="D4516" s="365" t="s">
        <v>150</v>
      </c>
      <c r="E4516" s="395"/>
      <c r="F4516" s="561"/>
      <c r="G4516" s="353"/>
    </row>
    <row r="4517" spans="1:7" x14ac:dyDescent="0.2">
      <c r="A4517" s="345"/>
      <c r="B4517" s="382"/>
      <c r="C4517" s="352"/>
      <c r="D4517" s="357"/>
      <c r="E4517" s="388"/>
      <c r="F4517" s="432"/>
      <c r="G4517" s="353"/>
    </row>
    <row r="4518" spans="1:7" x14ac:dyDescent="0.2">
      <c r="A4518" s="345"/>
      <c r="B4518" s="382"/>
      <c r="C4518" s="352"/>
      <c r="D4518" s="364"/>
      <c r="E4518" s="398"/>
      <c r="F4518" s="432"/>
      <c r="G4518" s="353"/>
    </row>
    <row r="4519" spans="1:7" x14ac:dyDescent="0.2">
      <c r="A4519" s="345"/>
      <c r="B4519" s="382"/>
      <c r="C4519" s="352"/>
      <c r="D4519" s="400"/>
      <c r="E4519" s="390"/>
      <c r="F4519" s="432"/>
      <c r="G4519" s="353"/>
    </row>
    <row r="4520" spans="1:7" x14ac:dyDescent="0.2">
      <c r="A4520" s="345"/>
      <c r="B4520" s="382"/>
      <c r="C4520" s="352"/>
      <c r="D4520" s="400"/>
      <c r="E4520" s="390"/>
      <c r="F4520" s="432"/>
      <c r="G4520" s="353"/>
    </row>
    <row r="4521" spans="1:7" x14ac:dyDescent="0.2">
      <c r="A4521" s="345"/>
      <c r="B4521" s="382"/>
      <c r="C4521" s="403"/>
      <c r="D4521" s="400"/>
      <c r="E4521" s="404"/>
      <c r="F4521" s="562"/>
      <c r="G4521" s="353"/>
    </row>
    <row r="4522" spans="1:7" x14ac:dyDescent="0.2">
      <c r="A4522" s="345"/>
      <c r="B4522" s="382"/>
      <c r="C4522" s="352"/>
      <c r="D4522" s="364"/>
      <c r="E4522" s="388"/>
      <c r="F4522" s="563"/>
      <c r="G4522" s="353"/>
    </row>
    <row r="4523" spans="1:7" x14ac:dyDescent="0.2">
      <c r="A4523" s="345"/>
      <c r="B4523" s="382"/>
      <c r="C4523" s="352"/>
      <c r="D4523" s="364"/>
      <c r="E4523" s="388"/>
      <c r="F4523" s="563"/>
      <c r="G4523" s="353"/>
    </row>
    <row r="4524" spans="1:7" x14ac:dyDescent="0.2">
      <c r="A4524" s="345"/>
      <c r="B4524" s="382"/>
      <c r="C4524" s="352"/>
      <c r="D4524" s="781"/>
      <c r="E4524" s="388"/>
      <c r="F4524" s="387"/>
      <c r="G4524" s="353"/>
    </row>
    <row r="4525" spans="1:7" x14ac:dyDescent="0.2">
      <c r="A4525" s="566"/>
      <c r="B4525" s="382"/>
      <c r="C4525" s="352"/>
      <c r="D4525" s="364"/>
      <c r="E4525" s="388"/>
      <c r="F4525" s="387"/>
      <c r="G4525" s="353"/>
    </row>
    <row r="4526" spans="1:7" ht="13.5" thickBot="1" x14ac:dyDescent="0.25">
      <c r="A4526" s="564"/>
      <c r="B4526" s="408"/>
      <c r="C4526" s="409"/>
      <c r="D4526" s="409"/>
      <c r="E4526" s="408"/>
      <c r="F4526" s="49" t="s">
        <v>15</v>
      </c>
      <c r="G4526" s="213">
        <f>SUM(G4492:G4525)</f>
        <v>27500</v>
      </c>
    </row>
    <row r="4527" spans="1:7" ht="13.5" thickTop="1" x14ac:dyDescent="0.2">
      <c r="A4527" s="1188" t="s">
        <v>3515</v>
      </c>
      <c r="B4527" s="1189"/>
      <c r="C4527" s="1189"/>
      <c r="D4527" s="1189"/>
      <c r="E4527" s="1189"/>
      <c r="F4527" s="1189"/>
      <c r="G4527" s="1190"/>
    </row>
    <row r="4528" spans="1:7" ht="13.5" thickBot="1" x14ac:dyDescent="0.25">
      <c r="A4528" s="359"/>
      <c r="B4528" s="355"/>
      <c r="C4528" s="355" t="s">
        <v>3516</v>
      </c>
      <c r="D4528" s="360"/>
      <c r="E4528" s="355"/>
      <c r="F4528" s="361"/>
      <c r="G4528" s="362"/>
    </row>
    <row r="4529" spans="1:12" ht="13.5" thickTop="1" x14ac:dyDescent="0.2">
      <c r="A4529" s="1176"/>
      <c r="B4529" s="1177"/>
      <c r="C4529" s="1177"/>
      <c r="D4529" s="414" t="s">
        <v>11</v>
      </c>
      <c r="E4529" s="1178" t="s">
        <v>12</v>
      </c>
      <c r="F4529" s="1178"/>
      <c r="G4529" s="1179"/>
    </row>
    <row r="4530" spans="1:12" x14ac:dyDescent="0.2">
      <c r="A4530" s="1161" t="s">
        <v>17</v>
      </c>
      <c r="B4530" s="1162"/>
      <c r="C4530" s="1162"/>
      <c r="D4530" s="415"/>
      <c r="E4530" s="1180"/>
      <c r="F4530" s="1181"/>
      <c r="G4530" s="1182"/>
    </row>
    <row r="4531" spans="1:12" x14ac:dyDescent="0.2">
      <c r="A4531" s="1161" t="s">
        <v>38</v>
      </c>
      <c r="B4531" s="1162"/>
      <c r="C4531" s="1162"/>
      <c r="D4531" s="73" t="s">
        <v>478</v>
      </c>
      <c r="E4531" s="1139" t="s">
        <v>142</v>
      </c>
      <c r="F4531" s="1139"/>
      <c r="G4531" s="1140"/>
    </row>
    <row r="4532" spans="1:12" ht="13.5" thickBot="1" x14ac:dyDescent="0.25">
      <c r="A4532" s="1163" t="s">
        <v>39</v>
      </c>
      <c r="B4532" s="1164"/>
      <c r="C4532" s="1164"/>
      <c r="D4532" s="565" t="s">
        <v>479</v>
      </c>
      <c r="E4532" s="1165" t="s">
        <v>0</v>
      </c>
      <c r="F4532" s="1165"/>
      <c r="G4532" s="1166"/>
    </row>
    <row r="4533" spans="1:12" ht="16.5" x14ac:dyDescent="0.25">
      <c r="A4533" s="1152" t="s">
        <v>29</v>
      </c>
      <c r="B4533" s="1153"/>
      <c r="C4533" s="1153"/>
      <c r="D4533" s="1153"/>
      <c r="E4533" s="1153"/>
      <c r="F4533" s="1153"/>
      <c r="G4533" s="1154"/>
    </row>
    <row r="4534" spans="1:12" x14ac:dyDescent="0.2">
      <c r="A4534" s="1155" t="s">
        <v>48</v>
      </c>
      <c r="B4534" s="1156"/>
      <c r="C4534" s="1156"/>
      <c r="D4534" s="1156"/>
      <c r="E4534" s="1156"/>
      <c r="F4534" s="1156"/>
      <c r="G4534" s="1157"/>
    </row>
    <row r="4535" spans="1:12" x14ac:dyDescent="0.2">
      <c r="A4535" s="1183" t="s">
        <v>49</v>
      </c>
      <c r="B4535" s="1184"/>
      <c r="C4535" s="1184"/>
      <c r="D4535" s="1184"/>
      <c r="E4535" s="1184"/>
      <c r="F4535" s="1184"/>
      <c r="G4535" s="1185"/>
    </row>
    <row r="4536" spans="1:12" x14ac:dyDescent="0.2">
      <c r="A4536" s="368"/>
      <c r="B4536" s="369"/>
      <c r="C4536" s="370"/>
      <c r="D4536" s="371"/>
      <c r="E4536" s="369"/>
      <c r="F4536" s="372"/>
      <c r="G4536" s="373" t="s">
        <v>20</v>
      </c>
    </row>
    <row r="4537" spans="1:12" x14ac:dyDescent="0.2">
      <c r="A4537" s="374" t="s">
        <v>1</v>
      </c>
      <c r="B4537" s="375"/>
      <c r="C4537" s="14" t="s">
        <v>36</v>
      </c>
      <c r="D4537" s="375"/>
      <c r="E4537" s="343" t="s">
        <v>3962</v>
      </c>
      <c r="F4537" s="376"/>
      <c r="G4537" s="344" t="s">
        <v>3752</v>
      </c>
    </row>
    <row r="4538" spans="1:12" x14ac:dyDescent="0.2">
      <c r="A4538" s="342" t="s">
        <v>8</v>
      </c>
      <c r="B4538" s="377"/>
      <c r="C4538" s="19"/>
      <c r="D4538" s="367"/>
      <c r="E4538" s="1167"/>
      <c r="F4538" s="1168"/>
      <c r="G4538" s="378"/>
    </row>
    <row r="4539" spans="1:12" x14ac:dyDescent="0.2">
      <c r="A4539" s="354" t="s">
        <v>37</v>
      </c>
      <c r="B4539" s="358"/>
      <c r="C4539" s="358"/>
      <c r="D4539" s="358"/>
      <c r="E4539" s="379" t="s">
        <v>46</v>
      </c>
      <c r="F4539" s="380"/>
      <c r="G4539" s="378" t="s">
        <v>50</v>
      </c>
    </row>
    <row r="4540" spans="1:12" x14ac:dyDescent="0.2">
      <c r="A4540" s="368"/>
      <c r="B4540" s="369"/>
      <c r="C4540" s="370"/>
      <c r="D4540" s="370"/>
      <c r="E4540" s="1169"/>
      <c r="F4540" s="1170"/>
      <c r="G4540" s="381"/>
    </row>
    <row r="4541" spans="1:12" ht="26.25" thickBot="1" x14ac:dyDescent="0.25">
      <c r="A4541" s="210" t="s">
        <v>47</v>
      </c>
      <c r="B4541" s="28" t="s">
        <v>23</v>
      </c>
      <c r="C4541" s="28" t="s">
        <v>34</v>
      </c>
      <c r="D4541" s="110" t="s">
        <v>53</v>
      </c>
      <c r="E4541" s="114" t="s">
        <v>54</v>
      </c>
      <c r="F4541" s="111" t="s">
        <v>55</v>
      </c>
      <c r="G4541" s="112" t="s">
        <v>35</v>
      </c>
    </row>
    <row r="4542" spans="1:12" ht="13.5" thickTop="1" x14ac:dyDescent="0.2">
      <c r="A4542" s="345">
        <v>1</v>
      </c>
      <c r="B4542" s="389"/>
      <c r="C4542" s="352" t="s">
        <v>149</v>
      </c>
      <c r="D4542" s="365" t="s">
        <v>3912</v>
      </c>
      <c r="E4542" s="390">
        <v>2</v>
      </c>
      <c r="F4542" s="432">
        <v>57.5</v>
      </c>
      <c r="G4542" s="353">
        <f>F4542*E4542</f>
        <v>115</v>
      </c>
    </row>
    <row r="4543" spans="1:12" x14ac:dyDescent="0.2">
      <c r="A4543" s="345">
        <f>A4542+1</f>
        <v>2</v>
      </c>
      <c r="B4543" s="389"/>
      <c r="C4543" s="352" t="s">
        <v>149</v>
      </c>
      <c r="D4543" s="357" t="s">
        <v>3868</v>
      </c>
      <c r="E4543" s="390">
        <v>2</v>
      </c>
      <c r="F4543" s="432">
        <v>66.5</v>
      </c>
      <c r="G4543" s="353">
        <f t="shared" ref="G4543:G4572" si="57">F4543*E4543</f>
        <v>133</v>
      </c>
      <c r="J4543" s="2">
        <v>1.84</v>
      </c>
      <c r="K4543" s="214">
        <v>189</v>
      </c>
      <c r="L4543" s="164">
        <f>K4543*J4543</f>
        <v>347.76</v>
      </c>
    </row>
    <row r="4544" spans="1:12" x14ac:dyDescent="0.2">
      <c r="A4544" s="345">
        <f t="shared" ref="A4544:A4572" si="58">A4543+1</f>
        <v>3</v>
      </c>
      <c r="B4544" s="389"/>
      <c r="C4544" s="352" t="s">
        <v>149</v>
      </c>
      <c r="D4544" s="357" t="s">
        <v>3913</v>
      </c>
      <c r="E4544" s="388">
        <v>2</v>
      </c>
      <c r="F4544" s="560">
        <v>66.5</v>
      </c>
      <c r="G4544" s="353">
        <f t="shared" si="57"/>
        <v>133</v>
      </c>
      <c r="J4544" s="2">
        <v>1.71</v>
      </c>
      <c r="K4544" s="214">
        <v>189</v>
      </c>
      <c r="L4544" s="164">
        <f t="shared" ref="L4544:L4546" si="59">K4544*J4544</f>
        <v>323.19</v>
      </c>
    </row>
    <row r="4545" spans="1:14" x14ac:dyDescent="0.2">
      <c r="A4545" s="345">
        <f t="shared" si="58"/>
        <v>4</v>
      </c>
      <c r="B4545" s="389"/>
      <c r="C4545" s="352" t="s">
        <v>149</v>
      </c>
      <c r="D4545" s="357" t="s">
        <v>3914</v>
      </c>
      <c r="E4545" s="390">
        <v>2</v>
      </c>
      <c r="F4545" s="432">
        <v>69.95</v>
      </c>
      <c r="G4545" s="353">
        <f t="shared" si="57"/>
        <v>139.9</v>
      </c>
      <c r="J4545" s="2">
        <v>1.56</v>
      </c>
      <c r="K4545" s="214">
        <v>189</v>
      </c>
      <c r="L4545" s="164">
        <f t="shared" si="59"/>
        <v>294.84000000000003</v>
      </c>
    </row>
    <row r="4546" spans="1:14" x14ac:dyDescent="0.2">
      <c r="A4546" s="345">
        <f t="shared" si="58"/>
        <v>5</v>
      </c>
      <c r="B4546" s="389"/>
      <c r="C4546" s="352" t="s">
        <v>1461</v>
      </c>
      <c r="D4546" s="357" t="s">
        <v>1668</v>
      </c>
      <c r="E4546" s="390">
        <v>6.68</v>
      </c>
      <c r="F4546" s="432">
        <v>189</v>
      </c>
      <c r="G4546" s="353">
        <f t="shared" si="57"/>
        <v>1262.52</v>
      </c>
      <c r="J4546" s="411">
        <v>1.57</v>
      </c>
      <c r="K4546" s="418">
        <v>189</v>
      </c>
      <c r="L4546" s="164">
        <f t="shared" si="59"/>
        <v>296.73</v>
      </c>
    </row>
    <row r="4547" spans="1:14" x14ac:dyDescent="0.2">
      <c r="A4547" s="345">
        <f t="shared" si="58"/>
        <v>6</v>
      </c>
      <c r="B4547" s="389"/>
      <c r="C4547" s="352" t="s">
        <v>1461</v>
      </c>
      <c r="D4547" s="364" t="s">
        <v>1465</v>
      </c>
      <c r="E4547" s="390">
        <v>5.41</v>
      </c>
      <c r="F4547" s="432">
        <v>189</v>
      </c>
      <c r="G4547" s="353">
        <f t="shared" si="57"/>
        <v>1022.49</v>
      </c>
      <c r="J4547" s="2">
        <f>SUM(J4543:J4546)</f>
        <v>6.68</v>
      </c>
      <c r="L4547" s="164">
        <f>SUM(L4543:L4546)</f>
        <v>1262.52</v>
      </c>
    </row>
    <row r="4548" spans="1:14" x14ac:dyDescent="0.2">
      <c r="A4548" s="345">
        <f t="shared" si="58"/>
        <v>7</v>
      </c>
      <c r="B4548" s="391"/>
      <c r="C4548" s="352" t="s">
        <v>1461</v>
      </c>
      <c r="D4548" s="365" t="s">
        <v>1462</v>
      </c>
      <c r="E4548" s="388">
        <v>3</v>
      </c>
      <c r="F4548" s="560">
        <v>254</v>
      </c>
      <c r="G4548" s="353">
        <f t="shared" si="57"/>
        <v>762</v>
      </c>
    </row>
    <row r="4549" spans="1:14" x14ac:dyDescent="0.2">
      <c r="A4549" s="345">
        <f t="shared" si="58"/>
        <v>8</v>
      </c>
      <c r="B4549" s="382"/>
      <c r="C4549" s="352" t="s">
        <v>1461</v>
      </c>
      <c r="D4549" s="365" t="s">
        <v>298</v>
      </c>
      <c r="E4549" s="395">
        <v>0.96499999999999997</v>
      </c>
      <c r="F4549" s="432">
        <v>297</v>
      </c>
      <c r="G4549" s="353">
        <f t="shared" si="57"/>
        <v>286.60500000000002</v>
      </c>
    </row>
    <row r="4550" spans="1:14" x14ac:dyDescent="0.2">
      <c r="A4550" s="345">
        <f t="shared" si="58"/>
        <v>9</v>
      </c>
      <c r="B4550" s="394"/>
      <c r="C4550" s="352" t="s">
        <v>149</v>
      </c>
      <c r="D4550" s="411" t="s">
        <v>2435</v>
      </c>
      <c r="E4550" s="395">
        <v>2</v>
      </c>
      <c r="F4550" s="561">
        <v>186</v>
      </c>
      <c r="G4550" s="353">
        <f t="shared" si="57"/>
        <v>372</v>
      </c>
      <c r="J4550" s="2">
        <v>1.83</v>
      </c>
      <c r="K4550" s="214">
        <v>189</v>
      </c>
      <c r="L4550" s="164">
        <f>K4550*J4550</f>
        <v>345.87</v>
      </c>
    </row>
    <row r="4551" spans="1:14" x14ac:dyDescent="0.2">
      <c r="A4551" s="345">
        <f t="shared" si="58"/>
        <v>10</v>
      </c>
      <c r="B4551" s="394"/>
      <c r="C4551" s="352" t="s">
        <v>1476</v>
      </c>
      <c r="D4551" s="365" t="s">
        <v>3865</v>
      </c>
      <c r="E4551" s="395">
        <v>2</v>
      </c>
      <c r="F4551" s="432">
        <v>275</v>
      </c>
      <c r="G4551" s="353">
        <f t="shared" si="57"/>
        <v>550</v>
      </c>
      <c r="H4551" s="215">
        <f>SUM(G4542:G4551)</f>
        <v>4776.5149999999994</v>
      </c>
      <c r="J4551" s="2">
        <v>1.87</v>
      </c>
      <c r="K4551" s="214">
        <v>189</v>
      </c>
      <c r="L4551" s="164">
        <f t="shared" ref="L4551:L4552" si="60">K4551*J4551</f>
        <v>353.43</v>
      </c>
    </row>
    <row r="4552" spans="1:14" x14ac:dyDescent="0.2">
      <c r="A4552" s="345">
        <f t="shared" si="58"/>
        <v>11</v>
      </c>
      <c r="B4552" s="397"/>
      <c r="C4552" s="352" t="s">
        <v>1541</v>
      </c>
      <c r="D4552" s="357" t="s">
        <v>3866</v>
      </c>
      <c r="E4552" s="398">
        <v>8</v>
      </c>
      <c r="F4552" s="432">
        <v>1350</v>
      </c>
      <c r="G4552" s="353">
        <f t="shared" si="57"/>
        <v>10800</v>
      </c>
      <c r="J4552" s="2">
        <v>1.71</v>
      </c>
      <c r="K4552" s="214">
        <v>189</v>
      </c>
      <c r="L4552" s="164">
        <f t="shared" si="60"/>
        <v>323.19</v>
      </c>
    </row>
    <row r="4553" spans="1:14" x14ac:dyDescent="0.2">
      <c r="A4553" s="345">
        <f t="shared" si="58"/>
        <v>12</v>
      </c>
      <c r="B4553" s="397"/>
      <c r="C4553" s="352" t="s">
        <v>1461</v>
      </c>
      <c r="D4553" s="365" t="s">
        <v>1512</v>
      </c>
      <c r="E4553" s="398">
        <v>10</v>
      </c>
      <c r="F4553" s="432">
        <v>125</v>
      </c>
      <c r="G4553" s="353">
        <f t="shared" si="57"/>
        <v>1250</v>
      </c>
      <c r="J4553" s="2">
        <f>SUM(J4550:J4552)</f>
        <v>5.41</v>
      </c>
      <c r="L4553" s="164">
        <f>SUM(L4550:L4552)</f>
        <v>1022.49</v>
      </c>
    </row>
    <row r="4554" spans="1:14" x14ac:dyDescent="0.2">
      <c r="A4554" s="345">
        <f t="shared" si="58"/>
        <v>13</v>
      </c>
      <c r="B4554" s="397"/>
      <c r="C4554" s="352" t="s">
        <v>1461</v>
      </c>
      <c r="D4554" s="357" t="s">
        <v>251</v>
      </c>
      <c r="E4554" s="395">
        <v>8</v>
      </c>
      <c r="F4554" s="432">
        <v>100</v>
      </c>
      <c r="G4554" s="353">
        <f t="shared" si="57"/>
        <v>800</v>
      </c>
      <c r="L4554" s="164"/>
    </row>
    <row r="4555" spans="1:14" x14ac:dyDescent="0.2">
      <c r="A4555" s="345">
        <f t="shared" si="58"/>
        <v>14</v>
      </c>
      <c r="B4555" s="382"/>
      <c r="C4555" s="352" t="s">
        <v>1461</v>
      </c>
      <c r="D4555" s="365" t="s">
        <v>1477</v>
      </c>
      <c r="E4555" s="388">
        <v>7</v>
      </c>
      <c r="F4555" s="432">
        <v>125</v>
      </c>
      <c r="G4555" s="353">
        <f t="shared" si="57"/>
        <v>875</v>
      </c>
    </row>
    <row r="4556" spans="1:14" x14ac:dyDescent="0.2">
      <c r="A4556" s="345">
        <f t="shared" si="58"/>
        <v>15</v>
      </c>
      <c r="B4556" s="382"/>
      <c r="C4556" s="352" t="s">
        <v>1461</v>
      </c>
      <c r="D4556" s="365" t="s">
        <v>1513</v>
      </c>
      <c r="E4556" s="398">
        <v>6</v>
      </c>
      <c r="F4556" s="561">
        <v>25</v>
      </c>
      <c r="G4556" s="353">
        <f t="shared" si="57"/>
        <v>150</v>
      </c>
      <c r="J4556" s="2">
        <f>0.5*6</f>
        <v>3</v>
      </c>
      <c r="K4556" s="214">
        <v>254</v>
      </c>
      <c r="L4556" s="164">
        <f>K4556*J4556</f>
        <v>762</v>
      </c>
      <c r="N4556" s="2">
        <f>127*6</f>
        <v>762</v>
      </c>
    </row>
    <row r="4557" spans="1:14" x14ac:dyDescent="0.2">
      <c r="A4557" s="345">
        <f t="shared" si="58"/>
        <v>16</v>
      </c>
      <c r="B4557" s="389"/>
      <c r="C4557" s="352" t="s">
        <v>1461</v>
      </c>
      <c r="D4557" s="365" t="s">
        <v>1480</v>
      </c>
      <c r="E4557" s="395">
        <v>12</v>
      </c>
      <c r="F4557" s="561">
        <v>120</v>
      </c>
      <c r="G4557" s="353">
        <f t="shared" si="57"/>
        <v>1440</v>
      </c>
    </row>
    <row r="4558" spans="1:14" x14ac:dyDescent="0.2">
      <c r="A4558" s="345">
        <f t="shared" si="58"/>
        <v>17</v>
      </c>
      <c r="B4558" s="389"/>
      <c r="C4558" s="352" t="s">
        <v>1461</v>
      </c>
      <c r="D4558" s="365" t="s">
        <v>1662</v>
      </c>
      <c r="E4558" s="395">
        <v>7</v>
      </c>
      <c r="F4558" s="561">
        <v>120</v>
      </c>
      <c r="G4558" s="353">
        <f t="shared" si="57"/>
        <v>840</v>
      </c>
    </row>
    <row r="4559" spans="1:14" x14ac:dyDescent="0.2">
      <c r="A4559" s="345">
        <f t="shared" si="58"/>
        <v>18</v>
      </c>
      <c r="B4559" s="389"/>
      <c r="C4559" s="352" t="s">
        <v>1461</v>
      </c>
      <c r="D4559" s="357" t="s">
        <v>1481</v>
      </c>
      <c r="E4559" s="395">
        <v>8</v>
      </c>
      <c r="F4559" s="561">
        <v>170</v>
      </c>
      <c r="G4559" s="353">
        <f t="shared" si="57"/>
        <v>1360</v>
      </c>
    </row>
    <row r="4560" spans="1:14" x14ac:dyDescent="0.2">
      <c r="A4560" s="345">
        <f t="shared" si="58"/>
        <v>19</v>
      </c>
      <c r="B4560" s="382"/>
      <c r="C4560" s="352" t="s">
        <v>1461</v>
      </c>
      <c r="D4560" s="365" t="s">
        <v>1515</v>
      </c>
      <c r="E4560" s="390">
        <v>7</v>
      </c>
      <c r="F4560" s="561">
        <v>130</v>
      </c>
      <c r="G4560" s="353">
        <f t="shared" si="57"/>
        <v>910</v>
      </c>
    </row>
    <row r="4561" spans="1:8" x14ac:dyDescent="0.2">
      <c r="A4561" s="345">
        <f t="shared" si="58"/>
        <v>20</v>
      </c>
      <c r="B4561" s="382"/>
      <c r="C4561" s="352" t="s">
        <v>1461</v>
      </c>
      <c r="D4561" s="357" t="s">
        <v>1655</v>
      </c>
      <c r="E4561" s="395">
        <v>1</v>
      </c>
      <c r="F4561" s="561">
        <v>260</v>
      </c>
      <c r="G4561" s="353">
        <f t="shared" si="57"/>
        <v>260</v>
      </c>
    </row>
    <row r="4562" spans="1:8" x14ac:dyDescent="0.2">
      <c r="A4562" s="345">
        <f t="shared" si="58"/>
        <v>21</v>
      </c>
      <c r="B4562" s="382"/>
      <c r="C4562" s="352" t="s">
        <v>1461</v>
      </c>
      <c r="D4562" s="357" t="s">
        <v>1479</v>
      </c>
      <c r="E4562" s="395">
        <v>2</v>
      </c>
      <c r="F4562" s="561">
        <v>110</v>
      </c>
      <c r="G4562" s="353">
        <f t="shared" si="57"/>
        <v>220</v>
      </c>
    </row>
    <row r="4563" spans="1:8" x14ac:dyDescent="0.2">
      <c r="A4563" s="345">
        <f t="shared" si="58"/>
        <v>22</v>
      </c>
      <c r="B4563" s="382"/>
      <c r="C4563" s="352" t="s">
        <v>1461</v>
      </c>
      <c r="D4563" s="357" t="s">
        <v>1654</v>
      </c>
      <c r="E4563" s="395">
        <v>7</v>
      </c>
      <c r="F4563" s="561">
        <v>135</v>
      </c>
      <c r="G4563" s="353">
        <f t="shared" si="57"/>
        <v>945</v>
      </c>
    </row>
    <row r="4564" spans="1:8" x14ac:dyDescent="0.2">
      <c r="A4564" s="345">
        <f t="shared" si="58"/>
        <v>23</v>
      </c>
      <c r="B4564" s="382"/>
      <c r="C4564" s="352" t="s">
        <v>1461</v>
      </c>
      <c r="D4564" s="365" t="s">
        <v>3867</v>
      </c>
      <c r="E4564" s="395">
        <v>2</v>
      </c>
      <c r="F4564" s="561">
        <v>170</v>
      </c>
      <c r="G4564" s="353">
        <f t="shared" si="57"/>
        <v>340</v>
      </c>
    </row>
    <row r="4565" spans="1:8" x14ac:dyDescent="0.2">
      <c r="A4565" s="345">
        <f t="shared" si="58"/>
        <v>24</v>
      </c>
      <c r="B4565" s="382"/>
      <c r="C4565" s="352" t="s">
        <v>1461</v>
      </c>
      <c r="D4565" s="365" t="s">
        <v>1478</v>
      </c>
      <c r="E4565" s="395">
        <v>5</v>
      </c>
      <c r="F4565" s="561">
        <v>90</v>
      </c>
      <c r="G4565" s="353">
        <f t="shared" si="57"/>
        <v>450</v>
      </c>
      <c r="H4565" s="5">
        <v>25416.52</v>
      </c>
    </row>
    <row r="4566" spans="1:8" x14ac:dyDescent="0.2">
      <c r="A4566" s="345">
        <f t="shared" si="58"/>
        <v>25</v>
      </c>
      <c r="B4566" s="382"/>
      <c r="C4566" s="352" t="s">
        <v>1461</v>
      </c>
      <c r="D4566" s="365" t="s">
        <v>1483</v>
      </c>
      <c r="E4566" s="395">
        <v>6</v>
      </c>
      <c r="F4566" s="561">
        <v>60</v>
      </c>
      <c r="G4566" s="353">
        <f t="shared" si="57"/>
        <v>360</v>
      </c>
    </row>
    <row r="4567" spans="1:8" x14ac:dyDescent="0.2">
      <c r="A4567" s="345">
        <f t="shared" si="58"/>
        <v>26</v>
      </c>
      <c r="B4567" s="382"/>
      <c r="C4567" s="352" t="s">
        <v>1461</v>
      </c>
      <c r="D4567" s="357" t="s">
        <v>2228</v>
      </c>
      <c r="E4567" s="388">
        <v>6</v>
      </c>
      <c r="F4567" s="432">
        <v>70</v>
      </c>
      <c r="G4567" s="353">
        <f t="shared" si="57"/>
        <v>420</v>
      </c>
    </row>
    <row r="4568" spans="1:8" x14ac:dyDescent="0.2">
      <c r="A4568" s="345">
        <f t="shared" si="58"/>
        <v>27</v>
      </c>
      <c r="B4568" s="382"/>
      <c r="C4568" s="352" t="s">
        <v>1461</v>
      </c>
      <c r="D4568" s="357" t="s">
        <v>1833</v>
      </c>
      <c r="E4568" s="398">
        <v>10.822900000000001</v>
      </c>
      <c r="F4568" s="432">
        <v>65</v>
      </c>
      <c r="G4568" s="353">
        <f t="shared" si="57"/>
        <v>703.48850000000004</v>
      </c>
    </row>
    <row r="4569" spans="1:8" x14ac:dyDescent="0.2">
      <c r="A4569" s="345">
        <f t="shared" si="58"/>
        <v>28</v>
      </c>
      <c r="B4569" s="382"/>
      <c r="C4569" s="352" t="s">
        <v>1461</v>
      </c>
      <c r="D4569" s="364" t="s">
        <v>2231</v>
      </c>
      <c r="E4569" s="390">
        <v>10</v>
      </c>
      <c r="F4569" s="432">
        <v>170</v>
      </c>
      <c r="G4569" s="353">
        <f t="shared" si="57"/>
        <v>1700</v>
      </c>
    </row>
    <row r="4570" spans="1:8" x14ac:dyDescent="0.2">
      <c r="A4570" s="345">
        <f t="shared" si="58"/>
        <v>29</v>
      </c>
      <c r="B4570" s="382"/>
      <c r="C4570" s="352" t="s">
        <v>1461</v>
      </c>
      <c r="D4570" s="365" t="s">
        <v>2232</v>
      </c>
      <c r="E4570" s="390">
        <v>10</v>
      </c>
      <c r="F4570" s="432">
        <v>280</v>
      </c>
      <c r="G4570" s="353">
        <f t="shared" si="57"/>
        <v>2800</v>
      </c>
    </row>
    <row r="4571" spans="1:8" x14ac:dyDescent="0.2">
      <c r="A4571" s="345">
        <f t="shared" si="58"/>
        <v>30</v>
      </c>
      <c r="B4571" s="382"/>
      <c r="C4571" s="352" t="s">
        <v>1461</v>
      </c>
      <c r="D4571" s="365" t="s">
        <v>1870</v>
      </c>
      <c r="E4571" s="404">
        <v>10</v>
      </c>
      <c r="F4571" s="562">
        <v>170</v>
      </c>
      <c r="G4571" s="353">
        <f t="shared" si="57"/>
        <v>1700</v>
      </c>
    </row>
    <row r="4572" spans="1:8" x14ac:dyDescent="0.2">
      <c r="A4572" s="345">
        <f t="shared" si="58"/>
        <v>31</v>
      </c>
      <c r="B4572" s="382"/>
      <c r="C4572" s="352" t="s">
        <v>1461</v>
      </c>
      <c r="D4572" s="357" t="s">
        <v>2234</v>
      </c>
      <c r="E4572" s="388">
        <v>10</v>
      </c>
      <c r="F4572" s="563">
        <v>190</v>
      </c>
      <c r="G4572" s="353">
        <f t="shared" si="57"/>
        <v>1900</v>
      </c>
    </row>
    <row r="4573" spans="1:8" x14ac:dyDescent="0.2">
      <c r="A4573" s="345" t="s">
        <v>8</v>
      </c>
      <c r="B4573" s="382"/>
      <c r="C4573" s="352"/>
      <c r="D4573" s="365"/>
      <c r="E4573" s="388"/>
      <c r="F4573" s="387"/>
      <c r="G4573" s="353" t="s">
        <v>8</v>
      </c>
    </row>
    <row r="4574" spans="1:8" x14ac:dyDescent="0.2">
      <c r="A4574" s="566"/>
      <c r="B4574" s="382"/>
      <c r="C4574" s="352"/>
      <c r="D4574" s="364"/>
      <c r="E4574" s="388" t="s">
        <v>8</v>
      </c>
      <c r="F4574" s="577"/>
      <c r="G4574" s="353" t="s">
        <v>8</v>
      </c>
    </row>
    <row r="4575" spans="1:8" ht="13.5" thickBot="1" x14ac:dyDescent="0.25">
      <c r="A4575" s="564"/>
      <c r="B4575" s="408"/>
      <c r="C4575" s="409"/>
      <c r="D4575" s="409"/>
      <c r="E4575" s="408"/>
      <c r="F4575" s="49" t="s">
        <v>15</v>
      </c>
      <c r="G4575" s="213">
        <f>SUM(G4542:G4574)</f>
        <v>35000.003499999999</v>
      </c>
    </row>
    <row r="4576" spans="1:8" ht="13.5" thickTop="1" x14ac:dyDescent="0.2">
      <c r="A4576" s="1149" t="s">
        <v>3862</v>
      </c>
      <c r="B4576" s="1186"/>
      <c r="C4576" s="1186"/>
      <c r="D4576" s="1186"/>
      <c r="E4576" s="1186"/>
      <c r="F4576" s="1186"/>
      <c r="G4576" s="1187"/>
    </row>
    <row r="4577" spans="1:7" ht="13.5" thickBot="1" x14ac:dyDescent="0.25">
      <c r="A4577" s="359"/>
      <c r="B4577" s="355"/>
      <c r="C4577" s="355"/>
      <c r="D4577" s="360"/>
      <c r="E4577" s="355"/>
      <c r="F4577" s="361"/>
      <c r="G4577" s="362"/>
    </row>
    <row r="4578" spans="1:7" ht="13.5" thickTop="1" x14ac:dyDescent="0.2">
      <c r="A4578" s="1176"/>
      <c r="B4578" s="1177"/>
      <c r="C4578" s="1177"/>
      <c r="D4578" s="414" t="s">
        <v>11</v>
      </c>
      <c r="E4578" s="1178" t="s">
        <v>12</v>
      </c>
      <c r="F4578" s="1178"/>
      <c r="G4578" s="1179"/>
    </row>
    <row r="4579" spans="1:7" x14ac:dyDescent="0.2">
      <c r="A4579" s="1161" t="s">
        <v>17</v>
      </c>
      <c r="B4579" s="1162"/>
      <c r="C4579" s="1162"/>
      <c r="D4579" s="415"/>
      <c r="E4579" s="1180"/>
      <c r="F4579" s="1181"/>
      <c r="G4579" s="1182"/>
    </row>
    <row r="4580" spans="1:7" x14ac:dyDescent="0.2">
      <c r="A4580" s="1161" t="s">
        <v>38</v>
      </c>
      <c r="B4580" s="1162"/>
      <c r="C4580" s="1162"/>
      <c r="D4580" s="73" t="s">
        <v>478</v>
      </c>
      <c r="E4580" s="1139" t="s">
        <v>142</v>
      </c>
      <c r="F4580" s="1139"/>
      <c r="G4580" s="1140"/>
    </row>
    <row r="4581" spans="1:7" ht="13.5" thickBot="1" x14ac:dyDescent="0.25">
      <c r="A4581" s="1163" t="s">
        <v>39</v>
      </c>
      <c r="B4581" s="1164"/>
      <c r="C4581" s="1164"/>
      <c r="D4581" s="565" t="s">
        <v>479</v>
      </c>
      <c r="E4581" s="1165" t="s">
        <v>0</v>
      </c>
      <c r="F4581" s="1165"/>
      <c r="G4581" s="1166"/>
    </row>
    <row r="4582" spans="1:7" ht="16.5" x14ac:dyDescent="0.25">
      <c r="A4582" s="1152" t="s">
        <v>29</v>
      </c>
      <c r="B4582" s="1153"/>
      <c r="C4582" s="1153"/>
      <c r="D4582" s="1153"/>
      <c r="E4582" s="1153"/>
      <c r="F4582" s="1153"/>
      <c r="G4582" s="1154"/>
    </row>
    <row r="4583" spans="1:7" x14ac:dyDescent="0.2">
      <c r="A4583" s="1155" t="s">
        <v>48</v>
      </c>
      <c r="B4583" s="1156"/>
      <c r="C4583" s="1156"/>
      <c r="D4583" s="1156"/>
      <c r="E4583" s="1156"/>
      <c r="F4583" s="1156"/>
      <c r="G4583" s="1157"/>
    </row>
    <row r="4584" spans="1:7" x14ac:dyDescent="0.2">
      <c r="A4584" s="1183" t="s">
        <v>49</v>
      </c>
      <c r="B4584" s="1184"/>
      <c r="C4584" s="1184"/>
      <c r="D4584" s="1184"/>
      <c r="E4584" s="1184"/>
      <c r="F4584" s="1184"/>
      <c r="G4584" s="1185"/>
    </row>
    <row r="4585" spans="1:7" x14ac:dyDescent="0.2">
      <c r="A4585" s="368"/>
      <c r="B4585" s="369"/>
      <c r="C4585" s="370"/>
      <c r="D4585" s="371"/>
      <c r="E4585" s="369"/>
      <c r="F4585" s="372"/>
      <c r="G4585" s="373" t="s">
        <v>20</v>
      </c>
    </row>
    <row r="4586" spans="1:7" x14ac:dyDescent="0.2">
      <c r="A4586" s="374" t="s">
        <v>1</v>
      </c>
      <c r="B4586" s="375"/>
      <c r="C4586" s="14" t="s">
        <v>36</v>
      </c>
      <c r="D4586" s="375"/>
      <c r="E4586" s="343" t="s">
        <v>3892</v>
      </c>
      <c r="F4586" s="376"/>
      <c r="G4586" s="344" t="s">
        <v>3890</v>
      </c>
    </row>
    <row r="4587" spans="1:7" x14ac:dyDescent="0.2">
      <c r="A4587" s="342" t="s">
        <v>8</v>
      </c>
      <c r="B4587" s="377"/>
      <c r="C4587" s="19"/>
      <c r="D4587" s="367"/>
      <c r="E4587" s="1167"/>
      <c r="F4587" s="1168"/>
      <c r="G4587" s="378"/>
    </row>
    <row r="4588" spans="1:7" x14ac:dyDescent="0.2">
      <c r="A4588" s="354" t="s">
        <v>37</v>
      </c>
      <c r="B4588" s="358"/>
      <c r="C4588" s="358"/>
      <c r="D4588" s="358"/>
      <c r="E4588" s="379" t="s">
        <v>46</v>
      </c>
      <c r="F4588" s="380"/>
      <c r="G4588" s="378" t="s">
        <v>50</v>
      </c>
    </row>
    <row r="4589" spans="1:7" x14ac:dyDescent="0.2">
      <c r="A4589" s="368"/>
      <c r="B4589" s="369"/>
      <c r="C4589" s="370"/>
      <c r="D4589" s="370"/>
      <c r="E4589" s="1169"/>
      <c r="F4589" s="1170"/>
      <c r="G4589" s="381"/>
    </row>
    <row r="4590" spans="1:7" ht="26.25" thickBot="1" x14ac:dyDescent="0.25">
      <c r="A4590" s="210" t="s">
        <v>47</v>
      </c>
      <c r="B4590" s="28" t="s">
        <v>23</v>
      </c>
      <c r="C4590" s="28" t="s">
        <v>34</v>
      </c>
      <c r="D4590" s="110" t="s">
        <v>53</v>
      </c>
      <c r="E4590" s="114" t="s">
        <v>54</v>
      </c>
      <c r="F4590" s="111" t="s">
        <v>55</v>
      </c>
      <c r="G4590" s="112" t="s">
        <v>35</v>
      </c>
    </row>
    <row r="4591" spans="1:7" ht="13.5" thickTop="1" x14ac:dyDescent="0.2">
      <c r="A4591" s="345">
        <v>1</v>
      </c>
      <c r="B4591" s="389"/>
      <c r="C4591" s="352" t="s">
        <v>149</v>
      </c>
      <c r="D4591" s="365" t="s">
        <v>425</v>
      </c>
      <c r="E4591" s="751">
        <v>1000</v>
      </c>
      <c r="F4591" s="432">
        <v>200</v>
      </c>
      <c r="G4591" s="353">
        <f>F4591*E4591</f>
        <v>200000</v>
      </c>
    </row>
    <row r="4592" spans="1:7" x14ac:dyDescent="0.2">
      <c r="A4592" s="345"/>
      <c r="B4592" s="389"/>
      <c r="C4592" s="352"/>
      <c r="D4592" s="357" t="s">
        <v>358</v>
      </c>
      <c r="E4592" s="390"/>
      <c r="F4592" s="432"/>
      <c r="G4592" s="353"/>
    </row>
    <row r="4593" spans="1:7" x14ac:dyDescent="0.2">
      <c r="A4593" s="345"/>
      <c r="B4593" s="389"/>
      <c r="C4593" s="352"/>
      <c r="D4593" s="357"/>
      <c r="E4593" s="388"/>
      <c r="F4593" s="560"/>
      <c r="G4593" s="353"/>
    </row>
    <row r="4594" spans="1:7" x14ac:dyDescent="0.2">
      <c r="A4594" s="345"/>
      <c r="B4594" s="389"/>
      <c r="C4594" s="352"/>
      <c r="D4594" s="357"/>
      <c r="E4594" s="390"/>
      <c r="F4594" s="432"/>
      <c r="G4594" s="353"/>
    </row>
    <row r="4595" spans="1:7" x14ac:dyDescent="0.2">
      <c r="A4595" s="345"/>
      <c r="B4595" s="389"/>
      <c r="C4595" s="352"/>
      <c r="D4595" s="357"/>
      <c r="E4595" s="390"/>
      <c r="F4595" s="432"/>
      <c r="G4595" s="353"/>
    </row>
    <row r="4596" spans="1:7" x14ac:dyDescent="0.2">
      <c r="A4596" s="345"/>
      <c r="B4596" s="389"/>
      <c r="C4596" s="352"/>
      <c r="D4596" s="364"/>
      <c r="E4596" s="390"/>
      <c r="F4596" s="432"/>
      <c r="G4596" s="353"/>
    </row>
    <row r="4597" spans="1:7" x14ac:dyDescent="0.2">
      <c r="A4597" s="345"/>
      <c r="B4597" s="391"/>
      <c r="C4597" s="352"/>
      <c r="D4597" s="365"/>
      <c r="E4597" s="388"/>
      <c r="F4597" s="560"/>
      <c r="G4597" s="353"/>
    </row>
    <row r="4598" spans="1:7" x14ac:dyDescent="0.2">
      <c r="A4598" s="345"/>
      <c r="B4598" s="382"/>
      <c r="C4598" s="352"/>
      <c r="D4598" s="365"/>
      <c r="E4598" s="395"/>
      <c r="F4598" s="432"/>
      <c r="G4598" s="353"/>
    </row>
    <row r="4599" spans="1:7" x14ac:dyDescent="0.2">
      <c r="A4599" s="345"/>
      <c r="B4599" s="394"/>
      <c r="C4599" s="352"/>
      <c r="D4599" s="411"/>
      <c r="E4599" s="395"/>
      <c r="F4599" s="561"/>
      <c r="G4599" s="353"/>
    </row>
    <row r="4600" spans="1:7" x14ac:dyDescent="0.2">
      <c r="A4600" s="345"/>
      <c r="B4600" s="394"/>
      <c r="C4600" s="352"/>
      <c r="D4600" s="365"/>
      <c r="E4600" s="395"/>
      <c r="F4600" s="432"/>
      <c r="G4600" s="353"/>
    </row>
    <row r="4601" spans="1:7" x14ac:dyDescent="0.2">
      <c r="A4601" s="345"/>
      <c r="B4601" s="397"/>
      <c r="C4601" s="352"/>
      <c r="D4601" s="357"/>
      <c r="E4601" s="398"/>
      <c r="F4601" s="432"/>
      <c r="G4601" s="353"/>
    </row>
    <row r="4602" spans="1:7" x14ac:dyDescent="0.2">
      <c r="A4602" s="345"/>
      <c r="B4602" s="397"/>
      <c r="C4602" s="352"/>
      <c r="D4602" s="365"/>
      <c r="E4602" s="398"/>
      <c r="F4602" s="432"/>
      <c r="G4602" s="353"/>
    </row>
    <row r="4603" spans="1:7" x14ac:dyDescent="0.2">
      <c r="A4603" s="345"/>
      <c r="B4603" s="397"/>
      <c r="C4603" s="352"/>
      <c r="D4603" s="357"/>
      <c r="E4603" s="395"/>
      <c r="F4603" s="432"/>
      <c r="G4603" s="353"/>
    </row>
    <row r="4604" spans="1:7" x14ac:dyDescent="0.2">
      <c r="A4604" s="345"/>
      <c r="B4604" s="382"/>
      <c r="C4604" s="352"/>
      <c r="D4604" s="365"/>
      <c r="E4604" s="388"/>
      <c r="F4604" s="432"/>
      <c r="G4604" s="353"/>
    </row>
    <row r="4605" spans="1:7" x14ac:dyDescent="0.2">
      <c r="A4605" s="345"/>
      <c r="B4605" s="382"/>
      <c r="C4605" s="352"/>
      <c r="D4605" s="365"/>
      <c r="E4605" s="398"/>
      <c r="F4605" s="561"/>
      <c r="G4605" s="353"/>
    </row>
    <row r="4606" spans="1:7" x14ac:dyDescent="0.2">
      <c r="A4606" s="345"/>
      <c r="B4606" s="389"/>
      <c r="C4606" s="352"/>
      <c r="D4606" s="365" t="s">
        <v>150</v>
      </c>
      <c r="E4606" s="395"/>
      <c r="F4606" s="561"/>
      <c r="G4606" s="353"/>
    </row>
    <row r="4607" spans="1:7" x14ac:dyDescent="0.2">
      <c r="A4607" s="345"/>
      <c r="B4607" s="389"/>
      <c r="C4607" s="352"/>
      <c r="D4607" s="365"/>
      <c r="E4607" s="395"/>
      <c r="F4607" s="561"/>
      <c r="G4607" s="353"/>
    </row>
    <row r="4608" spans="1:7" x14ac:dyDescent="0.2">
      <c r="A4608" s="345"/>
      <c r="B4608" s="389"/>
      <c r="C4608" s="352"/>
      <c r="D4608" s="357"/>
      <c r="E4608" s="395"/>
      <c r="F4608" s="561"/>
      <c r="G4608" s="353"/>
    </row>
    <row r="4609" spans="1:7" x14ac:dyDescent="0.2">
      <c r="A4609" s="345"/>
      <c r="B4609" s="382"/>
      <c r="C4609" s="352"/>
      <c r="D4609" s="365"/>
      <c r="E4609" s="390"/>
      <c r="F4609" s="561"/>
      <c r="G4609" s="353"/>
    </row>
    <row r="4610" spans="1:7" x14ac:dyDescent="0.2">
      <c r="A4610" s="345"/>
      <c r="B4610" s="382"/>
      <c r="C4610" s="352"/>
      <c r="D4610" s="357"/>
      <c r="E4610" s="395"/>
      <c r="F4610" s="561"/>
      <c r="G4610" s="353"/>
    </row>
    <row r="4611" spans="1:7" x14ac:dyDescent="0.2">
      <c r="A4611" s="345"/>
      <c r="B4611" s="382"/>
      <c r="C4611" s="352" t="s">
        <v>150</v>
      </c>
      <c r="D4611" s="357"/>
      <c r="E4611" s="395"/>
      <c r="F4611" s="561"/>
      <c r="G4611" s="353"/>
    </row>
    <row r="4612" spans="1:7" x14ac:dyDescent="0.2">
      <c r="A4612" s="345"/>
      <c r="B4612" s="382"/>
      <c r="C4612" s="352"/>
      <c r="D4612" s="357"/>
      <c r="E4612" s="395"/>
      <c r="F4612" s="561"/>
      <c r="G4612" s="353"/>
    </row>
    <row r="4613" spans="1:7" x14ac:dyDescent="0.2">
      <c r="A4613" s="345"/>
      <c r="B4613" s="382"/>
      <c r="C4613" s="352"/>
      <c r="D4613" s="365"/>
      <c r="E4613" s="395"/>
      <c r="F4613" s="561"/>
      <c r="G4613" s="353"/>
    </row>
    <row r="4614" spans="1:7" x14ac:dyDescent="0.2">
      <c r="A4614" s="345"/>
      <c r="B4614" s="382"/>
      <c r="C4614" s="352"/>
      <c r="D4614" s="357" t="s">
        <v>1990</v>
      </c>
      <c r="E4614" s="395"/>
      <c r="F4614" s="561"/>
      <c r="G4614" s="353"/>
    </row>
    <row r="4615" spans="1:7" x14ac:dyDescent="0.2">
      <c r="A4615" s="345"/>
      <c r="B4615" s="382"/>
      <c r="C4615" s="352"/>
      <c r="D4615" s="136"/>
      <c r="E4615" s="395"/>
      <c r="F4615" s="561"/>
      <c r="G4615" s="353"/>
    </row>
    <row r="4616" spans="1:7" x14ac:dyDescent="0.2">
      <c r="A4616" s="345"/>
      <c r="B4616" s="382"/>
      <c r="C4616" s="352"/>
      <c r="D4616" s="136"/>
      <c r="E4616" s="388"/>
      <c r="F4616" s="432"/>
      <c r="G4616" s="353"/>
    </row>
    <row r="4617" spans="1:7" x14ac:dyDescent="0.2">
      <c r="A4617" s="345"/>
      <c r="B4617" s="382"/>
      <c r="C4617" s="352"/>
      <c r="D4617" s="58" t="s">
        <v>380</v>
      </c>
      <c r="E4617" s="398"/>
      <c r="F4617" s="432"/>
      <c r="G4617" s="353"/>
    </row>
    <row r="4618" spans="1:7" x14ac:dyDescent="0.2">
      <c r="A4618" s="345"/>
      <c r="B4618" s="382"/>
      <c r="C4618" s="352"/>
      <c r="D4618" s="873" t="s">
        <v>3893</v>
      </c>
      <c r="E4618" s="390"/>
      <c r="F4618" s="432"/>
      <c r="G4618" s="353"/>
    </row>
    <row r="4619" spans="1:7" x14ac:dyDescent="0.2">
      <c r="A4619" s="345"/>
      <c r="B4619" s="382"/>
      <c r="C4619" s="352"/>
      <c r="D4619" s="1066" t="s">
        <v>8</v>
      </c>
      <c r="E4619" s="390"/>
      <c r="F4619" s="432"/>
      <c r="G4619" s="353"/>
    </row>
    <row r="4620" spans="1:7" x14ac:dyDescent="0.2">
      <c r="A4620" s="345"/>
      <c r="B4620" s="668"/>
      <c r="C4620" s="656"/>
      <c r="D4620" s="1066"/>
      <c r="E4620" s="871"/>
      <c r="F4620" s="816"/>
      <c r="G4620" s="353"/>
    </row>
    <row r="4621" spans="1:7" x14ac:dyDescent="0.2">
      <c r="A4621" s="345"/>
      <c r="B4621" s="382"/>
      <c r="C4621" s="352"/>
      <c r="D4621" s="365"/>
      <c r="E4621" s="404"/>
      <c r="F4621" s="562"/>
      <c r="G4621" s="353"/>
    </row>
    <row r="4622" spans="1:7" x14ac:dyDescent="0.2">
      <c r="A4622" s="345"/>
      <c r="B4622" s="382"/>
      <c r="C4622" s="352"/>
      <c r="D4622" s="357"/>
      <c r="E4622" s="388"/>
      <c r="F4622" s="563"/>
      <c r="G4622" s="353"/>
    </row>
    <row r="4623" spans="1:7" x14ac:dyDescent="0.2">
      <c r="A4623" s="345"/>
      <c r="B4623" s="382"/>
      <c r="C4623" s="352"/>
      <c r="D4623" s="365"/>
      <c r="E4623" s="388"/>
      <c r="F4623" s="387"/>
      <c r="G4623" s="353"/>
    </row>
    <row r="4624" spans="1:7" x14ac:dyDescent="0.2">
      <c r="A4624" s="566"/>
      <c r="B4624" s="382"/>
      <c r="C4624" s="352"/>
      <c r="D4624" s="364"/>
      <c r="E4624" s="388" t="s">
        <v>8</v>
      </c>
      <c r="F4624" s="577"/>
      <c r="G4624" s="353" t="s">
        <v>8</v>
      </c>
    </row>
    <row r="4625" spans="1:11" ht="13.5" thickBot="1" x14ac:dyDescent="0.25">
      <c r="A4625" s="564"/>
      <c r="B4625" s="408"/>
      <c r="C4625" s="409"/>
      <c r="D4625" s="409"/>
      <c r="E4625" s="408"/>
      <c r="F4625" s="49" t="s">
        <v>15</v>
      </c>
      <c r="G4625" s="213">
        <f>SUM(G4591:G4624)</f>
        <v>200000</v>
      </c>
    </row>
    <row r="4626" spans="1:11" ht="13.5" thickTop="1" x14ac:dyDescent="0.2">
      <c r="A4626" s="1149" t="s">
        <v>3891</v>
      </c>
      <c r="B4626" s="1186"/>
      <c r="C4626" s="1186"/>
      <c r="D4626" s="1186"/>
      <c r="E4626" s="1186"/>
      <c r="F4626" s="1186"/>
      <c r="G4626" s="1187"/>
    </row>
    <row r="4627" spans="1:11" ht="13.5" thickBot="1" x14ac:dyDescent="0.25">
      <c r="A4627" s="359"/>
      <c r="B4627" s="355"/>
      <c r="C4627" s="355"/>
      <c r="D4627" s="360"/>
      <c r="E4627" s="355"/>
      <c r="F4627" s="361"/>
      <c r="G4627" s="362"/>
    </row>
    <row r="4628" spans="1:11" ht="13.5" thickTop="1" x14ac:dyDescent="0.2">
      <c r="A4628" s="1176"/>
      <c r="B4628" s="1177"/>
      <c r="C4628" s="1177"/>
      <c r="D4628" s="414" t="s">
        <v>11</v>
      </c>
      <c r="E4628" s="1178" t="s">
        <v>12</v>
      </c>
      <c r="F4628" s="1178"/>
      <c r="G4628" s="1179"/>
    </row>
    <row r="4629" spans="1:11" x14ac:dyDescent="0.2">
      <c r="A4629" s="1161" t="s">
        <v>17</v>
      </c>
      <c r="B4629" s="1162"/>
      <c r="C4629" s="1162"/>
      <c r="D4629" s="415"/>
      <c r="E4629" s="1180"/>
      <c r="F4629" s="1181"/>
      <c r="G4629" s="1182"/>
    </row>
    <row r="4630" spans="1:11" x14ac:dyDescent="0.2">
      <c r="A4630" s="1161" t="s">
        <v>38</v>
      </c>
      <c r="B4630" s="1162"/>
      <c r="C4630" s="1162"/>
      <c r="D4630" s="73" t="s">
        <v>478</v>
      </c>
      <c r="E4630" s="1139" t="s">
        <v>142</v>
      </c>
      <c r="F4630" s="1139"/>
      <c r="G4630" s="1140"/>
    </row>
    <row r="4631" spans="1:11" ht="13.5" thickBot="1" x14ac:dyDescent="0.25">
      <c r="A4631" s="1163" t="s">
        <v>39</v>
      </c>
      <c r="B4631" s="1164"/>
      <c r="C4631" s="1164"/>
      <c r="D4631" s="565" t="s">
        <v>479</v>
      </c>
      <c r="E4631" s="1165" t="s">
        <v>0</v>
      </c>
      <c r="F4631" s="1165"/>
      <c r="G4631" s="1166"/>
      <c r="K4631" s="411" t="s">
        <v>150</v>
      </c>
    </row>
    <row r="4632" spans="1:11" ht="16.5" x14ac:dyDescent="0.25">
      <c r="A4632" s="1152" t="s">
        <v>29</v>
      </c>
      <c r="B4632" s="1153"/>
      <c r="C4632" s="1153"/>
      <c r="D4632" s="1153"/>
      <c r="E4632" s="1153"/>
      <c r="F4632" s="1153"/>
      <c r="G4632" s="1154"/>
    </row>
    <row r="4633" spans="1:11" x14ac:dyDescent="0.2">
      <c r="A4633" s="1155" t="s">
        <v>48</v>
      </c>
      <c r="B4633" s="1156"/>
      <c r="C4633" s="1156"/>
      <c r="D4633" s="1156"/>
      <c r="E4633" s="1156"/>
      <c r="F4633" s="1156"/>
      <c r="G4633" s="1157"/>
    </row>
    <row r="4634" spans="1:11" x14ac:dyDescent="0.2">
      <c r="A4634" s="1183" t="s">
        <v>49</v>
      </c>
      <c r="B4634" s="1184"/>
      <c r="C4634" s="1184"/>
      <c r="D4634" s="1184"/>
      <c r="E4634" s="1184"/>
      <c r="F4634" s="1184"/>
      <c r="G4634" s="1185"/>
    </row>
    <row r="4635" spans="1:11" x14ac:dyDescent="0.2">
      <c r="A4635" s="368"/>
      <c r="B4635" s="369"/>
      <c r="C4635" s="370"/>
      <c r="D4635" s="371"/>
      <c r="E4635" s="369"/>
      <c r="F4635" s="372"/>
      <c r="G4635" s="373" t="s">
        <v>411</v>
      </c>
    </row>
    <row r="4636" spans="1:11" x14ac:dyDescent="0.2">
      <c r="A4636" s="374" t="s">
        <v>1</v>
      </c>
      <c r="B4636" s="375"/>
      <c r="C4636" s="14" t="s">
        <v>36</v>
      </c>
      <c r="D4636" s="375"/>
      <c r="E4636" s="343" t="s">
        <v>3955</v>
      </c>
      <c r="F4636" s="376"/>
      <c r="G4636" s="344" t="s">
        <v>3906</v>
      </c>
    </row>
    <row r="4637" spans="1:11" x14ac:dyDescent="0.2">
      <c r="A4637" s="342" t="s">
        <v>8</v>
      </c>
      <c r="B4637" s="377"/>
      <c r="C4637" s="19"/>
      <c r="D4637" s="367"/>
      <c r="E4637" s="1167"/>
      <c r="F4637" s="1168"/>
      <c r="G4637" s="378"/>
    </row>
    <row r="4638" spans="1:11" x14ac:dyDescent="0.2">
      <c r="A4638" s="354" t="s">
        <v>37</v>
      </c>
      <c r="B4638" s="358"/>
      <c r="C4638" s="358"/>
      <c r="D4638" s="358"/>
      <c r="E4638" s="379" t="s">
        <v>46</v>
      </c>
      <c r="F4638" s="380"/>
      <c r="G4638" s="378" t="s">
        <v>50</v>
      </c>
    </row>
    <row r="4639" spans="1:11" x14ac:dyDescent="0.2">
      <c r="A4639" s="368"/>
      <c r="B4639" s="369"/>
      <c r="C4639" s="370"/>
      <c r="D4639" s="370"/>
      <c r="E4639" s="1169"/>
      <c r="F4639" s="1170"/>
      <c r="G4639" s="381"/>
    </row>
    <row r="4640" spans="1:11" ht="26.25" thickBot="1" x14ac:dyDescent="0.25">
      <c r="A4640" s="210" t="s">
        <v>47</v>
      </c>
      <c r="B4640" s="28" t="s">
        <v>23</v>
      </c>
      <c r="C4640" s="28" t="s">
        <v>34</v>
      </c>
      <c r="D4640" s="110" t="s">
        <v>53</v>
      </c>
      <c r="E4640" s="114" t="s">
        <v>54</v>
      </c>
      <c r="F4640" s="111" t="s">
        <v>55</v>
      </c>
      <c r="G4640" s="112" t="s">
        <v>35</v>
      </c>
    </row>
    <row r="4641" spans="1:16" ht="13.5" thickTop="1" x14ac:dyDescent="0.2">
      <c r="A4641" s="345">
        <v>1</v>
      </c>
      <c r="B4641" s="389"/>
      <c r="C4641" s="352" t="s">
        <v>3930</v>
      </c>
      <c r="D4641" s="365" t="s">
        <v>1462</v>
      </c>
      <c r="E4641" s="390">
        <v>2.5</v>
      </c>
      <c r="F4641" s="432">
        <v>254</v>
      </c>
      <c r="G4641" s="353">
        <f>F4641*E4641</f>
        <v>635</v>
      </c>
      <c r="J4641" s="2">
        <v>0.5</v>
      </c>
      <c r="K4641" s="214">
        <v>254</v>
      </c>
      <c r="L4641" s="164">
        <f>K4641*J4641</f>
        <v>127</v>
      </c>
    </row>
    <row r="4642" spans="1:16" x14ac:dyDescent="0.2">
      <c r="A4642" s="345">
        <f>A4641+1</f>
        <v>2</v>
      </c>
      <c r="B4642" s="389"/>
      <c r="C4642" s="352" t="s">
        <v>1461</v>
      </c>
      <c r="D4642" s="365" t="s">
        <v>1462</v>
      </c>
      <c r="E4642" s="390">
        <v>0.505</v>
      </c>
      <c r="F4642" s="432">
        <v>254</v>
      </c>
      <c r="G4642" s="353">
        <f t="shared" ref="G4642:G4672" si="61">F4642*E4642</f>
        <v>128.27000000000001</v>
      </c>
      <c r="H4642" s="164">
        <f>G4641+G4642</f>
        <v>763.27</v>
      </c>
      <c r="J4642" s="2">
        <v>0.5</v>
      </c>
      <c r="K4642" s="214">
        <v>254</v>
      </c>
      <c r="L4642" s="164">
        <f t="shared" ref="L4642:L4645" si="62">K4642*J4642</f>
        <v>127</v>
      </c>
      <c r="N4642" s="2">
        <v>1.2350000000000001</v>
      </c>
      <c r="O4642" s="418">
        <v>180</v>
      </c>
      <c r="P4642" s="164">
        <f>O4642*N4642</f>
        <v>222.3</v>
      </c>
    </row>
    <row r="4643" spans="1:16" x14ac:dyDescent="0.2">
      <c r="A4643" s="345">
        <f t="shared" ref="A4643:A4672" si="63">A4642+1</f>
        <v>3</v>
      </c>
      <c r="B4643" s="389"/>
      <c r="C4643" s="352" t="s">
        <v>1461</v>
      </c>
      <c r="D4643" s="357" t="s">
        <v>298</v>
      </c>
      <c r="E4643" s="388">
        <v>2.605</v>
      </c>
      <c r="F4643" s="560">
        <v>348</v>
      </c>
      <c r="G4643" s="353">
        <f t="shared" si="61"/>
        <v>906.54</v>
      </c>
      <c r="H4643" s="215">
        <f>G4643</f>
        <v>906.54</v>
      </c>
      <c r="J4643" s="2">
        <v>0.5</v>
      </c>
      <c r="K4643" s="214">
        <v>254</v>
      </c>
      <c r="L4643" s="164">
        <f t="shared" si="62"/>
        <v>127</v>
      </c>
      <c r="N4643" s="2">
        <v>1.19</v>
      </c>
      <c r="O4643" s="418">
        <v>180</v>
      </c>
      <c r="P4643" s="164">
        <f t="shared" ref="P4643:P4648" si="64">O4643*N4643</f>
        <v>214.2</v>
      </c>
    </row>
    <row r="4644" spans="1:16" x14ac:dyDescent="0.2">
      <c r="A4644" s="345">
        <f t="shared" si="63"/>
        <v>4</v>
      </c>
      <c r="B4644" s="389"/>
      <c r="C4644" s="352" t="s">
        <v>1461</v>
      </c>
      <c r="D4644" s="357" t="s">
        <v>1464</v>
      </c>
      <c r="E4644" s="390">
        <v>1.98</v>
      </c>
      <c r="F4644" s="432">
        <v>124</v>
      </c>
      <c r="G4644" s="353">
        <f t="shared" si="61"/>
        <v>245.52</v>
      </c>
      <c r="H4644" s="215">
        <f>G4644</f>
        <v>245.52</v>
      </c>
      <c r="J4644" s="2">
        <v>0.5</v>
      </c>
      <c r="K4644" s="214">
        <v>254</v>
      </c>
      <c r="L4644" s="164">
        <f t="shared" si="62"/>
        <v>127</v>
      </c>
      <c r="N4644" s="2">
        <v>1.23</v>
      </c>
      <c r="O4644" s="418">
        <v>180</v>
      </c>
      <c r="P4644" s="164">
        <f t="shared" si="64"/>
        <v>221.4</v>
      </c>
    </row>
    <row r="4645" spans="1:16" x14ac:dyDescent="0.2">
      <c r="A4645" s="345">
        <f t="shared" si="63"/>
        <v>5</v>
      </c>
      <c r="B4645" s="389"/>
      <c r="C4645" s="352" t="s">
        <v>1461</v>
      </c>
      <c r="D4645" s="357" t="s">
        <v>1463</v>
      </c>
      <c r="E4645" s="390">
        <v>1.385</v>
      </c>
      <c r="F4645" s="432">
        <v>184</v>
      </c>
      <c r="G4645" s="353">
        <f t="shared" si="61"/>
        <v>254.84</v>
      </c>
      <c r="H4645" s="215">
        <f>G4645</f>
        <v>254.84</v>
      </c>
      <c r="J4645" s="2">
        <v>0.505</v>
      </c>
      <c r="K4645" s="214">
        <v>254</v>
      </c>
      <c r="L4645" s="164">
        <f t="shared" si="62"/>
        <v>128.27000000000001</v>
      </c>
      <c r="N4645" s="411">
        <v>1.33</v>
      </c>
      <c r="O4645" s="418">
        <v>180</v>
      </c>
      <c r="P4645" s="164">
        <f t="shared" si="64"/>
        <v>239.4</v>
      </c>
    </row>
    <row r="4646" spans="1:16" x14ac:dyDescent="0.2">
      <c r="A4646" s="345">
        <f t="shared" si="63"/>
        <v>6</v>
      </c>
      <c r="B4646" s="389"/>
      <c r="C4646" s="352" t="s">
        <v>1461</v>
      </c>
      <c r="D4646" s="357" t="s">
        <v>3916</v>
      </c>
      <c r="E4646" s="390">
        <v>2.81</v>
      </c>
      <c r="F4646" s="432">
        <v>130</v>
      </c>
      <c r="G4646" s="353">
        <f t="shared" si="61"/>
        <v>365.3</v>
      </c>
      <c r="J4646" s="2">
        <v>0.5</v>
      </c>
      <c r="K4646" s="214">
        <v>254</v>
      </c>
      <c r="L4646" s="164">
        <f t="shared" ref="L4646" si="65">K4646*J4646</f>
        <v>127</v>
      </c>
      <c r="N4646" s="411">
        <v>1.18</v>
      </c>
      <c r="O4646" s="418">
        <v>180</v>
      </c>
      <c r="P4646" s="164">
        <f t="shared" si="64"/>
        <v>212.39999999999998</v>
      </c>
    </row>
    <row r="4647" spans="1:16" x14ac:dyDescent="0.2">
      <c r="A4647" s="345">
        <f t="shared" si="63"/>
        <v>7</v>
      </c>
      <c r="B4647" s="391"/>
      <c r="C4647" s="352" t="s">
        <v>1461</v>
      </c>
      <c r="D4647" s="364" t="s">
        <v>1465</v>
      </c>
      <c r="E4647" s="388">
        <v>1.675</v>
      </c>
      <c r="F4647" s="560">
        <v>189</v>
      </c>
      <c r="G4647" s="353">
        <f t="shared" si="61"/>
        <v>316.57499999999999</v>
      </c>
      <c r="L4647" s="1067">
        <f>SUM(L4641:L4646)</f>
        <v>763.27</v>
      </c>
      <c r="N4647" s="411">
        <v>1.28</v>
      </c>
      <c r="O4647" s="418">
        <v>180</v>
      </c>
      <c r="P4647" s="164">
        <f t="shared" si="64"/>
        <v>230.4</v>
      </c>
    </row>
    <row r="4648" spans="1:16" x14ac:dyDescent="0.2">
      <c r="A4648" s="345">
        <f t="shared" si="63"/>
        <v>8</v>
      </c>
      <c r="B4648" s="382"/>
      <c r="C4648" s="352" t="s">
        <v>1461</v>
      </c>
      <c r="D4648" s="365" t="s">
        <v>1487</v>
      </c>
      <c r="E4648" s="395">
        <v>8.6950000000000003</v>
      </c>
      <c r="F4648" s="432">
        <v>180</v>
      </c>
      <c r="G4648" s="353">
        <f t="shared" si="61"/>
        <v>1565.1000000000001</v>
      </c>
      <c r="L4648" s="1067"/>
      <c r="N4648" s="411">
        <v>1.25</v>
      </c>
      <c r="O4648" s="418">
        <v>180</v>
      </c>
      <c r="P4648" s="164">
        <f t="shared" si="64"/>
        <v>225</v>
      </c>
    </row>
    <row r="4649" spans="1:16" x14ac:dyDescent="0.2">
      <c r="A4649" s="345">
        <f t="shared" si="63"/>
        <v>9</v>
      </c>
      <c r="B4649" s="394"/>
      <c r="C4649" s="352" t="s">
        <v>1468</v>
      </c>
      <c r="D4649" s="1068" t="s">
        <v>2016</v>
      </c>
      <c r="E4649" s="395">
        <v>12</v>
      </c>
      <c r="F4649" s="561">
        <v>29</v>
      </c>
      <c r="G4649" s="353">
        <f t="shared" si="61"/>
        <v>348</v>
      </c>
      <c r="N4649" s="2">
        <f>SUM(N4642:N4648)</f>
        <v>8.6950000000000003</v>
      </c>
      <c r="P4649" s="164">
        <f>SUM(P4642:P4648)</f>
        <v>1565.1</v>
      </c>
    </row>
    <row r="4650" spans="1:16" x14ac:dyDescent="0.2">
      <c r="A4650" s="345">
        <f t="shared" si="63"/>
        <v>10</v>
      </c>
      <c r="B4650" s="394"/>
      <c r="C4650" s="352" t="s">
        <v>149</v>
      </c>
      <c r="D4650" s="365" t="s">
        <v>3917</v>
      </c>
      <c r="E4650" s="395">
        <v>3</v>
      </c>
      <c r="F4650" s="432">
        <v>159</v>
      </c>
      <c r="G4650" s="353">
        <f t="shared" si="61"/>
        <v>477</v>
      </c>
      <c r="J4650" s="2">
        <v>1.29</v>
      </c>
      <c r="K4650" s="214">
        <v>348</v>
      </c>
      <c r="L4650" s="164">
        <f>K4650*J4650</f>
        <v>448.92</v>
      </c>
    </row>
    <row r="4651" spans="1:16" x14ac:dyDescent="0.2">
      <c r="A4651" s="345">
        <f t="shared" si="63"/>
        <v>11</v>
      </c>
      <c r="B4651" s="397"/>
      <c r="C4651" s="352" t="s">
        <v>177</v>
      </c>
      <c r="D4651" s="357" t="s">
        <v>3918</v>
      </c>
      <c r="E4651" s="398">
        <v>2</v>
      </c>
      <c r="F4651" s="432">
        <v>124</v>
      </c>
      <c r="G4651" s="353">
        <f t="shared" si="61"/>
        <v>248</v>
      </c>
      <c r="J4651" s="2">
        <v>1.3149999999999999</v>
      </c>
      <c r="K4651" s="214">
        <v>348</v>
      </c>
      <c r="L4651" s="164">
        <f>K4651*J4651</f>
        <v>457.62</v>
      </c>
    </row>
    <row r="4652" spans="1:16" x14ac:dyDescent="0.2">
      <c r="A4652" s="345">
        <f t="shared" si="63"/>
        <v>12</v>
      </c>
      <c r="B4652" s="397"/>
      <c r="C4652" s="352" t="s">
        <v>149</v>
      </c>
      <c r="D4652" s="365" t="s">
        <v>3919</v>
      </c>
      <c r="E4652" s="398">
        <v>8</v>
      </c>
      <c r="F4652" s="432">
        <v>56.4</v>
      </c>
      <c r="G4652" s="353">
        <f t="shared" si="61"/>
        <v>451.2</v>
      </c>
      <c r="J4652" s="2">
        <f>SUM(J4650:J4651)</f>
        <v>2.605</v>
      </c>
      <c r="L4652" s="1067">
        <f>SUM(L4650:L4651)</f>
        <v>906.54</v>
      </c>
    </row>
    <row r="4653" spans="1:16" x14ac:dyDescent="0.2">
      <c r="A4653" s="345">
        <f t="shared" si="63"/>
        <v>13</v>
      </c>
      <c r="B4653" s="397"/>
      <c r="C4653" s="352" t="s">
        <v>149</v>
      </c>
      <c r="D4653" s="357" t="s">
        <v>3920</v>
      </c>
      <c r="E4653" s="395">
        <v>4</v>
      </c>
      <c r="F4653" s="432">
        <v>52.5</v>
      </c>
      <c r="G4653" s="353">
        <f t="shared" si="61"/>
        <v>210</v>
      </c>
    </row>
    <row r="4654" spans="1:16" x14ac:dyDescent="0.2">
      <c r="A4654" s="345">
        <f t="shared" si="63"/>
        <v>14</v>
      </c>
      <c r="B4654" s="382"/>
      <c r="C4654" s="352" t="s">
        <v>149</v>
      </c>
      <c r="D4654" s="357" t="s">
        <v>3921</v>
      </c>
      <c r="E4654" s="388">
        <v>4</v>
      </c>
      <c r="F4654" s="432">
        <v>52.5</v>
      </c>
      <c r="G4654" s="353">
        <f t="shared" si="61"/>
        <v>210</v>
      </c>
    </row>
    <row r="4655" spans="1:16" x14ac:dyDescent="0.2">
      <c r="A4655" s="345">
        <f t="shared" si="63"/>
        <v>15</v>
      </c>
      <c r="B4655" s="382"/>
      <c r="C4655" s="352" t="s">
        <v>149</v>
      </c>
      <c r="D4655" s="365" t="s">
        <v>1471</v>
      </c>
      <c r="E4655" s="398">
        <v>6</v>
      </c>
      <c r="F4655" s="561">
        <v>69.25</v>
      </c>
      <c r="G4655" s="353">
        <f t="shared" si="61"/>
        <v>415.5</v>
      </c>
      <c r="J4655" s="2">
        <v>1.2</v>
      </c>
      <c r="K4655" s="214">
        <v>130</v>
      </c>
      <c r="L4655" s="214">
        <f>K4655*J4655</f>
        <v>156</v>
      </c>
    </row>
    <row r="4656" spans="1:16" x14ac:dyDescent="0.2">
      <c r="A4656" s="345">
        <f t="shared" si="63"/>
        <v>16</v>
      </c>
      <c r="B4656" s="389"/>
      <c r="C4656" s="352" t="s">
        <v>149</v>
      </c>
      <c r="D4656" s="365" t="s">
        <v>1504</v>
      </c>
      <c r="E4656" s="395">
        <v>8</v>
      </c>
      <c r="F4656" s="561">
        <v>22.75</v>
      </c>
      <c r="G4656" s="353">
        <f t="shared" si="61"/>
        <v>182</v>
      </c>
      <c r="I4656" s="411" t="s">
        <v>8</v>
      </c>
      <c r="J4656" s="2">
        <v>1.61</v>
      </c>
      <c r="K4656" s="214">
        <v>130</v>
      </c>
      <c r="L4656" s="214">
        <f>K4656*J4656</f>
        <v>209.3</v>
      </c>
    </row>
    <row r="4657" spans="1:12" x14ac:dyDescent="0.2">
      <c r="A4657" s="345">
        <f t="shared" si="63"/>
        <v>17</v>
      </c>
      <c r="B4657" s="389"/>
      <c r="C4657" s="352" t="s">
        <v>178</v>
      </c>
      <c r="D4657" s="365" t="s">
        <v>1474</v>
      </c>
      <c r="E4657" s="395">
        <v>4</v>
      </c>
      <c r="F4657" s="561">
        <v>47.6</v>
      </c>
      <c r="G4657" s="353">
        <f t="shared" si="61"/>
        <v>190.4</v>
      </c>
      <c r="J4657" s="2">
        <f>SUM(J4655:J4656)</f>
        <v>2.81</v>
      </c>
      <c r="L4657" s="865">
        <f>SUM(L4655:L4656)</f>
        <v>365.3</v>
      </c>
    </row>
    <row r="4658" spans="1:12" x14ac:dyDescent="0.2">
      <c r="A4658" s="345">
        <f t="shared" si="63"/>
        <v>18</v>
      </c>
      <c r="B4658" s="389"/>
      <c r="C4658" s="352" t="s">
        <v>1461</v>
      </c>
      <c r="D4658" s="357" t="s">
        <v>1510</v>
      </c>
      <c r="E4658" s="395">
        <v>1.6859999999999999</v>
      </c>
      <c r="F4658" s="561">
        <v>270</v>
      </c>
      <c r="G4658" s="353">
        <f t="shared" si="61"/>
        <v>455.21999999999997</v>
      </c>
    </row>
    <row r="4659" spans="1:12" x14ac:dyDescent="0.2">
      <c r="A4659" s="345">
        <f t="shared" si="63"/>
        <v>19</v>
      </c>
      <c r="B4659" s="382"/>
      <c r="C4659" s="352" t="s">
        <v>149</v>
      </c>
      <c r="D4659" s="365" t="s">
        <v>1511</v>
      </c>
      <c r="E4659" s="390">
        <v>3</v>
      </c>
      <c r="F4659" s="561">
        <v>197</v>
      </c>
      <c r="G4659" s="353">
        <f t="shared" si="61"/>
        <v>591</v>
      </c>
    </row>
    <row r="4660" spans="1:12" x14ac:dyDescent="0.2">
      <c r="A4660" s="345">
        <f t="shared" si="63"/>
        <v>20</v>
      </c>
      <c r="B4660" s="382"/>
      <c r="C4660" s="352" t="s">
        <v>149</v>
      </c>
      <c r="D4660" s="357" t="s">
        <v>3922</v>
      </c>
      <c r="E4660" s="395">
        <v>2</v>
      </c>
      <c r="F4660" s="561">
        <v>103</v>
      </c>
      <c r="G4660" s="353">
        <f t="shared" si="61"/>
        <v>206</v>
      </c>
    </row>
    <row r="4661" spans="1:12" x14ac:dyDescent="0.2">
      <c r="A4661" s="345">
        <f t="shared" si="63"/>
        <v>21</v>
      </c>
      <c r="B4661" s="382"/>
      <c r="C4661" s="352" t="s">
        <v>149</v>
      </c>
      <c r="D4661" s="357" t="s">
        <v>1507</v>
      </c>
      <c r="E4661" s="395">
        <v>4</v>
      </c>
      <c r="F4661" s="561">
        <v>67</v>
      </c>
      <c r="G4661" s="353">
        <f t="shared" si="61"/>
        <v>268</v>
      </c>
    </row>
    <row r="4662" spans="1:12" x14ac:dyDescent="0.2">
      <c r="A4662" s="345">
        <f t="shared" si="63"/>
        <v>22</v>
      </c>
      <c r="B4662" s="382"/>
      <c r="C4662" s="352" t="s">
        <v>3927</v>
      </c>
      <c r="D4662" s="357" t="s">
        <v>1829</v>
      </c>
      <c r="E4662" s="395">
        <v>0.65800000000000003</v>
      </c>
      <c r="F4662" s="561">
        <v>220</v>
      </c>
      <c r="G4662" s="353">
        <f t="shared" si="61"/>
        <v>144.76000000000002</v>
      </c>
      <c r="J4662" s="2">
        <v>0.82599999999999996</v>
      </c>
      <c r="K4662" s="214">
        <v>270</v>
      </c>
      <c r="L4662" s="164">
        <f>K4662*J4662</f>
        <v>223.01999999999998</v>
      </c>
    </row>
    <row r="4663" spans="1:12" x14ac:dyDescent="0.2">
      <c r="A4663" s="345">
        <f t="shared" si="63"/>
        <v>23</v>
      </c>
      <c r="B4663" s="382"/>
      <c r="C4663" s="352" t="s">
        <v>153</v>
      </c>
      <c r="D4663" s="365" t="s">
        <v>2224</v>
      </c>
      <c r="E4663" s="395">
        <v>5</v>
      </c>
      <c r="F4663" s="561">
        <v>15.5</v>
      </c>
      <c r="G4663" s="353">
        <f t="shared" si="61"/>
        <v>77.5</v>
      </c>
      <c r="J4663" s="2">
        <v>0.86</v>
      </c>
      <c r="K4663" s="214">
        <v>270</v>
      </c>
      <c r="L4663" s="164">
        <f>K4663*J4663</f>
        <v>232.2</v>
      </c>
    </row>
    <row r="4664" spans="1:12" x14ac:dyDescent="0.2">
      <c r="A4664" s="345">
        <f t="shared" si="63"/>
        <v>24</v>
      </c>
      <c r="B4664" s="382"/>
      <c r="C4664" s="352" t="s">
        <v>153</v>
      </c>
      <c r="D4664" s="365" t="s">
        <v>3923</v>
      </c>
      <c r="E4664" s="395">
        <v>3</v>
      </c>
      <c r="F4664" s="561">
        <v>15.5</v>
      </c>
      <c r="G4664" s="353">
        <f t="shared" si="61"/>
        <v>46.5</v>
      </c>
      <c r="J4664" s="2">
        <f>SUM(J4662:J4663)</f>
        <v>1.6859999999999999</v>
      </c>
      <c r="L4664" s="164">
        <f>SUM(L4662:L4663)</f>
        <v>455.21999999999997</v>
      </c>
    </row>
    <row r="4665" spans="1:12" x14ac:dyDescent="0.2">
      <c r="A4665" s="345">
        <f t="shared" si="63"/>
        <v>25</v>
      </c>
      <c r="B4665" s="382"/>
      <c r="C4665" s="352" t="s">
        <v>153</v>
      </c>
      <c r="D4665" s="365" t="s">
        <v>3924</v>
      </c>
      <c r="E4665" s="395">
        <v>3</v>
      </c>
      <c r="F4665" s="561">
        <v>15.5</v>
      </c>
      <c r="G4665" s="353">
        <f t="shared" si="61"/>
        <v>46.5</v>
      </c>
    </row>
    <row r="4666" spans="1:12" x14ac:dyDescent="0.2">
      <c r="A4666" s="345">
        <f t="shared" si="63"/>
        <v>26</v>
      </c>
      <c r="B4666" s="382"/>
      <c r="C4666" s="352" t="s">
        <v>149</v>
      </c>
      <c r="D4666" s="357" t="s">
        <v>3928</v>
      </c>
      <c r="E4666" s="388">
        <v>1</v>
      </c>
      <c r="F4666" s="432">
        <v>98.75</v>
      </c>
      <c r="G4666" s="353">
        <f t="shared" si="61"/>
        <v>98.75</v>
      </c>
    </row>
    <row r="4667" spans="1:12" x14ac:dyDescent="0.2">
      <c r="A4667" s="345">
        <f t="shared" si="63"/>
        <v>27</v>
      </c>
      <c r="B4667" s="382"/>
      <c r="C4667" s="352" t="s">
        <v>149</v>
      </c>
      <c r="D4667" s="357" t="s">
        <v>3929</v>
      </c>
      <c r="E4667" s="398">
        <v>1</v>
      </c>
      <c r="F4667" s="432">
        <v>98.75</v>
      </c>
      <c r="G4667" s="353">
        <f t="shared" si="61"/>
        <v>98.75</v>
      </c>
      <c r="J4667" s="2">
        <v>0.30599999999999999</v>
      </c>
      <c r="K4667" s="214">
        <v>220</v>
      </c>
      <c r="L4667" s="164">
        <f>K4667*J4667</f>
        <v>67.319999999999993</v>
      </c>
    </row>
    <row r="4668" spans="1:12" x14ac:dyDescent="0.2">
      <c r="A4668" s="345">
        <f t="shared" si="63"/>
        <v>28</v>
      </c>
      <c r="B4668" s="382"/>
      <c r="C4668" s="352" t="s">
        <v>149</v>
      </c>
      <c r="D4668" s="365" t="s">
        <v>3925</v>
      </c>
      <c r="E4668" s="390">
        <v>2</v>
      </c>
      <c r="F4668" s="432">
        <v>60.5</v>
      </c>
      <c r="G4668" s="353">
        <f t="shared" si="61"/>
        <v>121</v>
      </c>
      <c r="J4668" s="2">
        <v>0.35199999999999998</v>
      </c>
      <c r="K4668" s="214">
        <v>220</v>
      </c>
      <c r="L4668" s="164">
        <f>K4668*J4668</f>
        <v>77.44</v>
      </c>
    </row>
    <row r="4669" spans="1:12" x14ac:dyDescent="0.2">
      <c r="A4669" s="345">
        <f t="shared" si="63"/>
        <v>29</v>
      </c>
      <c r="B4669" s="382"/>
      <c r="C4669" s="352" t="s">
        <v>149</v>
      </c>
      <c r="D4669" s="365" t="s">
        <v>1466</v>
      </c>
      <c r="E4669" s="390">
        <v>2</v>
      </c>
      <c r="F4669" s="432">
        <v>71.25</v>
      </c>
      <c r="G4669" s="353">
        <f t="shared" si="61"/>
        <v>142.5</v>
      </c>
      <c r="J4669" s="2">
        <f>SUM(J4667:J4668)</f>
        <v>0.65799999999999992</v>
      </c>
      <c r="L4669" s="164">
        <f>SUM(L4667:L4668)</f>
        <v>144.76</v>
      </c>
    </row>
    <row r="4670" spans="1:12" x14ac:dyDescent="0.2">
      <c r="A4670" s="345">
        <f t="shared" si="63"/>
        <v>30</v>
      </c>
      <c r="B4670" s="382"/>
      <c r="C4670" s="352" t="s">
        <v>149</v>
      </c>
      <c r="D4670" s="357" t="s">
        <v>1649</v>
      </c>
      <c r="E4670" s="404">
        <v>2</v>
      </c>
      <c r="F4670" s="562">
        <v>60.5</v>
      </c>
      <c r="G4670" s="353">
        <f t="shared" si="61"/>
        <v>121</v>
      </c>
      <c r="J4670" s="164"/>
    </row>
    <row r="4671" spans="1:12" x14ac:dyDescent="0.2">
      <c r="A4671" s="345">
        <f t="shared" si="63"/>
        <v>31</v>
      </c>
      <c r="B4671" s="382"/>
      <c r="C4671" s="352" t="s">
        <v>1476</v>
      </c>
      <c r="D4671" s="357" t="s">
        <v>3926</v>
      </c>
      <c r="E4671" s="388">
        <v>4</v>
      </c>
      <c r="F4671" s="563">
        <v>250</v>
      </c>
      <c r="G4671" s="353">
        <f t="shared" si="61"/>
        <v>1000</v>
      </c>
    </row>
    <row r="4672" spans="1:12" x14ac:dyDescent="0.2">
      <c r="A4672" s="345">
        <f t="shared" si="63"/>
        <v>32</v>
      </c>
      <c r="B4672" s="382"/>
      <c r="C4672" s="352" t="s">
        <v>1541</v>
      </c>
      <c r="D4672" s="365" t="s">
        <v>3866</v>
      </c>
      <c r="E4672" s="388">
        <v>10</v>
      </c>
      <c r="F4672" s="387">
        <v>1300</v>
      </c>
      <c r="G4672" s="353">
        <f t="shared" si="61"/>
        <v>13000</v>
      </c>
    </row>
    <row r="4673" spans="1:7" x14ac:dyDescent="0.2">
      <c r="A4673" s="345" t="s">
        <v>8</v>
      </c>
      <c r="B4673" s="382"/>
      <c r="C4673" s="352"/>
      <c r="D4673" s="364"/>
      <c r="E4673" s="388"/>
      <c r="F4673" s="577"/>
      <c r="G4673" s="353" t="s">
        <v>8</v>
      </c>
    </row>
    <row r="4674" spans="1:7" ht="13.5" thickBot="1" x14ac:dyDescent="0.25">
      <c r="A4674" s="564"/>
      <c r="B4674" s="408"/>
      <c r="C4674" s="409"/>
      <c r="D4674" s="409"/>
      <c r="E4674" s="408"/>
      <c r="F4674" s="49" t="s">
        <v>158</v>
      </c>
      <c r="G4674" s="213">
        <f>SUM(G4641:G4673)</f>
        <v>23566.724999999999</v>
      </c>
    </row>
    <row r="4675" spans="1:7" ht="13.5" thickTop="1" x14ac:dyDescent="0.2">
      <c r="A4675" s="1149" t="s">
        <v>3915</v>
      </c>
      <c r="B4675" s="1186"/>
      <c r="C4675" s="1186"/>
      <c r="D4675" s="1186"/>
      <c r="E4675" s="1186"/>
      <c r="F4675" s="1186"/>
      <c r="G4675" s="1187"/>
    </row>
    <row r="4676" spans="1:7" ht="13.5" thickBot="1" x14ac:dyDescent="0.25">
      <c r="A4676" s="359"/>
      <c r="B4676" s="355"/>
      <c r="C4676" s="355"/>
      <c r="D4676" s="360"/>
      <c r="E4676" s="355"/>
      <c r="F4676" s="361"/>
      <c r="G4676" s="362"/>
    </row>
    <row r="4677" spans="1:7" ht="13.5" thickTop="1" x14ac:dyDescent="0.2">
      <c r="A4677" s="1176"/>
      <c r="B4677" s="1177"/>
      <c r="C4677" s="1177"/>
      <c r="D4677" s="414" t="s">
        <v>11</v>
      </c>
      <c r="E4677" s="1178" t="s">
        <v>12</v>
      </c>
      <c r="F4677" s="1178"/>
      <c r="G4677" s="1179"/>
    </row>
    <row r="4678" spans="1:7" x14ac:dyDescent="0.2">
      <c r="A4678" s="1161" t="s">
        <v>17</v>
      </c>
      <c r="B4678" s="1162"/>
      <c r="C4678" s="1162"/>
      <c r="D4678" s="415"/>
      <c r="E4678" s="1180"/>
      <c r="F4678" s="1181"/>
      <c r="G4678" s="1182"/>
    </row>
    <row r="4679" spans="1:7" x14ac:dyDescent="0.2">
      <c r="A4679" s="1161" t="s">
        <v>38</v>
      </c>
      <c r="B4679" s="1162"/>
      <c r="C4679" s="1162"/>
      <c r="D4679" s="73" t="s">
        <v>478</v>
      </c>
      <c r="E4679" s="1139" t="s">
        <v>142</v>
      </c>
      <c r="F4679" s="1139"/>
      <c r="G4679" s="1140"/>
    </row>
    <row r="4680" spans="1:7" ht="13.5" thickBot="1" x14ac:dyDescent="0.25">
      <c r="A4680" s="1163" t="s">
        <v>39</v>
      </c>
      <c r="B4680" s="1164"/>
      <c r="C4680" s="1164"/>
      <c r="D4680" s="565" t="s">
        <v>479</v>
      </c>
      <c r="E4680" s="1165" t="s">
        <v>0</v>
      </c>
      <c r="F4680" s="1165"/>
      <c r="G4680" s="1166"/>
    </row>
    <row r="4681" spans="1:7" ht="16.5" x14ac:dyDescent="0.25">
      <c r="A4681" s="1152" t="s">
        <v>29</v>
      </c>
      <c r="B4681" s="1153"/>
      <c r="C4681" s="1153"/>
      <c r="D4681" s="1153"/>
      <c r="E4681" s="1153"/>
      <c r="F4681" s="1153"/>
      <c r="G4681" s="1154"/>
    </row>
    <row r="4682" spans="1:7" x14ac:dyDescent="0.2">
      <c r="A4682" s="1155" t="s">
        <v>48</v>
      </c>
      <c r="B4682" s="1156"/>
      <c r="C4682" s="1156"/>
      <c r="D4682" s="1156"/>
      <c r="E4682" s="1156"/>
      <c r="F4682" s="1156"/>
      <c r="G4682" s="1157"/>
    </row>
    <row r="4683" spans="1:7" x14ac:dyDescent="0.2">
      <c r="A4683" s="1183" t="s">
        <v>49</v>
      </c>
      <c r="B4683" s="1184"/>
      <c r="C4683" s="1184"/>
      <c r="D4683" s="1184"/>
      <c r="E4683" s="1184"/>
      <c r="F4683" s="1184"/>
      <c r="G4683" s="1185"/>
    </row>
    <row r="4684" spans="1:7" x14ac:dyDescent="0.2">
      <c r="A4684" s="368"/>
      <c r="B4684" s="369"/>
      <c r="C4684" s="370"/>
      <c r="D4684" s="371"/>
      <c r="E4684" s="369"/>
      <c r="F4684" s="372"/>
      <c r="G4684" s="373" t="s">
        <v>412</v>
      </c>
    </row>
    <row r="4685" spans="1:7" x14ac:dyDescent="0.2">
      <c r="A4685" s="374" t="s">
        <v>1</v>
      </c>
      <c r="B4685" s="375"/>
      <c r="C4685" s="14" t="s">
        <v>36</v>
      </c>
      <c r="D4685" s="375"/>
      <c r="E4685" s="343" t="s">
        <v>3955</v>
      </c>
      <c r="F4685" s="376"/>
      <c r="G4685" s="344" t="s">
        <v>3906</v>
      </c>
    </row>
    <row r="4686" spans="1:7" x14ac:dyDescent="0.2">
      <c r="A4686" s="342" t="s">
        <v>8</v>
      </c>
      <c r="B4686" s="377"/>
      <c r="C4686" s="19"/>
      <c r="D4686" s="367"/>
      <c r="E4686" s="1167"/>
      <c r="F4686" s="1168"/>
      <c r="G4686" s="378"/>
    </row>
    <row r="4687" spans="1:7" x14ac:dyDescent="0.2">
      <c r="A4687" s="354" t="s">
        <v>37</v>
      </c>
      <c r="B4687" s="358"/>
      <c r="C4687" s="358"/>
      <c r="D4687" s="358"/>
      <c r="E4687" s="379" t="s">
        <v>46</v>
      </c>
      <c r="F4687" s="380"/>
      <c r="G4687" s="378" t="s">
        <v>50</v>
      </c>
    </row>
    <row r="4688" spans="1:7" x14ac:dyDescent="0.2">
      <c r="A4688" s="368"/>
      <c r="B4688" s="369"/>
      <c r="C4688" s="370"/>
      <c r="D4688" s="370"/>
      <c r="E4688" s="1169"/>
      <c r="F4688" s="1170"/>
      <c r="G4688" s="381"/>
    </row>
    <row r="4689" spans="1:7" ht="26.25" thickBot="1" x14ac:dyDescent="0.25">
      <c r="A4689" s="210" t="s">
        <v>47</v>
      </c>
      <c r="B4689" s="28" t="s">
        <v>23</v>
      </c>
      <c r="C4689" s="28" t="s">
        <v>34</v>
      </c>
      <c r="D4689" s="110" t="s">
        <v>53</v>
      </c>
      <c r="E4689" s="114" t="s">
        <v>54</v>
      </c>
      <c r="F4689" s="111" t="s">
        <v>55</v>
      </c>
      <c r="G4689" s="112" t="s">
        <v>35</v>
      </c>
    </row>
    <row r="4690" spans="1:7" ht="13.5" thickTop="1" x14ac:dyDescent="0.2">
      <c r="A4690" s="345" t="s">
        <v>8</v>
      </c>
      <c r="B4690" s="389"/>
      <c r="C4690" s="352"/>
      <c r="D4690" s="1069" t="s">
        <v>160</v>
      </c>
      <c r="E4690" s="390" t="s">
        <v>8</v>
      </c>
      <c r="F4690" s="432" t="s">
        <v>8</v>
      </c>
      <c r="G4690" s="200">
        <f>G4674</f>
        <v>23566.724999999999</v>
      </c>
    </row>
    <row r="4691" spans="1:7" x14ac:dyDescent="0.2">
      <c r="A4691" s="345">
        <v>33</v>
      </c>
      <c r="B4691" s="389"/>
      <c r="C4691" s="352" t="s">
        <v>1461</v>
      </c>
      <c r="D4691" s="365" t="s">
        <v>1512</v>
      </c>
      <c r="E4691" s="390">
        <v>5</v>
      </c>
      <c r="F4691" s="432">
        <v>110</v>
      </c>
      <c r="G4691" s="353">
        <f t="shared" ref="G4691:G4703" si="66">F4691*E4691</f>
        <v>550</v>
      </c>
    </row>
    <row r="4692" spans="1:7" x14ac:dyDescent="0.2">
      <c r="A4692" s="345">
        <f t="shared" ref="A4692:A4703" si="67">A4691+1</f>
        <v>34</v>
      </c>
      <c r="B4692" s="389"/>
      <c r="C4692" s="352" t="s">
        <v>1461</v>
      </c>
      <c r="D4692" s="357" t="s">
        <v>251</v>
      </c>
      <c r="E4692" s="388">
        <v>3</v>
      </c>
      <c r="F4692" s="560">
        <v>100</v>
      </c>
      <c r="G4692" s="353">
        <f t="shared" si="66"/>
        <v>300</v>
      </c>
    </row>
    <row r="4693" spans="1:7" x14ac:dyDescent="0.2">
      <c r="A4693" s="345">
        <f t="shared" si="67"/>
        <v>35</v>
      </c>
      <c r="B4693" s="389"/>
      <c r="C4693" s="352" t="s">
        <v>1461</v>
      </c>
      <c r="D4693" s="357" t="s">
        <v>1480</v>
      </c>
      <c r="E4693" s="390">
        <v>8</v>
      </c>
      <c r="F4693" s="432">
        <v>130</v>
      </c>
      <c r="G4693" s="353">
        <f t="shared" si="66"/>
        <v>1040</v>
      </c>
    </row>
    <row r="4694" spans="1:7" x14ac:dyDescent="0.2">
      <c r="A4694" s="345">
        <f t="shared" si="67"/>
        <v>36</v>
      </c>
      <c r="B4694" s="389"/>
      <c r="C4694" s="352" t="s">
        <v>1461</v>
      </c>
      <c r="D4694" s="357" t="s">
        <v>1481</v>
      </c>
      <c r="E4694" s="390">
        <v>5</v>
      </c>
      <c r="F4694" s="432">
        <v>170</v>
      </c>
      <c r="G4694" s="353">
        <f t="shared" si="66"/>
        <v>850</v>
      </c>
    </row>
    <row r="4695" spans="1:7" x14ac:dyDescent="0.2">
      <c r="A4695" s="345">
        <f t="shared" si="67"/>
        <v>37</v>
      </c>
      <c r="B4695" s="389"/>
      <c r="C4695" s="352" t="s">
        <v>1461</v>
      </c>
      <c r="D4695" s="357" t="s">
        <v>1654</v>
      </c>
      <c r="E4695" s="390">
        <v>4</v>
      </c>
      <c r="F4695" s="432">
        <v>120</v>
      </c>
      <c r="G4695" s="353">
        <f t="shared" si="66"/>
        <v>480</v>
      </c>
    </row>
    <row r="4696" spans="1:7" x14ac:dyDescent="0.2">
      <c r="A4696" s="345">
        <f t="shared" si="67"/>
        <v>38</v>
      </c>
      <c r="B4696" s="391"/>
      <c r="C4696" s="352" t="s">
        <v>1469</v>
      </c>
      <c r="D4696" s="364" t="s">
        <v>1655</v>
      </c>
      <c r="E4696" s="388">
        <v>1</v>
      </c>
      <c r="F4696" s="560">
        <v>260</v>
      </c>
      <c r="G4696" s="353">
        <f t="shared" si="66"/>
        <v>260</v>
      </c>
    </row>
    <row r="4697" spans="1:7" x14ac:dyDescent="0.2">
      <c r="A4697" s="345">
        <f t="shared" si="67"/>
        <v>39</v>
      </c>
      <c r="B4697" s="382"/>
      <c r="C4697" s="352" t="s">
        <v>1461</v>
      </c>
      <c r="D4697" s="365" t="s">
        <v>1482</v>
      </c>
      <c r="E4697" s="395">
        <v>2</v>
      </c>
      <c r="F4697" s="432">
        <v>170</v>
      </c>
      <c r="G4697" s="353">
        <f t="shared" si="66"/>
        <v>340</v>
      </c>
    </row>
    <row r="4698" spans="1:7" x14ac:dyDescent="0.2">
      <c r="A4698" s="345">
        <f t="shared" si="67"/>
        <v>40</v>
      </c>
      <c r="B4698" s="394"/>
      <c r="C4698" s="352" t="s">
        <v>1461</v>
      </c>
      <c r="D4698" s="1068" t="s">
        <v>1662</v>
      </c>
      <c r="E4698" s="395">
        <v>5</v>
      </c>
      <c r="F4698" s="561">
        <v>110</v>
      </c>
      <c r="G4698" s="353">
        <f t="shared" si="66"/>
        <v>550</v>
      </c>
    </row>
    <row r="4699" spans="1:7" x14ac:dyDescent="0.2">
      <c r="A4699" s="345">
        <f t="shared" si="67"/>
        <v>41</v>
      </c>
      <c r="B4699" s="394"/>
      <c r="C4699" s="352" t="s">
        <v>1461</v>
      </c>
      <c r="D4699" s="365" t="s">
        <v>1477</v>
      </c>
      <c r="E4699" s="395">
        <v>5</v>
      </c>
      <c r="F4699" s="432">
        <v>125</v>
      </c>
      <c r="G4699" s="353">
        <f t="shared" si="66"/>
        <v>625</v>
      </c>
    </row>
    <row r="4700" spans="1:7" x14ac:dyDescent="0.2">
      <c r="A4700" s="345">
        <f t="shared" si="67"/>
        <v>42</v>
      </c>
      <c r="B4700" s="397"/>
      <c r="C4700" s="352" t="s">
        <v>1461</v>
      </c>
      <c r="D4700" s="357" t="s">
        <v>1515</v>
      </c>
      <c r="E4700" s="398">
        <v>7</v>
      </c>
      <c r="F4700" s="432">
        <v>115</v>
      </c>
      <c r="G4700" s="353">
        <f t="shared" si="66"/>
        <v>805</v>
      </c>
    </row>
    <row r="4701" spans="1:7" x14ac:dyDescent="0.2">
      <c r="A4701" s="345">
        <f t="shared" si="67"/>
        <v>43</v>
      </c>
      <c r="B4701" s="397"/>
      <c r="C4701" s="352" t="s">
        <v>1461</v>
      </c>
      <c r="D4701" s="365" t="s">
        <v>1479</v>
      </c>
      <c r="E4701" s="398">
        <v>1</v>
      </c>
      <c r="F4701" s="432">
        <v>110</v>
      </c>
      <c r="G4701" s="353">
        <f t="shared" si="66"/>
        <v>110</v>
      </c>
    </row>
    <row r="4702" spans="1:7" x14ac:dyDescent="0.2">
      <c r="A4702" s="345">
        <f t="shared" si="67"/>
        <v>44</v>
      </c>
      <c r="B4702" s="397"/>
      <c r="C4702" s="352" t="s">
        <v>149</v>
      </c>
      <c r="D4702" s="357" t="s">
        <v>1513</v>
      </c>
      <c r="E4702" s="395">
        <v>3</v>
      </c>
      <c r="F4702" s="432">
        <v>25</v>
      </c>
      <c r="G4702" s="353">
        <f t="shared" si="66"/>
        <v>75</v>
      </c>
    </row>
    <row r="4703" spans="1:7" x14ac:dyDescent="0.2">
      <c r="A4703" s="345">
        <f t="shared" si="67"/>
        <v>45</v>
      </c>
      <c r="B4703" s="382"/>
      <c r="C4703" s="352" t="s">
        <v>1461</v>
      </c>
      <c r="D4703" s="357" t="s">
        <v>1833</v>
      </c>
      <c r="E4703" s="388">
        <v>7.4711999999999996</v>
      </c>
      <c r="F4703" s="432">
        <v>60</v>
      </c>
      <c r="G4703" s="353">
        <f t="shared" si="66"/>
        <v>448.27199999999999</v>
      </c>
    </row>
    <row r="4704" spans="1:7" x14ac:dyDescent="0.2">
      <c r="A4704" s="345"/>
      <c r="B4704" s="382"/>
      <c r="C4704" s="352"/>
      <c r="D4704" s="365"/>
      <c r="E4704" s="398"/>
      <c r="F4704" s="561"/>
      <c r="G4704" s="353"/>
    </row>
    <row r="4705" spans="1:7" x14ac:dyDescent="0.2">
      <c r="A4705" s="345"/>
      <c r="B4705" s="389"/>
      <c r="C4705" s="352"/>
      <c r="D4705" s="365"/>
      <c r="E4705" s="395"/>
      <c r="F4705" s="561"/>
      <c r="G4705" s="353"/>
    </row>
    <row r="4706" spans="1:7" x14ac:dyDescent="0.2">
      <c r="A4706" s="345"/>
      <c r="B4706" s="389"/>
      <c r="C4706" s="352"/>
      <c r="D4706" s="365"/>
      <c r="E4706" s="395"/>
      <c r="F4706" s="561"/>
      <c r="G4706" s="353"/>
    </row>
    <row r="4707" spans="1:7" x14ac:dyDescent="0.2">
      <c r="A4707" s="345"/>
      <c r="B4707" s="389"/>
      <c r="C4707" s="352"/>
      <c r="D4707" s="357"/>
      <c r="E4707" s="395"/>
      <c r="F4707" s="561"/>
      <c r="G4707" s="353"/>
    </row>
    <row r="4708" spans="1:7" x14ac:dyDescent="0.2">
      <c r="A4708" s="345"/>
      <c r="B4708" s="382"/>
      <c r="C4708" s="352"/>
      <c r="D4708" s="365"/>
      <c r="E4708" s="390"/>
      <c r="F4708" s="561"/>
      <c r="G4708" s="353"/>
    </row>
    <row r="4709" spans="1:7" x14ac:dyDescent="0.2">
      <c r="A4709" s="345"/>
      <c r="B4709" s="382"/>
      <c r="C4709" s="352"/>
      <c r="D4709" s="357"/>
      <c r="E4709" s="395"/>
      <c r="F4709" s="561"/>
      <c r="G4709" s="353"/>
    </row>
    <row r="4710" spans="1:7" x14ac:dyDescent="0.2">
      <c r="A4710" s="345"/>
      <c r="B4710" s="382"/>
      <c r="C4710" s="352"/>
      <c r="D4710" s="357"/>
      <c r="E4710" s="395"/>
      <c r="F4710" s="561"/>
      <c r="G4710" s="353"/>
    </row>
    <row r="4711" spans="1:7" x14ac:dyDescent="0.2">
      <c r="A4711" s="345"/>
      <c r="B4711" s="382"/>
      <c r="C4711" s="352"/>
      <c r="D4711" s="357"/>
      <c r="E4711" s="395"/>
      <c r="F4711" s="561"/>
      <c r="G4711" s="353"/>
    </row>
    <row r="4712" spans="1:7" x14ac:dyDescent="0.2">
      <c r="A4712" s="345"/>
      <c r="B4712" s="382"/>
      <c r="C4712" s="352"/>
      <c r="D4712" s="365"/>
      <c r="E4712" s="395"/>
      <c r="F4712" s="561"/>
      <c r="G4712" s="353"/>
    </row>
    <row r="4713" spans="1:7" x14ac:dyDescent="0.2">
      <c r="A4713" s="345"/>
      <c r="B4713" s="382"/>
      <c r="C4713" s="352"/>
      <c r="D4713" s="365"/>
      <c r="E4713" s="395"/>
      <c r="F4713" s="561"/>
      <c r="G4713" s="353"/>
    </row>
    <row r="4714" spans="1:7" x14ac:dyDescent="0.2">
      <c r="A4714" s="345"/>
      <c r="B4714" s="382"/>
      <c r="C4714" s="352"/>
      <c r="D4714" s="365"/>
      <c r="E4714" s="395"/>
      <c r="F4714" s="561"/>
      <c r="G4714" s="353"/>
    </row>
    <row r="4715" spans="1:7" x14ac:dyDescent="0.2">
      <c r="A4715" s="345"/>
      <c r="B4715" s="382"/>
      <c r="C4715" s="352"/>
      <c r="D4715" s="357"/>
      <c r="E4715" s="388"/>
      <c r="F4715" s="432"/>
      <c r="G4715" s="353"/>
    </row>
    <row r="4716" spans="1:7" x14ac:dyDescent="0.2">
      <c r="A4716" s="345"/>
      <c r="B4716" s="382"/>
      <c r="C4716" s="352"/>
      <c r="D4716" s="357"/>
      <c r="E4716" s="398"/>
      <c r="F4716" s="432"/>
      <c r="G4716" s="353"/>
    </row>
    <row r="4717" spans="1:7" x14ac:dyDescent="0.2">
      <c r="A4717" s="345"/>
      <c r="B4717" s="382"/>
      <c r="C4717" s="352"/>
      <c r="D4717" s="365"/>
      <c r="E4717" s="390"/>
      <c r="F4717" s="432"/>
      <c r="G4717" s="353"/>
    </row>
    <row r="4718" spans="1:7" x14ac:dyDescent="0.2">
      <c r="A4718" s="345"/>
      <c r="B4718" s="382"/>
      <c r="C4718" s="352"/>
      <c r="D4718" s="365"/>
      <c r="E4718" s="390"/>
      <c r="F4718" s="432"/>
      <c r="G4718" s="353"/>
    </row>
    <row r="4719" spans="1:7" x14ac:dyDescent="0.2">
      <c r="A4719" s="345"/>
      <c r="B4719" s="382"/>
      <c r="C4719" s="352"/>
      <c r="D4719" s="357"/>
      <c r="E4719" s="404"/>
      <c r="F4719" s="562"/>
      <c r="G4719" s="353"/>
    </row>
    <row r="4720" spans="1:7" x14ac:dyDescent="0.2">
      <c r="A4720" s="345"/>
      <c r="B4720" s="668"/>
      <c r="C4720" s="656"/>
      <c r="D4720" s="669"/>
      <c r="E4720" s="874"/>
      <c r="F4720" s="875"/>
      <c r="G4720" s="353"/>
    </row>
    <row r="4721" spans="1:7" x14ac:dyDescent="0.2">
      <c r="A4721" s="345"/>
      <c r="B4721" s="382"/>
      <c r="C4721" s="352"/>
      <c r="D4721" s="357"/>
      <c r="E4721" s="388"/>
      <c r="F4721" s="563"/>
      <c r="G4721" s="353"/>
    </row>
    <row r="4722" spans="1:7" x14ac:dyDescent="0.2">
      <c r="A4722" s="345"/>
      <c r="B4722" s="382"/>
      <c r="C4722" s="352"/>
      <c r="D4722" s="365"/>
      <c r="E4722" s="388"/>
      <c r="F4722" s="387"/>
      <c r="G4722" s="353"/>
    </row>
    <row r="4723" spans="1:7" x14ac:dyDescent="0.2">
      <c r="A4723" s="566"/>
      <c r="B4723" s="382"/>
      <c r="C4723" s="352"/>
      <c r="D4723" s="364"/>
      <c r="E4723" s="388"/>
      <c r="F4723" s="577"/>
      <c r="G4723" s="353" t="s">
        <v>8</v>
      </c>
    </row>
    <row r="4724" spans="1:7" ht="13.5" thickBot="1" x14ac:dyDescent="0.25">
      <c r="A4724" s="564"/>
      <c r="B4724" s="408"/>
      <c r="C4724" s="409"/>
      <c r="D4724" s="409"/>
      <c r="E4724" s="408"/>
      <c r="F4724" s="49" t="s">
        <v>15</v>
      </c>
      <c r="G4724" s="213">
        <f>SUM(G4690:G4723)</f>
        <v>29999.996999999999</v>
      </c>
    </row>
    <row r="4725" spans="1:7" ht="13.5" thickTop="1" x14ac:dyDescent="0.2">
      <c r="A4725" s="1149" t="s">
        <v>3915</v>
      </c>
      <c r="B4725" s="1186"/>
      <c r="C4725" s="1186"/>
      <c r="D4725" s="1186"/>
      <c r="E4725" s="1186"/>
      <c r="F4725" s="1186"/>
      <c r="G4725" s="1187"/>
    </row>
    <row r="4726" spans="1:7" ht="13.5" thickBot="1" x14ac:dyDescent="0.25">
      <c r="A4726" s="359"/>
      <c r="B4726" s="355"/>
      <c r="C4726" s="355"/>
      <c r="D4726" s="360"/>
      <c r="E4726" s="355"/>
      <c r="F4726" s="361"/>
      <c r="G4726" s="362"/>
    </row>
    <row r="4727" spans="1:7" ht="13.5" thickTop="1" x14ac:dyDescent="0.2">
      <c r="A4727" s="1176"/>
      <c r="B4727" s="1177"/>
      <c r="C4727" s="1177"/>
      <c r="D4727" s="414" t="s">
        <v>11</v>
      </c>
      <c r="E4727" s="1178" t="s">
        <v>12</v>
      </c>
      <c r="F4727" s="1178"/>
      <c r="G4727" s="1179"/>
    </row>
    <row r="4728" spans="1:7" x14ac:dyDescent="0.2">
      <c r="A4728" s="1161" t="s">
        <v>17</v>
      </c>
      <c r="B4728" s="1162"/>
      <c r="C4728" s="1162"/>
      <c r="D4728" s="415"/>
      <c r="E4728" s="1180"/>
      <c r="F4728" s="1181"/>
      <c r="G4728" s="1182"/>
    </row>
    <row r="4729" spans="1:7" x14ac:dyDescent="0.2">
      <c r="A4729" s="1161" t="s">
        <v>38</v>
      </c>
      <c r="B4729" s="1162"/>
      <c r="C4729" s="1162"/>
      <c r="D4729" s="73" t="s">
        <v>478</v>
      </c>
      <c r="E4729" s="1139" t="s">
        <v>142</v>
      </c>
      <c r="F4729" s="1139"/>
      <c r="G4729" s="1140"/>
    </row>
    <row r="4730" spans="1:7" ht="13.5" thickBot="1" x14ac:dyDescent="0.25">
      <c r="A4730" s="1163" t="s">
        <v>39</v>
      </c>
      <c r="B4730" s="1164"/>
      <c r="C4730" s="1164"/>
      <c r="D4730" s="565" t="s">
        <v>479</v>
      </c>
      <c r="E4730" s="1165" t="s">
        <v>0</v>
      </c>
      <c r="F4730" s="1165"/>
      <c r="G4730" s="1166"/>
    </row>
    <row r="4731" spans="1:7" ht="16.5" x14ac:dyDescent="0.25">
      <c r="A4731" s="1152" t="s">
        <v>29</v>
      </c>
      <c r="B4731" s="1153"/>
      <c r="C4731" s="1153"/>
      <c r="D4731" s="1153"/>
      <c r="E4731" s="1153"/>
      <c r="F4731" s="1153"/>
      <c r="G4731" s="1154"/>
    </row>
    <row r="4732" spans="1:7" x14ac:dyDescent="0.2">
      <c r="A4732" s="1155" t="s">
        <v>48</v>
      </c>
      <c r="B4732" s="1156"/>
      <c r="C4732" s="1156"/>
      <c r="D4732" s="1156"/>
      <c r="E4732" s="1156"/>
      <c r="F4732" s="1156"/>
      <c r="G4732" s="1157"/>
    </row>
    <row r="4733" spans="1:7" x14ac:dyDescent="0.2">
      <c r="A4733" s="1183" t="s">
        <v>49</v>
      </c>
      <c r="B4733" s="1184"/>
      <c r="C4733" s="1184"/>
      <c r="D4733" s="1184"/>
      <c r="E4733" s="1184"/>
      <c r="F4733" s="1184"/>
      <c r="G4733" s="1185"/>
    </row>
    <row r="4734" spans="1:7" x14ac:dyDescent="0.2">
      <c r="A4734" s="368"/>
      <c r="B4734" s="369"/>
      <c r="C4734" s="370"/>
      <c r="D4734" s="371"/>
      <c r="E4734" s="369"/>
      <c r="F4734" s="372"/>
      <c r="G4734" s="373" t="s">
        <v>20</v>
      </c>
    </row>
    <row r="4735" spans="1:7" x14ac:dyDescent="0.2">
      <c r="A4735" s="374" t="s">
        <v>1</v>
      </c>
      <c r="B4735" s="375"/>
      <c r="C4735" s="14" t="s">
        <v>36</v>
      </c>
      <c r="D4735" s="375"/>
      <c r="E4735" s="343" t="s">
        <v>3996</v>
      </c>
      <c r="F4735" s="376"/>
      <c r="G4735" s="344" t="s">
        <v>3995</v>
      </c>
    </row>
    <row r="4736" spans="1:7" x14ac:dyDescent="0.2">
      <c r="A4736" s="342" t="s">
        <v>8</v>
      </c>
      <c r="B4736" s="377"/>
      <c r="C4736" s="19"/>
      <c r="D4736" s="367"/>
      <c r="E4736" s="1167"/>
      <c r="F4736" s="1168"/>
      <c r="G4736" s="378"/>
    </row>
    <row r="4737" spans="1:7" x14ac:dyDescent="0.2">
      <c r="A4737" s="354" t="s">
        <v>37</v>
      </c>
      <c r="B4737" s="358"/>
      <c r="C4737" s="358"/>
      <c r="D4737" s="358"/>
      <c r="E4737" s="379" t="s">
        <v>46</v>
      </c>
      <c r="F4737" s="380"/>
      <c r="G4737" s="378" t="s">
        <v>50</v>
      </c>
    </row>
    <row r="4738" spans="1:7" x14ac:dyDescent="0.2">
      <c r="A4738" s="368"/>
      <c r="B4738" s="369"/>
      <c r="C4738" s="370"/>
      <c r="D4738" s="370"/>
      <c r="E4738" s="1169"/>
      <c r="F4738" s="1170"/>
      <c r="G4738" s="381"/>
    </row>
    <row r="4739" spans="1:7" ht="26.25" thickBot="1" x14ac:dyDescent="0.25">
      <c r="A4739" s="210" t="s">
        <v>47</v>
      </c>
      <c r="B4739" s="28" t="s">
        <v>23</v>
      </c>
      <c r="C4739" s="28" t="s">
        <v>34</v>
      </c>
      <c r="D4739" s="110" t="s">
        <v>53</v>
      </c>
      <c r="E4739" s="114" t="s">
        <v>54</v>
      </c>
      <c r="F4739" s="111" t="s">
        <v>55</v>
      </c>
      <c r="G4739" s="112" t="s">
        <v>35</v>
      </c>
    </row>
    <row r="4740" spans="1:7" ht="13.5" thickTop="1" x14ac:dyDescent="0.2">
      <c r="A4740" s="760">
        <v>1</v>
      </c>
      <c r="B4740" s="761"/>
      <c r="C4740" s="352" t="s">
        <v>2311</v>
      </c>
      <c r="D4740" s="357" t="s">
        <v>2310</v>
      </c>
      <c r="E4740" s="102">
        <v>220</v>
      </c>
      <c r="F4740" s="763">
        <v>40</v>
      </c>
      <c r="G4740" s="764">
        <f>F4740*E4740</f>
        <v>8800</v>
      </c>
    </row>
    <row r="4741" spans="1:7" x14ac:dyDescent="0.2">
      <c r="A4741" s="760"/>
      <c r="B4741" s="761"/>
      <c r="C4741" s="352"/>
      <c r="D4741" s="351"/>
      <c r="E4741" s="102"/>
      <c r="F4741" s="753"/>
      <c r="G4741" s="764"/>
    </row>
    <row r="4742" spans="1:7" x14ac:dyDescent="0.2">
      <c r="A4742" s="345"/>
      <c r="B4742" s="520"/>
      <c r="C4742" s="656"/>
      <c r="D4742" s="657"/>
      <c r="E4742" s="758"/>
      <c r="F4742" s="811"/>
      <c r="G4742" s="353"/>
    </row>
    <row r="4743" spans="1:7" x14ac:dyDescent="0.2">
      <c r="A4743" s="566"/>
      <c r="B4743" s="668"/>
      <c r="C4743" s="656"/>
      <c r="D4743" s="657"/>
      <c r="E4743" s="758"/>
      <c r="F4743" s="811"/>
      <c r="G4743" s="578"/>
    </row>
    <row r="4744" spans="1:7" x14ac:dyDescent="0.2">
      <c r="A4744" s="806"/>
      <c r="B4744" s="807"/>
      <c r="C4744" s="807"/>
      <c r="D4744" s="762"/>
      <c r="E4744" s="808"/>
      <c r="F4744" s="809"/>
      <c r="G4744" s="810"/>
    </row>
    <row r="4745" spans="1:7" x14ac:dyDescent="0.2">
      <c r="A4745" s="760"/>
      <c r="B4745" s="761"/>
      <c r="C4745" s="761"/>
      <c r="D4745" s="762"/>
      <c r="E4745" s="748"/>
      <c r="F4745" s="763"/>
      <c r="G4745" s="764"/>
    </row>
    <row r="4746" spans="1:7" x14ac:dyDescent="0.2">
      <c r="A4746" s="760"/>
      <c r="B4746" s="761"/>
      <c r="C4746" s="761"/>
      <c r="D4746" s="762"/>
      <c r="E4746" s="748"/>
      <c r="F4746" s="763"/>
      <c r="G4746" s="764"/>
    </row>
    <row r="4747" spans="1:7" x14ac:dyDescent="0.2">
      <c r="A4747" s="760"/>
      <c r="B4747" s="761"/>
      <c r="C4747" s="761"/>
      <c r="D4747" s="784"/>
      <c r="E4747" s="748"/>
      <c r="F4747" s="763"/>
      <c r="G4747" s="764"/>
    </row>
    <row r="4748" spans="1:7" x14ac:dyDescent="0.2">
      <c r="A4748" s="345"/>
      <c r="B4748" s="520"/>
      <c r="C4748" s="346"/>
      <c r="D4748" s="747"/>
      <c r="E4748" s="750"/>
      <c r="F4748" s="753"/>
      <c r="G4748" s="353"/>
    </row>
    <row r="4749" spans="1:7" x14ac:dyDescent="0.2">
      <c r="A4749" s="345"/>
      <c r="B4749" s="382"/>
      <c r="C4749" s="352"/>
      <c r="D4749" s="351"/>
      <c r="E4749" s="388"/>
      <c r="F4749" s="563"/>
      <c r="G4749" s="353"/>
    </row>
    <row r="4750" spans="1:7" x14ac:dyDescent="0.2">
      <c r="A4750" s="345"/>
      <c r="B4750" s="755"/>
      <c r="C4750" s="756"/>
      <c r="D4750" s="757"/>
      <c r="E4750" s="758"/>
      <c r="F4750" s="759"/>
      <c r="G4750" s="353"/>
    </row>
    <row r="4751" spans="1:7" x14ac:dyDescent="0.2">
      <c r="A4751" s="345"/>
      <c r="B4751" s="755"/>
      <c r="C4751" s="756"/>
      <c r="D4751" s="757"/>
      <c r="E4751" s="758"/>
      <c r="F4751" s="759"/>
      <c r="G4751" s="353"/>
    </row>
    <row r="4752" spans="1:7" x14ac:dyDescent="0.2">
      <c r="A4752" s="345"/>
      <c r="B4752" s="382"/>
      <c r="C4752" s="352"/>
      <c r="D4752" s="785"/>
      <c r="E4752" s="395"/>
      <c r="F4752" s="432"/>
      <c r="G4752" s="353"/>
    </row>
    <row r="4753" spans="1:7" x14ac:dyDescent="0.2">
      <c r="A4753" s="345"/>
      <c r="B4753" s="394"/>
      <c r="C4753" s="352"/>
      <c r="D4753" s="357"/>
      <c r="E4753" s="395"/>
      <c r="F4753" s="432"/>
      <c r="G4753" s="353"/>
    </row>
    <row r="4754" spans="1:7" x14ac:dyDescent="0.2">
      <c r="A4754" s="345"/>
      <c r="B4754" s="397"/>
      <c r="C4754" s="352"/>
      <c r="D4754" s="357"/>
      <c r="E4754" s="398"/>
      <c r="F4754" s="432"/>
      <c r="G4754" s="353"/>
    </row>
    <row r="4755" spans="1:7" x14ac:dyDescent="0.2">
      <c r="A4755" s="345"/>
      <c r="B4755" s="397"/>
      <c r="C4755" s="352"/>
      <c r="D4755" s="365"/>
      <c r="E4755" s="398"/>
      <c r="F4755" s="432"/>
      <c r="G4755" s="353"/>
    </row>
    <row r="4756" spans="1:7" x14ac:dyDescent="0.2">
      <c r="A4756" s="345"/>
      <c r="B4756" s="382"/>
      <c r="C4756" s="352"/>
      <c r="D4756" s="365"/>
      <c r="E4756" s="388"/>
      <c r="F4756" s="432"/>
      <c r="G4756" s="353"/>
    </row>
    <row r="4757" spans="1:7" x14ac:dyDescent="0.2">
      <c r="A4757" s="345"/>
      <c r="B4757" s="382"/>
      <c r="C4757" s="352"/>
      <c r="D4757" s="364"/>
      <c r="E4757" s="398"/>
      <c r="F4757" s="432"/>
      <c r="G4757" s="353"/>
    </row>
    <row r="4758" spans="1:7" x14ac:dyDescent="0.2">
      <c r="A4758" s="345"/>
      <c r="B4758" s="394"/>
      <c r="C4758" s="352"/>
      <c r="D4758" s="365"/>
      <c r="E4758" s="395"/>
      <c r="F4758" s="561"/>
      <c r="G4758" s="353"/>
    </row>
    <row r="4759" spans="1:7" x14ac:dyDescent="0.2">
      <c r="A4759" s="345"/>
      <c r="B4759" s="389"/>
      <c r="C4759" s="352"/>
      <c r="D4759" s="365"/>
      <c r="E4759" s="395"/>
      <c r="F4759" s="561"/>
      <c r="G4759" s="353"/>
    </row>
    <row r="4760" spans="1:7" x14ac:dyDescent="0.2">
      <c r="A4760" s="345"/>
      <c r="B4760" s="382"/>
      <c r="C4760" s="352"/>
      <c r="D4760" s="357"/>
      <c r="E4760" s="395"/>
      <c r="F4760" s="561"/>
      <c r="G4760" s="353"/>
    </row>
    <row r="4761" spans="1:7" x14ac:dyDescent="0.2">
      <c r="A4761" s="345"/>
      <c r="B4761" s="382"/>
      <c r="C4761" s="352"/>
      <c r="D4761" s="365"/>
      <c r="E4761" s="395"/>
      <c r="F4761" s="561"/>
      <c r="G4761" s="353"/>
    </row>
    <row r="4762" spans="1:7" x14ac:dyDescent="0.2">
      <c r="A4762" s="345"/>
      <c r="B4762" s="382"/>
      <c r="C4762" s="352"/>
      <c r="D4762" s="365"/>
      <c r="E4762" s="395"/>
      <c r="F4762" s="561"/>
      <c r="G4762" s="353"/>
    </row>
    <row r="4763" spans="1:7" x14ac:dyDescent="0.2">
      <c r="A4763" s="345"/>
      <c r="B4763" s="382"/>
      <c r="C4763" s="352"/>
      <c r="D4763" s="365"/>
      <c r="E4763" s="395"/>
      <c r="F4763" s="561"/>
      <c r="G4763" s="353"/>
    </row>
    <row r="4764" spans="1:7" x14ac:dyDescent="0.2">
      <c r="A4764" s="345"/>
      <c r="B4764" s="382"/>
      <c r="C4764" s="352"/>
      <c r="D4764" s="365"/>
      <c r="E4764" s="395"/>
      <c r="F4764" s="561"/>
      <c r="G4764" s="353"/>
    </row>
    <row r="4765" spans="1:7" x14ac:dyDescent="0.2">
      <c r="A4765" s="345"/>
      <c r="B4765" s="382"/>
      <c r="C4765" s="352"/>
      <c r="D4765" s="357"/>
      <c r="E4765" s="388"/>
      <c r="F4765" s="432"/>
      <c r="G4765" s="353"/>
    </row>
    <row r="4766" spans="1:7" x14ac:dyDescent="0.2">
      <c r="A4766" s="345"/>
      <c r="B4766" s="382"/>
      <c r="C4766" s="352"/>
      <c r="D4766" s="364"/>
      <c r="E4766" s="398"/>
      <c r="F4766" s="432"/>
      <c r="G4766" s="353"/>
    </row>
    <row r="4767" spans="1:7" x14ac:dyDescent="0.2">
      <c r="A4767" s="345"/>
      <c r="B4767" s="382"/>
      <c r="C4767" s="352"/>
      <c r="D4767" s="400"/>
      <c r="E4767" s="390"/>
      <c r="F4767" s="432"/>
      <c r="G4767" s="353"/>
    </row>
    <row r="4768" spans="1:7" x14ac:dyDescent="0.2">
      <c r="A4768" s="345"/>
      <c r="B4768" s="382"/>
      <c r="C4768" s="352"/>
      <c r="D4768" s="400"/>
      <c r="E4768" s="390"/>
      <c r="F4768" s="432"/>
      <c r="G4768" s="353"/>
    </row>
    <row r="4769" spans="1:7" x14ac:dyDescent="0.2">
      <c r="A4769" s="345"/>
      <c r="B4769" s="382"/>
      <c r="C4769" s="403"/>
      <c r="D4769" s="400"/>
      <c r="E4769" s="404"/>
      <c r="F4769" s="562"/>
      <c r="G4769" s="353"/>
    </row>
    <row r="4770" spans="1:7" x14ac:dyDescent="0.2">
      <c r="A4770" s="345"/>
      <c r="B4770" s="382"/>
      <c r="C4770" s="352"/>
      <c r="D4770" s="364"/>
      <c r="E4770" s="388"/>
      <c r="F4770" s="563"/>
      <c r="G4770" s="353"/>
    </row>
    <row r="4771" spans="1:7" x14ac:dyDescent="0.2">
      <c r="A4771" s="345"/>
      <c r="B4771" s="382"/>
      <c r="C4771" s="352"/>
      <c r="D4771" s="364"/>
      <c r="E4771" s="388"/>
      <c r="F4771" s="563"/>
      <c r="G4771" s="353"/>
    </row>
    <row r="4772" spans="1:7" x14ac:dyDescent="0.2">
      <c r="A4772" s="345"/>
      <c r="B4772" s="382"/>
      <c r="C4772" s="352"/>
      <c r="D4772" s="781"/>
      <c r="E4772" s="388"/>
      <c r="F4772" s="387"/>
      <c r="G4772" s="353"/>
    </row>
    <row r="4773" spans="1:7" x14ac:dyDescent="0.2">
      <c r="A4773" s="566"/>
      <c r="B4773" s="382"/>
      <c r="C4773" s="352"/>
      <c r="D4773" s="364"/>
      <c r="E4773" s="388"/>
      <c r="F4773" s="387"/>
      <c r="G4773" s="353"/>
    </row>
    <row r="4774" spans="1:7" ht="13.5" thickBot="1" x14ac:dyDescent="0.25">
      <c r="A4774" s="564"/>
      <c r="B4774" s="408"/>
      <c r="C4774" s="409"/>
      <c r="D4774" s="409"/>
      <c r="E4774" s="408"/>
      <c r="F4774" s="49" t="s">
        <v>15</v>
      </c>
      <c r="G4774" s="213">
        <f>SUM(G4740:G4773)</f>
        <v>8800</v>
      </c>
    </row>
    <row r="4775" spans="1:7" ht="13.5" thickTop="1" x14ac:dyDescent="0.2">
      <c r="A4775" s="1188" t="s">
        <v>3644</v>
      </c>
      <c r="B4775" s="1189"/>
      <c r="C4775" s="1189"/>
      <c r="D4775" s="1189"/>
      <c r="E4775" s="1189"/>
      <c r="F4775" s="1189"/>
      <c r="G4775" s="1190"/>
    </row>
    <row r="4776" spans="1:7" ht="13.5" thickBot="1" x14ac:dyDescent="0.25">
      <c r="A4776" s="359"/>
      <c r="B4776" s="355"/>
      <c r="C4776" s="355" t="s">
        <v>8</v>
      </c>
      <c r="D4776" s="360"/>
      <c r="E4776" s="355"/>
      <c r="F4776" s="361"/>
      <c r="G4776" s="362"/>
    </row>
    <row r="4777" spans="1:7" ht="13.5" thickTop="1" x14ac:dyDescent="0.2">
      <c r="A4777" s="1176"/>
      <c r="B4777" s="1177"/>
      <c r="C4777" s="1177"/>
      <c r="D4777" s="414" t="s">
        <v>11</v>
      </c>
      <c r="E4777" s="1178" t="s">
        <v>12</v>
      </c>
      <c r="F4777" s="1178"/>
      <c r="G4777" s="1179"/>
    </row>
    <row r="4778" spans="1:7" x14ac:dyDescent="0.2">
      <c r="A4778" s="1161" t="s">
        <v>17</v>
      </c>
      <c r="B4778" s="1162"/>
      <c r="C4778" s="1162"/>
      <c r="D4778" s="415"/>
      <c r="E4778" s="1180"/>
      <c r="F4778" s="1181"/>
      <c r="G4778" s="1182"/>
    </row>
    <row r="4779" spans="1:7" x14ac:dyDescent="0.2">
      <c r="A4779" s="1161" t="s">
        <v>38</v>
      </c>
      <c r="B4779" s="1162"/>
      <c r="C4779" s="1162"/>
      <c r="D4779" s="73" t="s">
        <v>478</v>
      </c>
      <c r="E4779" s="1139" t="s">
        <v>142</v>
      </c>
      <c r="F4779" s="1139"/>
      <c r="G4779" s="1140"/>
    </row>
    <row r="4780" spans="1:7" ht="13.5" thickBot="1" x14ac:dyDescent="0.25">
      <c r="A4780" s="1163" t="s">
        <v>39</v>
      </c>
      <c r="B4780" s="1164"/>
      <c r="C4780" s="1164"/>
      <c r="D4780" s="565" t="s">
        <v>479</v>
      </c>
      <c r="E4780" s="1165" t="s">
        <v>0</v>
      </c>
      <c r="F4780" s="1165"/>
      <c r="G4780" s="1166"/>
    </row>
    <row r="4781" spans="1:7" ht="16.5" x14ac:dyDescent="0.25">
      <c r="A4781" s="1152" t="s">
        <v>29</v>
      </c>
      <c r="B4781" s="1153"/>
      <c r="C4781" s="1153"/>
      <c r="D4781" s="1153"/>
      <c r="E4781" s="1153"/>
      <c r="F4781" s="1153"/>
      <c r="G4781" s="1154"/>
    </row>
    <row r="4782" spans="1:7" x14ac:dyDescent="0.2">
      <c r="A4782" s="1155" t="s">
        <v>48</v>
      </c>
      <c r="B4782" s="1156"/>
      <c r="C4782" s="1156"/>
      <c r="D4782" s="1156"/>
      <c r="E4782" s="1156"/>
      <c r="F4782" s="1156"/>
      <c r="G4782" s="1157"/>
    </row>
    <row r="4783" spans="1:7" x14ac:dyDescent="0.2">
      <c r="A4783" s="1183" t="s">
        <v>49</v>
      </c>
      <c r="B4783" s="1184"/>
      <c r="C4783" s="1184"/>
      <c r="D4783" s="1184"/>
      <c r="E4783" s="1184"/>
      <c r="F4783" s="1184"/>
      <c r="G4783" s="1185"/>
    </row>
    <row r="4784" spans="1:7" x14ac:dyDescent="0.2">
      <c r="A4784" s="368"/>
      <c r="B4784" s="369"/>
      <c r="C4784" s="370"/>
      <c r="D4784" s="371"/>
      <c r="E4784" s="369"/>
      <c r="F4784" s="372"/>
      <c r="G4784" s="373" t="s">
        <v>20</v>
      </c>
    </row>
    <row r="4785" spans="1:7" x14ac:dyDescent="0.2">
      <c r="A4785" s="374" t="s">
        <v>1</v>
      </c>
      <c r="B4785" s="375"/>
      <c r="C4785" s="14" t="s">
        <v>36</v>
      </c>
      <c r="D4785" s="375"/>
      <c r="E4785" s="343" t="s">
        <v>4074</v>
      </c>
      <c r="F4785" s="376"/>
      <c r="G4785" s="344" t="s">
        <v>4002</v>
      </c>
    </row>
    <row r="4786" spans="1:7" x14ac:dyDescent="0.2">
      <c r="A4786" s="342" t="s">
        <v>8</v>
      </c>
      <c r="B4786" s="377"/>
      <c r="C4786" s="19"/>
      <c r="D4786" s="367"/>
      <c r="E4786" s="1167"/>
      <c r="F4786" s="1168"/>
      <c r="G4786" s="378"/>
    </row>
    <row r="4787" spans="1:7" x14ac:dyDescent="0.2">
      <c r="A4787" s="354" t="s">
        <v>37</v>
      </c>
      <c r="B4787" s="358"/>
      <c r="C4787" s="358"/>
      <c r="D4787" s="358"/>
      <c r="E4787" s="379" t="s">
        <v>46</v>
      </c>
      <c r="F4787" s="380"/>
      <c r="G4787" s="378" t="s">
        <v>50</v>
      </c>
    </row>
    <row r="4788" spans="1:7" x14ac:dyDescent="0.2">
      <c r="A4788" s="368"/>
      <c r="B4788" s="369"/>
      <c r="C4788" s="370"/>
      <c r="D4788" s="370"/>
      <c r="E4788" s="1169"/>
      <c r="F4788" s="1170"/>
      <c r="G4788" s="381"/>
    </row>
    <row r="4789" spans="1:7" ht="26.25" thickBot="1" x14ac:dyDescent="0.25">
      <c r="A4789" s="210" t="s">
        <v>47</v>
      </c>
      <c r="B4789" s="28" t="s">
        <v>23</v>
      </c>
      <c r="C4789" s="28" t="s">
        <v>34</v>
      </c>
      <c r="D4789" s="110" t="s">
        <v>53</v>
      </c>
      <c r="E4789" s="114" t="s">
        <v>54</v>
      </c>
      <c r="F4789" s="111" t="s">
        <v>55</v>
      </c>
      <c r="G4789" s="112" t="s">
        <v>35</v>
      </c>
    </row>
    <row r="4790" spans="1:7" ht="13.5" thickTop="1" x14ac:dyDescent="0.2">
      <c r="A4790" s="345">
        <v>1</v>
      </c>
      <c r="B4790" s="389"/>
      <c r="C4790" s="352" t="s">
        <v>149</v>
      </c>
      <c r="D4790" s="365" t="s">
        <v>4061</v>
      </c>
      <c r="E4790" s="751">
        <v>1105</v>
      </c>
      <c r="F4790" s="432">
        <v>90.25</v>
      </c>
      <c r="G4790" s="353">
        <f>F4790*E4790</f>
        <v>99726.25</v>
      </c>
    </row>
    <row r="4791" spans="1:7" x14ac:dyDescent="0.2">
      <c r="A4791" s="345">
        <v>2</v>
      </c>
      <c r="B4791" s="389"/>
      <c r="C4791" s="352" t="s">
        <v>149</v>
      </c>
      <c r="D4791" s="357" t="s">
        <v>4061</v>
      </c>
      <c r="E4791" s="751">
        <v>1087</v>
      </c>
      <c r="F4791" s="432">
        <v>92</v>
      </c>
      <c r="G4791" s="353">
        <f>F4791*E4791</f>
        <v>100004</v>
      </c>
    </row>
    <row r="4792" spans="1:7" x14ac:dyDescent="0.2">
      <c r="A4792" s="345"/>
      <c r="B4792" s="389"/>
      <c r="C4792" s="352"/>
      <c r="D4792" s="357"/>
      <c r="E4792" s="388"/>
      <c r="F4792" s="560"/>
      <c r="G4792" s="353"/>
    </row>
    <row r="4793" spans="1:7" x14ac:dyDescent="0.2">
      <c r="A4793" s="345"/>
      <c r="B4793" s="389"/>
      <c r="C4793" s="352"/>
      <c r="D4793" s="357"/>
      <c r="E4793" s="390"/>
      <c r="F4793" s="432"/>
      <c r="G4793" s="353"/>
    </row>
    <row r="4794" spans="1:7" x14ac:dyDescent="0.2">
      <c r="A4794" s="345"/>
      <c r="B4794" s="389"/>
      <c r="C4794" s="352" t="s">
        <v>150</v>
      </c>
      <c r="D4794" s="357"/>
      <c r="E4794" s="390"/>
      <c r="F4794" s="432"/>
      <c r="G4794" s="353"/>
    </row>
    <row r="4795" spans="1:7" x14ac:dyDescent="0.2">
      <c r="A4795" s="345"/>
      <c r="B4795" s="389"/>
      <c r="C4795" s="352"/>
      <c r="D4795" s="364"/>
      <c r="E4795" s="390"/>
      <c r="F4795" s="432"/>
      <c r="G4795" s="353"/>
    </row>
    <row r="4796" spans="1:7" x14ac:dyDescent="0.2">
      <c r="A4796" s="345"/>
      <c r="B4796" s="391"/>
      <c r="C4796" s="352"/>
      <c r="D4796" s="365"/>
      <c r="E4796" s="388"/>
      <c r="F4796" s="560"/>
      <c r="G4796" s="353"/>
    </row>
    <row r="4797" spans="1:7" x14ac:dyDescent="0.2">
      <c r="A4797" s="345"/>
      <c r="B4797" s="382"/>
      <c r="C4797" s="352"/>
      <c r="D4797" s="365"/>
      <c r="E4797" s="395"/>
      <c r="F4797" s="432"/>
      <c r="G4797" s="353"/>
    </row>
    <row r="4798" spans="1:7" x14ac:dyDescent="0.2">
      <c r="A4798" s="345"/>
      <c r="B4798" s="394"/>
      <c r="C4798" s="352"/>
      <c r="D4798" s="411"/>
      <c r="E4798" s="395"/>
      <c r="F4798" s="561"/>
      <c r="G4798" s="353"/>
    </row>
    <row r="4799" spans="1:7" x14ac:dyDescent="0.2">
      <c r="A4799" s="345"/>
      <c r="B4799" s="394"/>
      <c r="C4799" s="352"/>
      <c r="D4799" s="365"/>
      <c r="E4799" s="395"/>
      <c r="F4799" s="432"/>
      <c r="G4799" s="353"/>
    </row>
    <row r="4800" spans="1:7" x14ac:dyDescent="0.2">
      <c r="A4800" s="345"/>
      <c r="B4800" s="397"/>
      <c r="C4800" s="352"/>
      <c r="D4800" s="357"/>
      <c r="E4800" s="398"/>
      <c r="F4800" s="432"/>
      <c r="G4800" s="353"/>
    </row>
    <row r="4801" spans="1:7" x14ac:dyDescent="0.2">
      <c r="A4801" s="345"/>
      <c r="B4801" s="397"/>
      <c r="C4801" s="352"/>
      <c r="D4801" s="365"/>
      <c r="E4801" s="398"/>
      <c r="F4801" s="432"/>
      <c r="G4801" s="353"/>
    </row>
    <row r="4802" spans="1:7" x14ac:dyDescent="0.2">
      <c r="A4802" s="345"/>
      <c r="B4802" s="397"/>
      <c r="C4802" s="352"/>
      <c r="D4802" s="357"/>
      <c r="E4802" s="395"/>
      <c r="F4802" s="432"/>
      <c r="G4802" s="353"/>
    </row>
    <row r="4803" spans="1:7" x14ac:dyDescent="0.2">
      <c r="A4803" s="345"/>
      <c r="B4803" s="382"/>
      <c r="C4803" s="352"/>
      <c r="D4803" s="365"/>
      <c r="E4803" s="388"/>
      <c r="F4803" s="432"/>
      <c r="G4803" s="353"/>
    </row>
    <row r="4804" spans="1:7" x14ac:dyDescent="0.2">
      <c r="A4804" s="345"/>
      <c r="B4804" s="382"/>
      <c r="C4804" s="352"/>
      <c r="D4804" s="365"/>
      <c r="E4804" s="398"/>
      <c r="F4804" s="561"/>
      <c r="G4804" s="353"/>
    </row>
    <row r="4805" spans="1:7" x14ac:dyDescent="0.2">
      <c r="A4805" s="345"/>
      <c r="B4805" s="389"/>
      <c r="C4805" s="352"/>
      <c r="D4805" s="365" t="s">
        <v>150</v>
      </c>
      <c r="E4805" s="395"/>
      <c r="F4805" s="561"/>
      <c r="G4805" s="353"/>
    </row>
    <row r="4806" spans="1:7" x14ac:dyDescent="0.2">
      <c r="A4806" s="345"/>
      <c r="B4806" s="389"/>
      <c r="C4806" s="352"/>
      <c r="D4806" s="365"/>
      <c r="E4806" s="395"/>
      <c r="F4806" s="561"/>
      <c r="G4806" s="353"/>
    </row>
    <row r="4807" spans="1:7" x14ac:dyDescent="0.2">
      <c r="A4807" s="345"/>
      <c r="B4807" s="389"/>
      <c r="C4807" s="352"/>
      <c r="D4807" s="357"/>
      <c r="E4807" s="395"/>
      <c r="F4807" s="561"/>
      <c r="G4807" s="353"/>
    </row>
    <row r="4808" spans="1:7" x14ac:dyDescent="0.2">
      <c r="A4808" s="345"/>
      <c r="B4808" s="382"/>
      <c r="C4808" s="352"/>
      <c r="D4808" s="365"/>
      <c r="E4808" s="390"/>
      <c r="F4808" s="561"/>
      <c r="G4808" s="353"/>
    </row>
    <row r="4809" spans="1:7" x14ac:dyDescent="0.2">
      <c r="A4809" s="345"/>
      <c r="B4809" s="382"/>
      <c r="C4809" s="352"/>
      <c r="D4809" s="357"/>
      <c r="E4809" s="395"/>
      <c r="F4809" s="561"/>
      <c r="G4809" s="353"/>
    </row>
    <row r="4810" spans="1:7" x14ac:dyDescent="0.2">
      <c r="A4810" s="345"/>
      <c r="B4810" s="382"/>
      <c r="C4810" s="352"/>
      <c r="D4810" s="357"/>
      <c r="E4810" s="395"/>
      <c r="F4810" s="561"/>
      <c r="G4810" s="353"/>
    </row>
    <row r="4811" spans="1:7" x14ac:dyDescent="0.2">
      <c r="A4811" s="345"/>
      <c r="B4811" s="382"/>
      <c r="C4811" s="352"/>
      <c r="D4811" s="357"/>
      <c r="E4811" s="395"/>
      <c r="F4811" s="561"/>
      <c r="G4811" s="353"/>
    </row>
    <row r="4812" spans="1:7" x14ac:dyDescent="0.2">
      <c r="A4812" s="345"/>
      <c r="B4812" s="382"/>
      <c r="C4812" s="352"/>
      <c r="D4812" s="365"/>
      <c r="E4812" s="395"/>
      <c r="F4812" s="561"/>
      <c r="G4812" s="353"/>
    </row>
    <row r="4813" spans="1:7" x14ac:dyDescent="0.2">
      <c r="A4813" s="345"/>
      <c r="B4813" s="382"/>
      <c r="C4813" s="352"/>
      <c r="D4813" s="357" t="s">
        <v>1990</v>
      </c>
      <c r="E4813" s="395"/>
      <c r="F4813" s="561"/>
      <c r="G4813" s="353"/>
    </row>
    <row r="4814" spans="1:7" x14ac:dyDescent="0.2">
      <c r="A4814" s="345"/>
      <c r="B4814" s="382"/>
      <c r="C4814" s="352"/>
      <c r="D4814" s="136"/>
      <c r="E4814" s="395"/>
      <c r="F4814" s="561"/>
      <c r="G4814" s="353"/>
    </row>
    <row r="4815" spans="1:7" x14ac:dyDescent="0.2">
      <c r="A4815" s="345"/>
      <c r="B4815" s="382"/>
      <c r="C4815" s="352"/>
      <c r="D4815" s="136"/>
      <c r="E4815" s="388"/>
      <c r="F4815" s="432"/>
      <c r="G4815" s="353"/>
    </row>
    <row r="4816" spans="1:7" x14ac:dyDescent="0.2">
      <c r="A4816" s="345"/>
      <c r="B4816" s="382"/>
      <c r="C4816" s="352"/>
      <c r="D4816" s="58" t="s">
        <v>380</v>
      </c>
      <c r="E4816" s="398"/>
      <c r="F4816" s="432"/>
      <c r="G4816" s="353"/>
    </row>
    <row r="4817" spans="1:7" x14ac:dyDescent="0.2">
      <c r="A4817" s="345"/>
      <c r="B4817" s="382"/>
      <c r="C4817" s="352"/>
      <c r="D4817" s="873" t="s">
        <v>3893</v>
      </c>
      <c r="E4817" s="390"/>
      <c r="F4817" s="432"/>
      <c r="G4817" s="353"/>
    </row>
    <row r="4818" spans="1:7" x14ac:dyDescent="0.2">
      <c r="A4818" s="345"/>
      <c r="B4818" s="382"/>
      <c r="C4818" s="352"/>
      <c r="D4818" s="1066" t="s">
        <v>8</v>
      </c>
      <c r="E4818" s="390"/>
      <c r="F4818" s="432"/>
      <c r="G4818" s="353"/>
    </row>
    <row r="4819" spans="1:7" x14ac:dyDescent="0.2">
      <c r="A4819" s="345"/>
      <c r="B4819" s="668"/>
      <c r="C4819" s="656"/>
      <c r="D4819" s="1066"/>
      <c r="E4819" s="871"/>
      <c r="F4819" s="816"/>
      <c r="G4819" s="353"/>
    </row>
    <row r="4820" spans="1:7" x14ac:dyDescent="0.2">
      <c r="A4820" s="345"/>
      <c r="B4820" s="382"/>
      <c r="C4820" s="352"/>
      <c r="D4820" s="365"/>
      <c r="E4820" s="404"/>
      <c r="F4820" s="562"/>
      <c r="G4820" s="353"/>
    </row>
    <row r="4821" spans="1:7" x14ac:dyDescent="0.2">
      <c r="A4821" s="345"/>
      <c r="B4821" s="382"/>
      <c r="C4821" s="352"/>
      <c r="D4821" s="357"/>
      <c r="E4821" s="388"/>
      <c r="F4821" s="563"/>
      <c r="G4821" s="353"/>
    </row>
    <row r="4822" spans="1:7" x14ac:dyDescent="0.2">
      <c r="A4822" s="345"/>
      <c r="B4822" s="382"/>
      <c r="C4822" s="352"/>
      <c r="D4822" s="365"/>
      <c r="E4822" s="388"/>
      <c r="F4822" s="387"/>
      <c r="G4822" s="353"/>
    </row>
    <row r="4823" spans="1:7" x14ac:dyDescent="0.2">
      <c r="A4823" s="566"/>
      <c r="B4823" s="382"/>
      <c r="C4823" s="352"/>
      <c r="D4823" s="364"/>
      <c r="E4823" s="388" t="s">
        <v>8</v>
      </c>
      <c r="F4823" s="577"/>
      <c r="G4823" s="353" t="s">
        <v>8</v>
      </c>
    </row>
    <row r="4824" spans="1:7" ht="13.5" thickBot="1" x14ac:dyDescent="0.25">
      <c r="A4824" s="564"/>
      <c r="B4824" s="408"/>
      <c r="C4824" s="409"/>
      <c r="D4824" s="409"/>
      <c r="E4824" s="408"/>
      <c r="F4824" s="49" t="s">
        <v>15</v>
      </c>
      <c r="G4824" s="213">
        <f>SUM(G4790:G4823)</f>
        <v>199730.25</v>
      </c>
    </row>
    <row r="4825" spans="1:7" ht="13.5" thickTop="1" x14ac:dyDescent="0.2">
      <c r="A4825" s="1149" t="s">
        <v>4062</v>
      </c>
      <c r="B4825" s="1186"/>
      <c r="C4825" s="1186"/>
      <c r="D4825" s="1186"/>
      <c r="E4825" s="1186"/>
      <c r="F4825" s="1186"/>
      <c r="G4825" s="1187"/>
    </row>
    <row r="4826" spans="1:7" ht="13.5" thickBot="1" x14ac:dyDescent="0.25">
      <c r="A4826" s="359"/>
      <c r="B4826" s="355"/>
      <c r="C4826" s="355"/>
      <c r="D4826" s="360"/>
      <c r="E4826" s="355"/>
      <c r="F4826" s="361"/>
      <c r="G4826" s="362"/>
    </row>
    <row r="4827" spans="1:7" ht="13.5" thickTop="1" x14ac:dyDescent="0.2">
      <c r="A4827" s="1176"/>
      <c r="B4827" s="1177"/>
      <c r="C4827" s="1177"/>
      <c r="D4827" s="414" t="s">
        <v>11</v>
      </c>
      <c r="E4827" s="1178" t="s">
        <v>12</v>
      </c>
      <c r="F4827" s="1178"/>
      <c r="G4827" s="1179"/>
    </row>
    <row r="4828" spans="1:7" x14ac:dyDescent="0.2">
      <c r="A4828" s="1161" t="s">
        <v>17</v>
      </c>
      <c r="B4828" s="1162"/>
      <c r="C4828" s="1162"/>
      <c r="D4828" s="415"/>
      <c r="E4828" s="1180"/>
      <c r="F4828" s="1181"/>
      <c r="G4828" s="1182"/>
    </row>
    <row r="4829" spans="1:7" x14ac:dyDescent="0.2">
      <c r="A4829" s="1161" t="s">
        <v>38</v>
      </c>
      <c r="B4829" s="1162"/>
      <c r="C4829" s="1162"/>
      <c r="D4829" s="73" t="s">
        <v>478</v>
      </c>
      <c r="E4829" s="1139" t="s">
        <v>142</v>
      </c>
      <c r="F4829" s="1139"/>
      <c r="G4829" s="1140"/>
    </row>
    <row r="4830" spans="1:7" ht="13.5" thickBot="1" x14ac:dyDescent="0.25">
      <c r="A4830" s="1163" t="s">
        <v>39</v>
      </c>
      <c r="B4830" s="1164"/>
      <c r="C4830" s="1164"/>
      <c r="D4830" s="565" t="s">
        <v>479</v>
      </c>
      <c r="E4830" s="1165" t="s">
        <v>0</v>
      </c>
      <c r="F4830" s="1165"/>
      <c r="G4830" s="1166"/>
    </row>
    <row r="4831" spans="1:7" ht="16.5" x14ac:dyDescent="0.25">
      <c r="A4831" s="1152" t="s">
        <v>29</v>
      </c>
      <c r="B4831" s="1153"/>
      <c r="C4831" s="1153"/>
      <c r="D4831" s="1153"/>
      <c r="E4831" s="1153"/>
      <c r="F4831" s="1153"/>
      <c r="G4831" s="1154"/>
    </row>
    <row r="4832" spans="1:7" x14ac:dyDescent="0.2">
      <c r="A4832" s="1155" t="s">
        <v>48</v>
      </c>
      <c r="B4832" s="1156"/>
      <c r="C4832" s="1156"/>
      <c r="D4832" s="1156"/>
      <c r="E4832" s="1156"/>
      <c r="F4832" s="1156"/>
      <c r="G4832" s="1157"/>
    </row>
    <row r="4833" spans="1:7" x14ac:dyDescent="0.2">
      <c r="A4833" s="1183" t="s">
        <v>49</v>
      </c>
      <c r="B4833" s="1184"/>
      <c r="C4833" s="1184"/>
      <c r="D4833" s="1184"/>
      <c r="E4833" s="1184"/>
      <c r="F4833" s="1184"/>
      <c r="G4833" s="1185"/>
    </row>
    <row r="4834" spans="1:7" x14ac:dyDescent="0.2">
      <c r="A4834" s="368"/>
      <c r="B4834" s="369"/>
      <c r="C4834" s="370"/>
      <c r="D4834" s="371"/>
      <c r="E4834" s="369"/>
      <c r="F4834" s="372"/>
      <c r="G4834" s="373" t="s">
        <v>20</v>
      </c>
    </row>
    <row r="4835" spans="1:7" x14ac:dyDescent="0.2">
      <c r="A4835" s="374" t="s">
        <v>1</v>
      </c>
      <c r="B4835" s="375"/>
      <c r="C4835" s="14" t="s">
        <v>36</v>
      </c>
      <c r="D4835" s="375"/>
      <c r="E4835" s="343" t="s">
        <v>4129</v>
      </c>
      <c r="F4835" s="376"/>
      <c r="G4835" s="344" t="s">
        <v>4124</v>
      </c>
    </row>
    <row r="4836" spans="1:7" x14ac:dyDescent="0.2">
      <c r="A4836" s="342" t="s">
        <v>8</v>
      </c>
      <c r="B4836" s="377"/>
      <c r="C4836" s="19"/>
      <c r="D4836" s="367"/>
      <c r="E4836" s="1167"/>
      <c r="F4836" s="1168"/>
      <c r="G4836" s="378"/>
    </row>
    <row r="4837" spans="1:7" x14ac:dyDescent="0.2">
      <c r="A4837" s="354" t="s">
        <v>37</v>
      </c>
      <c r="B4837" s="358"/>
      <c r="C4837" s="358"/>
      <c r="D4837" s="358"/>
      <c r="E4837" s="379" t="s">
        <v>46</v>
      </c>
      <c r="F4837" s="380"/>
      <c r="G4837" s="378" t="s">
        <v>50</v>
      </c>
    </row>
    <row r="4838" spans="1:7" x14ac:dyDescent="0.2">
      <c r="A4838" s="368"/>
      <c r="B4838" s="369"/>
      <c r="C4838" s="370"/>
      <c r="D4838" s="370"/>
      <c r="E4838" s="1169"/>
      <c r="F4838" s="1170"/>
      <c r="G4838" s="381"/>
    </row>
    <row r="4839" spans="1:7" ht="26.25" thickBot="1" x14ac:dyDescent="0.25">
      <c r="A4839" s="210" t="s">
        <v>47</v>
      </c>
      <c r="B4839" s="28" t="s">
        <v>23</v>
      </c>
      <c r="C4839" s="28" t="s">
        <v>34</v>
      </c>
      <c r="D4839" s="110" t="s">
        <v>53</v>
      </c>
      <c r="E4839" s="114" t="s">
        <v>54</v>
      </c>
      <c r="F4839" s="111" t="s">
        <v>55</v>
      </c>
      <c r="G4839" s="112" t="s">
        <v>35</v>
      </c>
    </row>
    <row r="4840" spans="1:7" ht="13.5" thickTop="1" x14ac:dyDescent="0.2">
      <c r="A4840" s="345">
        <v>1</v>
      </c>
      <c r="B4840" s="389"/>
      <c r="C4840" s="352" t="s">
        <v>300</v>
      </c>
      <c r="D4840" s="365" t="s">
        <v>4126</v>
      </c>
      <c r="E4840" s="751">
        <v>100</v>
      </c>
      <c r="F4840" s="432">
        <v>250</v>
      </c>
      <c r="G4840" s="353">
        <f>F4840*E4840</f>
        <v>25000</v>
      </c>
    </row>
    <row r="4841" spans="1:7" x14ac:dyDescent="0.2">
      <c r="A4841" s="345" t="s">
        <v>8</v>
      </c>
      <c r="B4841" s="389"/>
      <c r="C4841" s="352"/>
      <c r="D4841" s="357" t="s">
        <v>4127</v>
      </c>
      <c r="E4841" s="751"/>
      <c r="F4841" s="432"/>
      <c r="G4841" s="353" t="s">
        <v>8</v>
      </c>
    </row>
    <row r="4842" spans="1:7" x14ac:dyDescent="0.2">
      <c r="A4842" s="345"/>
      <c r="B4842" s="389"/>
      <c r="C4842" s="352"/>
      <c r="D4842" s="357" t="s">
        <v>4128</v>
      </c>
      <c r="E4842" s="388"/>
      <c r="F4842" s="560"/>
      <c r="G4842" s="353"/>
    </row>
    <row r="4843" spans="1:7" x14ac:dyDescent="0.2">
      <c r="A4843" s="345"/>
      <c r="B4843" s="389"/>
      <c r="C4843" s="352"/>
      <c r="D4843" s="357"/>
      <c r="E4843" s="390"/>
      <c r="F4843" s="432"/>
      <c r="G4843" s="353"/>
    </row>
    <row r="4844" spans="1:7" x14ac:dyDescent="0.2">
      <c r="A4844" s="345"/>
      <c r="B4844" s="389"/>
      <c r="C4844" s="352" t="s">
        <v>150</v>
      </c>
      <c r="D4844" s="357"/>
      <c r="E4844" s="390"/>
      <c r="F4844" s="432"/>
      <c r="G4844" s="353"/>
    </row>
    <row r="4845" spans="1:7" x14ac:dyDescent="0.2">
      <c r="A4845" s="345"/>
      <c r="B4845" s="389"/>
      <c r="C4845" s="352"/>
      <c r="D4845" s="364"/>
      <c r="E4845" s="390"/>
      <c r="F4845" s="432"/>
      <c r="G4845" s="353"/>
    </row>
    <row r="4846" spans="1:7" x14ac:dyDescent="0.2">
      <c r="A4846" s="345"/>
      <c r="B4846" s="391"/>
      <c r="C4846" s="352"/>
      <c r="D4846" s="365"/>
      <c r="E4846" s="388"/>
      <c r="F4846" s="560"/>
      <c r="G4846" s="353"/>
    </row>
    <row r="4847" spans="1:7" x14ac:dyDescent="0.2">
      <c r="A4847" s="345"/>
      <c r="B4847" s="382"/>
      <c r="C4847" s="352"/>
      <c r="D4847" s="365"/>
      <c r="E4847" s="395"/>
      <c r="F4847" s="432"/>
      <c r="G4847" s="353"/>
    </row>
    <row r="4848" spans="1:7" x14ac:dyDescent="0.2">
      <c r="A4848" s="345"/>
      <c r="B4848" s="394"/>
      <c r="C4848" s="352"/>
      <c r="D4848" s="411"/>
      <c r="E4848" s="395"/>
      <c r="F4848" s="561"/>
      <c r="G4848" s="353"/>
    </row>
    <row r="4849" spans="1:7" x14ac:dyDescent="0.2">
      <c r="A4849" s="345"/>
      <c r="B4849" s="394"/>
      <c r="C4849" s="352"/>
      <c r="D4849" s="365"/>
      <c r="E4849" s="395"/>
      <c r="F4849" s="432"/>
      <c r="G4849" s="353"/>
    </row>
    <row r="4850" spans="1:7" x14ac:dyDescent="0.2">
      <c r="A4850" s="345"/>
      <c r="B4850" s="397"/>
      <c r="C4850" s="352"/>
      <c r="D4850" s="357"/>
      <c r="E4850" s="398"/>
      <c r="F4850" s="432"/>
      <c r="G4850" s="353"/>
    </row>
    <row r="4851" spans="1:7" x14ac:dyDescent="0.2">
      <c r="A4851" s="345"/>
      <c r="B4851" s="397"/>
      <c r="C4851" s="352"/>
      <c r="D4851" s="365"/>
      <c r="E4851" s="398"/>
      <c r="F4851" s="432"/>
      <c r="G4851" s="353"/>
    </row>
    <row r="4852" spans="1:7" x14ac:dyDescent="0.2">
      <c r="A4852" s="345"/>
      <c r="B4852" s="397"/>
      <c r="C4852" s="352"/>
      <c r="D4852" s="357"/>
      <c r="E4852" s="395"/>
      <c r="F4852" s="432"/>
      <c r="G4852" s="353"/>
    </row>
    <row r="4853" spans="1:7" x14ac:dyDescent="0.2">
      <c r="A4853" s="345"/>
      <c r="B4853" s="382"/>
      <c r="C4853" s="352"/>
      <c r="D4853" s="365"/>
      <c r="E4853" s="388"/>
      <c r="F4853" s="432"/>
      <c r="G4853" s="353"/>
    </row>
    <row r="4854" spans="1:7" x14ac:dyDescent="0.2">
      <c r="A4854" s="345"/>
      <c r="B4854" s="382"/>
      <c r="C4854" s="352"/>
      <c r="D4854" s="365"/>
      <c r="E4854" s="398"/>
      <c r="F4854" s="561"/>
      <c r="G4854" s="353"/>
    </row>
    <row r="4855" spans="1:7" x14ac:dyDescent="0.2">
      <c r="A4855" s="345"/>
      <c r="B4855" s="389"/>
      <c r="C4855" s="352"/>
      <c r="D4855" s="365" t="s">
        <v>150</v>
      </c>
      <c r="E4855" s="395"/>
      <c r="F4855" s="561"/>
      <c r="G4855" s="353"/>
    </row>
    <row r="4856" spans="1:7" x14ac:dyDescent="0.2">
      <c r="A4856" s="345"/>
      <c r="B4856" s="389"/>
      <c r="C4856" s="352"/>
      <c r="D4856" s="365"/>
      <c r="E4856" s="395"/>
      <c r="F4856" s="561"/>
      <c r="G4856" s="353"/>
    </row>
    <row r="4857" spans="1:7" x14ac:dyDescent="0.2">
      <c r="A4857" s="345"/>
      <c r="B4857" s="389"/>
      <c r="C4857" s="352"/>
      <c r="D4857" s="357"/>
      <c r="E4857" s="395"/>
      <c r="F4857" s="561"/>
      <c r="G4857" s="353"/>
    </row>
    <row r="4858" spans="1:7" x14ac:dyDescent="0.2">
      <c r="A4858" s="345"/>
      <c r="B4858" s="382"/>
      <c r="C4858" s="352"/>
      <c r="D4858" s="365"/>
      <c r="E4858" s="390"/>
      <c r="F4858" s="561"/>
      <c r="G4858" s="353"/>
    </row>
    <row r="4859" spans="1:7" x14ac:dyDescent="0.2">
      <c r="A4859" s="345"/>
      <c r="B4859" s="382"/>
      <c r="C4859" s="352"/>
      <c r="D4859" s="357"/>
      <c r="E4859" s="395"/>
      <c r="F4859" s="561"/>
      <c r="G4859" s="353"/>
    </row>
    <row r="4860" spans="1:7" x14ac:dyDescent="0.2">
      <c r="A4860" s="345"/>
      <c r="B4860" s="382"/>
      <c r="C4860" s="352"/>
      <c r="D4860" s="357"/>
      <c r="E4860" s="395"/>
      <c r="F4860" s="561"/>
      <c r="G4860" s="353"/>
    </row>
    <row r="4861" spans="1:7" x14ac:dyDescent="0.2">
      <c r="A4861" s="345"/>
      <c r="B4861" s="382"/>
      <c r="C4861" s="352"/>
      <c r="D4861" s="357"/>
      <c r="E4861" s="395"/>
      <c r="F4861" s="561"/>
      <c r="G4861" s="353"/>
    </row>
    <row r="4862" spans="1:7" x14ac:dyDescent="0.2">
      <c r="A4862" s="345"/>
      <c r="B4862" s="382"/>
      <c r="C4862" s="352"/>
      <c r="D4862" s="365"/>
      <c r="E4862" s="395"/>
      <c r="F4862" s="561"/>
      <c r="G4862" s="353"/>
    </row>
    <row r="4863" spans="1:7" x14ac:dyDescent="0.2">
      <c r="A4863" s="345"/>
      <c r="B4863" s="382"/>
      <c r="C4863" s="352"/>
      <c r="D4863" s="357" t="s">
        <v>1990</v>
      </c>
      <c r="E4863" s="395"/>
      <c r="F4863" s="561"/>
      <c r="G4863" s="353"/>
    </row>
    <row r="4864" spans="1:7" x14ac:dyDescent="0.2">
      <c r="A4864" s="345"/>
      <c r="B4864" s="382"/>
      <c r="C4864" s="352"/>
      <c r="D4864" s="136"/>
      <c r="E4864" s="395"/>
      <c r="F4864" s="561"/>
      <c r="G4864" s="353"/>
    </row>
    <row r="4865" spans="1:7" x14ac:dyDescent="0.2">
      <c r="A4865" s="345"/>
      <c r="B4865" s="382"/>
      <c r="C4865" s="352"/>
      <c r="D4865" s="136"/>
      <c r="E4865" s="388"/>
      <c r="F4865" s="432"/>
      <c r="G4865" s="353"/>
    </row>
    <row r="4866" spans="1:7" x14ac:dyDescent="0.2">
      <c r="A4866" s="345"/>
      <c r="B4866" s="382"/>
      <c r="C4866" s="352"/>
      <c r="D4866" s="58" t="s">
        <v>380</v>
      </c>
      <c r="E4866" s="398"/>
      <c r="F4866" s="432"/>
      <c r="G4866" s="353"/>
    </row>
    <row r="4867" spans="1:7" x14ac:dyDescent="0.2">
      <c r="A4867" s="345"/>
      <c r="B4867" s="382"/>
      <c r="C4867" s="352"/>
      <c r="D4867" s="873" t="s">
        <v>3893</v>
      </c>
      <c r="E4867" s="390"/>
      <c r="F4867" s="432"/>
      <c r="G4867" s="353"/>
    </row>
    <row r="4868" spans="1:7" x14ac:dyDescent="0.2">
      <c r="A4868" s="345"/>
      <c r="B4868" s="382"/>
      <c r="C4868" s="352"/>
      <c r="D4868" s="1066" t="s">
        <v>8</v>
      </c>
      <c r="E4868" s="390"/>
      <c r="F4868" s="432"/>
      <c r="G4868" s="353"/>
    </row>
    <row r="4869" spans="1:7" x14ac:dyDescent="0.2">
      <c r="A4869" s="345"/>
      <c r="B4869" s="668"/>
      <c r="C4869" s="656"/>
      <c r="D4869" s="1066"/>
      <c r="E4869" s="871"/>
      <c r="F4869" s="816"/>
      <c r="G4869" s="353"/>
    </row>
    <row r="4870" spans="1:7" x14ac:dyDescent="0.2">
      <c r="A4870" s="345"/>
      <c r="B4870" s="382"/>
      <c r="C4870" s="352"/>
      <c r="D4870" s="365"/>
      <c r="E4870" s="404"/>
      <c r="F4870" s="562"/>
      <c r="G4870" s="353"/>
    </row>
    <row r="4871" spans="1:7" x14ac:dyDescent="0.2">
      <c r="A4871" s="345"/>
      <c r="B4871" s="382"/>
      <c r="C4871" s="352"/>
      <c r="D4871" s="357"/>
      <c r="E4871" s="388"/>
      <c r="F4871" s="563"/>
      <c r="G4871" s="353"/>
    </row>
    <row r="4872" spans="1:7" x14ac:dyDescent="0.2">
      <c r="A4872" s="345"/>
      <c r="B4872" s="382"/>
      <c r="C4872" s="352"/>
      <c r="D4872" s="365"/>
      <c r="E4872" s="388"/>
      <c r="F4872" s="387"/>
      <c r="G4872" s="353"/>
    </row>
    <row r="4873" spans="1:7" x14ac:dyDescent="0.2">
      <c r="A4873" s="566"/>
      <c r="B4873" s="382"/>
      <c r="C4873" s="352"/>
      <c r="D4873" s="364"/>
      <c r="E4873" s="388" t="s">
        <v>8</v>
      </c>
      <c r="F4873" s="577"/>
      <c r="G4873" s="353" t="s">
        <v>8</v>
      </c>
    </row>
    <row r="4874" spans="1:7" ht="13.5" thickBot="1" x14ac:dyDescent="0.25">
      <c r="A4874" s="564"/>
      <c r="B4874" s="408"/>
      <c r="C4874" s="409"/>
      <c r="D4874" s="409"/>
      <c r="E4874" s="408"/>
      <c r="F4874" s="49" t="s">
        <v>15</v>
      </c>
      <c r="G4874" s="213">
        <f>SUM(G4840:G4873)</f>
        <v>25000</v>
      </c>
    </row>
    <row r="4875" spans="1:7" ht="13.5" thickTop="1" x14ac:dyDescent="0.2">
      <c r="A4875" s="1149" t="s">
        <v>4125</v>
      </c>
      <c r="B4875" s="1186"/>
      <c r="C4875" s="1186"/>
      <c r="D4875" s="1186"/>
      <c r="E4875" s="1186"/>
      <c r="F4875" s="1186"/>
      <c r="G4875" s="1187"/>
    </row>
    <row r="4876" spans="1:7" ht="13.5" thickBot="1" x14ac:dyDescent="0.25">
      <c r="A4876" s="359"/>
      <c r="B4876" s="355"/>
      <c r="C4876" s="355" t="s">
        <v>4221</v>
      </c>
      <c r="D4876" s="360"/>
      <c r="E4876" s="355"/>
      <c r="F4876" s="361"/>
      <c r="G4876" s="362"/>
    </row>
    <row r="4877" spans="1:7" ht="13.5" thickTop="1" x14ac:dyDescent="0.2">
      <c r="A4877" s="1176"/>
      <c r="B4877" s="1177"/>
      <c r="C4877" s="1177"/>
      <c r="D4877" s="414" t="s">
        <v>11</v>
      </c>
      <c r="E4877" s="1178" t="s">
        <v>12</v>
      </c>
      <c r="F4877" s="1178"/>
      <c r="G4877" s="1179"/>
    </row>
    <row r="4878" spans="1:7" x14ac:dyDescent="0.2">
      <c r="A4878" s="1161" t="s">
        <v>17</v>
      </c>
      <c r="B4878" s="1162"/>
      <c r="C4878" s="1162"/>
      <c r="D4878" s="415"/>
      <c r="E4878" s="1180"/>
      <c r="F4878" s="1181"/>
      <c r="G4878" s="1182"/>
    </row>
    <row r="4879" spans="1:7" x14ac:dyDescent="0.2">
      <c r="A4879" s="1161" t="s">
        <v>38</v>
      </c>
      <c r="B4879" s="1162"/>
      <c r="C4879" s="1162"/>
      <c r="D4879" s="73" t="s">
        <v>478</v>
      </c>
      <c r="E4879" s="1139" t="s">
        <v>142</v>
      </c>
      <c r="F4879" s="1139"/>
      <c r="G4879" s="1140"/>
    </row>
    <row r="4880" spans="1:7" ht="13.5" thickBot="1" x14ac:dyDescent="0.25">
      <c r="A4880" s="1163" t="s">
        <v>39</v>
      </c>
      <c r="B4880" s="1164"/>
      <c r="C4880" s="1164"/>
      <c r="D4880" s="565" t="s">
        <v>479</v>
      </c>
      <c r="E4880" s="1165" t="s">
        <v>0</v>
      </c>
      <c r="F4880" s="1165"/>
      <c r="G4880" s="1166"/>
    </row>
    <row r="4881" spans="1:7" ht="16.5" x14ac:dyDescent="0.25">
      <c r="A4881" s="1152" t="s">
        <v>29</v>
      </c>
      <c r="B4881" s="1153"/>
      <c r="C4881" s="1153"/>
      <c r="D4881" s="1153"/>
      <c r="E4881" s="1153"/>
      <c r="F4881" s="1153"/>
      <c r="G4881" s="1154"/>
    </row>
    <row r="4882" spans="1:7" x14ac:dyDescent="0.2">
      <c r="A4882" s="1155" t="s">
        <v>48</v>
      </c>
      <c r="B4882" s="1156"/>
      <c r="C4882" s="1156"/>
      <c r="D4882" s="1156"/>
      <c r="E4882" s="1156"/>
      <c r="F4882" s="1156"/>
      <c r="G4882" s="1157"/>
    </row>
    <row r="4883" spans="1:7" x14ac:dyDescent="0.2">
      <c r="A4883" s="1183" t="s">
        <v>49</v>
      </c>
      <c r="B4883" s="1184"/>
      <c r="C4883" s="1184"/>
      <c r="D4883" s="1184"/>
      <c r="E4883" s="1184"/>
      <c r="F4883" s="1184"/>
      <c r="G4883" s="1185"/>
    </row>
    <row r="4884" spans="1:7" x14ac:dyDescent="0.2">
      <c r="A4884" s="368"/>
      <c r="B4884" s="369"/>
      <c r="C4884" s="370"/>
      <c r="D4884" s="371"/>
      <c r="E4884" s="369"/>
      <c r="F4884" s="372"/>
      <c r="G4884" s="373" t="s">
        <v>411</v>
      </c>
    </row>
    <row r="4885" spans="1:7" x14ac:dyDescent="0.2">
      <c r="A4885" s="374" t="s">
        <v>1</v>
      </c>
      <c r="B4885" s="375"/>
      <c r="C4885" s="14" t="s">
        <v>36</v>
      </c>
      <c r="D4885" s="375"/>
      <c r="E4885" s="343" t="s">
        <v>4132</v>
      </c>
      <c r="F4885" s="376"/>
      <c r="G4885" s="344" t="s">
        <v>4224</v>
      </c>
    </row>
    <row r="4886" spans="1:7" x14ac:dyDescent="0.2">
      <c r="A4886" s="342" t="s">
        <v>8</v>
      </c>
      <c r="B4886" s="377"/>
      <c r="C4886" s="19"/>
      <c r="D4886" s="367"/>
      <c r="E4886" s="1167"/>
      <c r="F4886" s="1168"/>
      <c r="G4886" s="378"/>
    </row>
    <row r="4887" spans="1:7" x14ac:dyDescent="0.2">
      <c r="A4887" s="354" t="s">
        <v>37</v>
      </c>
      <c r="B4887" s="358"/>
      <c r="C4887" s="358"/>
      <c r="D4887" s="358"/>
      <c r="E4887" s="379" t="s">
        <v>46</v>
      </c>
      <c r="F4887" s="380"/>
      <c r="G4887" s="378" t="s">
        <v>50</v>
      </c>
    </row>
    <row r="4888" spans="1:7" x14ac:dyDescent="0.2">
      <c r="A4888" s="368"/>
      <c r="B4888" s="369"/>
      <c r="C4888" s="370"/>
      <c r="D4888" s="370"/>
      <c r="E4888" s="1169"/>
      <c r="F4888" s="1170"/>
      <c r="G4888" s="381"/>
    </row>
    <row r="4889" spans="1:7" ht="26.25" thickBot="1" x14ac:dyDescent="0.25">
      <c r="A4889" s="210" t="s">
        <v>47</v>
      </c>
      <c r="B4889" s="28" t="s">
        <v>23</v>
      </c>
      <c r="C4889" s="28" t="s">
        <v>34</v>
      </c>
      <c r="D4889" s="110" t="s">
        <v>53</v>
      </c>
      <c r="E4889" s="114" t="s">
        <v>54</v>
      </c>
      <c r="F4889" s="111" t="s">
        <v>55</v>
      </c>
      <c r="G4889" s="112" t="s">
        <v>35</v>
      </c>
    </row>
    <row r="4890" spans="1:7" ht="13.5" thickTop="1" x14ac:dyDescent="0.2">
      <c r="A4890" s="345">
        <v>1</v>
      </c>
      <c r="B4890" s="389"/>
      <c r="C4890" s="352" t="s">
        <v>300</v>
      </c>
      <c r="D4890" s="576" t="s">
        <v>2649</v>
      </c>
      <c r="E4890" s="751">
        <v>40</v>
      </c>
      <c r="F4890" s="432">
        <v>7000</v>
      </c>
      <c r="G4890" s="353">
        <f>F4890*E4890</f>
        <v>280000</v>
      </c>
    </row>
    <row r="4891" spans="1:7" x14ac:dyDescent="0.2">
      <c r="A4891" s="345" t="s">
        <v>8</v>
      </c>
      <c r="B4891" s="389"/>
      <c r="C4891" s="352"/>
      <c r="D4891" s="762" t="s">
        <v>795</v>
      </c>
      <c r="E4891" s="751"/>
      <c r="F4891" s="432"/>
      <c r="G4891" s="353" t="s">
        <v>8</v>
      </c>
    </row>
    <row r="4892" spans="1:7" x14ac:dyDescent="0.2">
      <c r="A4892" s="345"/>
      <c r="B4892" s="389"/>
      <c r="C4892" s="352"/>
      <c r="D4892" s="762" t="s">
        <v>4225</v>
      </c>
      <c r="E4892" s="388"/>
      <c r="F4892" s="560"/>
      <c r="G4892" s="353"/>
    </row>
    <row r="4893" spans="1:7" x14ac:dyDescent="0.2">
      <c r="A4893" s="345"/>
      <c r="B4893" s="869"/>
      <c r="C4893" s="656"/>
      <c r="D4893" s="762"/>
      <c r="E4893" s="758"/>
      <c r="F4893" s="759"/>
      <c r="G4893" s="353"/>
    </row>
    <row r="4894" spans="1:7" x14ac:dyDescent="0.2">
      <c r="A4894" s="345"/>
      <c r="B4894" s="389"/>
      <c r="C4894" s="352" t="s">
        <v>150</v>
      </c>
      <c r="D4894" s="338" t="s">
        <v>433</v>
      </c>
      <c r="E4894" s="390"/>
      <c r="F4894" s="432"/>
      <c r="G4894" s="353"/>
    </row>
    <row r="4895" spans="1:7" x14ac:dyDescent="0.2">
      <c r="A4895" s="345"/>
      <c r="B4895" s="389"/>
      <c r="C4895" s="352"/>
      <c r="D4895" s="364" t="s">
        <v>4226</v>
      </c>
      <c r="E4895" s="390"/>
      <c r="F4895" s="432"/>
      <c r="G4895" s="353"/>
    </row>
    <row r="4896" spans="1:7" x14ac:dyDescent="0.2">
      <c r="A4896" s="345"/>
      <c r="B4896" s="391"/>
      <c r="C4896" s="352"/>
      <c r="D4896" s="365" t="s">
        <v>4227</v>
      </c>
      <c r="E4896" s="388"/>
      <c r="F4896" s="560"/>
      <c r="G4896" s="353"/>
    </row>
    <row r="4897" spans="1:10" x14ac:dyDescent="0.2">
      <c r="A4897" s="345"/>
      <c r="B4897" s="382"/>
      <c r="C4897" s="352"/>
      <c r="D4897" s="365" t="s">
        <v>4228</v>
      </c>
      <c r="E4897" s="395"/>
      <c r="F4897" s="432"/>
      <c r="G4897" s="353"/>
    </row>
    <row r="4898" spans="1:10" x14ac:dyDescent="0.2">
      <c r="A4898" s="345"/>
      <c r="B4898" s="394"/>
      <c r="C4898" s="352"/>
      <c r="D4898" s="411" t="s">
        <v>4229</v>
      </c>
      <c r="E4898" s="395"/>
      <c r="F4898" s="561"/>
      <c r="G4898" s="353"/>
    </row>
    <row r="4899" spans="1:10" x14ac:dyDescent="0.2">
      <c r="A4899" s="345"/>
      <c r="B4899" s="394"/>
      <c r="C4899" s="352"/>
      <c r="D4899" s="365" t="s">
        <v>4230</v>
      </c>
      <c r="E4899" s="395"/>
      <c r="F4899" s="432"/>
      <c r="G4899" s="353"/>
    </row>
    <row r="4900" spans="1:10" x14ac:dyDescent="0.2">
      <c r="A4900" s="345"/>
      <c r="B4900" s="397"/>
      <c r="C4900" s="352"/>
      <c r="D4900" s="357" t="s">
        <v>4231</v>
      </c>
      <c r="E4900" s="398"/>
      <c r="F4900" s="432"/>
      <c r="G4900" s="353"/>
    </row>
    <row r="4901" spans="1:10" x14ac:dyDescent="0.2">
      <c r="A4901" s="345"/>
      <c r="B4901" s="397"/>
      <c r="C4901" s="352"/>
      <c r="D4901" s="365" t="s">
        <v>4232</v>
      </c>
      <c r="E4901" s="398"/>
      <c r="F4901" s="432"/>
      <c r="G4901" s="353"/>
      <c r="J4901" s="364" t="s">
        <v>2529</v>
      </c>
    </row>
    <row r="4902" spans="1:10" x14ac:dyDescent="0.2">
      <c r="A4902" s="345"/>
      <c r="B4902" s="397"/>
      <c r="C4902" s="352"/>
      <c r="D4902" s="357" t="s">
        <v>4233</v>
      </c>
      <c r="E4902" s="395"/>
      <c r="F4902" s="432"/>
      <c r="G4902" s="353"/>
      <c r="J4902" s="757" t="s">
        <v>2702</v>
      </c>
    </row>
    <row r="4903" spans="1:10" x14ac:dyDescent="0.2">
      <c r="A4903" s="345"/>
      <c r="B4903" s="382"/>
      <c r="C4903" s="352"/>
      <c r="D4903" s="365" t="s">
        <v>4234</v>
      </c>
      <c r="E4903" s="388"/>
      <c r="F4903" s="432"/>
      <c r="G4903" s="353"/>
      <c r="J4903" s="757" t="s">
        <v>2703</v>
      </c>
    </row>
    <row r="4904" spans="1:10" x14ac:dyDescent="0.2">
      <c r="A4904" s="345"/>
      <c r="B4904" s="382"/>
      <c r="C4904" s="352"/>
      <c r="D4904" s="365" t="s">
        <v>4235</v>
      </c>
      <c r="E4904" s="398"/>
      <c r="F4904" s="561"/>
      <c r="G4904" s="353"/>
      <c r="J4904" s="757" t="s">
        <v>2704</v>
      </c>
    </row>
    <row r="4905" spans="1:10" x14ac:dyDescent="0.2">
      <c r="A4905" s="345"/>
      <c r="B4905" s="389"/>
      <c r="C4905" s="352"/>
      <c r="D4905" s="365" t="s">
        <v>4236</v>
      </c>
      <c r="E4905" s="395"/>
      <c r="F4905" s="561"/>
      <c r="G4905" s="353"/>
      <c r="J4905" s="682" t="s">
        <v>2705</v>
      </c>
    </row>
    <row r="4906" spans="1:10" x14ac:dyDescent="0.2">
      <c r="A4906" s="345"/>
      <c r="B4906" s="389"/>
      <c r="C4906" s="352"/>
      <c r="D4906" s="365" t="s">
        <v>4237</v>
      </c>
      <c r="E4906" s="395"/>
      <c r="F4906" s="561"/>
      <c r="G4906" s="353"/>
      <c r="J4906" s="357" t="s">
        <v>2706</v>
      </c>
    </row>
    <row r="4907" spans="1:10" x14ac:dyDescent="0.2">
      <c r="A4907" s="345"/>
      <c r="B4907" s="389"/>
      <c r="C4907" s="352"/>
      <c r="D4907" s="357" t="s">
        <v>4238</v>
      </c>
      <c r="E4907" s="395"/>
      <c r="F4907" s="561"/>
      <c r="G4907" s="353"/>
      <c r="J4907" s="357" t="s">
        <v>2707</v>
      </c>
    </row>
    <row r="4908" spans="1:10" x14ac:dyDescent="0.2">
      <c r="A4908" s="345"/>
      <c r="B4908" s="382"/>
      <c r="C4908" s="352"/>
      <c r="D4908" s="365" t="s">
        <v>4239</v>
      </c>
      <c r="E4908" s="390"/>
      <c r="F4908" s="561"/>
      <c r="G4908" s="353"/>
      <c r="J4908" s="365" t="s">
        <v>2708</v>
      </c>
    </row>
    <row r="4909" spans="1:10" x14ac:dyDescent="0.2">
      <c r="A4909" s="345"/>
      <c r="B4909" s="668"/>
      <c r="C4909" s="656"/>
      <c r="D4909" s="682"/>
      <c r="E4909" s="871"/>
      <c r="F4909" s="684"/>
      <c r="G4909" s="353"/>
      <c r="J4909" s="365" t="s">
        <v>2709</v>
      </c>
    </row>
    <row r="4910" spans="1:10" x14ac:dyDescent="0.2">
      <c r="A4910" s="345"/>
      <c r="B4910" s="382"/>
      <c r="C4910" s="352"/>
      <c r="D4910" s="338" t="s">
        <v>435</v>
      </c>
      <c r="E4910" s="395"/>
      <c r="F4910" s="561"/>
      <c r="G4910" s="353"/>
    </row>
    <row r="4911" spans="1:10" x14ac:dyDescent="0.2">
      <c r="A4911" s="345"/>
      <c r="B4911" s="382"/>
      <c r="C4911" s="352"/>
      <c r="D4911" s="357" t="s">
        <v>4226</v>
      </c>
      <c r="E4911" s="395"/>
      <c r="F4911" s="561"/>
      <c r="G4911" s="353"/>
    </row>
    <row r="4912" spans="1:10" x14ac:dyDescent="0.2">
      <c r="A4912" s="345"/>
      <c r="B4912" s="382"/>
      <c r="C4912" s="352"/>
      <c r="D4912" s="357" t="s">
        <v>4240</v>
      </c>
      <c r="E4912" s="395"/>
      <c r="F4912" s="561"/>
      <c r="G4912" s="353"/>
    </row>
    <row r="4913" spans="1:10" x14ac:dyDescent="0.2">
      <c r="A4913" s="345"/>
      <c r="B4913" s="668"/>
      <c r="C4913" s="656"/>
      <c r="D4913" s="669" t="s">
        <v>4241</v>
      </c>
      <c r="E4913" s="683"/>
      <c r="F4913" s="684"/>
      <c r="G4913" s="353"/>
    </row>
    <row r="4914" spans="1:10" x14ac:dyDescent="0.2">
      <c r="A4914" s="345"/>
      <c r="B4914" s="382"/>
      <c r="C4914" s="352"/>
      <c r="D4914" s="365" t="s">
        <v>4242</v>
      </c>
      <c r="E4914" s="395"/>
      <c r="F4914" s="561"/>
      <c r="G4914" s="353"/>
    </row>
    <row r="4915" spans="1:10" x14ac:dyDescent="0.2">
      <c r="A4915" s="345"/>
      <c r="B4915" s="382"/>
      <c r="C4915" s="352"/>
      <c r="D4915" s="357" t="s">
        <v>4243</v>
      </c>
      <c r="E4915" s="395"/>
      <c r="F4915" s="561"/>
      <c r="G4915" s="353"/>
    </row>
    <row r="4916" spans="1:10" x14ac:dyDescent="0.2">
      <c r="A4916" s="345"/>
      <c r="B4916" s="382"/>
      <c r="C4916" s="352"/>
      <c r="D4916" s="357" t="s">
        <v>4244</v>
      </c>
      <c r="E4916" s="395"/>
      <c r="F4916" s="561"/>
      <c r="G4916" s="353"/>
    </row>
    <row r="4917" spans="1:10" x14ac:dyDescent="0.2">
      <c r="A4917" s="345"/>
      <c r="B4917" s="382"/>
      <c r="C4917" s="352"/>
      <c r="D4917" s="357" t="s">
        <v>4245</v>
      </c>
      <c r="E4917" s="388"/>
      <c r="F4917" s="432"/>
      <c r="G4917" s="353"/>
    </row>
    <row r="4918" spans="1:10" x14ac:dyDescent="0.2">
      <c r="A4918" s="345"/>
      <c r="B4918" s="382"/>
      <c r="C4918" s="352"/>
      <c r="D4918" s="364" t="s">
        <v>4246</v>
      </c>
      <c r="E4918" s="398"/>
      <c r="F4918" s="432"/>
      <c r="G4918" s="353"/>
    </row>
    <row r="4919" spans="1:10" x14ac:dyDescent="0.2">
      <c r="A4919" s="345"/>
      <c r="B4919" s="382"/>
      <c r="C4919" s="352"/>
      <c r="D4919" s="785"/>
      <c r="E4919" s="390"/>
      <c r="F4919" s="432"/>
      <c r="G4919" s="353"/>
      <c r="J4919" s="969"/>
    </row>
    <row r="4920" spans="1:10" x14ac:dyDescent="0.2">
      <c r="A4920" s="345"/>
      <c r="B4920" s="382"/>
      <c r="C4920" s="352"/>
      <c r="D4920" s="364" t="s">
        <v>2529</v>
      </c>
      <c r="E4920" s="390"/>
      <c r="F4920" s="432"/>
      <c r="G4920" s="353"/>
      <c r="J4920" s="969"/>
    </row>
    <row r="4921" spans="1:10" x14ac:dyDescent="0.2">
      <c r="A4921" s="345"/>
      <c r="B4921" s="668"/>
      <c r="C4921" s="656"/>
      <c r="D4921" s="757" t="s">
        <v>2702</v>
      </c>
      <c r="E4921" s="871"/>
      <c r="F4921" s="816"/>
      <c r="G4921" s="353"/>
      <c r="J4921" s="969"/>
    </row>
    <row r="4922" spans="1:10" x14ac:dyDescent="0.2">
      <c r="A4922" s="345"/>
      <c r="B4922" s="382"/>
      <c r="C4922" s="352"/>
      <c r="D4922" s="757" t="s">
        <v>2703</v>
      </c>
      <c r="E4922" s="388"/>
      <c r="F4922" s="387"/>
      <c r="G4922" s="353"/>
      <c r="J4922" s="967"/>
    </row>
    <row r="4923" spans="1:10" x14ac:dyDescent="0.2">
      <c r="A4923" s="566"/>
      <c r="B4923" s="382"/>
      <c r="C4923" s="352"/>
      <c r="D4923" s="757" t="s">
        <v>2704</v>
      </c>
      <c r="E4923" s="388" t="s">
        <v>8</v>
      </c>
      <c r="F4923" s="577"/>
      <c r="G4923" s="353" t="s">
        <v>8</v>
      </c>
      <c r="J4923" s="967"/>
    </row>
    <row r="4924" spans="1:10" ht="13.5" thickBot="1" x14ac:dyDescent="0.25">
      <c r="A4924" s="564"/>
      <c r="B4924" s="408"/>
      <c r="C4924" s="409"/>
      <c r="D4924" s="409"/>
      <c r="E4924" s="408"/>
      <c r="F4924" s="49" t="s">
        <v>158</v>
      </c>
      <c r="G4924" s="213">
        <f>SUM(G4890:G4923)</f>
        <v>280000</v>
      </c>
      <c r="J4924" s="970"/>
    </row>
    <row r="4925" spans="1:10" ht="13.5" thickTop="1" x14ac:dyDescent="0.2">
      <c r="A4925" s="1171" t="s">
        <v>4248</v>
      </c>
      <c r="B4925" s="1172"/>
      <c r="C4925" s="1172"/>
      <c r="D4925" s="1172"/>
      <c r="E4925" s="1172"/>
      <c r="F4925" s="1172"/>
      <c r="G4925" s="1173"/>
      <c r="J4925" s="970"/>
    </row>
    <row r="4926" spans="1:10" ht="13.5" thickBot="1" x14ac:dyDescent="0.25">
      <c r="A4926" s="444" t="s">
        <v>8</v>
      </c>
      <c r="B4926" s="445"/>
      <c r="C4926" s="1174" t="s">
        <v>8</v>
      </c>
      <c r="D4926" s="1174"/>
      <c r="E4926" s="1174"/>
      <c r="F4926" s="1174"/>
      <c r="G4926" s="1175"/>
    </row>
    <row r="4927" spans="1:10" ht="13.5" thickTop="1" x14ac:dyDescent="0.2">
      <c r="A4927" s="1176"/>
      <c r="B4927" s="1177"/>
      <c r="C4927" s="1177"/>
      <c r="D4927" s="414" t="s">
        <v>11</v>
      </c>
      <c r="E4927" s="1178" t="s">
        <v>12</v>
      </c>
      <c r="F4927" s="1178"/>
      <c r="G4927" s="1179"/>
    </row>
    <row r="4928" spans="1:10" x14ac:dyDescent="0.2">
      <c r="A4928" s="1161" t="s">
        <v>17</v>
      </c>
      <c r="B4928" s="1162"/>
      <c r="C4928" s="1162"/>
      <c r="D4928" s="415"/>
      <c r="E4928" s="1180"/>
      <c r="F4928" s="1181"/>
      <c r="G4928" s="1182"/>
    </row>
    <row r="4929" spans="1:7" x14ac:dyDescent="0.2">
      <c r="A4929" s="1161" t="s">
        <v>38</v>
      </c>
      <c r="B4929" s="1162"/>
      <c r="C4929" s="1162"/>
      <c r="D4929" s="73" t="s">
        <v>478</v>
      </c>
      <c r="E4929" s="1139" t="s">
        <v>142</v>
      </c>
      <c r="F4929" s="1139"/>
      <c r="G4929" s="1140"/>
    </row>
    <row r="4930" spans="1:7" ht="13.5" thickBot="1" x14ac:dyDescent="0.25">
      <c r="A4930" s="1163" t="s">
        <v>39</v>
      </c>
      <c r="B4930" s="1164"/>
      <c r="C4930" s="1164"/>
      <c r="D4930" s="565" t="s">
        <v>479</v>
      </c>
      <c r="E4930" s="1165" t="s">
        <v>0</v>
      </c>
      <c r="F4930" s="1165"/>
      <c r="G4930" s="1166"/>
    </row>
    <row r="4931" spans="1:7" ht="16.5" x14ac:dyDescent="0.25">
      <c r="A4931" s="1152" t="s">
        <v>29</v>
      </c>
      <c r="B4931" s="1153"/>
      <c r="C4931" s="1153"/>
      <c r="D4931" s="1153"/>
      <c r="E4931" s="1153"/>
      <c r="F4931" s="1153"/>
      <c r="G4931" s="1154"/>
    </row>
    <row r="4932" spans="1:7" x14ac:dyDescent="0.2">
      <c r="A4932" s="1155" t="s">
        <v>48</v>
      </c>
      <c r="B4932" s="1156"/>
      <c r="C4932" s="1156"/>
      <c r="D4932" s="1156"/>
      <c r="E4932" s="1156"/>
      <c r="F4932" s="1156"/>
      <c r="G4932" s="1157"/>
    </row>
    <row r="4933" spans="1:7" x14ac:dyDescent="0.2">
      <c r="A4933" s="1183" t="s">
        <v>49</v>
      </c>
      <c r="B4933" s="1184"/>
      <c r="C4933" s="1184"/>
      <c r="D4933" s="1184"/>
      <c r="E4933" s="1184"/>
      <c r="F4933" s="1184"/>
      <c r="G4933" s="1185"/>
    </row>
    <row r="4934" spans="1:7" x14ac:dyDescent="0.2">
      <c r="A4934" s="368"/>
      <c r="B4934" s="369"/>
      <c r="C4934" s="370"/>
      <c r="D4934" s="371"/>
      <c r="E4934" s="369"/>
      <c r="F4934" s="372"/>
      <c r="G4934" s="373" t="s">
        <v>411</v>
      </c>
    </row>
    <row r="4935" spans="1:7" x14ac:dyDescent="0.2">
      <c r="A4935" s="374" t="s">
        <v>1</v>
      </c>
      <c r="B4935" s="375"/>
      <c r="C4935" s="14" t="s">
        <v>36</v>
      </c>
      <c r="D4935" s="375"/>
      <c r="E4935" s="343" t="s">
        <v>4132</v>
      </c>
      <c r="F4935" s="376"/>
      <c r="G4935" s="344" t="s">
        <v>4224</v>
      </c>
    </row>
    <row r="4936" spans="1:7" x14ac:dyDescent="0.2">
      <c r="A4936" s="342" t="s">
        <v>8</v>
      </c>
      <c r="B4936" s="377"/>
      <c r="C4936" s="19"/>
      <c r="D4936" s="367"/>
      <c r="E4936" s="1167"/>
      <c r="F4936" s="1168"/>
      <c r="G4936" s="378"/>
    </row>
    <row r="4937" spans="1:7" x14ac:dyDescent="0.2">
      <c r="A4937" s="354" t="s">
        <v>37</v>
      </c>
      <c r="B4937" s="358"/>
      <c r="C4937" s="358"/>
      <c r="D4937" s="358"/>
      <c r="E4937" s="379" t="s">
        <v>46</v>
      </c>
      <c r="F4937" s="380"/>
      <c r="G4937" s="378" t="s">
        <v>50</v>
      </c>
    </row>
    <row r="4938" spans="1:7" x14ac:dyDescent="0.2">
      <c r="A4938" s="368"/>
      <c r="B4938" s="369"/>
      <c r="C4938" s="370"/>
      <c r="D4938" s="370"/>
      <c r="E4938" s="1169"/>
      <c r="F4938" s="1170"/>
      <c r="G4938" s="381"/>
    </row>
    <row r="4939" spans="1:7" ht="26.25" thickBot="1" x14ac:dyDescent="0.25">
      <c r="A4939" s="210" t="s">
        <v>47</v>
      </c>
      <c r="B4939" s="28" t="s">
        <v>23</v>
      </c>
      <c r="C4939" s="28" t="s">
        <v>34</v>
      </c>
      <c r="D4939" s="110" t="s">
        <v>53</v>
      </c>
      <c r="E4939" s="114" t="s">
        <v>54</v>
      </c>
      <c r="F4939" s="111" t="s">
        <v>55</v>
      </c>
      <c r="G4939" s="112" t="s">
        <v>35</v>
      </c>
    </row>
    <row r="4940" spans="1:7" ht="13.5" thickTop="1" x14ac:dyDescent="0.2">
      <c r="A4940" s="345"/>
      <c r="B4940" s="389"/>
      <c r="C4940" s="352"/>
      <c r="D4940" s="782" t="s">
        <v>160</v>
      </c>
      <c r="E4940" s="751"/>
      <c r="F4940" s="432"/>
      <c r="G4940" s="200">
        <f>G4924</f>
        <v>280000</v>
      </c>
    </row>
    <row r="4941" spans="1:7" x14ac:dyDescent="0.2">
      <c r="A4941" s="345"/>
      <c r="B4941" s="389"/>
      <c r="C4941" s="352"/>
      <c r="D4941" s="682" t="s">
        <v>2705</v>
      </c>
      <c r="E4941" s="751"/>
      <c r="F4941" s="432"/>
      <c r="G4941" s="353" t="s">
        <v>8</v>
      </c>
    </row>
    <row r="4942" spans="1:7" x14ac:dyDescent="0.2">
      <c r="A4942" s="345"/>
      <c r="B4942" s="389"/>
      <c r="C4942" s="352"/>
      <c r="D4942" s="357" t="s">
        <v>2706</v>
      </c>
      <c r="E4942" s="388"/>
      <c r="F4942" s="560"/>
      <c r="G4942" s="353"/>
    </row>
    <row r="4943" spans="1:7" x14ac:dyDescent="0.2">
      <c r="A4943" s="345"/>
      <c r="B4943" s="869"/>
      <c r="C4943" s="656"/>
      <c r="D4943" s="357" t="s">
        <v>2707</v>
      </c>
      <c r="E4943" s="758"/>
      <c r="F4943" s="759"/>
      <c r="G4943" s="353"/>
    </row>
    <row r="4944" spans="1:7" x14ac:dyDescent="0.2">
      <c r="A4944" s="345"/>
      <c r="B4944" s="389"/>
      <c r="C4944" s="352"/>
      <c r="D4944" s="365" t="s">
        <v>2708</v>
      </c>
      <c r="E4944" s="390"/>
      <c r="F4944" s="432"/>
      <c r="G4944" s="353"/>
    </row>
    <row r="4945" spans="1:7" x14ac:dyDescent="0.2">
      <c r="A4945" s="345"/>
      <c r="B4945" s="389"/>
      <c r="C4945" s="352"/>
      <c r="D4945" s="365" t="s">
        <v>2709</v>
      </c>
      <c r="E4945" s="390"/>
      <c r="F4945" s="432"/>
      <c r="G4945" s="353"/>
    </row>
    <row r="4946" spans="1:7" x14ac:dyDescent="0.2">
      <c r="A4946" s="345"/>
      <c r="B4946" s="391"/>
      <c r="C4946" s="352"/>
      <c r="D4946" s="365"/>
      <c r="E4946" s="388"/>
      <c r="F4946" s="560"/>
      <c r="G4946" s="353"/>
    </row>
    <row r="4947" spans="1:7" x14ac:dyDescent="0.2">
      <c r="A4947" s="345"/>
      <c r="B4947" s="382"/>
      <c r="C4947" s="352"/>
      <c r="D4947" s="364" t="s">
        <v>4247</v>
      </c>
      <c r="E4947" s="395"/>
      <c r="F4947" s="432"/>
      <c r="G4947" s="353"/>
    </row>
    <row r="4948" spans="1:7" x14ac:dyDescent="0.2">
      <c r="A4948" s="345"/>
      <c r="B4948" s="394"/>
      <c r="C4948" s="352"/>
      <c r="D4948" s="411"/>
      <c r="E4948" s="395"/>
      <c r="F4948" s="561"/>
      <c r="G4948" s="353"/>
    </row>
    <row r="4949" spans="1:7" x14ac:dyDescent="0.2">
      <c r="A4949" s="345"/>
      <c r="B4949" s="394"/>
      <c r="C4949" s="352"/>
      <c r="D4949" s="365"/>
      <c r="E4949" s="395"/>
      <c r="F4949" s="432"/>
      <c r="G4949" s="353"/>
    </row>
    <row r="4950" spans="1:7" x14ac:dyDescent="0.2">
      <c r="A4950" s="345"/>
      <c r="B4950" s="397"/>
      <c r="C4950" s="352"/>
      <c r="D4950" s="357"/>
      <c r="E4950" s="398"/>
      <c r="F4950" s="432"/>
      <c r="G4950" s="353"/>
    </row>
    <row r="4951" spans="1:7" x14ac:dyDescent="0.2">
      <c r="A4951" s="345"/>
      <c r="B4951" s="397"/>
      <c r="C4951" s="352"/>
      <c r="D4951" s="365"/>
      <c r="E4951" s="398"/>
      <c r="F4951" s="432"/>
      <c r="G4951" s="353"/>
    </row>
    <row r="4952" spans="1:7" x14ac:dyDescent="0.2">
      <c r="A4952" s="345"/>
      <c r="B4952" s="397"/>
      <c r="C4952" s="352"/>
      <c r="D4952" s="357"/>
      <c r="E4952" s="395"/>
      <c r="F4952" s="432"/>
      <c r="G4952" s="353"/>
    </row>
    <row r="4953" spans="1:7" x14ac:dyDescent="0.2">
      <c r="A4953" s="345"/>
      <c r="B4953" s="382"/>
      <c r="C4953" s="352"/>
      <c r="D4953" s="365"/>
      <c r="E4953" s="388"/>
      <c r="F4953" s="432"/>
      <c r="G4953" s="353"/>
    </row>
    <row r="4954" spans="1:7" x14ac:dyDescent="0.2">
      <c r="A4954" s="345"/>
      <c r="B4954" s="382"/>
      <c r="C4954" s="352"/>
      <c r="D4954" s="365"/>
      <c r="E4954" s="398"/>
      <c r="F4954" s="561"/>
      <c r="G4954" s="353"/>
    </row>
    <row r="4955" spans="1:7" x14ac:dyDescent="0.2">
      <c r="A4955" s="345"/>
      <c r="B4955" s="389"/>
      <c r="C4955" s="352"/>
      <c r="D4955" s="365"/>
      <c r="E4955" s="395"/>
      <c r="F4955" s="561"/>
      <c r="G4955" s="353"/>
    </row>
    <row r="4956" spans="1:7" x14ac:dyDescent="0.2">
      <c r="A4956" s="345"/>
      <c r="B4956" s="389"/>
      <c r="C4956" s="352"/>
      <c r="D4956" s="365"/>
      <c r="E4956" s="395"/>
      <c r="F4956" s="561"/>
      <c r="G4956" s="353"/>
    </row>
    <row r="4957" spans="1:7" x14ac:dyDescent="0.2">
      <c r="A4957" s="345"/>
      <c r="B4957" s="389"/>
      <c r="C4957" s="352"/>
      <c r="D4957" s="357"/>
      <c r="E4957" s="395"/>
      <c r="F4957" s="561"/>
      <c r="G4957" s="353"/>
    </row>
    <row r="4958" spans="1:7" x14ac:dyDescent="0.2">
      <c r="A4958" s="345"/>
      <c r="B4958" s="382"/>
      <c r="C4958" s="352"/>
      <c r="D4958" s="365"/>
      <c r="E4958" s="390"/>
      <c r="F4958" s="561"/>
      <c r="G4958" s="353"/>
    </row>
    <row r="4959" spans="1:7" x14ac:dyDescent="0.2">
      <c r="A4959" s="345"/>
      <c r="B4959" s="668"/>
      <c r="C4959" s="656"/>
      <c r="D4959" s="682"/>
      <c r="E4959" s="871"/>
      <c r="F4959" s="684"/>
      <c r="G4959" s="353"/>
    </row>
    <row r="4960" spans="1:7" x14ac:dyDescent="0.2">
      <c r="A4960" s="345"/>
      <c r="B4960" s="382"/>
      <c r="C4960" s="352"/>
      <c r="D4960" s="338"/>
      <c r="E4960" s="395"/>
      <c r="F4960" s="561"/>
      <c r="G4960" s="353"/>
    </row>
    <row r="4961" spans="1:15" x14ac:dyDescent="0.2">
      <c r="A4961" s="345"/>
      <c r="B4961" s="382"/>
      <c r="C4961" s="352"/>
      <c r="D4961" s="357"/>
      <c r="E4961" s="395"/>
      <c r="F4961" s="561"/>
      <c r="G4961" s="353"/>
    </row>
    <row r="4962" spans="1:15" x14ac:dyDescent="0.2">
      <c r="A4962" s="345"/>
      <c r="B4962" s="382"/>
      <c r="C4962" s="352"/>
      <c r="D4962" s="357"/>
      <c r="E4962" s="395"/>
      <c r="F4962" s="561"/>
      <c r="G4962" s="353"/>
    </row>
    <row r="4963" spans="1:15" x14ac:dyDescent="0.2">
      <c r="A4963" s="345"/>
      <c r="B4963" s="668"/>
      <c r="C4963" s="656"/>
      <c r="D4963" s="669"/>
      <c r="E4963" s="683"/>
      <c r="F4963" s="684"/>
      <c r="G4963" s="353"/>
    </row>
    <row r="4964" spans="1:15" x14ac:dyDescent="0.2">
      <c r="A4964" s="345"/>
      <c r="B4964" s="382"/>
      <c r="C4964" s="352"/>
      <c r="D4964" s="365"/>
      <c r="E4964" s="395"/>
      <c r="F4964" s="561"/>
      <c r="G4964" s="353"/>
    </row>
    <row r="4965" spans="1:15" x14ac:dyDescent="0.2">
      <c r="A4965" s="345"/>
      <c r="B4965" s="382"/>
      <c r="C4965" s="352"/>
      <c r="D4965" s="357"/>
      <c r="E4965" s="395"/>
      <c r="F4965" s="561"/>
      <c r="G4965" s="353"/>
    </row>
    <row r="4966" spans="1:15" x14ac:dyDescent="0.2">
      <c r="A4966" s="345"/>
      <c r="B4966" s="382"/>
      <c r="C4966" s="352"/>
      <c r="D4966" s="357"/>
      <c r="E4966" s="395"/>
      <c r="F4966" s="561"/>
      <c r="G4966" s="353"/>
    </row>
    <row r="4967" spans="1:15" x14ac:dyDescent="0.2">
      <c r="A4967" s="345"/>
      <c r="B4967" s="382"/>
      <c r="C4967" s="352"/>
      <c r="D4967" s="357"/>
      <c r="E4967" s="388"/>
      <c r="F4967" s="432"/>
      <c r="G4967" s="353"/>
    </row>
    <row r="4968" spans="1:15" x14ac:dyDescent="0.2">
      <c r="A4968" s="345"/>
      <c r="B4968" s="382"/>
      <c r="C4968" s="352"/>
      <c r="D4968" s="364"/>
      <c r="E4968" s="398"/>
      <c r="F4968" s="432"/>
      <c r="G4968" s="353"/>
    </row>
    <row r="4969" spans="1:15" x14ac:dyDescent="0.2">
      <c r="A4969" s="345"/>
      <c r="B4969" s="382"/>
      <c r="C4969" s="352"/>
      <c r="D4969" s="785"/>
      <c r="E4969" s="390"/>
      <c r="F4969" s="432"/>
      <c r="G4969" s="353"/>
    </row>
    <row r="4970" spans="1:15" x14ac:dyDescent="0.2">
      <c r="A4970" s="345"/>
      <c r="B4970" s="382"/>
      <c r="C4970" s="352"/>
      <c r="D4970" s="364"/>
      <c r="E4970" s="390"/>
      <c r="F4970" s="432"/>
      <c r="G4970" s="353"/>
    </row>
    <row r="4971" spans="1:15" x14ac:dyDescent="0.2">
      <c r="A4971" s="345"/>
      <c r="B4971" s="668"/>
      <c r="C4971" s="656"/>
      <c r="D4971" s="757"/>
      <c r="E4971" s="871"/>
      <c r="F4971" s="816"/>
      <c r="G4971" s="353"/>
    </row>
    <row r="4972" spans="1:15" x14ac:dyDescent="0.2">
      <c r="A4972" s="345"/>
      <c r="B4972" s="382"/>
      <c r="C4972" s="352"/>
      <c r="D4972" s="757"/>
      <c r="E4972" s="388"/>
      <c r="F4972" s="387"/>
      <c r="G4972" s="353"/>
      <c r="O4972" s="2">
        <v>112500</v>
      </c>
    </row>
    <row r="4973" spans="1:15" x14ac:dyDescent="0.2">
      <c r="A4973" s="566"/>
      <c r="B4973" s="382"/>
      <c r="C4973" s="352"/>
      <c r="D4973" s="757"/>
      <c r="E4973" s="388"/>
      <c r="F4973" s="577"/>
      <c r="G4973" s="353" t="s">
        <v>8</v>
      </c>
      <c r="O4973" s="2">
        <v>12500</v>
      </c>
    </row>
    <row r="4974" spans="1:15" ht="13.5" thickBot="1" x14ac:dyDescent="0.25">
      <c r="A4974" s="564"/>
      <c r="B4974" s="408"/>
      <c r="C4974" s="409"/>
      <c r="D4974" s="409"/>
      <c r="E4974" s="408"/>
      <c r="F4974" s="49" t="s">
        <v>15</v>
      </c>
      <c r="G4974" s="213">
        <f>SUM(G4940:G4973)</f>
        <v>280000</v>
      </c>
    </row>
    <row r="4975" spans="1:15" ht="13.5" thickTop="1" x14ac:dyDescent="0.2">
      <c r="A4975" s="1171" t="s">
        <v>4248</v>
      </c>
      <c r="B4975" s="1172"/>
      <c r="C4975" s="1172"/>
      <c r="D4975" s="1172"/>
      <c r="E4975" s="1172"/>
      <c r="F4975" s="1172"/>
      <c r="G4975" s="1173"/>
      <c r="O4975" s="2">
        <f>SUM(O4972:O4974)</f>
        <v>125000</v>
      </c>
    </row>
    <row r="4976" spans="1:15" ht="13.5" thickBot="1" x14ac:dyDescent="0.25">
      <c r="A4976" s="444" t="s">
        <v>8</v>
      </c>
      <c r="B4976" s="445"/>
      <c r="C4976" s="1174" t="s">
        <v>8</v>
      </c>
      <c r="D4976" s="1174"/>
      <c r="E4976" s="1174"/>
      <c r="F4976" s="1174"/>
      <c r="G4976" s="1175"/>
    </row>
    <row r="4977" spans="1:7" ht="13.5" thickTop="1" x14ac:dyDescent="0.2">
      <c r="A4977" s="1176"/>
      <c r="B4977" s="1177"/>
      <c r="C4977" s="1177"/>
      <c r="D4977" s="414" t="s">
        <v>11</v>
      </c>
      <c r="E4977" s="1178" t="s">
        <v>12</v>
      </c>
      <c r="F4977" s="1178"/>
      <c r="G4977" s="1179"/>
    </row>
    <row r="4978" spans="1:7" x14ac:dyDescent="0.2">
      <c r="A4978" s="1161" t="s">
        <v>17</v>
      </c>
      <c r="B4978" s="1162"/>
      <c r="C4978" s="1162"/>
      <c r="D4978" s="415"/>
      <c r="E4978" s="1180"/>
      <c r="F4978" s="1181"/>
      <c r="G4978" s="1182"/>
    </row>
    <row r="4979" spans="1:7" x14ac:dyDescent="0.2">
      <c r="A4979" s="1161" t="s">
        <v>38</v>
      </c>
      <c r="B4979" s="1162"/>
      <c r="C4979" s="1162"/>
      <c r="D4979" s="73" t="s">
        <v>478</v>
      </c>
      <c r="E4979" s="1139" t="s">
        <v>142</v>
      </c>
      <c r="F4979" s="1139"/>
      <c r="G4979" s="1140"/>
    </row>
    <row r="4980" spans="1:7" ht="13.5" thickBot="1" x14ac:dyDescent="0.25">
      <c r="A4980" s="1163" t="s">
        <v>39</v>
      </c>
      <c r="B4980" s="1164"/>
      <c r="C4980" s="1164"/>
      <c r="D4980" s="565" t="s">
        <v>479</v>
      </c>
      <c r="E4980" s="1165" t="s">
        <v>0</v>
      </c>
      <c r="F4980" s="1165"/>
      <c r="G4980" s="1166"/>
    </row>
    <row r="4981" spans="1:7" ht="16.5" x14ac:dyDescent="0.25">
      <c r="A4981" s="1152" t="s">
        <v>29</v>
      </c>
      <c r="B4981" s="1153"/>
      <c r="C4981" s="1153"/>
      <c r="D4981" s="1153"/>
      <c r="E4981" s="1153"/>
      <c r="F4981" s="1153"/>
      <c r="G4981" s="1154"/>
    </row>
    <row r="4982" spans="1:7" x14ac:dyDescent="0.2">
      <c r="A4982" s="1155" t="s">
        <v>48</v>
      </c>
      <c r="B4982" s="1156"/>
      <c r="C4982" s="1156"/>
      <c r="D4982" s="1156"/>
      <c r="E4982" s="1156"/>
      <c r="F4982" s="1156"/>
      <c r="G4982" s="1157"/>
    </row>
    <row r="4983" spans="1:7" x14ac:dyDescent="0.2">
      <c r="A4983" s="1183" t="s">
        <v>49</v>
      </c>
      <c r="B4983" s="1184"/>
      <c r="C4983" s="1184"/>
      <c r="D4983" s="1184"/>
      <c r="E4983" s="1184"/>
      <c r="F4983" s="1184"/>
      <c r="G4983" s="1185"/>
    </row>
    <row r="4984" spans="1:7" x14ac:dyDescent="0.2">
      <c r="A4984" s="368"/>
      <c r="B4984" s="369"/>
      <c r="C4984" s="370"/>
      <c r="D4984" s="371"/>
      <c r="E4984" s="369"/>
      <c r="F4984" s="372"/>
      <c r="G4984" s="373" t="s">
        <v>411</v>
      </c>
    </row>
    <row r="4985" spans="1:7" x14ac:dyDescent="0.2">
      <c r="A4985" s="374" t="s">
        <v>1</v>
      </c>
      <c r="B4985" s="375"/>
      <c r="C4985" s="14" t="s">
        <v>36</v>
      </c>
      <c r="D4985" s="375"/>
      <c r="E4985" s="343" t="s">
        <v>4457</v>
      </c>
      <c r="F4985" s="376"/>
      <c r="G4985" s="344" t="s">
        <v>4361</v>
      </c>
    </row>
    <row r="4986" spans="1:7" x14ac:dyDescent="0.2">
      <c r="A4986" s="342" t="s">
        <v>8</v>
      </c>
      <c r="B4986" s="377"/>
      <c r="C4986" s="19"/>
      <c r="D4986" s="367"/>
      <c r="E4986" s="1167"/>
      <c r="F4986" s="1168"/>
      <c r="G4986" s="378"/>
    </row>
    <row r="4987" spans="1:7" x14ac:dyDescent="0.2">
      <c r="A4987" s="354" t="s">
        <v>37</v>
      </c>
      <c r="B4987" s="358"/>
      <c r="C4987" s="358"/>
      <c r="D4987" s="358"/>
      <c r="E4987" s="379" t="s">
        <v>46</v>
      </c>
      <c r="F4987" s="380"/>
      <c r="G4987" s="378" t="s">
        <v>50</v>
      </c>
    </row>
    <row r="4988" spans="1:7" x14ac:dyDescent="0.2">
      <c r="A4988" s="368"/>
      <c r="B4988" s="369"/>
      <c r="C4988" s="370"/>
      <c r="D4988" s="370"/>
      <c r="E4988" s="1169"/>
      <c r="F4988" s="1170"/>
      <c r="G4988" s="381"/>
    </row>
    <row r="4989" spans="1:7" ht="26.25" thickBot="1" x14ac:dyDescent="0.25">
      <c r="A4989" s="210" t="s">
        <v>47</v>
      </c>
      <c r="B4989" s="28" t="s">
        <v>23</v>
      </c>
      <c r="C4989" s="28" t="s">
        <v>34</v>
      </c>
      <c r="D4989" s="110" t="s">
        <v>53</v>
      </c>
      <c r="E4989" s="114" t="s">
        <v>54</v>
      </c>
      <c r="F4989" s="111" t="s">
        <v>55</v>
      </c>
      <c r="G4989" s="112" t="s">
        <v>35</v>
      </c>
    </row>
    <row r="4990" spans="1:7" ht="13.5" thickTop="1" x14ac:dyDescent="0.2">
      <c r="A4990" s="345">
        <v>1</v>
      </c>
      <c r="B4990" s="389"/>
      <c r="C4990" s="352" t="s">
        <v>300</v>
      </c>
      <c r="D4990" s="576" t="s">
        <v>2649</v>
      </c>
      <c r="E4990" s="751">
        <v>80</v>
      </c>
      <c r="F4990" s="432">
        <v>6600</v>
      </c>
      <c r="G4990" s="353">
        <f>F4990*E4990</f>
        <v>528000</v>
      </c>
    </row>
    <row r="4991" spans="1:7" x14ac:dyDescent="0.2">
      <c r="A4991" s="345" t="s">
        <v>8</v>
      </c>
      <c r="B4991" s="389"/>
      <c r="C4991" s="352"/>
      <c r="D4991" s="762" t="s">
        <v>795</v>
      </c>
      <c r="E4991" s="751"/>
      <c r="F4991" s="432"/>
      <c r="G4991" s="353" t="s">
        <v>8</v>
      </c>
    </row>
    <row r="4992" spans="1:7" x14ac:dyDescent="0.2">
      <c r="A4992" s="345"/>
      <c r="B4992" s="389"/>
      <c r="C4992" s="352"/>
      <c r="D4992" s="762" t="s">
        <v>4445</v>
      </c>
      <c r="E4992" s="388"/>
      <c r="F4992" s="560"/>
      <c r="G4992" s="353"/>
    </row>
    <row r="4993" spans="1:10" x14ac:dyDescent="0.2">
      <c r="A4993" s="345"/>
      <c r="B4993" s="869"/>
      <c r="C4993" s="656"/>
      <c r="D4993" s="762"/>
      <c r="E4993" s="758"/>
      <c r="F4993" s="759"/>
      <c r="G4993" s="353"/>
    </row>
    <row r="4994" spans="1:10" x14ac:dyDescent="0.2">
      <c r="A4994" s="345"/>
      <c r="B4994" s="389"/>
      <c r="C4994" s="352" t="s">
        <v>150</v>
      </c>
      <c r="D4994" s="338" t="s">
        <v>433</v>
      </c>
      <c r="E4994" s="390"/>
      <c r="F4994" s="432"/>
      <c r="G4994" s="353"/>
    </row>
    <row r="4995" spans="1:10" x14ac:dyDescent="0.2">
      <c r="A4995" s="345"/>
      <c r="B4995" s="389"/>
      <c r="C4995" s="352"/>
      <c r="D4995" s="364" t="s">
        <v>4304</v>
      </c>
      <c r="E4995" s="390"/>
      <c r="F4995" s="432"/>
      <c r="G4995" s="353"/>
    </row>
    <row r="4996" spans="1:10" x14ac:dyDescent="0.2">
      <c r="A4996" s="345"/>
      <c r="B4996" s="391"/>
      <c r="C4996" s="352"/>
      <c r="D4996" s="365" t="s">
        <v>4305</v>
      </c>
      <c r="E4996" s="388"/>
      <c r="F4996" s="560"/>
      <c r="G4996" s="353"/>
    </row>
    <row r="4997" spans="1:10" x14ac:dyDescent="0.2">
      <c r="A4997" s="345"/>
      <c r="B4997" s="382"/>
      <c r="C4997" s="352"/>
      <c r="D4997" s="365" t="s">
        <v>4306</v>
      </c>
      <c r="E4997" s="395"/>
      <c r="F4997" s="432"/>
      <c r="G4997" s="353"/>
    </row>
    <row r="4998" spans="1:10" x14ac:dyDescent="0.2">
      <c r="A4998" s="345"/>
      <c r="B4998" s="394"/>
      <c r="C4998" s="352"/>
      <c r="D4998" s="970" t="s">
        <v>4307</v>
      </c>
      <c r="E4998" s="395"/>
      <c r="F4998" s="561"/>
      <c r="G4998" s="353"/>
    </row>
    <row r="4999" spans="1:10" x14ac:dyDescent="0.2">
      <c r="A4999" s="345"/>
      <c r="B4999" s="394"/>
      <c r="C4999" s="352"/>
      <c r="D4999" s="365" t="s">
        <v>4308</v>
      </c>
      <c r="E4999" s="395"/>
      <c r="F4999" s="432"/>
      <c r="G4999" s="353"/>
    </row>
    <row r="5000" spans="1:10" x14ac:dyDescent="0.2">
      <c r="A5000" s="345"/>
      <c r="B5000" s="397"/>
      <c r="C5000" s="352"/>
      <c r="D5000" s="357" t="s">
        <v>4309</v>
      </c>
      <c r="E5000" s="398"/>
      <c r="F5000" s="432"/>
      <c r="G5000" s="353"/>
      <c r="J5000" s="2">
        <f>3300*2</f>
        <v>6600</v>
      </c>
    </row>
    <row r="5001" spans="1:10" x14ac:dyDescent="0.2">
      <c r="A5001" s="345"/>
      <c r="B5001" s="397"/>
      <c r="C5001" s="352"/>
      <c r="D5001" s="365" t="s">
        <v>4310</v>
      </c>
      <c r="E5001" s="398"/>
      <c r="F5001" s="432"/>
      <c r="G5001" s="353"/>
    </row>
    <row r="5002" spans="1:10" x14ac:dyDescent="0.2">
      <c r="A5002" s="345"/>
      <c r="B5002" s="397"/>
      <c r="C5002" s="352"/>
      <c r="D5002" s="357" t="s">
        <v>4311</v>
      </c>
      <c r="E5002" s="395"/>
      <c r="F5002" s="432"/>
      <c r="G5002" s="353"/>
    </row>
    <row r="5003" spans="1:10" x14ac:dyDescent="0.2">
      <c r="A5003" s="345"/>
      <c r="B5003" s="382"/>
      <c r="C5003" s="352"/>
      <c r="D5003" s="365" t="s">
        <v>4312</v>
      </c>
      <c r="E5003" s="388"/>
      <c r="F5003" s="432"/>
      <c r="G5003" s="353"/>
    </row>
    <row r="5004" spans="1:10" x14ac:dyDescent="0.2">
      <c r="A5004" s="345"/>
      <c r="B5004" s="382"/>
      <c r="C5004" s="352"/>
      <c r="D5004" s="365" t="s">
        <v>4313</v>
      </c>
      <c r="E5004" s="398"/>
      <c r="F5004" s="561"/>
      <c r="G5004" s="353"/>
    </row>
    <row r="5005" spans="1:10" x14ac:dyDescent="0.2">
      <c r="A5005" s="345"/>
      <c r="B5005" s="389"/>
      <c r="C5005" s="352"/>
      <c r="D5005" s="365" t="s">
        <v>4314</v>
      </c>
      <c r="E5005" s="395"/>
      <c r="F5005" s="561"/>
      <c r="G5005" s="353"/>
    </row>
    <row r="5006" spans="1:10" x14ac:dyDescent="0.2">
      <c r="A5006" s="345"/>
      <c r="B5006" s="389"/>
      <c r="C5006" s="352"/>
      <c r="D5006" s="365" t="s">
        <v>4315</v>
      </c>
      <c r="E5006" s="395"/>
      <c r="F5006" s="561"/>
      <c r="G5006" s="353"/>
    </row>
    <row r="5007" spans="1:10" x14ac:dyDescent="0.2">
      <c r="A5007" s="345"/>
      <c r="B5007" s="869"/>
      <c r="C5007" s="656"/>
      <c r="D5007" s="682" t="s">
        <v>2970</v>
      </c>
      <c r="E5007" s="683"/>
      <c r="F5007" s="684"/>
      <c r="G5007" s="353"/>
    </row>
    <row r="5008" spans="1:10" x14ac:dyDescent="0.2">
      <c r="A5008" s="345"/>
      <c r="B5008" s="869"/>
      <c r="C5008" s="656"/>
      <c r="D5008" s="682"/>
      <c r="E5008" s="683"/>
      <c r="F5008" s="684"/>
      <c r="G5008" s="353"/>
    </row>
    <row r="5009" spans="1:7" x14ac:dyDescent="0.2">
      <c r="A5009" s="345"/>
      <c r="B5009" s="389"/>
      <c r="C5009" s="352"/>
      <c r="D5009" s="338" t="s">
        <v>435</v>
      </c>
      <c r="E5009" s="395"/>
      <c r="F5009" s="561"/>
      <c r="G5009" s="353"/>
    </row>
    <row r="5010" spans="1:7" x14ac:dyDescent="0.2">
      <c r="A5010" s="345"/>
      <c r="B5010" s="382"/>
      <c r="C5010" s="352"/>
      <c r="D5010" s="365" t="s">
        <v>4316</v>
      </c>
      <c r="E5010" s="390"/>
      <c r="F5010" s="561"/>
      <c r="G5010" s="353"/>
    </row>
    <row r="5011" spans="1:7" x14ac:dyDescent="0.2">
      <c r="A5011" s="345"/>
      <c r="B5011" s="668"/>
      <c r="C5011" s="656"/>
      <c r="D5011" s="682" t="s">
        <v>4317</v>
      </c>
      <c r="E5011" s="871"/>
      <c r="F5011" s="684"/>
      <c r="G5011" s="353"/>
    </row>
    <row r="5012" spans="1:7" x14ac:dyDescent="0.2">
      <c r="A5012" s="345"/>
      <c r="B5012" s="382"/>
      <c r="C5012" s="352"/>
      <c r="D5012" s="357" t="s">
        <v>4318</v>
      </c>
      <c r="E5012" s="395"/>
      <c r="F5012" s="561"/>
      <c r="G5012" s="353"/>
    </row>
    <row r="5013" spans="1:7" x14ac:dyDescent="0.2">
      <c r="A5013" s="345"/>
      <c r="B5013" s="382"/>
      <c r="C5013" s="352"/>
      <c r="D5013" s="357" t="s">
        <v>4319</v>
      </c>
      <c r="E5013" s="395"/>
      <c r="F5013" s="561"/>
      <c r="G5013" s="353"/>
    </row>
    <row r="5014" spans="1:7" x14ac:dyDescent="0.2">
      <c r="A5014" s="345"/>
      <c r="B5014" s="382"/>
      <c r="C5014" s="352"/>
      <c r="D5014" s="357" t="s">
        <v>4320</v>
      </c>
      <c r="E5014" s="395"/>
      <c r="F5014" s="561"/>
      <c r="G5014" s="353"/>
    </row>
    <row r="5015" spans="1:7" x14ac:dyDescent="0.2">
      <c r="A5015" s="345"/>
      <c r="B5015" s="668"/>
      <c r="C5015" s="656"/>
      <c r="D5015" s="669" t="s">
        <v>4321</v>
      </c>
      <c r="E5015" s="683"/>
      <c r="F5015" s="684"/>
      <c r="G5015" s="353"/>
    </row>
    <row r="5016" spans="1:7" x14ac:dyDescent="0.2">
      <c r="A5016" s="345"/>
      <c r="B5016" s="382"/>
      <c r="C5016" s="352"/>
      <c r="D5016" s="365" t="s">
        <v>4322</v>
      </c>
      <c r="E5016" s="395"/>
      <c r="F5016" s="561"/>
      <c r="G5016" s="353"/>
    </row>
    <row r="5017" spans="1:7" x14ac:dyDescent="0.2">
      <c r="A5017" s="345"/>
      <c r="B5017" s="382"/>
      <c r="C5017" s="352"/>
      <c r="D5017" s="357" t="s">
        <v>4323</v>
      </c>
      <c r="E5017" s="395"/>
      <c r="F5017" s="561"/>
      <c r="G5017" s="353"/>
    </row>
    <row r="5018" spans="1:7" x14ac:dyDescent="0.2">
      <c r="A5018" s="345"/>
      <c r="B5018" s="382"/>
      <c r="C5018" s="352"/>
      <c r="D5018" s="357" t="s">
        <v>4324</v>
      </c>
      <c r="E5018" s="395"/>
      <c r="F5018" s="561"/>
      <c r="G5018" s="353"/>
    </row>
    <row r="5019" spans="1:7" x14ac:dyDescent="0.2">
      <c r="A5019" s="345"/>
      <c r="B5019" s="382"/>
      <c r="C5019" s="352"/>
      <c r="D5019" s="357" t="s">
        <v>4325</v>
      </c>
      <c r="E5019" s="388"/>
      <c r="F5019" s="432"/>
      <c r="G5019" s="353"/>
    </row>
    <row r="5020" spans="1:7" x14ac:dyDescent="0.2">
      <c r="A5020" s="345"/>
      <c r="B5020" s="382"/>
      <c r="C5020" s="352"/>
      <c r="D5020" s="364" t="s">
        <v>4326</v>
      </c>
      <c r="E5020" s="398"/>
      <c r="F5020" s="432"/>
      <c r="G5020" s="353"/>
    </row>
    <row r="5021" spans="1:7" x14ac:dyDescent="0.2">
      <c r="A5021" s="345"/>
      <c r="B5021" s="382"/>
      <c r="C5021" s="352"/>
      <c r="D5021" s="785" t="s">
        <v>4327</v>
      </c>
      <c r="E5021" s="390"/>
      <c r="F5021" s="432"/>
      <c r="G5021" s="353"/>
    </row>
    <row r="5022" spans="1:7" x14ac:dyDescent="0.2">
      <c r="A5022" s="345"/>
      <c r="B5022" s="382"/>
      <c r="C5022" s="352"/>
      <c r="D5022" s="364" t="s">
        <v>2970</v>
      </c>
      <c r="E5022" s="390"/>
      <c r="F5022" s="432"/>
      <c r="G5022" s="353"/>
    </row>
    <row r="5023" spans="1:7" x14ac:dyDescent="0.2">
      <c r="A5023" s="345"/>
      <c r="B5023" s="382"/>
      <c r="C5023" s="352"/>
      <c r="D5023" s="757"/>
      <c r="E5023" s="388"/>
      <c r="F5023" s="387"/>
      <c r="G5023" s="353"/>
    </row>
    <row r="5024" spans="1:7" ht="13.5" thickBot="1" x14ac:dyDescent="0.25">
      <c r="A5024" s="564"/>
      <c r="B5024" s="408"/>
      <c r="C5024" s="409"/>
      <c r="D5024" s="409"/>
      <c r="E5024" s="408"/>
      <c r="F5024" s="49" t="s">
        <v>158</v>
      </c>
      <c r="G5024" s="213">
        <f>SUM(G4990:G5023)</f>
        <v>528000</v>
      </c>
    </row>
    <row r="5025" spans="1:7" ht="13.5" thickTop="1" x14ac:dyDescent="0.2">
      <c r="A5025" s="1171" t="s">
        <v>4328</v>
      </c>
      <c r="B5025" s="1172"/>
      <c r="C5025" s="1172"/>
      <c r="D5025" s="1172"/>
      <c r="E5025" s="1172"/>
      <c r="F5025" s="1172"/>
      <c r="G5025" s="1173"/>
    </row>
    <row r="5026" spans="1:7" ht="13.5" thickBot="1" x14ac:dyDescent="0.25">
      <c r="A5026" s="444" t="s">
        <v>8</v>
      </c>
      <c r="B5026" s="445"/>
      <c r="C5026" s="1174" t="s">
        <v>4329</v>
      </c>
      <c r="D5026" s="1174"/>
      <c r="E5026" s="1174"/>
      <c r="F5026" s="1174"/>
      <c r="G5026" s="1175"/>
    </row>
    <row r="5027" spans="1:7" ht="13.5" thickTop="1" x14ac:dyDescent="0.2">
      <c r="A5027" s="1176"/>
      <c r="B5027" s="1177"/>
      <c r="C5027" s="1177"/>
      <c r="D5027" s="414" t="s">
        <v>11</v>
      </c>
      <c r="E5027" s="1178" t="s">
        <v>12</v>
      </c>
      <c r="F5027" s="1178"/>
      <c r="G5027" s="1179"/>
    </row>
    <row r="5028" spans="1:7" x14ac:dyDescent="0.2">
      <c r="A5028" s="1161" t="s">
        <v>17</v>
      </c>
      <c r="B5028" s="1162"/>
      <c r="C5028" s="1162"/>
      <c r="D5028" s="415"/>
      <c r="E5028" s="1180"/>
      <c r="F5028" s="1181"/>
      <c r="G5028" s="1182"/>
    </row>
    <row r="5029" spans="1:7" x14ac:dyDescent="0.2">
      <c r="A5029" s="1161" t="s">
        <v>38</v>
      </c>
      <c r="B5029" s="1162"/>
      <c r="C5029" s="1162"/>
      <c r="D5029" s="73" t="s">
        <v>478</v>
      </c>
      <c r="E5029" s="1139" t="s">
        <v>142</v>
      </c>
      <c r="F5029" s="1139"/>
      <c r="G5029" s="1140"/>
    </row>
    <row r="5030" spans="1:7" ht="13.5" thickBot="1" x14ac:dyDescent="0.25">
      <c r="A5030" s="1163" t="s">
        <v>39</v>
      </c>
      <c r="B5030" s="1164"/>
      <c r="C5030" s="1164"/>
      <c r="D5030" s="565" t="s">
        <v>479</v>
      </c>
      <c r="E5030" s="1165" t="s">
        <v>0</v>
      </c>
      <c r="F5030" s="1165"/>
      <c r="G5030" s="1166"/>
    </row>
    <row r="5031" spans="1:7" ht="16.5" x14ac:dyDescent="0.25">
      <c r="A5031" s="1152" t="s">
        <v>29</v>
      </c>
      <c r="B5031" s="1153"/>
      <c r="C5031" s="1153"/>
      <c r="D5031" s="1153"/>
      <c r="E5031" s="1153"/>
      <c r="F5031" s="1153"/>
      <c r="G5031" s="1154"/>
    </row>
    <row r="5032" spans="1:7" x14ac:dyDescent="0.2">
      <c r="A5032" s="1155" t="s">
        <v>48</v>
      </c>
      <c r="B5032" s="1156"/>
      <c r="C5032" s="1156"/>
      <c r="D5032" s="1156"/>
      <c r="E5032" s="1156"/>
      <c r="F5032" s="1156"/>
      <c r="G5032" s="1157"/>
    </row>
    <row r="5033" spans="1:7" x14ac:dyDescent="0.2">
      <c r="A5033" s="1183" t="s">
        <v>49</v>
      </c>
      <c r="B5033" s="1184"/>
      <c r="C5033" s="1184"/>
      <c r="D5033" s="1184"/>
      <c r="E5033" s="1184"/>
      <c r="F5033" s="1184"/>
      <c r="G5033" s="1185"/>
    </row>
    <row r="5034" spans="1:7" x14ac:dyDescent="0.2">
      <c r="A5034" s="368"/>
      <c r="B5034" s="369"/>
      <c r="C5034" s="370"/>
      <c r="D5034" s="371"/>
      <c r="E5034" s="369"/>
      <c r="F5034" s="372"/>
      <c r="G5034" s="373" t="s">
        <v>412</v>
      </c>
    </row>
    <row r="5035" spans="1:7" x14ac:dyDescent="0.2">
      <c r="A5035" s="374" t="s">
        <v>1</v>
      </c>
      <c r="B5035" s="375"/>
      <c r="C5035" s="14" t="s">
        <v>36</v>
      </c>
      <c r="D5035" s="375"/>
      <c r="E5035" s="343" t="s">
        <v>4457</v>
      </c>
      <c r="F5035" s="376"/>
      <c r="G5035" s="344" t="s">
        <v>4361</v>
      </c>
    </row>
    <row r="5036" spans="1:7" x14ac:dyDescent="0.2">
      <c r="A5036" s="342" t="s">
        <v>8</v>
      </c>
      <c r="B5036" s="377"/>
      <c r="C5036" s="19"/>
      <c r="D5036" s="367"/>
      <c r="E5036" s="1167"/>
      <c r="F5036" s="1168"/>
      <c r="G5036" s="378"/>
    </row>
    <row r="5037" spans="1:7" x14ac:dyDescent="0.2">
      <c r="A5037" s="354" t="s">
        <v>37</v>
      </c>
      <c r="B5037" s="358"/>
      <c r="C5037" s="358"/>
      <c r="D5037" s="358"/>
      <c r="E5037" s="379" t="s">
        <v>46</v>
      </c>
      <c r="F5037" s="380"/>
      <c r="G5037" s="378" t="s">
        <v>50</v>
      </c>
    </row>
    <row r="5038" spans="1:7" x14ac:dyDescent="0.2">
      <c r="A5038" s="368"/>
      <c r="B5038" s="369"/>
      <c r="C5038" s="370"/>
      <c r="D5038" s="370"/>
      <c r="E5038" s="1169"/>
      <c r="F5038" s="1170"/>
      <c r="G5038" s="381"/>
    </row>
    <row r="5039" spans="1:7" ht="26.25" thickBot="1" x14ac:dyDescent="0.25">
      <c r="A5039" s="210" t="s">
        <v>47</v>
      </c>
      <c r="B5039" s="28" t="s">
        <v>23</v>
      </c>
      <c r="C5039" s="28" t="s">
        <v>34</v>
      </c>
      <c r="D5039" s="110" t="s">
        <v>53</v>
      </c>
      <c r="E5039" s="114" t="s">
        <v>54</v>
      </c>
      <c r="F5039" s="111" t="s">
        <v>55</v>
      </c>
      <c r="G5039" s="112" t="s">
        <v>35</v>
      </c>
    </row>
    <row r="5040" spans="1:7" ht="13.5" thickTop="1" x14ac:dyDescent="0.2">
      <c r="A5040" s="345"/>
      <c r="B5040" s="389"/>
      <c r="C5040" s="352"/>
      <c r="D5040" s="782" t="s">
        <v>160</v>
      </c>
      <c r="E5040" s="751"/>
      <c r="F5040" s="432"/>
      <c r="G5040" s="200">
        <f>G5024</f>
        <v>528000</v>
      </c>
    </row>
    <row r="5041" spans="1:7" x14ac:dyDescent="0.2">
      <c r="A5041" s="345"/>
      <c r="B5041" s="389"/>
      <c r="C5041" s="352"/>
      <c r="D5041" s="757" t="s">
        <v>4436</v>
      </c>
      <c r="E5041" s="751"/>
      <c r="F5041" s="432"/>
      <c r="G5041" s="353" t="s">
        <v>8</v>
      </c>
    </row>
    <row r="5042" spans="1:7" x14ac:dyDescent="0.2">
      <c r="A5042" s="345"/>
      <c r="B5042" s="389"/>
      <c r="C5042" s="352"/>
      <c r="D5042" s="357"/>
      <c r="E5042" s="388"/>
      <c r="F5042" s="560"/>
      <c r="G5042" s="353"/>
    </row>
    <row r="5043" spans="1:7" x14ac:dyDescent="0.2">
      <c r="A5043" s="345"/>
      <c r="B5043" s="869"/>
      <c r="C5043" s="656"/>
      <c r="D5043" s="357" t="s">
        <v>2701</v>
      </c>
      <c r="E5043" s="758"/>
      <c r="F5043" s="759"/>
      <c r="G5043" s="353"/>
    </row>
    <row r="5044" spans="1:7" x14ac:dyDescent="0.2">
      <c r="A5044" s="345"/>
      <c r="B5044" s="389"/>
      <c r="C5044" s="352"/>
      <c r="D5044" s="365" t="s">
        <v>4439</v>
      </c>
      <c r="E5044" s="390"/>
      <c r="F5044" s="432"/>
      <c r="G5044" s="353"/>
    </row>
    <row r="5045" spans="1:7" x14ac:dyDescent="0.2">
      <c r="A5045" s="345"/>
      <c r="B5045" s="389"/>
      <c r="C5045" s="352"/>
      <c r="D5045" s="365" t="s">
        <v>4437</v>
      </c>
      <c r="E5045" s="390"/>
      <c r="F5045" s="432"/>
      <c r="G5045" s="353"/>
    </row>
    <row r="5046" spans="1:7" x14ac:dyDescent="0.2">
      <c r="A5046" s="345"/>
      <c r="B5046" s="391"/>
      <c r="C5046" s="352"/>
      <c r="D5046" s="365" t="s">
        <v>4438</v>
      </c>
      <c r="E5046" s="388"/>
      <c r="F5046" s="560"/>
      <c r="G5046" s="353"/>
    </row>
    <row r="5047" spans="1:7" x14ac:dyDescent="0.2">
      <c r="A5047" s="345"/>
      <c r="B5047" s="382"/>
      <c r="C5047" s="352"/>
      <c r="D5047" s="364" t="s">
        <v>4440</v>
      </c>
      <c r="E5047" s="395"/>
      <c r="F5047" s="432"/>
      <c r="G5047" s="353"/>
    </row>
    <row r="5048" spans="1:7" x14ac:dyDescent="0.2">
      <c r="A5048" s="345"/>
      <c r="B5048" s="394"/>
      <c r="C5048" s="352"/>
      <c r="D5048" s="1120" t="s">
        <v>4441</v>
      </c>
      <c r="E5048" s="395"/>
      <c r="F5048" s="561"/>
      <c r="G5048" s="353"/>
    </row>
    <row r="5049" spans="1:7" x14ac:dyDescent="0.2">
      <c r="A5049" s="345"/>
      <c r="B5049" s="394"/>
      <c r="C5049" s="352"/>
      <c r="D5049" s="365" t="s">
        <v>3591</v>
      </c>
      <c r="E5049" s="395"/>
      <c r="F5049" s="432"/>
      <c r="G5049" s="353"/>
    </row>
    <row r="5050" spans="1:7" x14ac:dyDescent="0.2">
      <c r="A5050" s="345"/>
      <c r="B5050" s="397"/>
      <c r="C5050" s="352"/>
      <c r="D5050" s="357" t="s">
        <v>4442</v>
      </c>
      <c r="E5050" s="398"/>
      <c r="F5050" s="432"/>
      <c r="G5050" s="353"/>
    </row>
    <row r="5051" spans="1:7" x14ac:dyDescent="0.2">
      <c r="A5051" s="345"/>
      <c r="B5051" s="397"/>
      <c r="C5051" s="352"/>
      <c r="D5051" s="365" t="s">
        <v>4443</v>
      </c>
      <c r="E5051" s="398"/>
      <c r="F5051" s="432"/>
      <c r="G5051" s="353"/>
    </row>
    <row r="5052" spans="1:7" x14ac:dyDescent="0.2">
      <c r="A5052" s="345"/>
      <c r="B5052" s="397"/>
      <c r="C5052" s="352"/>
      <c r="D5052" s="357"/>
      <c r="E5052" s="395"/>
      <c r="F5052" s="432"/>
      <c r="G5052" s="353"/>
    </row>
    <row r="5053" spans="1:7" x14ac:dyDescent="0.2">
      <c r="A5053" s="345"/>
      <c r="B5053" s="382"/>
      <c r="C5053" s="352"/>
      <c r="D5053" s="365"/>
      <c r="E5053" s="388"/>
      <c r="F5053" s="432"/>
      <c r="G5053" s="353"/>
    </row>
    <row r="5054" spans="1:7" x14ac:dyDescent="0.2">
      <c r="A5054" s="345"/>
      <c r="B5054" s="382"/>
      <c r="C5054" s="352"/>
      <c r="D5054" s="365"/>
      <c r="E5054" s="398"/>
      <c r="F5054" s="561"/>
      <c r="G5054" s="353"/>
    </row>
    <row r="5055" spans="1:7" x14ac:dyDescent="0.2">
      <c r="A5055" s="345"/>
      <c r="B5055" s="389"/>
      <c r="C5055" s="352"/>
      <c r="D5055" s="365"/>
      <c r="E5055" s="395"/>
      <c r="F5055" s="561"/>
      <c r="G5055" s="353"/>
    </row>
    <row r="5056" spans="1:7" x14ac:dyDescent="0.2">
      <c r="A5056" s="345"/>
      <c r="B5056" s="389"/>
      <c r="C5056" s="352"/>
      <c r="D5056" s="365"/>
      <c r="E5056" s="395"/>
      <c r="F5056" s="561"/>
      <c r="G5056" s="353"/>
    </row>
    <row r="5057" spans="1:7" x14ac:dyDescent="0.2">
      <c r="A5057" s="345"/>
      <c r="B5057" s="389"/>
      <c r="C5057" s="352"/>
      <c r="D5057" s="357"/>
      <c r="E5057" s="395"/>
      <c r="F5057" s="561"/>
      <c r="G5057" s="353"/>
    </row>
    <row r="5058" spans="1:7" x14ac:dyDescent="0.2">
      <c r="A5058" s="345"/>
      <c r="B5058" s="382"/>
      <c r="C5058" s="352"/>
      <c r="D5058" s="365"/>
      <c r="E5058" s="390"/>
      <c r="F5058" s="561"/>
      <c r="G5058" s="353"/>
    </row>
    <row r="5059" spans="1:7" x14ac:dyDescent="0.2">
      <c r="A5059" s="345"/>
      <c r="B5059" s="668"/>
      <c r="C5059" s="656"/>
      <c r="D5059" s="682"/>
      <c r="E5059" s="871"/>
      <c r="F5059" s="684"/>
      <c r="G5059" s="353"/>
    </row>
    <row r="5060" spans="1:7" x14ac:dyDescent="0.2">
      <c r="A5060" s="345"/>
      <c r="B5060" s="382"/>
      <c r="C5060" s="352"/>
      <c r="D5060" s="338"/>
      <c r="E5060" s="395"/>
      <c r="F5060" s="561"/>
      <c r="G5060" s="353"/>
    </row>
    <row r="5061" spans="1:7" x14ac:dyDescent="0.2">
      <c r="A5061" s="345"/>
      <c r="B5061" s="382"/>
      <c r="C5061" s="352"/>
      <c r="D5061" s="357"/>
      <c r="E5061" s="395"/>
      <c r="F5061" s="561"/>
      <c r="G5061" s="353"/>
    </row>
    <row r="5062" spans="1:7" x14ac:dyDescent="0.2">
      <c r="A5062" s="345"/>
      <c r="B5062" s="382"/>
      <c r="C5062" s="352"/>
      <c r="D5062" s="357"/>
      <c r="E5062" s="395"/>
      <c r="F5062" s="561"/>
      <c r="G5062" s="353"/>
    </row>
    <row r="5063" spans="1:7" x14ac:dyDescent="0.2">
      <c r="A5063" s="345"/>
      <c r="B5063" s="668"/>
      <c r="C5063" s="656"/>
      <c r="D5063" s="669"/>
      <c r="E5063" s="683"/>
      <c r="F5063" s="684"/>
      <c r="G5063" s="353"/>
    </row>
    <row r="5064" spans="1:7" x14ac:dyDescent="0.2">
      <c r="A5064" s="345"/>
      <c r="B5064" s="382"/>
      <c r="C5064" s="352"/>
      <c r="D5064" s="365"/>
      <c r="E5064" s="395"/>
      <c r="F5064" s="561"/>
      <c r="G5064" s="353"/>
    </row>
    <row r="5065" spans="1:7" x14ac:dyDescent="0.2">
      <c r="A5065" s="345"/>
      <c r="B5065" s="382"/>
      <c r="C5065" s="352"/>
      <c r="D5065" s="357"/>
      <c r="E5065" s="395"/>
      <c r="F5065" s="561"/>
      <c r="G5065" s="353"/>
    </row>
    <row r="5066" spans="1:7" x14ac:dyDescent="0.2">
      <c r="A5066" s="345"/>
      <c r="B5066" s="382"/>
      <c r="C5066" s="352"/>
      <c r="D5066" s="357"/>
      <c r="E5066" s="395"/>
      <c r="F5066" s="561"/>
      <c r="G5066" s="353"/>
    </row>
    <row r="5067" spans="1:7" x14ac:dyDescent="0.2">
      <c r="A5067" s="345"/>
      <c r="B5067" s="382"/>
      <c r="C5067" s="352"/>
      <c r="D5067" s="357"/>
      <c r="E5067" s="388"/>
      <c r="F5067" s="432"/>
      <c r="G5067" s="353"/>
    </row>
    <row r="5068" spans="1:7" x14ac:dyDescent="0.2">
      <c r="A5068" s="345"/>
      <c r="B5068" s="382"/>
      <c r="C5068" s="352"/>
      <c r="D5068" s="364"/>
      <c r="E5068" s="398"/>
      <c r="F5068" s="432"/>
      <c r="G5068" s="353"/>
    </row>
    <row r="5069" spans="1:7" x14ac:dyDescent="0.2">
      <c r="A5069" s="345"/>
      <c r="B5069" s="382"/>
      <c r="C5069" s="352"/>
      <c r="D5069" s="785"/>
      <c r="E5069" s="390"/>
      <c r="F5069" s="432"/>
      <c r="G5069" s="353"/>
    </row>
    <row r="5070" spans="1:7" x14ac:dyDescent="0.2">
      <c r="A5070" s="345"/>
      <c r="B5070" s="382"/>
      <c r="C5070" s="352"/>
      <c r="D5070" s="364"/>
      <c r="E5070" s="390"/>
      <c r="F5070" s="432"/>
      <c r="G5070" s="353"/>
    </row>
    <row r="5071" spans="1:7" x14ac:dyDescent="0.2">
      <c r="A5071" s="345"/>
      <c r="B5071" s="668"/>
      <c r="C5071" s="656"/>
      <c r="D5071" s="757"/>
      <c r="E5071" s="871"/>
      <c r="F5071" s="816"/>
      <c r="G5071" s="353"/>
    </row>
    <row r="5072" spans="1:7" x14ac:dyDescent="0.2">
      <c r="A5072" s="345"/>
      <c r="B5072" s="382"/>
      <c r="C5072" s="352"/>
      <c r="D5072" s="757"/>
      <c r="E5072" s="388"/>
      <c r="F5072" s="387"/>
      <c r="G5072" s="353"/>
    </row>
    <row r="5073" spans="1:7" x14ac:dyDescent="0.2">
      <c r="A5073" s="566"/>
      <c r="B5073" s="382"/>
      <c r="C5073" s="352"/>
      <c r="D5073" s="757"/>
      <c r="E5073" s="388"/>
      <c r="F5073" s="577"/>
      <c r="G5073" s="353" t="s">
        <v>8</v>
      </c>
    </row>
    <row r="5074" spans="1:7" ht="13.5" thickBot="1" x14ac:dyDescent="0.25">
      <c r="A5074" s="564"/>
      <c r="B5074" s="408"/>
      <c r="C5074" s="409"/>
      <c r="D5074" s="409"/>
      <c r="E5074" s="408"/>
      <c r="F5074" s="49" t="s">
        <v>15</v>
      </c>
      <c r="G5074" s="213">
        <f>SUM(G5040:G5073)</f>
        <v>528000</v>
      </c>
    </row>
    <row r="5075" spans="1:7" ht="13.5" thickTop="1" x14ac:dyDescent="0.2">
      <c r="A5075" s="1171" t="s">
        <v>4328</v>
      </c>
      <c r="B5075" s="1172"/>
      <c r="C5075" s="1172"/>
      <c r="D5075" s="1172"/>
      <c r="E5075" s="1172"/>
      <c r="F5075" s="1172"/>
      <c r="G5075" s="1173"/>
    </row>
    <row r="5076" spans="1:7" ht="13.5" thickBot="1" x14ac:dyDescent="0.25">
      <c r="A5076" s="444" t="s">
        <v>8</v>
      </c>
      <c r="B5076" s="445"/>
      <c r="C5076" s="1174" t="s">
        <v>4329</v>
      </c>
      <c r="D5076" s="1174"/>
      <c r="E5076" s="1174"/>
      <c r="F5076" s="1174"/>
      <c r="G5076" s="1175"/>
    </row>
    <row r="5077" spans="1:7" ht="13.5" thickTop="1" x14ac:dyDescent="0.2">
      <c r="A5077" s="1176"/>
      <c r="B5077" s="1177"/>
      <c r="C5077" s="1177"/>
      <c r="D5077" s="414" t="s">
        <v>11</v>
      </c>
      <c r="E5077" s="1178" t="s">
        <v>12</v>
      </c>
      <c r="F5077" s="1178"/>
      <c r="G5077" s="1179"/>
    </row>
    <row r="5078" spans="1:7" x14ac:dyDescent="0.2">
      <c r="A5078" s="1161" t="s">
        <v>17</v>
      </c>
      <c r="B5078" s="1162"/>
      <c r="C5078" s="1162"/>
      <c r="D5078" s="415"/>
      <c r="E5078" s="1180"/>
      <c r="F5078" s="1181"/>
      <c r="G5078" s="1182"/>
    </row>
    <row r="5079" spans="1:7" x14ac:dyDescent="0.2">
      <c r="A5079" s="1161" t="s">
        <v>38</v>
      </c>
      <c r="B5079" s="1162"/>
      <c r="C5079" s="1162"/>
      <c r="D5079" s="73" t="s">
        <v>478</v>
      </c>
      <c r="E5079" s="1139" t="s">
        <v>142</v>
      </c>
      <c r="F5079" s="1139"/>
      <c r="G5079" s="1140"/>
    </row>
    <row r="5080" spans="1:7" ht="13.5" thickBot="1" x14ac:dyDescent="0.25">
      <c r="A5080" s="1163" t="s">
        <v>39</v>
      </c>
      <c r="B5080" s="1164"/>
      <c r="C5080" s="1164"/>
      <c r="D5080" s="565" t="s">
        <v>479</v>
      </c>
      <c r="E5080" s="1165" t="s">
        <v>0</v>
      </c>
      <c r="F5080" s="1165"/>
      <c r="G5080" s="1166"/>
    </row>
    <row r="5081" spans="1:7" ht="16.5" x14ac:dyDescent="0.25">
      <c r="A5081" s="1152" t="s">
        <v>29</v>
      </c>
      <c r="B5081" s="1153"/>
      <c r="C5081" s="1153"/>
      <c r="D5081" s="1153"/>
      <c r="E5081" s="1153"/>
      <c r="F5081" s="1153"/>
      <c r="G5081" s="1154"/>
    </row>
    <row r="5082" spans="1:7" x14ac:dyDescent="0.2">
      <c r="A5082" s="1155" t="s">
        <v>48</v>
      </c>
      <c r="B5082" s="1156"/>
      <c r="C5082" s="1156"/>
      <c r="D5082" s="1156"/>
      <c r="E5082" s="1156"/>
      <c r="F5082" s="1156"/>
      <c r="G5082" s="1157"/>
    </row>
    <row r="5083" spans="1:7" x14ac:dyDescent="0.2">
      <c r="A5083" s="1183" t="s">
        <v>49</v>
      </c>
      <c r="B5083" s="1184"/>
      <c r="C5083" s="1184"/>
      <c r="D5083" s="1184"/>
      <c r="E5083" s="1184"/>
      <c r="F5083" s="1184"/>
      <c r="G5083" s="1185"/>
    </row>
    <row r="5084" spans="1:7" x14ac:dyDescent="0.2">
      <c r="A5084" s="368"/>
      <c r="B5084" s="369"/>
      <c r="C5084" s="370"/>
      <c r="D5084" s="371"/>
      <c r="E5084" s="369"/>
      <c r="F5084" s="372"/>
      <c r="G5084" s="373" t="s">
        <v>20</v>
      </c>
    </row>
    <row r="5085" spans="1:7" x14ac:dyDescent="0.2">
      <c r="A5085" s="374" t="s">
        <v>1</v>
      </c>
      <c r="B5085" s="375"/>
      <c r="C5085" s="14" t="s">
        <v>36</v>
      </c>
      <c r="D5085" s="375"/>
      <c r="E5085" s="343" t="s">
        <v>4458</v>
      </c>
      <c r="F5085" s="376"/>
      <c r="G5085" s="344" t="s">
        <v>4361</v>
      </c>
    </row>
    <row r="5086" spans="1:7" x14ac:dyDescent="0.2">
      <c r="A5086" s="342" t="s">
        <v>8</v>
      </c>
      <c r="B5086" s="377"/>
      <c r="C5086" s="19"/>
      <c r="D5086" s="367"/>
      <c r="E5086" s="1167"/>
      <c r="F5086" s="1168"/>
      <c r="G5086" s="378"/>
    </row>
    <row r="5087" spans="1:7" x14ac:dyDescent="0.2">
      <c r="A5087" s="354" t="s">
        <v>37</v>
      </c>
      <c r="B5087" s="358"/>
      <c r="C5087" s="358"/>
      <c r="D5087" s="358"/>
      <c r="E5087" s="379" t="s">
        <v>46</v>
      </c>
      <c r="F5087" s="380"/>
      <c r="G5087" s="378" t="s">
        <v>50</v>
      </c>
    </row>
    <row r="5088" spans="1:7" x14ac:dyDescent="0.2">
      <c r="A5088" s="368"/>
      <c r="B5088" s="369"/>
      <c r="C5088" s="370"/>
      <c r="D5088" s="370"/>
      <c r="E5088" s="1169"/>
      <c r="F5088" s="1170"/>
      <c r="G5088" s="381"/>
    </row>
    <row r="5089" spans="1:10" ht="26.25" thickBot="1" x14ac:dyDescent="0.25">
      <c r="A5089" s="210" t="s">
        <v>47</v>
      </c>
      <c r="B5089" s="28" t="s">
        <v>23</v>
      </c>
      <c r="C5089" s="28" t="s">
        <v>34</v>
      </c>
      <c r="D5089" s="110" t="s">
        <v>53</v>
      </c>
      <c r="E5089" s="114" t="s">
        <v>54</v>
      </c>
      <c r="F5089" s="111" t="s">
        <v>55</v>
      </c>
      <c r="G5089" s="112" t="s">
        <v>35</v>
      </c>
    </row>
    <row r="5090" spans="1:10" ht="13.5" thickTop="1" x14ac:dyDescent="0.2">
      <c r="A5090" s="345">
        <v>1</v>
      </c>
      <c r="B5090" s="389"/>
      <c r="C5090" s="352" t="s">
        <v>300</v>
      </c>
      <c r="D5090" s="576" t="s">
        <v>2649</v>
      </c>
      <c r="E5090" s="751">
        <v>44</v>
      </c>
      <c r="F5090" s="432">
        <v>6822</v>
      </c>
      <c r="G5090" s="353">
        <f>F5090*E5090</f>
        <v>300168</v>
      </c>
    </row>
    <row r="5091" spans="1:10" x14ac:dyDescent="0.2">
      <c r="A5091" s="345" t="s">
        <v>8</v>
      </c>
      <c r="B5091" s="389"/>
      <c r="C5091" s="352"/>
      <c r="D5091" s="762" t="s">
        <v>795</v>
      </c>
      <c r="E5091" s="751"/>
      <c r="F5091" s="432"/>
      <c r="G5091" s="353" t="s">
        <v>8</v>
      </c>
    </row>
    <row r="5092" spans="1:10" x14ac:dyDescent="0.2">
      <c r="A5092" s="345"/>
      <c r="B5092" s="389"/>
      <c r="C5092" s="352"/>
      <c r="D5092" s="762" t="s">
        <v>4699</v>
      </c>
      <c r="E5092" s="388"/>
      <c r="F5092" s="560"/>
      <c r="G5092" s="353"/>
    </row>
    <row r="5093" spans="1:10" x14ac:dyDescent="0.2">
      <c r="A5093" s="345"/>
      <c r="B5093" s="389"/>
      <c r="C5093" s="352" t="s">
        <v>150</v>
      </c>
      <c r="D5093" s="357" t="s">
        <v>433</v>
      </c>
      <c r="E5093" s="390"/>
      <c r="F5093" s="432"/>
      <c r="G5093" s="353"/>
    </row>
    <row r="5094" spans="1:10" x14ac:dyDescent="0.2">
      <c r="A5094" s="345"/>
      <c r="B5094" s="389"/>
      <c r="C5094" s="352"/>
      <c r="D5094" s="364" t="s">
        <v>4447</v>
      </c>
      <c r="E5094" s="390"/>
      <c r="F5094" s="432"/>
      <c r="G5094" s="353"/>
    </row>
    <row r="5095" spans="1:10" x14ac:dyDescent="0.2">
      <c r="A5095" s="345"/>
      <c r="B5095" s="391"/>
      <c r="C5095" s="352"/>
      <c r="D5095" s="365" t="s">
        <v>4446</v>
      </c>
      <c r="E5095" s="388"/>
      <c r="F5095" s="560"/>
      <c r="G5095" s="353"/>
    </row>
    <row r="5096" spans="1:10" x14ac:dyDescent="0.2">
      <c r="A5096" s="345"/>
      <c r="B5096" s="382"/>
      <c r="C5096" s="352"/>
      <c r="D5096" s="365" t="s">
        <v>4330</v>
      </c>
      <c r="E5096" s="395"/>
      <c r="F5096" s="432"/>
      <c r="G5096" s="353"/>
    </row>
    <row r="5097" spans="1:10" x14ac:dyDescent="0.2">
      <c r="A5097" s="345"/>
      <c r="B5097" s="394"/>
      <c r="C5097" s="352"/>
      <c r="D5097" s="970" t="s">
        <v>4331</v>
      </c>
      <c r="E5097" s="395"/>
      <c r="F5097" s="561"/>
      <c r="G5097" s="353"/>
      <c r="J5097" s="2">
        <f>3411*2</f>
        <v>6822</v>
      </c>
    </row>
    <row r="5098" spans="1:10" x14ac:dyDescent="0.2">
      <c r="A5098" s="345"/>
      <c r="B5098" s="394"/>
      <c r="C5098" s="352"/>
      <c r="D5098" s="365" t="s">
        <v>4332</v>
      </c>
      <c r="E5098" s="395"/>
      <c r="F5098" s="432"/>
      <c r="G5098" s="353"/>
    </row>
    <row r="5099" spans="1:10" x14ac:dyDescent="0.2">
      <c r="A5099" s="345"/>
      <c r="B5099" s="397"/>
      <c r="C5099" s="352"/>
      <c r="D5099" s="357" t="s">
        <v>4235</v>
      </c>
      <c r="E5099" s="398"/>
      <c r="F5099" s="432"/>
      <c r="G5099" s="353"/>
    </row>
    <row r="5100" spans="1:10" x14ac:dyDescent="0.2">
      <c r="A5100" s="345"/>
      <c r="B5100" s="397"/>
      <c r="C5100" s="352"/>
      <c r="D5100" s="365" t="s">
        <v>4333</v>
      </c>
      <c r="E5100" s="398"/>
      <c r="F5100" s="432"/>
      <c r="G5100" s="353"/>
    </row>
    <row r="5101" spans="1:10" x14ac:dyDescent="0.2">
      <c r="A5101" s="345"/>
      <c r="B5101" s="397"/>
      <c r="C5101" s="352"/>
      <c r="D5101" s="357" t="s">
        <v>4334</v>
      </c>
      <c r="E5101" s="395"/>
      <c r="F5101" s="432"/>
      <c r="G5101" s="353"/>
    </row>
    <row r="5102" spans="1:10" x14ac:dyDescent="0.2">
      <c r="A5102" s="345"/>
      <c r="B5102" s="382"/>
      <c r="C5102" s="352"/>
      <c r="D5102" s="365" t="s">
        <v>435</v>
      </c>
      <c r="E5102" s="388"/>
      <c r="F5102" s="432"/>
      <c r="G5102" s="353"/>
    </row>
    <row r="5103" spans="1:10" x14ac:dyDescent="0.2">
      <c r="A5103" s="345"/>
      <c r="B5103" s="382"/>
      <c r="C5103" s="352"/>
      <c r="D5103" s="365" t="s">
        <v>3384</v>
      </c>
      <c r="E5103" s="398"/>
      <c r="F5103" s="561"/>
      <c r="G5103" s="353"/>
    </row>
    <row r="5104" spans="1:10" x14ac:dyDescent="0.2">
      <c r="A5104" s="345"/>
      <c r="B5104" s="389"/>
      <c r="C5104" s="352"/>
      <c r="D5104" s="365" t="s">
        <v>4335</v>
      </c>
      <c r="E5104" s="395"/>
      <c r="F5104" s="561"/>
      <c r="G5104" s="353"/>
    </row>
    <row r="5105" spans="1:19" x14ac:dyDescent="0.2">
      <c r="A5105" s="345"/>
      <c r="B5105" s="389"/>
      <c r="C5105" s="352"/>
      <c r="D5105" s="365" t="s">
        <v>4336</v>
      </c>
      <c r="E5105" s="395"/>
      <c r="F5105" s="561"/>
      <c r="G5105" s="353"/>
    </row>
    <row r="5106" spans="1:19" x14ac:dyDescent="0.2">
      <c r="A5106" s="345"/>
      <c r="B5106" s="389"/>
      <c r="C5106" s="352"/>
      <c r="D5106" s="357" t="s">
        <v>4337</v>
      </c>
      <c r="E5106" s="395"/>
      <c r="F5106" s="561"/>
      <c r="G5106" s="353"/>
    </row>
    <row r="5107" spans="1:19" x14ac:dyDescent="0.2">
      <c r="A5107" s="345"/>
      <c r="B5107" s="382"/>
      <c r="C5107" s="352"/>
      <c r="D5107" s="365" t="s">
        <v>4338</v>
      </c>
      <c r="E5107" s="390"/>
      <c r="F5107" s="561"/>
      <c r="G5107" s="353"/>
    </row>
    <row r="5108" spans="1:19" x14ac:dyDescent="0.2">
      <c r="A5108" s="345"/>
      <c r="B5108" s="668"/>
      <c r="C5108" s="656"/>
      <c r="D5108" s="682" t="s">
        <v>4448</v>
      </c>
      <c r="E5108" s="871"/>
      <c r="F5108" s="684"/>
      <c r="G5108" s="353"/>
    </row>
    <row r="5109" spans="1:19" x14ac:dyDescent="0.2">
      <c r="A5109" s="345"/>
      <c r="B5109" s="382"/>
      <c r="C5109" s="352"/>
      <c r="D5109" s="357" t="s">
        <v>4449</v>
      </c>
      <c r="E5109" s="395"/>
      <c r="F5109" s="561"/>
      <c r="G5109" s="353"/>
    </row>
    <row r="5110" spans="1:19" x14ac:dyDescent="0.2">
      <c r="A5110" s="345"/>
      <c r="B5110" s="382"/>
      <c r="C5110" s="352"/>
      <c r="D5110" s="357" t="s">
        <v>4450</v>
      </c>
      <c r="E5110" s="395"/>
      <c r="F5110" s="561"/>
      <c r="G5110" s="353"/>
    </row>
    <row r="5111" spans="1:19" x14ac:dyDescent="0.2">
      <c r="A5111" s="345"/>
      <c r="B5111" s="382"/>
      <c r="C5111" s="352"/>
      <c r="D5111" s="357" t="s">
        <v>8</v>
      </c>
      <c r="E5111" s="395"/>
      <c r="F5111" s="561"/>
      <c r="G5111" s="353"/>
    </row>
    <row r="5112" spans="1:19" x14ac:dyDescent="0.2">
      <c r="A5112" s="345"/>
      <c r="B5112" s="382"/>
      <c r="C5112" s="352"/>
      <c r="D5112" s="365" t="s">
        <v>4461</v>
      </c>
      <c r="E5112" s="395"/>
      <c r="F5112" s="561"/>
      <c r="G5112" s="353"/>
      <c r="M5112" s="2">
        <v>35</v>
      </c>
      <c r="N5112" s="313">
        <v>447.5</v>
      </c>
      <c r="O5112" s="214">
        <f>N5112*M5112</f>
        <v>15662.5</v>
      </c>
    </row>
    <row r="5113" spans="1:19" x14ac:dyDescent="0.2">
      <c r="A5113" s="345"/>
      <c r="B5113" s="382"/>
      <c r="C5113" s="352"/>
      <c r="D5113" s="357" t="s">
        <v>4462</v>
      </c>
      <c r="E5113" s="395"/>
      <c r="F5113" s="561"/>
      <c r="G5113" s="353"/>
    </row>
    <row r="5114" spans="1:19" x14ac:dyDescent="0.2">
      <c r="A5114" s="345"/>
      <c r="B5114" s="382"/>
      <c r="C5114" s="352"/>
      <c r="D5114" s="357" t="s">
        <v>4463</v>
      </c>
      <c r="E5114" s="395"/>
      <c r="F5114" s="561"/>
      <c r="G5114" s="353"/>
      <c r="I5114" s="411"/>
    </row>
    <row r="5115" spans="1:19" x14ac:dyDescent="0.2">
      <c r="A5115" s="345"/>
      <c r="B5115" s="382"/>
      <c r="C5115" s="352"/>
      <c r="D5115" s="357" t="s">
        <v>4464</v>
      </c>
      <c r="E5115" s="388"/>
      <c r="F5115" s="432"/>
      <c r="G5115" s="353"/>
      <c r="I5115" s="411"/>
      <c r="M5115" s="2">
        <v>35</v>
      </c>
      <c r="N5115" s="313">
        <v>448</v>
      </c>
      <c r="O5115" s="214">
        <f>N5115*M5115</f>
        <v>15680</v>
      </c>
    </row>
    <row r="5116" spans="1:19" x14ac:dyDescent="0.2">
      <c r="A5116" s="345"/>
      <c r="B5116" s="382"/>
      <c r="C5116" s="352"/>
      <c r="D5116" s="364" t="s">
        <v>4465</v>
      </c>
      <c r="E5116" s="398"/>
      <c r="F5116" s="432"/>
      <c r="G5116" s="353"/>
      <c r="I5116" s="411" t="s">
        <v>483</v>
      </c>
    </row>
    <row r="5117" spans="1:19" x14ac:dyDescent="0.2">
      <c r="A5117" s="345"/>
      <c r="B5117" s="382"/>
      <c r="C5117" s="352"/>
      <c r="D5117" s="785" t="s">
        <v>4466</v>
      </c>
      <c r="E5117" s="390"/>
      <c r="F5117" s="432"/>
      <c r="G5117" s="353"/>
      <c r="S5117" s="411" t="s">
        <v>8</v>
      </c>
    </row>
    <row r="5118" spans="1:19" x14ac:dyDescent="0.2">
      <c r="A5118" s="345"/>
      <c r="B5118" s="382"/>
      <c r="C5118" s="352"/>
      <c r="D5118" s="364"/>
      <c r="E5118" s="390"/>
      <c r="F5118" s="432"/>
      <c r="G5118" s="353"/>
      <c r="M5118" s="2">
        <v>35</v>
      </c>
      <c r="N5118" s="313">
        <v>449</v>
      </c>
      <c r="O5118" s="214">
        <f>N5118*M5118</f>
        <v>15715</v>
      </c>
    </row>
    <row r="5119" spans="1:19" x14ac:dyDescent="0.2">
      <c r="A5119" s="345"/>
      <c r="B5119" s="668"/>
      <c r="C5119" s="656"/>
      <c r="D5119" s="757" t="s">
        <v>4339</v>
      </c>
      <c r="E5119" s="871"/>
      <c r="F5119" s="816"/>
      <c r="G5119" s="353"/>
    </row>
    <row r="5120" spans="1:19" x14ac:dyDescent="0.2">
      <c r="A5120" s="345"/>
      <c r="B5120" s="382"/>
      <c r="C5120" s="352"/>
      <c r="D5120" s="757" t="s">
        <v>4444</v>
      </c>
      <c r="E5120" s="388"/>
      <c r="F5120" s="387"/>
      <c r="G5120" s="353"/>
      <c r="J5120" s="784"/>
    </row>
    <row r="5121" spans="1:17" x14ac:dyDescent="0.2">
      <c r="A5121" s="345"/>
      <c r="B5121" s="668"/>
      <c r="C5121" s="656"/>
      <c r="D5121" s="757" t="s">
        <v>4341</v>
      </c>
      <c r="E5121" s="758"/>
      <c r="F5121" s="577"/>
      <c r="G5121" s="353"/>
      <c r="J5121" s="784"/>
      <c r="Q5121" s="411" t="s">
        <v>8</v>
      </c>
    </row>
    <row r="5122" spans="1:17" x14ac:dyDescent="0.2">
      <c r="A5122" s="345"/>
      <c r="B5122" s="668"/>
      <c r="C5122" s="656"/>
      <c r="D5122" s="757" t="s">
        <v>4340</v>
      </c>
      <c r="E5122" s="758"/>
      <c r="F5122" s="577"/>
      <c r="G5122" s="353"/>
      <c r="J5122" s="784"/>
    </row>
    <row r="5123" spans="1:17" x14ac:dyDescent="0.2">
      <c r="A5123" s="566"/>
      <c r="B5123" s="382"/>
      <c r="C5123" s="352"/>
      <c r="D5123" s="757" t="s">
        <v>8</v>
      </c>
      <c r="E5123" s="388" t="s">
        <v>8</v>
      </c>
      <c r="F5123" s="577"/>
      <c r="G5123" s="353" t="s">
        <v>8</v>
      </c>
      <c r="J5123" s="357"/>
    </row>
    <row r="5124" spans="1:17" ht="13.5" thickBot="1" x14ac:dyDescent="0.25">
      <c r="A5124" s="564"/>
      <c r="B5124" s="408"/>
      <c r="C5124" s="409"/>
      <c r="D5124" s="409"/>
      <c r="E5124" s="408"/>
      <c r="F5124" s="49" t="s">
        <v>15</v>
      </c>
      <c r="G5124" s="213">
        <f>SUM(G5090:G5123)</f>
        <v>300168</v>
      </c>
    </row>
    <row r="5125" spans="1:17" ht="13.5" thickTop="1" x14ac:dyDescent="0.2">
      <c r="A5125" s="1171" t="s">
        <v>4459</v>
      </c>
      <c r="B5125" s="1172"/>
      <c r="C5125" s="1172"/>
      <c r="D5125" s="1172"/>
      <c r="E5125" s="1172"/>
      <c r="F5125" s="1172"/>
      <c r="G5125" s="1173"/>
    </row>
    <row r="5126" spans="1:17" ht="13.5" thickBot="1" x14ac:dyDescent="0.25">
      <c r="A5126" s="444" t="s">
        <v>8</v>
      </c>
      <c r="B5126" s="445"/>
      <c r="C5126" s="1174" t="s">
        <v>4460</v>
      </c>
      <c r="D5126" s="1174"/>
      <c r="E5126" s="1174"/>
      <c r="F5126" s="1174"/>
      <c r="G5126" s="1175"/>
    </row>
    <row r="5127" spans="1:17" ht="13.5" thickTop="1" x14ac:dyDescent="0.2">
      <c r="A5127" s="1176"/>
      <c r="B5127" s="1177"/>
      <c r="C5127" s="1177"/>
      <c r="D5127" s="414" t="s">
        <v>11</v>
      </c>
      <c r="E5127" s="1178" t="s">
        <v>12</v>
      </c>
      <c r="F5127" s="1178"/>
      <c r="G5127" s="1179"/>
    </row>
    <row r="5128" spans="1:17" x14ac:dyDescent="0.2">
      <c r="A5128" s="1161" t="s">
        <v>17</v>
      </c>
      <c r="B5128" s="1162"/>
      <c r="C5128" s="1162"/>
      <c r="D5128" s="415"/>
      <c r="E5128" s="1180"/>
      <c r="F5128" s="1181"/>
      <c r="G5128" s="1182"/>
    </row>
    <row r="5129" spans="1:17" x14ac:dyDescent="0.2">
      <c r="A5129" s="1161" t="s">
        <v>38</v>
      </c>
      <c r="B5129" s="1162"/>
      <c r="C5129" s="1162"/>
      <c r="D5129" s="73" t="s">
        <v>478</v>
      </c>
      <c r="E5129" s="1139" t="s">
        <v>142</v>
      </c>
      <c r="F5129" s="1139"/>
      <c r="G5129" s="1140"/>
    </row>
    <row r="5130" spans="1:17" ht="13.5" thickBot="1" x14ac:dyDescent="0.25">
      <c r="A5130" s="1163" t="s">
        <v>39</v>
      </c>
      <c r="B5130" s="1164"/>
      <c r="C5130" s="1164"/>
      <c r="D5130" s="565" t="s">
        <v>479</v>
      </c>
      <c r="E5130" s="1165" t="s">
        <v>0</v>
      </c>
      <c r="F5130" s="1165"/>
      <c r="G5130" s="1166"/>
    </row>
    <row r="5131" spans="1:17" ht="16.5" x14ac:dyDescent="0.25">
      <c r="A5131" s="1152" t="s">
        <v>29</v>
      </c>
      <c r="B5131" s="1153"/>
      <c r="C5131" s="1153"/>
      <c r="D5131" s="1153"/>
      <c r="E5131" s="1153"/>
      <c r="F5131" s="1153"/>
      <c r="G5131" s="1154"/>
    </row>
    <row r="5132" spans="1:17" x14ac:dyDescent="0.2">
      <c r="A5132" s="1155" t="s">
        <v>48</v>
      </c>
      <c r="B5132" s="1156"/>
      <c r="C5132" s="1156"/>
      <c r="D5132" s="1156"/>
      <c r="E5132" s="1156"/>
      <c r="F5132" s="1156"/>
      <c r="G5132" s="1157"/>
    </row>
    <row r="5133" spans="1:17" x14ac:dyDescent="0.2">
      <c r="A5133" s="1183" t="s">
        <v>49</v>
      </c>
      <c r="B5133" s="1184"/>
      <c r="C5133" s="1184"/>
      <c r="D5133" s="1184"/>
      <c r="E5133" s="1184"/>
      <c r="F5133" s="1184"/>
      <c r="G5133" s="1185"/>
    </row>
    <row r="5134" spans="1:17" x14ac:dyDescent="0.2">
      <c r="A5134" s="368"/>
      <c r="B5134" s="369"/>
      <c r="C5134" s="370"/>
      <c r="D5134" s="371"/>
      <c r="E5134" s="369"/>
      <c r="F5134" s="372"/>
      <c r="G5134" s="373" t="s">
        <v>20</v>
      </c>
    </row>
    <row r="5135" spans="1:17" x14ac:dyDescent="0.2">
      <c r="A5135" s="374" t="s">
        <v>1</v>
      </c>
      <c r="B5135" s="375"/>
      <c r="C5135" s="14" t="s">
        <v>36</v>
      </c>
      <c r="D5135" s="375"/>
      <c r="E5135" s="343" t="s">
        <v>4383</v>
      </c>
      <c r="F5135" s="376"/>
      <c r="G5135" s="344" t="s">
        <v>4353</v>
      </c>
    </row>
    <row r="5136" spans="1:17" x14ac:dyDescent="0.2">
      <c r="A5136" s="342" t="s">
        <v>8</v>
      </c>
      <c r="B5136" s="377"/>
      <c r="C5136" s="19"/>
      <c r="D5136" s="367"/>
      <c r="E5136" s="1167"/>
      <c r="F5136" s="1168"/>
      <c r="G5136" s="378"/>
    </row>
    <row r="5137" spans="1:10" x14ac:dyDescent="0.2">
      <c r="A5137" s="354" t="s">
        <v>37</v>
      </c>
      <c r="B5137" s="358"/>
      <c r="C5137" s="358"/>
      <c r="D5137" s="358"/>
      <c r="E5137" s="379" t="s">
        <v>46</v>
      </c>
      <c r="F5137" s="380"/>
      <c r="G5137" s="378" t="s">
        <v>50</v>
      </c>
    </row>
    <row r="5138" spans="1:10" x14ac:dyDescent="0.2">
      <c r="A5138" s="368"/>
      <c r="B5138" s="369"/>
      <c r="C5138" s="370"/>
      <c r="D5138" s="370"/>
      <c r="E5138" s="1169"/>
      <c r="F5138" s="1170"/>
      <c r="G5138" s="381"/>
    </row>
    <row r="5139" spans="1:10" ht="26.25" thickBot="1" x14ac:dyDescent="0.25">
      <c r="A5139" s="210" t="s">
        <v>47</v>
      </c>
      <c r="B5139" s="28" t="s">
        <v>23</v>
      </c>
      <c r="C5139" s="28" t="s">
        <v>34</v>
      </c>
      <c r="D5139" s="110" t="s">
        <v>53</v>
      </c>
      <c r="E5139" s="114" t="s">
        <v>54</v>
      </c>
      <c r="F5139" s="111" t="s">
        <v>55</v>
      </c>
      <c r="G5139" s="112" t="s">
        <v>35</v>
      </c>
    </row>
    <row r="5140" spans="1:10" ht="13.5" thickTop="1" x14ac:dyDescent="0.2">
      <c r="A5140" s="760">
        <v>1</v>
      </c>
      <c r="B5140" s="761"/>
      <c r="C5140" s="352" t="s">
        <v>2311</v>
      </c>
      <c r="D5140" s="357" t="s">
        <v>2310</v>
      </c>
      <c r="E5140" s="102">
        <v>220</v>
      </c>
      <c r="F5140" s="763">
        <v>40</v>
      </c>
      <c r="G5140" s="764">
        <f>F5140*E5140</f>
        <v>8800</v>
      </c>
    </row>
    <row r="5141" spans="1:10" x14ac:dyDescent="0.2">
      <c r="A5141" s="760"/>
      <c r="B5141" s="761"/>
      <c r="C5141" s="352"/>
      <c r="D5141" s="351"/>
      <c r="E5141" s="102"/>
      <c r="F5141" s="753"/>
      <c r="G5141" s="764"/>
    </row>
    <row r="5142" spans="1:10" x14ac:dyDescent="0.2">
      <c r="A5142" s="345"/>
      <c r="B5142" s="520"/>
      <c r="C5142" s="656"/>
      <c r="D5142" s="657"/>
      <c r="E5142" s="758"/>
      <c r="F5142" s="811"/>
      <c r="G5142" s="353"/>
    </row>
    <row r="5143" spans="1:10" x14ac:dyDescent="0.2">
      <c r="A5143" s="566"/>
      <c r="B5143" s="668"/>
      <c r="C5143" s="656"/>
      <c r="D5143" s="657"/>
      <c r="E5143" s="758"/>
      <c r="F5143" s="811"/>
      <c r="G5143" s="578"/>
    </row>
    <row r="5144" spans="1:10" x14ac:dyDescent="0.2">
      <c r="A5144" s="806"/>
      <c r="B5144" s="807"/>
      <c r="C5144" s="807"/>
      <c r="D5144" s="762"/>
      <c r="E5144" s="808"/>
      <c r="F5144" s="809"/>
      <c r="G5144" s="810"/>
    </row>
    <row r="5145" spans="1:10" x14ac:dyDescent="0.2">
      <c r="A5145" s="760"/>
      <c r="B5145" s="761"/>
      <c r="C5145" s="761"/>
      <c r="D5145" s="762"/>
      <c r="E5145" s="748"/>
      <c r="F5145" s="763"/>
      <c r="G5145" s="764"/>
    </row>
    <row r="5146" spans="1:10" x14ac:dyDescent="0.2">
      <c r="A5146" s="760"/>
      <c r="B5146" s="761"/>
      <c r="C5146" s="761"/>
      <c r="D5146" s="762"/>
      <c r="E5146" s="748"/>
      <c r="F5146" s="763"/>
      <c r="G5146" s="764"/>
      <c r="J5146" s="365" t="s">
        <v>3055</v>
      </c>
    </row>
    <row r="5147" spans="1:10" x14ac:dyDescent="0.2">
      <c r="A5147" s="760"/>
      <c r="B5147" s="761"/>
      <c r="C5147" s="761"/>
      <c r="D5147" s="784"/>
      <c r="E5147" s="748"/>
      <c r="F5147" s="763"/>
      <c r="G5147" s="764"/>
      <c r="J5147" s="365" t="s">
        <v>3056</v>
      </c>
    </row>
    <row r="5148" spans="1:10" x14ac:dyDescent="0.2">
      <c r="A5148" s="345"/>
      <c r="B5148" s="520"/>
      <c r="C5148" s="346"/>
      <c r="D5148" s="747"/>
      <c r="E5148" s="750"/>
      <c r="F5148" s="753"/>
      <c r="G5148" s="353"/>
      <c r="J5148" s="357" t="s">
        <v>3057</v>
      </c>
    </row>
    <row r="5149" spans="1:10" x14ac:dyDescent="0.2">
      <c r="A5149" s="345"/>
      <c r="B5149" s="382"/>
      <c r="C5149" s="352"/>
      <c r="D5149" s="351"/>
      <c r="E5149" s="388"/>
      <c r="F5149" s="563"/>
      <c r="G5149" s="353"/>
      <c r="J5149" s="364" t="s">
        <v>3058</v>
      </c>
    </row>
    <row r="5150" spans="1:10" x14ac:dyDescent="0.2">
      <c r="A5150" s="345"/>
      <c r="B5150" s="755"/>
      <c r="C5150" s="756"/>
      <c r="D5150" s="757"/>
      <c r="E5150" s="758"/>
      <c r="F5150" s="759"/>
      <c r="G5150" s="353"/>
      <c r="J5150" s="400" t="s">
        <v>3059</v>
      </c>
    </row>
    <row r="5151" spans="1:10" x14ac:dyDescent="0.2">
      <c r="A5151" s="345"/>
      <c r="B5151" s="755"/>
      <c r="C5151" s="756"/>
      <c r="D5151" s="757"/>
      <c r="E5151" s="758"/>
      <c r="F5151" s="759"/>
      <c r="G5151" s="353"/>
      <c r="J5151" s="400" t="s">
        <v>3060</v>
      </c>
    </row>
    <row r="5152" spans="1:10" x14ac:dyDescent="0.2">
      <c r="A5152" s="345"/>
      <c r="B5152" s="382"/>
      <c r="C5152" s="352"/>
      <c r="D5152" s="785"/>
      <c r="E5152" s="395"/>
      <c r="F5152" s="432"/>
      <c r="G5152" s="353"/>
      <c r="J5152" s="400"/>
    </row>
    <row r="5153" spans="1:10" x14ac:dyDescent="0.2">
      <c r="A5153" s="345"/>
      <c r="B5153" s="394"/>
      <c r="C5153" s="352"/>
      <c r="D5153" s="357"/>
      <c r="E5153" s="395"/>
      <c r="F5153" s="432"/>
      <c r="G5153" s="353"/>
      <c r="J5153" s="785" t="s">
        <v>2529</v>
      </c>
    </row>
    <row r="5154" spans="1:10" x14ac:dyDescent="0.2">
      <c r="A5154" s="345"/>
      <c r="B5154" s="397"/>
      <c r="C5154" s="352"/>
      <c r="D5154" s="357"/>
      <c r="E5154" s="398"/>
      <c r="F5154" s="432"/>
      <c r="G5154" s="353"/>
      <c r="J5154" s="785" t="s">
        <v>3065</v>
      </c>
    </row>
    <row r="5155" spans="1:10" x14ac:dyDescent="0.2">
      <c r="A5155" s="345"/>
      <c r="B5155" s="397"/>
      <c r="C5155" s="352"/>
      <c r="D5155" s="365"/>
      <c r="E5155" s="398"/>
      <c r="F5155" s="432"/>
      <c r="G5155" s="353"/>
      <c r="J5155" s="364" t="s">
        <v>3063</v>
      </c>
    </row>
    <row r="5156" spans="1:10" x14ac:dyDescent="0.2">
      <c r="A5156" s="345"/>
      <c r="B5156" s="382"/>
      <c r="C5156" s="352"/>
      <c r="D5156" s="365"/>
      <c r="E5156" s="388"/>
      <c r="F5156" s="432"/>
      <c r="G5156" s="353"/>
      <c r="J5156" s="785" t="s">
        <v>3066</v>
      </c>
    </row>
    <row r="5157" spans="1:10" x14ac:dyDescent="0.2">
      <c r="A5157" s="345"/>
      <c r="B5157" s="382"/>
      <c r="C5157" s="352"/>
      <c r="D5157" s="364"/>
      <c r="E5157" s="398"/>
      <c r="F5157" s="432"/>
      <c r="G5157" s="353"/>
      <c r="J5157" s="784" t="s">
        <v>3067</v>
      </c>
    </row>
    <row r="5158" spans="1:10" x14ac:dyDescent="0.2">
      <c r="A5158" s="345"/>
      <c r="B5158" s="394"/>
      <c r="C5158" s="352"/>
      <c r="D5158" s="365"/>
      <c r="E5158" s="395"/>
      <c r="F5158" s="561"/>
      <c r="G5158" s="353"/>
      <c r="J5158" s="357" t="s">
        <v>3068</v>
      </c>
    </row>
    <row r="5159" spans="1:10" x14ac:dyDescent="0.2">
      <c r="A5159" s="345"/>
      <c r="B5159" s="389"/>
      <c r="C5159" s="352"/>
      <c r="D5159" s="365"/>
      <c r="E5159" s="395"/>
      <c r="F5159" s="561"/>
      <c r="G5159" s="353"/>
    </row>
    <row r="5160" spans="1:10" x14ac:dyDescent="0.2">
      <c r="A5160" s="345"/>
      <c r="B5160" s="382"/>
      <c r="C5160" s="352"/>
      <c r="D5160" s="357"/>
      <c r="E5160" s="395"/>
      <c r="F5160" s="561"/>
      <c r="G5160" s="353"/>
    </row>
    <row r="5161" spans="1:10" x14ac:dyDescent="0.2">
      <c r="A5161" s="345"/>
      <c r="B5161" s="382"/>
      <c r="C5161" s="352"/>
      <c r="D5161" s="365"/>
      <c r="E5161" s="395"/>
      <c r="F5161" s="561"/>
      <c r="G5161" s="353"/>
    </row>
    <row r="5162" spans="1:10" x14ac:dyDescent="0.2">
      <c r="A5162" s="345"/>
      <c r="B5162" s="382"/>
      <c r="C5162" s="352"/>
      <c r="D5162" s="365"/>
      <c r="E5162" s="395"/>
      <c r="F5162" s="561"/>
      <c r="G5162" s="353"/>
    </row>
    <row r="5163" spans="1:10" x14ac:dyDescent="0.2">
      <c r="A5163" s="345"/>
      <c r="B5163" s="382"/>
      <c r="C5163" s="352"/>
      <c r="D5163" s="365"/>
      <c r="E5163" s="395"/>
      <c r="F5163" s="561"/>
      <c r="G5163" s="353"/>
    </row>
    <row r="5164" spans="1:10" x14ac:dyDescent="0.2">
      <c r="A5164" s="345"/>
      <c r="B5164" s="382"/>
      <c r="C5164" s="352"/>
      <c r="D5164" s="365"/>
      <c r="E5164" s="395"/>
      <c r="F5164" s="561"/>
      <c r="G5164" s="353"/>
    </row>
    <row r="5165" spans="1:10" x14ac:dyDescent="0.2">
      <c r="A5165" s="345"/>
      <c r="B5165" s="382"/>
      <c r="C5165" s="352"/>
      <c r="D5165" s="357"/>
      <c r="E5165" s="388"/>
      <c r="F5165" s="432"/>
      <c r="G5165" s="353"/>
    </row>
    <row r="5166" spans="1:10" x14ac:dyDescent="0.2">
      <c r="A5166" s="345"/>
      <c r="B5166" s="382"/>
      <c r="C5166" s="352"/>
      <c r="D5166" s="364"/>
      <c r="E5166" s="398"/>
      <c r="F5166" s="432"/>
      <c r="G5166" s="353"/>
    </row>
    <row r="5167" spans="1:10" x14ac:dyDescent="0.2">
      <c r="A5167" s="345"/>
      <c r="B5167" s="382"/>
      <c r="C5167" s="352"/>
      <c r="D5167" s="400"/>
      <c r="E5167" s="390"/>
      <c r="F5167" s="432"/>
      <c r="G5167" s="353"/>
    </row>
    <row r="5168" spans="1:10" x14ac:dyDescent="0.2">
      <c r="A5168" s="345"/>
      <c r="B5168" s="382"/>
      <c r="C5168" s="352"/>
      <c r="D5168" s="400"/>
      <c r="E5168" s="390"/>
      <c r="F5168" s="432"/>
      <c r="G5168" s="353"/>
    </row>
    <row r="5169" spans="1:7" x14ac:dyDescent="0.2">
      <c r="A5169" s="345"/>
      <c r="B5169" s="382"/>
      <c r="C5169" s="403"/>
      <c r="D5169" s="400"/>
      <c r="E5169" s="404"/>
      <c r="F5169" s="562"/>
      <c r="G5169" s="353"/>
    </row>
    <row r="5170" spans="1:7" x14ac:dyDescent="0.2">
      <c r="A5170" s="345"/>
      <c r="B5170" s="382"/>
      <c r="C5170" s="352"/>
      <c r="D5170" s="364"/>
      <c r="E5170" s="388"/>
      <c r="F5170" s="563"/>
      <c r="G5170" s="353"/>
    </row>
    <row r="5171" spans="1:7" x14ac:dyDescent="0.2">
      <c r="A5171" s="345"/>
      <c r="B5171" s="382"/>
      <c r="C5171" s="352"/>
      <c r="D5171" s="364"/>
      <c r="E5171" s="388"/>
      <c r="F5171" s="563"/>
      <c r="G5171" s="353"/>
    </row>
    <row r="5172" spans="1:7" x14ac:dyDescent="0.2">
      <c r="A5172" s="345"/>
      <c r="B5172" s="382"/>
      <c r="C5172" s="352"/>
      <c r="D5172" s="781"/>
      <c r="E5172" s="388"/>
      <c r="F5172" s="387"/>
      <c r="G5172" s="353"/>
    </row>
    <row r="5173" spans="1:7" x14ac:dyDescent="0.2">
      <c r="A5173" s="566"/>
      <c r="B5173" s="382"/>
      <c r="C5173" s="352"/>
      <c r="D5173" s="364"/>
      <c r="E5173" s="388"/>
      <c r="F5173" s="387"/>
      <c r="G5173" s="353"/>
    </row>
    <row r="5174" spans="1:7" ht="13.5" thickBot="1" x14ac:dyDescent="0.25">
      <c r="A5174" s="564"/>
      <c r="B5174" s="408"/>
      <c r="C5174" s="409"/>
      <c r="D5174" s="409"/>
      <c r="E5174" s="408"/>
      <c r="F5174" s="49" t="s">
        <v>15</v>
      </c>
      <c r="G5174" s="213">
        <f>SUM(G5140:G5173)</f>
        <v>8800</v>
      </c>
    </row>
    <row r="5175" spans="1:7" ht="13.5" thickTop="1" x14ac:dyDescent="0.2">
      <c r="A5175" s="1188" t="s">
        <v>4131</v>
      </c>
      <c r="B5175" s="1189"/>
      <c r="C5175" s="1189"/>
      <c r="D5175" s="1189"/>
      <c r="E5175" s="1189"/>
      <c r="F5175" s="1189"/>
      <c r="G5175" s="1190"/>
    </row>
    <row r="5176" spans="1:7" ht="13.5" thickBot="1" x14ac:dyDescent="0.25">
      <c r="A5176" s="359"/>
      <c r="B5176" s="355"/>
      <c r="C5176" s="355" t="s">
        <v>8</v>
      </c>
      <c r="D5176" s="360"/>
      <c r="E5176" s="355"/>
      <c r="F5176" s="361"/>
      <c r="G5176" s="362"/>
    </row>
    <row r="5177" spans="1:7" ht="13.5" thickTop="1" x14ac:dyDescent="0.2">
      <c r="A5177" s="1176"/>
      <c r="B5177" s="1177"/>
      <c r="C5177" s="1177"/>
      <c r="D5177" s="414" t="s">
        <v>11</v>
      </c>
      <c r="E5177" s="1178" t="s">
        <v>12</v>
      </c>
      <c r="F5177" s="1178"/>
      <c r="G5177" s="1179"/>
    </row>
    <row r="5178" spans="1:7" x14ac:dyDescent="0.2">
      <c r="A5178" s="1161" t="s">
        <v>17</v>
      </c>
      <c r="B5178" s="1162"/>
      <c r="C5178" s="1162"/>
      <c r="D5178" s="415"/>
      <c r="E5178" s="1180"/>
      <c r="F5178" s="1181"/>
      <c r="G5178" s="1182"/>
    </row>
    <row r="5179" spans="1:7" x14ac:dyDescent="0.2">
      <c r="A5179" s="1161" t="s">
        <v>38</v>
      </c>
      <c r="B5179" s="1162"/>
      <c r="C5179" s="1162"/>
      <c r="D5179" s="73" t="s">
        <v>478</v>
      </c>
      <c r="E5179" s="1139" t="s">
        <v>142</v>
      </c>
      <c r="F5179" s="1139"/>
      <c r="G5179" s="1140"/>
    </row>
    <row r="5180" spans="1:7" ht="13.5" thickBot="1" x14ac:dyDescent="0.25">
      <c r="A5180" s="1163" t="s">
        <v>39</v>
      </c>
      <c r="B5180" s="1164"/>
      <c r="C5180" s="1164"/>
      <c r="D5180" s="565" t="s">
        <v>479</v>
      </c>
      <c r="E5180" s="1165" t="s">
        <v>0</v>
      </c>
      <c r="F5180" s="1165"/>
      <c r="G5180" s="1166"/>
    </row>
    <row r="5181" spans="1:7" ht="16.5" x14ac:dyDescent="0.25">
      <c r="A5181" s="1152" t="s">
        <v>29</v>
      </c>
      <c r="B5181" s="1153"/>
      <c r="C5181" s="1153"/>
      <c r="D5181" s="1153"/>
      <c r="E5181" s="1153"/>
      <c r="F5181" s="1153"/>
      <c r="G5181" s="1154"/>
    </row>
    <row r="5182" spans="1:7" x14ac:dyDescent="0.2">
      <c r="A5182" s="1155" t="s">
        <v>48</v>
      </c>
      <c r="B5182" s="1156"/>
      <c r="C5182" s="1156"/>
      <c r="D5182" s="1156"/>
      <c r="E5182" s="1156"/>
      <c r="F5182" s="1156"/>
      <c r="G5182" s="1157"/>
    </row>
    <row r="5183" spans="1:7" x14ac:dyDescent="0.2">
      <c r="A5183" s="1183" t="s">
        <v>49</v>
      </c>
      <c r="B5183" s="1184"/>
      <c r="C5183" s="1184"/>
      <c r="D5183" s="1184"/>
      <c r="E5183" s="1184"/>
      <c r="F5183" s="1184"/>
      <c r="G5183" s="1185"/>
    </row>
    <row r="5184" spans="1:7" x14ac:dyDescent="0.2">
      <c r="A5184" s="368"/>
      <c r="B5184" s="369"/>
      <c r="C5184" s="370"/>
      <c r="D5184" s="371"/>
      <c r="E5184" s="369"/>
      <c r="F5184" s="372"/>
      <c r="G5184" s="373" t="s">
        <v>411</v>
      </c>
    </row>
    <row r="5185" spans="1:16" x14ac:dyDescent="0.2">
      <c r="A5185" s="374" t="s">
        <v>1</v>
      </c>
      <c r="B5185" s="375"/>
      <c r="C5185" s="14" t="s">
        <v>36</v>
      </c>
      <c r="D5185" s="375"/>
      <c r="E5185" s="343" t="s">
        <v>4591</v>
      </c>
      <c r="F5185" s="376"/>
      <c r="G5185" s="344" t="s">
        <v>4497</v>
      </c>
    </row>
    <row r="5186" spans="1:16" x14ac:dyDescent="0.2">
      <c r="A5186" s="342" t="s">
        <v>8</v>
      </c>
      <c r="B5186" s="377"/>
      <c r="C5186" s="19"/>
      <c r="D5186" s="367"/>
      <c r="E5186" s="1167"/>
      <c r="F5186" s="1168"/>
      <c r="G5186" s="378"/>
    </row>
    <row r="5187" spans="1:16" x14ac:dyDescent="0.2">
      <c r="A5187" s="354" t="s">
        <v>37</v>
      </c>
      <c r="B5187" s="358"/>
      <c r="C5187" s="358"/>
      <c r="D5187" s="358"/>
      <c r="E5187" s="379" t="s">
        <v>46</v>
      </c>
      <c r="F5187" s="380"/>
      <c r="G5187" s="378" t="s">
        <v>50</v>
      </c>
    </row>
    <row r="5188" spans="1:16" x14ac:dyDescent="0.2">
      <c r="A5188" s="368"/>
      <c r="B5188" s="369"/>
      <c r="C5188" s="370"/>
      <c r="D5188" s="370"/>
      <c r="E5188" s="1169"/>
      <c r="F5188" s="1170"/>
      <c r="G5188" s="381"/>
    </row>
    <row r="5189" spans="1:16" ht="26.25" thickBot="1" x14ac:dyDescent="0.25">
      <c r="A5189" s="210" t="s">
        <v>47</v>
      </c>
      <c r="B5189" s="28" t="s">
        <v>23</v>
      </c>
      <c r="C5189" s="28" t="s">
        <v>34</v>
      </c>
      <c r="D5189" s="110" t="s">
        <v>53</v>
      </c>
      <c r="E5189" s="114" t="s">
        <v>54</v>
      </c>
      <c r="F5189" s="111" t="s">
        <v>55</v>
      </c>
      <c r="G5189" s="112" t="s">
        <v>35</v>
      </c>
    </row>
    <row r="5190" spans="1:16" ht="13.5" thickTop="1" x14ac:dyDescent="0.2">
      <c r="A5190" s="345">
        <v>1</v>
      </c>
      <c r="B5190" s="389"/>
      <c r="C5190" s="352" t="s">
        <v>1461</v>
      </c>
      <c r="D5190" s="365" t="s">
        <v>4367</v>
      </c>
      <c r="E5190" s="390">
        <v>1.6850000000000001</v>
      </c>
      <c r="F5190" s="432">
        <v>385</v>
      </c>
      <c r="G5190" s="353">
        <f>F5190*E5190</f>
        <v>648.72500000000002</v>
      </c>
      <c r="J5190" s="411" t="s">
        <v>4368</v>
      </c>
      <c r="K5190" s="1115">
        <v>3.645</v>
      </c>
      <c r="L5190" s="164">
        <v>198</v>
      </c>
      <c r="M5190" s="2">
        <f>L5190*K5190</f>
        <v>721.71</v>
      </c>
    </row>
    <row r="5191" spans="1:16" x14ac:dyDescent="0.2">
      <c r="A5191" s="345">
        <f>A5190+1</f>
        <v>2</v>
      </c>
      <c r="B5191" s="389"/>
      <c r="C5191" s="352" t="s">
        <v>1461</v>
      </c>
      <c r="D5191" s="365" t="s">
        <v>4369</v>
      </c>
      <c r="E5191" s="390">
        <v>14.414999999999999</v>
      </c>
      <c r="F5191" s="432">
        <v>198</v>
      </c>
      <c r="G5191" s="353">
        <f t="shared" ref="G5191:G5221" si="68">F5191*E5191</f>
        <v>2854.1699999999996</v>
      </c>
      <c r="H5191" s="164"/>
      <c r="K5191" s="1115">
        <v>2.7749999999999999</v>
      </c>
      <c r="L5191" s="164">
        <v>198</v>
      </c>
      <c r="M5191" s="2">
        <f t="shared" ref="M5191:M5194" si="69">L5191*K5191</f>
        <v>549.44999999999993</v>
      </c>
      <c r="O5191" s="418"/>
      <c r="P5191" s="164"/>
    </row>
    <row r="5192" spans="1:16" x14ac:dyDescent="0.2">
      <c r="A5192" s="345">
        <f t="shared" ref="A5192:A5221" si="70">A5191+1</f>
        <v>3</v>
      </c>
      <c r="B5192" s="389"/>
      <c r="C5192" s="352" t="s">
        <v>1461</v>
      </c>
      <c r="D5192" s="357" t="s">
        <v>1465</v>
      </c>
      <c r="E5192" s="388">
        <v>2.0099999999999998</v>
      </c>
      <c r="F5192" s="560">
        <v>198</v>
      </c>
      <c r="G5192" s="353">
        <f t="shared" si="68"/>
        <v>397.97999999999996</v>
      </c>
      <c r="H5192" s="215"/>
      <c r="K5192" s="1115">
        <v>2.99</v>
      </c>
      <c r="L5192" s="164">
        <v>198</v>
      </c>
      <c r="M5192" s="2">
        <f t="shared" si="69"/>
        <v>592.0200000000001</v>
      </c>
      <c r="O5192" s="418"/>
      <c r="P5192" s="164"/>
    </row>
    <row r="5193" spans="1:16" x14ac:dyDescent="0.2">
      <c r="A5193" s="345">
        <f t="shared" si="70"/>
        <v>4</v>
      </c>
      <c r="B5193" s="389"/>
      <c r="C5193" s="352" t="s">
        <v>1461</v>
      </c>
      <c r="D5193" s="357" t="s">
        <v>1464</v>
      </c>
      <c r="E5193" s="1121">
        <v>1.9250393699999999</v>
      </c>
      <c r="F5193" s="432">
        <v>127</v>
      </c>
      <c r="G5193" s="353">
        <f t="shared" si="68"/>
        <v>244.47999998999998</v>
      </c>
      <c r="H5193" s="215"/>
      <c r="K5193" s="1115">
        <v>2.92</v>
      </c>
      <c r="L5193" s="164">
        <v>198</v>
      </c>
      <c r="M5193" s="2">
        <f t="shared" si="69"/>
        <v>578.16</v>
      </c>
      <c r="O5193" s="418"/>
      <c r="P5193" s="164"/>
    </row>
    <row r="5194" spans="1:16" x14ac:dyDescent="0.2">
      <c r="A5194" s="345">
        <f t="shared" si="70"/>
        <v>5</v>
      </c>
      <c r="B5194" s="389"/>
      <c r="C5194" s="352" t="s">
        <v>1461</v>
      </c>
      <c r="D5194" s="357" t="s">
        <v>1463</v>
      </c>
      <c r="E5194" s="390">
        <v>2.0699999999999998</v>
      </c>
      <c r="F5194" s="432">
        <v>188</v>
      </c>
      <c r="G5194" s="353">
        <f t="shared" si="68"/>
        <v>389.15999999999997</v>
      </c>
      <c r="H5194" s="215">
        <f>G5190+G5191+G5192+G5193+G5194</f>
        <v>4534.5149999899995</v>
      </c>
      <c r="K5194" s="1115">
        <v>2.085</v>
      </c>
      <c r="L5194" s="164">
        <v>198</v>
      </c>
      <c r="M5194" s="2">
        <f t="shared" si="69"/>
        <v>412.83</v>
      </c>
      <c r="N5194" s="411"/>
      <c r="O5194" s="418"/>
      <c r="P5194" s="164"/>
    </row>
    <row r="5195" spans="1:16" x14ac:dyDescent="0.2">
      <c r="A5195" s="345">
        <f t="shared" si="70"/>
        <v>6</v>
      </c>
      <c r="B5195" s="389"/>
      <c r="C5195" s="352" t="s">
        <v>1461</v>
      </c>
      <c r="D5195" s="357" t="s">
        <v>2334</v>
      </c>
      <c r="E5195" s="390">
        <v>3.04</v>
      </c>
      <c r="F5195" s="432">
        <v>292</v>
      </c>
      <c r="G5195" s="353">
        <f t="shared" si="68"/>
        <v>887.68000000000006</v>
      </c>
      <c r="K5195" s="1115">
        <f>SUM(K5190:K5194)</f>
        <v>14.414999999999999</v>
      </c>
      <c r="L5195" s="164"/>
      <c r="M5195" s="418">
        <f>SUM(M5190:M5194)</f>
        <v>2854.1699999999996</v>
      </c>
      <c r="N5195" s="411"/>
      <c r="O5195" s="418"/>
      <c r="P5195" s="164">
        <f>50*248.5</f>
        <v>12425</v>
      </c>
    </row>
    <row r="5196" spans="1:16" x14ac:dyDescent="0.2">
      <c r="A5196" s="345">
        <f t="shared" si="70"/>
        <v>7</v>
      </c>
      <c r="B5196" s="391"/>
      <c r="C5196" s="352" t="s">
        <v>1461</v>
      </c>
      <c r="D5196" s="364" t="s">
        <v>1462</v>
      </c>
      <c r="E5196" s="388">
        <v>3.5</v>
      </c>
      <c r="F5196" s="560">
        <v>254</v>
      </c>
      <c r="G5196" s="353">
        <f t="shared" si="68"/>
        <v>889</v>
      </c>
      <c r="K5196" s="862"/>
      <c r="L5196" s="1117"/>
      <c r="M5196" s="862"/>
      <c r="N5196" s="411"/>
      <c r="O5196" s="418"/>
      <c r="P5196" s="164">
        <f>33*348</f>
        <v>11484</v>
      </c>
    </row>
    <row r="5197" spans="1:16" x14ac:dyDescent="0.2">
      <c r="A5197" s="345">
        <f t="shared" si="70"/>
        <v>8</v>
      </c>
      <c r="B5197" s="382"/>
      <c r="C5197" s="352" t="s">
        <v>1461</v>
      </c>
      <c r="D5197" s="364" t="s">
        <v>1462</v>
      </c>
      <c r="E5197" s="395">
        <v>0.495</v>
      </c>
      <c r="F5197" s="432">
        <v>254</v>
      </c>
      <c r="G5197" s="353">
        <f t="shared" si="68"/>
        <v>125.73</v>
      </c>
      <c r="H5197" s="215">
        <f>SUM(G5190:G5197)</f>
        <v>6436.9249999899994</v>
      </c>
      <c r="J5197" s="411" t="s">
        <v>4370</v>
      </c>
      <c r="K5197" s="1118">
        <v>0.95499999999999996</v>
      </c>
      <c r="L5197" s="1117">
        <v>127</v>
      </c>
      <c r="M5197" s="797">
        <f>L5197*K5197</f>
        <v>121.285</v>
      </c>
      <c r="N5197" s="411"/>
      <c r="O5197" s="1116" t="s">
        <v>8</v>
      </c>
      <c r="P5197" s="164"/>
    </row>
    <row r="5198" spans="1:16" x14ac:dyDescent="0.2">
      <c r="A5198" s="345">
        <f t="shared" si="70"/>
        <v>9</v>
      </c>
      <c r="B5198" s="394"/>
      <c r="C5198" s="352" t="s">
        <v>149</v>
      </c>
      <c r="D5198" s="1068" t="s">
        <v>1471</v>
      </c>
      <c r="E5198" s="395">
        <v>8</v>
      </c>
      <c r="F5198" s="561">
        <v>72</v>
      </c>
      <c r="G5198" s="353">
        <f t="shared" si="68"/>
        <v>576</v>
      </c>
      <c r="K5198" s="1118">
        <v>0.97</v>
      </c>
      <c r="L5198" s="797">
        <v>127</v>
      </c>
      <c r="M5198" s="797">
        <f>L5198*K5198</f>
        <v>123.19</v>
      </c>
      <c r="P5198" s="164"/>
    </row>
    <row r="5199" spans="1:16" x14ac:dyDescent="0.2">
      <c r="A5199" s="345">
        <f t="shared" si="70"/>
        <v>10</v>
      </c>
      <c r="B5199" s="394"/>
      <c r="C5199" s="352" t="s">
        <v>149</v>
      </c>
      <c r="D5199" s="365" t="s">
        <v>4482</v>
      </c>
      <c r="E5199" s="395">
        <v>4</v>
      </c>
      <c r="F5199" s="432">
        <v>40</v>
      </c>
      <c r="G5199" s="353">
        <f t="shared" si="68"/>
        <v>160</v>
      </c>
      <c r="K5199" s="1118">
        <f>SUM(K5197:K5198)</f>
        <v>1.9249999999999998</v>
      </c>
      <c r="L5199" s="1117"/>
      <c r="M5199" s="797">
        <f>SUM(M5197:M5198)</f>
        <v>244.47499999999999</v>
      </c>
    </row>
    <row r="5200" spans="1:16" x14ac:dyDescent="0.2">
      <c r="A5200" s="345">
        <f t="shared" si="70"/>
        <v>11</v>
      </c>
      <c r="B5200" s="397"/>
      <c r="C5200" s="352" t="s">
        <v>178</v>
      </c>
      <c r="D5200" s="357" t="s">
        <v>1474</v>
      </c>
      <c r="E5200" s="398">
        <v>3</v>
      </c>
      <c r="F5200" s="432">
        <v>47.6</v>
      </c>
      <c r="G5200" s="353">
        <f t="shared" si="68"/>
        <v>142.80000000000001</v>
      </c>
      <c r="K5200" s="797"/>
      <c r="L5200" s="1117"/>
      <c r="M5200" s="862"/>
    </row>
    <row r="5201" spans="1:16" x14ac:dyDescent="0.2">
      <c r="A5201" s="345">
        <f t="shared" si="70"/>
        <v>12</v>
      </c>
      <c r="B5201" s="397"/>
      <c r="C5201" s="352" t="s">
        <v>149</v>
      </c>
      <c r="D5201" s="365" t="s">
        <v>1507</v>
      </c>
      <c r="E5201" s="398">
        <v>3</v>
      </c>
      <c r="F5201" s="432">
        <v>70.5</v>
      </c>
      <c r="G5201" s="353">
        <f t="shared" si="68"/>
        <v>211.5</v>
      </c>
      <c r="J5201" s="411" t="s">
        <v>4371</v>
      </c>
      <c r="K5201" s="862">
        <v>1.0349999999999999</v>
      </c>
      <c r="L5201" s="1117">
        <v>188</v>
      </c>
      <c r="M5201" s="1117">
        <f>L5201*K5201</f>
        <v>194.57999999999998</v>
      </c>
    </row>
    <row r="5202" spans="1:16" x14ac:dyDescent="0.2">
      <c r="A5202" s="345">
        <f t="shared" si="70"/>
        <v>13</v>
      </c>
      <c r="B5202" s="397"/>
      <c r="C5202" s="352" t="s">
        <v>1476</v>
      </c>
      <c r="D5202" s="357" t="s">
        <v>2440</v>
      </c>
      <c r="E5202" s="395">
        <v>3</v>
      </c>
      <c r="F5202" s="432">
        <v>235</v>
      </c>
      <c r="G5202" s="353">
        <f t="shared" si="68"/>
        <v>705</v>
      </c>
      <c r="K5202" s="862">
        <v>1.0349999999999999</v>
      </c>
      <c r="L5202" s="797">
        <v>188</v>
      </c>
      <c r="M5202" s="1117">
        <f>L5202*K5202</f>
        <v>194.57999999999998</v>
      </c>
    </row>
    <row r="5203" spans="1:16" x14ac:dyDescent="0.2">
      <c r="A5203" s="345">
        <f t="shared" si="70"/>
        <v>14</v>
      </c>
      <c r="B5203" s="382"/>
      <c r="C5203" s="352" t="s">
        <v>149</v>
      </c>
      <c r="D5203" s="357" t="s">
        <v>4483</v>
      </c>
      <c r="E5203" s="388">
        <v>2</v>
      </c>
      <c r="F5203" s="432">
        <v>98.75</v>
      </c>
      <c r="G5203" s="353">
        <f t="shared" si="68"/>
        <v>197.5</v>
      </c>
      <c r="K5203" s="862">
        <f>SUM(K5201:K5202)</f>
        <v>2.0699999999999998</v>
      </c>
      <c r="L5203" s="862"/>
      <c r="M5203" s="1117">
        <f>SUM(M5201:M5202)</f>
        <v>389.15999999999997</v>
      </c>
    </row>
    <row r="5204" spans="1:16" x14ac:dyDescent="0.2">
      <c r="A5204" s="345">
        <f t="shared" si="70"/>
        <v>15</v>
      </c>
      <c r="B5204" s="389"/>
      <c r="C5204" s="352" t="s">
        <v>149</v>
      </c>
      <c r="D5204" s="365" t="s">
        <v>4484</v>
      </c>
      <c r="E5204" s="395">
        <v>2</v>
      </c>
      <c r="F5204" s="561">
        <v>15.5</v>
      </c>
      <c r="G5204" s="353">
        <f t="shared" si="68"/>
        <v>31</v>
      </c>
      <c r="K5204" s="797"/>
      <c r="L5204" s="797"/>
      <c r="M5204" s="862"/>
    </row>
    <row r="5205" spans="1:16" x14ac:dyDescent="0.2">
      <c r="A5205" s="345">
        <f t="shared" si="70"/>
        <v>16</v>
      </c>
      <c r="B5205" s="389"/>
      <c r="C5205" s="352" t="s">
        <v>149</v>
      </c>
      <c r="D5205" s="365" t="s">
        <v>3924</v>
      </c>
      <c r="E5205" s="395">
        <v>2</v>
      </c>
      <c r="F5205" s="561">
        <v>15.5</v>
      </c>
      <c r="G5205" s="353">
        <f t="shared" si="68"/>
        <v>31</v>
      </c>
      <c r="I5205" s="411"/>
      <c r="J5205" s="411" t="s">
        <v>4372</v>
      </c>
      <c r="K5205" s="1118">
        <v>1.44</v>
      </c>
      <c r="L5205" s="797">
        <v>292</v>
      </c>
      <c r="M5205" s="862">
        <f>L5205*K5205</f>
        <v>420.47999999999996</v>
      </c>
    </row>
    <row r="5206" spans="1:16" x14ac:dyDescent="0.2">
      <c r="A5206" s="345">
        <f t="shared" si="70"/>
        <v>17</v>
      </c>
      <c r="B5206" s="389"/>
      <c r="C5206" s="352" t="s">
        <v>149</v>
      </c>
      <c r="D5206" s="365" t="s">
        <v>4485</v>
      </c>
      <c r="E5206" s="395">
        <v>2</v>
      </c>
      <c r="F5206" s="561">
        <v>15.5</v>
      </c>
      <c r="G5206" s="353">
        <f t="shared" si="68"/>
        <v>31</v>
      </c>
      <c r="K5206" s="1118">
        <v>1.6</v>
      </c>
      <c r="L5206" s="866">
        <v>292</v>
      </c>
      <c r="M5206" s="862">
        <f>L5206*K5206</f>
        <v>467.20000000000005</v>
      </c>
    </row>
    <row r="5207" spans="1:16" x14ac:dyDescent="0.2">
      <c r="A5207" s="345">
        <f t="shared" si="70"/>
        <v>18</v>
      </c>
      <c r="B5207" s="382"/>
      <c r="C5207" s="352" t="s">
        <v>149</v>
      </c>
      <c r="D5207" s="365" t="s">
        <v>4486</v>
      </c>
      <c r="E5207" s="390">
        <v>2</v>
      </c>
      <c r="F5207" s="561">
        <v>60.5</v>
      </c>
      <c r="G5207" s="353">
        <f t="shared" si="68"/>
        <v>121</v>
      </c>
      <c r="K5207" s="1119">
        <f>SUM(K5205:K5206)</f>
        <v>3.04</v>
      </c>
      <c r="L5207" s="862"/>
      <c r="M5207" s="862">
        <f>SUM(M5205:M5206)</f>
        <v>887.68000000000006</v>
      </c>
    </row>
    <row r="5208" spans="1:16" x14ac:dyDescent="0.2">
      <c r="A5208" s="345">
        <f t="shared" si="70"/>
        <v>19</v>
      </c>
      <c r="B5208" s="382"/>
      <c r="C5208" s="352" t="s">
        <v>149</v>
      </c>
      <c r="D5208" s="357" t="s">
        <v>1466</v>
      </c>
      <c r="E5208" s="395">
        <v>2</v>
      </c>
      <c r="F5208" s="561">
        <v>71.25</v>
      </c>
      <c r="G5208" s="353">
        <f t="shared" si="68"/>
        <v>142.5</v>
      </c>
      <c r="K5208" s="862"/>
      <c r="L5208" s="862"/>
      <c r="M5208" s="862"/>
    </row>
    <row r="5209" spans="1:16" x14ac:dyDescent="0.2">
      <c r="A5209" s="345">
        <f t="shared" si="70"/>
        <v>20</v>
      </c>
      <c r="B5209" s="382"/>
      <c r="C5209" s="352" t="s">
        <v>149</v>
      </c>
      <c r="D5209" s="357" t="s">
        <v>4487</v>
      </c>
      <c r="E5209" s="395">
        <v>2</v>
      </c>
      <c r="F5209" s="561">
        <v>89.5</v>
      </c>
      <c r="G5209" s="353">
        <f t="shared" si="68"/>
        <v>179</v>
      </c>
      <c r="J5209" s="411" t="s">
        <v>4373</v>
      </c>
      <c r="K5209" s="862">
        <f>0.5*7</f>
        <v>3.5</v>
      </c>
      <c r="L5209" s="797">
        <v>254</v>
      </c>
      <c r="M5209" s="1117">
        <f>L5209*K5209</f>
        <v>889</v>
      </c>
    </row>
    <row r="5210" spans="1:16" x14ac:dyDescent="0.2">
      <c r="A5210" s="345">
        <f t="shared" si="70"/>
        <v>21</v>
      </c>
      <c r="B5210" s="382"/>
      <c r="C5210" s="352" t="s">
        <v>149</v>
      </c>
      <c r="D5210" s="357" t="s">
        <v>1475</v>
      </c>
      <c r="E5210" s="395">
        <v>1</v>
      </c>
      <c r="F5210" s="561">
        <v>379.5</v>
      </c>
      <c r="G5210" s="353">
        <f t="shared" si="68"/>
        <v>379.5</v>
      </c>
      <c r="K5210" s="862"/>
      <c r="L5210" s="862"/>
      <c r="M5210" s="862"/>
    </row>
    <row r="5211" spans="1:16" x14ac:dyDescent="0.2">
      <c r="A5211" s="345">
        <f t="shared" si="70"/>
        <v>22</v>
      </c>
      <c r="B5211" s="382"/>
      <c r="C5211" s="352" t="s">
        <v>149</v>
      </c>
      <c r="D5211" s="365" t="s">
        <v>4488</v>
      </c>
      <c r="E5211" s="395">
        <v>3</v>
      </c>
      <c r="F5211" s="561">
        <v>197</v>
      </c>
      <c r="G5211" s="353">
        <f t="shared" si="68"/>
        <v>591</v>
      </c>
      <c r="K5211" s="797"/>
      <c r="L5211" s="1117"/>
      <c r="M5211" s="862"/>
    </row>
    <row r="5212" spans="1:16" x14ac:dyDescent="0.2">
      <c r="A5212" s="345">
        <f t="shared" si="70"/>
        <v>23</v>
      </c>
      <c r="B5212" s="382"/>
      <c r="C5212" s="352" t="s">
        <v>1461</v>
      </c>
      <c r="D5212" s="365" t="s">
        <v>2218</v>
      </c>
      <c r="E5212" s="395">
        <v>0.78600000000000003</v>
      </c>
      <c r="F5212" s="561">
        <v>260</v>
      </c>
      <c r="G5212" s="353">
        <f t="shared" si="68"/>
        <v>204.36</v>
      </c>
      <c r="K5212" s="797"/>
      <c r="L5212" s="1117"/>
      <c r="M5212" s="862"/>
    </row>
    <row r="5213" spans="1:16" x14ac:dyDescent="0.2">
      <c r="A5213" s="345">
        <f t="shared" si="70"/>
        <v>24</v>
      </c>
      <c r="B5213" s="382"/>
      <c r="C5213" s="352" t="s">
        <v>1461</v>
      </c>
      <c r="D5213" s="365" t="s">
        <v>1510</v>
      </c>
      <c r="E5213" s="395">
        <v>0.89800000000000002</v>
      </c>
      <c r="F5213" s="561">
        <v>270</v>
      </c>
      <c r="G5213" s="353">
        <f t="shared" si="68"/>
        <v>242.46</v>
      </c>
      <c r="K5213" s="862"/>
      <c r="L5213" s="1117"/>
      <c r="M5213" s="862"/>
    </row>
    <row r="5214" spans="1:16" x14ac:dyDescent="0.2">
      <c r="A5214" s="345">
        <f t="shared" si="70"/>
        <v>25</v>
      </c>
      <c r="B5214" s="382"/>
      <c r="C5214" s="352" t="s">
        <v>178</v>
      </c>
      <c r="D5214" s="357" t="s">
        <v>2223</v>
      </c>
      <c r="E5214" s="388">
        <v>1</v>
      </c>
      <c r="F5214" s="432">
        <v>1941</v>
      </c>
      <c r="G5214" s="353">
        <f t="shared" si="68"/>
        <v>1941</v>
      </c>
      <c r="K5214" s="862"/>
      <c r="L5214" s="862"/>
      <c r="M5214" s="862"/>
    </row>
    <row r="5215" spans="1:16" x14ac:dyDescent="0.2">
      <c r="A5215" s="345">
        <f t="shared" si="70"/>
        <v>26</v>
      </c>
      <c r="B5215" s="382"/>
      <c r="C5215" s="352" t="s">
        <v>178</v>
      </c>
      <c r="D5215" s="357" t="s">
        <v>1496</v>
      </c>
      <c r="E5215" s="398">
        <v>1</v>
      </c>
      <c r="F5215" s="432">
        <v>1023</v>
      </c>
      <c r="G5215" s="353">
        <f t="shared" si="68"/>
        <v>1023</v>
      </c>
      <c r="J5215" s="2">
        <f>244.48/127</f>
        <v>1.92503937007874</v>
      </c>
      <c r="K5215" s="862"/>
      <c r="L5215" s="862"/>
      <c r="M5215" s="862"/>
      <c r="N5215" s="2">
        <f>2854.17/198</f>
        <v>14.415000000000001</v>
      </c>
      <c r="O5215" s="2">
        <v>198</v>
      </c>
      <c r="P5215" s="2">
        <f>O5215*N5215</f>
        <v>2854.17</v>
      </c>
    </row>
    <row r="5216" spans="1:16" x14ac:dyDescent="0.2">
      <c r="A5216" s="345">
        <f t="shared" si="70"/>
        <v>27</v>
      </c>
      <c r="B5216" s="382"/>
      <c r="C5216" s="352" t="s">
        <v>178</v>
      </c>
      <c r="D5216" s="365" t="s">
        <v>4489</v>
      </c>
      <c r="E5216" s="390">
        <v>1</v>
      </c>
      <c r="F5216" s="432">
        <v>2391</v>
      </c>
      <c r="G5216" s="353">
        <f t="shared" si="68"/>
        <v>2391</v>
      </c>
      <c r="H5216" s="215">
        <f>SUM(G5198:G5216)</f>
        <v>9300.6200000000008</v>
      </c>
      <c r="J5216" s="2">
        <f>389.16/188</f>
        <v>2.0700000000000003</v>
      </c>
      <c r="K5216" s="797"/>
      <c r="L5216" s="1117"/>
      <c r="M5216" s="862"/>
    </row>
    <row r="5217" spans="1:13" x14ac:dyDescent="0.2">
      <c r="A5217" s="345">
        <f t="shared" si="70"/>
        <v>28</v>
      </c>
      <c r="B5217" s="382"/>
      <c r="C5217" s="352" t="s">
        <v>1461</v>
      </c>
      <c r="D5217" s="365" t="s">
        <v>1654</v>
      </c>
      <c r="E5217" s="390">
        <v>4</v>
      </c>
      <c r="F5217" s="432">
        <v>200</v>
      </c>
      <c r="G5217" s="353">
        <f t="shared" si="68"/>
        <v>800</v>
      </c>
      <c r="K5217" s="797"/>
      <c r="L5217" s="1117"/>
      <c r="M5217" s="862"/>
    </row>
    <row r="5218" spans="1:13" x14ac:dyDescent="0.2">
      <c r="A5218" s="345">
        <f t="shared" si="70"/>
        <v>29</v>
      </c>
      <c r="B5218" s="382"/>
      <c r="C5218" s="352" t="s">
        <v>1461</v>
      </c>
      <c r="D5218" s="357" t="s">
        <v>2228</v>
      </c>
      <c r="E5218" s="404">
        <v>6</v>
      </c>
      <c r="F5218" s="562">
        <v>70</v>
      </c>
      <c r="G5218" s="353">
        <f t="shared" si="68"/>
        <v>420</v>
      </c>
      <c r="K5218" s="862"/>
      <c r="L5218" s="1117"/>
      <c r="M5218" s="862"/>
    </row>
    <row r="5219" spans="1:13" x14ac:dyDescent="0.2">
      <c r="A5219" s="345">
        <f t="shared" si="70"/>
        <v>30</v>
      </c>
      <c r="B5219" s="382"/>
      <c r="C5219" s="352" t="s">
        <v>1461</v>
      </c>
      <c r="D5219" s="357" t="s">
        <v>1662</v>
      </c>
      <c r="E5219" s="388">
        <v>5</v>
      </c>
      <c r="F5219" s="563">
        <v>120</v>
      </c>
      <c r="G5219" s="353">
        <f t="shared" si="68"/>
        <v>600</v>
      </c>
      <c r="J5219" s="164"/>
      <c r="K5219" s="862"/>
      <c r="L5219" s="862"/>
      <c r="M5219" s="862"/>
    </row>
    <row r="5220" spans="1:13" x14ac:dyDescent="0.2">
      <c r="A5220" s="345">
        <f t="shared" si="70"/>
        <v>31</v>
      </c>
      <c r="B5220" s="382"/>
      <c r="C5220" s="352" t="s">
        <v>1461</v>
      </c>
      <c r="D5220" s="365" t="s">
        <v>1477</v>
      </c>
      <c r="E5220" s="388">
        <v>7</v>
      </c>
      <c r="F5220" s="387">
        <v>125</v>
      </c>
      <c r="G5220" s="353">
        <f t="shared" si="68"/>
        <v>875</v>
      </c>
      <c r="K5220" s="862"/>
      <c r="L5220" s="862"/>
      <c r="M5220" s="862"/>
    </row>
    <row r="5221" spans="1:13" x14ac:dyDescent="0.2">
      <c r="A5221" s="345">
        <f t="shared" si="70"/>
        <v>32</v>
      </c>
      <c r="B5221" s="668"/>
      <c r="C5221" s="656" t="s">
        <v>1461</v>
      </c>
      <c r="D5221" s="682" t="s">
        <v>1515</v>
      </c>
      <c r="E5221" s="758">
        <v>7</v>
      </c>
      <c r="F5221" s="577">
        <v>130</v>
      </c>
      <c r="G5221" s="353">
        <f t="shared" si="68"/>
        <v>910</v>
      </c>
      <c r="K5221" s="862"/>
      <c r="L5221" s="862"/>
      <c r="M5221" s="862"/>
    </row>
    <row r="5222" spans="1:13" x14ac:dyDescent="0.2">
      <c r="A5222" s="345" t="s">
        <v>8</v>
      </c>
      <c r="B5222" s="382"/>
      <c r="C5222" s="352"/>
      <c r="D5222" s="364"/>
      <c r="E5222" s="388"/>
      <c r="F5222" s="577"/>
      <c r="G5222" s="167"/>
      <c r="K5222" s="862"/>
      <c r="L5222" s="862"/>
      <c r="M5222" s="862"/>
    </row>
    <row r="5223" spans="1:13" ht="13.5" thickBot="1" x14ac:dyDescent="0.25">
      <c r="A5223" s="564"/>
      <c r="B5223" s="408"/>
      <c r="C5223" s="409"/>
      <c r="D5223" s="409"/>
      <c r="E5223" s="408"/>
      <c r="F5223" s="49" t="s">
        <v>158</v>
      </c>
      <c r="G5223" s="213">
        <f>SUM(G5190:G5222)</f>
        <v>19342.544999990001</v>
      </c>
      <c r="K5223" s="862"/>
      <c r="L5223" s="862"/>
      <c r="M5223" s="862"/>
    </row>
    <row r="5224" spans="1:13" ht="13.5" thickTop="1" x14ac:dyDescent="0.2">
      <c r="A5224" s="1149" t="s">
        <v>4366</v>
      </c>
      <c r="B5224" s="1186"/>
      <c r="C5224" s="1186"/>
      <c r="D5224" s="1186"/>
      <c r="E5224" s="1186"/>
      <c r="F5224" s="1186"/>
      <c r="G5224" s="1187"/>
      <c r="K5224" s="862"/>
      <c r="L5224" s="862"/>
      <c r="M5224" s="862"/>
    </row>
    <row r="5225" spans="1:13" ht="13.5" thickBot="1" x14ac:dyDescent="0.25">
      <c r="A5225" s="359"/>
      <c r="B5225" s="355"/>
      <c r="C5225" s="355"/>
      <c r="D5225" s="360"/>
      <c r="E5225" s="355"/>
      <c r="F5225" s="361"/>
      <c r="G5225" s="362"/>
      <c r="K5225" s="862"/>
      <c r="L5225" s="862"/>
      <c r="M5225" s="862"/>
    </row>
    <row r="5226" spans="1:13" ht="13.5" thickTop="1" x14ac:dyDescent="0.2">
      <c r="A5226" s="1176"/>
      <c r="B5226" s="1177"/>
      <c r="C5226" s="1177"/>
      <c r="D5226" s="414" t="s">
        <v>11</v>
      </c>
      <c r="E5226" s="1178" t="s">
        <v>12</v>
      </c>
      <c r="F5226" s="1178"/>
      <c r="G5226" s="1179"/>
      <c r="K5226" s="862"/>
      <c r="L5226" s="862"/>
      <c r="M5226" s="862"/>
    </row>
    <row r="5227" spans="1:13" x14ac:dyDescent="0.2">
      <c r="A5227" s="1161" t="s">
        <v>17</v>
      </c>
      <c r="B5227" s="1162"/>
      <c r="C5227" s="1162"/>
      <c r="D5227" s="415"/>
      <c r="E5227" s="1180"/>
      <c r="F5227" s="1181"/>
      <c r="G5227" s="1182"/>
      <c r="K5227" s="862"/>
      <c r="L5227" s="862"/>
      <c r="M5227" s="862"/>
    </row>
    <row r="5228" spans="1:13" x14ac:dyDescent="0.2">
      <c r="A5228" s="1161" t="s">
        <v>38</v>
      </c>
      <c r="B5228" s="1162"/>
      <c r="C5228" s="1162"/>
      <c r="D5228" s="73" t="s">
        <v>478</v>
      </c>
      <c r="E5228" s="1139" t="s">
        <v>142</v>
      </c>
      <c r="F5228" s="1139"/>
      <c r="G5228" s="1140"/>
      <c r="K5228" s="862"/>
      <c r="L5228" s="862"/>
      <c r="M5228" s="862"/>
    </row>
    <row r="5229" spans="1:13" ht="13.5" thickBot="1" x14ac:dyDescent="0.25">
      <c r="A5229" s="1163" t="s">
        <v>39</v>
      </c>
      <c r="B5229" s="1164"/>
      <c r="C5229" s="1164"/>
      <c r="D5229" s="565" t="s">
        <v>479</v>
      </c>
      <c r="E5229" s="1165" t="s">
        <v>0</v>
      </c>
      <c r="F5229" s="1165"/>
      <c r="G5229" s="1166"/>
      <c r="K5229" s="862"/>
      <c r="L5229" s="862"/>
      <c r="M5229" s="862"/>
    </row>
    <row r="5230" spans="1:13" ht="16.5" x14ac:dyDescent="0.25">
      <c r="A5230" s="1152" t="s">
        <v>29</v>
      </c>
      <c r="B5230" s="1153"/>
      <c r="C5230" s="1153"/>
      <c r="D5230" s="1153"/>
      <c r="E5230" s="1153"/>
      <c r="F5230" s="1153"/>
      <c r="G5230" s="1154"/>
      <c r="K5230" s="862"/>
      <c r="L5230" s="862"/>
      <c r="M5230" s="862"/>
    </row>
    <row r="5231" spans="1:13" x14ac:dyDescent="0.2">
      <c r="A5231" s="1155" t="s">
        <v>48</v>
      </c>
      <c r="B5231" s="1156"/>
      <c r="C5231" s="1156"/>
      <c r="D5231" s="1156"/>
      <c r="E5231" s="1156"/>
      <c r="F5231" s="1156"/>
      <c r="G5231" s="1157"/>
      <c r="K5231" s="862"/>
      <c r="L5231" s="862"/>
      <c r="M5231" s="862"/>
    </row>
    <row r="5232" spans="1:13" x14ac:dyDescent="0.2">
      <c r="A5232" s="1183" t="s">
        <v>49</v>
      </c>
      <c r="B5232" s="1184"/>
      <c r="C5232" s="1184"/>
      <c r="D5232" s="1184"/>
      <c r="E5232" s="1184"/>
      <c r="F5232" s="1184"/>
      <c r="G5232" s="1185"/>
      <c r="K5232" s="862"/>
      <c r="L5232" s="862"/>
      <c r="M5232" s="862"/>
    </row>
    <row r="5233" spans="1:13" x14ac:dyDescent="0.2">
      <c r="A5233" s="368"/>
      <c r="B5233" s="369"/>
      <c r="C5233" s="370"/>
      <c r="D5233" s="371"/>
      <c r="E5233" s="369"/>
      <c r="F5233" s="372"/>
      <c r="G5233" s="373" t="s">
        <v>412</v>
      </c>
      <c r="K5233" s="862"/>
      <c r="L5233" s="862"/>
      <c r="M5233" s="862"/>
    </row>
    <row r="5234" spans="1:13" x14ac:dyDescent="0.2">
      <c r="A5234" s="374" t="s">
        <v>1</v>
      </c>
      <c r="B5234" s="375"/>
      <c r="C5234" s="14" t="s">
        <v>36</v>
      </c>
      <c r="D5234" s="375"/>
      <c r="E5234" s="343" t="s">
        <v>4591</v>
      </c>
      <c r="F5234" s="376"/>
      <c r="G5234" s="344" t="s">
        <v>4497</v>
      </c>
      <c r="K5234" s="862"/>
      <c r="L5234" s="862"/>
      <c r="M5234" s="862"/>
    </row>
    <row r="5235" spans="1:13" x14ac:dyDescent="0.2">
      <c r="A5235" s="342" t="s">
        <v>8</v>
      </c>
      <c r="B5235" s="377"/>
      <c r="C5235" s="19"/>
      <c r="D5235" s="367"/>
      <c r="E5235" s="1167"/>
      <c r="F5235" s="1168"/>
      <c r="G5235" s="378"/>
      <c r="K5235" s="862"/>
      <c r="L5235" s="862"/>
      <c r="M5235" s="862"/>
    </row>
    <row r="5236" spans="1:13" x14ac:dyDescent="0.2">
      <c r="A5236" s="354" t="s">
        <v>37</v>
      </c>
      <c r="B5236" s="358"/>
      <c r="C5236" s="358"/>
      <c r="D5236" s="358"/>
      <c r="E5236" s="379" t="s">
        <v>46</v>
      </c>
      <c r="F5236" s="380"/>
      <c r="G5236" s="378" t="s">
        <v>50</v>
      </c>
      <c r="K5236" s="862"/>
      <c r="L5236" s="862"/>
      <c r="M5236" s="862"/>
    </row>
    <row r="5237" spans="1:13" x14ac:dyDescent="0.2">
      <c r="A5237" s="368"/>
      <c r="B5237" s="369"/>
      <c r="C5237" s="370"/>
      <c r="D5237" s="370"/>
      <c r="E5237" s="1169"/>
      <c r="F5237" s="1170"/>
      <c r="G5237" s="381"/>
      <c r="K5237" s="862"/>
      <c r="L5237" s="862"/>
      <c r="M5237" s="862"/>
    </row>
    <row r="5238" spans="1:13" ht="26.25" thickBot="1" x14ac:dyDescent="0.25">
      <c r="A5238" s="210" t="s">
        <v>47</v>
      </c>
      <c r="B5238" s="28" t="s">
        <v>23</v>
      </c>
      <c r="C5238" s="28" t="s">
        <v>34</v>
      </c>
      <c r="D5238" s="110" t="s">
        <v>53</v>
      </c>
      <c r="E5238" s="114" t="s">
        <v>54</v>
      </c>
      <c r="F5238" s="111" t="s">
        <v>55</v>
      </c>
      <c r="G5238" s="112" t="s">
        <v>35</v>
      </c>
      <c r="K5238" s="862"/>
      <c r="L5238" s="862"/>
      <c r="M5238" s="862"/>
    </row>
    <row r="5239" spans="1:13" ht="13.5" thickTop="1" x14ac:dyDescent="0.2">
      <c r="A5239" s="345" t="s">
        <v>8</v>
      </c>
      <c r="B5239" s="389"/>
      <c r="C5239" s="352"/>
      <c r="D5239" s="1069" t="s">
        <v>160</v>
      </c>
      <c r="E5239" s="390" t="s">
        <v>8</v>
      </c>
      <c r="F5239" s="432" t="s">
        <v>8</v>
      </c>
      <c r="G5239" s="200">
        <f>G5223</f>
        <v>19342.544999990001</v>
      </c>
      <c r="K5239" s="862"/>
      <c r="L5239" s="862"/>
      <c r="M5239" s="862"/>
    </row>
    <row r="5240" spans="1:13" x14ac:dyDescent="0.2">
      <c r="A5240" s="345">
        <v>33</v>
      </c>
      <c r="B5240" s="389"/>
      <c r="C5240" s="352" t="s">
        <v>1461</v>
      </c>
      <c r="D5240" s="365" t="s">
        <v>1480</v>
      </c>
      <c r="E5240" s="390">
        <v>5</v>
      </c>
      <c r="F5240" s="432">
        <v>140</v>
      </c>
      <c r="G5240" s="353">
        <f t="shared" ref="G5240:G5258" si="71">F5240*E5240</f>
        <v>700</v>
      </c>
      <c r="K5240" s="862"/>
      <c r="L5240" s="862"/>
      <c r="M5240" s="862"/>
    </row>
    <row r="5241" spans="1:13" x14ac:dyDescent="0.2">
      <c r="A5241" s="345">
        <f t="shared" ref="A5241:A5258" si="72">A5240+1</f>
        <v>34</v>
      </c>
      <c r="B5241" s="389"/>
      <c r="C5241" s="352" t="s">
        <v>1461</v>
      </c>
      <c r="D5241" s="357" t="s">
        <v>1481</v>
      </c>
      <c r="E5241" s="388">
        <v>8</v>
      </c>
      <c r="F5241" s="560">
        <v>130</v>
      </c>
      <c r="G5241" s="353">
        <f t="shared" si="71"/>
        <v>1040</v>
      </c>
      <c r="K5241" s="862"/>
      <c r="L5241" s="862"/>
      <c r="M5241" s="862"/>
    </row>
    <row r="5242" spans="1:13" x14ac:dyDescent="0.2">
      <c r="A5242" s="345">
        <f t="shared" si="72"/>
        <v>35</v>
      </c>
      <c r="B5242" s="389"/>
      <c r="C5242" s="352" t="s">
        <v>1461</v>
      </c>
      <c r="D5242" s="357" t="s">
        <v>1512</v>
      </c>
      <c r="E5242" s="390">
        <v>10</v>
      </c>
      <c r="F5242" s="432">
        <v>125</v>
      </c>
      <c r="G5242" s="353">
        <f t="shared" si="71"/>
        <v>1250</v>
      </c>
      <c r="K5242" s="862"/>
      <c r="L5242" s="862"/>
      <c r="M5242" s="862"/>
    </row>
    <row r="5243" spans="1:13" x14ac:dyDescent="0.2">
      <c r="A5243" s="345">
        <f t="shared" si="72"/>
        <v>36</v>
      </c>
      <c r="B5243" s="389"/>
      <c r="C5243" s="352" t="s">
        <v>149</v>
      </c>
      <c r="D5243" s="357" t="s">
        <v>1513</v>
      </c>
      <c r="E5243" s="390">
        <v>6</v>
      </c>
      <c r="F5243" s="432">
        <v>25</v>
      </c>
      <c r="G5243" s="353">
        <f t="shared" si="71"/>
        <v>150</v>
      </c>
      <c r="K5243" s="862"/>
      <c r="L5243" s="862"/>
      <c r="M5243" s="862"/>
    </row>
    <row r="5244" spans="1:13" x14ac:dyDescent="0.2">
      <c r="A5244" s="345">
        <f t="shared" si="72"/>
        <v>37</v>
      </c>
      <c r="B5244" s="389"/>
      <c r="C5244" s="352" t="s">
        <v>1469</v>
      </c>
      <c r="D5244" s="357" t="s">
        <v>1655</v>
      </c>
      <c r="E5244" s="390">
        <v>1</v>
      </c>
      <c r="F5244" s="432">
        <v>260</v>
      </c>
      <c r="G5244" s="353">
        <f t="shared" si="71"/>
        <v>260</v>
      </c>
      <c r="K5244" s="862"/>
      <c r="L5244" s="862"/>
      <c r="M5244" s="862"/>
    </row>
    <row r="5245" spans="1:13" x14ac:dyDescent="0.2">
      <c r="A5245" s="345">
        <f t="shared" si="72"/>
        <v>38</v>
      </c>
      <c r="B5245" s="391"/>
      <c r="C5245" s="352" t="s">
        <v>1461</v>
      </c>
      <c r="D5245" s="364" t="s">
        <v>1478</v>
      </c>
      <c r="E5245" s="388">
        <v>6</v>
      </c>
      <c r="F5245" s="560">
        <v>90</v>
      </c>
      <c r="G5245" s="353">
        <f t="shared" si="71"/>
        <v>540</v>
      </c>
      <c r="K5245" s="862"/>
      <c r="L5245" s="862"/>
      <c r="M5245" s="862"/>
    </row>
    <row r="5246" spans="1:13" x14ac:dyDescent="0.2">
      <c r="A5246" s="345">
        <f t="shared" si="72"/>
        <v>39</v>
      </c>
      <c r="B5246" s="382"/>
      <c r="C5246" s="352" t="s">
        <v>1461</v>
      </c>
      <c r="D5246" s="365" t="s">
        <v>251</v>
      </c>
      <c r="E5246" s="395">
        <v>8</v>
      </c>
      <c r="F5246" s="432">
        <v>140</v>
      </c>
      <c r="G5246" s="353">
        <f t="shared" si="71"/>
        <v>1120</v>
      </c>
      <c r="K5246" s="862"/>
      <c r="L5246" s="862"/>
      <c r="M5246" s="862"/>
    </row>
    <row r="5247" spans="1:13" x14ac:dyDescent="0.2">
      <c r="A5247" s="345">
        <f t="shared" si="72"/>
        <v>40</v>
      </c>
      <c r="B5247" s="394"/>
      <c r="C5247" s="352" t="s">
        <v>1461</v>
      </c>
      <c r="D5247" s="1068" t="s">
        <v>1833</v>
      </c>
      <c r="E5247" s="395">
        <v>10.243</v>
      </c>
      <c r="F5247" s="561">
        <v>65</v>
      </c>
      <c r="G5247" s="353">
        <f t="shared" si="71"/>
        <v>665.79500000000007</v>
      </c>
      <c r="K5247" s="862"/>
      <c r="L5247" s="862"/>
      <c r="M5247" s="862"/>
    </row>
    <row r="5248" spans="1:13" x14ac:dyDescent="0.2">
      <c r="A5248" s="345">
        <f t="shared" si="72"/>
        <v>41</v>
      </c>
      <c r="B5248" s="394"/>
      <c r="C5248" s="352" t="s">
        <v>1461</v>
      </c>
      <c r="D5248" s="365" t="s">
        <v>250</v>
      </c>
      <c r="E5248" s="395">
        <v>9.3956999999999997</v>
      </c>
      <c r="F5248" s="432">
        <v>80</v>
      </c>
      <c r="G5248" s="353">
        <f t="shared" si="71"/>
        <v>751.65599999999995</v>
      </c>
      <c r="K5248" s="862"/>
      <c r="L5248" s="862"/>
      <c r="M5248" s="862"/>
    </row>
    <row r="5249" spans="1:13" x14ac:dyDescent="0.2">
      <c r="A5249" s="345">
        <f t="shared" si="72"/>
        <v>42</v>
      </c>
      <c r="B5249" s="397"/>
      <c r="C5249" s="352" t="s">
        <v>1461</v>
      </c>
      <c r="D5249" s="357" t="s">
        <v>1482</v>
      </c>
      <c r="E5249" s="398">
        <v>2</v>
      </c>
      <c r="F5249" s="432">
        <v>170</v>
      </c>
      <c r="G5249" s="353">
        <f t="shared" si="71"/>
        <v>340</v>
      </c>
      <c r="K5249" s="862"/>
      <c r="L5249" s="862"/>
      <c r="M5249" s="862"/>
    </row>
    <row r="5250" spans="1:13" x14ac:dyDescent="0.2">
      <c r="A5250" s="345">
        <f t="shared" si="72"/>
        <v>43</v>
      </c>
      <c r="B5250" s="397"/>
      <c r="C5250" s="352" t="s">
        <v>1461</v>
      </c>
      <c r="D5250" s="365" t="s">
        <v>1483</v>
      </c>
      <c r="E5250" s="398">
        <v>6</v>
      </c>
      <c r="F5250" s="432">
        <v>60</v>
      </c>
      <c r="G5250" s="353">
        <f t="shared" si="71"/>
        <v>360</v>
      </c>
      <c r="K5250" s="862"/>
      <c r="L5250" s="862"/>
      <c r="M5250" s="862"/>
    </row>
    <row r="5251" spans="1:13" x14ac:dyDescent="0.2">
      <c r="A5251" s="345">
        <f t="shared" si="72"/>
        <v>44</v>
      </c>
      <c r="B5251" s="397"/>
      <c r="C5251" s="352" t="s">
        <v>1461</v>
      </c>
      <c r="D5251" s="357" t="s">
        <v>1661</v>
      </c>
      <c r="E5251" s="395">
        <v>2</v>
      </c>
      <c r="F5251" s="432">
        <v>100</v>
      </c>
      <c r="G5251" s="353">
        <f t="shared" si="71"/>
        <v>200</v>
      </c>
      <c r="K5251" s="862"/>
      <c r="L5251" s="862"/>
      <c r="M5251" s="862"/>
    </row>
    <row r="5252" spans="1:13" x14ac:dyDescent="0.2">
      <c r="A5252" s="345">
        <f t="shared" si="72"/>
        <v>45</v>
      </c>
      <c r="B5252" s="382"/>
      <c r="C5252" s="352" t="s">
        <v>1469</v>
      </c>
      <c r="D5252" s="357" t="s">
        <v>1655</v>
      </c>
      <c r="E5252" s="388">
        <v>1</v>
      </c>
      <c r="F5252" s="432">
        <v>260</v>
      </c>
      <c r="G5252" s="353">
        <f t="shared" si="71"/>
        <v>260</v>
      </c>
      <c r="K5252" s="862"/>
      <c r="L5252" s="862"/>
      <c r="M5252" s="862"/>
    </row>
    <row r="5253" spans="1:13" x14ac:dyDescent="0.2">
      <c r="A5253" s="345">
        <f t="shared" si="72"/>
        <v>46</v>
      </c>
      <c r="B5253" s="382"/>
      <c r="C5253" s="352" t="s">
        <v>1469</v>
      </c>
      <c r="D5253" s="365" t="s">
        <v>4490</v>
      </c>
      <c r="E5253" s="398">
        <v>8</v>
      </c>
      <c r="F5253" s="561">
        <v>60</v>
      </c>
      <c r="G5253" s="353">
        <f t="shared" si="71"/>
        <v>480</v>
      </c>
      <c r="K5253" s="862"/>
      <c r="L5253" s="862"/>
      <c r="M5253" s="862"/>
    </row>
    <row r="5254" spans="1:13" x14ac:dyDescent="0.2">
      <c r="A5254" s="345">
        <f t="shared" si="72"/>
        <v>47</v>
      </c>
      <c r="B5254" s="389"/>
      <c r="C5254" s="352" t="s">
        <v>1461</v>
      </c>
      <c r="D5254" s="365" t="s">
        <v>1479</v>
      </c>
      <c r="E5254" s="395">
        <v>2</v>
      </c>
      <c r="F5254" s="561">
        <v>100</v>
      </c>
      <c r="G5254" s="353">
        <f t="shared" si="71"/>
        <v>200</v>
      </c>
      <c r="K5254" s="862"/>
      <c r="L5254" s="862"/>
      <c r="M5254" s="862"/>
    </row>
    <row r="5255" spans="1:13" x14ac:dyDescent="0.2">
      <c r="A5255" s="345">
        <f t="shared" si="72"/>
        <v>48</v>
      </c>
      <c r="B5255" s="389"/>
      <c r="C5255" s="352" t="s">
        <v>1461</v>
      </c>
      <c r="D5255" s="365" t="s">
        <v>2231</v>
      </c>
      <c r="E5255" s="395">
        <v>10</v>
      </c>
      <c r="F5255" s="561">
        <v>140</v>
      </c>
      <c r="G5255" s="353">
        <f t="shared" si="71"/>
        <v>1400</v>
      </c>
      <c r="K5255" s="862"/>
      <c r="L5255" s="862"/>
      <c r="M5255" s="862"/>
    </row>
    <row r="5256" spans="1:13" x14ac:dyDescent="0.2">
      <c r="A5256" s="345">
        <f t="shared" si="72"/>
        <v>49</v>
      </c>
      <c r="B5256" s="389"/>
      <c r="C5256" s="352" t="s">
        <v>1461</v>
      </c>
      <c r="D5256" s="357" t="s">
        <v>2232</v>
      </c>
      <c r="E5256" s="395">
        <v>9</v>
      </c>
      <c r="F5256" s="561">
        <v>260</v>
      </c>
      <c r="G5256" s="353">
        <f t="shared" si="71"/>
        <v>2340</v>
      </c>
      <c r="K5256" s="862"/>
      <c r="L5256" s="862"/>
      <c r="M5256" s="862"/>
    </row>
    <row r="5257" spans="1:13" x14ac:dyDescent="0.2">
      <c r="A5257" s="345">
        <f t="shared" si="72"/>
        <v>50</v>
      </c>
      <c r="B5257" s="382"/>
      <c r="C5257" s="352" t="s">
        <v>1461</v>
      </c>
      <c r="D5257" s="365" t="s">
        <v>1870</v>
      </c>
      <c r="E5257" s="390">
        <v>10</v>
      </c>
      <c r="F5257" s="561">
        <v>170</v>
      </c>
      <c r="G5257" s="353">
        <f t="shared" si="71"/>
        <v>1700</v>
      </c>
      <c r="K5257" s="862"/>
      <c r="L5257" s="862"/>
      <c r="M5257" s="862"/>
    </row>
    <row r="5258" spans="1:13" x14ac:dyDescent="0.2">
      <c r="A5258" s="345">
        <f t="shared" si="72"/>
        <v>51</v>
      </c>
      <c r="B5258" s="382"/>
      <c r="C5258" s="352" t="s">
        <v>1461</v>
      </c>
      <c r="D5258" s="357" t="s">
        <v>2233</v>
      </c>
      <c r="E5258" s="395">
        <v>10</v>
      </c>
      <c r="F5258" s="561">
        <v>190</v>
      </c>
      <c r="G5258" s="353">
        <f t="shared" si="71"/>
        <v>1900</v>
      </c>
      <c r="K5258" s="862"/>
      <c r="L5258" s="862"/>
      <c r="M5258" s="862"/>
    </row>
    <row r="5259" spans="1:13" x14ac:dyDescent="0.2">
      <c r="A5259" s="345"/>
      <c r="B5259" s="382"/>
      <c r="C5259" s="352"/>
      <c r="D5259" s="357"/>
      <c r="E5259" s="395"/>
      <c r="F5259" s="561"/>
      <c r="G5259" s="353"/>
    </row>
    <row r="5260" spans="1:13" x14ac:dyDescent="0.2">
      <c r="A5260" s="345"/>
      <c r="B5260" s="382"/>
      <c r="C5260" s="352"/>
      <c r="D5260" s="357"/>
      <c r="E5260" s="395"/>
      <c r="F5260" s="561"/>
      <c r="G5260" s="353"/>
    </row>
    <row r="5261" spans="1:13" x14ac:dyDescent="0.2">
      <c r="A5261" s="345"/>
      <c r="B5261" s="382"/>
      <c r="C5261" s="352"/>
      <c r="D5261" s="365"/>
      <c r="E5261" s="395"/>
      <c r="F5261" s="561"/>
      <c r="G5261" s="353"/>
    </row>
    <row r="5262" spans="1:13" x14ac:dyDescent="0.2">
      <c r="A5262" s="345"/>
      <c r="B5262" s="382"/>
      <c r="C5262" s="352"/>
      <c r="D5262" s="365"/>
      <c r="E5262" s="395"/>
      <c r="F5262" s="561"/>
      <c r="G5262" s="353"/>
    </row>
    <row r="5263" spans="1:13" x14ac:dyDescent="0.2">
      <c r="A5263" s="345"/>
      <c r="B5263" s="382"/>
      <c r="C5263" s="352"/>
      <c r="D5263" s="365"/>
      <c r="E5263" s="395"/>
      <c r="F5263" s="561"/>
      <c r="G5263" s="353"/>
    </row>
    <row r="5264" spans="1:13" x14ac:dyDescent="0.2">
      <c r="A5264" s="345"/>
      <c r="B5264" s="382"/>
      <c r="C5264" s="352"/>
      <c r="D5264" s="357"/>
      <c r="E5264" s="388"/>
      <c r="F5264" s="432"/>
      <c r="G5264" s="1122"/>
    </row>
    <row r="5265" spans="1:7" x14ac:dyDescent="0.2">
      <c r="A5265" s="345"/>
      <c r="B5265" s="382"/>
      <c r="C5265" s="352"/>
      <c r="D5265" s="357"/>
      <c r="E5265" s="398"/>
      <c r="F5265" s="432"/>
      <c r="G5265" s="353"/>
    </row>
    <row r="5266" spans="1:7" x14ac:dyDescent="0.2">
      <c r="A5266" s="345"/>
      <c r="B5266" s="382"/>
      <c r="C5266" s="352"/>
      <c r="D5266" s="365"/>
      <c r="E5266" s="390"/>
      <c r="F5266" s="432"/>
      <c r="G5266" s="353"/>
    </row>
    <row r="5267" spans="1:7" x14ac:dyDescent="0.2">
      <c r="A5267" s="345"/>
      <c r="B5267" s="382"/>
      <c r="C5267" s="352"/>
      <c r="D5267" s="365"/>
      <c r="E5267" s="390"/>
      <c r="F5267" s="432"/>
      <c r="G5267" s="353"/>
    </row>
    <row r="5268" spans="1:7" x14ac:dyDescent="0.2">
      <c r="A5268" s="345"/>
      <c r="B5268" s="382"/>
      <c r="C5268" s="352"/>
      <c r="D5268" s="357"/>
      <c r="E5268" s="404"/>
      <c r="F5268" s="562"/>
      <c r="G5268" s="353"/>
    </row>
    <row r="5269" spans="1:7" x14ac:dyDescent="0.2">
      <c r="A5269" s="345"/>
      <c r="B5269" s="668"/>
      <c r="C5269" s="656"/>
      <c r="D5269" s="669"/>
      <c r="E5269" s="874"/>
      <c r="F5269" s="875"/>
      <c r="G5269" s="353"/>
    </row>
    <row r="5270" spans="1:7" x14ac:dyDescent="0.2">
      <c r="A5270" s="345"/>
      <c r="B5270" s="382"/>
      <c r="C5270" s="352"/>
      <c r="D5270" s="357"/>
      <c r="E5270" s="388"/>
      <c r="F5270" s="563"/>
      <c r="G5270" s="353"/>
    </row>
    <row r="5271" spans="1:7" x14ac:dyDescent="0.2">
      <c r="A5271" s="345"/>
      <c r="B5271" s="382"/>
      <c r="C5271" s="352"/>
      <c r="D5271" s="365"/>
      <c r="E5271" s="388"/>
      <c r="F5271" s="387"/>
      <c r="G5271" s="353"/>
    </row>
    <row r="5272" spans="1:7" x14ac:dyDescent="0.2">
      <c r="A5272" s="566"/>
      <c r="B5272" s="382"/>
      <c r="C5272" s="352"/>
      <c r="D5272" s="364"/>
      <c r="E5272" s="388"/>
      <c r="F5272" s="577"/>
      <c r="G5272" s="353" t="s">
        <v>8</v>
      </c>
    </row>
    <row r="5273" spans="1:7" ht="13.5" thickBot="1" x14ac:dyDescent="0.25">
      <c r="A5273" s="564"/>
      <c r="B5273" s="408"/>
      <c r="C5273" s="409"/>
      <c r="D5273" s="409"/>
      <c r="E5273" s="408"/>
      <c r="F5273" s="49" t="s">
        <v>15</v>
      </c>
      <c r="G5273" s="213">
        <f>SUM(G5239:G5272)</f>
        <v>34999.995999990002</v>
      </c>
    </row>
    <row r="5274" spans="1:7" ht="13.5" thickTop="1" x14ac:dyDescent="0.2">
      <c r="A5274" s="1149" t="s">
        <v>4366</v>
      </c>
      <c r="B5274" s="1186"/>
      <c r="C5274" s="1186"/>
      <c r="D5274" s="1186"/>
      <c r="E5274" s="1186"/>
      <c r="F5274" s="1186"/>
      <c r="G5274" s="1187"/>
    </row>
    <row r="5275" spans="1:7" ht="13.5" thickBot="1" x14ac:dyDescent="0.25">
      <c r="A5275" s="359"/>
      <c r="B5275" s="355"/>
      <c r="C5275" s="355"/>
      <c r="D5275" s="360"/>
      <c r="E5275" s="355"/>
      <c r="F5275" s="361"/>
      <c r="G5275" s="362"/>
    </row>
    <row r="5276" spans="1:7" ht="13.5" thickTop="1" x14ac:dyDescent="0.2">
      <c r="A5276" s="1176"/>
      <c r="B5276" s="1177"/>
      <c r="C5276" s="1177"/>
      <c r="D5276" s="414" t="s">
        <v>11</v>
      </c>
      <c r="E5276" s="1178" t="s">
        <v>12</v>
      </c>
      <c r="F5276" s="1178"/>
      <c r="G5276" s="1179"/>
    </row>
    <row r="5277" spans="1:7" x14ac:dyDescent="0.2">
      <c r="A5277" s="1161" t="s">
        <v>17</v>
      </c>
      <c r="B5277" s="1162"/>
      <c r="C5277" s="1162"/>
      <c r="D5277" s="415"/>
      <c r="E5277" s="1180"/>
      <c r="F5277" s="1181"/>
      <c r="G5277" s="1182"/>
    </row>
    <row r="5278" spans="1:7" x14ac:dyDescent="0.2">
      <c r="A5278" s="1161" t="s">
        <v>38</v>
      </c>
      <c r="B5278" s="1162"/>
      <c r="C5278" s="1162"/>
      <c r="D5278" s="73" t="s">
        <v>478</v>
      </c>
      <c r="E5278" s="1139" t="s">
        <v>142</v>
      </c>
      <c r="F5278" s="1139"/>
      <c r="G5278" s="1140"/>
    </row>
    <row r="5279" spans="1:7" ht="13.5" thickBot="1" x14ac:dyDescent="0.25">
      <c r="A5279" s="1163" t="s">
        <v>39</v>
      </c>
      <c r="B5279" s="1164"/>
      <c r="C5279" s="1164"/>
      <c r="D5279" s="565" t="s">
        <v>479</v>
      </c>
      <c r="E5279" s="1165" t="s">
        <v>0</v>
      </c>
      <c r="F5279" s="1165"/>
      <c r="G5279" s="1166"/>
    </row>
    <row r="5280" spans="1:7" ht="16.5" x14ac:dyDescent="0.25">
      <c r="A5280" s="1152" t="s">
        <v>29</v>
      </c>
      <c r="B5280" s="1153"/>
      <c r="C5280" s="1153"/>
      <c r="D5280" s="1153"/>
      <c r="E5280" s="1153"/>
      <c r="F5280" s="1153"/>
      <c r="G5280" s="1154"/>
    </row>
    <row r="5281" spans="1:7" x14ac:dyDescent="0.2">
      <c r="A5281" s="1155" t="s">
        <v>48</v>
      </c>
      <c r="B5281" s="1156"/>
      <c r="C5281" s="1156"/>
      <c r="D5281" s="1156"/>
      <c r="E5281" s="1156"/>
      <c r="F5281" s="1156"/>
      <c r="G5281" s="1157"/>
    </row>
    <row r="5282" spans="1:7" x14ac:dyDescent="0.2">
      <c r="A5282" s="1158" t="s">
        <v>49</v>
      </c>
      <c r="B5282" s="1159"/>
      <c r="C5282" s="1159"/>
      <c r="D5282" s="1159"/>
      <c r="E5282" s="1159"/>
      <c r="F5282" s="1159"/>
      <c r="G5282" s="1160"/>
    </row>
    <row r="5283" spans="1:7" x14ac:dyDescent="0.2">
      <c r="A5283" s="6"/>
      <c r="B5283" s="99"/>
      <c r="C5283" s="8"/>
      <c r="D5283" s="9"/>
      <c r="E5283" s="99"/>
      <c r="F5283" s="10"/>
      <c r="G5283" s="11" t="s">
        <v>20</v>
      </c>
    </row>
    <row r="5284" spans="1:7" x14ac:dyDescent="0.2">
      <c r="A5284" s="12" t="s">
        <v>1</v>
      </c>
      <c r="B5284" s="13"/>
      <c r="C5284" s="14" t="s">
        <v>36</v>
      </c>
      <c r="D5284" s="13"/>
      <c r="E5284" s="343" t="s">
        <v>4426</v>
      </c>
      <c r="F5284" s="98"/>
      <c r="G5284" s="344" t="s">
        <v>4361</v>
      </c>
    </row>
    <row r="5285" spans="1:7" x14ac:dyDescent="0.2">
      <c r="A5285" s="17" t="s">
        <v>8</v>
      </c>
      <c r="B5285" s="100"/>
      <c r="C5285" s="19"/>
      <c r="D5285" s="4"/>
      <c r="E5285" s="1145"/>
      <c r="F5285" s="1146"/>
      <c r="G5285" s="20"/>
    </row>
    <row r="5286" spans="1:7" x14ac:dyDescent="0.2">
      <c r="A5286" s="21" t="s">
        <v>37</v>
      </c>
      <c r="B5286" s="22"/>
      <c r="C5286" s="22"/>
      <c r="D5286" s="22"/>
      <c r="E5286" s="23" t="s">
        <v>46</v>
      </c>
      <c r="F5286" s="24"/>
      <c r="G5286" s="20" t="s">
        <v>50</v>
      </c>
    </row>
    <row r="5287" spans="1:7" x14ac:dyDescent="0.2">
      <c r="A5287" s="6"/>
      <c r="B5287" s="99"/>
      <c r="C5287" s="8"/>
      <c r="D5287" s="8"/>
      <c r="E5287" s="1147"/>
      <c r="F5287" s="1148"/>
      <c r="G5287" s="25"/>
    </row>
    <row r="5288" spans="1:7" ht="26.25" thickBot="1" x14ac:dyDescent="0.25">
      <c r="A5288" s="210" t="s">
        <v>47</v>
      </c>
      <c r="B5288" s="28" t="s">
        <v>23</v>
      </c>
      <c r="C5288" s="28" t="s">
        <v>34</v>
      </c>
      <c r="D5288" s="110" t="s">
        <v>53</v>
      </c>
      <c r="E5288" s="114" t="s">
        <v>54</v>
      </c>
      <c r="F5288" s="111" t="s">
        <v>55</v>
      </c>
      <c r="G5288" s="112" t="s">
        <v>35</v>
      </c>
    </row>
    <row r="5289" spans="1:7" ht="13.5" thickTop="1" x14ac:dyDescent="0.2">
      <c r="A5289" s="29">
        <v>1</v>
      </c>
      <c r="B5289" s="101"/>
      <c r="C5289" s="352" t="s">
        <v>149</v>
      </c>
      <c r="D5289" s="351" t="s">
        <v>4397</v>
      </c>
      <c r="E5289" s="108">
        <v>20</v>
      </c>
      <c r="F5289" s="149">
        <v>200</v>
      </c>
      <c r="G5289" s="35">
        <f>F5289*E5289</f>
        <v>4000</v>
      </c>
    </row>
    <row r="5290" spans="1:7" x14ac:dyDescent="0.2">
      <c r="A5290" s="29">
        <v>2</v>
      </c>
      <c r="B5290" s="105"/>
      <c r="C5290" s="352" t="s">
        <v>149</v>
      </c>
      <c r="D5290" s="357" t="s">
        <v>416</v>
      </c>
      <c r="E5290" s="102">
        <v>20</v>
      </c>
      <c r="F5290" s="128">
        <v>350</v>
      </c>
      <c r="G5290" s="353">
        <f>F5290*E5290</f>
        <v>7000</v>
      </c>
    </row>
    <row r="5291" spans="1:7" x14ac:dyDescent="0.2">
      <c r="A5291" s="29"/>
      <c r="B5291" s="105"/>
      <c r="C5291" s="352"/>
      <c r="D5291" s="357" t="s">
        <v>358</v>
      </c>
      <c r="E5291" s="102"/>
      <c r="F5291" s="128"/>
      <c r="G5291" s="353"/>
    </row>
    <row r="5292" spans="1:7" x14ac:dyDescent="0.2">
      <c r="A5292" s="29"/>
      <c r="B5292" s="105"/>
      <c r="C5292" s="352"/>
      <c r="D5292" s="357"/>
      <c r="E5292" s="102"/>
      <c r="F5292" s="128"/>
      <c r="G5292" s="353"/>
    </row>
    <row r="5293" spans="1:7" x14ac:dyDescent="0.2">
      <c r="A5293" s="29"/>
      <c r="B5293" s="105"/>
      <c r="C5293" s="352"/>
      <c r="D5293" s="357"/>
      <c r="E5293" s="102"/>
      <c r="F5293" s="128"/>
      <c r="G5293" s="353"/>
    </row>
    <row r="5294" spans="1:7" x14ac:dyDescent="0.2">
      <c r="A5294" s="29"/>
      <c r="B5294" s="105"/>
      <c r="C5294" s="352"/>
      <c r="D5294" s="357"/>
      <c r="E5294" s="102"/>
      <c r="F5294" s="69"/>
      <c r="G5294" s="353"/>
    </row>
    <row r="5295" spans="1:7" x14ac:dyDescent="0.2">
      <c r="A5295" s="29"/>
      <c r="B5295" s="151"/>
      <c r="C5295" s="366"/>
      <c r="D5295" s="357"/>
      <c r="E5295" s="108"/>
      <c r="F5295" s="277"/>
      <c r="G5295" s="353"/>
    </row>
    <row r="5296" spans="1:7" x14ac:dyDescent="0.2">
      <c r="A5296" s="29"/>
      <c r="B5296" s="151"/>
      <c r="C5296" s="119"/>
      <c r="D5296" s="339"/>
      <c r="E5296" s="108"/>
      <c r="F5296" s="277"/>
      <c r="G5296" s="353"/>
    </row>
    <row r="5297" spans="1:7" x14ac:dyDescent="0.2">
      <c r="A5297" s="29"/>
      <c r="B5297" s="101"/>
      <c r="C5297" s="352"/>
      <c r="D5297" s="364"/>
      <c r="E5297" s="104"/>
      <c r="F5297" s="69"/>
      <c r="G5297" s="353"/>
    </row>
    <row r="5298" spans="1:7" x14ac:dyDescent="0.2">
      <c r="A5298" s="29"/>
      <c r="B5298" s="106"/>
      <c r="C5298" s="41"/>
      <c r="D5298" s="357"/>
      <c r="E5298" s="104"/>
      <c r="F5298" s="69"/>
      <c r="G5298" s="353"/>
    </row>
    <row r="5299" spans="1:7" x14ac:dyDescent="0.2">
      <c r="A5299" s="29"/>
      <c r="B5299" s="105"/>
      <c r="C5299" s="352"/>
      <c r="D5299" s="357"/>
      <c r="E5299" s="108"/>
      <c r="F5299" s="278"/>
      <c r="G5299" s="353"/>
    </row>
    <row r="5300" spans="1:7" x14ac:dyDescent="0.2">
      <c r="A5300" s="29"/>
      <c r="B5300" s="107"/>
      <c r="C5300" s="41"/>
      <c r="D5300" s="357"/>
      <c r="E5300" s="153"/>
      <c r="F5300" s="69"/>
      <c r="G5300" s="353"/>
    </row>
    <row r="5301" spans="1:7" x14ac:dyDescent="0.2">
      <c r="A5301" s="29"/>
      <c r="B5301" s="107"/>
      <c r="C5301" s="352"/>
      <c r="D5301" s="365"/>
      <c r="E5301" s="153"/>
      <c r="F5301" s="69"/>
      <c r="G5301" s="353"/>
    </row>
    <row r="5302" spans="1:7" x14ac:dyDescent="0.2">
      <c r="A5302" s="29"/>
      <c r="B5302" s="101"/>
      <c r="C5302" s="41"/>
      <c r="D5302" s="365"/>
      <c r="E5302" s="108"/>
      <c r="F5302" s="432"/>
      <c r="G5302" s="353"/>
    </row>
    <row r="5303" spans="1:7" x14ac:dyDescent="0.2">
      <c r="A5303" s="29"/>
      <c r="B5303" s="101"/>
      <c r="C5303" s="41"/>
      <c r="D5303" s="339"/>
      <c r="E5303" s="153"/>
      <c r="F5303" s="69"/>
      <c r="G5303" s="353"/>
    </row>
    <row r="5304" spans="1:7" x14ac:dyDescent="0.2">
      <c r="A5304" s="29"/>
      <c r="B5304" s="106"/>
      <c r="C5304" s="352"/>
      <c r="D5304" s="365"/>
      <c r="E5304" s="104"/>
      <c r="F5304" s="279"/>
      <c r="G5304" s="353"/>
    </row>
    <row r="5305" spans="1:7" x14ac:dyDescent="0.2">
      <c r="A5305" s="29"/>
      <c r="B5305" s="105"/>
      <c r="C5305" s="41"/>
      <c r="D5305" s="400"/>
      <c r="E5305" s="104"/>
      <c r="F5305" s="279"/>
      <c r="G5305" s="353"/>
    </row>
    <row r="5306" spans="1:7" x14ac:dyDescent="0.2">
      <c r="A5306" s="29"/>
      <c r="B5306" s="105"/>
      <c r="C5306" s="352"/>
      <c r="D5306" s="365"/>
      <c r="E5306" s="104"/>
      <c r="F5306" s="279"/>
      <c r="G5306" s="353"/>
    </row>
    <row r="5307" spans="1:7" x14ac:dyDescent="0.2">
      <c r="A5307" s="29"/>
      <c r="B5307" s="101"/>
      <c r="C5307" s="41"/>
      <c r="D5307" s="365"/>
      <c r="E5307" s="104"/>
      <c r="F5307" s="279"/>
      <c r="G5307" s="353"/>
    </row>
    <row r="5308" spans="1:7" x14ac:dyDescent="0.2">
      <c r="A5308" s="29"/>
      <c r="B5308" s="101"/>
      <c r="C5308" s="352"/>
      <c r="D5308" s="357"/>
      <c r="E5308" s="104"/>
      <c r="F5308" s="279"/>
      <c r="G5308" s="353"/>
    </row>
    <row r="5309" spans="1:7" x14ac:dyDescent="0.2">
      <c r="A5309" s="29"/>
      <c r="B5309" s="101"/>
      <c r="C5309" s="41"/>
      <c r="D5309" s="357"/>
      <c r="E5309" s="104"/>
      <c r="F5309" s="279"/>
      <c r="G5309" s="353"/>
    </row>
    <row r="5310" spans="1:7" x14ac:dyDescent="0.2">
      <c r="A5310" s="29"/>
      <c r="B5310" s="101"/>
      <c r="C5310" s="41"/>
      <c r="D5310" s="425"/>
      <c r="E5310" s="104"/>
      <c r="F5310" s="279"/>
      <c r="G5310" s="353"/>
    </row>
    <row r="5311" spans="1:7" x14ac:dyDescent="0.2">
      <c r="A5311" s="29"/>
      <c r="B5311" s="101"/>
      <c r="C5311" s="352"/>
      <c r="D5311" s="365"/>
      <c r="E5311" s="104"/>
      <c r="F5311" s="279"/>
      <c r="G5311" s="353"/>
    </row>
    <row r="5312" spans="1:7" x14ac:dyDescent="0.2">
      <c r="A5312" s="29"/>
      <c r="B5312" s="101"/>
      <c r="C5312" s="41"/>
      <c r="D5312" s="365"/>
      <c r="E5312" s="104"/>
      <c r="F5312" s="279"/>
      <c r="G5312" s="353"/>
    </row>
    <row r="5313" spans="1:7" x14ac:dyDescent="0.2">
      <c r="A5313" s="29"/>
      <c r="B5313" s="101"/>
      <c r="C5313" s="352"/>
      <c r="D5313" s="365"/>
      <c r="E5313" s="104"/>
      <c r="F5313" s="279"/>
      <c r="G5313" s="353"/>
    </row>
    <row r="5314" spans="1:7" x14ac:dyDescent="0.2">
      <c r="A5314" s="29"/>
      <c r="B5314" s="101"/>
      <c r="C5314" s="41"/>
      <c r="D5314" s="365"/>
      <c r="E5314" s="104"/>
      <c r="F5314" s="279"/>
      <c r="G5314" s="353"/>
    </row>
    <row r="5315" spans="1:7" x14ac:dyDescent="0.2">
      <c r="A5315" s="29"/>
      <c r="B5315" s="101"/>
      <c r="C5315" s="352"/>
      <c r="D5315" s="357"/>
      <c r="E5315" s="108"/>
      <c r="F5315" s="69"/>
      <c r="G5315" s="353"/>
    </row>
    <row r="5316" spans="1:7" x14ac:dyDescent="0.2">
      <c r="A5316" s="29"/>
      <c r="B5316" s="101"/>
      <c r="C5316" s="41"/>
      <c r="D5316" s="339"/>
      <c r="E5316" s="153"/>
      <c r="F5316" s="69"/>
      <c r="G5316" s="353"/>
    </row>
    <row r="5317" spans="1:7" x14ac:dyDescent="0.2">
      <c r="A5317" s="29"/>
      <c r="B5317" s="101"/>
      <c r="C5317" s="352"/>
      <c r="D5317" s="400"/>
      <c r="E5317" s="102"/>
      <c r="F5317" s="69"/>
      <c r="G5317" s="353"/>
    </row>
    <row r="5318" spans="1:7" x14ac:dyDescent="0.2">
      <c r="A5318" s="29"/>
      <c r="B5318" s="101"/>
      <c r="C5318" s="31"/>
      <c r="D5318" s="400"/>
      <c r="E5318" s="131"/>
      <c r="F5318" s="280"/>
      <c r="G5318" s="353"/>
    </row>
    <row r="5319" spans="1:7" x14ac:dyDescent="0.2">
      <c r="A5319" s="29"/>
      <c r="B5319" s="101"/>
      <c r="C5319" s="352"/>
      <c r="D5319" s="406"/>
      <c r="E5319" s="108"/>
      <c r="F5319" s="276"/>
      <c r="G5319" s="353"/>
    </row>
    <row r="5320" spans="1:7" x14ac:dyDescent="0.2">
      <c r="A5320" s="29"/>
      <c r="B5320" s="101"/>
      <c r="C5320" s="41"/>
      <c r="D5320" s="364"/>
      <c r="E5320" s="108"/>
      <c r="F5320" s="276"/>
      <c r="G5320" s="353"/>
    </row>
    <row r="5321" spans="1:7" x14ac:dyDescent="0.2">
      <c r="A5321" s="29"/>
      <c r="B5321" s="101"/>
      <c r="C5321" s="352"/>
      <c r="D5321" s="364"/>
      <c r="E5321" s="108"/>
      <c r="F5321" s="149"/>
      <c r="G5321" s="353"/>
    </row>
    <row r="5322" spans="1:7" x14ac:dyDescent="0.2">
      <c r="A5322" s="61"/>
      <c r="B5322" s="101"/>
      <c r="C5322" s="41"/>
      <c r="D5322" s="364"/>
      <c r="E5322" s="108"/>
      <c r="F5322" s="149"/>
      <c r="G5322" s="353"/>
    </row>
    <row r="5323" spans="1:7" ht="13.5" thickBot="1" x14ac:dyDescent="0.25">
      <c r="A5323" s="212"/>
      <c r="B5323" s="132"/>
      <c r="C5323" s="115"/>
      <c r="D5323" s="115"/>
      <c r="E5323" s="132"/>
      <c r="F5323" s="49" t="s">
        <v>15</v>
      </c>
      <c r="G5323" s="213">
        <f>SUM(G5289:G5322)</f>
        <v>11000</v>
      </c>
    </row>
    <row r="5324" spans="1:7" ht="13.5" thickTop="1" x14ac:dyDescent="0.2">
      <c r="A5324" s="1149" t="s">
        <v>4398</v>
      </c>
      <c r="B5324" s="1150"/>
      <c r="C5324" s="1150"/>
      <c r="D5324" s="1150"/>
      <c r="E5324" s="1150"/>
      <c r="F5324" s="1150"/>
      <c r="G5324" s="1151"/>
    </row>
    <row r="5325" spans="1:7" ht="13.5" thickBot="1" x14ac:dyDescent="0.25">
      <c r="A5325" s="52"/>
      <c r="B5325" s="103"/>
      <c r="C5325" s="355" t="s">
        <v>4399</v>
      </c>
      <c r="D5325" s="54"/>
      <c r="E5325" s="103"/>
      <c r="F5325" s="55"/>
      <c r="G5325" s="56"/>
    </row>
    <row r="5326" spans="1:7" ht="13.5" thickTop="1" x14ac:dyDescent="0.2">
      <c r="A5326" s="1130"/>
      <c r="B5326" s="1131"/>
      <c r="C5326" s="1131"/>
      <c r="D5326" s="57" t="s">
        <v>11</v>
      </c>
      <c r="E5326" s="1132" t="s">
        <v>12</v>
      </c>
      <c r="F5326" s="1132"/>
      <c r="G5326" s="1133"/>
    </row>
    <row r="5327" spans="1:7" x14ac:dyDescent="0.2">
      <c r="A5327" s="1134" t="s">
        <v>17</v>
      </c>
      <c r="B5327" s="1135"/>
      <c r="C5327" s="1135"/>
      <c r="D5327" s="39"/>
      <c r="E5327" s="1136"/>
      <c r="F5327" s="1137"/>
      <c r="G5327" s="1138"/>
    </row>
    <row r="5328" spans="1:7" x14ac:dyDescent="0.2">
      <c r="A5328" s="1134" t="s">
        <v>38</v>
      </c>
      <c r="B5328" s="1135"/>
      <c r="C5328" s="1135"/>
      <c r="D5328" s="73" t="s">
        <v>478</v>
      </c>
      <c r="E5328" s="1139" t="s">
        <v>142</v>
      </c>
      <c r="F5328" s="1139"/>
      <c r="G5328" s="1140"/>
    </row>
    <row r="5329" spans="1:7" ht="13.5" thickBot="1" x14ac:dyDescent="0.25">
      <c r="A5329" s="1141" t="s">
        <v>39</v>
      </c>
      <c r="B5329" s="1142"/>
      <c r="C5329" s="1142"/>
      <c r="D5329" s="91" t="s">
        <v>479</v>
      </c>
      <c r="E5329" s="1143" t="s">
        <v>0</v>
      </c>
      <c r="F5329" s="1143"/>
      <c r="G5329" s="1144"/>
    </row>
    <row r="5330" spans="1:7" ht="16.5" x14ac:dyDescent="0.25">
      <c r="A5330" s="1152" t="s">
        <v>29</v>
      </c>
      <c r="B5330" s="1153"/>
      <c r="C5330" s="1153"/>
      <c r="D5330" s="1153"/>
      <c r="E5330" s="1153"/>
      <c r="F5330" s="1153"/>
      <c r="G5330" s="1154"/>
    </row>
    <row r="5331" spans="1:7" x14ac:dyDescent="0.2">
      <c r="A5331" s="1155" t="s">
        <v>48</v>
      </c>
      <c r="B5331" s="1156"/>
      <c r="C5331" s="1156"/>
      <c r="D5331" s="1156"/>
      <c r="E5331" s="1156"/>
      <c r="F5331" s="1156"/>
      <c r="G5331" s="1157"/>
    </row>
    <row r="5332" spans="1:7" x14ac:dyDescent="0.2">
      <c r="A5332" s="1158" t="s">
        <v>49</v>
      </c>
      <c r="B5332" s="1159"/>
      <c r="C5332" s="1159"/>
      <c r="D5332" s="1159"/>
      <c r="E5332" s="1159"/>
      <c r="F5332" s="1159"/>
      <c r="G5332" s="1160"/>
    </row>
    <row r="5333" spans="1:7" x14ac:dyDescent="0.2">
      <c r="A5333" s="6"/>
      <c r="B5333" s="99"/>
      <c r="C5333" s="8"/>
      <c r="D5333" s="9"/>
      <c r="E5333" s="99"/>
      <c r="F5333" s="10"/>
      <c r="G5333" s="11" t="s">
        <v>20</v>
      </c>
    </row>
    <row r="5334" spans="1:7" x14ac:dyDescent="0.2">
      <c r="A5334" s="12" t="s">
        <v>1</v>
      </c>
      <c r="B5334" s="13"/>
      <c r="C5334" s="14" t="s">
        <v>36</v>
      </c>
      <c r="D5334" s="13"/>
      <c r="E5334" s="343" t="s">
        <v>4429</v>
      </c>
      <c r="F5334" s="98"/>
      <c r="G5334" s="344" t="s">
        <v>4361</v>
      </c>
    </row>
    <row r="5335" spans="1:7" x14ac:dyDescent="0.2">
      <c r="A5335" s="17" t="s">
        <v>8</v>
      </c>
      <c r="B5335" s="100"/>
      <c r="C5335" s="19"/>
      <c r="D5335" s="4"/>
      <c r="E5335" s="1145"/>
      <c r="F5335" s="1146"/>
      <c r="G5335" s="20"/>
    </row>
    <row r="5336" spans="1:7" x14ac:dyDescent="0.2">
      <c r="A5336" s="21" t="s">
        <v>37</v>
      </c>
      <c r="B5336" s="22"/>
      <c r="C5336" s="22"/>
      <c r="D5336" s="22"/>
      <c r="E5336" s="23" t="s">
        <v>46</v>
      </c>
      <c r="F5336" s="24"/>
      <c r="G5336" s="20" t="s">
        <v>50</v>
      </c>
    </row>
    <row r="5337" spans="1:7" x14ac:dyDescent="0.2">
      <c r="A5337" s="6"/>
      <c r="B5337" s="99"/>
      <c r="C5337" s="8"/>
      <c r="D5337" s="8"/>
      <c r="E5337" s="1147"/>
      <c r="F5337" s="1148"/>
      <c r="G5337" s="25"/>
    </row>
    <row r="5338" spans="1:7" ht="26.25" thickBot="1" x14ac:dyDescent="0.25">
      <c r="A5338" s="210" t="s">
        <v>47</v>
      </c>
      <c r="B5338" s="28" t="s">
        <v>23</v>
      </c>
      <c r="C5338" s="28" t="s">
        <v>34</v>
      </c>
      <c r="D5338" s="110" t="s">
        <v>53</v>
      </c>
      <c r="E5338" s="114" t="s">
        <v>54</v>
      </c>
      <c r="F5338" s="111" t="s">
        <v>55</v>
      </c>
      <c r="G5338" s="112" t="s">
        <v>35</v>
      </c>
    </row>
    <row r="5339" spans="1:7" ht="13.5" thickTop="1" x14ac:dyDescent="0.2">
      <c r="A5339" s="29"/>
      <c r="B5339" s="101"/>
      <c r="C5339" s="352"/>
      <c r="D5339" s="351" t="s">
        <v>433</v>
      </c>
      <c r="E5339" s="108"/>
      <c r="F5339" s="149"/>
      <c r="G5339" s="353" t="s">
        <v>8</v>
      </c>
    </row>
    <row r="5340" spans="1:7" x14ac:dyDescent="0.2">
      <c r="A5340" s="29">
        <v>1</v>
      </c>
      <c r="B5340" s="105"/>
      <c r="C5340" s="352" t="s">
        <v>149</v>
      </c>
      <c r="D5340" s="357" t="s">
        <v>4405</v>
      </c>
      <c r="E5340" s="102">
        <v>15</v>
      </c>
      <c r="F5340" s="384">
        <v>200</v>
      </c>
      <c r="G5340" s="353">
        <f>F5340*E5340</f>
        <v>3000</v>
      </c>
    </row>
    <row r="5341" spans="1:7" x14ac:dyDescent="0.2">
      <c r="A5341" s="29"/>
      <c r="B5341" s="105"/>
      <c r="C5341" s="352"/>
      <c r="D5341" s="357" t="s">
        <v>2515</v>
      </c>
      <c r="E5341" s="102"/>
      <c r="F5341" s="128"/>
      <c r="G5341" s="353" t="s">
        <v>8</v>
      </c>
    </row>
    <row r="5342" spans="1:7" x14ac:dyDescent="0.2">
      <c r="A5342" s="29">
        <v>2</v>
      </c>
      <c r="B5342" s="105"/>
      <c r="C5342" s="352" t="s">
        <v>149</v>
      </c>
      <c r="D5342" s="357" t="s">
        <v>2782</v>
      </c>
      <c r="E5342" s="102">
        <v>15</v>
      </c>
      <c r="F5342" s="128">
        <v>350</v>
      </c>
      <c r="G5342" s="353">
        <f t="shared" ref="G5342:G5361" si="73">F5342*E5342</f>
        <v>5250</v>
      </c>
    </row>
    <row r="5343" spans="1:7" x14ac:dyDescent="0.2">
      <c r="A5343" s="29">
        <v>3</v>
      </c>
      <c r="B5343" s="105"/>
      <c r="C5343" s="352" t="s">
        <v>149</v>
      </c>
      <c r="D5343" s="357" t="s">
        <v>4406</v>
      </c>
      <c r="E5343" s="102">
        <v>15</v>
      </c>
      <c r="F5343" s="128">
        <v>200</v>
      </c>
      <c r="G5343" s="353">
        <f t="shared" si="73"/>
        <v>3000</v>
      </c>
    </row>
    <row r="5344" spans="1:7" x14ac:dyDescent="0.2">
      <c r="A5344" s="29"/>
      <c r="B5344" s="105"/>
      <c r="C5344" s="352"/>
      <c r="D5344" s="357" t="s">
        <v>435</v>
      </c>
      <c r="E5344" s="102"/>
      <c r="F5344" s="69"/>
      <c r="G5344" s="353" t="s">
        <v>8</v>
      </c>
    </row>
    <row r="5345" spans="1:7" x14ac:dyDescent="0.2">
      <c r="A5345" s="29">
        <v>4</v>
      </c>
      <c r="B5345" s="151"/>
      <c r="C5345" s="352" t="s">
        <v>149</v>
      </c>
      <c r="D5345" s="357" t="s">
        <v>4407</v>
      </c>
      <c r="E5345" s="108">
        <v>15</v>
      </c>
      <c r="F5345" s="277">
        <v>200</v>
      </c>
      <c r="G5345" s="353">
        <f t="shared" si="73"/>
        <v>3000</v>
      </c>
    </row>
    <row r="5346" spans="1:7" x14ac:dyDescent="0.2">
      <c r="A5346" s="29">
        <v>5</v>
      </c>
      <c r="B5346" s="151"/>
      <c r="C5346" s="352" t="s">
        <v>149</v>
      </c>
      <c r="D5346" s="364" t="s">
        <v>2782</v>
      </c>
      <c r="E5346" s="108">
        <v>15</v>
      </c>
      <c r="F5346" s="277">
        <v>350</v>
      </c>
      <c r="G5346" s="353">
        <f t="shared" si="73"/>
        <v>5250</v>
      </c>
    </row>
    <row r="5347" spans="1:7" x14ac:dyDescent="0.2">
      <c r="A5347" s="29">
        <v>6</v>
      </c>
      <c r="B5347" s="101"/>
      <c r="C5347" s="352" t="s">
        <v>149</v>
      </c>
      <c r="D5347" s="364" t="s">
        <v>2776</v>
      </c>
      <c r="E5347" s="104">
        <v>15</v>
      </c>
      <c r="F5347" s="69">
        <v>200</v>
      </c>
      <c r="G5347" s="353">
        <f t="shared" si="73"/>
        <v>3000</v>
      </c>
    </row>
    <row r="5348" spans="1:7" x14ac:dyDescent="0.2">
      <c r="A5348" s="29"/>
      <c r="B5348" s="106"/>
      <c r="C5348" s="41"/>
      <c r="D5348" s="357" t="s">
        <v>436</v>
      </c>
      <c r="E5348" s="104"/>
      <c r="F5348" s="69"/>
      <c r="G5348" s="353" t="s">
        <v>8</v>
      </c>
    </row>
    <row r="5349" spans="1:7" x14ac:dyDescent="0.2">
      <c r="A5349" s="29">
        <v>7</v>
      </c>
      <c r="B5349" s="105"/>
      <c r="C5349" s="352" t="s">
        <v>149</v>
      </c>
      <c r="D5349" s="357" t="s">
        <v>4408</v>
      </c>
      <c r="E5349" s="108">
        <v>15</v>
      </c>
      <c r="F5349" s="278">
        <v>200</v>
      </c>
      <c r="G5349" s="353">
        <f t="shared" si="73"/>
        <v>3000</v>
      </c>
    </row>
    <row r="5350" spans="1:7" x14ac:dyDescent="0.2">
      <c r="A5350" s="29">
        <v>8</v>
      </c>
      <c r="B5350" s="107"/>
      <c r="C5350" s="352" t="s">
        <v>149</v>
      </c>
      <c r="D5350" s="357" t="s">
        <v>2782</v>
      </c>
      <c r="E5350" s="153">
        <v>15</v>
      </c>
      <c r="F5350" s="69">
        <v>350</v>
      </c>
      <c r="G5350" s="353">
        <f t="shared" si="73"/>
        <v>5250</v>
      </c>
    </row>
    <row r="5351" spans="1:7" x14ac:dyDescent="0.2">
      <c r="A5351" s="29">
        <v>9</v>
      </c>
      <c r="B5351" s="107"/>
      <c r="C5351" s="352" t="s">
        <v>149</v>
      </c>
      <c r="D5351" s="365" t="s">
        <v>4409</v>
      </c>
      <c r="E5351" s="153">
        <v>15</v>
      </c>
      <c r="F5351" s="69">
        <v>200</v>
      </c>
      <c r="G5351" s="353">
        <f t="shared" si="73"/>
        <v>3000</v>
      </c>
    </row>
    <row r="5352" spans="1:7" x14ac:dyDescent="0.2">
      <c r="A5352" s="29"/>
      <c r="B5352" s="101"/>
      <c r="C5352" s="41"/>
      <c r="D5352" s="365" t="s">
        <v>860</v>
      </c>
      <c r="E5352" s="108"/>
      <c r="F5352" s="432"/>
      <c r="G5352" s="353" t="s">
        <v>8</v>
      </c>
    </row>
    <row r="5353" spans="1:7" x14ac:dyDescent="0.2">
      <c r="A5353" s="29">
        <v>10</v>
      </c>
      <c r="B5353" s="101"/>
      <c r="C5353" s="352" t="s">
        <v>149</v>
      </c>
      <c r="D5353" s="364" t="s">
        <v>4410</v>
      </c>
      <c r="E5353" s="153">
        <v>15</v>
      </c>
      <c r="F5353" s="69">
        <v>200</v>
      </c>
      <c r="G5353" s="353">
        <f t="shared" si="73"/>
        <v>3000</v>
      </c>
    </row>
    <row r="5354" spans="1:7" x14ac:dyDescent="0.2">
      <c r="A5354" s="29"/>
      <c r="B5354" s="106"/>
      <c r="C5354" s="352"/>
      <c r="D5354" s="365" t="s">
        <v>971</v>
      </c>
      <c r="E5354" s="104"/>
      <c r="F5354" s="279"/>
      <c r="G5354" s="353" t="s">
        <v>8</v>
      </c>
    </row>
    <row r="5355" spans="1:7" x14ac:dyDescent="0.2">
      <c r="A5355" s="29">
        <v>11</v>
      </c>
      <c r="B5355" s="105"/>
      <c r="C5355" s="352" t="s">
        <v>149</v>
      </c>
      <c r="D5355" s="400" t="s">
        <v>2782</v>
      </c>
      <c r="E5355" s="104">
        <v>15</v>
      </c>
      <c r="F5355" s="279">
        <v>350</v>
      </c>
      <c r="G5355" s="353">
        <f t="shared" si="73"/>
        <v>5250</v>
      </c>
    </row>
    <row r="5356" spans="1:7" x14ac:dyDescent="0.2">
      <c r="A5356" s="29">
        <v>12</v>
      </c>
      <c r="B5356" s="105"/>
      <c r="C5356" s="352" t="s">
        <v>149</v>
      </c>
      <c r="D5356" s="365" t="s">
        <v>4411</v>
      </c>
      <c r="E5356" s="104">
        <v>15</v>
      </c>
      <c r="F5356" s="279">
        <v>200</v>
      </c>
      <c r="G5356" s="353">
        <f t="shared" si="73"/>
        <v>3000</v>
      </c>
    </row>
    <row r="5357" spans="1:7" x14ac:dyDescent="0.2">
      <c r="A5357" s="29"/>
      <c r="B5357" s="101"/>
      <c r="C5357" s="41"/>
      <c r="D5357" s="365" t="s">
        <v>861</v>
      </c>
      <c r="E5357" s="104"/>
      <c r="F5357" s="279"/>
      <c r="G5357" s="353" t="s">
        <v>8</v>
      </c>
    </row>
    <row r="5358" spans="1:7" x14ac:dyDescent="0.2">
      <c r="A5358" s="29">
        <v>13</v>
      </c>
      <c r="B5358" s="101"/>
      <c r="C5358" s="352" t="s">
        <v>149</v>
      </c>
      <c r="D5358" s="357" t="s">
        <v>4412</v>
      </c>
      <c r="E5358" s="104">
        <v>15</v>
      </c>
      <c r="F5358" s="279">
        <v>200</v>
      </c>
      <c r="G5358" s="353">
        <f t="shared" si="73"/>
        <v>3000</v>
      </c>
    </row>
    <row r="5359" spans="1:7" x14ac:dyDescent="0.2">
      <c r="A5359" s="29"/>
      <c r="B5359" s="101"/>
      <c r="C5359" s="41"/>
      <c r="D5359" s="357" t="s">
        <v>469</v>
      </c>
      <c r="E5359" s="104"/>
      <c r="F5359" s="279"/>
      <c r="G5359" s="353" t="s">
        <v>8</v>
      </c>
    </row>
    <row r="5360" spans="1:7" x14ac:dyDescent="0.2">
      <c r="A5360" s="29">
        <v>14</v>
      </c>
      <c r="B5360" s="101"/>
      <c r="C5360" s="352" t="s">
        <v>149</v>
      </c>
      <c r="D5360" s="365" t="s">
        <v>2782</v>
      </c>
      <c r="E5360" s="104">
        <v>15</v>
      </c>
      <c r="F5360" s="279">
        <v>350</v>
      </c>
      <c r="G5360" s="353">
        <f t="shared" si="73"/>
        <v>5250</v>
      </c>
    </row>
    <row r="5361" spans="1:7" x14ac:dyDescent="0.2">
      <c r="A5361" s="29">
        <v>15</v>
      </c>
      <c r="B5361" s="101"/>
      <c r="C5361" s="352" t="s">
        <v>149</v>
      </c>
      <c r="D5361" s="365" t="s">
        <v>4413</v>
      </c>
      <c r="E5361" s="104">
        <v>15</v>
      </c>
      <c r="F5361" s="279">
        <v>200</v>
      </c>
      <c r="G5361" s="353">
        <f t="shared" si="73"/>
        <v>3000</v>
      </c>
    </row>
    <row r="5362" spans="1:7" x14ac:dyDescent="0.2">
      <c r="A5362" s="29"/>
      <c r="B5362" s="101"/>
      <c r="C5362" s="41"/>
      <c r="D5362" s="365"/>
      <c r="E5362" s="104"/>
      <c r="F5362" s="279"/>
      <c r="G5362" s="353"/>
    </row>
    <row r="5363" spans="1:7" x14ac:dyDescent="0.2">
      <c r="A5363" s="29"/>
      <c r="B5363" s="101"/>
      <c r="C5363" s="352"/>
      <c r="D5363" s="365"/>
      <c r="E5363" s="104"/>
      <c r="F5363" s="279"/>
      <c r="G5363" s="353"/>
    </row>
    <row r="5364" spans="1:7" x14ac:dyDescent="0.2">
      <c r="A5364" s="29"/>
      <c r="B5364" s="101"/>
      <c r="C5364" s="41"/>
      <c r="D5364" s="365"/>
      <c r="E5364" s="104"/>
      <c r="F5364" s="279"/>
      <c r="G5364" s="353"/>
    </row>
    <row r="5365" spans="1:7" x14ac:dyDescent="0.2">
      <c r="A5365" s="29"/>
      <c r="B5365" s="101"/>
      <c r="C5365" s="352"/>
      <c r="D5365" s="357"/>
      <c r="E5365" s="108"/>
      <c r="F5365" s="69"/>
      <c r="G5365" s="353"/>
    </row>
    <row r="5366" spans="1:7" x14ac:dyDescent="0.2">
      <c r="A5366" s="29"/>
      <c r="B5366" s="101"/>
      <c r="C5366" s="41"/>
      <c r="D5366" s="364"/>
      <c r="E5366" s="153"/>
      <c r="F5366" s="69"/>
      <c r="G5366" s="353"/>
    </row>
    <row r="5367" spans="1:7" x14ac:dyDescent="0.2">
      <c r="A5367" s="29"/>
      <c r="B5367" s="101"/>
      <c r="C5367" s="352"/>
      <c r="D5367" s="400"/>
      <c r="E5367" s="102"/>
      <c r="F5367" s="69"/>
      <c r="G5367" s="353"/>
    </row>
    <row r="5368" spans="1:7" x14ac:dyDescent="0.2">
      <c r="A5368" s="29"/>
      <c r="B5368" s="101"/>
      <c r="C5368" s="31"/>
      <c r="D5368" s="400"/>
      <c r="E5368" s="131"/>
      <c r="F5368" s="280"/>
      <c r="G5368" s="353"/>
    </row>
    <row r="5369" spans="1:7" x14ac:dyDescent="0.2">
      <c r="A5369" s="29"/>
      <c r="B5369" s="101"/>
      <c r="C5369" s="352"/>
      <c r="D5369" s="406"/>
      <c r="E5369" s="108"/>
      <c r="F5369" s="276"/>
      <c r="G5369" s="353"/>
    </row>
    <row r="5370" spans="1:7" x14ac:dyDescent="0.2">
      <c r="A5370" s="29"/>
      <c r="B5370" s="101"/>
      <c r="C5370" s="41"/>
      <c r="D5370" s="364"/>
      <c r="E5370" s="108"/>
      <c r="F5370" s="276"/>
      <c r="G5370" s="353"/>
    </row>
    <row r="5371" spans="1:7" x14ac:dyDescent="0.2">
      <c r="A5371" s="29"/>
      <c r="B5371" s="101"/>
      <c r="C5371" s="352"/>
      <c r="D5371" s="364"/>
      <c r="E5371" s="108"/>
      <c r="F5371" s="149"/>
      <c r="G5371" s="353"/>
    </row>
    <row r="5372" spans="1:7" x14ac:dyDescent="0.2">
      <c r="A5372" s="61"/>
      <c r="B5372" s="101"/>
      <c r="C5372" s="41"/>
      <c r="D5372" s="364"/>
      <c r="E5372" s="108"/>
      <c r="F5372" s="149"/>
      <c r="G5372" s="353"/>
    </row>
    <row r="5373" spans="1:7" ht="13.5" thickBot="1" x14ac:dyDescent="0.25">
      <c r="A5373" s="212"/>
      <c r="B5373" s="132"/>
      <c r="C5373" s="115"/>
      <c r="D5373" s="115"/>
      <c r="E5373" s="132"/>
      <c r="F5373" s="49" t="s">
        <v>15</v>
      </c>
      <c r="G5373" s="213">
        <f>SUM(G5340:G5372)</f>
        <v>56250</v>
      </c>
    </row>
    <row r="5374" spans="1:7" ht="13.5" thickTop="1" x14ac:dyDescent="0.2">
      <c r="A5374" s="1149" t="s">
        <v>4414</v>
      </c>
      <c r="B5374" s="1150"/>
      <c r="C5374" s="1150"/>
      <c r="D5374" s="1150"/>
      <c r="E5374" s="1150"/>
      <c r="F5374" s="1150"/>
      <c r="G5374" s="1151"/>
    </row>
    <row r="5375" spans="1:7" ht="13.5" thickBot="1" x14ac:dyDescent="0.25">
      <c r="A5375" s="52"/>
      <c r="B5375" s="103"/>
      <c r="C5375" s="355" t="s">
        <v>4415</v>
      </c>
      <c r="D5375" s="54"/>
      <c r="E5375" s="103"/>
      <c r="F5375" s="55"/>
      <c r="G5375" s="56"/>
    </row>
    <row r="5376" spans="1:7" ht="13.5" thickTop="1" x14ac:dyDescent="0.2">
      <c r="A5376" s="1130"/>
      <c r="B5376" s="1131"/>
      <c r="C5376" s="1131"/>
      <c r="D5376" s="57" t="s">
        <v>11</v>
      </c>
      <c r="E5376" s="1132" t="s">
        <v>12</v>
      </c>
      <c r="F5376" s="1132"/>
      <c r="G5376" s="1133"/>
    </row>
    <row r="5377" spans="1:7" x14ac:dyDescent="0.2">
      <c r="A5377" s="1134" t="s">
        <v>17</v>
      </c>
      <c r="B5377" s="1135"/>
      <c r="C5377" s="1135"/>
      <c r="D5377" s="39"/>
      <c r="E5377" s="1136"/>
      <c r="F5377" s="1137"/>
      <c r="G5377" s="1138"/>
    </row>
    <row r="5378" spans="1:7" x14ac:dyDescent="0.2">
      <c r="A5378" s="1134" t="s">
        <v>38</v>
      </c>
      <c r="B5378" s="1135"/>
      <c r="C5378" s="1135"/>
      <c r="D5378" s="73" t="s">
        <v>478</v>
      </c>
      <c r="E5378" s="1139" t="s">
        <v>142</v>
      </c>
      <c r="F5378" s="1139"/>
      <c r="G5378" s="1140"/>
    </row>
    <row r="5379" spans="1:7" ht="13.5" thickBot="1" x14ac:dyDescent="0.25">
      <c r="A5379" s="1141" t="s">
        <v>39</v>
      </c>
      <c r="B5379" s="1142"/>
      <c r="C5379" s="1142"/>
      <c r="D5379" s="91" t="s">
        <v>479</v>
      </c>
      <c r="E5379" s="1143" t="s">
        <v>0</v>
      </c>
      <c r="F5379" s="1143"/>
      <c r="G5379" s="1144"/>
    </row>
    <row r="5380" spans="1:7" ht="16.5" x14ac:dyDescent="0.25">
      <c r="A5380" s="1152" t="s">
        <v>29</v>
      </c>
      <c r="B5380" s="1153"/>
      <c r="C5380" s="1153"/>
      <c r="D5380" s="1153"/>
      <c r="E5380" s="1153"/>
      <c r="F5380" s="1153"/>
      <c r="G5380" s="1154"/>
    </row>
    <row r="5381" spans="1:7" x14ac:dyDescent="0.2">
      <c r="A5381" s="1155" t="s">
        <v>48</v>
      </c>
      <c r="B5381" s="1156"/>
      <c r="C5381" s="1156"/>
      <c r="D5381" s="1156"/>
      <c r="E5381" s="1156"/>
      <c r="F5381" s="1156"/>
      <c r="G5381" s="1157"/>
    </row>
    <row r="5382" spans="1:7" x14ac:dyDescent="0.2">
      <c r="A5382" s="1158" t="s">
        <v>49</v>
      </c>
      <c r="B5382" s="1159"/>
      <c r="C5382" s="1159"/>
      <c r="D5382" s="1159"/>
      <c r="E5382" s="1159"/>
      <c r="F5382" s="1159"/>
      <c r="G5382" s="1160"/>
    </row>
    <row r="5383" spans="1:7" x14ac:dyDescent="0.2">
      <c r="A5383" s="6"/>
      <c r="B5383" s="99"/>
      <c r="C5383" s="8"/>
      <c r="D5383" s="9"/>
      <c r="E5383" s="99"/>
      <c r="F5383" s="10"/>
      <c r="G5383" s="11" t="s">
        <v>20</v>
      </c>
    </row>
    <row r="5384" spans="1:7" x14ac:dyDescent="0.2">
      <c r="A5384" s="12" t="s">
        <v>1</v>
      </c>
      <c r="B5384" s="13"/>
      <c r="C5384" s="14" t="s">
        <v>36</v>
      </c>
      <c r="D5384" s="13"/>
      <c r="E5384" s="343" t="s">
        <v>4431</v>
      </c>
      <c r="F5384" s="98"/>
      <c r="G5384" s="344" t="s">
        <v>4361</v>
      </c>
    </row>
    <row r="5385" spans="1:7" x14ac:dyDescent="0.2">
      <c r="A5385" s="17" t="s">
        <v>8</v>
      </c>
      <c r="B5385" s="100"/>
      <c r="C5385" s="19"/>
      <c r="D5385" s="4"/>
      <c r="E5385" s="1145"/>
      <c r="F5385" s="1146"/>
      <c r="G5385" s="20"/>
    </row>
    <row r="5386" spans="1:7" x14ac:dyDescent="0.2">
      <c r="A5386" s="21" t="s">
        <v>37</v>
      </c>
      <c r="B5386" s="22"/>
      <c r="C5386" s="22"/>
      <c r="D5386" s="22"/>
      <c r="E5386" s="23" t="s">
        <v>46</v>
      </c>
      <c r="F5386" s="24"/>
      <c r="G5386" s="20" t="s">
        <v>50</v>
      </c>
    </row>
    <row r="5387" spans="1:7" x14ac:dyDescent="0.2">
      <c r="A5387" s="6"/>
      <c r="B5387" s="99"/>
      <c r="C5387" s="8"/>
      <c r="D5387" s="8"/>
      <c r="E5387" s="1147"/>
      <c r="F5387" s="1148"/>
      <c r="G5387" s="25"/>
    </row>
    <row r="5388" spans="1:7" ht="26.25" thickBot="1" x14ac:dyDescent="0.25">
      <c r="A5388" s="210" t="s">
        <v>47</v>
      </c>
      <c r="B5388" s="28" t="s">
        <v>23</v>
      </c>
      <c r="C5388" s="28" t="s">
        <v>34</v>
      </c>
      <c r="D5388" s="110" t="s">
        <v>53</v>
      </c>
      <c r="E5388" s="114" t="s">
        <v>54</v>
      </c>
      <c r="F5388" s="111" t="s">
        <v>55</v>
      </c>
      <c r="G5388" s="112" t="s">
        <v>35</v>
      </c>
    </row>
    <row r="5389" spans="1:7" ht="13.5" thickTop="1" x14ac:dyDescent="0.2">
      <c r="A5389" s="29">
        <v>1</v>
      </c>
      <c r="B5389" s="101"/>
      <c r="C5389" s="352" t="s">
        <v>149</v>
      </c>
      <c r="D5389" s="351" t="s">
        <v>708</v>
      </c>
      <c r="E5389" s="108">
        <v>34</v>
      </c>
      <c r="F5389" s="149">
        <v>200</v>
      </c>
      <c r="G5389" s="353">
        <f>F5389*E5389</f>
        <v>6800</v>
      </c>
    </row>
    <row r="5390" spans="1:7" x14ac:dyDescent="0.2">
      <c r="A5390" s="29"/>
      <c r="B5390" s="105"/>
      <c r="C5390" s="352"/>
      <c r="D5390" s="357" t="s">
        <v>415</v>
      </c>
      <c r="E5390" s="102"/>
      <c r="F5390" s="384"/>
      <c r="G5390" s="353"/>
    </row>
    <row r="5391" spans="1:7" x14ac:dyDescent="0.2">
      <c r="A5391" s="29">
        <v>2</v>
      </c>
      <c r="B5391" s="105"/>
      <c r="C5391" s="352" t="s">
        <v>149</v>
      </c>
      <c r="D5391" s="357" t="s">
        <v>416</v>
      </c>
      <c r="E5391" s="102">
        <v>34</v>
      </c>
      <c r="F5391" s="128">
        <v>350</v>
      </c>
      <c r="G5391" s="353">
        <f t="shared" ref="G5391:G5393" si="74">F5391*E5391</f>
        <v>11900</v>
      </c>
    </row>
    <row r="5392" spans="1:7" x14ac:dyDescent="0.2">
      <c r="A5392" s="29"/>
      <c r="B5392" s="105"/>
      <c r="C5392" s="352"/>
      <c r="D5392" s="357" t="s">
        <v>358</v>
      </c>
      <c r="E5392" s="102"/>
      <c r="F5392" s="128"/>
      <c r="G5392" s="353"/>
    </row>
    <row r="5393" spans="1:7" x14ac:dyDescent="0.2">
      <c r="A5393" s="29">
        <v>3</v>
      </c>
      <c r="B5393" s="105"/>
      <c r="C5393" s="352" t="s">
        <v>149</v>
      </c>
      <c r="D5393" s="357" t="s">
        <v>2780</v>
      </c>
      <c r="E5393" s="102">
        <v>34</v>
      </c>
      <c r="F5393" s="128">
        <v>200</v>
      </c>
      <c r="G5393" s="353">
        <f t="shared" si="74"/>
        <v>6800</v>
      </c>
    </row>
    <row r="5394" spans="1:7" x14ac:dyDescent="0.2">
      <c r="A5394" s="29"/>
      <c r="B5394" s="105"/>
      <c r="C5394" s="352"/>
      <c r="D5394" s="357" t="s">
        <v>415</v>
      </c>
      <c r="E5394" s="102"/>
      <c r="F5394" s="69"/>
      <c r="G5394" s="353"/>
    </row>
    <row r="5395" spans="1:7" x14ac:dyDescent="0.2">
      <c r="A5395" s="29"/>
      <c r="B5395" s="151"/>
      <c r="C5395" s="352"/>
      <c r="D5395" s="357"/>
      <c r="E5395" s="108"/>
      <c r="F5395" s="277"/>
      <c r="G5395" s="353"/>
    </row>
    <row r="5396" spans="1:7" x14ac:dyDescent="0.2">
      <c r="A5396" s="29"/>
      <c r="B5396" s="151"/>
      <c r="C5396" s="352"/>
      <c r="D5396" s="364"/>
      <c r="E5396" s="108"/>
      <c r="F5396" s="277"/>
      <c r="G5396" s="353"/>
    </row>
    <row r="5397" spans="1:7" x14ac:dyDescent="0.2">
      <c r="A5397" s="29"/>
      <c r="B5397" s="101"/>
      <c r="C5397" s="352"/>
      <c r="D5397" s="364"/>
      <c r="E5397" s="104"/>
      <c r="F5397" s="69"/>
      <c r="G5397" s="353"/>
    </row>
    <row r="5398" spans="1:7" x14ac:dyDescent="0.2">
      <c r="A5398" s="29"/>
      <c r="B5398" s="106"/>
      <c r="C5398" s="41"/>
      <c r="D5398" s="357"/>
      <c r="E5398" s="104"/>
      <c r="F5398" s="69"/>
      <c r="G5398" s="353"/>
    </row>
    <row r="5399" spans="1:7" x14ac:dyDescent="0.2">
      <c r="A5399" s="29"/>
      <c r="B5399" s="105"/>
      <c r="C5399" s="352"/>
      <c r="D5399" s="357"/>
      <c r="E5399" s="108"/>
      <c r="F5399" s="278"/>
      <c r="G5399" s="353"/>
    </row>
    <row r="5400" spans="1:7" x14ac:dyDescent="0.2">
      <c r="A5400" s="29"/>
      <c r="B5400" s="107"/>
      <c r="C5400" s="352"/>
      <c r="D5400" s="357"/>
      <c r="E5400" s="153"/>
      <c r="F5400" s="69"/>
      <c r="G5400" s="353"/>
    </row>
    <row r="5401" spans="1:7" x14ac:dyDescent="0.2">
      <c r="A5401" s="29"/>
      <c r="B5401" s="107"/>
      <c r="C5401" s="352"/>
      <c r="D5401" s="365"/>
      <c r="E5401" s="153"/>
      <c r="F5401" s="69"/>
      <c r="G5401" s="353"/>
    </row>
    <row r="5402" spans="1:7" x14ac:dyDescent="0.2">
      <c r="A5402" s="29"/>
      <c r="B5402" s="101"/>
      <c r="C5402" s="41"/>
      <c r="D5402" s="365"/>
      <c r="E5402" s="108"/>
      <c r="F5402" s="432"/>
      <c r="G5402" s="353"/>
    </row>
    <row r="5403" spans="1:7" x14ac:dyDescent="0.2">
      <c r="A5403" s="29"/>
      <c r="B5403" s="101"/>
      <c r="C5403" s="352"/>
      <c r="D5403" s="364"/>
      <c r="E5403" s="153"/>
      <c r="F5403" s="69"/>
      <c r="G5403" s="353"/>
    </row>
    <row r="5404" spans="1:7" x14ac:dyDescent="0.2">
      <c r="A5404" s="29"/>
      <c r="B5404" s="106"/>
      <c r="C5404" s="352"/>
      <c r="D5404" s="365"/>
      <c r="E5404" s="104"/>
      <c r="F5404" s="279"/>
      <c r="G5404" s="353"/>
    </row>
    <row r="5405" spans="1:7" x14ac:dyDescent="0.2">
      <c r="A5405" s="29"/>
      <c r="B5405" s="105"/>
      <c r="C5405" s="352"/>
      <c r="D5405" s="400"/>
      <c r="E5405" s="104"/>
      <c r="F5405" s="279"/>
      <c r="G5405" s="353"/>
    </row>
    <row r="5406" spans="1:7" x14ac:dyDescent="0.2">
      <c r="A5406" s="29"/>
      <c r="B5406" s="105"/>
      <c r="C5406" s="352"/>
      <c r="D5406" s="365"/>
      <c r="E5406" s="104"/>
      <c r="F5406" s="279"/>
      <c r="G5406" s="353"/>
    </row>
    <row r="5407" spans="1:7" x14ac:dyDescent="0.2">
      <c r="A5407" s="29"/>
      <c r="B5407" s="101"/>
      <c r="C5407" s="41"/>
      <c r="D5407" s="365"/>
      <c r="E5407" s="104"/>
      <c r="F5407" s="279"/>
      <c r="G5407" s="353"/>
    </row>
    <row r="5408" spans="1:7" x14ac:dyDescent="0.2">
      <c r="A5408" s="29"/>
      <c r="B5408" s="101"/>
      <c r="C5408" s="352"/>
      <c r="D5408" s="357"/>
      <c r="E5408" s="104"/>
      <c r="F5408" s="279"/>
      <c r="G5408" s="353"/>
    </row>
    <row r="5409" spans="1:7" x14ac:dyDescent="0.2">
      <c r="A5409" s="29"/>
      <c r="B5409" s="101"/>
      <c r="C5409" s="41"/>
      <c r="D5409" s="357"/>
      <c r="E5409" s="104"/>
      <c r="F5409" s="279"/>
      <c r="G5409" s="353"/>
    </row>
    <row r="5410" spans="1:7" x14ac:dyDescent="0.2">
      <c r="A5410" s="29"/>
      <c r="B5410" s="101"/>
      <c r="C5410" s="352"/>
      <c r="D5410" s="365"/>
      <c r="E5410" s="104"/>
      <c r="F5410" s="279"/>
      <c r="G5410" s="353"/>
    </row>
    <row r="5411" spans="1:7" x14ac:dyDescent="0.2">
      <c r="A5411" s="29"/>
      <c r="B5411" s="101"/>
      <c r="C5411" s="352"/>
      <c r="D5411" s="365"/>
      <c r="E5411" s="104"/>
      <c r="F5411" s="279"/>
      <c r="G5411" s="353"/>
    </row>
    <row r="5412" spans="1:7" x14ac:dyDescent="0.2">
      <c r="A5412" s="29"/>
      <c r="B5412" s="101"/>
      <c r="C5412" s="41"/>
      <c r="D5412" s="365"/>
      <c r="E5412" s="104"/>
      <c r="F5412" s="279"/>
      <c r="G5412" s="353"/>
    </row>
    <row r="5413" spans="1:7" x14ac:dyDescent="0.2">
      <c r="A5413" s="29"/>
      <c r="B5413" s="101"/>
      <c r="C5413" s="352"/>
      <c r="D5413" s="365"/>
      <c r="E5413" s="104"/>
      <c r="F5413" s="279"/>
      <c r="G5413" s="353"/>
    </row>
    <row r="5414" spans="1:7" x14ac:dyDescent="0.2">
      <c r="A5414" s="29"/>
      <c r="B5414" s="101"/>
      <c r="C5414" s="41"/>
      <c r="D5414" s="365"/>
      <c r="E5414" s="104"/>
      <c r="F5414" s="279"/>
      <c r="G5414" s="353"/>
    </row>
    <row r="5415" spans="1:7" x14ac:dyDescent="0.2">
      <c r="A5415" s="29"/>
      <c r="B5415" s="101"/>
      <c r="C5415" s="352"/>
      <c r="D5415" s="357"/>
      <c r="E5415" s="108"/>
      <c r="F5415" s="69"/>
      <c r="G5415" s="353"/>
    </row>
    <row r="5416" spans="1:7" x14ac:dyDescent="0.2">
      <c r="A5416" s="29"/>
      <c r="B5416" s="101"/>
      <c r="C5416" s="41"/>
      <c r="D5416" s="364"/>
      <c r="E5416" s="153"/>
      <c r="F5416" s="69"/>
      <c r="G5416" s="353"/>
    </row>
    <row r="5417" spans="1:7" x14ac:dyDescent="0.2">
      <c r="A5417" s="29"/>
      <c r="B5417" s="101"/>
      <c r="C5417" s="352"/>
      <c r="D5417" s="400"/>
      <c r="E5417" s="102"/>
      <c r="F5417" s="69"/>
      <c r="G5417" s="353"/>
    </row>
    <row r="5418" spans="1:7" x14ac:dyDescent="0.2">
      <c r="A5418" s="29"/>
      <c r="B5418" s="101"/>
      <c r="C5418" s="31"/>
      <c r="D5418" s="400"/>
      <c r="E5418" s="131"/>
      <c r="F5418" s="280"/>
      <c r="G5418" s="353"/>
    </row>
    <row r="5419" spans="1:7" x14ac:dyDescent="0.2">
      <c r="A5419" s="29"/>
      <c r="B5419" s="101"/>
      <c r="C5419" s="352"/>
      <c r="D5419" s="406"/>
      <c r="E5419" s="108"/>
      <c r="F5419" s="276"/>
      <c r="G5419" s="353"/>
    </row>
    <row r="5420" spans="1:7" x14ac:dyDescent="0.2">
      <c r="A5420" s="29"/>
      <c r="B5420" s="101"/>
      <c r="C5420" s="41"/>
      <c r="D5420" s="364"/>
      <c r="E5420" s="108"/>
      <c r="F5420" s="276"/>
      <c r="G5420" s="353"/>
    </row>
    <row r="5421" spans="1:7" x14ac:dyDescent="0.2">
      <c r="A5421" s="29"/>
      <c r="B5421" s="101"/>
      <c r="C5421" s="352"/>
      <c r="D5421" s="364"/>
      <c r="E5421" s="108"/>
      <c r="F5421" s="149"/>
      <c r="G5421" s="353"/>
    </row>
    <row r="5422" spans="1:7" x14ac:dyDescent="0.2">
      <c r="A5422" s="61"/>
      <c r="B5422" s="101"/>
      <c r="C5422" s="41"/>
      <c r="D5422" s="364"/>
      <c r="E5422" s="108"/>
      <c r="F5422" s="149"/>
      <c r="G5422" s="353"/>
    </row>
    <row r="5423" spans="1:7" ht="13.5" thickBot="1" x14ac:dyDescent="0.25">
      <c r="A5423" s="212"/>
      <c r="B5423" s="132"/>
      <c r="C5423" s="115"/>
      <c r="D5423" s="115"/>
      <c r="E5423" s="132"/>
      <c r="F5423" s="49" t="s">
        <v>15</v>
      </c>
      <c r="G5423" s="213">
        <f>SUM(G5389:G5422)</f>
        <v>25500</v>
      </c>
    </row>
    <row r="5424" spans="1:7" ht="13.5" thickTop="1" x14ac:dyDescent="0.2">
      <c r="A5424" s="1149" t="s">
        <v>4421</v>
      </c>
      <c r="B5424" s="1150"/>
      <c r="C5424" s="1150"/>
      <c r="D5424" s="1150"/>
      <c r="E5424" s="1150"/>
      <c r="F5424" s="1150"/>
      <c r="G5424" s="1151"/>
    </row>
    <row r="5425" spans="1:7" ht="13.5" thickBot="1" x14ac:dyDescent="0.25">
      <c r="A5425" s="52"/>
      <c r="B5425" s="103"/>
      <c r="C5425" s="355" t="s">
        <v>8</v>
      </c>
      <c r="D5425" s="54"/>
      <c r="E5425" s="103"/>
      <c r="F5425" s="55"/>
      <c r="G5425" s="56"/>
    </row>
    <row r="5426" spans="1:7" ht="13.5" thickTop="1" x14ac:dyDescent="0.2">
      <c r="A5426" s="1130"/>
      <c r="B5426" s="1131"/>
      <c r="C5426" s="1131"/>
      <c r="D5426" s="57" t="s">
        <v>11</v>
      </c>
      <c r="E5426" s="1132" t="s">
        <v>12</v>
      </c>
      <c r="F5426" s="1132"/>
      <c r="G5426" s="1133"/>
    </row>
    <row r="5427" spans="1:7" x14ac:dyDescent="0.2">
      <c r="A5427" s="1134" t="s">
        <v>17</v>
      </c>
      <c r="B5427" s="1135"/>
      <c r="C5427" s="1135"/>
      <c r="D5427" s="39"/>
      <c r="E5427" s="1136"/>
      <c r="F5427" s="1137"/>
      <c r="G5427" s="1138"/>
    </row>
    <row r="5428" spans="1:7" x14ac:dyDescent="0.2">
      <c r="A5428" s="1134" t="s">
        <v>38</v>
      </c>
      <c r="B5428" s="1135"/>
      <c r="C5428" s="1135"/>
      <c r="D5428" s="73" t="s">
        <v>478</v>
      </c>
      <c r="E5428" s="1139" t="s">
        <v>142</v>
      </c>
      <c r="F5428" s="1139"/>
      <c r="G5428" s="1140"/>
    </row>
    <row r="5429" spans="1:7" ht="13.5" thickBot="1" x14ac:dyDescent="0.25">
      <c r="A5429" s="1141" t="s">
        <v>39</v>
      </c>
      <c r="B5429" s="1142"/>
      <c r="C5429" s="1142"/>
      <c r="D5429" s="91" t="s">
        <v>479</v>
      </c>
      <c r="E5429" s="1143" t="s">
        <v>0</v>
      </c>
      <c r="F5429" s="1143"/>
      <c r="G5429" s="1144"/>
    </row>
    <row r="5430" spans="1:7" ht="16.5" x14ac:dyDescent="0.25">
      <c r="A5430" s="1152" t="s">
        <v>29</v>
      </c>
      <c r="B5430" s="1153"/>
      <c r="C5430" s="1153"/>
      <c r="D5430" s="1153"/>
      <c r="E5430" s="1153"/>
      <c r="F5430" s="1153"/>
      <c r="G5430" s="1154"/>
    </row>
    <row r="5431" spans="1:7" x14ac:dyDescent="0.2">
      <c r="A5431" s="1155" t="s">
        <v>48</v>
      </c>
      <c r="B5431" s="1156"/>
      <c r="C5431" s="1156"/>
      <c r="D5431" s="1156"/>
      <c r="E5431" s="1156"/>
      <c r="F5431" s="1156"/>
      <c r="G5431" s="1157"/>
    </row>
    <row r="5432" spans="1:7" x14ac:dyDescent="0.2">
      <c r="A5432" s="1183" t="s">
        <v>49</v>
      </c>
      <c r="B5432" s="1184"/>
      <c r="C5432" s="1184"/>
      <c r="D5432" s="1184"/>
      <c r="E5432" s="1184"/>
      <c r="F5432" s="1184"/>
      <c r="G5432" s="1185"/>
    </row>
    <row r="5433" spans="1:7" x14ac:dyDescent="0.2">
      <c r="A5433" s="368"/>
      <c r="B5433" s="369"/>
      <c r="C5433" s="370"/>
      <c r="D5433" s="371"/>
      <c r="E5433" s="369"/>
      <c r="F5433" s="372"/>
      <c r="G5433" s="373" t="s">
        <v>411</v>
      </c>
    </row>
    <row r="5434" spans="1:7" x14ac:dyDescent="0.2">
      <c r="A5434" s="374" t="s">
        <v>1</v>
      </c>
      <c r="B5434" s="375"/>
      <c r="C5434" s="14" t="s">
        <v>36</v>
      </c>
      <c r="D5434" s="375"/>
      <c r="E5434" s="343" t="s">
        <v>4620</v>
      </c>
      <c r="F5434" s="376"/>
      <c r="G5434" s="344" t="s">
        <v>4497</v>
      </c>
    </row>
    <row r="5435" spans="1:7" x14ac:dyDescent="0.2">
      <c r="A5435" s="342" t="s">
        <v>8</v>
      </c>
      <c r="B5435" s="377"/>
      <c r="C5435" s="19"/>
      <c r="D5435" s="367"/>
      <c r="E5435" s="1167"/>
      <c r="F5435" s="1168"/>
      <c r="G5435" s="378"/>
    </row>
    <row r="5436" spans="1:7" x14ac:dyDescent="0.2">
      <c r="A5436" s="354" t="s">
        <v>37</v>
      </c>
      <c r="B5436" s="358"/>
      <c r="C5436" s="358"/>
      <c r="D5436" s="358"/>
      <c r="E5436" s="379" t="s">
        <v>46</v>
      </c>
      <c r="F5436" s="380"/>
      <c r="G5436" s="378" t="s">
        <v>50</v>
      </c>
    </row>
    <row r="5437" spans="1:7" x14ac:dyDescent="0.2">
      <c r="A5437" s="368"/>
      <c r="B5437" s="369"/>
      <c r="C5437" s="370"/>
      <c r="D5437" s="370"/>
      <c r="E5437" s="1169"/>
      <c r="F5437" s="1170"/>
      <c r="G5437" s="381"/>
    </row>
    <row r="5438" spans="1:7" ht="26.25" thickBot="1" x14ac:dyDescent="0.25">
      <c r="A5438" s="210" t="s">
        <v>47</v>
      </c>
      <c r="B5438" s="28" t="s">
        <v>23</v>
      </c>
      <c r="C5438" s="28" t="s">
        <v>34</v>
      </c>
      <c r="D5438" s="110" t="s">
        <v>53</v>
      </c>
      <c r="E5438" s="114" t="s">
        <v>54</v>
      </c>
      <c r="F5438" s="111" t="s">
        <v>55</v>
      </c>
      <c r="G5438" s="112" t="s">
        <v>35</v>
      </c>
    </row>
    <row r="5439" spans="1:7" ht="13.5" thickTop="1" x14ac:dyDescent="0.2">
      <c r="A5439" s="345">
        <v>1</v>
      </c>
      <c r="B5439" s="389"/>
      <c r="C5439" s="352" t="s">
        <v>300</v>
      </c>
      <c r="D5439" s="576" t="s">
        <v>2649</v>
      </c>
      <c r="E5439" s="751">
        <v>40</v>
      </c>
      <c r="F5439" s="432">
        <v>7000</v>
      </c>
      <c r="G5439" s="353">
        <f>F5439*E5439</f>
        <v>280000</v>
      </c>
    </row>
    <row r="5440" spans="1:7" x14ac:dyDescent="0.2">
      <c r="A5440" s="345" t="s">
        <v>8</v>
      </c>
      <c r="B5440" s="389"/>
      <c r="C5440" s="352"/>
      <c r="D5440" s="762" t="s">
        <v>795</v>
      </c>
      <c r="E5440" s="751"/>
      <c r="F5440" s="432"/>
      <c r="G5440" s="353" t="s">
        <v>8</v>
      </c>
    </row>
    <row r="5441" spans="1:7" x14ac:dyDescent="0.2">
      <c r="A5441" s="345"/>
      <c r="B5441" s="389"/>
      <c r="C5441" s="352"/>
      <c r="D5441" s="762" t="s">
        <v>4225</v>
      </c>
      <c r="E5441" s="388"/>
      <c r="F5441" s="560"/>
      <c r="G5441" s="353"/>
    </row>
    <row r="5442" spans="1:7" x14ac:dyDescent="0.2">
      <c r="A5442" s="345"/>
      <c r="B5442" s="869"/>
      <c r="C5442" s="656"/>
      <c r="D5442" s="762"/>
      <c r="E5442" s="758"/>
      <c r="F5442" s="759"/>
      <c r="G5442" s="353"/>
    </row>
    <row r="5443" spans="1:7" x14ac:dyDescent="0.2">
      <c r="A5443" s="345"/>
      <c r="B5443" s="389"/>
      <c r="C5443" s="352" t="s">
        <v>150</v>
      </c>
      <c r="D5443" s="338" t="s">
        <v>433</v>
      </c>
      <c r="E5443" s="390"/>
      <c r="F5443" s="432"/>
      <c r="G5443" s="353"/>
    </row>
    <row r="5444" spans="1:7" x14ac:dyDescent="0.2">
      <c r="A5444" s="345"/>
      <c r="B5444" s="389"/>
      <c r="C5444" s="352"/>
      <c r="D5444" s="364" t="s">
        <v>4226</v>
      </c>
      <c r="E5444" s="390"/>
      <c r="F5444" s="432"/>
      <c r="G5444" s="353"/>
    </row>
    <row r="5445" spans="1:7" x14ac:dyDescent="0.2">
      <c r="A5445" s="345"/>
      <c r="B5445" s="391"/>
      <c r="C5445" s="352"/>
      <c r="D5445" s="365" t="s">
        <v>4227</v>
      </c>
      <c r="E5445" s="388"/>
      <c r="F5445" s="560"/>
      <c r="G5445" s="353"/>
    </row>
    <row r="5446" spans="1:7" x14ac:dyDescent="0.2">
      <c r="A5446" s="345"/>
      <c r="B5446" s="382"/>
      <c r="C5446" s="352"/>
      <c r="D5446" s="365" t="s">
        <v>4467</v>
      </c>
      <c r="E5446" s="395"/>
      <c r="F5446" s="432"/>
      <c r="G5446" s="353"/>
    </row>
    <row r="5447" spans="1:7" x14ac:dyDescent="0.2">
      <c r="A5447" s="345"/>
      <c r="B5447" s="394"/>
      <c r="C5447" s="352"/>
      <c r="D5447" s="970" t="s">
        <v>4242</v>
      </c>
      <c r="E5447" s="395"/>
      <c r="F5447" s="561"/>
      <c r="G5447" s="353"/>
    </row>
    <row r="5448" spans="1:7" x14ac:dyDescent="0.2">
      <c r="A5448" s="345"/>
      <c r="B5448" s="394"/>
      <c r="C5448" s="352"/>
      <c r="D5448" s="365" t="s">
        <v>4468</v>
      </c>
      <c r="E5448" s="395"/>
      <c r="F5448" s="432"/>
      <c r="G5448" s="353"/>
    </row>
    <row r="5449" spans="1:7" x14ac:dyDescent="0.2">
      <c r="A5449" s="345"/>
      <c r="B5449" s="397"/>
      <c r="C5449" s="352"/>
      <c r="D5449" s="357" t="s">
        <v>4469</v>
      </c>
      <c r="E5449" s="398"/>
      <c r="F5449" s="432"/>
      <c r="G5449" s="353"/>
    </row>
    <row r="5450" spans="1:7" x14ac:dyDescent="0.2">
      <c r="A5450" s="345"/>
      <c r="B5450" s="397"/>
      <c r="C5450" s="352"/>
      <c r="D5450" s="365" t="s">
        <v>4470</v>
      </c>
      <c r="E5450" s="398"/>
      <c r="F5450" s="432"/>
      <c r="G5450" s="353"/>
    </row>
    <row r="5451" spans="1:7" x14ac:dyDescent="0.2">
      <c r="A5451" s="345"/>
      <c r="B5451" s="397"/>
      <c r="C5451" s="352"/>
      <c r="D5451" s="357" t="s">
        <v>4234</v>
      </c>
      <c r="E5451" s="395"/>
      <c r="F5451" s="432"/>
      <c r="G5451" s="353"/>
    </row>
    <row r="5452" spans="1:7" x14ac:dyDescent="0.2">
      <c r="A5452" s="345"/>
      <c r="B5452" s="382"/>
      <c r="C5452" s="352"/>
      <c r="D5452" s="365" t="s">
        <v>4235</v>
      </c>
      <c r="E5452" s="388"/>
      <c r="F5452" s="432"/>
      <c r="G5452" s="353"/>
    </row>
    <row r="5453" spans="1:7" x14ac:dyDescent="0.2">
      <c r="A5453" s="345"/>
      <c r="B5453" s="382"/>
      <c r="C5453" s="352"/>
      <c r="D5453" s="365" t="s">
        <v>4236</v>
      </c>
      <c r="E5453" s="398"/>
      <c r="F5453" s="561"/>
      <c r="G5453" s="353"/>
    </row>
    <row r="5454" spans="1:7" x14ac:dyDescent="0.2">
      <c r="A5454" s="345"/>
      <c r="B5454" s="389"/>
      <c r="C5454" s="352"/>
      <c r="D5454" s="365" t="s">
        <v>4471</v>
      </c>
      <c r="E5454" s="395"/>
      <c r="F5454" s="561"/>
      <c r="G5454" s="353"/>
    </row>
    <row r="5455" spans="1:7" x14ac:dyDescent="0.2">
      <c r="A5455" s="345"/>
      <c r="B5455" s="389"/>
      <c r="C5455" s="352"/>
      <c r="D5455" s="365" t="s">
        <v>4472</v>
      </c>
      <c r="E5455" s="395"/>
      <c r="F5455" s="561"/>
      <c r="G5455" s="353"/>
    </row>
    <row r="5456" spans="1:7" x14ac:dyDescent="0.2">
      <c r="A5456" s="345"/>
      <c r="B5456" s="869"/>
      <c r="C5456" s="656"/>
      <c r="D5456" s="682" t="s">
        <v>4473</v>
      </c>
      <c r="E5456" s="683"/>
      <c r="F5456" s="684"/>
      <c r="G5456" s="353"/>
    </row>
    <row r="5457" spans="1:7" x14ac:dyDescent="0.2">
      <c r="A5457" s="345"/>
      <c r="B5457" s="389"/>
      <c r="C5457" s="352"/>
      <c r="D5457" s="338" t="s">
        <v>435</v>
      </c>
      <c r="E5457" s="395"/>
      <c r="F5457" s="561"/>
      <c r="G5457" s="353"/>
    </row>
    <row r="5458" spans="1:7" x14ac:dyDescent="0.2">
      <c r="A5458" s="345"/>
      <c r="B5458" s="869"/>
      <c r="C5458" s="656"/>
      <c r="D5458" s="669" t="s">
        <v>4226</v>
      </c>
      <c r="E5458" s="683"/>
      <c r="F5458" s="684"/>
      <c r="G5458" s="353"/>
    </row>
    <row r="5459" spans="1:7" x14ac:dyDescent="0.2">
      <c r="A5459" s="345"/>
      <c r="B5459" s="382"/>
      <c r="C5459" s="352"/>
      <c r="D5459" s="365" t="s">
        <v>4227</v>
      </c>
      <c r="E5459" s="390"/>
      <c r="F5459" s="561"/>
      <c r="G5459" s="353"/>
    </row>
    <row r="5460" spans="1:7" x14ac:dyDescent="0.2">
      <c r="A5460" s="345"/>
      <c r="B5460" s="668"/>
      <c r="C5460" s="656"/>
      <c r="D5460" s="682" t="s">
        <v>4474</v>
      </c>
      <c r="E5460" s="871"/>
      <c r="F5460" s="684"/>
      <c r="G5460" s="353"/>
    </row>
    <row r="5461" spans="1:7" x14ac:dyDescent="0.2">
      <c r="A5461" s="345"/>
      <c r="B5461" s="382"/>
      <c r="C5461" s="352"/>
      <c r="D5461" s="357" t="s">
        <v>4235</v>
      </c>
      <c r="E5461" s="395"/>
      <c r="F5461" s="561"/>
      <c r="G5461" s="353"/>
    </row>
    <row r="5462" spans="1:7" x14ac:dyDescent="0.2">
      <c r="A5462" s="345"/>
      <c r="B5462" s="382"/>
      <c r="C5462" s="352"/>
      <c r="D5462" s="357" t="s">
        <v>4475</v>
      </c>
      <c r="E5462" s="395"/>
      <c r="F5462" s="561"/>
      <c r="G5462" s="353"/>
    </row>
    <row r="5463" spans="1:7" x14ac:dyDescent="0.2">
      <c r="A5463" s="345"/>
      <c r="B5463" s="382"/>
      <c r="C5463" s="352"/>
      <c r="D5463" s="357" t="s">
        <v>4476</v>
      </c>
      <c r="E5463" s="395"/>
      <c r="F5463" s="561"/>
      <c r="G5463" s="353"/>
    </row>
    <row r="5464" spans="1:7" x14ac:dyDescent="0.2">
      <c r="A5464" s="345"/>
      <c r="B5464" s="668"/>
      <c r="C5464" s="656"/>
      <c r="D5464" s="669" t="s">
        <v>4477</v>
      </c>
      <c r="E5464" s="683"/>
      <c r="F5464" s="684"/>
      <c r="G5464" s="353"/>
    </row>
    <row r="5465" spans="1:7" x14ac:dyDescent="0.2">
      <c r="A5465" s="345"/>
      <c r="B5465" s="382"/>
      <c r="C5465" s="352"/>
      <c r="D5465" s="365" t="s">
        <v>4478</v>
      </c>
      <c r="E5465" s="395"/>
      <c r="F5465" s="561"/>
      <c r="G5465" s="353"/>
    </row>
    <row r="5466" spans="1:7" x14ac:dyDescent="0.2">
      <c r="A5466" s="345"/>
      <c r="B5466" s="382"/>
      <c r="C5466" s="352"/>
      <c r="D5466" s="357" t="s">
        <v>4479</v>
      </c>
      <c r="E5466" s="395"/>
      <c r="F5466" s="561"/>
      <c r="G5466" s="353"/>
    </row>
    <row r="5467" spans="1:7" x14ac:dyDescent="0.2">
      <c r="A5467" s="345"/>
      <c r="B5467" s="382"/>
      <c r="C5467" s="352"/>
      <c r="D5467" s="357" t="s">
        <v>4236</v>
      </c>
      <c r="E5467" s="395"/>
      <c r="F5467" s="561"/>
      <c r="G5467" s="353"/>
    </row>
    <row r="5468" spans="1:7" x14ac:dyDescent="0.2">
      <c r="A5468" s="345"/>
      <c r="B5468" s="382"/>
      <c r="C5468" s="352"/>
      <c r="D5468" s="357" t="s">
        <v>4471</v>
      </c>
      <c r="E5468" s="388"/>
      <c r="F5468" s="432"/>
      <c r="G5468" s="353"/>
    </row>
    <row r="5469" spans="1:7" x14ac:dyDescent="0.2">
      <c r="A5469" s="345"/>
      <c r="B5469" s="382"/>
      <c r="C5469" s="352"/>
      <c r="D5469" s="364" t="s">
        <v>4472</v>
      </c>
      <c r="E5469" s="398"/>
      <c r="F5469" s="432"/>
      <c r="G5469" s="353"/>
    </row>
    <row r="5470" spans="1:7" x14ac:dyDescent="0.2">
      <c r="A5470" s="345"/>
      <c r="B5470" s="382"/>
      <c r="C5470" s="352"/>
      <c r="D5470" s="785" t="s">
        <v>4473</v>
      </c>
      <c r="E5470" s="390"/>
      <c r="F5470" s="432"/>
      <c r="G5470" s="353"/>
    </row>
    <row r="5471" spans="1:7" x14ac:dyDescent="0.2">
      <c r="A5471" s="345"/>
      <c r="B5471" s="382"/>
      <c r="C5471" s="352"/>
      <c r="D5471" s="364"/>
      <c r="E5471" s="390"/>
      <c r="F5471" s="432"/>
      <c r="G5471" s="353"/>
    </row>
    <row r="5472" spans="1:7" x14ac:dyDescent="0.2">
      <c r="A5472" s="345"/>
      <c r="B5472" s="382"/>
      <c r="C5472" s="352"/>
      <c r="D5472" s="757"/>
      <c r="E5472" s="388"/>
      <c r="F5472" s="387"/>
      <c r="G5472" s="353"/>
    </row>
    <row r="5473" spans="1:7" ht="13.5" thickBot="1" x14ac:dyDescent="0.25">
      <c r="A5473" s="564"/>
      <c r="B5473" s="408"/>
      <c r="C5473" s="409"/>
      <c r="D5473" s="409"/>
      <c r="E5473" s="408"/>
      <c r="F5473" s="49" t="s">
        <v>158</v>
      </c>
      <c r="G5473" s="213">
        <f>SUM(G5439:G5472)</f>
        <v>280000</v>
      </c>
    </row>
    <row r="5474" spans="1:7" ht="13.5" thickTop="1" x14ac:dyDescent="0.2">
      <c r="A5474" s="1171" t="s">
        <v>4481</v>
      </c>
      <c r="B5474" s="1172"/>
      <c r="C5474" s="1172"/>
      <c r="D5474" s="1172"/>
      <c r="E5474" s="1172"/>
      <c r="F5474" s="1172"/>
      <c r="G5474" s="1173"/>
    </row>
    <row r="5475" spans="1:7" ht="13.5" thickBot="1" x14ac:dyDescent="0.25">
      <c r="A5475" s="444" t="s">
        <v>8</v>
      </c>
      <c r="B5475" s="445"/>
      <c r="C5475" s="1174" t="s">
        <v>8</v>
      </c>
      <c r="D5475" s="1174"/>
      <c r="E5475" s="1174"/>
      <c r="F5475" s="1174"/>
      <c r="G5475" s="1175"/>
    </row>
    <row r="5476" spans="1:7" ht="13.5" thickTop="1" x14ac:dyDescent="0.2">
      <c r="A5476" s="1176"/>
      <c r="B5476" s="1177"/>
      <c r="C5476" s="1177"/>
      <c r="D5476" s="414" t="s">
        <v>11</v>
      </c>
      <c r="E5476" s="1178" t="s">
        <v>12</v>
      </c>
      <c r="F5476" s="1178"/>
      <c r="G5476" s="1179"/>
    </row>
    <row r="5477" spans="1:7" x14ac:dyDescent="0.2">
      <c r="A5477" s="1161" t="s">
        <v>17</v>
      </c>
      <c r="B5477" s="1162"/>
      <c r="C5477" s="1162"/>
      <c r="D5477" s="415"/>
      <c r="E5477" s="1180"/>
      <c r="F5477" s="1181"/>
      <c r="G5477" s="1182"/>
    </row>
    <row r="5478" spans="1:7" x14ac:dyDescent="0.2">
      <c r="A5478" s="1161" t="s">
        <v>38</v>
      </c>
      <c r="B5478" s="1162"/>
      <c r="C5478" s="1162"/>
      <c r="D5478" s="73" t="s">
        <v>478</v>
      </c>
      <c r="E5478" s="1139" t="s">
        <v>142</v>
      </c>
      <c r="F5478" s="1139"/>
      <c r="G5478" s="1140"/>
    </row>
    <row r="5479" spans="1:7" ht="13.5" thickBot="1" x14ac:dyDescent="0.25">
      <c r="A5479" s="1163" t="s">
        <v>39</v>
      </c>
      <c r="B5479" s="1164"/>
      <c r="C5479" s="1164"/>
      <c r="D5479" s="565" t="s">
        <v>479</v>
      </c>
      <c r="E5479" s="1165" t="s">
        <v>0</v>
      </c>
      <c r="F5479" s="1165"/>
      <c r="G5479" s="1166"/>
    </row>
    <row r="5480" spans="1:7" ht="16.5" x14ac:dyDescent="0.25">
      <c r="A5480" s="1152" t="s">
        <v>29</v>
      </c>
      <c r="B5480" s="1153"/>
      <c r="C5480" s="1153"/>
      <c r="D5480" s="1153"/>
      <c r="E5480" s="1153"/>
      <c r="F5480" s="1153"/>
      <c r="G5480" s="1154"/>
    </row>
    <row r="5481" spans="1:7" x14ac:dyDescent="0.2">
      <c r="A5481" s="1155" t="s">
        <v>48</v>
      </c>
      <c r="B5481" s="1156"/>
      <c r="C5481" s="1156"/>
      <c r="D5481" s="1156"/>
      <c r="E5481" s="1156"/>
      <c r="F5481" s="1156"/>
      <c r="G5481" s="1157"/>
    </row>
    <row r="5482" spans="1:7" x14ac:dyDescent="0.2">
      <c r="A5482" s="1183" t="s">
        <v>49</v>
      </c>
      <c r="B5482" s="1184"/>
      <c r="C5482" s="1184"/>
      <c r="D5482" s="1184"/>
      <c r="E5482" s="1184"/>
      <c r="F5482" s="1184"/>
      <c r="G5482" s="1185"/>
    </row>
    <row r="5483" spans="1:7" x14ac:dyDescent="0.2">
      <c r="A5483" s="368"/>
      <c r="B5483" s="369"/>
      <c r="C5483" s="370"/>
      <c r="D5483" s="371"/>
      <c r="E5483" s="369"/>
      <c r="F5483" s="372"/>
      <c r="G5483" s="373" t="s">
        <v>412</v>
      </c>
    </row>
    <row r="5484" spans="1:7" x14ac:dyDescent="0.2">
      <c r="A5484" s="374" t="s">
        <v>1</v>
      </c>
      <c r="B5484" s="375"/>
      <c r="C5484" s="14" t="s">
        <v>36</v>
      </c>
      <c r="D5484" s="375"/>
      <c r="E5484" s="343" t="s">
        <v>4620</v>
      </c>
      <c r="F5484" s="376"/>
      <c r="G5484" s="344" t="s">
        <v>4497</v>
      </c>
    </row>
    <row r="5485" spans="1:7" x14ac:dyDescent="0.2">
      <c r="A5485" s="342" t="s">
        <v>8</v>
      </c>
      <c r="B5485" s="377"/>
      <c r="C5485" s="19"/>
      <c r="D5485" s="367"/>
      <c r="E5485" s="1167"/>
      <c r="F5485" s="1168"/>
      <c r="G5485" s="378"/>
    </row>
    <row r="5486" spans="1:7" x14ac:dyDescent="0.2">
      <c r="A5486" s="354" t="s">
        <v>37</v>
      </c>
      <c r="B5486" s="358"/>
      <c r="C5486" s="358"/>
      <c r="D5486" s="358"/>
      <c r="E5486" s="379" t="s">
        <v>46</v>
      </c>
      <c r="F5486" s="380"/>
      <c r="G5486" s="378" t="s">
        <v>50</v>
      </c>
    </row>
    <row r="5487" spans="1:7" x14ac:dyDescent="0.2">
      <c r="A5487" s="368"/>
      <c r="B5487" s="369"/>
      <c r="C5487" s="370"/>
      <c r="D5487" s="370"/>
      <c r="E5487" s="1169"/>
      <c r="F5487" s="1170"/>
      <c r="G5487" s="381"/>
    </row>
    <row r="5488" spans="1:7" ht="26.25" thickBot="1" x14ac:dyDescent="0.25">
      <c r="A5488" s="210" t="s">
        <v>47</v>
      </c>
      <c r="B5488" s="28" t="s">
        <v>23</v>
      </c>
      <c r="C5488" s="28" t="s">
        <v>34</v>
      </c>
      <c r="D5488" s="110" t="s">
        <v>53</v>
      </c>
      <c r="E5488" s="114" t="s">
        <v>54</v>
      </c>
      <c r="F5488" s="111" t="s">
        <v>55</v>
      </c>
      <c r="G5488" s="112" t="s">
        <v>35</v>
      </c>
    </row>
    <row r="5489" spans="1:7" ht="13.5" thickTop="1" x14ac:dyDescent="0.2">
      <c r="A5489" s="345"/>
      <c r="B5489" s="389"/>
      <c r="C5489" s="352"/>
      <c r="D5489" s="782" t="s">
        <v>160</v>
      </c>
      <c r="E5489" s="751"/>
      <c r="F5489" s="432"/>
      <c r="G5489" s="200">
        <f>G5473</f>
        <v>280000</v>
      </c>
    </row>
    <row r="5490" spans="1:7" x14ac:dyDescent="0.2">
      <c r="A5490" s="345"/>
      <c r="B5490" s="389"/>
      <c r="C5490" s="352"/>
      <c r="D5490" s="757"/>
      <c r="E5490" s="751"/>
      <c r="F5490" s="432"/>
      <c r="G5490" s="353" t="s">
        <v>8</v>
      </c>
    </row>
    <row r="5491" spans="1:7" x14ac:dyDescent="0.2">
      <c r="A5491" s="345"/>
      <c r="B5491" s="389"/>
      <c r="C5491" s="352"/>
      <c r="D5491" s="357" t="s">
        <v>4480</v>
      </c>
      <c r="E5491" s="388"/>
      <c r="F5491" s="560"/>
      <c r="G5491" s="353"/>
    </row>
    <row r="5492" spans="1:7" x14ac:dyDescent="0.2">
      <c r="A5492" s="345"/>
      <c r="B5492" s="869"/>
      <c r="C5492" s="656"/>
      <c r="D5492" s="357"/>
      <c r="E5492" s="758"/>
      <c r="F5492" s="759"/>
      <c r="G5492" s="353"/>
    </row>
    <row r="5493" spans="1:7" x14ac:dyDescent="0.2">
      <c r="A5493" s="345"/>
      <c r="B5493" s="389"/>
      <c r="C5493" s="352"/>
      <c r="D5493" s="365" t="s">
        <v>2701</v>
      </c>
      <c r="E5493" s="390"/>
      <c r="F5493" s="432"/>
      <c r="G5493" s="353"/>
    </row>
    <row r="5494" spans="1:7" x14ac:dyDescent="0.2">
      <c r="A5494" s="345"/>
      <c r="B5494" s="391"/>
      <c r="C5494" s="352"/>
      <c r="D5494" s="757" t="s">
        <v>2702</v>
      </c>
      <c r="E5494" s="388"/>
      <c r="F5494" s="560"/>
      <c r="G5494" s="353"/>
    </row>
    <row r="5495" spans="1:7" x14ac:dyDescent="0.2">
      <c r="A5495" s="345"/>
      <c r="B5495" s="382"/>
      <c r="C5495" s="352"/>
      <c r="D5495" s="757" t="s">
        <v>2703</v>
      </c>
      <c r="E5495" s="395"/>
      <c r="F5495" s="432"/>
      <c r="G5495" s="353"/>
    </row>
    <row r="5496" spans="1:7" x14ac:dyDescent="0.2">
      <c r="A5496" s="345"/>
      <c r="B5496" s="394"/>
      <c r="C5496" s="352"/>
      <c r="D5496" s="757" t="s">
        <v>2704</v>
      </c>
      <c r="E5496" s="395"/>
      <c r="F5496" s="561"/>
      <c r="G5496" s="353"/>
    </row>
    <row r="5497" spans="1:7" x14ac:dyDescent="0.2">
      <c r="A5497" s="345"/>
      <c r="B5497" s="394"/>
      <c r="C5497" s="352"/>
      <c r="D5497" s="682" t="s">
        <v>3265</v>
      </c>
      <c r="E5497" s="395"/>
      <c r="F5497" s="432"/>
      <c r="G5497" s="353"/>
    </row>
    <row r="5498" spans="1:7" x14ac:dyDescent="0.2">
      <c r="A5498" s="345"/>
      <c r="B5498" s="815"/>
      <c r="C5498" s="656"/>
      <c r="D5498" s="682" t="s">
        <v>2705</v>
      </c>
      <c r="E5498" s="683"/>
      <c r="F5498" s="816"/>
      <c r="G5498" s="353"/>
    </row>
    <row r="5499" spans="1:7" x14ac:dyDescent="0.2">
      <c r="A5499" s="345"/>
      <c r="B5499" s="397"/>
      <c r="C5499" s="352"/>
      <c r="D5499" s="357" t="s">
        <v>2706</v>
      </c>
      <c r="E5499" s="398"/>
      <c r="F5499" s="432"/>
      <c r="G5499" s="353"/>
    </row>
    <row r="5500" spans="1:7" x14ac:dyDescent="0.2">
      <c r="A5500" s="345"/>
      <c r="B5500" s="397"/>
      <c r="C5500" s="352"/>
      <c r="D5500" s="357" t="s">
        <v>2707</v>
      </c>
      <c r="E5500" s="398"/>
      <c r="F5500" s="432"/>
      <c r="G5500" s="353"/>
    </row>
    <row r="5501" spans="1:7" x14ac:dyDescent="0.2">
      <c r="A5501" s="345"/>
      <c r="B5501" s="397"/>
      <c r="C5501" s="352"/>
      <c r="D5501" s="365" t="s">
        <v>2708</v>
      </c>
      <c r="E5501" s="395"/>
      <c r="F5501" s="432"/>
      <c r="G5501" s="353"/>
    </row>
    <row r="5502" spans="1:7" x14ac:dyDescent="0.2">
      <c r="A5502" s="345"/>
      <c r="B5502" s="382"/>
      <c r="C5502" s="352"/>
      <c r="D5502" s="365" t="s">
        <v>2709</v>
      </c>
      <c r="E5502" s="388"/>
      <c r="F5502" s="432"/>
      <c r="G5502" s="353"/>
    </row>
    <row r="5503" spans="1:7" x14ac:dyDescent="0.2">
      <c r="A5503" s="345"/>
      <c r="B5503" s="382"/>
      <c r="C5503" s="352"/>
      <c r="D5503" s="365"/>
      <c r="E5503" s="398"/>
      <c r="F5503" s="561"/>
      <c r="G5503" s="353"/>
    </row>
    <row r="5504" spans="1:7" x14ac:dyDescent="0.2">
      <c r="A5504" s="345"/>
      <c r="B5504" s="389"/>
      <c r="C5504" s="352"/>
      <c r="D5504" s="365"/>
      <c r="E5504" s="395"/>
      <c r="F5504" s="561"/>
      <c r="G5504" s="353"/>
    </row>
    <row r="5505" spans="1:7" x14ac:dyDescent="0.2">
      <c r="A5505" s="345"/>
      <c r="B5505" s="869"/>
      <c r="C5505" s="656"/>
      <c r="D5505" s="682"/>
      <c r="E5505" s="683"/>
      <c r="F5505" s="684"/>
      <c r="G5505" s="353"/>
    </row>
    <row r="5506" spans="1:7" x14ac:dyDescent="0.2">
      <c r="A5506" s="345"/>
      <c r="B5506" s="389"/>
      <c r="C5506" s="352"/>
      <c r="D5506" s="365"/>
      <c r="E5506" s="395"/>
      <c r="F5506" s="561"/>
      <c r="G5506" s="353"/>
    </row>
    <row r="5507" spans="1:7" x14ac:dyDescent="0.2">
      <c r="A5507" s="345"/>
      <c r="B5507" s="382"/>
      <c r="C5507" s="352"/>
      <c r="D5507" s="365"/>
      <c r="E5507" s="390"/>
      <c r="F5507" s="561"/>
      <c r="G5507" s="353"/>
    </row>
    <row r="5508" spans="1:7" x14ac:dyDescent="0.2">
      <c r="A5508" s="345"/>
      <c r="B5508" s="668"/>
      <c r="C5508" s="656"/>
      <c r="D5508" s="682"/>
      <c r="E5508" s="871"/>
      <c r="F5508" s="684"/>
      <c r="G5508" s="353"/>
    </row>
    <row r="5509" spans="1:7" x14ac:dyDescent="0.2">
      <c r="A5509" s="345"/>
      <c r="B5509" s="382"/>
      <c r="C5509" s="352"/>
      <c r="D5509" s="338"/>
      <c r="E5509" s="395"/>
      <c r="F5509" s="561"/>
      <c r="G5509" s="353"/>
    </row>
    <row r="5510" spans="1:7" x14ac:dyDescent="0.2">
      <c r="A5510" s="345"/>
      <c r="B5510" s="382"/>
      <c r="C5510" s="352"/>
      <c r="D5510" s="357"/>
      <c r="E5510" s="395"/>
      <c r="F5510" s="561"/>
      <c r="G5510" s="353"/>
    </row>
    <row r="5511" spans="1:7" x14ac:dyDescent="0.2">
      <c r="A5511" s="345"/>
      <c r="B5511" s="382"/>
      <c r="C5511" s="352"/>
      <c r="D5511" s="357"/>
      <c r="E5511" s="395"/>
      <c r="F5511" s="561"/>
      <c r="G5511" s="353"/>
    </row>
    <row r="5512" spans="1:7" x14ac:dyDescent="0.2">
      <c r="A5512" s="345"/>
      <c r="B5512" s="668"/>
      <c r="C5512" s="656"/>
      <c r="D5512" s="669"/>
      <c r="E5512" s="683"/>
      <c r="F5512" s="684"/>
      <c r="G5512" s="353"/>
    </row>
    <row r="5513" spans="1:7" x14ac:dyDescent="0.2">
      <c r="A5513" s="345"/>
      <c r="B5513" s="382"/>
      <c r="C5513" s="352"/>
      <c r="D5513" s="365"/>
      <c r="E5513" s="395"/>
      <c r="F5513" s="561"/>
      <c r="G5513" s="353"/>
    </row>
    <row r="5514" spans="1:7" x14ac:dyDescent="0.2">
      <c r="A5514" s="345"/>
      <c r="B5514" s="382"/>
      <c r="C5514" s="352"/>
      <c r="D5514" s="357"/>
      <c r="E5514" s="395"/>
      <c r="F5514" s="561"/>
      <c r="G5514" s="353"/>
    </row>
    <row r="5515" spans="1:7" x14ac:dyDescent="0.2">
      <c r="A5515" s="345"/>
      <c r="B5515" s="382"/>
      <c r="C5515" s="352"/>
      <c r="D5515" s="357"/>
      <c r="E5515" s="395"/>
      <c r="F5515" s="561"/>
      <c r="G5515" s="353"/>
    </row>
    <row r="5516" spans="1:7" x14ac:dyDescent="0.2">
      <c r="A5516" s="345"/>
      <c r="B5516" s="382"/>
      <c r="C5516" s="352"/>
      <c r="D5516" s="357"/>
      <c r="E5516" s="388"/>
      <c r="F5516" s="432"/>
      <c r="G5516" s="353"/>
    </row>
    <row r="5517" spans="1:7" x14ac:dyDescent="0.2">
      <c r="A5517" s="345"/>
      <c r="B5517" s="382"/>
      <c r="C5517" s="352"/>
      <c r="D5517" s="357"/>
      <c r="E5517" s="398"/>
      <c r="F5517" s="432"/>
      <c r="G5517" s="353"/>
    </row>
    <row r="5518" spans="1:7" x14ac:dyDescent="0.2">
      <c r="A5518" s="345"/>
      <c r="B5518" s="382"/>
      <c r="C5518" s="352"/>
      <c r="D5518" s="785"/>
      <c r="E5518" s="390"/>
      <c r="F5518" s="432"/>
      <c r="G5518" s="353"/>
    </row>
    <row r="5519" spans="1:7" x14ac:dyDescent="0.2">
      <c r="A5519" s="345"/>
      <c r="B5519" s="382"/>
      <c r="C5519" s="352"/>
      <c r="D5519" s="364"/>
      <c r="E5519" s="390"/>
      <c r="F5519" s="432"/>
      <c r="G5519" s="353"/>
    </row>
    <row r="5520" spans="1:7" x14ac:dyDescent="0.2">
      <c r="A5520" s="345"/>
      <c r="B5520" s="668"/>
      <c r="C5520" s="656"/>
      <c r="D5520" s="757"/>
      <c r="E5520" s="871"/>
      <c r="F5520" s="816"/>
      <c r="G5520" s="353"/>
    </row>
    <row r="5521" spans="1:7" x14ac:dyDescent="0.2">
      <c r="A5521" s="345"/>
      <c r="B5521" s="382"/>
      <c r="C5521" s="352"/>
      <c r="D5521" s="757"/>
      <c r="E5521" s="388"/>
      <c r="F5521" s="387"/>
      <c r="G5521" s="353"/>
    </row>
    <row r="5522" spans="1:7" x14ac:dyDescent="0.2">
      <c r="A5522" s="566"/>
      <c r="B5522" s="382"/>
      <c r="C5522" s="352"/>
      <c r="D5522" s="757"/>
      <c r="E5522" s="388"/>
      <c r="F5522" s="577"/>
      <c r="G5522" s="353" t="s">
        <v>8</v>
      </c>
    </row>
    <row r="5523" spans="1:7" ht="13.5" thickBot="1" x14ac:dyDescent="0.25">
      <c r="A5523" s="564"/>
      <c r="B5523" s="408"/>
      <c r="C5523" s="409"/>
      <c r="D5523" s="409"/>
      <c r="E5523" s="408"/>
      <c r="F5523" s="49" t="s">
        <v>15</v>
      </c>
      <c r="G5523" s="213">
        <f>SUM(G5489:G5522)</f>
        <v>280000</v>
      </c>
    </row>
    <row r="5524" spans="1:7" ht="13.5" thickTop="1" x14ac:dyDescent="0.2">
      <c r="A5524" s="1171" t="s">
        <v>4481</v>
      </c>
      <c r="B5524" s="1172"/>
      <c r="C5524" s="1172"/>
      <c r="D5524" s="1172"/>
      <c r="E5524" s="1172"/>
      <c r="F5524" s="1172"/>
      <c r="G5524" s="1173"/>
    </row>
    <row r="5525" spans="1:7" ht="13.5" thickBot="1" x14ac:dyDescent="0.25">
      <c r="A5525" s="444" t="s">
        <v>8</v>
      </c>
      <c r="B5525" s="445"/>
      <c r="C5525" s="1174" t="s">
        <v>8</v>
      </c>
      <c r="D5525" s="1174"/>
      <c r="E5525" s="1174"/>
      <c r="F5525" s="1174"/>
      <c r="G5525" s="1175"/>
    </row>
    <row r="5526" spans="1:7" ht="13.5" thickTop="1" x14ac:dyDescent="0.2">
      <c r="A5526" s="1176"/>
      <c r="B5526" s="1177"/>
      <c r="C5526" s="1177"/>
      <c r="D5526" s="414" t="s">
        <v>11</v>
      </c>
      <c r="E5526" s="1178" t="s">
        <v>12</v>
      </c>
      <c r="F5526" s="1178"/>
      <c r="G5526" s="1179"/>
    </row>
    <row r="5527" spans="1:7" x14ac:dyDescent="0.2">
      <c r="A5527" s="1161" t="s">
        <v>17</v>
      </c>
      <c r="B5527" s="1162"/>
      <c r="C5527" s="1162"/>
      <c r="D5527" s="415"/>
      <c r="E5527" s="1180"/>
      <c r="F5527" s="1181"/>
      <c r="G5527" s="1182"/>
    </row>
    <row r="5528" spans="1:7" x14ac:dyDescent="0.2">
      <c r="A5528" s="1161" t="s">
        <v>38</v>
      </c>
      <c r="B5528" s="1162"/>
      <c r="C5528" s="1162"/>
      <c r="D5528" s="73" t="s">
        <v>478</v>
      </c>
      <c r="E5528" s="1139" t="s">
        <v>142</v>
      </c>
      <c r="F5528" s="1139"/>
      <c r="G5528" s="1140"/>
    </row>
    <row r="5529" spans="1:7" ht="13.5" thickBot="1" x14ac:dyDescent="0.25">
      <c r="A5529" s="1163" t="s">
        <v>39</v>
      </c>
      <c r="B5529" s="1164"/>
      <c r="C5529" s="1164"/>
      <c r="D5529" s="565" t="s">
        <v>479</v>
      </c>
      <c r="E5529" s="1165" t="s">
        <v>0</v>
      </c>
      <c r="F5529" s="1165"/>
      <c r="G5529" s="1166"/>
    </row>
    <row r="5530" spans="1:7" ht="16.5" x14ac:dyDescent="0.25">
      <c r="A5530" s="1152" t="s">
        <v>29</v>
      </c>
      <c r="B5530" s="1153"/>
      <c r="C5530" s="1153"/>
      <c r="D5530" s="1153"/>
      <c r="E5530" s="1153"/>
      <c r="F5530" s="1153"/>
      <c r="G5530" s="1154"/>
    </row>
    <row r="5531" spans="1:7" x14ac:dyDescent="0.2">
      <c r="A5531" s="1155" t="s">
        <v>48</v>
      </c>
      <c r="B5531" s="1156"/>
      <c r="C5531" s="1156"/>
      <c r="D5531" s="1156"/>
      <c r="E5531" s="1156"/>
      <c r="F5531" s="1156"/>
      <c r="G5531" s="1157"/>
    </row>
    <row r="5532" spans="1:7" x14ac:dyDescent="0.2">
      <c r="A5532" s="1183" t="s">
        <v>49</v>
      </c>
      <c r="B5532" s="1184"/>
      <c r="C5532" s="1184"/>
      <c r="D5532" s="1184"/>
      <c r="E5532" s="1184"/>
      <c r="F5532" s="1184"/>
      <c r="G5532" s="1185"/>
    </row>
    <row r="5533" spans="1:7" x14ac:dyDescent="0.2">
      <c r="A5533" s="368"/>
      <c r="B5533" s="369"/>
      <c r="C5533" s="370"/>
      <c r="D5533" s="371"/>
      <c r="E5533" s="369"/>
      <c r="F5533" s="372"/>
      <c r="G5533" s="373" t="s">
        <v>20</v>
      </c>
    </row>
    <row r="5534" spans="1:7" x14ac:dyDescent="0.2">
      <c r="A5534" s="374" t="s">
        <v>1</v>
      </c>
      <c r="B5534" s="375"/>
      <c r="C5534" s="14" t="s">
        <v>36</v>
      </c>
      <c r="D5534" s="375"/>
      <c r="E5534" s="343" t="s">
        <v>4621</v>
      </c>
      <c r="F5534" s="376"/>
      <c r="G5534" s="344" t="s">
        <v>4497</v>
      </c>
    </row>
    <row r="5535" spans="1:7" x14ac:dyDescent="0.2">
      <c r="A5535" s="342" t="s">
        <v>8</v>
      </c>
      <c r="B5535" s="377"/>
      <c r="C5535" s="19"/>
      <c r="D5535" s="367"/>
      <c r="E5535" s="1167"/>
      <c r="F5535" s="1168"/>
      <c r="G5535" s="378"/>
    </row>
    <row r="5536" spans="1:7" x14ac:dyDescent="0.2">
      <c r="A5536" s="354" t="s">
        <v>37</v>
      </c>
      <c r="B5536" s="358"/>
      <c r="C5536" s="358"/>
      <c r="D5536" s="358"/>
      <c r="E5536" s="379" t="s">
        <v>46</v>
      </c>
      <c r="F5536" s="380"/>
      <c r="G5536" s="378" t="s">
        <v>50</v>
      </c>
    </row>
    <row r="5537" spans="1:7" x14ac:dyDescent="0.2">
      <c r="A5537" s="368"/>
      <c r="B5537" s="369"/>
      <c r="C5537" s="370"/>
      <c r="D5537" s="370"/>
      <c r="E5537" s="1169"/>
      <c r="F5537" s="1170"/>
      <c r="G5537" s="381"/>
    </row>
    <row r="5538" spans="1:7" ht="26.25" thickBot="1" x14ac:dyDescent="0.25">
      <c r="A5538" s="210" t="s">
        <v>47</v>
      </c>
      <c r="B5538" s="28" t="s">
        <v>23</v>
      </c>
      <c r="C5538" s="28" t="s">
        <v>34</v>
      </c>
      <c r="D5538" s="110" t="s">
        <v>53</v>
      </c>
      <c r="E5538" s="114" t="s">
        <v>54</v>
      </c>
      <c r="F5538" s="111" t="s">
        <v>55</v>
      </c>
      <c r="G5538" s="112" t="s">
        <v>35</v>
      </c>
    </row>
    <row r="5539" spans="1:7" ht="13.5" thickTop="1" x14ac:dyDescent="0.2">
      <c r="A5539" s="345">
        <v>1</v>
      </c>
      <c r="B5539" s="389"/>
      <c r="C5539" s="352" t="s">
        <v>300</v>
      </c>
      <c r="D5539" s="576" t="s">
        <v>2649</v>
      </c>
      <c r="E5539" s="751">
        <v>40</v>
      </c>
      <c r="F5539" s="432">
        <v>7000</v>
      </c>
      <c r="G5539" s="353">
        <f>F5539*E5539</f>
        <v>280000</v>
      </c>
    </row>
    <row r="5540" spans="1:7" x14ac:dyDescent="0.2">
      <c r="A5540" s="345" t="s">
        <v>8</v>
      </c>
      <c r="B5540" s="389"/>
      <c r="C5540" s="352"/>
      <c r="D5540" s="762" t="s">
        <v>795</v>
      </c>
      <c r="E5540" s="751"/>
      <c r="F5540" s="432"/>
      <c r="G5540" s="353" t="s">
        <v>8</v>
      </c>
    </row>
    <row r="5541" spans="1:7" x14ac:dyDescent="0.2">
      <c r="A5541" s="345"/>
      <c r="B5541" s="389"/>
      <c r="C5541" s="352"/>
      <c r="D5541" s="762" t="s">
        <v>4225</v>
      </c>
      <c r="E5541" s="388"/>
      <c r="F5541" s="560"/>
      <c r="G5541" s="353"/>
    </row>
    <row r="5542" spans="1:7" x14ac:dyDescent="0.2">
      <c r="A5542" s="345"/>
      <c r="B5542" s="869"/>
      <c r="C5542" s="656"/>
      <c r="D5542" s="762"/>
      <c r="E5542" s="758"/>
      <c r="F5542" s="759"/>
      <c r="G5542" s="353"/>
    </row>
    <row r="5543" spans="1:7" x14ac:dyDescent="0.2">
      <c r="A5543" s="345"/>
      <c r="B5543" s="389"/>
      <c r="C5543" s="352" t="s">
        <v>150</v>
      </c>
      <c r="D5543" s="338" t="s">
        <v>433</v>
      </c>
      <c r="E5543" s="390"/>
      <c r="F5543" s="432"/>
      <c r="G5543" s="353"/>
    </row>
    <row r="5544" spans="1:7" x14ac:dyDescent="0.2">
      <c r="A5544" s="345"/>
      <c r="B5544" s="389"/>
      <c r="C5544" s="352"/>
      <c r="D5544" s="364" t="s">
        <v>4498</v>
      </c>
      <c r="E5544" s="390"/>
      <c r="F5544" s="432"/>
      <c r="G5544" s="353"/>
    </row>
    <row r="5545" spans="1:7" x14ac:dyDescent="0.2">
      <c r="A5545" s="345"/>
      <c r="B5545" s="391"/>
      <c r="C5545" s="352"/>
      <c r="D5545" s="365" t="s">
        <v>4240</v>
      </c>
      <c r="E5545" s="388"/>
      <c r="F5545" s="560"/>
      <c r="G5545" s="353"/>
    </row>
    <row r="5546" spans="1:7" x14ac:dyDescent="0.2">
      <c r="A5546" s="345"/>
      <c r="B5546" s="382"/>
      <c r="C5546" s="352"/>
      <c r="D5546" s="365" t="s">
        <v>4499</v>
      </c>
      <c r="E5546" s="395"/>
      <c r="F5546" s="432"/>
      <c r="G5546" s="353"/>
    </row>
    <row r="5547" spans="1:7" x14ac:dyDescent="0.2">
      <c r="A5547" s="345"/>
      <c r="B5547" s="394"/>
      <c r="C5547" s="352"/>
      <c r="D5547" s="970" t="s">
        <v>1729</v>
      </c>
      <c r="E5547" s="395"/>
      <c r="F5547" s="561"/>
      <c r="G5547" s="353"/>
    </row>
    <row r="5548" spans="1:7" x14ac:dyDescent="0.2">
      <c r="A5548" s="345"/>
      <c r="B5548" s="394"/>
      <c r="C5548" s="352"/>
      <c r="D5548" s="365" t="s">
        <v>4500</v>
      </c>
      <c r="E5548" s="395"/>
      <c r="F5548" s="432"/>
      <c r="G5548" s="353"/>
    </row>
    <row r="5549" spans="1:7" x14ac:dyDescent="0.2">
      <c r="A5549" s="345"/>
      <c r="B5549" s="397"/>
      <c r="C5549" s="352"/>
      <c r="D5549" s="357" t="s">
        <v>4501</v>
      </c>
      <c r="E5549" s="398"/>
      <c r="F5549" s="432"/>
      <c r="G5549" s="353"/>
    </row>
    <row r="5550" spans="1:7" x14ac:dyDescent="0.2">
      <c r="A5550" s="345"/>
      <c r="B5550" s="397"/>
      <c r="C5550" s="352"/>
      <c r="D5550" s="365" t="s">
        <v>4502</v>
      </c>
      <c r="E5550" s="398"/>
      <c r="F5550" s="432"/>
      <c r="G5550" s="353"/>
    </row>
    <row r="5551" spans="1:7" x14ac:dyDescent="0.2">
      <c r="A5551" s="345"/>
      <c r="B5551" s="397"/>
      <c r="C5551" s="352"/>
      <c r="D5551" s="357" t="s">
        <v>4503</v>
      </c>
      <c r="E5551" s="395"/>
      <c r="F5551" s="432"/>
      <c r="G5551" s="353"/>
    </row>
    <row r="5552" spans="1:7" x14ac:dyDescent="0.2">
      <c r="A5552" s="345"/>
      <c r="B5552" s="382"/>
      <c r="C5552" s="352"/>
      <c r="D5552" s="365" t="s">
        <v>4504</v>
      </c>
      <c r="E5552" s="388"/>
      <c r="F5552" s="432"/>
      <c r="G5552" s="353"/>
    </row>
    <row r="5553" spans="1:7" x14ac:dyDescent="0.2">
      <c r="A5553" s="345"/>
      <c r="B5553" s="382"/>
      <c r="C5553" s="352"/>
      <c r="D5553" s="365" t="s">
        <v>4505</v>
      </c>
      <c r="E5553" s="398"/>
      <c r="F5553" s="561"/>
      <c r="G5553" s="353"/>
    </row>
    <row r="5554" spans="1:7" x14ac:dyDescent="0.2">
      <c r="A5554" s="345"/>
      <c r="B5554" s="389"/>
      <c r="C5554" s="352"/>
      <c r="D5554" s="425" t="s">
        <v>435</v>
      </c>
      <c r="E5554" s="395"/>
      <c r="F5554" s="561"/>
      <c r="G5554" s="353"/>
    </row>
    <row r="5555" spans="1:7" x14ac:dyDescent="0.2">
      <c r="A5555" s="345"/>
      <c r="B5555" s="389"/>
      <c r="C5555" s="352"/>
      <c r="D5555" s="365" t="s">
        <v>4506</v>
      </c>
      <c r="E5555" s="395"/>
      <c r="F5555" s="561"/>
      <c r="G5555" s="353"/>
    </row>
    <row r="5556" spans="1:7" x14ac:dyDescent="0.2">
      <c r="A5556" s="345"/>
      <c r="B5556" s="869"/>
      <c r="C5556" s="656"/>
      <c r="D5556" s="682" t="s">
        <v>4507</v>
      </c>
      <c r="E5556" s="683"/>
      <c r="F5556" s="684"/>
      <c r="G5556" s="353"/>
    </row>
    <row r="5557" spans="1:7" x14ac:dyDescent="0.2">
      <c r="A5557" s="345"/>
      <c r="B5557" s="389"/>
      <c r="C5557" s="352"/>
      <c r="D5557" s="357" t="s">
        <v>4508</v>
      </c>
      <c r="E5557" s="395"/>
      <c r="F5557" s="561"/>
      <c r="G5557" s="353"/>
    </row>
    <row r="5558" spans="1:7" x14ac:dyDescent="0.2">
      <c r="A5558" s="345"/>
      <c r="B5558" s="869"/>
      <c r="C5558" s="656"/>
      <c r="D5558" s="669" t="s">
        <v>4509</v>
      </c>
      <c r="E5558" s="683"/>
      <c r="F5558" s="684"/>
      <c r="G5558" s="353"/>
    </row>
    <row r="5559" spans="1:7" x14ac:dyDescent="0.2">
      <c r="A5559" s="345"/>
      <c r="B5559" s="382"/>
      <c r="C5559" s="352"/>
      <c r="D5559" s="365" t="s">
        <v>4510</v>
      </c>
      <c r="E5559" s="390"/>
      <c r="F5559" s="561"/>
      <c r="G5559" s="353"/>
    </row>
    <row r="5560" spans="1:7" x14ac:dyDescent="0.2">
      <c r="A5560" s="345"/>
      <c r="B5560" s="668"/>
      <c r="C5560" s="656"/>
      <c r="D5560" s="682" t="s">
        <v>4511</v>
      </c>
      <c r="E5560" s="871"/>
      <c r="F5560" s="684"/>
      <c r="G5560" s="353"/>
    </row>
    <row r="5561" spans="1:7" x14ac:dyDescent="0.2">
      <c r="A5561" s="345"/>
      <c r="B5561" s="382"/>
      <c r="C5561" s="352"/>
      <c r="D5561" s="357" t="s">
        <v>2958</v>
      </c>
      <c r="E5561" s="395"/>
      <c r="F5561" s="561"/>
      <c r="G5561" s="353"/>
    </row>
    <row r="5562" spans="1:7" x14ac:dyDescent="0.2">
      <c r="A5562" s="345"/>
      <c r="B5562" s="382"/>
      <c r="C5562" s="352"/>
      <c r="D5562" s="357" t="s">
        <v>4512</v>
      </c>
      <c r="E5562" s="395"/>
      <c r="F5562" s="561"/>
      <c r="G5562" s="353"/>
    </row>
    <row r="5563" spans="1:7" x14ac:dyDescent="0.2">
      <c r="A5563" s="345"/>
      <c r="B5563" s="382"/>
      <c r="C5563" s="352"/>
      <c r="D5563" s="357" t="s">
        <v>4513</v>
      </c>
      <c r="E5563" s="395"/>
      <c r="F5563" s="561"/>
      <c r="G5563" s="353"/>
    </row>
    <row r="5564" spans="1:7" x14ac:dyDescent="0.2">
      <c r="A5564" s="345"/>
      <c r="B5564" s="668"/>
      <c r="C5564" s="656"/>
      <c r="D5564" s="669"/>
      <c r="E5564" s="683"/>
      <c r="F5564" s="684"/>
      <c r="G5564" s="353"/>
    </row>
    <row r="5565" spans="1:7" x14ac:dyDescent="0.2">
      <c r="A5565" s="345"/>
      <c r="B5565" s="382"/>
      <c r="C5565" s="352"/>
      <c r="D5565" s="365" t="s">
        <v>4514</v>
      </c>
      <c r="E5565" s="395"/>
      <c r="F5565" s="561"/>
      <c r="G5565" s="353"/>
    </row>
    <row r="5566" spans="1:7" x14ac:dyDescent="0.2">
      <c r="A5566" s="345"/>
      <c r="B5566" s="382"/>
      <c r="C5566" s="352"/>
      <c r="D5566" s="357" t="s">
        <v>4515</v>
      </c>
      <c r="E5566" s="395"/>
      <c r="F5566" s="561"/>
      <c r="G5566" s="353"/>
    </row>
    <row r="5567" spans="1:7" x14ac:dyDescent="0.2">
      <c r="A5567" s="345"/>
      <c r="B5567" s="382"/>
      <c r="C5567" s="352"/>
      <c r="D5567" s="357"/>
      <c r="E5567" s="395"/>
      <c r="F5567" s="561"/>
      <c r="G5567" s="353"/>
    </row>
    <row r="5568" spans="1:7" x14ac:dyDescent="0.2">
      <c r="A5568" s="345"/>
      <c r="B5568" s="382"/>
      <c r="C5568" s="352"/>
      <c r="D5568" s="357" t="s">
        <v>4516</v>
      </c>
      <c r="E5568" s="388"/>
      <c r="F5568" s="432"/>
      <c r="G5568" s="353"/>
    </row>
    <row r="5569" spans="1:7" x14ac:dyDescent="0.2">
      <c r="A5569" s="345"/>
      <c r="B5569" s="382"/>
      <c r="C5569" s="352"/>
      <c r="D5569" s="364" t="s">
        <v>4517</v>
      </c>
      <c r="E5569" s="398"/>
      <c r="F5569" s="432"/>
      <c r="G5569" s="353"/>
    </row>
    <row r="5570" spans="1:7" x14ac:dyDescent="0.2">
      <c r="A5570" s="345"/>
      <c r="B5570" s="382"/>
      <c r="C5570" s="352"/>
      <c r="D5570" s="785" t="s">
        <v>4518</v>
      </c>
      <c r="E5570" s="390"/>
      <c r="F5570" s="432"/>
      <c r="G5570" s="353"/>
    </row>
    <row r="5571" spans="1:7" x14ac:dyDescent="0.2">
      <c r="A5571" s="345"/>
      <c r="B5571" s="382"/>
      <c r="C5571" s="352"/>
      <c r="D5571" s="364" t="s">
        <v>2623</v>
      </c>
      <c r="E5571" s="390"/>
      <c r="F5571" s="432"/>
      <c r="G5571" s="353"/>
    </row>
    <row r="5572" spans="1:7" x14ac:dyDescent="0.2">
      <c r="A5572" s="345"/>
      <c r="B5572" s="382"/>
      <c r="C5572" s="352"/>
      <c r="D5572" s="757"/>
      <c r="E5572" s="388"/>
      <c r="F5572" s="387"/>
      <c r="G5572" s="353"/>
    </row>
    <row r="5573" spans="1:7" ht="13.5" thickBot="1" x14ac:dyDescent="0.25">
      <c r="A5573" s="564"/>
      <c r="B5573" s="408"/>
      <c r="C5573" s="409"/>
      <c r="D5573" s="409"/>
      <c r="E5573" s="408"/>
      <c r="F5573" s="49" t="s">
        <v>15</v>
      </c>
      <c r="G5573" s="213">
        <f>SUM(G5539:G5572)</f>
        <v>280000</v>
      </c>
    </row>
    <row r="5574" spans="1:7" ht="13.5" thickTop="1" x14ac:dyDescent="0.2">
      <c r="A5574" s="1171" t="s">
        <v>4519</v>
      </c>
      <c r="B5574" s="1172"/>
      <c r="C5574" s="1172"/>
      <c r="D5574" s="1172"/>
      <c r="E5574" s="1172"/>
      <c r="F5574" s="1172"/>
      <c r="G5574" s="1173"/>
    </row>
    <row r="5575" spans="1:7" ht="13.5" thickBot="1" x14ac:dyDescent="0.25">
      <c r="A5575" s="444" t="s">
        <v>8</v>
      </c>
      <c r="B5575" s="445"/>
      <c r="C5575" s="1174" t="s">
        <v>4520</v>
      </c>
      <c r="D5575" s="1174"/>
      <c r="E5575" s="1174"/>
      <c r="F5575" s="1174"/>
      <c r="G5575" s="1175"/>
    </row>
    <row r="5576" spans="1:7" ht="13.5" thickTop="1" x14ac:dyDescent="0.2">
      <c r="A5576" s="1176"/>
      <c r="B5576" s="1177"/>
      <c r="C5576" s="1177"/>
      <c r="D5576" s="414" t="s">
        <v>11</v>
      </c>
      <c r="E5576" s="1178" t="s">
        <v>12</v>
      </c>
      <c r="F5576" s="1178"/>
      <c r="G5576" s="1179"/>
    </row>
    <row r="5577" spans="1:7" x14ac:dyDescent="0.2">
      <c r="A5577" s="1161" t="s">
        <v>17</v>
      </c>
      <c r="B5577" s="1162"/>
      <c r="C5577" s="1162"/>
      <c r="D5577" s="415"/>
      <c r="E5577" s="1180"/>
      <c r="F5577" s="1181"/>
      <c r="G5577" s="1182"/>
    </row>
    <row r="5578" spans="1:7" x14ac:dyDescent="0.2">
      <c r="A5578" s="1161" t="s">
        <v>38</v>
      </c>
      <c r="B5578" s="1162"/>
      <c r="C5578" s="1162"/>
      <c r="D5578" s="73" t="s">
        <v>478</v>
      </c>
      <c r="E5578" s="1139" t="s">
        <v>142</v>
      </c>
      <c r="F5578" s="1139"/>
      <c r="G5578" s="1140"/>
    </row>
    <row r="5579" spans="1:7" ht="13.5" thickBot="1" x14ac:dyDescent="0.25">
      <c r="A5579" s="1163" t="s">
        <v>39</v>
      </c>
      <c r="B5579" s="1164"/>
      <c r="C5579" s="1164"/>
      <c r="D5579" s="565" t="s">
        <v>479</v>
      </c>
      <c r="E5579" s="1165" t="s">
        <v>0</v>
      </c>
      <c r="F5579" s="1165"/>
      <c r="G5579" s="1166"/>
    </row>
    <row r="5580" spans="1:7" ht="16.5" x14ac:dyDescent="0.25">
      <c r="A5580" s="1152" t="s">
        <v>29</v>
      </c>
      <c r="B5580" s="1153"/>
      <c r="C5580" s="1153"/>
      <c r="D5580" s="1153"/>
      <c r="E5580" s="1153"/>
      <c r="F5580" s="1153"/>
      <c r="G5580" s="1154"/>
    </row>
    <row r="5581" spans="1:7" x14ac:dyDescent="0.2">
      <c r="A5581" s="1155" t="s">
        <v>48</v>
      </c>
      <c r="B5581" s="1156"/>
      <c r="C5581" s="1156"/>
      <c r="D5581" s="1156"/>
      <c r="E5581" s="1156"/>
      <c r="F5581" s="1156"/>
      <c r="G5581" s="1157"/>
    </row>
    <row r="5582" spans="1:7" x14ac:dyDescent="0.2">
      <c r="A5582" s="1183" t="s">
        <v>49</v>
      </c>
      <c r="B5582" s="1184"/>
      <c r="C5582" s="1184"/>
      <c r="D5582" s="1184"/>
      <c r="E5582" s="1184"/>
      <c r="F5582" s="1184"/>
      <c r="G5582" s="1185"/>
    </row>
    <row r="5583" spans="1:7" x14ac:dyDescent="0.2">
      <c r="A5583" s="368"/>
      <c r="B5583" s="369"/>
      <c r="C5583" s="370"/>
      <c r="D5583" s="371"/>
      <c r="E5583" s="369"/>
      <c r="F5583" s="372"/>
      <c r="G5583" s="373" t="s">
        <v>411</v>
      </c>
    </row>
    <row r="5584" spans="1:7" x14ac:dyDescent="0.2">
      <c r="A5584" s="374" t="s">
        <v>1</v>
      </c>
      <c r="B5584" s="375"/>
      <c r="C5584" s="14" t="s">
        <v>36</v>
      </c>
      <c r="D5584" s="375"/>
      <c r="E5584" s="343" t="s">
        <v>4622</v>
      </c>
      <c r="F5584" s="376"/>
      <c r="G5584" s="344" t="s">
        <v>4497</v>
      </c>
    </row>
    <row r="5585" spans="1:10" x14ac:dyDescent="0.2">
      <c r="A5585" s="342" t="s">
        <v>8</v>
      </c>
      <c r="B5585" s="377"/>
      <c r="C5585" s="19"/>
      <c r="D5585" s="367"/>
      <c r="E5585" s="1167"/>
      <c r="F5585" s="1168"/>
      <c r="G5585" s="378"/>
    </row>
    <row r="5586" spans="1:10" x14ac:dyDescent="0.2">
      <c r="A5586" s="354" t="s">
        <v>37</v>
      </c>
      <c r="B5586" s="358"/>
      <c r="C5586" s="358"/>
      <c r="D5586" s="358"/>
      <c r="E5586" s="379" t="s">
        <v>46</v>
      </c>
      <c r="F5586" s="380"/>
      <c r="G5586" s="378" t="s">
        <v>50</v>
      </c>
    </row>
    <row r="5587" spans="1:10" x14ac:dyDescent="0.2">
      <c r="A5587" s="368"/>
      <c r="B5587" s="369"/>
      <c r="C5587" s="370"/>
      <c r="D5587" s="370"/>
      <c r="E5587" s="1169"/>
      <c r="F5587" s="1170"/>
      <c r="G5587" s="381"/>
    </row>
    <row r="5588" spans="1:10" ht="26.25" thickBot="1" x14ac:dyDescent="0.25">
      <c r="A5588" s="210" t="s">
        <v>47</v>
      </c>
      <c r="B5588" s="28" t="s">
        <v>23</v>
      </c>
      <c r="C5588" s="28" t="s">
        <v>34</v>
      </c>
      <c r="D5588" s="110" t="s">
        <v>53</v>
      </c>
      <c r="E5588" s="114" t="s">
        <v>54</v>
      </c>
      <c r="F5588" s="111" t="s">
        <v>55</v>
      </c>
      <c r="G5588" s="112" t="s">
        <v>35</v>
      </c>
    </row>
    <row r="5589" spans="1:10" ht="13.5" thickTop="1" x14ac:dyDescent="0.2">
      <c r="A5589" s="345">
        <v>1</v>
      </c>
      <c r="B5589" s="389"/>
      <c r="C5589" s="352" t="s">
        <v>300</v>
      </c>
      <c r="D5589" s="576" t="s">
        <v>2649</v>
      </c>
      <c r="E5589" s="751">
        <v>50</v>
      </c>
      <c r="F5589" s="432">
        <v>5800</v>
      </c>
      <c r="G5589" s="353">
        <f>F5589*E5589</f>
        <v>290000</v>
      </c>
    </row>
    <row r="5590" spans="1:10" x14ac:dyDescent="0.2">
      <c r="A5590" s="345" t="s">
        <v>8</v>
      </c>
      <c r="B5590" s="389"/>
      <c r="C5590" s="352"/>
      <c r="D5590" s="762" t="s">
        <v>795</v>
      </c>
      <c r="E5590" s="751"/>
      <c r="F5590" s="432"/>
      <c r="G5590" s="353" t="s">
        <v>8</v>
      </c>
    </row>
    <row r="5591" spans="1:10" x14ac:dyDescent="0.2">
      <c r="A5591" s="345"/>
      <c r="B5591" s="389"/>
      <c r="C5591" s="352"/>
      <c r="D5591" s="762" t="s">
        <v>4521</v>
      </c>
      <c r="E5591" s="388"/>
      <c r="F5591" s="560"/>
      <c r="G5591" s="353"/>
    </row>
    <row r="5592" spans="1:10" x14ac:dyDescent="0.2">
      <c r="A5592" s="345"/>
      <c r="B5592" s="869"/>
      <c r="C5592" s="656"/>
      <c r="D5592" s="762"/>
      <c r="E5592" s="758"/>
      <c r="F5592" s="759"/>
      <c r="G5592" s="353"/>
    </row>
    <row r="5593" spans="1:10" x14ac:dyDescent="0.2">
      <c r="A5593" s="345"/>
      <c r="B5593" s="389"/>
      <c r="C5593" s="352" t="s">
        <v>150</v>
      </c>
      <c r="D5593" s="338" t="s">
        <v>433</v>
      </c>
      <c r="E5593" s="390"/>
      <c r="F5593" s="432"/>
      <c r="G5593" s="353"/>
      <c r="J5593" s="2">
        <f>2900*2</f>
        <v>5800</v>
      </c>
    </row>
    <row r="5594" spans="1:10" x14ac:dyDescent="0.2">
      <c r="A5594" s="345"/>
      <c r="B5594" s="389"/>
      <c r="C5594" s="352"/>
      <c r="D5594" s="364" t="s">
        <v>4522</v>
      </c>
      <c r="E5594" s="390"/>
      <c r="F5594" s="432"/>
      <c r="G5594" s="353"/>
    </row>
    <row r="5595" spans="1:10" x14ac:dyDescent="0.2">
      <c r="A5595" s="345"/>
      <c r="B5595" s="391"/>
      <c r="C5595" s="352"/>
      <c r="D5595" s="365" t="s">
        <v>4240</v>
      </c>
      <c r="E5595" s="388"/>
      <c r="F5595" s="560"/>
      <c r="G5595" s="353"/>
    </row>
    <row r="5596" spans="1:10" x14ac:dyDescent="0.2">
      <c r="A5596" s="345"/>
      <c r="B5596" s="382"/>
      <c r="C5596" s="352"/>
      <c r="D5596" s="365" t="s">
        <v>4523</v>
      </c>
      <c r="E5596" s="395"/>
      <c r="F5596" s="432"/>
      <c r="G5596" s="353"/>
    </row>
    <row r="5597" spans="1:10" x14ac:dyDescent="0.2">
      <c r="A5597" s="345"/>
      <c r="B5597" s="394"/>
      <c r="C5597" s="352"/>
      <c r="D5597" s="970" t="s">
        <v>4235</v>
      </c>
      <c r="E5597" s="395"/>
      <c r="F5597" s="561"/>
      <c r="G5597" s="353"/>
    </row>
    <row r="5598" spans="1:10" x14ac:dyDescent="0.2">
      <c r="A5598" s="345"/>
      <c r="B5598" s="394"/>
      <c r="C5598" s="352"/>
      <c r="D5598" s="365" t="s">
        <v>4524</v>
      </c>
      <c r="E5598" s="395"/>
      <c r="F5598" s="432"/>
      <c r="G5598" s="353"/>
    </row>
    <row r="5599" spans="1:10" x14ac:dyDescent="0.2">
      <c r="A5599" s="345"/>
      <c r="B5599" s="397"/>
      <c r="C5599" s="352"/>
      <c r="D5599" s="357" t="s">
        <v>4525</v>
      </c>
      <c r="E5599" s="398"/>
      <c r="F5599" s="432"/>
      <c r="G5599" s="353"/>
    </row>
    <row r="5600" spans="1:10" x14ac:dyDescent="0.2">
      <c r="A5600" s="345"/>
      <c r="B5600" s="397"/>
      <c r="C5600" s="352"/>
      <c r="D5600" s="365" t="s">
        <v>4526</v>
      </c>
      <c r="E5600" s="398"/>
      <c r="F5600" s="432"/>
      <c r="G5600" s="353"/>
    </row>
    <row r="5601" spans="1:7" x14ac:dyDescent="0.2">
      <c r="A5601" s="345"/>
      <c r="B5601" s="397"/>
      <c r="C5601" s="352"/>
      <c r="D5601" s="357" t="s">
        <v>4527</v>
      </c>
      <c r="E5601" s="395"/>
      <c r="F5601" s="432"/>
      <c r="G5601" s="353"/>
    </row>
    <row r="5602" spans="1:7" x14ac:dyDescent="0.2">
      <c r="A5602" s="345"/>
      <c r="B5602" s="382"/>
      <c r="C5602" s="352"/>
      <c r="D5602" s="365" t="s">
        <v>4528</v>
      </c>
      <c r="E5602" s="388"/>
      <c r="F5602" s="432"/>
      <c r="G5602" s="353"/>
    </row>
    <row r="5603" spans="1:7" x14ac:dyDescent="0.2">
      <c r="A5603" s="345"/>
      <c r="B5603" s="382"/>
      <c r="C5603" s="352"/>
      <c r="D5603" s="365" t="s">
        <v>4531</v>
      </c>
      <c r="E5603" s="398"/>
      <c r="F5603" s="561"/>
      <c r="G5603" s="353"/>
    </row>
    <row r="5604" spans="1:7" x14ac:dyDescent="0.2">
      <c r="A5604" s="345"/>
      <c r="B5604" s="389"/>
      <c r="C5604" s="352"/>
      <c r="D5604" s="365" t="s">
        <v>4529</v>
      </c>
      <c r="E5604" s="395"/>
      <c r="F5604" s="561"/>
      <c r="G5604" s="353"/>
    </row>
    <row r="5605" spans="1:7" x14ac:dyDescent="0.2">
      <c r="A5605" s="345"/>
      <c r="B5605" s="389"/>
      <c r="C5605" s="352"/>
      <c r="D5605" s="365" t="s">
        <v>4530</v>
      </c>
      <c r="E5605" s="395"/>
      <c r="F5605" s="561"/>
      <c r="G5605" s="353"/>
    </row>
    <row r="5606" spans="1:7" x14ac:dyDescent="0.2">
      <c r="A5606" s="345"/>
      <c r="B5606" s="869"/>
      <c r="C5606" s="656"/>
      <c r="D5606" s="338" t="s">
        <v>435</v>
      </c>
      <c r="E5606" s="683"/>
      <c r="F5606" s="684"/>
      <c r="G5606" s="353"/>
    </row>
    <row r="5607" spans="1:7" x14ac:dyDescent="0.2">
      <c r="A5607" s="345"/>
      <c r="B5607" s="389"/>
      <c r="C5607" s="352"/>
      <c r="D5607" s="357" t="s">
        <v>4226</v>
      </c>
      <c r="E5607" s="395"/>
      <c r="F5607" s="561"/>
      <c r="G5607" s="353"/>
    </row>
    <row r="5608" spans="1:7" x14ac:dyDescent="0.2">
      <c r="A5608" s="345"/>
      <c r="B5608" s="869"/>
      <c r="C5608" s="656"/>
      <c r="D5608" s="669" t="s">
        <v>4227</v>
      </c>
      <c r="E5608" s="683"/>
      <c r="F5608" s="684"/>
      <c r="G5608" s="353"/>
    </row>
    <row r="5609" spans="1:7" x14ac:dyDescent="0.2">
      <c r="A5609" s="345"/>
      <c r="B5609" s="382"/>
      <c r="C5609" s="352"/>
      <c r="D5609" s="365" t="s">
        <v>4532</v>
      </c>
      <c r="E5609" s="390"/>
      <c r="F5609" s="561"/>
      <c r="G5609" s="353"/>
    </row>
    <row r="5610" spans="1:7" x14ac:dyDescent="0.2">
      <c r="A5610" s="345"/>
      <c r="B5610" s="668"/>
      <c r="C5610" s="656"/>
      <c r="D5610" s="682" t="s">
        <v>4533</v>
      </c>
      <c r="E5610" s="871"/>
      <c r="F5610" s="684"/>
      <c r="G5610" s="353"/>
    </row>
    <row r="5611" spans="1:7" x14ac:dyDescent="0.2">
      <c r="A5611" s="345"/>
      <c r="B5611" s="382"/>
      <c r="C5611" s="352"/>
      <c r="D5611" s="357" t="s">
        <v>4534</v>
      </c>
      <c r="E5611" s="395"/>
      <c r="F5611" s="561"/>
      <c r="G5611" s="353"/>
    </row>
    <row r="5612" spans="1:7" x14ac:dyDescent="0.2">
      <c r="A5612" s="345"/>
      <c r="B5612" s="382"/>
      <c r="C5612" s="352"/>
      <c r="D5612" s="357" t="s">
        <v>4535</v>
      </c>
      <c r="E5612" s="395"/>
      <c r="F5612" s="561"/>
      <c r="G5612" s="353"/>
    </row>
    <row r="5613" spans="1:7" x14ac:dyDescent="0.2">
      <c r="A5613" s="345"/>
      <c r="B5613" s="382"/>
      <c r="C5613" s="352"/>
      <c r="D5613" s="357" t="s">
        <v>3255</v>
      </c>
      <c r="E5613" s="395"/>
      <c r="F5613" s="561"/>
      <c r="G5613" s="353"/>
    </row>
    <row r="5614" spans="1:7" x14ac:dyDescent="0.2">
      <c r="A5614" s="345"/>
      <c r="B5614" s="668"/>
      <c r="C5614" s="656"/>
      <c r="D5614" s="669" t="s">
        <v>4536</v>
      </c>
      <c r="E5614" s="683"/>
      <c r="F5614" s="684"/>
      <c r="G5614" s="353"/>
    </row>
    <row r="5615" spans="1:7" x14ac:dyDescent="0.2">
      <c r="A5615" s="345"/>
      <c r="B5615" s="382"/>
      <c r="C5615" s="352"/>
      <c r="D5615" s="365" t="s">
        <v>4537</v>
      </c>
      <c r="E5615" s="395"/>
      <c r="F5615" s="561"/>
      <c r="G5615" s="353"/>
    </row>
    <row r="5616" spans="1:7" x14ac:dyDescent="0.2">
      <c r="A5616" s="345"/>
      <c r="B5616" s="382"/>
      <c r="C5616" s="352"/>
      <c r="D5616" s="357" t="s">
        <v>4538</v>
      </c>
      <c r="E5616" s="395"/>
      <c r="F5616" s="561"/>
      <c r="G5616" s="353"/>
    </row>
    <row r="5617" spans="1:7" x14ac:dyDescent="0.2">
      <c r="A5617" s="345"/>
      <c r="B5617" s="382"/>
      <c r="C5617" s="352"/>
      <c r="D5617" s="357" t="s">
        <v>4539</v>
      </c>
      <c r="E5617" s="395"/>
      <c r="F5617" s="561"/>
      <c r="G5617" s="353"/>
    </row>
    <row r="5618" spans="1:7" x14ac:dyDescent="0.2">
      <c r="A5618" s="345"/>
      <c r="B5618" s="382"/>
      <c r="C5618" s="352"/>
      <c r="D5618" s="357"/>
      <c r="E5618" s="388"/>
      <c r="F5618" s="432"/>
      <c r="G5618" s="353"/>
    </row>
    <row r="5619" spans="1:7" x14ac:dyDescent="0.2">
      <c r="A5619" s="345"/>
      <c r="B5619" s="382"/>
      <c r="C5619" s="352"/>
      <c r="D5619" s="364" t="s">
        <v>3151</v>
      </c>
      <c r="E5619" s="398"/>
      <c r="F5619" s="432"/>
      <c r="G5619" s="353"/>
    </row>
    <row r="5620" spans="1:7" x14ac:dyDescent="0.2">
      <c r="A5620" s="345"/>
      <c r="B5620" s="382"/>
      <c r="C5620" s="352"/>
      <c r="D5620" s="785" t="s">
        <v>4540</v>
      </c>
      <c r="E5620" s="390"/>
      <c r="F5620" s="432"/>
      <c r="G5620" s="353"/>
    </row>
    <row r="5621" spans="1:7" x14ac:dyDescent="0.2">
      <c r="A5621" s="345"/>
      <c r="B5621" s="382"/>
      <c r="C5621" s="352"/>
      <c r="D5621" s="364"/>
      <c r="E5621" s="390"/>
      <c r="F5621" s="432"/>
      <c r="G5621" s="353"/>
    </row>
    <row r="5622" spans="1:7" x14ac:dyDescent="0.2">
      <c r="A5622" s="345"/>
      <c r="B5622" s="382"/>
      <c r="C5622" s="352"/>
      <c r="D5622" s="757"/>
      <c r="E5622" s="388"/>
      <c r="F5622" s="387"/>
      <c r="G5622" s="353"/>
    </row>
    <row r="5623" spans="1:7" ht="13.5" thickBot="1" x14ac:dyDescent="0.25">
      <c r="A5623" s="564"/>
      <c r="B5623" s="408"/>
      <c r="C5623" s="409"/>
      <c r="D5623" s="409"/>
      <c r="E5623" s="408"/>
      <c r="F5623" s="49" t="s">
        <v>158</v>
      </c>
      <c r="G5623" s="213">
        <f>SUM(G5589:G5622)</f>
        <v>290000</v>
      </c>
    </row>
    <row r="5624" spans="1:7" ht="13.5" thickTop="1" x14ac:dyDescent="0.2">
      <c r="A5624" s="1171" t="s">
        <v>4550</v>
      </c>
      <c r="B5624" s="1172"/>
      <c r="C5624" s="1172"/>
      <c r="D5624" s="1172"/>
      <c r="E5624" s="1172"/>
      <c r="F5624" s="1172"/>
      <c r="G5624" s="1173"/>
    </row>
    <row r="5625" spans="1:7" ht="13.5" thickBot="1" x14ac:dyDescent="0.25">
      <c r="A5625" s="444" t="s">
        <v>8</v>
      </c>
      <c r="B5625" s="445"/>
      <c r="C5625" s="1174" t="s">
        <v>4551</v>
      </c>
      <c r="D5625" s="1174"/>
      <c r="E5625" s="1174"/>
      <c r="F5625" s="1174"/>
      <c r="G5625" s="1175"/>
    </row>
    <row r="5626" spans="1:7" ht="13.5" thickTop="1" x14ac:dyDescent="0.2">
      <c r="A5626" s="1176"/>
      <c r="B5626" s="1177"/>
      <c r="C5626" s="1177"/>
      <c r="D5626" s="414" t="s">
        <v>11</v>
      </c>
      <c r="E5626" s="1178" t="s">
        <v>12</v>
      </c>
      <c r="F5626" s="1178"/>
      <c r="G5626" s="1179"/>
    </row>
    <row r="5627" spans="1:7" x14ac:dyDescent="0.2">
      <c r="A5627" s="1161" t="s">
        <v>17</v>
      </c>
      <c r="B5627" s="1162"/>
      <c r="C5627" s="1162"/>
      <c r="D5627" s="415"/>
      <c r="E5627" s="1180"/>
      <c r="F5627" s="1181"/>
      <c r="G5627" s="1182"/>
    </row>
    <row r="5628" spans="1:7" x14ac:dyDescent="0.2">
      <c r="A5628" s="1161" t="s">
        <v>38</v>
      </c>
      <c r="B5628" s="1162"/>
      <c r="C5628" s="1162"/>
      <c r="D5628" s="73" t="s">
        <v>478</v>
      </c>
      <c r="E5628" s="1139" t="s">
        <v>142</v>
      </c>
      <c r="F5628" s="1139"/>
      <c r="G5628" s="1140"/>
    </row>
    <row r="5629" spans="1:7" ht="13.5" thickBot="1" x14ac:dyDescent="0.25">
      <c r="A5629" s="1163" t="s">
        <v>39</v>
      </c>
      <c r="B5629" s="1164"/>
      <c r="C5629" s="1164"/>
      <c r="D5629" s="565" t="s">
        <v>479</v>
      </c>
      <c r="E5629" s="1165" t="s">
        <v>0</v>
      </c>
      <c r="F5629" s="1165"/>
      <c r="G5629" s="1166"/>
    </row>
    <row r="5630" spans="1:7" ht="16.5" x14ac:dyDescent="0.25">
      <c r="A5630" s="1152" t="s">
        <v>29</v>
      </c>
      <c r="B5630" s="1153"/>
      <c r="C5630" s="1153"/>
      <c r="D5630" s="1153"/>
      <c r="E5630" s="1153"/>
      <c r="F5630" s="1153"/>
      <c r="G5630" s="1154"/>
    </row>
    <row r="5631" spans="1:7" x14ac:dyDescent="0.2">
      <c r="A5631" s="1155" t="s">
        <v>48</v>
      </c>
      <c r="B5631" s="1156"/>
      <c r="C5631" s="1156"/>
      <c r="D5631" s="1156"/>
      <c r="E5631" s="1156"/>
      <c r="F5631" s="1156"/>
      <c r="G5631" s="1157"/>
    </row>
    <row r="5632" spans="1:7" x14ac:dyDescent="0.2">
      <c r="A5632" s="1183" t="s">
        <v>49</v>
      </c>
      <c r="B5632" s="1184"/>
      <c r="C5632" s="1184"/>
      <c r="D5632" s="1184"/>
      <c r="E5632" s="1184"/>
      <c r="F5632" s="1184"/>
      <c r="G5632" s="1185"/>
    </row>
    <row r="5633" spans="1:7" x14ac:dyDescent="0.2">
      <c r="A5633" s="368"/>
      <c r="B5633" s="369"/>
      <c r="C5633" s="370"/>
      <c r="D5633" s="371"/>
      <c r="E5633" s="369"/>
      <c r="F5633" s="372"/>
      <c r="G5633" s="373" t="s">
        <v>412</v>
      </c>
    </row>
    <row r="5634" spans="1:7" x14ac:dyDescent="0.2">
      <c r="A5634" s="374" t="s">
        <v>1</v>
      </c>
      <c r="B5634" s="375"/>
      <c r="C5634" s="14" t="s">
        <v>36</v>
      </c>
      <c r="D5634" s="375"/>
      <c r="E5634" s="343" t="s">
        <v>4622</v>
      </c>
      <c r="F5634" s="376"/>
      <c r="G5634" s="344" t="s">
        <v>4497</v>
      </c>
    </row>
    <row r="5635" spans="1:7" x14ac:dyDescent="0.2">
      <c r="A5635" s="342" t="s">
        <v>8</v>
      </c>
      <c r="B5635" s="377"/>
      <c r="C5635" s="19"/>
      <c r="D5635" s="367"/>
      <c r="E5635" s="1167"/>
      <c r="F5635" s="1168"/>
      <c r="G5635" s="378"/>
    </row>
    <row r="5636" spans="1:7" x14ac:dyDescent="0.2">
      <c r="A5636" s="354" t="s">
        <v>37</v>
      </c>
      <c r="B5636" s="358"/>
      <c r="C5636" s="358"/>
      <c r="D5636" s="358"/>
      <c r="E5636" s="379" t="s">
        <v>46</v>
      </c>
      <c r="F5636" s="380"/>
      <c r="G5636" s="378" t="s">
        <v>50</v>
      </c>
    </row>
    <row r="5637" spans="1:7" x14ac:dyDescent="0.2">
      <c r="A5637" s="368"/>
      <c r="B5637" s="369"/>
      <c r="C5637" s="370"/>
      <c r="D5637" s="370"/>
      <c r="E5637" s="1169"/>
      <c r="F5637" s="1170"/>
      <c r="G5637" s="381"/>
    </row>
    <row r="5638" spans="1:7" ht="26.25" thickBot="1" x14ac:dyDescent="0.25">
      <c r="A5638" s="210" t="s">
        <v>47</v>
      </c>
      <c r="B5638" s="28" t="s">
        <v>23</v>
      </c>
      <c r="C5638" s="28" t="s">
        <v>34</v>
      </c>
      <c r="D5638" s="110" t="s">
        <v>53</v>
      </c>
      <c r="E5638" s="114" t="s">
        <v>54</v>
      </c>
      <c r="F5638" s="111" t="s">
        <v>55</v>
      </c>
      <c r="G5638" s="112" t="s">
        <v>35</v>
      </c>
    </row>
    <row r="5639" spans="1:7" ht="13.5" thickTop="1" x14ac:dyDescent="0.2">
      <c r="A5639" s="345"/>
      <c r="B5639" s="389"/>
      <c r="C5639" s="352"/>
      <c r="D5639" s="782" t="s">
        <v>160</v>
      </c>
      <c r="E5639" s="751"/>
      <c r="F5639" s="432"/>
      <c r="G5639" s="200">
        <f>G5623</f>
        <v>290000</v>
      </c>
    </row>
    <row r="5640" spans="1:7" x14ac:dyDescent="0.2">
      <c r="A5640" s="345"/>
      <c r="B5640" s="389"/>
      <c r="C5640" s="352"/>
      <c r="D5640" s="757"/>
      <c r="E5640" s="751"/>
      <c r="F5640" s="432"/>
      <c r="G5640" s="353" t="s">
        <v>8</v>
      </c>
    </row>
    <row r="5641" spans="1:7" x14ac:dyDescent="0.2">
      <c r="A5641" s="345"/>
      <c r="B5641" s="389"/>
      <c r="C5641" s="352"/>
      <c r="D5641" s="357" t="s">
        <v>2701</v>
      </c>
      <c r="E5641" s="388"/>
      <c r="F5641" s="560"/>
      <c r="G5641" s="353"/>
    </row>
    <row r="5642" spans="1:7" x14ac:dyDescent="0.2">
      <c r="A5642" s="345"/>
      <c r="B5642" s="869"/>
      <c r="C5642" s="656"/>
      <c r="D5642" s="357" t="s">
        <v>4541</v>
      </c>
      <c r="E5642" s="758"/>
      <c r="F5642" s="759"/>
      <c r="G5642" s="353"/>
    </row>
    <row r="5643" spans="1:7" x14ac:dyDescent="0.2">
      <c r="A5643" s="345"/>
      <c r="B5643" s="389"/>
      <c r="C5643" s="352"/>
      <c r="D5643" s="365" t="s">
        <v>4542</v>
      </c>
      <c r="E5643" s="390"/>
      <c r="F5643" s="432"/>
      <c r="G5643" s="353"/>
    </row>
    <row r="5644" spans="1:7" x14ac:dyDescent="0.2">
      <c r="A5644" s="345"/>
      <c r="B5644" s="391"/>
      <c r="C5644" s="352"/>
      <c r="D5644" s="757" t="s">
        <v>4543</v>
      </c>
      <c r="E5644" s="388"/>
      <c r="F5644" s="560"/>
      <c r="G5644" s="353"/>
    </row>
    <row r="5645" spans="1:7" x14ac:dyDescent="0.2">
      <c r="A5645" s="345"/>
      <c r="B5645" s="382"/>
      <c r="C5645" s="352"/>
      <c r="D5645" s="757" t="s">
        <v>4544</v>
      </c>
      <c r="E5645" s="395"/>
      <c r="F5645" s="432"/>
      <c r="G5645" s="353"/>
    </row>
    <row r="5646" spans="1:7" x14ac:dyDescent="0.2">
      <c r="A5646" s="345"/>
      <c r="B5646" s="394"/>
      <c r="C5646" s="352"/>
      <c r="D5646" s="757" t="s">
        <v>4545</v>
      </c>
      <c r="E5646" s="395"/>
      <c r="F5646" s="561"/>
      <c r="G5646" s="353"/>
    </row>
    <row r="5647" spans="1:7" x14ac:dyDescent="0.2">
      <c r="A5647" s="345"/>
      <c r="B5647" s="394"/>
      <c r="C5647" s="352"/>
      <c r="D5647" s="682" t="s">
        <v>4546</v>
      </c>
      <c r="E5647" s="395"/>
      <c r="F5647" s="432"/>
      <c r="G5647" s="353"/>
    </row>
    <row r="5648" spans="1:7" x14ac:dyDescent="0.2">
      <c r="A5648" s="345"/>
      <c r="B5648" s="815"/>
      <c r="C5648" s="656"/>
      <c r="D5648" s="682" t="s">
        <v>4547</v>
      </c>
      <c r="E5648" s="683"/>
      <c r="F5648" s="816"/>
      <c r="G5648" s="353"/>
    </row>
    <row r="5649" spans="1:7" x14ac:dyDescent="0.2">
      <c r="A5649" s="345"/>
      <c r="B5649" s="397"/>
      <c r="C5649" s="352"/>
      <c r="D5649" s="357" t="s">
        <v>4548</v>
      </c>
      <c r="E5649" s="398"/>
      <c r="F5649" s="432"/>
      <c r="G5649" s="353"/>
    </row>
    <row r="5650" spans="1:7" x14ac:dyDescent="0.2">
      <c r="A5650" s="345"/>
      <c r="B5650" s="397"/>
      <c r="C5650" s="352"/>
      <c r="D5650" s="357" t="s">
        <v>4549</v>
      </c>
      <c r="E5650" s="398"/>
      <c r="F5650" s="432"/>
      <c r="G5650" s="353"/>
    </row>
    <row r="5651" spans="1:7" x14ac:dyDescent="0.2">
      <c r="A5651" s="345"/>
      <c r="B5651" s="397"/>
      <c r="C5651" s="352"/>
      <c r="D5651" s="365"/>
      <c r="E5651" s="395"/>
      <c r="F5651" s="432"/>
      <c r="G5651" s="353"/>
    </row>
    <row r="5652" spans="1:7" x14ac:dyDescent="0.2">
      <c r="A5652" s="345"/>
      <c r="B5652" s="382"/>
      <c r="C5652" s="352"/>
      <c r="D5652" s="365"/>
      <c r="E5652" s="388"/>
      <c r="F5652" s="432"/>
      <c r="G5652" s="353"/>
    </row>
    <row r="5653" spans="1:7" x14ac:dyDescent="0.2">
      <c r="A5653" s="345"/>
      <c r="B5653" s="382"/>
      <c r="C5653" s="352"/>
      <c r="D5653" s="365"/>
      <c r="E5653" s="398"/>
      <c r="F5653" s="561"/>
      <c r="G5653" s="353"/>
    </row>
    <row r="5654" spans="1:7" x14ac:dyDescent="0.2">
      <c r="A5654" s="345"/>
      <c r="B5654" s="389"/>
      <c r="C5654" s="352"/>
      <c r="D5654" s="365"/>
      <c r="E5654" s="395"/>
      <c r="F5654" s="561"/>
      <c r="G5654" s="353"/>
    </row>
    <row r="5655" spans="1:7" x14ac:dyDescent="0.2">
      <c r="A5655" s="345"/>
      <c r="B5655" s="869"/>
      <c r="C5655" s="656"/>
      <c r="D5655" s="682"/>
      <c r="E5655" s="683"/>
      <c r="F5655" s="684"/>
      <c r="G5655" s="353"/>
    </row>
    <row r="5656" spans="1:7" x14ac:dyDescent="0.2">
      <c r="A5656" s="345"/>
      <c r="B5656" s="389"/>
      <c r="C5656" s="352"/>
      <c r="D5656" s="365"/>
      <c r="E5656" s="395"/>
      <c r="F5656" s="561"/>
      <c r="G5656" s="353"/>
    </row>
    <row r="5657" spans="1:7" x14ac:dyDescent="0.2">
      <c r="A5657" s="345"/>
      <c r="B5657" s="382"/>
      <c r="C5657" s="352"/>
      <c r="D5657" s="365"/>
      <c r="E5657" s="390"/>
      <c r="F5657" s="561"/>
      <c r="G5657" s="353"/>
    </row>
    <row r="5658" spans="1:7" x14ac:dyDescent="0.2">
      <c r="A5658" s="345"/>
      <c r="B5658" s="668"/>
      <c r="C5658" s="656"/>
      <c r="D5658" s="682"/>
      <c r="E5658" s="871"/>
      <c r="F5658" s="684"/>
      <c r="G5658" s="353"/>
    </row>
    <row r="5659" spans="1:7" x14ac:dyDescent="0.2">
      <c r="A5659" s="345"/>
      <c r="B5659" s="382"/>
      <c r="C5659" s="352"/>
      <c r="D5659" s="338"/>
      <c r="E5659" s="395"/>
      <c r="F5659" s="561"/>
      <c r="G5659" s="353"/>
    </row>
    <row r="5660" spans="1:7" x14ac:dyDescent="0.2">
      <c r="A5660" s="345"/>
      <c r="B5660" s="382"/>
      <c r="C5660" s="352"/>
      <c r="D5660" s="357"/>
      <c r="E5660" s="395"/>
      <c r="F5660" s="561"/>
      <c r="G5660" s="353"/>
    </row>
    <row r="5661" spans="1:7" x14ac:dyDescent="0.2">
      <c r="A5661" s="345"/>
      <c r="B5661" s="382"/>
      <c r="C5661" s="352"/>
      <c r="D5661" s="357"/>
      <c r="E5661" s="395"/>
      <c r="F5661" s="561"/>
      <c r="G5661" s="353"/>
    </row>
    <row r="5662" spans="1:7" x14ac:dyDescent="0.2">
      <c r="A5662" s="345"/>
      <c r="B5662" s="668"/>
      <c r="C5662" s="656"/>
      <c r="D5662" s="669"/>
      <c r="E5662" s="683"/>
      <c r="F5662" s="684"/>
      <c r="G5662" s="353"/>
    </row>
    <row r="5663" spans="1:7" x14ac:dyDescent="0.2">
      <c r="A5663" s="345"/>
      <c r="B5663" s="382"/>
      <c r="C5663" s="352"/>
      <c r="D5663" s="365"/>
      <c r="E5663" s="395"/>
      <c r="F5663" s="561"/>
      <c r="G5663" s="353"/>
    </row>
    <row r="5664" spans="1:7" x14ac:dyDescent="0.2">
      <c r="A5664" s="345"/>
      <c r="B5664" s="382"/>
      <c r="C5664" s="352"/>
      <c r="D5664" s="357"/>
      <c r="E5664" s="395"/>
      <c r="F5664" s="561"/>
      <c r="G5664" s="353"/>
    </row>
    <row r="5665" spans="1:7" x14ac:dyDescent="0.2">
      <c r="A5665" s="345"/>
      <c r="B5665" s="382"/>
      <c r="C5665" s="352"/>
      <c r="D5665" s="357"/>
      <c r="E5665" s="395"/>
      <c r="F5665" s="561"/>
      <c r="G5665" s="353"/>
    </row>
    <row r="5666" spans="1:7" x14ac:dyDescent="0.2">
      <c r="A5666" s="345"/>
      <c r="B5666" s="382"/>
      <c r="C5666" s="352"/>
      <c r="D5666" s="357"/>
      <c r="E5666" s="388"/>
      <c r="F5666" s="432"/>
      <c r="G5666" s="353"/>
    </row>
    <row r="5667" spans="1:7" x14ac:dyDescent="0.2">
      <c r="A5667" s="345"/>
      <c r="B5667" s="382"/>
      <c r="C5667" s="352"/>
      <c r="D5667" s="357"/>
      <c r="E5667" s="398"/>
      <c r="F5667" s="432"/>
      <c r="G5667" s="353"/>
    </row>
    <row r="5668" spans="1:7" x14ac:dyDescent="0.2">
      <c r="A5668" s="345"/>
      <c r="B5668" s="382"/>
      <c r="C5668" s="352"/>
      <c r="D5668" s="785"/>
      <c r="E5668" s="390"/>
      <c r="F5668" s="432"/>
      <c r="G5668" s="353"/>
    </row>
    <row r="5669" spans="1:7" x14ac:dyDescent="0.2">
      <c r="A5669" s="345"/>
      <c r="B5669" s="382"/>
      <c r="C5669" s="352"/>
      <c r="D5669" s="364"/>
      <c r="E5669" s="390"/>
      <c r="F5669" s="432"/>
      <c r="G5669" s="353"/>
    </row>
    <row r="5670" spans="1:7" x14ac:dyDescent="0.2">
      <c r="A5670" s="345"/>
      <c r="B5670" s="668"/>
      <c r="C5670" s="656"/>
      <c r="D5670" s="757"/>
      <c r="E5670" s="871"/>
      <c r="F5670" s="816"/>
      <c r="G5670" s="353"/>
    </row>
    <row r="5671" spans="1:7" x14ac:dyDescent="0.2">
      <c r="A5671" s="345"/>
      <c r="B5671" s="382"/>
      <c r="C5671" s="352"/>
      <c r="D5671" s="757"/>
      <c r="E5671" s="388"/>
      <c r="F5671" s="387"/>
      <c r="G5671" s="353"/>
    </row>
    <row r="5672" spans="1:7" x14ac:dyDescent="0.2">
      <c r="A5672" s="566"/>
      <c r="B5672" s="382"/>
      <c r="C5672" s="352"/>
      <c r="D5672" s="757"/>
      <c r="E5672" s="388"/>
      <c r="F5672" s="577"/>
      <c r="G5672" s="353" t="s">
        <v>8</v>
      </c>
    </row>
    <row r="5673" spans="1:7" ht="13.5" thickBot="1" x14ac:dyDescent="0.25">
      <c r="A5673" s="564"/>
      <c r="B5673" s="408"/>
      <c r="C5673" s="409"/>
      <c r="D5673" s="409"/>
      <c r="E5673" s="408"/>
      <c r="F5673" s="49" t="s">
        <v>15</v>
      </c>
      <c r="G5673" s="213">
        <f>SUM(G5639:G5672)</f>
        <v>290000</v>
      </c>
    </row>
    <row r="5674" spans="1:7" ht="13.5" thickTop="1" x14ac:dyDescent="0.2">
      <c r="A5674" s="1171" t="s">
        <v>4550</v>
      </c>
      <c r="B5674" s="1172"/>
      <c r="C5674" s="1172"/>
      <c r="D5674" s="1172"/>
      <c r="E5674" s="1172"/>
      <c r="F5674" s="1172"/>
      <c r="G5674" s="1173"/>
    </row>
    <row r="5675" spans="1:7" ht="13.5" thickBot="1" x14ac:dyDescent="0.25">
      <c r="A5675" s="444" t="s">
        <v>8</v>
      </c>
      <c r="B5675" s="445"/>
      <c r="C5675" s="1174" t="s">
        <v>4551</v>
      </c>
      <c r="D5675" s="1174"/>
      <c r="E5675" s="1174"/>
      <c r="F5675" s="1174"/>
      <c r="G5675" s="1175"/>
    </row>
    <row r="5676" spans="1:7" ht="13.5" thickTop="1" x14ac:dyDescent="0.2">
      <c r="A5676" s="1176"/>
      <c r="B5676" s="1177"/>
      <c r="C5676" s="1177"/>
      <c r="D5676" s="414" t="s">
        <v>11</v>
      </c>
      <c r="E5676" s="1178" t="s">
        <v>12</v>
      </c>
      <c r="F5676" s="1178"/>
      <c r="G5676" s="1179"/>
    </row>
    <row r="5677" spans="1:7" x14ac:dyDescent="0.2">
      <c r="A5677" s="1161" t="s">
        <v>17</v>
      </c>
      <c r="B5677" s="1162"/>
      <c r="C5677" s="1162"/>
      <c r="D5677" s="415"/>
      <c r="E5677" s="1180"/>
      <c r="F5677" s="1181"/>
      <c r="G5677" s="1182"/>
    </row>
    <row r="5678" spans="1:7" x14ac:dyDescent="0.2">
      <c r="A5678" s="1161" t="s">
        <v>38</v>
      </c>
      <c r="B5678" s="1162"/>
      <c r="C5678" s="1162"/>
      <c r="D5678" s="73" t="s">
        <v>478</v>
      </c>
      <c r="E5678" s="1139" t="s">
        <v>142</v>
      </c>
      <c r="F5678" s="1139"/>
      <c r="G5678" s="1140"/>
    </row>
    <row r="5679" spans="1:7" ht="13.5" thickBot="1" x14ac:dyDescent="0.25">
      <c r="A5679" s="1163" t="s">
        <v>39</v>
      </c>
      <c r="B5679" s="1164"/>
      <c r="C5679" s="1164"/>
      <c r="D5679" s="565" t="s">
        <v>479</v>
      </c>
      <c r="E5679" s="1165" t="s">
        <v>0</v>
      </c>
      <c r="F5679" s="1165"/>
      <c r="G5679" s="1166"/>
    </row>
    <row r="5680" spans="1:7" ht="16.5" x14ac:dyDescent="0.25">
      <c r="A5680" s="1152" t="s">
        <v>29</v>
      </c>
      <c r="B5680" s="1153"/>
      <c r="C5680" s="1153"/>
      <c r="D5680" s="1153"/>
      <c r="E5680" s="1153"/>
      <c r="F5680" s="1153"/>
      <c r="G5680" s="1154"/>
    </row>
    <row r="5681" spans="1:7" x14ac:dyDescent="0.2">
      <c r="A5681" s="1155" t="s">
        <v>48</v>
      </c>
      <c r="B5681" s="1156"/>
      <c r="C5681" s="1156"/>
      <c r="D5681" s="1156"/>
      <c r="E5681" s="1156"/>
      <c r="F5681" s="1156"/>
      <c r="G5681" s="1157"/>
    </row>
    <row r="5682" spans="1:7" x14ac:dyDescent="0.2">
      <c r="A5682" s="1183" t="s">
        <v>49</v>
      </c>
      <c r="B5682" s="1184"/>
      <c r="C5682" s="1184"/>
      <c r="D5682" s="1184"/>
      <c r="E5682" s="1184"/>
      <c r="F5682" s="1184"/>
      <c r="G5682" s="1185"/>
    </row>
    <row r="5683" spans="1:7" x14ac:dyDescent="0.2">
      <c r="A5683" s="368"/>
      <c r="B5683" s="369"/>
      <c r="C5683" s="370"/>
      <c r="D5683" s="371"/>
      <c r="E5683" s="369"/>
      <c r="F5683" s="372"/>
      <c r="G5683" s="373" t="s">
        <v>20</v>
      </c>
    </row>
    <row r="5684" spans="1:7" x14ac:dyDescent="0.2">
      <c r="A5684" s="374" t="s">
        <v>1</v>
      </c>
      <c r="B5684" s="375"/>
      <c r="C5684" s="14" t="s">
        <v>36</v>
      </c>
      <c r="D5684" s="375"/>
      <c r="E5684" s="343" t="s">
        <v>4623</v>
      </c>
      <c r="F5684" s="376"/>
      <c r="G5684" s="344" t="s">
        <v>4497</v>
      </c>
    </row>
    <row r="5685" spans="1:7" x14ac:dyDescent="0.2">
      <c r="A5685" s="342" t="s">
        <v>8</v>
      </c>
      <c r="B5685" s="377"/>
      <c r="C5685" s="19"/>
      <c r="D5685" s="367"/>
      <c r="E5685" s="1167"/>
      <c r="F5685" s="1168"/>
      <c r="G5685" s="378"/>
    </row>
    <row r="5686" spans="1:7" x14ac:dyDescent="0.2">
      <c r="A5686" s="354" t="s">
        <v>37</v>
      </c>
      <c r="B5686" s="358"/>
      <c r="C5686" s="358"/>
      <c r="D5686" s="358"/>
      <c r="E5686" s="379" t="s">
        <v>46</v>
      </c>
      <c r="F5686" s="380"/>
      <c r="G5686" s="378" t="s">
        <v>50</v>
      </c>
    </row>
    <row r="5687" spans="1:7" x14ac:dyDescent="0.2">
      <c r="A5687" s="368"/>
      <c r="B5687" s="369"/>
      <c r="C5687" s="370"/>
      <c r="D5687" s="370"/>
      <c r="E5687" s="1169"/>
      <c r="F5687" s="1170"/>
      <c r="G5687" s="381"/>
    </row>
    <row r="5688" spans="1:7" ht="26.25" thickBot="1" x14ac:dyDescent="0.25">
      <c r="A5688" s="210" t="s">
        <v>47</v>
      </c>
      <c r="B5688" s="28" t="s">
        <v>23</v>
      </c>
      <c r="C5688" s="28" t="s">
        <v>34</v>
      </c>
      <c r="D5688" s="110" t="s">
        <v>53</v>
      </c>
      <c r="E5688" s="114" t="s">
        <v>54</v>
      </c>
      <c r="F5688" s="111" t="s">
        <v>55</v>
      </c>
      <c r="G5688" s="112" t="s">
        <v>35</v>
      </c>
    </row>
    <row r="5689" spans="1:7" ht="13.5" thickTop="1" x14ac:dyDescent="0.2">
      <c r="A5689" s="345">
        <v>1</v>
      </c>
      <c r="B5689" s="389"/>
      <c r="C5689" s="352" t="s">
        <v>300</v>
      </c>
      <c r="D5689" s="576" t="s">
        <v>2649</v>
      </c>
      <c r="E5689" s="751">
        <v>35</v>
      </c>
      <c r="F5689" s="432">
        <v>7000</v>
      </c>
      <c r="G5689" s="353">
        <f>F5689*E5689</f>
        <v>245000</v>
      </c>
    </row>
    <row r="5690" spans="1:7" x14ac:dyDescent="0.2">
      <c r="A5690" s="345" t="s">
        <v>8</v>
      </c>
      <c r="B5690" s="389"/>
      <c r="C5690" s="352"/>
      <c r="D5690" s="762" t="s">
        <v>795</v>
      </c>
      <c r="E5690" s="751"/>
      <c r="F5690" s="432"/>
      <c r="G5690" s="353" t="s">
        <v>8</v>
      </c>
    </row>
    <row r="5691" spans="1:7" x14ac:dyDescent="0.2">
      <c r="A5691" s="345"/>
      <c r="B5691" s="389"/>
      <c r="C5691" s="352"/>
      <c r="D5691" s="762" t="s">
        <v>4552</v>
      </c>
      <c r="E5691" s="388"/>
      <c r="F5691" s="560"/>
      <c r="G5691" s="353"/>
    </row>
    <row r="5692" spans="1:7" x14ac:dyDescent="0.2">
      <c r="A5692" s="345"/>
      <c r="B5692" s="389"/>
      <c r="C5692" s="352" t="s">
        <v>150</v>
      </c>
      <c r="D5692" s="338" t="s">
        <v>433</v>
      </c>
      <c r="E5692" s="390"/>
      <c r="F5692" s="432"/>
      <c r="G5692" s="353"/>
    </row>
    <row r="5693" spans="1:7" x14ac:dyDescent="0.2">
      <c r="A5693" s="345"/>
      <c r="B5693" s="389"/>
      <c r="C5693" s="352"/>
      <c r="D5693" s="364" t="s">
        <v>4553</v>
      </c>
      <c r="E5693" s="390"/>
      <c r="F5693" s="432"/>
      <c r="G5693" s="353"/>
    </row>
    <row r="5694" spans="1:7" x14ac:dyDescent="0.2">
      <c r="A5694" s="345"/>
      <c r="B5694" s="391"/>
      <c r="C5694" s="352"/>
      <c r="D5694" s="365" t="s">
        <v>4554</v>
      </c>
      <c r="E5694" s="388"/>
      <c r="F5694" s="560"/>
      <c r="G5694" s="353"/>
    </row>
    <row r="5695" spans="1:7" x14ac:dyDescent="0.2">
      <c r="A5695" s="345"/>
      <c r="B5695" s="382"/>
      <c r="C5695" s="352"/>
      <c r="D5695" s="365" t="s">
        <v>4555</v>
      </c>
      <c r="E5695" s="395"/>
      <c r="F5695" s="432"/>
      <c r="G5695" s="353"/>
    </row>
    <row r="5696" spans="1:7" x14ac:dyDescent="0.2">
      <c r="A5696" s="345"/>
      <c r="B5696" s="394"/>
      <c r="C5696" s="352"/>
      <c r="D5696" s="970" t="s">
        <v>4556</v>
      </c>
      <c r="E5696" s="395"/>
      <c r="F5696" s="561"/>
      <c r="G5696" s="353"/>
    </row>
    <row r="5697" spans="1:7" x14ac:dyDescent="0.2">
      <c r="A5697" s="345"/>
      <c r="B5697" s="394"/>
      <c r="C5697" s="352"/>
      <c r="D5697" s="365" t="s">
        <v>1729</v>
      </c>
      <c r="E5697" s="395"/>
      <c r="F5697" s="432"/>
      <c r="G5697" s="353"/>
    </row>
    <row r="5698" spans="1:7" x14ac:dyDescent="0.2">
      <c r="A5698" s="345"/>
      <c r="B5698" s="397"/>
      <c r="C5698" s="352"/>
      <c r="D5698" s="357" t="s">
        <v>4500</v>
      </c>
      <c r="E5698" s="398"/>
      <c r="F5698" s="432"/>
      <c r="G5698" s="353"/>
    </row>
    <row r="5699" spans="1:7" x14ac:dyDescent="0.2">
      <c r="A5699" s="345"/>
      <c r="B5699" s="397"/>
      <c r="C5699" s="352"/>
      <c r="D5699" s="365" t="s">
        <v>4557</v>
      </c>
      <c r="E5699" s="398"/>
      <c r="F5699" s="432"/>
      <c r="G5699" s="353"/>
    </row>
    <row r="5700" spans="1:7" x14ac:dyDescent="0.2">
      <c r="A5700" s="345"/>
      <c r="B5700" s="397"/>
      <c r="C5700" s="352"/>
      <c r="D5700" s="357" t="s">
        <v>4502</v>
      </c>
      <c r="E5700" s="395"/>
      <c r="F5700" s="432"/>
      <c r="G5700" s="353"/>
    </row>
    <row r="5701" spans="1:7" x14ac:dyDescent="0.2">
      <c r="A5701" s="345"/>
      <c r="B5701" s="382"/>
      <c r="C5701" s="352"/>
      <c r="D5701" s="365" t="s">
        <v>4503</v>
      </c>
      <c r="E5701" s="388"/>
      <c r="F5701" s="432"/>
      <c r="G5701" s="353"/>
    </row>
    <row r="5702" spans="1:7" x14ac:dyDescent="0.2">
      <c r="A5702" s="345"/>
      <c r="B5702" s="382"/>
      <c r="C5702" s="352"/>
      <c r="D5702" s="365" t="s">
        <v>4558</v>
      </c>
      <c r="E5702" s="398"/>
      <c r="F5702" s="561"/>
      <c r="G5702" s="353"/>
    </row>
    <row r="5703" spans="1:7" x14ac:dyDescent="0.2">
      <c r="A5703" s="345"/>
      <c r="B5703" s="389"/>
      <c r="C5703" s="352"/>
      <c r="D5703" s="365" t="s">
        <v>4559</v>
      </c>
      <c r="E5703" s="395"/>
      <c r="F5703" s="561"/>
      <c r="G5703" s="353"/>
    </row>
    <row r="5704" spans="1:7" x14ac:dyDescent="0.2">
      <c r="A5704" s="345"/>
      <c r="B5704" s="869"/>
      <c r="C5704" s="656"/>
      <c r="D5704" s="338" t="s">
        <v>435</v>
      </c>
      <c r="E5704" s="683"/>
      <c r="F5704" s="684"/>
      <c r="G5704" s="353"/>
    </row>
    <row r="5705" spans="1:7" x14ac:dyDescent="0.2">
      <c r="A5705" s="345"/>
      <c r="B5705" s="389"/>
      <c r="C5705" s="352"/>
      <c r="D5705" s="357" t="s">
        <v>4560</v>
      </c>
      <c r="E5705" s="395"/>
      <c r="F5705" s="561"/>
      <c r="G5705" s="353"/>
    </row>
    <row r="5706" spans="1:7" x14ac:dyDescent="0.2">
      <c r="A5706" s="345"/>
      <c r="B5706" s="869"/>
      <c r="C5706" s="656"/>
      <c r="D5706" s="669" t="s">
        <v>4561</v>
      </c>
      <c r="E5706" s="683"/>
      <c r="F5706" s="684"/>
      <c r="G5706" s="353"/>
    </row>
    <row r="5707" spans="1:7" x14ac:dyDescent="0.2">
      <c r="A5707" s="345"/>
      <c r="B5707" s="382"/>
      <c r="C5707" s="352"/>
      <c r="D5707" s="365" t="s">
        <v>4562</v>
      </c>
      <c r="E5707" s="390"/>
      <c r="F5707" s="561"/>
      <c r="G5707" s="353"/>
    </row>
    <row r="5708" spans="1:7" x14ac:dyDescent="0.2">
      <c r="A5708" s="345"/>
      <c r="B5708" s="668"/>
      <c r="C5708" s="656"/>
      <c r="D5708" s="682" t="s">
        <v>4563</v>
      </c>
      <c r="E5708" s="871"/>
      <c r="F5708" s="684"/>
      <c r="G5708" s="353"/>
    </row>
    <row r="5709" spans="1:7" x14ac:dyDescent="0.2">
      <c r="A5709" s="345"/>
      <c r="B5709" s="382"/>
      <c r="C5709" s="352"/>
      <c r="D5709" s="357" t="s">
        <v>4511</v>
      </c>
      <c r="E5709" s="395"/>
      <c r="F5709" s="561"/>
      <c r="G5709" s="353"/>
    </row>
    <row r="5710" spans="1:7" x14ac:dyDescent="0.2">
      <c r="A5710" s="345"/>
      <c r="B5710" s="382"/>
      <c r="C5710" s="352"/>
      <c r="D5710" s="357" t="s">
        <v>4564</v>
      </c>
      <c r="E5710" s="395"/>
      <c r="F5710" s="561"/>
      <c r="G5710" s="353"/>
    </row>
    <row r="5711" spans="1:7" x14ac:dyDescent="0.2">
      <c r="A5711" s="345"/>
      <c r="B5711" s="382"/>
      <c r="C5711" s="352"/>
      <c r="D5711" s="357" t="s">
        <v>4558</v>
      </c>
      <c r="E5711" s="395"/>
      <c r="F5711" s="561"/>
      <c r="G5711" s="353"/>
    </row>
    <row r="5712" spans="1:7" x14ac:dyDescent="0.2">
      <c r="A5712" s="345"/>
      <c r="B5712" s="668"/>
      <c r="C5712" s="656"/>
      <c r="D5712" s="669" t="s">
        <v>4559</v>
      </c>
      <c r="E5712" s="683"/>
      <c r="F5712" s="684"/>
      <c r="G5712" s="353"/>
    </row>
    <row r="5713" spans="1:9" x14ac:dyDescent="0.2">
      <c r="A5713" s="345"/>
      <c r="B5713" s="382"/>
      <c r="C5713" s="352"/>
      <c r="D5713" s="365"/>
      <c r="E5713" s="395"/>
      <c r="F5713" s="561"/>
      <c r="G5713" s="353"/>
      <c r="I5713" s="411" t="s">
        <v>152</v>
      </c>
    </row>
    <row r="5714" spans="1:9" x14ac:dyDescent="0.2">
      <c r="A5714" s="345"/>
      <c r="B5714" s="382"/>
      <c r="C5714" s="352"/>
      <c r="D5714" s="357" t="s">
        <v>4565</v>
      </c>
      <c r="E5714" s="395"/>
      <c r="F5714" s="561"/>
      <c r="G5714" s="353"/>
    </row>
    <row r="5715" spans="1:9" x14ac:dyDescent="0.2">
      <c r="A5715" s="345"/>
      <c r="B5715" s="382"/>
      <c r="C5715" s="352"/>
      <c r="D5715" s="357" t="s">
        <v>4566</v>
      </c>
      <c r="E5715" s="395"/>
      <c r="F5715" s="561"/>
      <c r="G5715" s="353"/>
    </row>
    <row r="5716" spans="1:9" x14ac:dyDescent="0.2">
      <c r="A5716" s="345"/>
      <c r="B5716" s="668"/>
      <c r="C5716" s="656"/>
      <c r="D5716" s="669"/>
      <c r="E5716" s="683"/>
      <c r="F5716" s="684"/>
      <c r="G5716" s="353"/>
    </row>
    <row r="5717" spans="1:9" x14ac:dyDescent="0.2">
      <c r="A5717" s="345"/>
      <c r="B5717" s="668"/>
      <c r="C5717" s="656"/>
      <c r="D5717" s="669" t="s">
        <v>2529</v>
      </c>
      <c r="E5717" s="683"/>
      <c r="F5717" s="684"/>
      <c r="G5717" s="353"/>
    </row>
    <row r="5718" spans="1:9" x14ac:dyDescent="0.2">
      <c r="A5718" s="345"/>
      <c r="B5718" s="382"/>
      <c r="C5718" s="352"/>
      <c r="D5718" s="357" t="s">
        <v>4567</v>
      </c>
      <c r="E5718" s="388"/>
      <c r="F5718" s="432"/>
      <c r="G5718" s="353"/>
    </row>
    <row r="5719" spans="1:9" x14ac:dyDescent="0.2">
      <c r="A5719" s="345"/>
      <c r="B5719" s="382"/>
      <c r="C5719" s="352"/>
      <c r="D5719" s="364" t="s">
        <v>4568</v>
      </c>
      <c r="E5719" s="398"/>
      <c r="F5719" s="432"/>
      <c r="G5719" s="353"/>
    </row>
    <row r="5720" spans="1:9" x14ac:dyDescent="0.2">
      <c r="A5720" s="345"/>
      <c r="B5720" s="382"/>
      <c r="C5720" s="352"/>
      <c r="D5720" s="785" t="s">
        <v>4569</v>
      </c>
      <c r="E5720" s="390"/>
      <c r="F5720" s="432"/>
      <c r="G5720" s="353"/>
    </row>
    <row r="5721" spans="1:9" x14ac:dyDescent="0.2">
      <c r="A5721" s="345"/>
      <c r="B5721" s="382"/>
      <c r="C5721" s="352"/>
      <c r="D5721" s="364" t="s">
        <v>4570</v>
      </c>
      <c r="E5721" s="390"/>
      <c r="F5721" s="432"/>
      <c r="G5721" s="353"/>
    </row>
    <row r="5722" spans="1:9" x14ac:dyDescent="0.2">
      <c r="A5722" s="345"/>
      <c r="B5722" s="382"/>
      <c r="C5722" s="352"/>
      <c r="D5722" s="757" t="s">
        <v>2623</v>
      </c>
      <c r="E5722" s="388"/>
      <c r="F5722" s="387"/>
      <c r="G5722" s="353"/>
    </row>
    <row r="5723" spans="1:9" ht="13.5" thickBot="1" x14ac:dyDescent="0.25">
      <c r="A5723" s="564"/>
      <c r="B5723" s="408"/>
      <c r="C5723" s="409"/>
      <c r="D5723" s="409"/>
      <c r="E5723" s="408"/>
      <c r="F5723" s="49" t="s">
        <v>15</v>
      </c>
      <c r="G5723" s="213">
        <f>SUM(G5689:G5722)</f>
        <v>245000</v>
      </c>
    </row>
    <row r="5724" spans="1:9" x14ac:dyDescent="0.2">
      <c r="A5724" s="1171" t="s">
        <v>4624</v>
      </c>
      <c r="B5724" s="1172"/>
      <c r="C5724" s="1172"/>
      <c r="D5724" s="1172"/>
      <c r="E5724" s="1172"/>
      <c r="F5724" s="1172"/>
      <c r="G5724" s="1173"/>
    </row>
    <row r="5725" spans="1:9" ht="13.5" thickBot="1" x14ac:dyDescent="0.25">
      <c r="A5725" s="444" t="s">
        <v>8</v>
      </c>
      <c r="B5725" s="445"/>
      <c r="C5725" s="1174" t="s">
        <v>4625</v>
      </c>
      <c r="D5725" s="1174"/>
      <c r="E5725" s="1174"/>
      <c r="F5725" s="1174"/>
      <c r="G5725" s="1175"/>
    </row>
    <row r="5726" spans="1:9" ht="13.5" thickTop="1" x14ac:dyDescent="0.2">
      <c r="A5726" s="1176"/>
      <c r="B5726" s="1177"/>
      <c r="C5726" s="1177"/>
      <c r="D5726" s="414" t="s">
        <v>11</v>
      </c>
      <c r="E5726" s="1178" t="s">
        <v>12</v>
      </c>
      <c r="F5726" s="1178"/>
      <c r="G5726" s="1179"/>
    </row>
    <row r="5727" spans="1:9" x14ac:dyDescent="0.2">
      <c r="A5727" s="1161" t="s">
        <v>17</v>
      </c>
      <c r="B5727" s="1162"/>
      <c r="C5727" s="1162"/>
      <c r="D5727" s="415"/>
      <c r="E5727" s="1180"/>
      <c r="F5727" s="1181"/>
      <c r="G5727" s="1182"/>
    </row>
    <row r="5728" spans="1:9" x14ac:dyDescent="0.2">
      <c r="A5728" s="1161" t="s">
        <v>38</v>
      </c>
      <c r="B5728" s="1162"/>
      <c r="C5728" s="1162"/>
      <c r="D5728" s="73" t="s">
        <v>478</v>
      </c>
      <c r="E5728" s="1139" t="s">
        <v>142</v>
      </c>
      <c r="F5728" s="1139"/>
      <c r="G5728" s="1140"/>
    </row>
    <row r="5729" spans="1:7" ht="13.5" thickBot="1" x14ac:dyDescent="0.25">
      <c r="A5729" s="1163" t="s">
        <v>39</v>
      </c>
      <c r="B5729" s="1164"/>
      <c r="C5729" s="1164"/>
      <c r="D5729" s="565" t="s">
        <v>479</v>
      </c>
      <c r="E5729" s="1165" t="s">
        <v>0</v>
      </c>
      <c r="F5729" s="1165"/>
      <c r="G5729" s="1166"/>
    </row>
    <row r="5730" spans="1:7" ht="16.5" x14ac:dyDescent="0.25">
      <c r="A5730" s="1152" t="s">
        <v>29</v>
      </c>
      <c r="B5730" s="1153"/>
      <c r="C5730" s="1153"/>
      <c r="D5730" s="1153"/>
      <c r="E5730" s="1153"/>
      <c r="F5730" s="1153"/>
      <c r="G5730" s="1154"/>
    </row>
    <row r="5731" spans="1:7" x14ac:dyDescent="0.2">
      <c r="A5731" s="1155" t="s">
        <v>48</v>
      </c>
      <c r="B5731" s="1156"/>
      <c r="C5731" s="1156"/>
      <c r="D5731" s="1156"/>
      <c r="E5731" s="1156"/>
      <c r="F5731" s="1156"/>
      <c r="G5731" s="1157"/>
    </row>
    <row r="5732" spans="1:7" x14ac:dyDescent="0.2">
      <c r="A5732" s="1158" t="s">
        <v>49</v>
      </c>
      <c r="B5732" s="1159"/>
      <c r="C5732" s="1159"/>
      <c r="D5732" s="1159"/>
      <c r="E5732" s="1159"/>
      <c r="F5732" s="1159"/>
      <c r="G5732" s="1160"/>
    </row>
    <row r="5733" spans="1:7" x14ac:dyDescent="0.2">
      <c r="A5733" s="6"/>
      <c r="B5733" s="99"/>
      <c r="C5733" s="8"/>
      <c r="D5733" s="9"/>
      <c r="E5733" s="99"/>
      <c r="F5733" s="10"/>
      <c r="G5733" s="11" t="s">
        <v>20</v>
      </c>
    </row>
    <row r="5734" spans="1:7" x14ac:dyDescent="0.2">
      <c r="A5734" s="12" t="s">
        <v>1</v>
      </c>
      <c r="B5734" s="13"/>
      <c r="C5734" s="14" t="s">
        <v>36</v>
      </c>
      <c r="D5734" s="13"/>
      <c r="E5734" s="343" t="s">
        <v>4596</v>
      </c>
      <c r="F5734" s="98"/>
      <c r="G5734" s="344" t="s">
        <v>4497</v>
      </c>
    </row>
    <row r="5735" spans="1:7" x14ac:dyDescent="0.2">
      <c r="A5735" s="17" t="s">
        <v>8</v>
      </c>
      <c r="B5735" s="100"/>
      <c r="C5735" s="19"/>
      <c r="D5735" s="4"/>
      <c r="E5735" s="1145"/>
      <c r="F5735" s="1146"/>
      <c r="G5735" s="20"/>
    </row>
    <row r="5736" spans="1:7" x14ac:dyDescent="0.2">
      <c r="A5736" s="21" t="s">
        <v>37</v>
      </c>
      <c r="B5736" s="22"/>
      <c r="C5736" s="22"/>
      <c r="D5736" s="22"/>
      <c r="E5736" s="23" t="s">
        <v>46</v>
      </c>
      <c r="F5736" s="24"/>
      <c r="G5736" s="20" t="s">
        <v>50</v>
      </c>
    </row>
    <row r="5737" spans="1:7" x14ac:dyDescent="0.2">
      <c r="A5737" s="6"/>
      <c r="B5737" s="99"/>
      <c r="C5737" s="8"/>
      <c r="D5737" s="8"/>
      <c r="E5737" s="1147"/>
      <c r="F5737" s="1148"/>
      <c r="G5737" s="25"/>
    </row>
    <row r="5738" spans="1:7" ht="26.25" thickBot="1" x14ac:dyDescent="0.25">
      <c r="A5738" s="210" t="s">
        <v>47</v>
      </c>
      <c r="B5738" s="28" t="s">
        <v>23</v>
      </c>
      <c r="C5738" s="28" t="s">
        <v>34</v>
      </c>
      <c r="D5738" s="110" t="s">
        <v>53</v>
      </c>
      <c r="E5738" s="114" t="s">
        <v>54</v>
      </c>
      <c r="F5738" s="111" t="s">
        <v>55</v>
      </c>
      <c r="G5738" s="112" t="s">
        <v>35</v>
      </c>
    </row>
    <row r="5739" spans="1:7" ht="13.5" thickTop="1" x14ac:dyDescent="0.2">
      <c r="A5739" s="29">
        <v>1</v>
      </c>
      <c r="B5739" s="101"/>
      <c r="C5739" s="352" t="s">
        <v>149</v>
      </c>
      <c r="D5739" s="351" t="s">
        <v>4571</v>
      </c>
      <c r="E5739" s="108">
        <v>50</v>
      </c>
      <c r="F5739" s="149">
        <v>200</v>
      </c>
      <c r="G5739" s="353">
        <f>F5739*E5739</f>
        <v>10000</v>
      </c>
    </row>
    <row r="5740" spans="1:7" x14ac:dyDescent="0.2">
      <c r="A5740" s="29"/>
      <c r="B5740" s="105"/>
      <c r="C5740" s="352"/>
      <c r="D5740" s="357" t="s">
        <v>415</v>
      </c>
      <c r="E5740" s="102"/>
      <c r="F5740" s="384"/>
      <c r="G5740" s="353"/>
    </row>
    <row r="5741" spans="1:7" x14ac:dyDescent="0.2">
      <c r="A5741" s="29">
        <v>2</v>
      </c>
      <c r="B5741" s="105"/>
      <c r="C5741" s="352" t="s">
        <v>149</v>
      </c>
      <c r="D5741" s="357" t="s">
        <v>416</v>
      </c>
      <c r="E5741" s="102">
        <v>50</v>
      </c>
      <c r="F5741" s="128">
        <v>350</v>
      </c>
      <c r="G5741" s="353">
        <f t="shared" ref="G5741" si="75">F5741*E5741</f>
        <v>17500</v>
      </c>
    </row>
    <row r="5742" spans="1:7" x14ac:dyDescent="0.2">
      <c r="A5742" s="29"/>
      <c r="B5742" s="105"/>
      <c r="C5742" s="352"/>
      <c r="D5742" s="357" t="s">
        <v>358</v>
      </c>
      <c r="E5742" s="102"/>
      <c r="F5742" s="128"/>
      <c r="G5742" s="353"/>
    </row>
    <row r="5743" spans="1:7" x14ac:dyDescent="0.2">
      <c r="A5743" s="29"/>
      <c r="B5743" s="105"/>
      <c r="C5743" s="352"/>
      <c r="D5743" s="357"/>
      <c r="E5743" s="102"/>
      <c r="F5743" s="128"/>
      <c r="G5743" s="353"/>
    </row>
    <row r="5744" spans="1:7" x14ac:dyDescent="0.2">
      <c r="A5744" s="29"/>
      <c r="B5744" s="105"/>
      <c r="C5744" s="352"/>
      <c r="D5744" s="357"/>
      <c r="E5744" s="102"/>
      <c r="F5744" s="69"/>
      <c r="G5744" s="353"/>
    </row>
    <row r="5745" spans="1:7" x14ac:dyDescent="0.2">
      <c r="A5745" s="29"/>
      <c r="B5745" s="151"/>
      <c r="C5745" s="352"/>
      <c r="D5745" s="357"/>
      <c r="E5745" s="108"/>
      <c r="F5745" s="277"/>
      <c r="G5745" s="353"/>
    </row>
    <row r="5746" spans="1:7" x14ac:dyDescent="0.2">
      <c r="A5746" s="29"/>
      <c r="B5746" s="151"/>
      <c r="C5746" s="352"/>
      <c r="D5746" s="364"/>
      <c r="E5746" s="108"/>
      <c r="F5746" s="277"/>
      <c r="G5746" s="353"/>
    </row>
    <row r="5747" spans="1:7" x14ac:dyDescent="0.2">
      <c r="A5747" s="29"/>
      <c r="B5747" s="101"/>
      <c r="C5747" s="352"/>
      <c r="D5747" s="364"/>
      <c r="E5747" s="104"/>
      <c r="F5747" s="69"/>
      <c r="G5747" s="353"/>
    </row>
    <row r="5748" spans="1:7" x14ac:dyDescent="0.2">
      <c r="A5748" s="29"/>
      <c r="B5748" s="106"/>
      <c r="C5748" s="41"/>
      <c r="D5748" s="357"/>
      <c r="E5748" s="104"/>
      <c r="F5748" s="69"/>
      <c r="G5748" s="353"/>
    </row>
    <row r="5749" spans="1:7" x14ac:dyDescent="0.2">
      <c r="A5749" s="29"/>
      <c r="B5749" s="105"/>
      <c r="C5749" s="352"/>
      <c r="D5749" s="357"/>
      <c r="E5749" s="108"/>
      <c r="F5749" s="278"/>
      <c r="G5749" s="353"/>
    </row>
    <row r="5750" spans="1:7" x14ac:dyDescent="0.2">
      <c r="A5750" s="29"/>
      <c r="B5750" s="107"/>
      <c r="C5750" s="352"/>
      <c r="D5750" s="357"/>
      <c r="E5750" s="153"/>
      <c r="F5750" s="69"/>
      <c r="G5750" s="353"/>
    </row>
    <row r="5751" spans="1:7" x14ac:dyDescent="0.2">
      <c r="A5751" s="29"/>
      <c r="B5751" s="107"/>
      <c r="C5751" s="352"/>
      <c r="D5751" s="365"/>
      <c r="E5751" s="153"/>
      <c r="F5751" s="69"/>
      <c r="G5751" s="353"/>
    </row>
    <row r="5752" spans="1:7" x14ac:dyDescent="0.2">
      <c r="A5752" s="29"/>
      <c r="B5752" s="101"/>
      <c r="C5752" s="41"/>
      <c r="D5752" s="365"/>
      <c r="E5752" s="108"/>
      <c r="F5752" s="432"/>
      <c r="G5752" s="353"/>
    </row>
    <row r="5753" spans="1:7" x14ac:dyDescent="0.2">
      <c r="A5753" s="29"/>
      <c r="B5753" s="101"/>
      <c r="C5753" s="352"/>
      <c r="D5753" s="364"/>
      <c r="E5753" s="153"/>
      <c r="F5753" s="69"/>
      <c r="G5753" s="353"/>
    </row>
    <row r="5754" spans="1:7" x14ac:dyDescent="0.2">
      <c r="A5754" s="29"/>
      <c r="B5754" s="106"/>
      <c r="C5754" s="352"/>
      <c r="D5754" s="365"/>
      <c r="E5754" s="104"/>
      <c r="F5754" s="279"/>
      <c r="G5754" s="353"/>
    </row>
    <row r="5755" spans="1:7" x14ac:dyDescent="0.2">
      <c r="A5755" s="29"/>
      <c r="B5755" s="105"/>
      <c r="C5755" s="352"/>
      <c r="D5755" s="400"/>
      <c r="E5755" s="104"/>
      <c r="F5755" s="279"/>
      <c r="G5755" s="353"/>
    </row>
    <row r="5756" spans="1:7" x14ac:dyDescent="0.2">
      <c r="A5756" s="29"/>
      <c r="B5756" s="105"/>
      <c r="C5756" s="352"/>
      <c r="D5756" s="365"/>
      <c r="E5756" s="104"/>
      <c r="F5756" s="279"/>
      <c r="G5756" s="353"/>
    </row>
    <row r="5757" spans="1:7" x14ac:dyDescent="0.2">
      <c r="A5757" s="29"/>
      <c r="B5757" s="101"/>
      <c r="C5757" s="41"/>
      <c r="D5757" s="365"/>
      <c r="E5757" s="104"/>
      <c r="F5757" s="279"/>
      <c r="G5757" s="353"/>
    </row>
    <row r="5758" spans="1:7" x14ac:dyDescent="0.2">
      <c r="A5758" s="29"/>
      <c r="B5758" s="101"/>
      <c r="C5758" s="352"/>
      <c r="D5758" s="357"/>
      <c r="E5758" s="104"/>
      <c r="F5758" s="279"/>
      <c r="G5758" s="353"/>
    </row>
    <row r="5759" spans="1:7" x14ac:dyDescent="0.2">
      <c r="A5759" s="29"/>
      <c r="B5759" s="101"/>
      <c r="C5759" s="41"/>
      <c r="D5759" s="357"/>
      <c r="E5759" s="104"/>
      <c r="F5759" s="279"/>
      <c r="G5759" s="353"/>
    </row>
    <row r="5760" spans="1:7" x14ac:dyDescent="0.2">
      <c r="A5760" s="29"/>
      <c r="B5760" s="101"/>
      <c r="C5760" s="352"/>
      <c r="D5760" s="365"/>
      <c r="E5760" s="104"/>
      <c r="F5760" s="279"/>
      <c r="G5760" s="353"/>
    </row>
    <row r="5761" spans="1:7" x14ac:dyDescent="0.2">
      <c r="A5761" s="29"/>
      <c r="B5761" s="101"/>
      <c r="C5761" s="352"/>
      <c r="D5761" s="365"/>
      <c r="E5761" s="104"/>
      <c r="F5761" s="279"/>
      <c r="G5761" s="353"/>
    </row>
    <row r="5762" spans="1:7" x14ac:dyDescent="0.2">
      <c r="A5762" s="29"/>
      <c r="B5762" s="101"/>
      <c r="C5762" s="41"/>
      <c r="D5762" s="365"/>
      <c r="E5762" s="104"/>
      <c r="F5762" s="279"/>
      <c r="G5762" s="353"/>
    </row>
    <row r="5763" spans="1:7" x14ac:dyDescent="0.2">
      <c r="A5763" s="29"/>
      <c r="B5763" s="101"/>
      <c r="C5763" s="352"/>
      <c r="D5763" s="365"/>
      <c r="E5763" s="104"/>
      <c r="F5763" s="279"/>
      <c r="G5763" s="353"/>
    </row>
    <row r="5764" spans="1:7" x14ac:dyDescent="0.2">
      <c r="A5764" s="29"/>
      <c r="B5764" s="101"/>
      <c r="C5764" s="41"/>
      <c r="D5764" s="365"/>
      <c r="E5764" s="104"/>
      <c r="F5764" s="279"/>
      <c r="G5764" s="353"/>
    </row>
    <row r="5765" spans="1:7" x14ac:dyDescent="0.2">
      <c r="A5765" s="29"/>
      <c r="B5765" s="101"/>
      <c r="C5765" s="352"/>
      <c r="D5765" s="357"/>
      <c r="E5765" s="108"/>
      <c r="F5765" s="69"/>
      <c r="G5765" s="353"/>
    </row>
    <row r="5766" spans="1:7" x14ac:dyDescent="0.2">
      <c r="A5766" s="29"/>
      <c r="B5766" s="101"/>
      <c r="C5766" s="41"/>
      <c r="D5766" s="364"/>
      <c r="E5766" s="153"/>
      <c r="F5766" s="69"/>
      <c r="G5766" s="353"/>
    </row>
    <row r="5767" spans="1:7" x14ac:dyDescent="0.2">
      <c r="A5767" s="29"/>
      <c r="B5767" s="101"/>
      <c r="C5767" s="352"/>
      <c r="D5767" s="400"/>
      <c r="E5767" s="102"/>
      <c r="F5767" s="69"/>
      <c r="G5767" s="353"/>
    </row>
    <row r="5768" spans="1:7" x14ac:dyDescent="0.2">
      <c r="A5768" s="29"/>
      <c r="B5768" s="101"/>
      <c r="C5768" s="31"/>
      <c r="D5768" s="400"/>
      <c r="E5768" s="131"/>
      <c r="F5768" s="280"/>
      <c r="G5768" s="353"/>
    </row>
    <row r="5769" spans="1:7" x14ac:dyDescent="0.2">
      <c r="A5769" s="29"/>
      <c r="B5769" s="101"/>
      <c r="C5769" s="352"/>
      <c r="D5769" s="406"/>
      <c r="E5769" s="108"/>
      <c r="F5769" s="276"/>
      <c r="G5769" s="353"/>
    </row>
    <row r="5770" spans="1:7" x14ac:dyDescent="0.2">
      <c r="A5770" s="29"/>
      <c r="B5770" s="101"/>
      <c r="C5770" s="41"/>
      <c r="D5770" s="364"/>
      <c r="E5770" s="108"/>
      <c r="F5770" s="276"/>
      <c r="G5770" s="353"/>
    </row>
    <row r="5771" spans="1:7" x14ac:dyDescent="0.2">
      <c r="A5771" s="29"/>
      <c r="B5771" s="101"/>
      <c r="C5771" s="352"/>
      <c r="D5771" s="364"/>
      <c r="E5771" s="108"/>
      <c r="F5771" s="149"/>
      <c r="G5771" s="353"/>
    </row>
    <row r="5772" spans="1:7" x14ac:dyDescent="0.2">
      <c r="A5772" s="61"/>
      <c r="B5772" s="101"/>
      <c r="C5772" s="41"/>
      <c r="D5772" s="364"/>
      <c r="E5772" s="108"/>
      <c r="F5772" s="149"/>
      <c r="G5772" s="353"/>
    </row>
    <row r="5773" spans="1:7" ht="13.5" thickBot="1" x14ac:dyDescent="0.25">
      <c r="A5773" s="212"/>
      <c r="B5773" s="132"/>
      <c r="C5773" s="115"/>
      <c r="D5773" s="115"/>
      <c r="E5773" s="132"/>
      <c r="F5773" s="49" t="s">
        <v>15</v>
      </c>
      <c r="G5773" s="213">
        <f>SUM(G5739:G5772)</f>
        <v>27500</v>
      </c>
    </row>
    <row r="5774" spans="1:7" ht="13.5" thickTop="1" x14ac:dyDescent="0.2">
      <c r="A5774" s="1149" t="s">
        <v>4572</v>
      </c>
      <c r="B5774" s="1150"/>
      <c r="C5774" s="1150"/>
      <c r="D5774" s="1150"/>
      <c r="E5774" s="1150"/>
      <c r="F5774" s="1150"/>
      <c r="G5774" s="1151"/>
    </row>
    <row r="5775" spans="1:7" ht="13.5" thickBot="1" x14ac:dyDescent="0.25">
      <c r="A5775" s="52"/>
      <c r="B5775" s="103"/>
      <c r="C5775" s="355" t="s">
        <v>8</v>
      </c>
      <c r="D5775" s="54"/>
      <c r="E5775" s="103"/>
      <c r="F5775" s="55"/>
      <c r="G5775" s="56"/>
    </row>
    <row r="5776" spans="1:7" ht="13.5" thickTop="1" x14ac:dyDescent="0.2">
      <c r="A5776" s="1130"/>
      <c r="B5776" s="1131"/>
      <c r="C5776" s="1131"/>
      <c r="D5776" s="57" t="s">
        <v>11</v>
      </c>
      <c r="E5776" s="1132" t="s">
        <v>12</v>
      </c>
      <c r="F5776" s="1132"/>
      <c r="G5776" s="1133"/>
    </row>
    <row r="5777" spans="1:7" x14ac:dyDescent="0.2">
      <c r="A5777" s="1134" t="s">
        <v>17</v>
      </c>
      <c r="B5777" s="1135"/>
      <c r="C5777" s="1135"/>
      <c r="D5777" s="39"/>
      <c r="E5777" s="1136"/>
      <c r="F5777" s="1137"/>
      <c r="G5777" s="1138"/>
    </row>
    <row r="5778" spans="1:7" x14ac:dyDescent="0.2">
      <c r="A5778" s="1134" t="s">
        <v>38</v>
      </c>
      <c r="B5778" s="1135"/>
      <c r="C5778" s="1135"/>
      <c r="D5778" s="73" t="s">
        <v>478</v>
      </c>
      <c r="E5778" s="1139" t="s">
        <v>142</v>
      </c>
      <c r="F5778" s="1139"/>
      <c r="G5778" s="1140"/>
    </row>
    <row r="5779" spans="1:7" ht="13.5" thickBot="1" x14ac:dyDescent="0.25">
      <c r="A5779" s="1141" t="s">
        <v>39</v>
      </c>
      <c r="B5779" s="1142"/>
      <c r="C5779" s="1142"/>
      <c r="D5779" s="91" t="s">
        <v>479</v>
      </c>
      <c r="E5779" s="1143" t="s">
        <v>0</v>
      </c>
      <c r="F5779" s="1143"/>
      <c r="G5779" s="1144"/>
    </row>
    <row r="5780" spans="1:7" ht="16.5" x14ac:dyDescent="0.25">
      <c r="A5780" s="1152" t="s">
        <v>29</v>
      </c>
      <c r="B5780" s="1153"/>
      <c r="C5780" s="1153"/>
      <c r="D5780" s="1153"/>
      <c r="E5780" s="1153"/>
      <c r="F5780" s="1153"/>
      <c r="G5780" s="1154"/>
    </row>
    <row r="5781" spans="1:7" x14ac:dyDescent="0.2">
      <c r="A5781" s="1155" t="s">
        <v>48</v>
      </c>
      <c r="B5781" s="1156"/>
      <c r="C5781" s="1156"/>
      <c r="D5781" s="1156"/>
      <c r="E5781" s="1156"/>
      <c r="F5781" s="1156"/>
      <c r="G5781" s="1157"/>
    </row>
    <row r="5782" spans="1:7" x14ac:dyDescent="0.2">
      <c r="A5782" s="1158" t="s">
        <v>49</v>
      </c>
      <c r="B5782" s="1159"/>
      <c r="C5782" s="1159"/>
      <c r="D5782" s="1159"/>
      <c r="E5782" s="1159"/>
      <c r="F5782" s="1159"/>
      <c r="G5782" s="1160"/>
    </row>
    <row r="5783" spans="1:7" x14ac:dyDescent="0.2">
      <c r="A5783" s="6"/>
      <c r="B5783" s="99"/>
      <c r="C5783" s="8"/>
      <c r="D5783" s="9"/>
      <c r="E5783" s="99"/>
      <c r="F5783" s="10"/>
      <c r="G5783" s="11" t="s">
        <v>20</v>
      </c>
    </row>
    <row r="5784" spans="1:7" x14ac:dyDescent="0.2">
      <c r="A5784" s="12" t="s">
        <v>1</v>
      </c>
      <c r="B5784" s="13"/>
      <c r="C5784" s="14" t="s">
        <v>36</v>
      </c>
      <c r="D5784" s="13"/>
      <c r="E5784" s="343" t="s">
        <v>4597</v>
      </c>
      <c r="F5784" s="98"/>
      <c r="G5784" s="344" t="s">
        <v>4497</v>
      </c>
    </row>
    <row r="5785" spans="1:7" x14ac:dyDescent="0.2">
      <c r="A5785" s="17" t="s">
        <v>8</v>
      </c>
      <c r="B5785" s="100"/>
      <c r="C5785" s="19"/>
      <c r="D5785" s="4"/>
      <c r="E5785" s="1145"/>
      <c r="F5785" s="1146"/>
      <c r="G5785" s="20"/>
    </row>
    <row r="5786" spans="1:7" x14ac:dyDescent="0.2">
      <c r="A5786" s="21" t="s">
        <v>37</v>
      </c>
      <c r="B5786" s="22"/>
      <c r="C5786" s="22"/>
      <c r="D5786" s="22"/>
      <c r="E5786" s="23" t="s">
        <v>46</v>
      </c>
      <c r="F5786" s="24"/>
      <c r="G5786" s="20" t="s">
        <v>50</v>
      </c>
    </row>
    <row r="5787" spans="1:7" x14ac:dyDescent="0.2">
      <c r="A5787" s="6"/>
      <c r="B5787" s="99"/>
      <c r="C5787" s="8"/>
      <c r="D5787" s="8"/>
      <c r="E5787" s="1147"/>
      <c r="F5787" s="1148"/>
      <c r="G5787" s="25"/>
    </row>
    <row r="5788" spans="1:7" ht="26.25" thickBot="1" x14ac:dyDescent="0.25">
      <c r="A5788" s="210" t="s">
        <v>47</v>
      </c>
      <c r="B5788" s="28" t="s">
        <v>23</v>
      </c>
      <c r="C5788" s="28" t="s">
        <v>34</v>
      </c>
      <c r="D5788" s="110" t="s">
        <v>53</v>
      </c>
      <c r="E5788" s="114" t="s">
        <v>54</v>
      </c>
      <c r="F5788" s="111" t="s">
        <v>55</v>
      </c>
      <c r="G5788" s="112" t="s">
        <v>35</v>
      </c>
    </row>
    <row r="5789" spans="1:7" ht="13.5" thickTop="1" x14ac:dyDescent="0.2">
      <c r="A5789" s="29">
        <v>1</v>
      </c>
      <c r="B5789" s="101"/>
      <c r="C5789" s="352" t="s">
        <v>149</v>
      </c>
      <c r="D5789" s="351" t="s">
        <v>4573</v>
      </c>
      <c r="E5789" s="108">
        <v>40</v>
      </c>
      <c r="F5789" s="149">
        <v>200</v>
      </c>
      <c r="G5789" s="353">
        <f>F5789*E5789</f>
        <v>8000</v>
      </c>
    </row>
    <row r="5790" spans="1:7" x14ac:dyDescent="0.2">
      <c r="A5790" s="29"/>
      <c r="B5790" s="105"/>
      <c r="C5790" s="352"/>
      <c r="D5790" s="357" t="s">
        <v>542</v>
      </c>
      <c r="E5790" s="102"/>
      <c r="F5790" s="384"/>
      <c r="G5790" s="353"/>
    </row>
    <row r="5791" spans="1:7" x14ac:dyDescent="0.2">
      <c r="A5791" s="29">
        <v>2</v>
      </c>
      <c r="B5791" s="105"/>
      <c r="C5791" s="352" t="s">
        <v>149</v>
      </c>
      <c r="D5791" s="357" t="s">
        <v>416</v>
      </c>
      <c r="E5791" s="102">
        <v>40</v>
      </c>
      <c r="F5791" s="128">
        <v>350</v>
      </c>
      <c r="G5791" s="353">
        <f t="shared" ref="G5791" si="76">F5791*E5791</f>
        <v>14000</v>
      </c>
    </row>
    <row r="5792" spans="1:7" x14ac:dyDescent="0.2">
      <c r="A5792" s="29"/>
      <c r="B5792" s="105"/>
      <c r="C5792" s="352"/>
      <c r="D5792" s="357" t="s">
        <v>358</v>
      </c>
      <c r="E5792" s="102"/>
      <c r="F5792" s="128"/>
      <c r="G5792" s="353"/>
    </row>
    <row r="5793" spans="1:7" x14ac:dyDescent="0.2">
      <c r="A5793" s="29"/>
      <c r="B5793" s="105"/>
      <c r="C5793" s="352"/>
      <c r="D5793" s="357"/>
      <c r="E5793" s="102"/>
      <c r="F5793" s="128"/>
      <c r="G5793" s="353"/>
    </row>
    <row r="5794" spans="1:7" x14ac:dyDescent="0.2">
      <c r="A5794" s="29"/>
      <c r="B5794" s="105"/>
      <c r="C5794" s="352"/>
      <c r="D5794" s="357"/>
      <c r="E5794" s="102"/>
      <c r="F5794" s="69"/>
      <c r="G5794" s="353"/>
    </row>
    <row r="5795" spans="1:7" x14ac:dyDescent="0.2">
      <c r="A5795" s="29"/>
      <c r="B5795" s="151"/>
      <c r="C5795" s="352"/>
      <c r="D5795" s="357"/>
      <c r="E5795" s="108"/>
      <c r="F5795" s="277"/>
      <c r="G5795" s="353"/>
    </row>
    <row r="5796" spans="1:7" x14ac:dyDescent="0.2">
      <c r="A5796" s="29"/>
      <c r="B5796" s="151"/>
      <c r="C5796" s="352"/>
      <c r="D5796" s="364"/>
      <c r="E5796" s="108"/>
      <c r="F5796" s="277"/>
      <c r="G5796" s="353"/>
    </row>
    <row r="5797" spans="1:7" x14ac:dyDescent="0.2">
      <c r="A5797" s="29"/>
      <c r="B5797" s="101"/>
      <c r="C5797" s="352"/>
      <c r="D5797" s="364"/>
      <c r="E5797" s="104"/>
      <c r="F5797" s="69"/>
      <c r="G5797" s="353"/>
    </row>
    <row r="5798" spans="1:7" x14ac:dyDescent="0.2">
      <c r="A5798" s="29"/>
      <c r="B5798" s="106"/>
      <c r="C5798" s="41"/>
      <c r="D5798" s="357"/>
      <c r="E5798" s="104"/>
      <c r="F5798" s="69"/>
      <c r="G5798" s="353"/>
    </row>
    <row r="5799" spans="1:7" x14ac:dyDescent="0.2">
      <c r="A5799" s="29"/>
      <c r="B5799" s="105"/>
      <c r="C5799" s="352"/>
      <c r="D5799" s="357"/>
      <c r="E5799" s="108"/>
      <c r="F5799" s="278"/>
      <c r="G5799" s="353"/>
    </row>
    <row r="5800" spans="1:7" x14ac:dyDescent="0.2">
      <c r="A5800" s="29"/>
      <c r="B5800" s="107"/>
      <c r="C5800" s="352"/>
      <c r="D5800" s="357"/>
      <c r="E5800" s="153"/>
      <c r="F5800" s="69"/>
      <c r="G5800" s="353"/>
    </row>
    <row r="5801" spans="1:7" x14ac:dyDescent="0.2">
      <c r="A5801" s="29"/>
      <c r="B5801" s="107"/>
      <c r="C5801" s="352"/>
      <c r="D5801" s="365"/>
      <c r="E5801" s="153"/>
      <c r="F5801" s="69"/>
      <c r="G5801" s="353"/>
    </row>
    <row r="5802" spans="1:7" x14ac:dyDescent="0.2">
      <c r="A5802" s="29"/>
      <c r="B5802" s="101"/>
      <c r="C5802" s="41"/>
      <c r="D5802" s="365"/>
      <c r="E5802" s="108"/>
      <c r="F5802" s="432"/>
      <c r="G5802" s="353"/>
    </row>
    <row r="5803" spans="1:7" x14ac:dyDescent="0.2">
      <c r="A5803" s="29"/>
      <c r="B5803" s="101"/>
      <c r="C5803" s="352"/>
      <c r="D5803" s="364"/>
      <c r="E5803" s="153"/>
      <c r="F5803" s="69"/>
      <c r="G5803" s="353"/>
    </row>
    <row r="5804" spans="1:7" x14ac:dyDescent="0.2">
      <c r="A5804" s="29"/>
      <c r="B5804" s="106"/>
      <c r="C5804" s="352"/>
      <c r="D5804" s="365"/>
      <c r="E5804" s="104"/>
      <c r="F5804" s="279"/>
      <c r="G5804" s="353"/>
    </row>
    <row r="5805" spans="1:7" x14ac:dyDescent="0.2">
      <c r="A5805" s="29"/>
      <c r="B5805" s="105"/>
      <c r="C5805" s="352"/>
      <c r="D5805" s="400"/>
      <c r="E5805" s="104"/>
      <c r="F5805" s="279"/>
      <c r="G5805" s="353"/>
    </row>
    <row r="5806" spans="1:7" x14ac:dyDescent="0.2">
      <c r="A5806" s="29"/>
      <c r="B5806" s="105"/>
      <c r="C5806" s="352"/>
      <c r="D5806" s="365"/>
      <c r="E5806" s="104"/>
      <c r="F5806" s="279"/>
      <c r="G5806" s="353"/>
    </row>
    <row r="5807" spans="1:7" x14ac:dyDescent="0.2">
      <c r="A5807" s="29"/>
      <c r="B5807" s="101"/>
      <c r="C5807" s="41"/>
      <c r="D5807" s="365"/>
      <c r="E5807" s="104"/>
      <c r="F5807" s="279"/>
      <c r="G5807" s="353"/>
    </row>
    <row r="5808" spans="1:7" x14ac:dyDescent="0.2">
      <c r="A5808" s="29"/>
      <c r="B5808" s="101"/>
      <c r="C5808" s="352"/>
      <c r="D5808" s="357"/>
      <c r="E5808" s="104"/>
      <c r="F5808" s="279"/>
      <c r="G5808" s="353"/>
    </row>
    <row r="5809" spans="1:7" x14ac:dyDescent="0.2">
      <c r="A5809" s="29"/>
      <c r="B5809" s="101"/>
      <c r="C5809" s="41"/>
      <c r="D5809" s="357"/>
      <c r="E5809" s="104"/>
      <c r="F5809" s="279"/>
      <c r="G5809" s="353"/>
    </row>
    <row r="5810" spans="1:7" x14ac:dyDescent="0.2">
      <c r="A5810" s="29"/>
      <c r="B5810" s="101"/>
      <c r="C5810" s="352"/>
      <c r="D5810" s="365"/>
      <c r="E5810" s="104"/>
      <c r="F5810" s="279"/>
      <c r="G5810" s="353"/>
    </row>
    <row r="5811" spans="1:7" x14ac:dyDescent="0.2">
      <c r="A5811" s="29"/>
      <c r="B5811" s="101"/>
      <c r="C5811" s="352"/>
      <c r="D5811" s="365"/>
      <c r="E5811" s="104"/>
      <c r="F5811" s="279"/>
      <c r="G5811" s="353"/>
    </row>
    <row r="5812" spans="1:7" x14ac:dyDescent="0.2">
      <c r="A5812" s="29"/>
      <c r="B5812" s="101"/>
      <c r="C5812" s="41"/>
      <c r="D5812" s="365"/>
      <c r="E5812" s="104"/>
      <c r="F5812" s="279"/>
      <c r="G5812" s="353"/>
    </row>
    <row r="5813" spans="1:7" x14ac:dyDescent="0.2">
      <c r="A5813" s="29"/>
      <c r="B5813" s="101"/>
      <c r="C5813" s="352"/>
      <c r="D5813" s="365"/>
      <c r="E5813" s="104"/>
      <c r="F5813" s="279"/>
      <c r="G5813" s="353"/>
    </row>
    <row r="5814" spans="1:7" x14ac:dyDescent="0.2">
      <c r="A5814" s="29"/>
      <c r="B5814" s="101"/>
      <c r="C5814" s="41"/>
      <c r="D5814" s="365"/>
      <c r="E5814" s="104"/>
      <c r="F5814" s="279"/>
      <c r="G5814" s="353"/>
    </row>
    <row r="5815" spans="1:7" x14ac:dyDescent="0.2">
      <c r="A5815" s="29"/>
      <c r="B5815" s="101"/>
      <c r="C5815" s="352"/>
      <c r="D5815" s="357"/>
      <c r="E5815" s="108"/>
      <c r="F5815" s="69"/>
      <c r="G5815" s="353"/>
    </row>
    <row r="5816" spans="1:7" x14ac:dyDescent="0.2">
      <c r="A5816" s="29"/>
      <c r="B5816" s="101"/>
      <c r="C5816" s="41"/>
      <c r="D5816" s="364"/>
      <c r="E5816" s="153"/>
      <c r="F5816" s="69"/>
      <c r="G5816" s="353"/>
    </row>
    <row r="5817" spans="1:7" x14ac:dyDescent="0.2">
      <c r="A5817" s="29"/>
      <c r="B5817" s="101"/>
      <c r="C5817" s="352"/>
      <c r="D5817" s="400"/>
      <c r="E5817" s="102"/>
      <c r="F5817" s="69"/>
      <c r="G5817" s="353"/>
    </row>
    <row r="5818" spans="1:7" x14ac:dyDescent="0.2">
      <c r="A5818" s="29"/>
      <c r="B5818" s="101"/>
      <c r="C5818" s="31"/>
      <c r="D5818" s="400"/>
      <c r="E5818" s="131"/>
      <c r="F5818" s="280"/>
      <c r="G5818" s="353"/>
    </row>
    <row r="5819" spans="1:7" x14ac:dyDescent="0.2">
      <c r="A5819" s="29"/>
      <c r="B5819" s="101"/>
      <c r="C5819" s="352"/>
      <c r="D5819" s="406"/>
      <c r="E5819" s="108"/>
      <c r="F5819" s="276"/>
      <c r="G5819" s="353"/>
    </row>
    <row r="5820" spans="1:7" x14ac:dyDescent="0.2">
      <c r="A5820" s="29"/>
      <c r="B5820" s="101"/>
      <c r="C5820" s="41"/>
      <c r="D5820" s="364"/>
      <c r="E5820" s="108"/>
      <c r="F5820" s="276"/>
      <c r="G5820" s="353"/>
    </row>
    <row r="5821" spans="1:7" x14ac:dyDescent="0.2">
      <c r="A5821" s="29"/>
      <c r="B5821" s="101"/>
      <c r="C5821" s="352"/>
      <c r="D5821" s="364"/>
      <c r="E5821" s="108"/>
      <c r="F5821" s="149"/>
      <c r="G5821" s="353"/>
    </row>
    <row r="5822" spans="1:7" x14ac:dyDescent="0.2">
      <c r="A5822" s="61"/>
      <c r="B5822" s="101"/>
      <c r="C5822" s="41"/>
      <c r="D5822" s="364"/>
      <c r="E5822" s="108"/>
      <c r="F5822" s="149"/>
      <c r="G5822" s="353"/>
    </row>
    <row r="5823" spans="1:7" ht="13.5" thickBot="1" x14ac:dyDescent="0.25">
      <c r="A5823" s="212"/>
      <c r="B5823" s="132"/>
      <c r="C5823" s="115"/>
      <c r="D5823" s="115"/>
      <c r="E5823" s="132"/>
      <c r="F5823" s="49" t="s">
        <v>15</v>
      </c>
      <c r="G5823" s="213">
        <f>SUM(G5789:G5822)</f>
        <v>22000</v>
      </c>
    </row>
    <row r="5824" spans="1:7" ht="13.5" thickTop="1" x14ac:dyDescent="0.2">
      <c r="A5824" s="1149" t="s">
        <v>4574</v>
      </c>
      <c r="B5824" s="1150"/>
      <c r="C5824" s="1150"/>
      <c r="D5824" s="1150"/>
      <c r="E5824" s="1150"/>
      <c r="F5824" s="1150"/>
      <c r="G5824" s="1151"/>
    </row>
    <row r="5825" spans="1:7" ht="13.5" thickBot="1" x14ac:dyDescent="0.25">
      <c r="A5825" s="52"/>
      <c r="B5825" s="103"/>
      <c r="C5825" s="355" t="s">
        <v>4575</v>
      </c>
      <c r="D5825" s="54"/>
      <c r="E5825" s="103"/>
      <c r="F5825" s="55"/>
      <c r="G5825" s="56"/>
    </row>
    <row r="5826" spans="1:7" ht="13.5" thickTop="1" x14ac:dyDescent="0.2">
      <c r="A5826" s="1130"/>
      <c r="B5826" s="1131"/>
      <c r="C5826" s="1131"/>
      <c r="D5826" s="57" t="s">
        <v>11</v>
      </c>
      <c r="E5826" s="1132" t="s">
        <v>12</v>
      </c>
      <c r="F5826" s="1132"/>
      <c r="G5826" s="1133"/>
    </row>
    <row r="5827" spans="1:7" x14ac:dyDescent="0.2">
      <c r="A5827" s="1134" t="s">
        <v>17</v>
      </c>
      <c r="B5827" s="1135"/>
      <c r="C5827" s="1135"/>
      <c r="D5827" s="39"/>
      <c r="E5827" s="1136"/>
      <c r="F5827" s="1137"/>
      <c r="G5827" s="1138"/>
    </row>
    <row r="5828" spans="1:7" x14ac:dyDescent="0.2">
      <c r="A5828" s="1134" t="s">
        <v>38</v>
      </c>
      <c r="B5828" s="1135"/>
      <c r="C5828" s="1135"/>
      <c r="D5828" s="73" t="s">
        <v>478</v>
      </c>
      <c r="E5828" s="1139" t="s">
        <v>142</v>
      </c>
      <c r="F5828" s="1139"/>
      <c r="G5828" s="1140"/>
    </row>
    <row r="5829" spans="1:7" ht="13.5" thickBot="1" x14ac:dyDescent="0.25">
      <c r="A5829" s="1141" t="s">
        <v>39</v>
      </c>
      <c r="B5829" s="1142"/>
      <c r="C5829" s="1142"/>
      <c r="D5829" s="91" t="s">
        <v>479</v>
      </c>
      <c r="E5829" s="1143" t="s">
        <v>0</v>
      </c>
      <c r="F5829" s="1143"/>
      <c r="G5829" s="1144"/>
    </row>
    <row r="5830" spans="1:7" ht="16.5" x14ac:dyDescent="0.25">
      <c r="A5830" s="1152" t="s">
        <v>29</v>
      </c>
      <c r="B5830" s="1153"/>
      <c r="C5830" s="1153"/>
      <c r="D5830" s="1153"/>
      <c r="E5830" s="1153"/>
      <c r="F5830" s="1153"/>
      <c r="G5830" s="1154"/>
    </row>
    <row r="5831" spans="1:7" x14ac:dyDescent="0.2">
      <c r="A5831" s="1155" t="s">
        <v>48</v>
      </c>
      <c r="B5831" s="1156"/>
      <c r="C5831" s="1156"/>
      <c r="D5831" s="1156"/>
      <c r="E5831" s="1156"/>
      <c r="F5831" s="1156"/>
      <c r="G5831" s="1157"/>
    </row>
    <row r="5832" spans="1:7" x14ac:dyDescent="0.2">
      <c r="A5832" s="1158" t="s">
        <v>49</v>
      </c>
      <c r="B5832" s="1159"/>
      <c r="C5832" s="1159"/>
      <c r="D5832" s="1159"/>
      <c r="E5832" s="1159"/>
      <c r="F5832" s="1159"/>
      <c r="G5832" s="1160"/>
    </row>
    <row r="5833" spans="1:7" x14ac:dyDescent="0.2">
      <c r="A5833" s="6"/>
      <c r="B5833" s="99"/>
      <c r="C5833" s="8"/>
      <c r="D5833" s="9"/>
      <c r="E5833" s="99"/>
      <c r="F5833" s="10"/>
      <c r="G5833" s="11" t="s">
        <v>20</v>
      </c>
    </row>
    <row r="5834" spans="1:7" x14ac:dyDescent="0.2">
      <c r="A5834" s="12" t="s">
        <v>1</v>
      </c>
      <c r="B5834" s="13"/>
      <c r="C5834" s="14" t="s">
        <v>36</v>
      </c>
      <c r="D5834" s="13"/>
      <c r="E5834" s="343" t="s">
        <v>4598</v>
      </c>
      <c r="F5834" s="98"/>
      <c r="G5834" s="344" t="s">
        <v>4497</v>
      </c>
    </row>
    <row r="5835" spans="1:7" x14ac:dyDescent="0.2">
      <c r="A5835" s="17" t="s">
        <v>8</v>
      </c>
      <c r="B5835" s="100"/>
      <c r="C5835" s="19"/>
      <c r="D5835" s="4"/>
      <c r="E5835" s="1145"/>
      <c r="F5835" s="1146"/>
      <c r="G5835" s="20"/>
    </row>
    <row r="5836" spans="1:7" x14ac:dyDescent="0.2">
      <c r="A5836" s="21" t="s">
        <v>37</v>
      </c>
      <c r="B5836" s="22"/>
      <c r="C5836" s="22"/>
      <c r="D5836" s="22"/>
      <c r="E5836" s="23" t="s">
        <v>46</v>
      </c>
      <c r="F5836" s="24"/>
      <c r="G5836" s="20" t="s">
        <v>50</v>
      </c>
    </row>
    <row r="5837" spans="1:7" x14ac:dyDescent="0.2">
      <c r="A5837" s="6"/>
      <c r="B5837" s="99"/>
      <c r="C5837" s="8"/>
      <c r="D5837" s="8"/>
      <c r="E5837" s="1147"/>
      <c r="F5837" s="1148"/>
      <c r="G5837" s="25"/>
    </row>
    <row r="5838" spans="1:7" ht="26.25" thickBot="1" x14ac:dyDescent="0.25">
      <c r="A5838" s="210" t="s">
        <v>47</v>
      </c>
      <c r="B5838" s="28" t="s">
        <v>23</v>
      </c>
      <c r="C5838" s="28" t="s">
        <v>34</v>
      </c>
      <c r="D5838" s="110" t="s">
        <v>53</v>
      </c>
      <c r="E5838" s="114" t="s">
        <v>54</v>
      </c>
      <c r="F5838" s="111" t="s">
        <v>55</v>
      </c>
      <c r="G5838" s="112" t="s">
        <v>35</v>
      </c>
    </row>
    <row r="5839" spans="1:7" ht="13.5" thickTop="1" x14ac:dyDescent="0.2">
      <c r="A5839" s="29">
        <v>1</v>
      </c>
      <c r="B5839" s="101"/>
      <c r="C5839" s="352" t="s">
        <v>149</v>
      </c>
      <c r="D5839" s="351" t="s">
        <v>3443</v>
      </c>
      <c r="E5839" s="108">
        <v>200</v>
      </c>
      <c r="F5839" s="149">
        <v>200</v>
      </c>
      <c r="G5839" s="353">
        <f>F5839*E5839</f>
        <v>40000</v>
      </c>
    </row>
    <row r="5840" spans="1:7" x14ac:dyDescent="0.2">
      <c r="A5840" s="29"/>
      <c r="B5840" s="105"/>
      <c r="C5840" s="352"/>
      <c r="D5840" s="357" t="s">
        <v>542</v>
      </c>
      <c r="E5840" s="102"/>
      <c r="F5840" s="384"/>
      <c r="G5840" s="353"/>
    </row>
    <row r="5841" spans="1:7" x14ac:dyDescent="0.2">
      <c r="A5841" s="29"/>
      <c r="B5841" s="105"/>
      <c r="C5841" s="352"/>
      <c r="D5841" s="357"/>
      <c r="E5841" s="102"/>
      <c r="F5841" s="128"/>
      <c r="G5841" s="353"/>
    </row>
    <row r="5842" spans="1:7" x14ac:dyDescent="0.2">
      <c r="A5842" s="29"/>
      <c r="B5842" s="105"/>
      <c r="C5842" s="352"/>
      <c r="D5842" s="357"/>
      <c r="E5842" s="102"/>
      <c r="F5842" s="128"/>
      <c r="G5842" s="353"/>
    </row>
    <row r="5843" spans="1:7" x14ac:dyDescent="0.2">
      <c r="A5843" s="29"/>
      <c r="B5843" s="105"/>
      <c r="C5843" s="352"/>
      <c r="D5843" s="357"/>
      <c r="E5843" s="102"/>
      <c r="F5843" s="128"/>
      <c r="G5843" s="353"/>
    </row>
    <row r="5844" spans="1:7" x14ac:dyDescent="0.2">
      <c r="A5844" s="29"/>
      <c r="B5844" s="105"/>
      <c r="C5844" s="352"/>
      <c r="D5844" s="357"/>
      <c r="E5844" s="102"/>
      <c r="F5844" s="69"/>
      <c r="G5844" s="353"/>
    </row>
    <row r="5845" spans="1:7" x14ac:dyDescent="0.2">
      <c r="A5845" s="29"/>
      <c r="B5845" s="151"/>
      <c r="C5845" s="352"/>
      <c r="D5845" s="357"/>
      <c r="E5845" s="108"/>
      <c r="F5845" s="277"/>
      <c r="G5845" s="353"/>
    </row>
    <row r="5846" spans="1:7" x14ac:dyDescent="0.2">
      <c r="A5846" s="29"/>
      <c r="B5846" s="151"/>
      <c r="C5846" s="352"/>
      <c r="D5846" s="364"/>
      <c r="E5846" s="108"/>
      <c r="F5846" s="277"/>
      <c r="G5846" s="353"/>
    </row>
    <row r="5847" spans="1:7" x14ac:dyDescent="0.2">
      <c r="A5847" s="29"/>
      <c r="B5847" s="101"/>
      <c r="C5847" s="352"/>
      <c r="D5847" s="364"/>
      <c r="E5847" s="104"/>
      <c r="F5847" s="69"/>
      <c r="G5847" s="353"/>
    </row>
    <row r="5848" spans="1:7" x14ac:dyDescent="0.2">
      <c r="A5848" s="29"/>
      <c r="B5848" s="106"/>
      <c r="C5848" s="41"/>
      <c r="D5848" s="357"/>
      <c r="E5848" s="104"/>
      <c r="F5848" s="69"/>
      <c r="G5848" s="353"/>
    </row>
    <row r="5849" spans="1:7" x14ac:dyDescent="0.2">
      <c r="A5849" s="29"/>
      <c r="B5849" s="105"/>
      <c r="C5849" s="352"/>
      <c r="D5849" s="357"/>
      <c r="E5849" s="108"/>
      <c r="F5849" s="278"/>
      <c r="G5849" s="353"/>
    </row>
    <row r="5850" spans="1:7" x14ac:dyDescent="0.2">
      <c r="A5850" s="29"/>
      <c r="B5850" s="107"/>
      <c r="C5850" s="352"/>
      <c r="D5850" s="357"/>
      <c r="E5850" s="153"/>
      <c r="F5850" s="69"/>
      <c r="G5850" s="353"/>
    </row>
    <row r="5851" spans="1:7" x14ac:dyDescent="0.2">
      <c r="A5851" s="29"/>
      <c r="B5851" s="107"/>
      <c r="C5851" s="352"/>
      <c r="D5851" s="365"/>
      <c r="E5851" s="153"/>
      <c r="F5851" s="69"/>
      <c r="G5851" s="353"/>
    </row>
    <row r="5852" spans="1:7" x14ac:dyDescent="0.2">
      <c r="A5852" s="29"/>
      <c r="B5852" s="101"/>
      <c r="C5852" s="41"/>
      <c r="D5852" s="365"/>
      <c r="E5852" s="108"/>
      <c r="F5852" s="432"/>
      <c r="G5852" s="353"/>
    </row>
    <row r="5853" spans="1:7" x14ac:dyDescent="0.2">
      <c r="A5853" s="29"/>
      <c r="B5853" s="101"/>
      <c r="C5853" s="352"/>
      <c r="D5853" s="364"/>
      <c r="E5853" s="153"/>
      <c r="F5853" s="69"/>
      <c r="G5853" s="353"/>
    </row>
    <row r="5854" spans="1:7" x14ac:dyDescent="0.2">
      <c r="A5854" s="29"/>
      <c r="B5854" s="106"/>
      <c r="C5854" s="352"/>
      <c r="D5854" s="365"/>
      <c r="E5854" s="104"/>
      <c r="F5854" s="279"/>
      <c r="G5854" s="353"/>
    </row>
    <row r="5855" spans="1:7" x14ac:dyDescent="0.2">
      <c r="A5855" s="29"/>
      <c r="B5855" s="105"/>
      <c r="C5855" s="352"/>
      <c r="D5855" s="400"/>
      <c r="E5855" s="104"/>
      <c r="F5855" s="279"/>
      <c r="G5855" s="353"/>
    </row>
    <row r="5856" spans="1:7" x14ac:dyDescent="0.2">
      <c r="A5856" s="29"/>
      <c r="B5856" s="105"/>
      <c r="C5856" s="352"/>
      <c r="D5856" s="365"/>
      <c r="E5856" s="104"/>
      <c r="F5856" s="279"/>
      <c r="G5856" s="353"/>
    </row>
    <row r="5857" spans="1:7" x14ac:dyDescent="0.2">
      <c r="A5857" s="29"/>
      <c r="B5857" s="101"/>
      <c r="C5857" s="41"/>
      <c r="D5857" s="365"/>
      <c r="E5857" s="104"/>
      <c r="F5857" s="279"/>
      <c r="G5857" s="353"/>
    </row>
    <row r="5858" spans="1:7" x14ac:dyDescent="0.2">
      <c r="A5858" s="29"/>
      <c r="B5858" s="101"/>
      <c r="C5858" s="352"/>
      <c r="D5858" s="357"/>
      <c r="E5858" s="104"/>
      <c r="F5858" s="279"/>
      <c r="G5858" s="353"/>
    </row>
    <row r="5859" spans="1:7" x14ac:dyDescent="0.2">
      <c r="A5859" s="29"/>
      <c r="B5859" s="101"/>
      <c r="C5859" s="352"/>
      <c r="D5859" s="365"/>
      <c r="E5859" s="104"/>
      <c r="F5859" s="279"/>
      <c r="G5859" s="353"/>
    </row>
    <row r="5860" spans="1:7" x14ac:dyDescent="0.2">
      <c r="A5860" s="29"/>
      <c r="B5860" s="101"/>
      <c r="C5860" s="352"/>
      <c r="D5860" s="365"/>
      <c r="E5860" s="104"/>
      <c r="F5860" s="279"/>
      <c r="G5860" s="353"/>
    </row>
    <row r="5861" spans="1:7" x14ac:dyDescent="0.2">
      <c r="A5861" s="29"/>
      <c r="B5861" s="101"/>
      <c r="C5861" s="41"/>
      <c r="D5861" s="365"/>
      <c r="E5861" s="104"/>
      <c r="F5861" s="279"/>
      <c r="G5861" s="353"/>
    </row>
    <row r="5862" spans="1:7" x14ac:dyDescent="0.2">
      <c r="A5862" s="29"/>
      <c r="B5862" s="101"/>
      <c r="C5862" s="352"/>
      <c r="D5862" s="365"/>
      <c r="E5862" s="104"/>
      <c r="F5862" s="279"/>
      <c r="G5862" s="353"/>
    </row>
    <row r="5863" spans="1:7" x14ac:dyDescent="0.2">
      <c r="A5863" s="29"/>
      <c r="B5863" s="101"/>
      <c r="C5863" s="41"/>
      <c r="D5863" s="365"/>
      <c r="E5863" s="104"/>
      <c r="F5863" s="279"/>
      <c r="G5863" s="353"/>
    </row>
    <row r="5864" spans="1:7" x14ac:dyDescent="0.2">
      <c r="A5864" s="29"/>
      <c r="B5864" s="101"/>
      <c r="C5864" s="352"/>
      <c r="D5864" s="357"/>
      <c r="E5864" s="108"/>
      <c r="F5864" s="69"/>
      <c r="G5864" s="353"/>
    </row>
    <row r="5865" spans="1:7" x14ac:dyDescent="0.2">
      <c r="A5865" s="29"/>
      <c r="B5865" s="101"/>
      <c r="C5865" s="41"/>
      <c r="D5865" s="364"/>
      <c r="E5865" s="153"/>
      <c r="F5865" s="69"/>
      <c r="G5865" s="353"/>
    </row>
    <row r="5866" spans="1:7" x14ac:dyDescent="0.2">
      <c r="A5866" s="29"/>
      <c r="B5866" s="101"/>
      <c r="C5866" s="352"/>
      <c r="D5866" s="400"/>
      <c r="E5866" s="102"/>
      <c r="F5866" s="69"/>
      <c r="G5866" s="353"/>
    </row>
    <row r="5867" spans="1:7" x14ac:dyDescent="0.2">
      <c r="A5867" s="29"/>
      <c r="B5867" s="101"/>
      <c r="C5867" s="31"/>
      <c r="D5867" s="400"/>
      <c r="E5867" s="131"/>
      <c r="F5867" s="280"/>
      <c r="G5867" s="353"/>
    </row>
    <row r="5868" spans="1:7" x14ac:dyDescent="0.2">
      <c r="A5868" s="29"/>
      <c r="B5868" s="101"/>
      <c r="C5868" s="352"/>
      <c r="D5868" s="406"/>
      <c r="E5868" s="108"/>
      <c r="F5868" s="276"/>
      <c r="G5868" s="353"/>
    </row>
    <row r="5869" spans="1:7" x14ac:dyDescent="0.2">
      <c r="A5869" s="29"/>
      <c r="B5869" s="101"/>
      <c r="C5869" s="41"/>
      <c r="D5869" s="364"/>
      <c r="E5869" s="108"/>
      <c r="F5869" s="276"/>
      <c r="G5869" s="353"/>
    </row>
    <row r="5870" spans="1:7" x14ac:dyDescent="0.2">
      <c r="A5870" s="29"/>
      <c r="B5870" s="101"/>
      <c r="C5870" s="352"/>
      <c r="D5870" s="364"/>
      <c r="E5870" s="108"/>
      <c r="F5870" s="149"/>
      <c r="G5870" s="353"/>
    </row>
    <row r="5871" spans="1:7" x14ac:dyDescent="0.2">
      <c r="A5871" s="61"/>
      <c r="B5871" s="101"/>
      <c r="C5871" s="41"/>
      <c r="D5871" s="364"/>
      <c r="E5871" s="108"/>
      <c r="F5871" s="149"/>
      <c r="G5871" s="353"/>
    </row>
    <row r="5872" spans="1:7" ht="13.5" thickBot="1" x14ac:dyDescent="0.25">
      <c r="A5872" s="212"/>
      <c r="B5872" s="132"/>
      <c r="C5872" s="115"/>
      <c r="D5872" s="115"/>
      <c r="E5872" s="132"/>
      <c r="F5872" s="49" t="s">
        <v>15</v>
      </c>
      <c r="G5872" s="213">
        <f>SUM(G5839:G5871)</f>
        <v>40000</v>
      </c>
    </row>
    <row r="5873" spans="1:7" ht="13.5" thickTop="1" x14ac:dyDescent="0.2">
      <c r="A5873" s="1149" t="s">
        <v>4626</v>
      </c>
      <c r="B5873" s="1150"/>
      <c r="C5873" s="1150"/>
      <c r="D5873" s="1150"/>
      <c r="E5873" s="1150"/>
      <c r="F5873" s="1150"/>
      <c r="G5873" s="1151"/>
    </row>
    <row r="5874" spans="1:7" x14ac:dyDescent="0.2">
      <c r="A5874" s="1183" t="s">
        <v>4609</v>
      </c>
      <c r="B5874" s="1184"/>
      <c r="C5874" s="1184"/>
      <c r="D5874" s="1184"/>
      <c r="E5874" s="1184"/>
      <c r="F5874" s="1184"/>
      <c r="G5874" s="1185"/>
    </row>
    <row r="5875" spans="1:7" ht="13.5" thickBot="1" x14ac:dyDescent="0.25">
      <c r="A5875" s="1235" t="s">
        <v>4576</v>
      </c>
      <c r="B5875" s="1204"/>
      <c r="C5875" s="1204"/>
      <c r="D5875" s="1204"/>
      <c r="E5875" s="1204"/>
      <c r="F5875" s="1204"/>
      <c r="G5875" s="1232"/>
    </row>
    <row r="5876" spans="1:7" ht="13.5" thickTop="1" x14ac:dyDescent="0.2">
      <c r="A5876" s="1130"/>
      <c r="B5876" s="1131"/>
      <c r="C5876" s="1131"/>
      <c r="D5876" s="57" t="s">
        <v>11</v>
      </c>
      <c r="E5876" s="1132" t="s">
        <v>12</v>
      </c>
      <c r="F5876" s="1132"/>
      <c r="G5876" s="1133"/>
    </row>
    <row r="5877" spans="1:7" x14ac:dyDescent="0.2">
      <c r="A5877" s="1134" t="s">
        <v>17</v>
      </c>
      <c r="B5877" s="1135"/>
      <c r="C5877" s="1135"/>
      <c r="D5877" s="39"/>
      <c r="E5877" s="1136"/>
      <c r="F5877" s="1137"/>
      <c r="G5877" s="1138"/>
    </row>
    <row r="5878" spans="1:7" x14ac:dyDescent="0.2">
      <c r="A5878" s="1134" t="s">
        <v>38</v>
      </c>
      <c r="B5878" s="1135"/>
      <c r="C5878" s="1135"/>
      <c r="D5878" s="73" t="s">
        <v>478</v>
      </c>
      <c r="E5878" s="1139" t="s">
        <v>142</v>
      </c>
      <c r="F5878" s="1139"/>
      <c r="G5878" s="1140"/>
    </row>
    <row r="5879" spans="1:7" ht="13.5" thickBot="1" x14ac:dyDescent="0.25">
      <c r="A5879" s="1141" t="s">
        <v>39</v>
      </c>
      <c r="B5879" s="1142"/>
      <c r="C5879" s="1142"/>
      <c r="D5879" s="91" t="s">
        <v>479</v>
      </c>
      <c r="E5879" s="1143" t="s">
        <v>0</v>
      </c>
      <c r="F5879" s="1143"/>
      <c r="G5879" s="1144"/>
    </row>
    <row r="5880" spans="1:7" ht="16.5" x14ac:dyDescent="0.25">
      <c r="A5880" s="1152" t="s">
        <v>29</v>
      </c>
      <c r="B5880" s="1153"/>
      <c r="C5880" s="1153"/>
      <c r="D5880" s="1153"/>
      <c r="E5880" s="1153"/>
      <c r="F5880" s="1153"/>
      <c r="G5880" s="1154"/>
    </row>
    <row r="5881" spans="1:7" x14ac:dyDescent="0.2">
      <c r="A5881" s="1155" t="s">
        <v>48</v>
      </c>
      <c r="B5881" s="1156"/>
      <c r="C5881" s="1156"/>
      <c r="D5881" s="1156"/>
      <c r="E5881" s="1156"/>
      <c r="F5881" s="1156"/>
      <c r="G5881" s="1157"/>
    </row>
    <row r="5882" spans="1:7" x14ac:dyDescent="0.2">
      <c r="A5882" s="1158" t="s">
        <v>49</v>
      </c>
      <c r="B5882" s="1159"/>
      <c r="C5882" s="1159"/>
      <c r="D5882" s="1159"/>
      <c r="E5882" s="1159"/>
      <c r="F5882" s="1159"/>
      <c r="G5882" s="1160"/>
    </row>
    <row r="5883" spans="1:7" x14ac:dyDescent="0.2">
      <c r="A5883" s="6"/>
      <c r="B5883" s="99"/>
      <c r="C5883" s="8"/>
      <c r="D5883" s="9"/>
      <c r="E5883" s="99"/>
      <c r="F5883" s="10"/>
      <c r="G5883" s="11" t="s">
        <v>20</v>
      </c>
    </row>
    <row r="5884" spans="1:7" x14ac:dyDescent="0.2">
      <c r="A5884" s="12" t="s">
        <v>1</v>
      </c>
      <c r="B5884" s="13"/>
      <c r="C5884" s="14" t="s">
        <v>36</v>
      </c>
      <c r="D5884" s="13"/>
      <c r="E5884" s="343" t="s">
        <v>4605</v>
      </c>
      <c r="F5884" s="98"/>
      <c r="G5884" s="344" t="s">
        <v>4497</v>
      </c>
    </row>
    <row r="5885" spans="1:7" x14ac:dyDescent="0.2">
      <c r="A5885" s="17" t="s">
        <v>8</v>
      </c>
      <c r="B5885" s="100"/>
      <c r="C5885" s="19"/>
      <c r="D5885" s="4"/>
      <c r="E5885" s="1145"/>
      <c r="F5885" s="1146"/>
      <c r="G5885" s="20"/>
    </row>
    <row r="5886" spans="1:7" x14ac:dyDescent="0.2">
      <c r="A5886" s="21" t="s">
        <v>37</v>
      </c>
      <c r="B5886" s="22"/>
      <c r="C5886" s="22"/>
      <c r="D5886" s="22"/>
      <c r="E5886" s="23" t="s">
        <v>46</v>
      </c>
      <c r="F5886" s="24"/>
      <c r="G5886" s="20" t="s">
        <v>50</v>
      </c>
    </row>
    <row r="5887" spans="1:7" x14ac:dyDescent="0.2">
      <c r="A5887" s="6"/>
      <c r="B5887" s="99"/>
      <c r="C5887" s="8"/>
      <c r="D5887" s="8"/>
      <c r="E5887" s="1147"/>
      <c r="F5887" s="1148"/>
      <c r="G5887" s="25"/>
    </row>
    <row r="5888" spans="1:7" ht="26.25" thickBot="1" x14ac:dyDescent="0.25">
      <c r="A5888" s="210" t="s">
        <v>47</v>
      </c>
      <c r="B5888" s="28" t="s">
        <v>23</v>
      </c>
      <c r="C5888" s="28" t="s">
        <v>34</v>
      </c>
      <c r="D5888" s="110" t="s">
        <v>53</v>
      </c>
      <c r="E5888" s="114" t="s">
        <v>54</v>
      </c>
      <c r="F5888" s="111" t="s">
        <v>55</v>
      </c>
      <c r="G5888" s="112" t="s">
        <v>35</v>
      </c>
    </row>
    <row r="5889" spans="1:7" ht="13.5" thickTop="1" x14ac:dyDescent="0.2">
      <c r="A5889" s="29">
        <v>1</v>
      </c>
      <c r="B5889" s="101"/>
      <c r="C5889" s="352" t="s">
        <v>149</v>
      </c>
      <c r="D5889" s="351" t="s">
        <v>1080</v>
      </c>
      <c r="E5889" s="108">
        <v>70</v>
      </c>
      <c r="F5889" s="149">
        <v>200</v>
      </c>
      <c r="G5889" s="353">
        <f>F5889*E5889</f>
        <v>14000</v>
      </c>
    </row>
    <row r="5890" spans="1:7" x14ac:dyDescent="0.2">
      <c r="A5890" s="29">
        <v>2</v>
      </c>
      <c r="B5890" s="105"/>
      <c r="C5890" s="352" t="s">
        <v>149</v>
      </c>
      <c r="D5890" s="357" t="s">
        <v>416</v>
      </c>
      <c r="E5890" s="102">
        <v>70</v>
      </c>
      <c r="F5890" s="128">
        <v>350</v>
      </c>
      <c r="G5890" s="353">
        <f t="shared" ref="G5890" si="77">F5890*E5890</f>
        <v>24500</v>
      </c>
    </row>
    <row r="5891" spans="1:7" x14ac:dyDescent="0.2">
      <c r="A5891" s="29"/>
      <c r="B5891" s="105"/>
      <c r="C5891" s="352"/>
      <c r="D5891" s="357" t="s">
        <v>358</v>
      </c>
      <c r="E5891" s="102"/>
      <c r="F5891" s="128"/>
      <c r="G5891" s="353"/>
    </row>
    <row r="5892" spans="1:7" x14ac:dyDescent="0.2">
      <c r="A5892" s="29"/>
      <c r="B5892" s="105"/>
      <c r="C5892" s="352"/>
      <c r="D5892" s="357"/>
      <c r="E5892" s="102"/>
      <c r="F5892" s="128"/>
      <c r="G5892" s="353"/>
    </row>
    <row r="5893" spans="1:7" x14ac:dyDescent="0.2">
      <c r="A5893" s="29"/>
      <c r="B5893" s="793"/>
      <c r="C5893" s="656"/>
      <c r="D5893" s="669"/>
      <c r="E5893" s="962"/>
      <c r="F5893" s="659"/>
      <c r="G5893" s="353"/>
    </row>
    <row r="5894" spans="1:7" x14ac:dyDescent="0.2">
      <c r="A5894" s="29"/>
      <c r="B5894" s="105"/>
      <c r="C5894" s="352"/>
      <c r="D5894" s="357"/>
      <c r="E5894" s="102"/>
      <c r="F5894" s="69"/>
      <c r="G5894" s="353"/>
    </row>
    <row r="5895" spans="1:7" x14ac:dyDescent="0.2">
      <c r="A5895" s="29"/>
      <c r="B5895" s="151"/>
      <c r="C5895" s="352"/>
      <c r="D5895" s="357"/>
      <c r="E5895" s="108"/>
      <c r="F5895" s="277"/>
      <c r="G5895" s="353"/>
    </row>
    <row r="5896" spans="1:7" x14ac:dyDescent="0.2">
      <c r="A5896" s="29"/>
      <c r="B5896" s="151"/>
      <c r="C5896" s="352"/>
      <c r="D5896" s="364"/>
      <c r="E5896" s="108"/>
      <c r="F5896" s="277"/>
      <c r="G5896" s="353"/>
    </row>
    <row r="5897" spans="1:7" x14ac:dyDescent="0.2">
      <c r="A5897" s="29"/>
      <c r="B5897" s="101"/>
      <c r="C5897" s="352"/>
      <c r="D5897" s="364"/>
      <c r="E5897" s="104"/>
      <c r="F5897" s="69"/>
      <c r="G5897" s="353"/>
    </row>
    <row r="5898" spans="1:7" x14ac:dyDescent="0.2">
      <c r="A5898" s="29"/>
      <c r="B5898" s="106"/>
      <c r="C5898" s="41"/>
      <c r="D5898" s="357"/>
      <c r="E5898" s="104"/>
      <c r="F5898" s="69"/>
      <c r="G5898" s="353"/>
    </row>
    <row r="5899" spans="1:7" x14ac:dyDescent="0.2">
      <c r="A5899" s="29"/>
      <c r="B5899" s="105"/>
      <c r="C5899" s="352"/>
      <c r="D5899" s="357"/>
      <c r="E5899" s="108"/>
      <c r="F5899" s="278"/>
      <c r="G5899" s="353"/>
    </row>
    <row r="5900" spans="1:7" x14ac:dyDescent="0.2">
      <c r="A5900" s="29"/>
      <c r="B5900" s="107"/>
      <c r="C5900" s="352"/>
      <c r="D5900" s="357" t="s">
        <v>150</v>
      </c>
      <c r="E5900" s="153"/>
      <c r="F5900" s="69"/>
      <c r="G5900" s="353"/>
    </row>
    <row r="5901" spans="1:7" x14ac:dyDescent="0.2">
      <c r="A5901" s="29"/>
      <c r="B5901" s="107"/>
      <c r="C5901" s="352"/>
      <c r="D5901" s="365"/>
      <c r="E5901" s="153"/>
      <c r="F5901" s="69"/>
      <c r="G5901" s="353"/>
    </row>
    <row r="5902" spans="1:7" x14ac:dyDescent="0.2">
      <c r="A5902" s="29"/>
      <c r="B5902" s="101"/>
      <c r="C5902" s="41"/>
      <c r="D5902" s="365"/>
      <c r="E5902" s="108"/>
      <c r="F5902" s="432"/>
      <c r="G5902" s="353"/>
    </row>
    <row r="5903" spans="1:7" x14ac:dyDescent="0.2">
      <c r="A5903" s="29"/>
      <c r="B5903" s="101"/>
      <c r="C5903" s="352"/>
      <c r="D5903" s="364"/>
      <c r="E5903" s="153"/>
      <c r="F5903" s="69"/>
      <c r="G5903" s="353"/>
    </row>
    <row r="5904" spans="1:7" x14ac:dyDescent="0.2">
      <c r="A5904" s="29"/>
      <c r="B5904" s="106"/>
      <c r="C5904" s="352"/>
      <c r="D5904" s="365"/>
      <c r="E5904" s="104"/>
      <c r="F5904" s="279"/>
      <c r="G5904" s="353"/>
    </row>
    <row r="5905" spans="1:7" x14ac:dyDescent="0.2">
      <c r="A5905" s="29"/>
      <c r="B5905" s="105"/>
      <c r="C5905" s="352"/>
      <c r="D5905" s="400"/>
      <c r="E5905" s="104"/>
      <c r="F5905" s="279"/>
      <c r="G5905" s="353"/>
    </row>
    <row r="5906" spans="1:7" x14ac:dyDescent="0.2">
      <c r="A5906" s="29"/>
      <c r="B5906" s="105"/>
      <c r="C5906" s="352"/>
      <c r="D5906" s="365"/>
      <c r="E5906" s="104"/>
      <c r="F5906" s="279"/>
      <c r="G5906" s="353"/>
    </row>
    <row r="5907" spans="1:7" x14ac:dyDescent="0.2">
      <c r="A5907" s="29"/>
      <c r="B5907" s="101"/>
      <c r="C5907" s="41"/>
      <c r="D5907" s="365"/>
      <c r="E5907" s="104"/>
      <c r="F5907" s="279"/>
      <c r="G5907" s="353"/>
    </row>
    <row r="5908" spans="1:7" x14ac:dyDescent="0.2">
      <c r="A5908" s="29"/>
      <c r="B5908" s="101"/>
      <c r="C5908" s="352"/>
      <c r="D5908" s="357"/>
      <c r="E5908" s="104"/>
      <c r="F5908" s="279"/>
      <c r="G5908" s="353"/>
    </row>
    <row r="5909" spans="1:7" x14ac:dyDescent="0.2">
      <c r="A5909" s="29"/>
      <c r="B5909" s="101"/>
      <c r="C5909" s="41"/>
      <c r="D5909" s="357"/>
      <c r="E5909" s="104"/>
      <c r="F5909" s="279"/>
      <c r="G5909" s="353"/>
    </row>
    <row r="5910" spans="1:7" x14ac:dyDescent="0.2">
      <c r="A5910" s="29"/>
      <c r="B5910" s="101"/>
      <c r="C5910" s="352"/>
      <c r="D5910" s="365"/>
      <c r="E5910" s="104"/>
      <c r="F5910" s="279"/>
      <c r="G5910" s="353"/>
    </row>
    <row r="5911" spans="1:7" x14ac:dyDescent="0.2">
      <c r="A5911" s="29"/>
      <c r="B5911" s="101"/>
      <c r="C5911" s="352"/>
      <c r="D5911" s="365"/>
      <c r="E5911" s="104"/>
      <c r="F5911" s="279"/>
      <c r="G5911" s="353"/>
    </row>
    <row r="5912" spans="1:7" x14ac:dyDescent="0.2">
      <c r="A5912" s="29"/>
      <c r="B5912" s="101"/>
      <c r="C5912" s="41"/>
      <c r="D5912" s="365"/>
      <c r="E5912" s="104"/>
      <c r="F5912" s="279"/>
      <c r="G5912" s="353"/>
    </row>
    <row r="5913" spans="1:7" x14ac:dyDescent="0.2">
      <c r="A5913" s="29"/>
      <c r="B5913" s="101"/>
      <c r="C5913" s="352"/>
      <c r="D5913" s="365"/>
      <c r="E5913" s="104"/>
      <c r="F5913" s="279"/>
      <c r="G5913" s="353"/>
    </row>
    <row r="5914" spans="1:7" x14ac:dyDescent="0.2">
      <c r="A5914" s="29"/>
      <c r="B5914" s="101"/>
      <c r="C5914" s="41"/>
      <c r="D5914" s="365"/>
      <c r="E5914" s="104"/>
      <c r="F5914" s="279"/>
      <c r="G5914" s="353"/>
    </row>
    <row r="5915" spans="1:7" x14ac:dyDescent="0.2">
      <c r="A5915" s="29"/>
      <c r="B5915" s="101"/>
      <c r="C5915" s="352"/>
      <c r="D5915" s="357"/>
      <c r="E5915" s="108"/>
      <c r="F5915" s="69"/>
      <c r="G5915" s="353"/>
    </row>
    <row r="5916" spans="1:7" x14ac:dyDescent="0.2">
      <c r="A5916" s="29"/>
      <c r="B5916" s="101"/>
      <c r="C5916" s="41"/>
      <c r="D5916" s="364"/>
      <c r="E5916" s="153"/>
      <c r="F5916" s="69"/>
      <c r="G5916" s="353"/>
    </row>
    <row r="5917" spans="1:7" x14ac:dyDescent="0.2">
      <c r="A5917" s="29"/>
      <c r="B5917" s="101"/>
      <c r="C5917" s="352"/>
      <c r="D5917" s="400"/>
      <c r="E5917" s="102"/>
      <c r="F5917" s="69"/>
      <c r="G5917" s="353"/>
    </row>
    <row r="5918" spans="1:7" x14ac:dyDescent="0.2">
      <c r="A5918" s="29"/>
      <c r="B5918" s="101"/>
      <c r="C5918" s="31"/>
      <c r="D5918" s="400"/>
      <c r="E5918" s="131"/>
      <c r="F5918" s="280"/>
      <c r="G5918" s="353"/>
    </row>
    <row r="5919" spans="1:7" x14ac:dyDescent="0.2">
      <c r="A5919" s="29"/>
      <c r="B5919" s="101"/>
      <c r="C5919" s="352"/>
      <c r="D5919" s="406"/>
      <c r="E5919" s="108"/>
      <c r="F5919" s="276"/>
      <c r="G5919" s="353"/>
    </row>
    <row r="5920" spans="1:7" x14ac:dyDescent="0.2">
      <c r="A5920" s="29"/>
      <c r="B5920" s="101"/>
      <c r="C5920" s="41"/>
      <c r="D5920" s="364"/>
      <c r="E5920" s="108"/>
      <c r="F5920" s="276"/>
      <c r="G5920" s="353"/>
    </row>
    <row r="5921" spans="1:7" x14ac:dyDescent="0.2">
      <c r="A5921" s="29"/>
      <c r="B5921" s="101"/>
      <c r="C5921" s="352"/>
      <c r="D5921" s="364"/>
      <c r="E5921" s="108"/>
      <c r="F5921" s="149"/>
      <c r="G5921" s="353"/>
    </row>
    <row r="5922" spans="1:7" x14ac:dyDescent="0.2">
      <c r="A5922" s="61"/>
      <c r="B5922" s="101"/>
      <c r="C5922" s="41"/>
      <c r="D5922" s="364"/>
      <c r="E5922" s="108"/>
      <c r="F5922" s="149"/>
      <c r="G5922" s="353"/>
    </row>
    <row r="5923" spans="1:7" ht="13.5" thickBot="1" x14ac:dyDescent="0.25">
      <c r="A5923" s="212"/>
      <c r="B5923" s="132"/>
      <c r="C5923" s="115"/>
      <c r="D5923" s="115"/>
      <c r="E5923" s="132"/>
      <c r="F5923" s="49" t="s">
        <v>15</v>
      </c>
      <c r="G5923" s="213">
        <f>SUM(G5889:G5922)</f>
        <v>38500</v>
      </c>
    </row>
    <row r="5924" spans="1:7" ht="13.5" thickTop="1" x14ac:dyDescent="0.2">
      <c r="A5924" s="1149" t="s">
        <v>4607</v>
      </c>
      <c r="B5924" s="1150"/>
      <c r="C5924" s="1150"/>
      <c r="D5924" s="1150"/>
      <c r="E5924" s="1150"/>
      <c r="F5924" s="1150"/>
      <c r="G5924" s="1151"/>
    </row>
    <row r="5925" spans="1:7" ht="13.5" thickBot="1" x14ac:dyDescent="0.25">
      <c r="A5925" s="52"/>
      <c r="B5925" s="103"/>
      <c r="C5925" s="355" t="s">
        <v>4606</v>
      </c>
      <c r="D5925" s="54"/>
      <c r="E5925" s="103"/>
      <c r="F5925" s="55"/>
      <c r="G5925" s="56"/>
    </row>
    <row r="5926" spans="1:7" ht="13.5" thickTop="1" x14ac:dyDescent="0.2">
      <c r="A5926" s="1130"/>
      <c r="B5926" s="1131"/>
      <c r="C5926" s="1131"/>
      <c r="D5926" s="57" t="s">
        <v>11</v>
      </c>
      <c r="E5926" s="1132" t="s">
        <v>12</v>
      </c>
      <c r="F5926" s="1132"/>
      <c r="G5926" s="1133"/>
    </row>
    <row r="5927" spans="1:7" x14ac:dyDescent="0.2">
      <c r="A5927" s="1134" t="s">
        <v>17</v>
      </c>
      <c r="B5927" s="1135"/>
      <c r="C5927" s="1135"/>
      <c r="D5927" s="39"/>
      <c r="E5927" s="1136"/>
      <c r="F5927" s="1137"/>
      <c r="G5927" s="1138"/>
    </row>
    <row r="5928" spans="1:7" x14ac:dyDescent="0.2">
      <c r="A5928" s="1134" t="s">
        <v>38</v>
      </c>
      <c r="B5928" s="1135"/>
      <c r="C5928" s="1135"/>
      <c r="D5928" s="73" t="s">
        <v>478</v>
      </c>
      <c r="E5928" s="1139" t="s">
        <v>142</v>
      </c>
      <c r="F5928" s="1139"/>
      <c r="G5928" s="1140"/>
    </row>
    <row r="5929" spans="1:7" ht="13.5" thickBot="1" x14ac:dyDescent="0.25">
      <c r="A5929" s="1141" t="s">
        <v>39</v>
      </c>
      <c r="B5929" s="1142"/>
      <c r="C5929" s="1142"/>
      <c r="D5929" s="91" t="s">
        <v>479</v>
      </c>
      <c r="E5929" s="1143" t="s">
        <v>0</v>
      </c>
      <c r="F5929" s="1143"/>
      <c r="G5929" s="1144"/>
    </row>
    <row r="5930" spans="1:7" ht="16.5" x14ac:dyDescent="0.25">
      <c r="A5930" s="1152" t="s">
        <v>29</v>
      </c>
      <c r="B5930" s="1153"/>
      <c r="C5930" s="1153"/>
      <c r="D5930" s="1153"/>
      <c r="E5930" s="1153"/>
      <c r="F5930" s="1153"/>
      <c r="G5930" s="1154"/>
    </row>
    <row r="5931" spans="1:7" x14ac:dyDescent="0.2">
      <c r="A5931" s="1155" t="s">
        <v>48</v>
      </c>
      <c r="B5931" s="1156"/>
      <c r="C5931" s="1156"/>
      <c r="D5931" s="1156"/>
      <c r="E5931" s="1156"/>
      <c r="F5931" s="1156"/>
      <c r="G5931" s="1157"/>
    </row>
    <row r="5932" spans="1:7" x14ac:dyDescent="0.2">
      <c r="A5932" s="1158" t="s">
        <v>49</v>
      </c>
      <c r="B5932" s="1159"/>
      <c r="C5932" s="1159"/>
      <c r="D5932" s="1159"/>
      <c r="E5932" s="1159"/>
      <c r="F5932" s="1159"/>
      <c r="G5932" s="1160"/>
    </row>
    <row r="5933" spans="1:7" x14ac:dyDescent="0.2">
      <c r="A5933" s="6"/>
      <c r="B5933" s="99"/>
      <c r="C5933" s="8"/>
      <c r="D5933" s="9"/>
      <c r="E5933" s="99"/>
      <c r="F5933" s="10"/>
      <c r="G5933" s="11" t="s">
        <v>20</v>
      </c>
    </row>
    <row r="5934" spans="1:7" x14ac:dyDescent="0.2">
      <c r="A5934" s="12" t="s">
        <v>1</v>
      </c>
      <c r="B5934" s="13"/>
      <c r="C5934" s="14" t="s">
        <v>36</v>
      </c>
      <c r="D5934" s="13"/>
      <c r="E5934" s="343" t="s">
        <v>4698</v>
      </c>
      <c r="F5934" s="98"/>
      <c r="G5934" s="344" t="s">
        <v>4627</v>
      </c>
    </row>
    <row r="5935" spans="1:7" x14ac:dyDescent="0.2">
      <c r="A5935" s="17" t="s">
        <v>8</v>
      </c>
      <c r="B5935" s="100"/>
      <c r="C5935" s="19"/>
      <c r="D5935" s="4"/>
      <c r="E5935" s="1145"/>
      <c r="F5935" s="1146"/>
      <c r="G5935" s="20"/>
    </row>
    <row r="5936" spans="1:7" x14ac:dyDescent="0.2">
      <c r="A5936" s="21" t="s">
        <v>37</v>
      </c>
      <c r="B5936" s="22"/>
      <c r="C5936" s="22"/>
      <c r="D5936" s="22"/>
      <c r="E5936" s="23" t="s">
        <v>46</v>
      </c>
      <c r="F5936" s="24"/>
      <c r="G5936" s="20" t="s">
        <v>50</v>
      </c>
    </row>
    <row r="5937" spans="1:7" x14ac:dyDescent="0.2">
      <c r="A5937" s="6"/>
      <c r="B5937" s="99"/>
      <c r="C5937" s="8"/>
      <c r="D5937" s="8"/>
      <c r="E5937" s="1147"/>
      <c r="F5937" s="1148"/>
      <c r="G5937" s="25"/>
    </row>
    <row r="5938" spans="1:7" ht="26.25" thickBot="1" x14ac:dyDescent="0.25">
      <c r="A5938" s="210" t="s">
        <v>47</v>
      </c>
      <c r="B5938" s="28" t="s">
        <v>23</v>
      </c>
      <c r="C5938" s="28" t="s">
        <v>34</v>
      </c>
      <c r="D5938" s="110" t="s">
        <v>53</v>
      </c>
      <c r="E5938" s="114" t="s">
        <v>54</v>
      </c>
      <c r="F5938" s="111" t="s">
        <v>55</v>
      </c>
      <c r="G5938" s="112" t="s">
        <v>35</v>
      </c>
    </row>
    <row r="5939" spans="1:7" ht="13.5" thickTop="1" x14ac:dyDescent="0.2">
      <c r="A5939" s="29"/>
      <c r="B5939" s="101"/>
      <c r="C5939" s="352"/>
      <c r="D5939" s="351" t="s">
        <v>1436</v>
      </c>
      <c r="E5939" s="108"/>
      <c r="F5939" s="149"/>
      <c r="G5939" s="353"/>
    </row>
    <row r="5940" spans="1:7" x14ac:dyDescent="0.2">
      <c r="A5940" s="29">
        <v>1</v>
      </c>
      <c r="B5940" s="105"/>
      <c r="C5940" s="352" t="s">
        <v>149</v>
      </c>
      <c r="D5940" s="357" t="s">
        <v>4646</v>
      </c>
      <c r="E5940" s="102">
        <v>25</v>
      </c>
      <c r="F5940" s="128">
        <v>200</v>
      </c>
      <c r="G5940" s="353">
        <f>F5940*E5940</f>
        <v>5000</v>
      </c>
    </row>
    <row r="5941" spans="1:7" x14ac:dyDescent="0.2">
      <c r="A5941" s="29">
        <v>2</v>
      </c>
      <c r="B5941" s="105"/>
      <c r="C5941" s="352" t="s">
        <v>149</v>
      </c>
      <c r="D5941" s="357" t="s">
        <v>416</v>
      </c>
      <c r="E5941" s="102">
        <v>25</v>
      </c>
      <c r="F5941" s="128">
        <v>350</v>
      </c>
      <c r="G5941" s="353">
        <f t="shared" ref="G5941:G5959" si="78">F5941*E5941</f>
        <v>8750</v>
      </c>
    </row>
    <row r="5942" spans="1:7" x14ac:dyDescent="0.2">
      <c r="A5942" s="29"/>
      <c r="B5942" s="105"/>
      <c r="C5942" s="352"/>
      <c r="D5942" s="357" t="s">
        <v>358</v>
      </c>
      <c r="E5942" s="102"/>
      <c r="F5942" s="128"/>
      <c r="G5942" s="353" t="s">
        <v>8</v>
      </c>
    </row>
    <row r="5943" spans="1:7" x14ac:dyDescent="0.2">
      <c r="A5943" s="29">
        <v>3</v>
      </c>
      <c r="B5943" s="793"/>
      <c r="C5943" s="352" t="s">
        <v>149</v>
      </c>
      <c r="D5943" s="669" t="s">
        <v>4647</v>
      </c>
      <c r="E5943" s="962">
        <v>25</v>
      </c>
      <c r="F5943" s="659">
        <v>200</v>
      </c>
      <c r="G5943" s="353">
        <f t="shared" si="78"/>
        <v>5000</v>
      </c>
    </row>
    <row r="5944" spans="1:7" x14ac:dyDescent="0.2">
      <c r="A5944" s="29"/>
      <c r="B5944" s="105"/>
      <c r="C5944" s="352"/>
      <c r="D5944" s="357" t="s">
        <v>1437</v>
      </c>
      <c r="E5944" s="102"/>
      <c r="F5944" s="69"/>
      <c r="G5944" s="353" t="s">
        <v>8</v>
      </c>
    </row>
    <row r="5945" spans="1:7" x14ac:dyDescent="0.2">
      <c r="A5945" s="29">
        <v>4</v>
      </c>
      <c r="B5945" s="151"/>
      <c r="C5945" s="352" t="s">
        <v>149</v>
      </c>
      <c r="D5945" s="357" t="s">
        <v>2817</v>
      </c>
      <c r="E5945" s="108">
        <v>25</v>
      </c>
      <c r="F5945" s="277">
        <v>200</v>
      </c>
      <c r="G5945" s="353">
        <f t="shared" si="78"/>
        <v>5000</v>
      </c>
    </row>
    <row r="5946" spans="1:7" x14ac:dyDescent="0.2">
      <c r="A5946" s="29">
        <v>5</v>
      </c>
      <c r="B5946" s="151"/>
      <c r="C5946" s="352" t="s">
        <v>149</v>
      </c>
      <c r="D5946" s="364" t="s">
        <v>416</v>
      </c>
      <c r="E5946" s="108">
        <v>25</v>
      </c>
      <c r="F5946" s="277">
        <v>350</v>
      </c>
      <c r="G5946" s="353">
        <f t="shared" si="78"/>
        <v>8750</v>
      </c>
    </row>
    <row r="5947" spans="1:7" x14ac:dyDescent="0.2">
      <c r="A5947" s="29"/>
      <c r="B5947" s="101"/>
      <c r="C5947" s="352"/>
      <c r="D5947" s="364" t="s">
        <v>358</v>
      </c>
      <c r="E5947" s="104"/>
      <c r="F5947" s="69"/>
      <c r="G5947" s="353" t="s">
        <v>8</v>
      </c>
    </row>
    <row r="5948" spans="1:7" x14ac:dyDescent="0.2">
      <c r="A5948" s="29">
        <v>6</v>
      </c>
      <c r="B5948" s="106"/>
      <c r="C5948" s="352" t="s">
        <v>149</v>
      </c>
      <c r="D5948" s="357" t="s">
        <v>955</v>
      </c>
      <c r="E5948" s="104">
        <v>25</v>
      </c>
      <c r="F5948" s="69">
        <v>200</v>
      </c>
      <c r="G5948" s="353">
        <f t="shared" si="78"/>
        <v>5000</v>
      </c>
    </row>
    <row r="5949" spans="1:7" x14ac:dyDescent="0.2">
      <c r="A5949" s="29"/>
      <c r="B5949" s="105"/>
      <c r="C5949" s="352"/>
      <c r="D5949" s="357" t="s">
        <v>415</v>
      </c>
      <c r="E5949" s="108"/>
      <c r="F5949" s="278"/>
      <c r="G5949" s="353" t="s">
        <v>8</v>
      </c>
    </row>
    <row r="5950" spans="1:7" x14ac:dyDescent="0.2">
      <c r="A5950" s="29"/>
      <c r="B5950" s="107"/>
      <c r="C5950" s="352"/>
      <c r="D5950" s="357" t="s">
        <v>4577</v>
      </c>
      <c r="E5950" s="153"/>
      <c r="F5950" s="69"/>
      <c r="G5950" s="353" t="s">
        <v>8</v>
      </c>
    </row>
    <row r="5951" spans="1:7" x14ac:dyDescent="0.2">
      <c r="A5951" s="29">
        <v>7</v>
      </c>
      <c r="B5951" s="107"/>
      <c r="C5951" s="352" t="s">
        <v>149</v>
      </c>
      <c r="D5951" s="365" t="s">
        <v>4648</v>
      </c>
      <c r="E5951" s="153">
        <v>25</v>
      </c>
      <c r="F5951" s="69">
        <v>200</v>
      </c>
      <c r="G5951" s="353">
        <f t="shared" si="78"/>
        <v>5000</v>
      </c>
    </row>
    <row r="5952" spans="1:7" x14ac:dyDescent="0.2">
      <c r="A5952" s="29">
        <v>8</v>
      </c>
      <c r="B5952" s="101"/>
      <c r="C5952" s="352" t="s">
        <v>149</v>
      </c>
      <c r="D5952" s="365" t="s">
        <v>416</v>
      </c>
      <c r="E5952" s="108">
        <v>25</v>
      </c>
      <c r="F5952" s="432">
        <v>350</v>
      </c>
      <c r="G5952" s="353">
        <f t="shared" si="78"/>
        <v>8750</v>
      </c>
    </row>
    <row r="5953" spans="1:7" x14ac:dyDescent="0.2">
      <c r="A5953" s="29"/>
      <c r="B5953" s="101"/>
      <c r="C5953" s="352"/>
      <c r="D5953" s="364" t="s">
        <v>415</v>
      </c>
      <c r="E5953" s="153"/>
      <c r="F5953" s="69"/>
      <c r="G5953" s="353" t="s">
        <v>8</v>
      </c>
    </row>
    <row r="5954" spans="1:7" x14ac:dyDescent="0.2">
      <c r="A5954" s="29">
        <v>9</v>
      </c>
      <c r="B5954" s="106"/>
      <c r="C5954" s="352" t="s">
        <v>149</v>
      </c>
      <c r="D5954" s="365" t="s">
        <v>2556</v>
      </c>
      <c r="E5954" s="104">
        <v>25</v>
      </c>
      <c r="F5954" s="279">
        <v>200</v>
      </c>
      <c r="G5954" s="353">
        <f t="shared" si="78"/>
        <v>5000</v>
      </c>
    </row>
    <row r="5955" spans="1:7" x14ac:dyDescent="0.2">
      <c r="A5955" s="29"/>
      <c r="B5955" s="105"/>
      <c r="C5955" s="352"/>
      <c r="D5955" s="400" t="s">
        <v>4649</v>
      </c>
      <c r="E5955" s="104"/>
      <c r="F5955" s="279"/>
      <c r="G5955" s="353" t="s">
        <v>8</v>
      </c>
    </row>
    <row r="5956" spans="1:7" x14ac:dyDescent="0.2">
      <c r="A5956" s="29">
        <v>10</v>
      </c>
      <c r="B5956" s="105"/>
      <c r="C5956" s="352" t="s">
        <v>149</v>
      </c>
      <c r="D5956" s="365" t="s">
        <v>3433</v>
      </c>
      <c r="E5956" s="104">
        <v>25</v>
      </c>
      <c r="F5956" s="279">
        <v>200</v>
      </c>
      <c r="G5956" s="353">
        <f t="shared" si="78"/>
        <v>5000</v>
      </c>
    </row>
    <row r="5957" spans="1:7" x14ac:dyDescent="0.2">
      <c r="A5957" s="29">
        <v>11</v>
      </c>
      <c r="B5957" s="101"/>
      <c r="C5957" s="352" t="s">
        <v>149</v>
      </c>
      <c r="D5957" s="365" t="s">
        <v>416</v>
      </c>
      <c r="E5957" s="104">
        <v>25</v>
      </c>
      <c r="F5957" s="279">
        <v>350</v>
      </c>
      <c r="G5957" s="353">
        <f t="shared" si="78"/>
        <v>8750</v>
      </c>
    </row>
    <row r="5958" spans="1:7" x14ac:dyDescent="0.2">
      <c r="A5958" s="29"/>
      <c r="B5958" s="101"/>
      <c r="C5958" s="352"/>
      <c r="D5958" s="357" t="s">
        <v>358</v>
      </c>
      <c r="E5958" s="104"/>
      <c r="F5958" s="279"/>
      <c r="G5958" s="353" t="s">
        <v>8</v>
      </c>
    </row>
    <row r="5959" spans="1:7" x14ac:dyDescent="0.2">
      <c r="A5959" s="29">
        <v>12</v>
      </c>
      <c r="B5959" s="101"/>
      <c r="C5959" s="352" t="s">
        <v>149</v>
      </c>
      <c r="D5959" s="357" t="s">
        <v>4647</v>
      </c>
      <c r="E5959" s="104">
        <v>25</v>
      </c>
      <c r="F5959" s="279">
        <v>200</v>
      </c>
      <c r="G5959" s="353">
        <f t="shared" si="78"/>
        <v>5000</v>
      </c>
    </row>
    <row r="5960" spans="1:7" x14ac:dyDescent="0.2">
      <c r="A5960" s="29"/>
      <c r="B5960" s="101"/>
      <c r="C5960" s="352"/>
      <c r="D5960" s="365"/>
      <c r="E5960" s="104"/>
      <c r="F5960" s="279"/>
      <c r="G5960" s="353"/>
    </row>
    <row r="5961" spans="1:7" x14ac:dyDescent="0.2">
      <c r="A5961" s="29"/>
      <c r="B5961" s="101"/>
      <c r="C5961" s="352"/>
      <c r="D5961" s="365"/>
      <c r="E5961" s="104"/>
      <c r="F5961" s="279"/>
      <c r="G5961" s="353"/>
    </row>
    <row r="5962" spans="1:7" x14ac:dyDescent="0.2">
      <c r="A5962" s="29"/>
      <c r="B5962" s="101"/>
      <c r="C5962" s="41"/>
      <c r="D5962" s="365"/>
      <c r="E5962" s="104"/>
      <c r="F5962" s="279"/>
      <c r="G5962" s="353"/>
    </row>
    <row r="5963" spans="1:7" x14ac:dyDescent="0.2">
      <c r="A5963" s="29"/>
      <c r="B5963" s="101"/>
      <c r="C5963" s="352"/>
      <c r="D5963" s="365"/>
      <c r="E5963" s="104"/>
      <c r="F5963" s="279"/>
      <c r="G5963" s="353"/>
    </row>
    <row r="5964" spans="1:7" x14ac:dyDescent="0.2">
      <c r="A5964" s="29"/>
      <c r="B5964" s="101"/>
      <c r="C5964" s="41"/>
      <c r="D5964" s="365"/>
      <c r="E5964" s="104"/>
      <c r="F5964" s="279"/>
      <c r="G5964" s="353"/>
    </row>
    <row r="5965" spans="1:7" x14ac:dyDescent="0.2">
      <c r="A5965" s="29"/>
      <c r="B5965" s="101"/>
      <c r="C5965" s="352"/>
      <c r="D5965" s="357"/>
      <c r="E5965" s="108"/>
      <c r="F5965" s="69"/>
      <c r="G5965" s="353"/>
    </row>
    <row r="5966" spans="1:7" x14ac:dyDescent="0.2">
      <c r="A5966" s="29"/>
      <c r="B5966" s="101"/>
      <c r="C5966" s="41"/>
      <c r="D5966" s="364"/>
      <c r="E5966" s="153"/>
      <c r="F5966" s="69"/>
      <c r="G5966" s="353"/>
    </row>
    <row r="5967" spans="1:7" x14ac:dyDescent="0.2">
      <c r="A5967" s="29"/>
      <c r="B5967" s="101"/>
      <c r="C5967" s="352"/>
      <c r="D5967" s="400"/>
      <c r="E5967" s="102"/>
      <c r="F5967" s="69"/>
      <c r="G5967" s="353"/>
    </row>
    <row r="5968" spans="1:7" x14ac:dyDescent="0.2">
      <c r="A5968" s="29"/>
      <c r="B5968" s="101"/>
      <c r="C5968" s="31"/>
      <c r="D5968" s="400"/>
      <c r="E5968" s="131"/>
      <c r="F5968" s="280"/>
      <c r="G5968" s="353"/>
    </row>
    <row r="5969" spans="1:7" x14ac:dyDescent="0.2">
      <c r="A5969" s="29"/>
      <c r="B5969" s="101"/>
      <c r="C5969" s="352"/>
      <c r="D5969" s="406"/>
      <c r="E5969" s="108"/>
      <c r="F5969" s="276"/>
      <c r="G5969" s="353"/>
    </row>
    <row r="5970" spans="1:7" x14ac:dyDescent="0.2">
      <c r="A5970" s="29"/>
      <c r="B5970" s="101"/>
      <c r="C5970" s="41"/>
      <c r="D5970" s="364"/>
      <c r="E5970" s="108"/>
      <c r="F5970" s="276"/>
      <c r="G5970" s="353"/>
    </row>
    <row r="5971" spans="1:7" x14ac:dyDescent="0.2">
      <c r="A5971" s="29"/>
      <c r="B5971" s="101"/>
      <c r="C5971" s="352"/>
      <c r="D5971" s="364"/>
      <c r="E5971" s="108"/>
      <c r="F5971" s="149"/>
      <c r="G5971" s="353"/>
    </row>
    <row r="5972" spans="1:7" x14ac:dyDescent="0.2">
      <c r="A5972" s="61"/>
      <c r="B5972" s="101"/>
      <c r="C5972" s="41"/>
      <c r="D5972" s="364"/>
      <c r="E5972" s="108"/>
      <c r="F5972" s="149"/>
      <c r="G5972" s="353"/>
    </row>
    <row r="5973" spans="1:7" ht="13.5" thickBot="1" x14ac:dyDescent="0.25">
      <c r="A5973" s="212"/>
      <c r="B5973" s="132"/>
      <c r="C5973" s="115"/>
      <c r="D5973" s="115"/>
      <c r="E5973" s="132"/>
      <c r="F5973" s="49" t="s">
        <v>15</v>
      </c>
      <c r="G5973" s="213">
        <f>SUM(G5940:G5972)</f>
        <v>75000</v>
      </c>
    </row>
    <row r="5974" spans="1:7" ht="13.5" thickTop="1" x14ac:dyDescent="0.2">
      <c r="A5974" s="1149" t="s">
        <v>4650</v>
      </c>
      <c r="B5974" s="1150"/>
      <c r="C5974" s="1150"/>
      <c r="D5974" s="1150"/>
      <c r="E5974" s="1150"/>
      <c r="F5974" s="1150"/>
      <c r="G5974" s="1151"/>
    </row>
    <row r="5975" spans="1:7" ht="13.5" thickBot="1" x14ac:dyDescent="0.25">
      <c r="A5975" s="52"/>
      <c r="B5975" s="103"/>
      <c r="C5975" s="355" t="s">
        <v>8</v>
      </c>
      <c r="D5975" s="54"/>
      <c r="E5975" s="103"/>
      <c r="F5975" s="55"/>
      <c r="G5975" s="56"/>
    </row>
    <row r="5976" spans="1:7" ht="13.5" thickTop="1" x14ac:dyDescent="0.2">
      <c r="A5976" s="1130"/>
      <c r="B5976" s="1131"/>
      <c r="C5976" s="1131"/>
      <c r="D5976" s="57" t="s">
        <v>11</v>
      </c>
      <c r="E5976" s="1132" t="s">
        <v>12</v>
      </c>
      <c r="F5976" s="1132"/>
      <c r="G5976" s="1133"/>
    </row>
    <row r="5977" spans="1:7" x14ac:dyDescent="0.2">
      <c r="A5977" s="1134" t="s">
        <v>17</v>
      </c>
      <c r="B5977" s="1135"/>
      <c r="C5977" s="1135"/>
      <c r="D5977" s="39"/>
      <c r="E5977" s="1136"/>
      <c r="F5977" s="1137"/>
      <c r="G5977" s="1138"/>
    </row>
    <row r="5978" spans="1:7" x14ac:dyDescent="0.2">
      <c r="A5978" s="1134" t="s">
        <v>38</v>
      </c>
      <c r="B5978" s="1135"/>
      <c r="C5978" s="1135"/>
      <c r="D5978" s="73" t="s">
        <v>478</v>
      </c>
      <c r="E5978" s="1139" t="s">
        <v>142</v>
      </c>
      <c r="F5978" s="1139"/>
      <c r="G5978" s="1140"/>
    </row>
    <row r="5979" spans="1:7" ht="13.5" thickBot="1" x14ac:dyDescent="0.25">
      <c r="A5979" s="1141" t="s">
        <v>39</v>
      </c>
      <c r="B5979" s="1142"/>
      <c r="C5979" s="1142"/>
      <c r="D5979" s="91" t="s">
        <v>479</v>
      </c>
      <c r="E5979" s="1143" t="s">
        <v>0</v>
      </c>
      <c r="F5979" s="1143"/>
      <c r="G5979" s="1144"/>
    </row>
    <row r="5980" spans="1:7" ht="16.5" x14ac:dyDescent="0.25">
      <c r="A5980" s="1152" t="s">
        <v>29</v>
      </c>
      <c r="B5980" s="1153"/>
      <c r="C5980" s="1153"/>
      <c r="D5980" s="1153"/>
      <c r="E5980" s="1153"/>
      <c r="F5980" s="1153"/>
      <c r="G5980" s="1154"/>
    </row>
    <row r="5981" spans="1:7" x14ac:dyDescent="0.2">
      <c r="A5981" s="1155" t="s">
        <v>48</v>
      </c>
      <c r="B5981" s="1156"/>
      <c r="C5981" s="1156"/>
      <c r="D5981" s="1156"/>
      <c r="E5981" s="1156"/>
      <c r="F5981" s="1156"/>
      <c r="G5981" s="1157"/>
    </row>
    <row r="5982" spans="1:7" x14ac:dyDescent="0.2">
      <c r="A5982" s="1158" t="s">
        <v>49</v>
      </c>
      <c r="B5982" s="1159"/>
      <c r="C5982" s="1159"/>
      <c r="D5982" s="1159"/>
      <c r="E5982" s="1159"/>
      <c r="F5982" s="1159"/>
      <c r="G5982" s="1160"/>
    </row>
    <row r="5983" spans="1:7" x14ac:dyDescent="0.2">
      <c r="A5983" s="6"/>
      <c r="B5983" s="99"/>
      <c r="C5983" s="8"/>
      <c r="D5983" s="9"/>
      <c r="E5983" s="99"/>
      <c r="F5983" s="10"/>
      <c r="G5983" s="11" t="s">
        <v>20</v>
      </c>
    </row>
    <row r="5984" spans="1:7" x14ac:dyDescent="0.2">
      <c r="A5984" s="12" t="s">
        <v>1</v>
      </c>
      <c r="B5984" s="13"/>
      <c r="C5984" s="14" t="s">
        <v>36</v>
      </c>
      <c r="D5984" s="13"/>
      <c r="E5984" s="343" t="s">
        <v>4715</v>
      </c>
      <c r="F5984" s="98"/>
      <c r="G5984" s="344" t="s">
        <v>4702</v>
      </c>
    </row>
    <row r="5985" spans="1:7" x14ac:dyDescent="0.2">
      <c r="A5985" s="17" t="s">
        <v>8</v>
      </c>
      <c r="B5985" s="100"/>
      <c r="C5985" s="19"/>
      <c r="D5985" s="4"/>
      <c r="E5985" s="1145"/>
      <c r="F5985" s="1146"/>
      <c r="G5985" s="20"/>
    </row>
    <row r="5986" spans="1:7" x14ac:dyDescent="0.2">
      <c r="A5986" s="21" t="s">
        <v>37</v>
      </c>
      <c r="B5986" s="22"/>
      <c r="C5986" s="22"/>
      <c r="D5986" s="22"/>
      <c r="E5986" s="23" t="s">
        <v>46</v>
      </c>
      <c r="F5986" s="24"/>
      <c r="G5986" s="20" t="s">
        <v>50</v>
      </c>
    </row>
    <row r="5987" spans="1:7" x14ac:dyDescent="0.2">
      <c r="A5987" s="6"/>
      <c r="B5987" s="99"/>
      <c r="C5987" s="8"/>
      <c r="D5987" s="8"/>
      <c r="E5987" s="1147"/>
      <c r="F5987" s="1148"/>
      <c r="G5987" s="25"/>
    </row>
    <row r="5988" spans="1:7" ht="26.25" thickBot="1" x14ac:dyDescent="0.25">
      <c r="A5988" s="210" t="s">
        <v>47</v>
      </c>
      <c r="B5988" s="28" t="s">
        <v>23</v>
      </c>
      <c r="C5988" s="28" t="s">
        <v>34</v>
      </c>
      <c r="D5988" s="110" t="s">
        <v>53</v>
      </c>
      <c r="E5988" s="114" t="s">
        <v>54</v>
      </c>
      <c r="F5988" s="111" t="s">
        <v>55</v>
      </c>
      <c r="G5988" s="112" t="s">
        <v>35</v>
      </c>
    </row>
    <row r="5989" spans="1:7" ht="13.5" thickTop="1" x14ac:dyDescent="0.2">
      <c r="A5989" s="29">
        <v>1</v>
      </c>
      <c r="B5989" s="105"/>
      <c r="C5989" s="352" t="s">
        <v>149</v>
      </c>
      <c r="D5989" s="357" t="s">
        <v>4654</v>
      </c>
      <c r="E5989" s="102">
        <v>15</v>
      </c>
      <c r="F5989" s="128">
        <v>250</v>
      </c>
      <c r="G5989" s="353">
        <f>F5989*E5989</f>
        <v>3750</v>
      </c>
    </row>
    <row r="5990" spans="1:7" x14ac:dyDescent="0.2">
      <c r="A5990" s="29"/>
      <c r="B5990" s="793"/>
      <c r="C5990" s="656"/>
      <c r="D5990" s="669" t="s">
        <v>415</v>
      </c>
      <c r="E5990" s="962"/>
      <c r="F5990" s="659"/>
      <c r="G5990" s="353"/>
    </row>
    <row r="5991" spans="1:7" x14ac:dyDescent="0.2">
      <c r="A5991" s="29">
        <v>2</v>
      </c>
      <c r="B5991" s="105"/>
      <c r="C5991" s="352" t="s">
        <v>149</v>
      </c>
      <c r="D5991" s="357" t="s">
        <v>416</v>
      </c>
      <c r="E5991" s="102">
        <v>15</v>
      </c>
      <c r="F5991" s="128">
        <v>350</v>
      </c>
      <c r="G5991" s="353">
        <f t="shared" ref="G5991" si="79">F5991*E5991</f>
        <v>5250</v>
      </c>
    </row>
    <row r="5992" spans="1:7" x14ac:dyDescent="0.2">
      <c r="A5992" s="29"/>
      <c r="B5992" s="105"/>
      <c r="C5992" s="352"/>
      <c r="D5992" s="357" t="s">
        <v>358</v>
      </c>
      <c r="E5992" s="102"/>
      <c r="F5992" s="128"/>
      <c r="G5992" s="353" t="s">
        <v>8</v>
      </c>
    </row>
    <row r="5993" spans="1:7" x14ac:dyDescent="0.2">
      <c r="A5993" s="29"/>
      <c r="B5993" s="793"/>
      <c r="C5993" s="352"/>
      <c r="D5993" s="669"/>
      <c r="E5993" s="962"/>
      <c r="F5993" s="659"/>
      <c r="G5993" s="353"/>
    </row>
    <row r="5994" spans="1:7" x14ac:dyDescent="0.2">
      <c r="A5994" s="29"/>
      <c r="B5994" s="105"/>
      <c r="C5994" s="352"/>
      <c r="D5994" s="357"/>
      <c r="E5994" s="102"/>
      <c r="F5994" s="69"/>
      <c r="G5994" s="353"/>
    </row>
    <row r="5995" spans="1:7" x14ac:dyDescent="0.2">
      <c r="A5995" s="29"/>
      <c r="B5995" s="151"/>
      <c r="C5995" s="352"/>
      <c r="D5995" s="364"/>
      <c r="E5995" s="108"/>
      <c r="F5995" s="277"/>
      <c r="G5995" s="353"/>
    </row>
    <row r="5996" spans="1:7" x14ac:dyDescent="0.2">
      <c r="A5996" s="29"/>
      <c r="B5996" s="101"/>
      <c r="C5996" s="352"/>
      <c r="D5996" s="364"/>
      <c r="E5996" s="104"/>
      <c r="F5996" s="69"/>
      <c r="G5996" s="353"/>
    </row>
    <row r="5997" spans="1:7" x14ac:dyDescent="0.2">
      <c r="A5997" s="29"/>
      <c r="B5997" s="106"/>
      <c r="C5997" s="352"/>
      <c r="D5997" s="357"/>
      <c r="E5997" s="104"/>
      <c r="F5997" s="69"/>
      <c r="G5997" s="353"/>
    </row>
    <row r="5998" spans="1:7" x14ac:dyDescent="0.2">
      <c r="A5998" s="29"/>
      <c r="B5998" s="105"/>
      <c r="C5998" s="352"/>
      <c r="D5998" s="357"/>
      <c r="E5998" s="108"/>
      <c r="F5998" s="278"/>
      <c r="G5998" s="353"/>
    </row>
    <row r="5999" spans="1:7" x14ac:dyDescent="0.2">
      <c r="A5999" s="29"/>
      <c r="B5999" s="107"/>
      <c r="C5999" s="352"/>
      <c r="D5999" s="357"/>
      <c r="E5999" s="153"/>
      <c r="F5999" s="69"/>
      <c r="G5999" s="353"/>
    </row>
    <row r="6000" spans="1:7" x14ac:dyDescent="0.2">
      <c r="A6000" s="29"/>
      <c r="B6000" s="107"/>
      <c r="C6000" s="352"/>
      <c r="D6000" s="365"/>
      <c r="E6000" s="153"/>
      <c r="F6000" s="69"/>
      <c r="G6000" s="353"/>
    </row>
    <row r="6001" spans="1:7" x14ac:dyDescent="0.2">
      <c r="A6001" s="29"/>
      <c r="B6001" s="101"/>
      <c r="C6001" s="352"/>
      <c r="D6001" s="365"/>
      <c r="E6001" s="108"/>
      <c r="F6001" s="432"/>
      <c r="G6001" s="353"/>
    </row>
    <row r="6002" spans="1:7" x14ac:dyDescent="0.2">
      <c r="A6002" s="29"/>
      <c r="B6002" s="101"/>
      <c r="C6002" s="352"/>
      <c r="D6002" s="364"/>
      <c r="E6002" s="153"/>
      <c r="F6002" s="69"/>
      <c r="G6002" s="353"/>
    </row>
    <row r="6003" spans="1:7" x14ac:dyDescent="0.2">
      <c r="A6003" s="29"/>
      <c r="B6003" s="106"/>
      <c r="C6003" s="352"/>
      <c r="D6003" s="365"/>
      <c r="E6003" s="104"/>
      <c r="F6003" s="279"/>
      <c r="G6003" s="353"/>
    </row>
    <row r="6004" spans="1:7" x14ac:dyDescent="0.2">
      <c r="A6004" s="29"/>
      <c r="B6004" s="105"/>
      <c r="C6004" s="352"/>
      <c r="D6004" s="400"/>
      <c r="E6004" s="104"/>
      <c r="F6004" s="279"/>
      <c r="G6004" s="353"/>
    </row>
    <row r="6005" spans="1:7" x14ac:dyDescent="0.2">
      <c r="A6005" s="29"/>
      <c r="B6005" s="105"/>
      <c r="C6005" s="352"/>
      <c r="D6005" s="365"/>
      <c r="E6005" s="104"/>
      <c r="F6005" s="279"/>
      <c r="G6005" s="353"/>
    </row>
    <row r="6006" spans="1:7" x14ac:dyDescent="0.2">
      <c r="A6006" s="29"/>
      <c r="B6006" s="101"/>
      <c r="C6006" s="352"/>
      <c r="D6006" s="365"/>
      <c r="E6006" s="104"/>
      <c r="F6006" s="279"/>
      <c r="G6006" s="353"/>
    </row>
    <row r="6007" spans="1:7" x14ac:dyDescent="0.2">
      <c r="A6007" s="29"/>
      <c r="B6007" s="101"/>
      <c r="C6007" s="352"/>
      <c r="D6007" s="357"/>
      <c r="E6007" s="104"/>
      <c r="F6007" s="279"/>
      <c r="G6007" s="353"/>
    </row>
    <row r="6008" spans="1:7" x14ac:dyDescent="0.2">
      <c r="A6008" s="29"/>
      <c r="B6008" s="101"/>
      <c r="C6008" s="352"/>
      <c r="D6008" s="357"/>
      <c r="E6008" s="104"/>
      <c r="F6008" s="279"/>
      <c r="G6008" s="353"/>
    </row>
    <row r="6009" spans="1:7" x14ac:dyDescent="0.2">
      <c r="A6009" s="29"/>
      <c r="B6009" s="646"/>
      <c r="C6009" s="656"/>
      <c r="D6009" s="669"/>
      <c r="E6009" s="649"/>
      <c r="F6009" s="789"/>
      <c r="G6009" s="353"/>
    </row>
    <row r="6010" spans="1:7" x14ac:dyDescent="0.2">
      <c r="A6010" s="29"/>
      <c r="B6010" s="101"/>
      <c r="C6010" s="352"/>
      <c r="D6010" s="365"/>
      <c r="E6010" s="104"/>
      <c r="F6010" s="279"/>
      <c r="G6010" s="353"/>
    </row>
    <row r="6011" spans="1:7" x14ac:dyDescent="0.2">
      <c r="A6011" s="29"/>
      <c r="B6011" s="101"/>
      <c r="C6011" s="352"/>
      <c r="D6011" s="365"/>
      <c r="E6011" s="104"/>
      <c r="F6011" s="279"/>
      <c r="G6011" s="353"/>
    </row>
    <row r="6012" spans="1:7" x14ac:dyDescent="0.2">
      <c r="A6012" s="29"/>
      <c r="B6012" s="101"/>
      <c r="C6012" s="41"/>
      <c r="D6012" s="365"/>
      <c r="E6012" s="104"/>
      <c r="F6012" s="279"/>
      <c r="G6012" s="353"/>
    </row>
    <row r="6013" spans="1:7" x14ac:dyDescent="0.2">
      <c r="A6013" s="29"/>
      <c r="B6013" s="101"/>
      <c r="C6013" s="352"/>
      <c r="D6013" s="365"/>
      <c r="E6013" s="104"/>
      <c r="F6013" s="279"/>
      <c r="G6013" s="353"/>
    </row>
    <row r="6014" spans="1:7" x14ac:dyDescent="0.2">
      <c r="A6014" s="29"/>
      <c r="B6014" s="101"/>
      <c r="C6014" s="41"/>
      <c r="D6014" s="365"/>
      <c r="E6014" s="104"/>
      <c r="F6014" s="279"/>
      <c r="G6014" s="353"/>
    </row>
    <row r="6015" spans="1:7" x14ac:dyDescent="0.2">
      <c r="A6015" s="29"/>
      <c r="B6015" s="101"/>
      <c r="C6015" s="352"/>
      <c r="D6015" s="357"/>
      <c r="E6015" s="108"/>
      <c r="F6015" s="69"/>
      <c r="G6015" s="353"/>
    </row>
    <row r="6016" spans="1:7" x14ac:dyDescent="0.2">
      <c r="A6016" s="29"/>
      <c r="B6016" s="101"/>
      <c r="C6016" s="41"/>
      <c r="D6016" s="364"/>
      <c r="E6016" s="153"/>
      <c r="F6016" s="69"/>
      <c r="G6016" s="353"/>
    </row>
    <row r="6017" spans="1:7" x14ac:dyDescent="0.2">
      <c r="A6017" s="29"/>
      <c r="B6017" s="101"/>
      <c r="C6017" s="352"/>
      <c r="D6017" s="400"/>
      <c r="E6017" s="102"/>
      <c r="F6017" s="69"/>
      <c r="G6017" s="353"/>
    </row>
    <row r="6018" spans="1:7" x14ac:dyDescent="0.2">
      <c r="A6018" s="29"/>
      <c r="B6018" s="101"/>
      <c r="C6018" s="31"/>
      <c r="D6018" s="400"/>
      <c r="E6018" s="131"/>
      <c r="F6018" s="280"/>
      <c r="G6018" s="353"/>
    </row>
    <row r="6019" spans="1:7" x14ac:dyDescent="0.2">
      <c r="A6019" s="29"/>
      <c r="B6019" s="101"/>
      <c r="C6019" s="352"/>
      <c r="D6019" s="406"/>
      <c r="E6019" s="108"/>
      <c r="F6019" s="276"/>
      <c r="G6019" s="353"/>
    </row>
    <row r="6020" spans="1:7" x14ac:dyDescent="0.2">
      <c r="A6020" s="29"/>
      <c r="B6020" s="101"/>
      <c r="C6020" s="41"/>
      <c r="D6020" s="364"/>
      <c r="E6020" s="108"/>
      <c r="F6020" s="276"/>
      <c r="G6020" s="353"/>
    </row>
    <row r="6021" spans="1:7" x14ac:dyDescent="0.2">
      <c r="A6021" s="29"/>
      <c r="B6021" s="101"/>
      <c r="C6021" s="352"/>
      <c r="D6021" s="364"/>
      <c r="E6021" s="108"/>
      <c r="F6021" s="149"/>
      <c r="G6021" s="353"/>
    </row>
    <row r="6022" spans="1:7" x14ac:dyDescent="0.2">
      <c r="A6022" s="61"/>
      <c r="B6022" s="101"/>
      <c r="C6022" s="41"/>
      <c r="D6022" s="364"/>
      <c r="E6022" s="108"/>
      <c r="F6022" s="149"/>
      <c r="G6022" s="353"/>
    </row>
    <row r="6023" spans="1:7" ht="13.5" thickBot="1" x14ac:dyDescent="0.25">
      <c r="A6023" s="212"/>
      <c r="B6023" s="132"/>
      <c r="C6023" s="115"/>
      <c r="D6023" s="115"/>
      <c r="E6023" s="132"/>
      <c r="F6023" s="49" t="s">
        <v>15</v>
      </c>
      <c r="G6023" s="213">
        <f>SUM(G5989:G6022)</f>
        <v>9000</v>
      </c>
    </row>
    <row r="6024" spans="1:7" ht="13.5" thickTop="1" x14ac:dyDescent="0.2">
      <c r="A6024" s="1149" t="s">
        <v>4655</v>
      </c>
      <c r="B6024" s="1150"/>
      <c r="C6024" s="1150"/>
      <c r="D6024" s="1150"/>
      <c r="E6024" s="1150"/>
      <c r="F6024" s="1150"/>
      <c r="G6024" s="1151"/>
    </row>
    <row r="6025" spans="1:7" ht="13.5" thickBot="1" x14ac:dyDescent="0.25">
      <c r="A6025" s="52"/>
      <c r="B6025" s="103"/>
      <c r="C6025" s="355" t="s">
        <v>8</v>
      </c>
      <c r="D6025" s="54"/>
      <c r="E6025" s="103"/>
      <c r="F6025" s="55"/>
      <c r="G6025" s="56"/>
    </row>
    <row r="6026" spans="1:7" ht="13.5" thickTop="1" x14ac:dyDescent="0.2">
      <c r="A6026" s="1130"/>
      <c r="B6026" s="1131"/>
      <c r="C6026" s="1131"/>
      <c r="D6026" s="57" t="s">
        <v>11</v>
      </c>
      <c r="E6026" s="1132" t="s">
        <v>12</v>
      </c>
      <c r="F6026" s="1132"/>
      <c r="G6026" s="1133"/>
    </row>
    <row r="6027" spans="1:7" x14ac:dyDescent="0.2">
      <c r="A6027" s="1134" t="s">
        <v>17</v>
      </c>
      <c r="B6027" s="1135"/>
      <c r="C6027" s="1135"/>
      <c r="D6027" s="39"/>
      <c r="E6027" s="1136"/>
      <c r="F6027" s="1137"/>
      <c r="G6027" s="1138"/>
    </row>
    <row r="6028" spans="1:7" x14ac:dyDescent="0.2">
      <c r="A6028" s="1134" t="s">
        <v>38</v>
      </c>
      <c r="B6028" s="1135"/>
      <c r="C6028" s="1135"/>
      <c r="D6028" s="73" t="s">
        <v>478</v>
      </c>
      <c r="E6028" s="1139" t="s">
        <v>142</v>
      </c>
      <c r="F6028" s="1139"/>
      <c r="G6028" s="1140"/>
    </row>
    <row r="6029" spans="1:7" ht="13.5" thickBot="1" x14ac:dyDescent="0.25">
      <c r="A6029" s="1141" t="s">
        <v>39</v>
      </c>
      <c r="B6029" s="1142"/>
      <c r="C6029" s="1142"/>
      <c r="D6029" s="91" t="s">
        <v>479</v>
      </c>
      <c r="E6029" s="1143" t="s">
        <v>0</v>
      </c>
      <c r="F6029" s="1143"/>
      <c r="G6029" s="1144"/>
    </row>
    <row r="6030" spans="1:7" ht="16.5" x14ac:dyDescent="0.25">
      <c r="A6030" s="1152" t="s">
        <v>29</v>
      </c>
      <c r="B6030" s="1153"/>
      <c r="C6030" s="1153"/>
      <c r="D6030" s="1153"/>
      <c r="E6030" s="1153"/>
      <c r="F6030" s="1153"/>
      <c r="G6030" s="1154"/>
    </row>
    <row r="6031" spans="1:7" x14ac:dyDescent="0.2">
      <c r="A6031" s="1155" t="s">
        <v>48</v>
      </c>
      <c r="B6031" s="1156"/>
      <c r="C6031" s="1156"/>
      <c r="D6031" s="1156"/>
      <c r="E6031" s="1156"/>
      <c r="F6031" s="1156"/>
      <c r="G6031" s="1157"/>
    </row>
    <row r="6032" spans="1:7" x14ac:dyDescent="0.2">
      <c r="A6032" s="1158" t="s">
        <v>49</v>
      </c>
      <c r="B6032" s="1159"/>
      <c r="C6032" s="1159"/>
      <c r="D6032" s="1159"/>
      <c r="E6032" s="1159"/>
      <c r="F6032" s="1159"/>
      <c r="G6032" s="1160"/>
    </row>
    <row r="6033" spans="1:7" x14ac:dyDescent="0.2">
      <c r="A6033" s="6"/>
      <c r="B6033" s="99"/>
      <c r="C6033" s="8"/>
      <c r="D6033" s="9"/>
      <c r="E6033" s="99"/>
      <c r="F6033" s="10"/>
      <c r="G6033" s="11" t="s">
        <v>20</v>
      </c>
    </row>
    <row r="6034" spans="1:7" x14ac:dyDescent="0.2">
      <c r="A6034" s="12" t="s">
        <v>1</v>
      </c>
      <c r="B6034" s="13"/>
      <c r="C6034" s="14" t="s">
        <v>36</v>
      </c>
      <c r="D6034" s="13"/>
      <c r="E6034" s="343" t="s">
        <v>4630</v>
      </c>
      <c r="F6034" s="98"/>
      <c r="G6034" s="344" t="s">
        <v>4632</v>
      </c>
    </row>
    <row r="6035" spans="1:7" x14ac:dyDescent="0.2">
      <c r="A6035" s="17" t="s">
        <v>8</v>
      </c>
      <c r="B6035" s="100"/>
      <c r="C6035" s="19"/>
      <c r="D6035" s="4"/>
      <c r="E6035" s="1145"/>
      <c r="F6035" s="1146"/>
      <c r="G6035" s="20"/>
    </row>
    <row r="6036" spans="1:7" x14ac:dyDescent="0.2">
      <c r="A6036" s="21" t="s">
        <v>37</v>
      </c>
      <c r="B6036" s="22"/>
      <c r="C6036" s="22"/>
      <c r="D6036" s="22"/>
      <c r="E6036" s="23" t="s">
        <v>46</v>
      </c>
      <c r="F6036" s="24"/>
      <c r="G6036" s="20" t="s">
        <v>50</v>
      </c>
    </row>
    <row r="6037" spans="1:7" x14ac:dyDescent="0.2">
      <c r="A6037" s="6"/>
      <c r="B6037" s="99"/>
      <c r="C6037" s="8"/>
      <c r="D6037" s="8"/>
      <c r="E6037" s="1147"/>
      <c r="F6037" s="1148"/>
      <c r="G6037" s="25"/>
    </row>
    <row r="6038" spans="1:7" ht="26.25" thickBot="1" x14ac:dyDescent="0.25">
      <c r="A6038" s="210" t="s">
        <v>47</v>
      </c>
      <c r="B6038" s="28" t="s">
        <v>23</v>
      </c>
      <c r="C6038" s="28" t="s">
        <v>34</v>
      </c>
      <c r="D6038" s="110" t="s">
        <v>53</v>
      </c>
      <c r="E6038" s="114" t="s">
        <v>54</v>
      </c>
      <c r="F6038" s="111" t="s">
        <v>55</v>
      </c>
      <c r="G6038" s="112" t="s">
        <v>35</v>
      </c>
    </row>
    <row r="6039" spans="1:7" ht="13.5" thickTop="1" x14ac:dyDescent="0.2">
      <c r="A6039" s="345" t="s">
        <v>8</v>
      </c>
      <c r="B6039" s="105"/>
      <c r="C6039" s="352" t="s">
        <v>8</v>
      </c>
      <c r="D6039" s="357" t="s">
        <v>433</v>
      </c>
      <c r="E6039" s="390" t="s">
        <v>8</v>
      </c>
      <c r="F6039" s="384" t="s">
        <v>8</v>
      </c>
      <c r="G6039" s="353" t="s">
        <v>8</v>
      </c>
    </row>
    <row r="6040" spans="1:7" x14ac:dyDescent="0.2">
      <c r="A6040" s="29">
        <v>1</v>
      </c>
      <c r="B6040" s="793"/>
      <c r="C6040" s="656" t="s">
        <v>149</v>
      </c>
      <c r="D6040" s="669" t="s">
        <v>4662</v>
      </c>
      <c r="E6040" s="962">
        <v>25</v>
      </c>
      <c r="F6040" s="659">
        <v>200</v>
      </c>
      <c r="G6040" s="353">
        <f>F6040*E6040</f>
        <v>5000</v>
      </c>
    </row>
    <row r="6041" spans="1:7" x14ac:dyDescent="0.2">
      <c r="A6041" s="29">
        <v>2</v>
      </c>
      <c r="B6041" s="105"/>
      <c r="C6041" s="352" t="s">
        <v>149</v>
      </c>
      <c r="D6041" s="357" t="s">
        <v>2782</v>
      </c>
      <c r="E6041" s="102">
        <v>25</v>
      </c>
      <c r="F6041" s="128">
        <v>350</v>
      </c>
      <c r="G6041" s="353">
        <f t="shared" ref="G6041:G6047" si="80">F6041*E6041</f>
        <v>8750</v>
      </c>
    </row>
    <row r="6042" spans="1:7" x14ac:dyDescent="0.2">
      <c r="A6042" s="29">
        <v>3</v>
      </c>
      <c r="B6042" s="105"/>
      <c r="C6042" s="352" t="s">
        <v>149</v>
      </c>
      <c r="D6042" s="357" t="s">
        <v>4663</v>
      </c>
      <c r="E6042" s="102">
        <v>25</v>
      </c>
      <c r="F6042" s="128">
        <v>200</v>
      </c>
      <c r="G6042" s="353">
        <f t="shared" si="80"/>
        <v>5000</v>
      </c>
    </row>
    <row r="6043" spans="1:7" x14ac:dyDescent="0.2">
      <c r="A6043" s="29"/>
      <c r="B6043" s="793"/>
      <c r="C6043" s="352"/>
      <c r="D6043" s="669" t="s">
        <v>435</v>
      </c>
      <c r="E6043" s="962"/>
      <c r="F6043" s="659"/>
      <c r="G6043" s="353" t="s">
        <v>8</v>
      </c>
    </row>
    <row r="6044" spans="1:7" x14ac:dyDescent="0.2">
      <c r="A6044" s="29">
        <v>4</v>
      </c>
      <c r="B6044" s="105"/>
      <c r="C6044" s="352" t="s">
        <v>149</v>
      </c>
      <c r="D6044" s="357" t="s">
        <v>4664</v>
      </c>
      <c r="E6044" s="102">
        <v>25</v>
      </c>
      <c r="F6044" s="69">
        <v>200</v>
      </c>
      <c r="G6044" s="353">
        <f t="shared" si="80"/>
        <v>5000</v>
      </c>
    </row>
    <row r="6045" spans="1:7" x14ac:dyDescent="0.2">
      <c r="A6045" s="29"/>
      <c r="B6045" s="151"/>
      <c r="C6045" s="352"/>
      <c r="D6045" s="364" t="s">
        <v>415</v>
      </c>
      <c r="E6045" s="108"/>
      <c r="F6045" s="277"/>
      <c r="G6045" s="353" t="s">
        <v>8</v>
      </c>
    </row>
    <row r="6046" spans="1:7" x14ac:dyDescent="0.2">
      <c r="A6046" s="29">
        <v>5</v>
      </c>
      <c r="B6046" s="101"/>
      <c r="C6046" s="352" t="s">
        <v>149</v>
      </c>
      <c r="D6046" s="364" t="s">
        <v>2782</v>
      </c>
      <c r="E6046" s="104">
        <v>25</v>
      </c>
      <c r="F6046" s="69">
        <v>350</v>
      </c>
      <c r="G6046" s="353">
        <f t="shared" si="80"/>
        <v>8750</v>
      </c>
    </row>
    <row r="6047" spans="1:7" x14ac:dyDescent="0.2">
      <c r="A6047" s="29">
        <v>6</v>
      </c>
      <c r="B6047" s="106"/>
      <c r="C6047" s="352" t="s">
        <v>149</v>
      </c>
      <c r="D6047" s="357" t="s">
        <v>3212</v>
      </c>
      <c r="E6047" s="104">
        <v>25</v>
      </c>
      <c r="F6047" s="69">
        <v>200</v>
      </c>
      <c r="G6047" s="353">
        <f t="shared" si="80"/>
        <v>5000</v>
      </c>
    </row>
    <row r="6048" spans="1:7" x14ac:dyDescent="0.2">
      <c r="A6048" s="29"/>
      <c r="B6048" s="105"/>
      <c r="C6048" s="352"/>
      <c r="D6048" s="357"/>
      <c r="E6048" s="108"/>
      <c r="F6048" s="278"/>
      <c r="G6048" s="353"/>
    </row>
    <row r="6049" spans="1:7" x14ac:dyDescent="0.2">
      <c r="A6049" s="29"/>
      <c r="B6049" s="107"/>
      <c r="C6049" s="352"/>
      <c r="D6049" s="357"/>
      <c r="E6049" s="153"/>
      <c r="F6049" s="69"/>
      <c r="G6049" s="353"/>
    </row>
    <row r="6050" spans="1:7" x14ac:dyDescent="0.2">
      <c r="A6050" s="29"/>
      <c r="B6050" s="107"/>
      <c r="C6050" s="352"/>
      <c r="D6050" s="365"/>
      <c r="E6050" s="153"/>
      <c r="F6050" s="69"/>
      <c r="G6050" s="353"/>
    </row>
    <row r="6051" spans="1:7" x14ac:dyDescent="0.2">
      <c r="A6051" s="29"/>
      <c r="B6051" s="101"/>
      <c r="C6051" s="352"/>
      <c r="D6051" s="365"/>
      <c r="E6051" s="108"/>
      <c r="F6051" s="432"/>
      <c r="G6051" s="353"/>
    </row>
    <row r="6052" spans="1:7" x14ac:dyDescent="0.2">
      <c r="A6052" s="29"/>
      <c r="B6052" s="101"/>
      <c r="C6052" s="352"/>
      <c r="D6052" s="364"/>
      <c r="E6052" s="153"/>
      <c r="F6052" s="69"/>
      <c r="G6052" s="353"/>
    </row>
    <row r="6053" spans="1:7" x14ac:dyDescent="0.2">
      <c r="A6053" s="29"/>
      <c r="B6053" s="106"/>
      <c r="C6053" s="352"/>
      <c r="D6053" s="365"/>
      <c r="E6053" s="104"/>
      <c r="F6053" s="279"/>
      <c r="G6053" s="353"/>
    </row>
    <row r="6054" spans="1:7" x14ac:dyDescent="0.2">
      <c r="A6054" s="29"/>
      <c r="B6054" s="105"/>
      <c r="C6054" s="352"/>
      <c r="D6054" s="400"/>
      <c r="E6054" s="104"/>
      <c r="F6054" s="279"/>
      <c r="G6054" s="353"/>
    </row>
    <row r="6055" spans="1:7" x14ac:dyDescent="0.2">
      <c r="A6055" s="29"/>
      <c r="B6055" s="105"/>
      <c r="C6055" s="352"/>
      <c r="D6055" s="365"/>
      <c r="E6055" s="104"/>
      <c r="F6055" s="279"/>
      <c r="G6055" s="353"/>
    </row>
    <row r="6056" spans="1:7" x14ac:dyDescent="0.2">
      <c r="A6056" s="29"/>
      <c r="B6056" s="101"/>
      <c r="C6056" s="352"/>
      <c r="D6056" s="365"/>
      <c r="E6056" s="104"/>
      <c r="F6056" s="279"/>
      <c r="G6056" s="353"/>
    </row>
    <row r="6057" spans="1:7" x14ac:dyDescent="0.2">
      <c r="A6057" s="29"/>
      <c r="B6057" s="101"/>
      <c r="C6057" s="352"/>
      <c r="D6057" s="357"/>
      <c r="E6057" s="104"/>
      <c r="F6057" s="279"/>
      <c r="G6057" s="353"/>
    </row>
    <row r="6058" spans="1:7" x14ac:dyDescent="0.2">
      <c r="A6058" s="29"/>
      <c r="B6058" s="101"/>
      <c r="C6058" s="352"/>
      <c r="D6058" s="357"/>
      <c r="E6058" s="104"/>
      <c r="F6058" s="279"/>
      <c r="G6058" s="353"/>
    </row>
    <row r="6059" spans="1:7" x14ac:dyDescent="0.2">
      <c r="A6059" s="29"/>
      <c r="B6059" s="646"/>
      <c r="C6059" s="656"/>
      <c r="D6059" s="669"/>
      <c r="E6059" s="649"/>
      <c r="F6059" s="789"/>
      <c r="G6059" s="353"/>
    </row>
    <row r="6060" spans="1:7" x14ac:dyDescent="0.2">
      <c r="A6060" s="29"/>
      <c r="B6060" s="101"/>
      <c r="C6060" s="352"/>
      <c r="D6060" s="365"/>
      <c r="E6060" s="104"/>
      <c r="F6060" s="279"/>
      <c r="G6060" s="353"/>
    </row>
    <row r="6061" spans="1:7" x14ac:dyDescent="0.2">
      <c r="A6061" s="29"/>
      <c r="B6061" s="101"/>
      <c r="C6061" s="352"/>
      <c r="D6061" s="365"/>
      <c r="E6061" s="104"/>
      <c r="F6061" s="279"/>
      <c r="G6061" s="353"/>
    </row>
    <row r="6062" spans="1:7" x14ac:dyDescent="0.2">
      <c r="A6062" s="29"/>
      <c r="B6062" s="101"/>
      <c r="C6062" s="41"/>
      <c r="D6062" s="365"/>
      <c r="E6062" s="104"/>
      <c r="F6062" s="279"/>
      <c r="G6062" s="353"/>
    </row>
    <row r="6063" spans="1:7" x14ac:dyDescent="0.2">
      <c r="A6063" s="29"/>
      <c r="B6063" s="101"/>
      <c r="C6063" s="352"/>
      <c r="D6063" s="365"/>
      <c r="E6063" s="104"/>
      <c r="F6063" s="279"/>
      <c r="G6063" s="353"/>
    </row>
    <row r="6064" spans="1:7" x14ac:dyDescent="0.2">
      <c r="A6064" s="29"/>
      <c r="B6064" s="101"/>
      <c r="C6064" s="41"/>
      <c r="D6064" s="365"/>
      <c r="E6064" s="104"/>
      <c r="F6064" s="279"/>
      <c r="G6064" s="353"/>
    </row>
    <row r="6065" spans="1:7" x14ac:dyDescent="0.2">
      <c r="A6065" s="29"/>
      <c r="B6065" s="101"/>
      <c r="C6065" s="352"/>
      <c r="D6065" s="357"/>
      <c r="E6065" s="108"/>
      <c r="F6065" s="69"/>
      <c r="G6065" s="353"/>
    </row>
    <row r="6066" spans="1:7" x14ac:dyDescent="0.2">
      <c r="A6066" s="29"/>
      <c r="B6066" s="101"/>
      <c r="C6066" s="41"/>
      <c r="D6066" s="364"/>
      <c r="E6066" s="153"/>
      <c r="F6066" s="69"/>
      <c r="G6066" s="353"/>
    </row>
    <row r="6067" spans="1:7" x14ac:dyDescent="0.2">
      <c r="A6067" s="29"/>
      <c r="B6067" s="101"/>
      <c r="C6067" s="352"/>
      <c r="D6067" s="400"/>
      <c r="E6067" s="102"/>
      <c r="F6067" s="69"/>
      <c r="G6067" s="353"/>
    </row>
    <row r="6068" spans="1:7" x14ac:dyDescent="0.2">
      <c r="A6068" s="29"/>
      <c r="B6068" s="101"/>
      <c r="C6068" s="31"/>
      <c r="D6068" s="400"/>
      <c r="E6068" s="131"/>
      <c r="F6068" s="280"/>
      <c r="G6068" s="353"/>
    </row>
    <row r="6069" spans="1:7" x14ac:dyDescent="0.2">
      <c r="A6069" s="29"/>
      <c r="B6069" s="101"/>
      <c r="C6069" s="352"/>
      <c r="D6069" s="406"/>
      <c r="E6069" s="108"/>
      <c r="F6069" s="276"/>
      <c r="G6069" s="353"/>
    </row>
    <row r="6070" spans="1:7" x14ac:dyDescent="0.2">
      <c r="A6070" s="29"/>
      <c r="B6070" s="101"/>
      <c r="C6070" s="41"/>
      <c r="D6070" s="364"/>
      <c r="E6070" s="108"/>
      <c r="F6070" s="276"/>
      <c r="G6070" s="353"/>
    </row>
    <row r="6071" spans="1:7" x14ac:dyDescent="0.2">
      <c r="A6071" s="29"/>
      <c r="B6071" s="101"/>
      <c r="C6071" s="352"/>
      <c r="D6071" s="364"/>
      <c r="E6071" s="108"/>
      <c r="F6071" s="149"/>
      <c r="G6071" s="353"/>
    </row>
    <row r="6072" spans="1:7" x14ac:dyDescent="0.2">
      <c r="A6072" s="61"/>
      <c r="B6072" s="101"/>
      <c r="C6072" s="41"/>
      <c r="D6072" s="364"/>
      <c r="E6072" s="108"/>
      <c r="F6072" s="149"/>
      <c r="G6072" s="353"/>
    </row>
    <row r="6073" spans="1:7" ht="13.5" thickBot="1" x14ac:dyDescent="0.25">
      <c r="A6073" s="212"/>
      <c r="B6073" s="132"/>
      <c r="C6073" s="115"/>
      <c r="D6073" s="115"/>
      <c r="E6073" s="132"/>
      <c r="F6073" s="49" t="s">
        <v>15</v>
      </c>
      <c r="G6073" s="213">
        <f>SUM(G6039:G6072)</f>
        <v>37500</v>
      </c>
    </row>
    <row r="6074" spans="1:7" ht="13.5" thickTop="1" x14ac:dyDescent="0.2">
      <c r="A6074" s="1149" t="s">
        <v>4665</v>
      </c>
      <c r="B6074" s="1150"/>
      <c r="C6074" s="1150"/>
      <c r="D6074" s="1150"/>
      <c r="E6074" s="1150"/>
      <c r="F6074" s="1150"/>
      <c r="G6074" s="1151"/>
    </row>
    <row r="6075" spans="1:7" ht="13.5" thickBot="1" x14ac:dyDescent="0.25">
      <c r="A6075" s="52"/>
      <c r="B6075" s="103"/>
      <c r="C6075" s="355" t="s">
        <v>8</v>
      </c>
      <c r="D6075" s="54"/>
      <c r="E6075" s="103"/>
      <c r="F6075" s="55"/>
      <c r="G6075" s="56"/>
    </row>
    <row r="6076" spans="1:7" ht="13.5" thickTop="1" x14ac:dyDescent="0.2">
      <c r="A6076" s="1130"/>
      <c r="B6076" s="1131"/>
      <c r="C6076" s="1131"/>
      <c r="D6076" s="57" t="s">
        <v>11</v>
      </c>
      <c r="E6076" s="1132" t="s">
        <v>12</v>
      </c>
      <c r="F6076" s="1132"/>
      <c r="G6076" s="1133"/>
    </row>
    <row r="6077" spans="1:7" x14ac:dyDescent="0.2">
      <c r="A6077" s="1134" t="s">
        <v>17</v>
      </c>
      <c r="B6077" s="1135"/>
      <c r="C6077" s="1135"/>
      <c r="D6077" s="39"/>
      <c r="E6077" s="1136"/>
      <c r="F6077" s="1137"/>
      <c r="G6077" s="1138"/>
    </row>
    <row r="6078" spans="1:7" x14ac:dyDescent="0.2">
      <c r="A6078" s="1134" t="s">
        <v>38</v>
      </c>
      <c r="B6078" s="1135"/>
      <c r="C6078" s="1135"/>
      <c r="D6078" s="73" t="s">
        <v>478</v>
      </c>
      <c r="E6078" s="1139" t="s">
        <v>142</v>
      </c>
      <c r="F6078" s="1139"/>
      <c r="G6078" s="1140"/>
    </row>
    <row r="6079" spans="1:7" ht="13.5" thickBot="1" x14ac:dyDescent="0.25">
      <c r="A6079" s="1141" t="s">
        <v>39</v>
      </c>
      <c r="B6079" s="1142"/>
      <c r="C6079" s="1142"/>
      <c r="D6079" s="91" t="s">
        <v>479</v>
      </c>
      <c r="E6079" s="1143" t="s">
        <v>0</v>
      </c>
      <c r="F6079" s="1143"/>
      <c r="G6079" s="1144"/>
    </row>
    <row r="6080" spans="1:7" ht="16.5" x14ac:dyDescent="0.25">
      <c r="A6080" s="1152" t="s">
        <v>29</v>
      </c>
      <c r="B6080" s="1153"/>
      <c r="C6080" s="1153"/>
      <c r="D6080" s="1153"/>
      <c r="E6080" s="1153"/>
      <c r="F6080" s="1153"/>
      <c r="G6080" s="1154"/>
    </row>
    <row r="6081" spans="1:7" x14ac:dyDescent="0.2">
      <c r="A6081" s="1155" t="s">
        <v>48</v>
      </c>
      <c r="B6081" s="1156"/>
      <c r="C6081" s="1156"/>
      <c r="D6081" s="1156"/>
      <c r="E6081" s="1156"/>
      <c r="F6081" s="1156"/>
      <c r="G6081" s="1157"/>
    </row>
    <row r="6082" spans="1:7" x14ac:dyDescent="0.2">
      <c r="A6082" s="1158" t="s">
        <v>49</v>
      </c>
      <c r="B6082" s="1159"/>
      <c r="C6082" s="1159"/>
      <c r="D6082" s="1159"/>
      <c r="E6082" s="1159"/>
      <c r="F6082" s="1159"/>
      <c r="G6082" s="1160"/>
    </row>
    <row r="6083" spans="1:7" x14ac:dyDescent="0.2">
      <c r="A6083" s="6"/>
      <c r="B6083" s="99"/>
      <c r="C6083" s="8"/>
      <c r="D6083" s="9"/>
      <c r="E6083" s="99"/>
      <c r="F6083" s="10"/>
      <c r="G6083" s="11" t="s">
        <v>20</v>
      </c>
    </row>
    <row r="6084" spans="1:7" x14ac:dyDescent="0.2">
      <c r="A6084" s="12" t="s">
        <v>1</v>
      </c>
      <c r="B6084" s="13"/>
      <c r="C6084" s="14" t="s">
        <v>36</v>
      </c>
      <c r="D6084" s="13"/>
      <c r="E6084" s="343" t="s">
        <v>4630</v>
      </c>
      <c r="F6084" s="98"/>
      <c r="G6084" s="344" t="s">
        <v>4632</v>
      </c>
    </row>
    <row r="6085" spans="1:7" x14ac:dyDescent="0.2">
      <c r="A6085" s="17" t="s">
        <v>8</v>
      </c>
      <c r="B6085" s="100"/>
      <c r="C6085" s="19"/>
      <c r="D6085" s="4"/>
      <c r="E6085" s="1145"/>
      <c r="F6085" s="1146"/>
      <c r="G6085" s="20"/>
    </row>
    <row r="6086" spans="1:7" x14ac:dyDescent="0.2">
      <c r="A6086" s="21" t="s">
        <v>37</v>
      </c>
      <c r="B6086" s="22"/>
      <c r="C6086" s="22"/>
      <c r="D6086" s="22"/>
      <c r="E6086" s="23" t="s">
        <v>46</v>
      </c>
      <c r="F6086" s="24"/>
      <c r="G6086" s="20" t="s">
        <v>50</v>
      </c>
    </row>
    <row r="6087" spans="1:7" x14ac:dyDescent="0.2">
      <c r="A6087" s="6"/>
      <c r="B6087" s="99"/>
      <c r="C6087" s="8"/>
      <c r="D6087" s="8"/>
      <c r="E6087" s="1147"/>
      <c r="F6087" s="1148"/>
      <c r="G6087" s="25"/>
    </row>
    <row r="6088" spans="1:7" ht="26.25" thickBot="1" x14ac:dyDescent="0.25">
      <c r="A6088" s="210" t="s">
        <v>47</v>
      </c>
      <c r="B6088" s="28" t="s">
        <v>23</v>
      </c>
      <c r="C6088" s="28" t="s">
        <v>34</v>
      </c>
      <c r="D6088" s="110" t="s">
        <v>53</v>
      </c>
      <c r="E6088" s="114" t="s">
        <v>54</v>
      </c>
      <c r="F6088" s="111" t="s">
        <v>55</v>
      </c>
      <c r="G6088" s="112" t="s">
        <v>35</v>
      </c>
    </row>
    <row r="6089" spans="1:7" ht="13.5" thickTop="1" x14ac:dyDescent="0.2">
      <c r="A6089" s="345" t="s">
        <v>8</v>
      </c>
      <c r="B6089" s="105"/>
      <c r="C6089" s="352" t="s">
        <v>8</v>
      </c>
      <c r="D6089" s="357" t="s">
        <v>433</v>
      </c>
      <c r="E6089" s="390" t="s">
        <v>8</v>
      </c>
      <c r="F6089" s="384" t="s">
        <v>8</v>
      </c>
      <c r="G6089" s="353" t="s">
        <v>8</v>
      </c>
    </row>
    <row r="6090" spans="1:7" x14ac:dyDescent="0.2">
      <c r="A6090" s="29">
        <v>1</v>
      </c>
      <c r="B6090" s="793"/>
      <c r="C6090" s="656" t="s">
        <v>149</v>
      </c>
      <c r="D6090" s="669" t="s">
        <v>4667</v>
      </c>
      <c r="E6090" s="962">
        <v>50</v>
      </c>
      <c r="F6090" s="659">
        <v>200</v>
      </c>
      <c r="G6090" s="353">
        <f>F6090*E6090</f>
        <v>10000</v>
      </c>
    </row>
    <row r="6091" spans="1:7" x14ac:dyDescent="0.2">
      <c r="A6091" s="29"/>
      <c r="B6091" s="793"/>
      <c r="C6091" s="656"/>
      <c r="D6091" s="669" t="s">
        <v>968</v>
      </c>
      <c r="E6091" s="962"/>
      <c r="F6091" s="659"/>
      <c r="G6091" s="353"/>
    </row>
    <row r="6092" spans="1:7" x14ac:dyDescent="0.2">
      <c r="A6092" s="29">
        <v>2</v>
      </c>
      <c r="B6092" s="105"/>
      <c r="C6092" s="352" t="s">
        <v>149</v>
      </c>
      <c r="D6092" s="357" t="s">
        <v>2782</v>
      </c>
      <c r="E6092" s="102">
        <v>50</v>
      </c>
      <c r="F6092" s="128">
        <v>350</v>
      </c>
      <c r="G6092" s="353">
        <f t="shared" ref="G6092:G6093" si="81">F6092*E6092</f>
        <v>17500</v>
      </c>
    </row>
    <row r="6093" spans="1:7" x14ac:dyDescent="0.2">
      <c r="A6093" s="29">
        <v>3</v>
      </c>
      <c r="B6093" s="105"/>
      <c r="C6093" s="352" t="s">
        <v>149</v>
      </c>
      <c r="D6093" s="357" t="s">
        <v>2516</v>
      </c>
      <c r="E6093" s="102">
        <v>50</v>
      </c>
      <c r="F6093" s="128">
        <v>200</v>
      </c>
      <c r="G6093" s="353">
        <f t="shared" si="81"/>
        <v>10000</v>
      </c>
    </row>
    <row r="6094" spans="1:7" x14ac:dyDescent="0.2">
      <c r="A6094" s="29"/>
      <c r="B6094" s="793"/>
      <c r="C6094" s="352"/>
      <c r="D6094" s="669"/>
      <c r="E6094" s="962"/>
      <c r="F6094" s="659"/>
      <c r="G6094" s="353"/>
    </row>
    <row r="6095" spans="1:7" x14ac:dyDescent="0.2">
      <c r="A6095" s="29"/>
      <c r="B6095" s="105"/>
      <c r="C6095" s="352"/>
      <c r="D6095" s="357"/>
      <c r="E6095" s="102"/>
      <c r="F6095" s="69"/>
      <c r="G6095" s="353"/>
    </row>
    <row r="6096" spans="1:7" x14ac:dyDescent="0.2">
      <c r="A6096" s="29"/>
      <c r="B6096" s="151"/>
      <c r="C6096" s="352"/>
      <c r="D6096" s="364"/>
      <c r="E6096" s="108"/>
      <c r="F6096" s="277"/>
      <c r="G6096" s="353"/>
    </row>
    <row r="6097" spans="1:7" x14ac:dyDescent="0.2">
      <c r="A6097" s="29"/>
      <c r="B6097" s="101"/>
      <c r="C6097" s="352"/>
      <c r="D6097" s="364"/>
      <c r="E6097" s="104"/>
      <c r="F6097" s="69"/>
      <c r="G6097" s="353"/>
    </row>
    <row r="6098" spans="1:7" x14ac:dyDescent="0.2">
      <c r="A6098" s="29"/>
      <c r="B6098" s="106"/>
      <c r="C6098" s="352"/>
      <c r="D6098" s="357"/>
      <c r="E6098" s="104"/>
      <c r="F6098" s="69"/>
      <c r="G6098" s="353"/>
    </row>
    <row r="6099" spans="1:7" x14ac:dyDescent="0.2">
      <c r="A6099" s="29"/>
      <c r="B6099" s="107"/>
      <c r="C6099" s="352"/>
      <c r="D6099" s="357"/>
      <c r="E6099" s="153"/>
      <c r="F6099" s="69"/>
      <c r="G6099" s="353"/>
    </row>
    <row r="6100" spans="1:7" x14ac:dyDescent="0.2">
      <c r="A6100" s="29"/>
      <c r="B6100" s="107"/>
      <c r="C6100" s="352"/>
      <c r="D6100" s="365"/>
      <c r="E6100" s="153"/>
      <c r="F6100" s="69"/>
      <c r="G6100" s="353"/>
    </row>
    <row r="6101" spans="1:7" x14ac:dyDescent="0.2">
      <c r="A6101" s="29"/>
      <c r="B6101" s="101"/>
      <c r="C6101" s="352"/>
      <c r="D6101" s="365"/>
      <c r="E6101" s="108"/>
      <c r="F6101" s="432"/>
      <c r="G6101" s="353"/>
    </row>
    <row r="6102" spans="1:7" x14ac:dyDescent="0.2">
      <c r="A6102" s="29"/>
      <c r="B6102" s="101"/>
      <c r="C6102" s="352"/>
      <c r="D6102" s="364"/>
      <c r="E6102" s="153"/>
      <c r="F6102" s="69"/>
      <c r="G6102" s="353"/>
    </row>
    <row r="6103" spans="1:7" x14ac:dyDescent="0.2">
      <c r="A6103" s="29"/>
      <c r="B6103" s="106"/>
      <c r="C6103" s="352"/>
      <c r="D6103" s="365"/>
      <c r="E6103" s="104"/>
      <c r="F6103" s="279"/>
      <c r="G6103" s="353"/>
    </row>
    <row r="6104" spans="1:7" x14ac:dyDescent="0.2">
      <c r="A6104" s="29"/>
      <c r="B6104" s="105"/>
      <c r="C6104" s="352"/>
      <c r="D6104" s="400"/>
      <c r="E6104" s="104"/>
      <c r="F6104" s="279"/>
      <c r="G6104" s="353"/>
    </row>
    <row r="6105" spans="1:7" x14ac:dyDescent="0.2">
      <c r="A6105" s="29"/>
      <c r="B6105" s="105"/>
      <c r="C6105" s="352"/>
      <c r="D6105" s="365"/>
      <c r="E6105" s="104"/>
      <c r="F6105" s="279"/>
      <c r="G6105" s="353"/>
    </row>
    <row r="6106" spans="1:7" x14ac:dyDescent="0.2">
      <c r="A6106" s="29"/>
      <c r="B6106" s="101"/>
      <c r="C6106" s="352"/>
      <c r="D6106" s="365"/>
      <c r="E6106" s="104"/>
      <c r="F6106" s="279"/>
      <c r="G6106" s="353"/>
    </row>
    <row r="6107" spans="1:7" x14ac:dyDescent="0.2">
      <c r="A6107" s="29"/>
      <c r="B6107" s="101"/>
      <c r="C6107" s="352"/>
      <c r="D6107" s="357"/>
      <c r="E6107" s="104"/>
      <c r="F6107" s="279"/>
      <c r="G6107" s="353"/>
    </row>
    <row r="6108" spans="1:7" x14ac:dyDescent="0.2">
      <c r="A6108" s="29"/>
      <c r="B6108" s="101"/>
      <c r="C6108" s="352"/>
      <c r="D6108" s="357"/>
      <c r="E6108" s="104"/>
      <c r="F6108" s="279"/>
      <c r="G6108" s="353"/>
    </row>
    <row r="6109" spans="1:7" x14ac:dyDescent="0.2">
      <c r="A6109" s="29"/>
      <c r="B6109" s="646"/>
      <c r="C6109" s="656"/>
      <c r="D6109" s="669"/>
      <c r="E6109" s="649"/>
      <c r="F6109" s="789"/>
      <c r="G6109" s="353"/>
    </row>
    <row r="6110" spans="1:7" x14ac:dyDescent="0.2">
      <c r="A6110" s="29"/>
      <c r="B6110" s="101"/>
      <c r="C6110" s="352"/>
      <c r="D6110" s="365"/>
      <c r="E6110" s="104"/>
      <c r="F6110" s="279"/>
      <c r="G6110" s="353"/>
    </row>
    <row r="6111" spans="1:7" x14ac:dyDescent="0.2">
      <c r="A6111" s="29"/>
      <c r="B6111" s="101"/>
      <c r="C6111" s="352"/>
      <c r="D6111" s="365"/>
      <c r="E6111" s="104"/>
      <c r="F6111" s="279"/>
      <c r="G6111" s="353"/>
    </row>
    <row r="6112" spans="1:7" x14ac:dyDescent="0.2">
      <c r="A6112" s="29"/>
      <c r="B6112" s="101"/>
      <c r="C6112" s="41"/>
      <c r="D6112" s="365"/>
      <c r="E6112" s="104"/>
      <c r="F6112" s="279"/>
      <c r="G6112" s="353"/>
    </row>
    <row r="6113" spans="1:7" x14ac:dyDescent="0.2">
      <c r="A6113" s="29"/>
      <c r="B6113" s="101"/>
      <c r="C6113" s="352"/>
      <c r="D6113" s="365"/>
      <c r="E6113" s="104"/>
      <c r="F6113" s="279"/>
      <c r="G6113" s="353"/>
    </row>
    <row r="6114" spans="1:7" x14ac:dyDescent="0.2">
      <c r="A6114" s="29"/>
      <c r="B6114" s="101"/>
      <c r="C6114" s="41"/>
      <c r="D6114" s="365"/>
      <c r="E6114" s="104"/>
      <c r="F6114" s="279"/>
      <c r="G6114" s="353"/>
    </row>
    <row r="6115" spans="1:7" x14ac:dyDescent="0.2">
      <c r="A6115" s="29"/>
      <c r="B6115" s="101"/>
      <c r="C6115" s="352"/>
      <c r="D6115" s="357"/>
      <c r="E6115" s="108"/>
      <c r="F6115" s="69"/>
      <c r="G6115" s="353"/>
    </row>
    <row r="6116" spans="1:7" x14ac:dyDescent="0.2">
      <c r="A6116" s="29"/>
      <c r="B6116" s="101"/>
      <c r="C6116" s="41"/>
      <c r="D6116" s="364"/>
      <c r="E6116" s="153"/>
      <c r="F6116" s="69"/>
      <c r="G6116" s="353"/>
    </row>
    <row r="6117" spans="1:7" x14ac:dyDescent="0.2">
      <c r="A6117" s="29"/>
      <c r="B6117" s="101"/>
      <c r="C6117" s="352"/>
      <c r="D6117" s="400"/>
      <c r="E6117" s="102"/>
      <c r="F6117" s="69"/>
      <c r="G6117" s="353"/>
    </row>
    <row r="6118" spans="1:7" x14ac:dyDescent="0.2">
      <c r="A6118" s="29"/>
      <c r="B6118" s="101"/>
      <c r="C6118" s="31"/>
      <c r="D6118" s="400"/>
      <c r="E6118" s="131"/>
      <c r="F6118" s="280"/>
      <c r="G6118" s="353"/>
    </row>
    <row r="6119" spans="1:7" x14ac:dyDescent="0.2">
      <c r="A6119" s="29"/>
      <c r="B6119" s="101"/>
      <c r="C6119" s="352"/>
      <c r="D6119" s="406"/>
      <c r="E6119" s="108"/>
      <c r="F6119" s="276"/>
      <c r="G6119" s="353"/>
    </row>
    <row r="6120" spans="1:7" x14ac:dyDescent="0.2">
      <c r="A6120" s="29"/>
      <c r="B6120" s="101"/>
      <c r="C6120" s="41"/>
      <c r="D6120" s="364"/>
      <c r="E6120" s="108"/>
      <c r="F6120" s="276"/>
      <c r="G6120" s="353"/>
    </row>
    <row r="6121" spans="1:7" x14ac:dyDescent="0.2">
      <c r="A6121" s="29"/>
      <c r="B6121" s="101"/>
      <c r="C6121" s="352"/>
      <c r="D6121" s="364"/>
      <c r="E6121" s="108"/>
      <c r="F6121" s="149"/>
      <c r="G6121" s="353"/>
    </row>
    <row r="6122" spans="1:7" x14ac:dyDescent="0.2">
      <c r="A6122" s="61"/>
      <c r="B6122" s="101"/>
      <c r="C6122" s="41"/>
      <c r="D6122" s="364"/>
      <c r="E6122" s="108"/>
      <c r="F6122" s="149"/>
      <c r="G6122" s="353"/>
    </row>
    <row r="6123" spans="1:7" ht="13.5" thickBot="1" x14ac:dyDescent="0.25">
      <c r="A6123" s="212"/>
      <c r="B6123" s="132"/>
      <c r="C6123" s="115"/>
      <c r="D6123" s="115"/>
      <c r="E6123" s="132"/>
      <c r="F6123" s="49" t="s">
        <v>15</v>
      </c>
      <c r="G6123" s="213">
        <f>SUM(G6089:G6122)</f>
        <v>37500</v>
      </c>
    </row>
    <row r="6124" spans="1:7" ht="13.5" thickTop="1" x14ac:dyDescent="0.2">
      <c r="A6124" s="1149" t="s">
        <v>4668</v>
      </c>
      <c r="B6124" s="1150"/>
      <c r="C6124" s="1150"/>
      <c r="D6124" s="1150"/>
      <c r="E6124" s="1150"/>
      <c r="F6124" s="1150"/>
      <c r="G6124" s="1151"/>
    </row>
    <row r="6125" spans="1:7" ht="13.5" thickBot="1" x14ac:dyDescent="0.25">
      <c r="A6125" s="52"/>
      <c r="B6125" s="103"/>
      <c r="C6125" s="355" t="s">
        <v>4669</v>
      </c>
      <c r="D6125" s="54"/>
      <c r="E6125" s="103"/>
      <c r="F6125" s="55"/>
      <c r="G6125" s="56"/>
    </row>
    <row r="6126" spans="1:7" ht="13.5" thickTop="1" x14ac:dyDescent="0.2">
      <c r="A6126" s="1130"/>
      <c r="B6126" s="1131"/>
      <c r="C6126" s="1131"/>
      <c r="D6126" s="57" t="s">
        <v>11</v>
      </c>
      <c r="E6126" s="1132" t="s">
        <v>12</v>
      </c>
      <c r="F6126" s="1132"/>
      <c r="G6126" s="1133"/>
    </row>
    <row r="6127" spans="1:7" x14ac:dyDescent="0.2">
      <c r="A6127" s="1134" t="s">
        <v>17</v>
      </c>
      <c r="B6127" s="1135"/>
      <c r="C6127" s="1135"/>
      <c r="D6127" s="39"/>
      <c r="E6127" s="1136"/>
      <c r="F6127" s="1137"/>
      <c r="G6127" s="1138"/>
    </row>
    <row r="6128" spans="1:7" x14ac:dyDescent="0.2">
      <c r="A6128" s="1134" t="s">
        <v>38</v>
      </c>
      <c r="B6128" s="1135"/>
      <c r="C6128" s="1135"/>
      <c r="D6128" s="73" t="s">
        <v>478</v>
      </c>
      <c r="E6128" s="1139" t="s">
        <v>142</v>
      </c>
      <c r="F6128" s="1139"/>
      <c r="G6128" s="1140"/>
    </row>
    <row r="6129" spans="1:7" ht="13.5" thickBot="1" x14ac:dyDescent="0.25">
      <c r="A6129" s="1141" t="s">
        <v>39</v>
      </c>
      <c r="B6129" s="1142"/>
      <c r="C6129" s="1142"/>
      <c r="D6129" s="91" t="s">
        <v>479</v>
      </c>
      <c r="E6129" s="1143" t="s">
        <v>0</v>
      </c>
      <c r="F6129" s="1143"/>
      <c r="G6129" s="1144"/>
    </row>
    <row r="6130" spans="1:7" ht="16.5" x14ac:dyDescent="0.25">
      <c r="A6130" s="1152" t="s">
        <v>29</v>
      </c>
      <c r="B6130" s="1153"/>
      <c r="C6130" s="1153"/>
      <c r="D6130" s="1153"/>
      <c r="E6130" s="1153"/>
      <c r="F6130" s="1153"/>
      <c r="G6130" s="1154"/>
    </row>
    <row r="6131" spans="1:7" x14ac:dyDescent="0.2">
      <c r="A6131" s="1155" t="s">
        <v>48</v>
      </c>
      <c r="B6131" s="1156"/>
      <c r="C6131" s="1156"/>
      <c r="D6131" s="1156"/>
      <c r="E6131" s="1156"/>
      <c r="F6131" s="1156"/>
      <c r="G6131" s="1157"/>
    </row>
    <row r="6132" spans="1:7" x14ac:dyDescent="0.2">
      <c r="A6132" s="1158" t="s">
        <v>49</v>
      </c>
      <c r="B6132" s="1159"/>
      <c r="C6132" s="1159"/>
      <c r="D6132" s="1159"/>
      <c r="E6132" s="1159"/>
      <c r="F6132" s="1159"/>
      <c r="G6132" s="1160"/>
    </row>
    <row r="6133" spans="1:7" x14ac:dyDescent="0.2">
      <c r="A6133" s="6"/>
      <c r="B6133" s="99"/>
      <c r="C6133" s="8"/>
      <c r="D6133" s="9"/>
      <c r="E6133" s="99"/>
      <c r="F6133" s="10"/>
      <c r="G6133" s="11" t="s">
        <v>20</v>
      </c>
    </row>
    <row r="6134" spans="1:7" x14ac:dyDescent="0.2">
      <c r="A6134" s="12" t="s">
        <v>1</v>
      </c>
      <c r="B6134" s="13"/>
      <c r="C6134" s="14" t="s">
        <v>36</v>
      </c>
      <c r="D6134" s="13"/>
      <c r="E6134" s="343" t="s">
        <v>4630</v>
      </c>
      <c r="F6134" s="98"/>
      <c r="G6134" s="344" t="s">
        <v>4632</v>
      </c>
    </row>
    <row r="6135" spans="1:7" x14ac:dyDescent="0.2">
      <c r="A6135" s="17" t="s">
        <v>8</v>
      </c>
      <c r="B6135" s="100"/>
      <c r="C6135" s="19"/>
      <c r="D6135" s="4"/>
      <c r="E6135" s="1145"/>
      <c r="F6135" s="1146"/>
      <c r="G6135" s="20"/>
    </row>
    <row r="6136" spans="1:7" x14ac:dyDescent="0.2">
      <c r="A6136" s="21" t="s">
        <v>37</v>
      </c>
      <c r="B6136" s="22"/>
      <c r="C6136" s="22"/>
      <c r="D6136" s="22"/>
      <c r="E6136" s="23" t="s">
        <v>46</v>
      </c>
      <c r="F6136" s="24"/>
      <c r="G6136" s="20" t="s">
        <v>50</v>
      </c>
    </row>
    <row r="6137" spans="1:7" x14ac:dyDescent="0.2">
      <c r="A6137" s="6"/>
      <c r="B6137" s="99"/>
      <c r="C6137" s="8"/>
      <c r="D6137" s="8"/>
      <c r="E6137" s="1147"/>
      <c r="F6137" s="1148"/>
      <c r="G6137" s="25"/>
    </row>
    <row r="6138" spans="1:7" ht="26.25" thickBot="1" x14ac:dyDescent="0.25">
      <c r="A6138" s="210" t="s">
        <v>47</v>
      </c>
      <c r="B6138" s="28" t="s">
        <v>23</v>
      </c>
      <c r="C6138" s="28" t="s">
        <v>34</v>
      </c>
      <c r="D6138" s="110" t="s">
        <v>53</v>
      </c>
      <c r="E6138" s="114" t="s">
        <v>54</v>
      </c>
      <c r="F6138" s="111" t="s">
        <v>55</v>
      </c>
      <c r="G6138" s="112" t="s">
        <v>35</v>
      </c>
    </row>
    <row r="6139" spans="1:7" ht="13.5" thickTop="1" x14ac:dyDescent="0.2">
      <c r="A6139" s="29">
        <v>1</v>
      </c>
      <c r="B6139" s="793"/>
      <c r="C6139" s="656" t="s">
        <v>149</v>
      </c>
      <c r="D6139" s="669" t="s">
        <v>4673</v>
      </c>
      <c r="E6139" s="962">
        <v>50</v>
      </c>
      <c r="F6139" s="659">
        <v>200</v>
      </c>
      <c r="G6139" s="353">
        <f>F6139*E6139</f>
        <v>10000</v>
      </c>
    </row>
    <row r="6140" spans="1:7" x14ac:dyDescent="0.2">
      <c r="A6140" s="29"/>
      <c r="B6140" s="793"/>
      <c r="C6140" s="656"/>
      <c r="D6140" s="669" t="s">
        <v>415</v>
      </c>
      <c r="E6140" s="962"/>
      <c r="F6140" s="659"/>
      <c r="G6140" s="353"/>
    </row>
    <row r="6141" spans="1:7" x14ac:dyDescent="0.2">
      <c r="A6141" s="29">
        <v>2</v>
      </c>
      <c r="B6141" s="105"/>
      <c r="C6141" s="352" t="s">
        <v>149</v>
      </c>
      <c r="D6141" s="357" t="s">
        <v>2782</v>
      </c>
      <c r="E6141" s="102">
        <v>50</v>
      </c>
      <c r="F6141" s="128">
        <v>350</v>
      </c>
      <c r="G6141" s="353">
        <f t="shared" ref="G6141" si="82">F6141*E6141</f>
        <v>17500</v>
      </c>
    </row>
    <row r="6142" spans="1:7" x14ac:dyDescent="0.2">
      <c r="A6142" s="345" t="s">
        <v>8</v>
      </c>
      <c r="B6142" s="105"/>
      <c r="C6142" s="352" t="s">
        <v>8</v>
      </c>
      <c r="D6142" s="357" t="s">
        <v>8</v>
      </c>
      <c r="E6142" s="390" t="s">
        <v>8</v>
      </c>
      <c r="F6142" s="384" t="s">
        <v>8</v>
      </c>
      <c r="G6142" s="353" t="s">
        <v>8</v>
      </c>
    </row>
    <row r="6143" spans="1:7" x14ac:dyDescent="0.2">
      <c r="A6143" s="29"/>
      <c r="B6143" s="793"/>
      <c r="C6143" s="656"/>
      <c r="D6143" s="669"/>
      <c r="E6143" s="962"/>
      <c r="F6143" s="659"/>
      <c r="G6143" s="353"/>
    </row>
    <row r="6144" spans="1:7" x14ac:dyDescent="0.2">
      <c r="A6144" s="29"/>
      <c r="B6144" s="793"/>
      <c r="C6144" s="352"/>
      <c r="D6144" s="669"/>
      <c r="E6144" s="962"/>
      <c r="F6144" s="659"/>
      <c r="G6144" s="353"/>
    </row>
    <row r="6145" spans="1:7" x14ac:dyDescent="0.2">
      <c r="A6145" s="29"/>
      <c r="B6145" s="105"/>
      <c r="C6145" s="352"/>
      <c r="D6145" s="357"/>
      <c r="E6145" s="102"/>
      <c r="F6145" s="69"/>
      <c r="G6145" s="353"/>
    </row>
    <row r="6146" spans="1:7" x14ac:dyDescent="0.2">
      <c r="A6146" s="29"/>
      <c r="B6146" s="151"/>
      <c r="C6146" s="352"/>
      <c r="D6146" s="364"/>
      <c r="E6146" s="108"/>
      <c r="F6146" s="277"/>
      <c r="G6146" s="353"/>
    </row>
    <row r="6147" spans="1:7" x14ac:dyDescent="0.2">
      <c r="A6147" s="29"/>
      <c r="B6147" s="101"/>
      <c r="C6147" s="352"/>
      <c r="D6147" s="364"/>
      <c r="E6147" s="104"/>
      <c r="F6147" s="69"/>
      <c r="G6147" s="353"/>
    </row>
    <row r="6148" spans="1:7" x14ac:dyDescent="0.2">
      <c r="A6148" s="29"/>
      <c r="B6148" s="106"/>
      <c r="C6148" s="352"/>
      <c r="D6148" s="357"/>
      <c r="E6148" s="104"/>
      <c r="F6148" s="69"/>
      <c r="G6148" s="353"/>
    </row>
    <row r="6149" spans="1:7" x14ac:dyDescent="0.2">
      <c r="A6149" s="29"/>
      <c r="B6149" s="107"/>
      <c r="C6149" s="352"/>
      <c r="D6149" s="357"/>
      <c r="E6149" s="153"/>
      <c r="F6149" s="69"/>
      <c r="G6149" s="353"/>
    </row>
    <row r="6150" spans="1:7" x14ac:dyDescent="0.2">
      <c r="A6150" s="29"/>
      <c r="B6150" s="107"/>
      <c r="C6150" s="352"/>
      <c r="D6150" s="365"/>
      <c r="E6150" s="153"/>
      <c r="F6150" s="69"/>
      <c r="G6150" s="353"/>
    </row>
    <row r="6151" spans="1:7" x14ac:dyDescent="0.2">
      <c r="A6151" s="29"/>
      <c r="B6151" s="101"/>
      <c r="C6151" s="352"/>
      <c r="D6151" s="365"/>
      <c r="E6151" s="108"/>
      <c r="F6151" s="432"/>
      <c r="G6151" s="353"/>
    </row>
    <row r="6152" spans="1:7" x14ac:dyDescent="0.2">
      <c r="A6152" s="29"/>
      <c r="B6152" s="101"/>
      <c r="C6152" s="352"/>
      <c r="D6152" s="364"/>
      <c r="E6152" s="153"/>
      <c r="F6152" s="69"/>
      <c r="G6152" s="353"/>
    </row>
    <row r="6153" spans="1:7" x14ac:dyDescent="0.2">
      <c r="A6153" s="29"/>
      <c r="B6153" s="106"/>
      <c r="C6153" s="352"/>
      <c r="D6153" s="365"/>
      <c r="E6153" s="104"/>
      <c r="F6153" s="279"/>
      <c r="G6153" s="353"/>
    </row>
    <row r="6154" spans="1:7" x14ac:dyDescent="0.2">
      <c r="A6154" s="29"/>
      <c r="B6154" s="105"/>
      <c r="C6154" s="352"/>
      <c r="D6154" s="400"/>
      <c r="E6154" s="104"/>
      <c r="F6154" s="279"/>
      <c r="G6154" s="353"/>
    </row>
    <row r="6155" spans="1:7" x14ac:dyDescent="0.2">
      <c r="A6155" s="29"/>
      <c r="B6155" s="105"/>
      <c r="C6155" s="352"/>
      <c r="D6155" s="365"/>
      <c r="E6155" s="104"/>
      <c r="F6155" s="279"/>
      <c r="G6155" s="353"/>
    </row>
    <row r="6156" spans="1:7" x14ac:dyDescent="0.2">
      <c r="A6156" s="29"/>
      <c r="B6156" s="101"/>
      <c r="C6156" s="352"/>
      <c r="D6156" s="365"/>
      <c r="E6156" s="104"/>
      <c r="F6156" s="279"/>
      <c r="G6156" s="353"/>
    </row>
    <row r="6157" spans="1:7" x14ac:dyDescent="0.2">
      <c r="A6157" s="29"/>
      <c r="B6157" s="101"/>
      <c r="C6157" s="352"/>
      <c r="D6157" s="357"/>
      <c r="E6157" s="104"/>
      <c r="F6157" s="279"/>
      <c r="G6157" s="353"/>
    </row>
    <row r="6158" spans="1:7" x14ac:dyDescent="0.2">
      <c r="A6158" s="29"/>
      <c r="B6158" s="101"/>
      <c r="C6158" s="352"/>
      <c r="D6158" s="357"/>
      <c r="E6158" s="104"/>
      <c r="F6158" s="279"/>
      <c r="G6158" s="353"/>
    </row>
    <row r="6159" spans="1:7" x14ac:dyDescent="0.2">
      <c r="A6159" s="29"/>
      <c r="B6159" s="646"/>
      <c r="C6159" s="656"/>
      <c r="D6159" s="669"/>
      <c r="E6159" s="649"/>
      <c r="F6159" s="789"/>
      <c r="G6159" s="353"/>
    </row>
    <row r="6160" spans="1:7" x14ac:dyDescent="0.2">
      <c r="A6160" s="29"/>
      <c r="B6160" s="101"/>
      <c r="C6160" s="352"/>
      <c r="D6160" s="365"/>
      <c r="E6160" s="104"/>
      <c r="F6160" s="279"/>
      <c r="G6160" s="353"/>
    </row>
    <row r="6161" spans="1:7" x14ac:dyDescent="0.2">
      <c r="A6161" s="29"/>
      <c r="B6161" s="101"/>
      <c r="C6161" s="352"/>
      <c r="D6161" s="365"/>
      <c r="E6161" s="104"/>
      <c r="F6161" s="279"/>
      <c r="G6161" s="353"/>
    </row>
    <row r="6162" spans="1:7" x14ac:dyDescent="0.2">
      <c r="A6162" s="29"/>
      <c r="B6162" s="101"/>
      <c r="C6162" s="41"/>
      <c r="D6162" s="365"/>
      <c r="E6162" s="104"/>
      <c r="F6162" s="279"/>
      <c r="G6162" s="353"/>
    </row>
    <row r="6163" spans="1:7" x14ac:dyDescent="0.2">
      <c r="A6163" s="29"/>
      <c r="B6163" s="101"/>
      <c r="C6163" s="352"/>
      <c r="D6163" s="365"/>
      <c r="E6163" s="104"/>
      <c r="F6163" s="279"/>
      <c r="G6163" s="353"/>
    </row>
    <row r="6164" spans="1:7" x14ac:dyDescent="0.2">
      <c r="A6164" s="29"/>
      <c r="B6164" s="101"/>
      <c r="C6164" s="41"/>
      <c r="D6164" s="365"/>
      <c r="E6164" s="104"/>
      <c r="F6164" s="279"/>
      <c r="G6164" s="353"/>
    </row>
    <row r="6165" spans="1:7" x14ac:dyDescent="0.2">
      <c r="A6165" s="29"/>
      <c r="B6165" s="101"/>
      <c r="C6165" s="352"/>
      <c r="D6165" s="357"/>
      <c r="E6165" s="108"/>
      <c r="F6165" s="69"/>
      <c r="G6165" s="353"/>
    </row>
    <row r="6166" spans="1:7" x14ac:dyDescent="0.2">
      <c r="A6166" s="29"/>
      <c r="B6166" s="101"/>
      <c r="C6166" s="41"/>
      <c r="D6166" s="364"/>
      <c r="E6166" s="153"/>
      <c r="F6166" s="69"/>
      <c r="G6166" s="353"/>
    </row>
    <row r="6167" spans="1:7" x14ac:dyDescent="0.2">
      <c r="A6167" s="29"/>
      <c r="B6167" s="101"/>
      <c r="C6167" s="352"/>
      <c r="D6167" s="400"/>
      <c r="E6167" s="102"/>
      <c r="F6167" s="69"/>
      <c r="G6167" s="353"/>
    </row>
    <row r="6168" spans="1:7" x14ac:dyDescent="0.2">
      <c r="A6168" s="29"/>
      <c r="B6168" s="101"/>
      <c r="C6168" s="31"/>
      <c r="D6168" s="400"/>
      <c r="E6168" s="131"/>
      <c r="F6168" s="280"/>
      <c r="G6168" s="353"/>
    </row>
    <row r="6169" spans="1:7" x14ac:dyDescent="0.2">
      <c r="A6169" s="29"/>
      <c r="B6169" s="101"/>
      <c r="C6169" s="352"/>
      <c r="D6169" s="406"/>
      <c r="E6169" s="108"/>
      <c r="F6169" s="276"/>
      <c r="G6169" s="353"/>
    </row>
    <row r="6170" spans="1:7" x14ac:dyDescent="0.2">
      <c r="A6170" s="29"/>
      <c r="B6170" s="101"/>
      <c r="C6170" s="41"/>
      <c r="D6170" s="364"/>
      <c r="E6170" s="108"/>
      <c r="F6170" s="276"/>
      <c r="G6170" s="353"/>
    </row>
    <row r="6171" spans="1:7" x14ac:dyDescent="0.2">
      <c r="A6171" s="29"/>
      <c r="B6171" s="101"/>
      <c r="C6171" s="352"/>
      <c r="D6171" s="364"/>
      <c r="E6171" s="108"/>
      <c r="F6171" s="149"/>
      <c r="G6171" s="353"/>
    </row>
    <row r="6172" spans="1:7" x14ac:dyDescent="0.2">
      <c r="A6172" s="61"/>
      <c r="B6172" s="101"/>
      <c r="C6172" s="41"/>
      <c r="D6172" s="364"/>
      <c r="E6172" s="108"/>
      <c r="F6172" s="149"/>
      <c r="G6172" s="353"/>
    </row>
    <row r="6173" spans="1:7" ht="13.5" thickBot="1" x14ac:dyDescent="0.25">
      <c r="A6173" s="212"/>
      <c r="B6173" s="132"/>
      <c r="C6173" s="115"/>
      <c r="D6173" s="115"/>
      <c r="E6173" s="132"/>
      <c r="F6173" s="49" t="s">
        <v>15</v>
      </c>
      <c r="G6173" s="213">
        <f>SUM(G6139:G6172)</f>
        <v>27500</v>
      </c>
    </row>
    <row r="6174" spans="1:7" ht="13.5" thickTop="1" x14ac:dyDescent="0.2">
      <c r="A6174" s="1149" t="s">
        <v>4674</v>
      </c>
      <c r="B6174" s="1150"/>
      <c r="C6174" s="1150"/>
      <c r="D6174" s="1150"/>
      <c r="E6174" s="1150"/>
      <c r="F6174" s="1150"/>
      <c r="G6174" s="1151"/>
    </row>
    <row r="6175" spans="1:7" ht="13.5" thickBot="1" x14ac:dyDescent="0.25">
      <c r="A6175" s="52"/>
      <c r="B6175" s="103"/>
      <c r="C6175" s="355" t="s">
        <v>4675</v>
      </c>
      <c r="D6175" s="54"/>
      <c r="E6175" s="103"/>
      <c r="F6175" s="55"/>
      <c r="G6175" s="56"/>
    </row>
    <row r="6176" spans="1:7" ht="13.5" thickTop="1" x14ac:dyDescent="0.2">
      <c r="A6176" s="1130"/>
      <c r="B6176" s="1131"/>
      <c r="C6176" s="1131"/>
      <c r="D6176" s="57" t="s">
        <v>11</v>
      </c>
      <c r="E6176" s="1132" t="s">
        <v>12</v>
      </c>
      <c r="F6176" s="1132"/>
      <c r="G6176" s="1133"/>
    </row>
    <row r="6177" spans="1:9" x14ac:dyDescent="0.2">
      <c r="A6177" s="1134" t="s">
        <v>17</v>
      </c>
      <c r="B6177" s="1135"/>
      <c r="C6177" s="1135"/>
      <c r="D6177" s="39"/>
      <c r="E6177" s="1136"/>
      <c r="F6177" s="1137"/>
      <c r="G6177" s="1138"/>
    </row>
    <row r="6178" spans="1:9" x14ac:dyDescent="0.2">
      <c r="A6178" s="1134" t="s">
        <v>38</v>
      </c>
      <c r="B6178" s="1135"/>
      <c r="C6178" s="1135"/>
      <c r="D6178" s="73" t="s">
        <v>478</v>
      </c>
      <c r="E6178" s="1139" t="s">
        <v>142</v>
      </c>
      <c r="F6178" s="1139"/>
      <c r="G6178" s="1140"/>
      <c r="I6178" s="2">
        <v>65</v>
      </c>
    </row>
    <row r="6179" spans="1:9" ht="13.5" thickBot="1" x14ac:dyDescent="0.25">
      <c r="A6179" s="1141" t="s">
        <v>39</v>
      </c>
      <c r="B6179" s="1142"/>
      <c r="C6179" s="1142"/>
      <c r="D6179" s="91" t="s">
        <v>479</v>
      </c>
      <c r="E6179" s="1143" t="s">
        <v>0</v>
      </c>
      <c r="F6179" s="1143"/>
      <c r="G6179" s="1144"/>
    </row>
    <row r="6180" spans="1:9" ht="16.5" x14ac:dyDescent="0.25">
      <c r="A6180" s="1152" t="s">
        <v>29</v>
      </c>
      <c r="B6180" s="1153"/>
      <c r="C6180" s="1153"/>
      <c r="D6180" s="1153"/>
      <c r="E6180" s="1153"/>
      <c r="F6180" s="1153"/>
      <c r="G6180" s="1154"/>
    </row>
    <row r="6181" spans="1:9" x14ac:dyDescent="0.2">
      <c r="A6181" s="1155" t="s">
        <v>48</v>
      </c>
      <c r="B6181" s="1156"/>
      <c r="C6181" s="1156"/>
      <c r="D6181" s="1156"/>
      <c r="E6181" s="1156"/>
      <c r="F6181" s="1156"/>
      <c r="G6181" s="1157"/>
    </row>
    <row r="6182" spans="1:9" x14ac:dyDescent="0.2">
      <c r="A6182" s="1158" t="s">
        <v>49</v>
      </c>
      <c r="B6182" s="1159"/>
      <c r="C6182" s="1159"/>
      <c r="D6182" s="1159"/>
      <c r="E6182" s="1159"/>
      <c r="F6182" s="1159"/>
      <c r="G6182" s="1160"/>
    </row>
    <row r="6183" spans="1:9" x14ac:dyDescent="0.2">
      <c r="A6183" s="6"/>
      <c r="B6183" s="99"/>
      <c r="C6183" s="8"/>
      <c r="D6183" s="9"/>
      <c r="E6183" s="99"/>
      <c r="F6183" s="10"/>
      <c r="G6183" s="11" t="s">
        <v>20</v>
      </c>
    </row>
    <row r="6184" spans="1:9" x14ac:dyDescent="0.2">
      <c r="A6184" s="12" t="s">
        <v>1</v>
      </c>
      <c r="B6184" s="13"/>
      <c r="C6184" s="14" t="s">
        <v>36</v>
      </c>
      <c r="D6184" s="13"/>
      <c r="E6184" s="343" t="s">
        <v>4630</v>
      </c>
      <c r="F6184" s="98"/>
      <c r="G6184" s="344" t="s">
        <v>4632</v>
      </c>
    </row>
    <row r="6185" spans="1:9" x14ac:dyDescent="0.2">
      <c r="A6185" s="17" t="s">
        <v>8</v>
      </c>
      <c r="B6185" s="100"/>
      <c r="C6185" s="19"/>
      <c r="D6185" s="4"/>
      <c r="E6185" s="1145"/>
      <c r="F6185" s="1146"/>
      <c r="G6185" s="378" t="s">
        <v>483</v>
      </c>
    </row>
    <row r="6186" spans="1:9" x14ac:dyDescent="0.2">
      <c r="A6186" s="21" t="s">
        <v>37</v>
      </c>
      <c r="B6186" s="22"/>
      <c r="C6186" s="22"/>
      <c r="D6186" s="22"/>
      <c r="E6186" s="23" t="s">
        <v>46</v>
      </c>
      <c r="F6186" s="24"/>
      <c r="G6186" s="20" t="s">
        <v>50</v>
      </c>
    </row>
    <row r="6187" spans="1:9" x14ac:dyDescent="0.2">
      <c r="A6187" s="6"/>
      <c r="B6187" s="99"/>
      <c r="C6187" s="8"/>
      <c r="D6187" s="8"/>
      <c r="E6187" s="1147"/>
      <c r="F6187" s="1148"/>
      <c r="G6187" s="25"/>
    </row>
    <row r="6188" spans="1:9" ht="26.25" thickBot="1" x14ac:dyDescent="0.25">
      <c r="A6188" s="210" t="s">
        <v>47</v>
      </c>
      <c r="B6188" s="28" t="s">
        <v>23</v>
      </c>
      <c r="C6188" s="28" t="s">
        <v>34</v>
      </c>
      <c r="D6188" s="110" t="s">
        <v>53</v>
      </c>
      <c r="E6188" s="114" t="s">
        <v>54</v>
      </c>
      <c r="F6188" s="111" t="s">
        <v>55</v>
      </c>
      <c r="G6188" s="112" t="s">
        <v>35</v>
      </c>
    </row>
    <row r="6189" spans="1:9" ht="13.5" thickTop="1" x14ac:dyDescent="0.2">
      <c r="A6189" s="29"/>
      <c r="B6189" s="105"/>
      <c r="C6189" s="352"/>
      <c r="D6189" s="357" t="s">
        <v>433</v>
      </c>
      <c r="E6189" s="102"/>
      <c r="F6189" s="128"/>
      <c r="G6189" s="353"/>
    </row>
    <row r="6190" spans="1:9" x14ac:dyDescent="0.2">
      <c r="A6190" s="29">
        <v>1</v>
      </c>
      <c r="B6190" s="793"/>
      <c r="C6190" s="656" t="s">
        <v>149</v>
      </c>
      <c r="D6190" s="357" t="s">
        <v>4662</v>
      </c>
      <c r="E6190" s="962">
        <v>25</v>
      </c>
      <c r="F6190" s="659">
        <v>200</v>
      </c>
      <c r="G6190" s="353">
        <f>F6190*E6190</f>
        <v>5000</v>
      </c>
    </row>
    <row r="6191" spans="1:9" x14ac:dyDescent="0.2">
      <c r="A6191" s="29">
        <v>2</v>
      </c>
      <c r="B6191" s="105"/>
      <c r="C6191" s="352" t="s">
        <v>149</v>
      </c>
      <c r="D6191" s="669" t="s">
        <v>2782</v>
      </c>
      <c r="E6191" s="102">
        <v>25</v>
      </c>
      <c r="F6191" s="128">
        <v>350</v>
      </c>
      <c r="G6191" s="353">
        <f t="shared" ref="G6191:G6197" si="83">F6191*E6191</f>
        <v>8750</v>
      </c>
    </row>
    <row r="6192" spans="1:9" x14ac:dyDescent="0.2">
      <c r="A6192" s="29">
        <v>3</v>
      </c>
      <c r="B6192" s="105"/>
      <c r="C6192" s="352" t="s">
        <v>149</v>
      </c>
      <c r="D6192" s="357" t="s">
        <v>4663</v>
      </c>
      <c r="E6192" s="102">
        <v>25</v>
      </c>
      <c r="F6192" s="128">
        <v>200</v>
      </c>
      <c r="G6192" s="353">
        <f t="shared" si="83"/>
        <v>5000</v>
      </c>
    </row>
    <row r="6193" spans="1:7" x14ac:dyDescent="0.2">
      <c r="A6193" s="29"/>
      <c r="B6193" s="793"/>
      <c r="C6193" s="352"/>
      <c r="D6193" s="669" t="s">
        <v>435</v>
      </c>
      <c r="E6193" s="962"/>
      <c r="F6193" s="659"/>
      <c r="G6193" s="353" t="s">
        <v>8</v>
      </c>
    </row>
    <row r="6194" spans="1:7" x14ac:dyDescent="0.2">
      <c r="A6194" s="29">
        <v>4</v>
      </c>
      <c r="B6194" s="105"/>
      <c r="C6194" s="352" t="s">
        <v>149</v>
      </c>
      <c r="D6194" s="357" t="s">
        <v>4723</v>
      </c>
      <c r="E6194" s="102">
        <v>25</v>
      </c>
      <c r="F6194" s="69">
        <v>200</v>
      </c>
      <c r="G6194" s="353">
        <f t="shared" si="83"/>
        <v>5000</v>
      </c>
    </row>
    <row r="6195" spans="1:7" x14ac:dyDescent="0.2">
      <c r="A6195" s="345" t="s">
        <v>8</v>
      </c>
      <c r="B6195" s="151"/>
      <c r="C6195" s="352"/>
      <c r="D6195" s="364" t="s">
        <v>542</v>
      </c>
      <c r="E6195" s="108"/>
      <c r="F6195" s="277"/>
      <c r="G6195" s="353" t="s">
        <v>8</v>
      </c>
    </row>
    <row r="6196" spans="1:7" x14ac:dyDescent="0.2">
      <c r="A6196" s="29">
        <v>5</v>
      </c>
      <c r="B6196" s="101"/>
      <c r="C6196" s="352" t="s">
        <v>149</v>
      </c>
      <c r="D6196" s="364" t="s">
        <v>2782</v>
      </c>
      <c r="E6196" s="104">
        <v>25</v>
      </c>
      <c r="F6196" s="69">
        <v>350</v>
      </c>
      <c r="G6196" s="353">
        <f t="shared" si="83"/>
        <v>8750</v>
      </c>
    </row>
    <row r="6197" spans="1:7" x14ac:dyDescent="0.2">
      <c r="A6197" s="29">
        <v>6</v>
      </c>
      <c r="B6197" s="106"/>
      <c r="C6197" s="352" t="s">
        <v>149</v>
      </c>
      <c r="D6197" s="357" t="s">
        <v>3212</v>
      </c>
      <c r="E6197" s="104">
        <v>25</v>
      </c>
      <c r="F6197" s="69">
        <v>200</v>
      </c>
      <c r="G6197" s="353">
        <f t="shared" si="83"/>
        <v>5000</v>
      </c>
    </row>
    <row r="6198" spans="1:7" x14ac:dyDescent="0.2">
      <c r="A6198" s="29"/>
      <c r="B6198" s="105"/>
      <c r="C6198" s="352"/>
      <c r="D6198" s="357"/>
      <c r="E6198" s="108"/>
      <c r="F6198" s="278"/>
      <c r="G6198" s="353"/>
    </row>
    <row r="6199" spans="1:7" x14ac:dyDescent="0.2">
      <c r="A6199" s="29"/>
      <c r="B6199" s="107"/>
      <c r="C6199" s="352"/>
      <c r="D6199" s="357"/>
      <c r="E6199" s="153"/>
      <c r="F6199" s="69"/>
      <c r="G6199" s="353"/>
    </row>
    <row r="6200" spans="1:7" x14ac:dyDescent="0.2">
      <c r="A6200" s="29"/>
      <c r="B6200" s="107"/>
      <c r="C6200" s="352"/>
      <c r="D6200" s="365"/>
      <c r="E6200" s="153"/>
      <c r="F6200" s="69"/>
      <c r="G6200" s="353"/>
    </row>
    <row r="6201" spans="1:7" x14ac:dyDescent="0.2">
      <c r="A6201" s="29"/>
      <c r="B6201" s="101"/>
      <c r="C6201" s="352"/>
      <c r="D6201" s="365"/>
      <c r="E6201" s="388" t="s">
        <v>8</v>
      </c>
      <c r="F6201" s="432"/>
      <c r="G6201" s="353"/>
    </row>
    <row r="6202" spans="1:7" x14ac:dyDescent="0.2">
      <c r="A6202" s="29"/>
      <c r="B6202" s="101"/>
      <c r="C6202" s="352"/>
      <c r="D6202" s="364"/>
      <c r="E6202" s="153"/>
      <c r="F6202" s="69"/>
      <c r="G6202" s="353"/>
    </row>
    <row r="6203" spans="1:7" x14ac:dyDescent="0.2">
      <c r="A6203" s="29"/>
      <c r="B6203" s="106"/>
      <c r="C6203" s="352"/>
      <c r="D6203" s="365"/>
      <c r="E6203" s="395" t="s">
        <v>2685</v>
      </c>
      <c r="F6203" s="279"/>
      <c r="G6203" s="353"/>
    </row>
    <row r="6204" spans="1:7" x14ac:dyDescent="0.2">
      <c r="A6204" s="29"/>
      <c r="B6204" s="105"/>
      <c r="C6204" s="352"/>
      <c r="D6204" s="400"/>
      <c r="E6204" s="104"/>
      <c r="F6204" s="279"/>
      <c r="G6204" s="353"/>
    </row>
    <row r="6205" spans="1:7" x14ac:dyDescent="0.2">
      <c r="A6205" s="29"/>
      <c r="B6205" s="105"/>
      <c r="C6205" s="352"/>
      <c r="D6205" s="365"/>
      <c r="E6205" s="104"/>
      <c r="F6205" s="279"/>
      <c r="G6205" s="353"/>
    </row>
    <row r="6206" spans="1:7" x14ac:dyDescent="0.2">
      <c r="A6206" s="29"/>
      <c r="B6206" s="101"/>
      <c r="C6206" s="352"/>
      <c r="D6206" s="365"/>
      <c r="E6206" s="104"/>
      <c r="F6206" s="279"/>
      <c r="G6206" s="353"/>
    </row>
    <row r="6207" spans="1:7" x14ac:dyDescent="0.2">
      <c r="A6207" s="29"/>
      <c r="B6207" s="101"/>
      <c r="C6207" s="352"/>
      <c r="D6207" s="357"/>
      <c r="E6207" s="104"/>
      <c r="F6207" s="279"/>
      <c r="G6207" s="353"/>
    </row>
    <row r="6208" spans="1:7" x14ac:dyDescent="0.2">
      <c r="A6208" s="29"/>
      <c r="B6208" s="101"/>
      <c r="C6208" s="352"/>
      <c r="D6208" s="357"/>
      <c r="E6208" s="104"/>
      <c r="F6208" s="279"/>
      <c r="G6208" s="353"/>
    </row>
    <row r="6209" spans="1:7" x14ac:dyDescent="0.2">
      <c r="A6209" s="29"/>
      <c r="B6209" s="646"/>
      <c r="C6209" s="656"/>
      <c r="D6209" s="669"/>
      <c r="E6209" s="683" t="s">
        <v>483</v>
      </c>
      <c r="F6209" s="789"/>
      <c r="G6209" s="353"/>
    </row>
    <row r="6210" spans="1:7" x14ac:dyDescent="0.2">
      <c r="A6210" s="29"/>
      <c r="B6210" s="101"/>
      <c r="C6210" s="352"/>
      <c r="D6210" s="365"/>
      <c r="E6210" s="104"/>
      <c r="F6210" s="279"/>
      <c r="G6210" s="353"/>
    </row>
    <row r="6211" spans="1:7" x14ac:dyDescent="0.2">
      <c r="A6211" s="29"/>
      <c r="B6211" s="101"/>
      <c r="C6211" s="352"/>
      <c r="D6211" s="365"/>
      <c r="E6211" s="104"/>
      <c r="F6211" s="279"/>
      <c r="G6211" s="353"/>
    </row>
    <row r="6212" spans="1:7" x14ac:dyDescent="0.2">
      <c r="A6212" s="29"/>
      <c r="B6212" s="101"/>
      <c r="C6212" s="41"/>
      <c r="D6212" s="365"/>
      <c r="E6212" s="104"/>
      <c r="F6212" s="279"/>
      <c r="G6212" s="353"/>
    </row>
    <row r="6213" spans="1:7" x14ac:dyDescent="0.2">
      <c r="A6213" s="29"/>
      <c r="B6213" s="101"/>
      <c r="C6213" s="352"/>
      <c r="D6213" s="365"/>
      <c r="E6213" s="104"/>
      <c r="F6213" s="279"/>
      <c r="G6213" s="353"/>
    </row>
    <row r="6214" spans="1:7" x14ac:dyDescent="0.2">
      <c r="A6214" s="29"/>
      <c r="B6214" s="101"/>
      <c r="C6214" s="41"/>
      <c r="D6214" s="365"/>
      <c r="E6214" s="104"/>
      <c r="F6214" s="279"/>
      <c r="G6214" s="353"/>
    </row>
    <row r="6215" spans="1:7" x14ac:dyDescent="0.2">
      <c r="A6215" s="29"/>
      <c r="B6215" s="101"/>
      <c r="C6215" s="352"/>
      <c r="D6215" s="357"/>
      <c r="E6215" s="108"/>
      <c r="F6215" s="69"/>
      <c r="G6215" s="353"/>
    </row>
    <row r="6216" spans="1:7" x14ac:dyDescent="0.2">
      <c r="A6216" s="29"/>
      <c r="B6216" s="101"/>
      <c r="C6216" s="41"/>
      <c r="D6216" s="364"/>
      <c r="E6216" s="153"/>
      <c r="F6216" s="69"/>
      <c r="G6216" s="353"/>
    </row>
    <row r="6217" spans="1:7" x14ac:dyDescent="0.2">
      <c r="A6217" s="29"/>
      <c r="B6217" s="101"/>
      <c r="C6217" s="352"/>
      <c r="D6217" s="400"/>
      <c r="E6217" s="102"/>
      <c r="F6217" s="69"/>
      <c r="G6217" s="353"/>
    </row>
    <row r="6218" spans="1:7" x14ac:dyDescent="0.2">
      <c r="A6218" s="29"/>
      <c r="B6218" s="101"/>
      <c r="C6218" s="31"/>
      <c r="D6218" s="400"/>
      <c r="E6218" s="131"/>
      <c r="F6218" s="280"/>
      <c r="G6218" s="353"/>
    </row>
    <row r="6219" spans="1:7" x14ac:dyDescent="0.2">
      <c r="A6219" s="29"/>
      <c r="B6219" s="101"/>
      <c r="C6219" s="352"/>
      <c r="D6219" s="406"/>
      <c r="E6219" s="108"/>
      <c r="F6219" s="276"/>
      <c r="G6219" s="353"/>
    </row>
    <row r="6220" spans="1:7" x14ac:dyDescent="0.2">
      <c r="A6220" s="29"/>
      <c r="B6220" s="101"/>
      <c r="C6220" s="41"/>
      <c r="D6220" s="364"/>
      <c r="E6220" s="108"/>
      <c r="F6220" s="276"/>
      <c r="G6220" s="353"/>
    </row>
    <row r="6221" spans="1:7" x14ac:dyDescent="0.2">
      <c r="A6221" s="29"/>
      <c r="B6221" s="101"/>
      <c r="C6221" s="352"/>
      <c r="D6221" s="364"/>
      <c r="E6221" s="108"/>
      <c r="F6221" s="149"/>
      <c r="G6221" s="353"/>
    </row>
    <row r="6222" spans="1:7" x14ac:dyDescent="0.2">
      <c r="A6222" s="61"/>
      <c r="B6222" s="101"/>
      <c r="C6222" s="41"/>
      <c r="D6222" s="364"/>
      <c r="E6222" s="108"/>
      <c r="F6222" s="149"/>
      <c r="G6222" s="353"/>
    </row>
    <row r="6223" spans="1:7" ht="13.5" thickBot="1" x14ac:dyDescent="0.25">
      <c r="A6223" s="212"/>
      <c r="B6223" s="132"/>
      <c r="C6223" s="115"/>
      <c r="D6223" s="115"/>
      <c r="E6223" s="132"/>
      <c r="F6223" s="49" t="s">
        <v>15</v>
      </c>
      <c r="G6223" s="213">
        <f>SUM(G6190:G6222)</f>
        <v>37500</v>
      </c>
    </row>
    <row r="6224" spans="1:7" ht="13.5" thickTop="1" x14ac:dyDescent="0.2">
      <c r="A6224" s="1149" t="s">
        <v>4724</v>
      </c>
      <c r="B6224" s="1150"/>
      <c r="C6224" s="1150"/>
      <c r="D6224" s="1150"/>
      <c r="E6224" s="1150"/>
      <c r="F6224" s="1150"/>
      <c r="G6224" s="1151"/>
    </row>
    <row r="6225" spans="1:7" ht="13.5" thickBot="1" x14ac:dyDescent="0.25">
      <c r="A6225" s="52"/>
      <c r="B6225" s="103"/>
      <c r="C6225" s="355" t="s">
        <v>8</v>
      </c>
      <c r="D6225" s="54"/>
      <c r="E6225" s="103"/>
      <c r="F6225" s="55"/>
      <c r="G6225" s="56"/>
    </row>
    <row r="6226" spans="1:7" ht="13.5" thickTop="1" x14ac:dyDescent="0.2">
      <c r="A6226" s="1130"/>
      <c r="B6226" s="1131"/>
      <c r="C6226" s="1131"/>
      <c r="D6226" s="57" t="s">
        <v>11</v>
      </c>
      <c r="E6226" s="1132" t="s">
        <v>12</v>
      </c>
      <c r="F6226" s="1132"/>
      <c r="G6226" s="1133"/>
    </row>
    <row r="6227" spans="1:7" x14ac:dyDescent="0.2">
      <c r="A6227" s="1134" t="s">
        <v>17</v>
      </c>
      <c r="B6227" s="1135"/>
      <c r="C6227" s="1135"/>
      <c r="D6227" s="39"/>
      <c r="E6227" s="1136"/>
      <c r="F6227" s="1137"/>
      <c r="G6227" s="1138"/>
    </row>
    <row r="6228" spans="1:7" x14ac:dyDescent="0.2">
      <c r="A6228" s="1134" t="s">
        <v>38</v>
      </c>
      <c r="B6228" s="1135"/>
      <c r="C6228" s="1135"/>
      <c r="D6228" s="73" t="s">
        <v>478</v>
      </c>
      <c r="E6228" s="1139" t="s">
        <v>142</v>
      </c>
      <c r="F6228" s="1139"/>
      <c r="G6228" s="1140"/>
    </row>
    <row r="6229" spans="1:7" ht="13.5" thickBot="1" x14ac:dyDescent="0.25">
      <c r="A6229" s="1141" t="s">
        <v>39</v>
      </c>
      <c r="B6229" s="1142"/>
      <c r="C6229" s="1142"/>
      <c r="D6229" s="91" t="s">
        <v>479</v>
      </c>
      <c r="E6229" s="1143" t="s">
        <v>0</v>
      </c>
      <c r="F6229" s="1143"/>
      <c r="G6229" s="1144"/>
    </row>
    <row r="6230" spans="1:7" ht="16.5" x14ac:dyDescent="0.25">
      <c r="A6230" s="1152" t="s">
        <v>29</v>
      </c>
      <c r="B6230" s="1153"/>
      <c r="C6230" s="1153"/>
      <c r="D6230" s="1153"/>
      <c r="E6230" s="1153"/>
      <c r="F6230" s="1153"/>
      <c r="G6230" s="1154"/>
    </row>
    <row r="6231" spans="1:7" x14ac:dyDescent="0.2">
      <c r="A6231" s="1155" t="s">
        <v>48</v>
      </c>
      <c r="B6231" s="1156"/>
      <c r="C6231" s="1156"/>
      <c r="D6231" s="1156"/>
      <c r="E6231" s="1156"/>
      <c r="F6231" s="1156"/>
      <c r="G6231" s="1157"/>
    </row>
    <row r="6232" spans="1:7" x14ac:dyDescent="0.2">
      <c r="A6232" s="1158" t="s">
        <v>49</v>
      </c>
      <c r="B6232" s="1159"/>
      <c r="C6232" s="1159"/>
      <c r="D6232" s="1159"/>
      <c r="E6232" s="1159"/>
      <c r="F6232" s="1159"/>
      <c r="G6232" s="1160"/>
    </row>
    <row r="6233" spans="1:7" x14ac:dyDescent="0.2">
      <c r="A6233" s="6"/>
      <c r="B6233" s="99"/>
      <c r="C6233" s="8"/>
      <c r="D6233" s="9"/>
      <c r="E6233" s="99"/>
      <c r="F6233" s="10"/>
      <c r="G6233" s="11" t="s">
        <v>20</v>
      </c>
    </row>
    <row r="6234" spans="1:7" x14ac:dyDescent="0.2">
      <c r="A6234" s="12" t="s">
        <v>1</v>
      </c>
      <c r="B6234" s="13"/>
      <c r="C6234" s="14" t="s">
        <v>36</v>
      </c>
      <c r="D6234" s="13"/>
      <c r="E6234" s="343" t="s">
        <v>4630</v>
      </c>
      <c r="F6234" s="98"/>
      <c r="G6234" s="344" t="s">
        <v>4632</v>
      </c>
    </row>
    <row r="6235" spans="1:7" x14ac:dyDescent="0.2">
      <c r="A6235" s="17" t="s">
        <v>8</v>
      </c>
      <c r="B6235" s="100"/>
      <c r="C6235" s="19"/>
      <c r="D6235" s="4"/>
      <c r="E6235" s="1145"/>
      <c r="F6235" s="1146"/>
      <c r="G6235" s="20"/>
    </row>
    <row r="6236" spans="1:7" x14ac:dyDescent="0.2">
      <c r="A6236" s="21" t="s">
        <v>37</v>
      </c>
      <c r="B6236" s="22"/>
      <c r="C6236" s="22"/>
      <c r="D6236" s="22"/>
      <c r="E6236" s="23" t="s">
        <v>46</v>
      </c>
      <c r="F6236" s="24"/>
      <c r="G6236" s="20" t="s">
        <v>50</v>
      </c>
    </row>
    <row r="6237" spans="1:7" x14ac:dyDescent="0.2">
      <c r="A6237" s="6"/>
      <c r="B6237" s="99"/>
      <c r="C6237" s="8"/>
      <c r="D6237" s="8"/>
      <c r="E6237" s="1147"/>
      <c r="F6237" s="1148"/>
      <c r="G6237" s="25"/>
    </row>
    <row r="6238" spans="1:7" ht="26.25" thickBot="1" x14ac:dyDescent="0.25">
      <c r="A6238" s="210" t="s">
        <v>47</v>
      </c>
      <c r="B6238" s="28" t="s">
        <v>23</v>
      </c>
      <c r="C6238" s="28" t="s">
        <v>34</v>
      </c>
      <c r="D6238" s="110" t="s">
        <v>53</v>
      </c>
      <c r="E6238" s="114" t="s">
        <v>54</v>
      </c>
      <c r="F6238" s="111" t="s">
        <v>55</v>
      </c>
      <c r="G6238" s="112" t="s">
        <v>35</v>
      </c>
    </row>
    <row r="6239" spans="1:7" ht="13.5" thickTop="1" x14ac:dyDescent="0.2">
      <c r="A6239" s="29">
        <v>1</v>
      </c>
      <c r="B6239" s="793"/>
      <c r="C6239" s="656" t="s">
        <v>149</v>
      </c>
      <c r="D6239" s="357" t="s">
        <v>4726</v>
      </c>
      <c r="E6239" s="962">
        <v>50</v>
      </c>
      <c r="F6239" s="659">
        <v>200</v>
      </c>
      <c r="G6239" s="353">
        <f>F6239*E6239</f>
        <v>10000</v>
      </c>
    </row>
    <row r="6240" spans="1:7" x14ac:dyDescent="0.2">
      <c r="A6240" s="345" t="s">
        <v>8</v>
      </c>
      <c r="B6240" s="105"/>
      <c r="C6240" s="352"/>
      <c r="D6240" s="669" t="s">
        <v>469</v>
      </c>
      <c r="E6240" s="102"/>
      <c r="F6240" s="128"/>
      <c r="G6240" s="353" t="s">
        <v>8</v>
      </c>
    </row>
    <row r="6241" spans="1:7" x14ac:dyDescent="0.2">
      <c r="A6241" s="345">
        <v>2</v>
      </c>
      <c r="B6241" s="105"/>
      <c r="C6241" s="352" t="s">
        <v>149</v>
      </c>
      <c r="D6241" s="357" t="s">
        <v>2782</v>
      </c>
      <c r="E6241" s="102">
        <v>50</v>
      </c>
      <c r="F6241" s="128">
        <v>350</v>
      </c>
      <c r="G6241" s="353">
        <f t="shared" ref="G6241:G6242" si="84">F6241*E6241</f>
        <v>17500</v>
      </c>
    </row>
    <row r="6242" spans="1:7" x14ac:dyDescent="0.2">
      <c r="A6242" s="29">
        <v>3</v>
      </c>
      <c r="B6242" s="793"/>
      <c r="C6242" s="352" t="s">
        <v>149</v>
      </c>
      <c r="D6242" s="669" t="s">
        <v>2516</v>
      </c>
      <c r="E6242" s="962">
        <v>50</v>
      </c>
      <c r="F6242" s="659">
        <v>200</v>
      </c>
      <c r="G6242" s="353">
        <f t="shared" si="84"/>
        <v>10000</v>
      </c>
    </row>
    <row r="6243" spans="1:7" x14ac:dyDescent="0.2">
      <c r="A6243" s="29"/>
      <c r="B6243" s="105"/>
      <c r="C6243" s="352"/>
      <c r="D6243" s="357"/>
      <c r="E6243" s="102"/>
      <c r="F6243" s="69"/>
      <c r="G6243" s="353"/>
    </row>
    <row r="6244" spans="1:7" x14ac:dyDescent="0.2">
      <c r="A6244" s="345"/>
      <c r="B6244" s="151"/>
      <c r="C6244" s="352"/>
      <c r="D6244" s="364"/>
      <c r="E6244" s="108"/>
      <c r="F6244" s="277"/>
      <c r="G6244" s="353"/>
    </row>
    <row r="6245" spans="1:7" x14ac:dyDescent="0.2">
      <c r="A6245" s="29"/>
      <c r="B6245" s="101"/>
      <c r="C6245" s="352"/>
      <c r="D6245" s="364"/>
      <c r="E6245" s="104"/>
      <c r="F6245" s="69"/>
      <c r="G6245" s="353"/>
    </row>
    <row r="6246" spans="1:7" x14ac:dyDescent="0.2">
      <c r="A6246" s="29"/>
      <c r="B6246" s="106"/>
      <c r="C6246" s="352"/>
      <c r="D6246" s="357"/>
      <c r="E6246" s="104"/>
      <c r="F6246" s="69"/>
      <c r="G6246" s="353"/>
    </row>
    <row r="6247" spans="1:7" x14ac:dyDescent="0.2">
      <c r="A6247" s="29"/>
      <c r="B6247" s="105"/>
      <c r="C6247" s="352"/>
      <c r="D6247" s="357"/>
      <c r="E6247" s="108"/>
      <c r="F6247" s="278"/>
      <c r="G6247" s="353"/>
    </row>
    <row r="6248" spans="1:7" x14ac:dyDescent="0.2">
      <c r="A6248" s="29"/>
      <c r="B6248" s="107"/>
      <c r="C6248" s="352"/>
      <c r="D6248" s="357"/>
      <c r="E6248" s="153"/>
      <c r="F6248" s="69"/>
      <c r="G6248" s="353"/>
    </row>
    <row r="6249" spans="1:7" x14ac:dyDescent="0.2">
      <c r="A6249" s="29"/>
      <c r="B6249" s="107"/>
      <c r="C6249" s="352"/>
      <c r="D6249" s="365"/>
      <c r="E6249" s="153"/>
      <c r="F6249" s="69"/>
      <c r="G6249" s="353"/>
    </row>
    <row r="6250" spans="1:7" x14ac:dyDescent="0.2">
      <c r="A6250" s="29"/>
      <c r="B6250" s="857"/>
      <c r="C6250" s="656"/>
      <c r="D6250" s="682"/>
      <c r="E6250" s="787"/>
      <c r="F6250" s="1126"/>
      <c r="G6250" s="353"/>
    </row>
    <row r="6251" spans="1:7" x14ac:dyDescent="0.2">
      <c r="A6251" s="29"/>
      <c r="B6251" s="101"/>
      <c r="C6251" s="352"/>
      <c r="D6251" s="365"/>
      <c r="E6251" s="108"/>
      <c r="F6251" s="432"/>
      <c r="G6251" s="353"/>
    </row>
    <row r="6252" spans="1:7" x14ac:dyDescent="0.2">
      <c r="A6252" s="29"/>
      <c r="B6252" s="101"/>
      <c r="C6252" s="352"/>
      <c r="D6252" s="364"/>
      <c r="E6252" s="153"/>
      <c r="F6252" s="69"/>
      <c r="G6252" s="353"/>
    </row>
    <row r="6253" spans="1:7" x14ac:dyDescent="0.2">
      <c r="A6253" s="29"/>
      <c r="B6253" s="106"/>
      <c r="C6253" s="352"/>
      <c r="D6253" s="365"/>
      <c r="E6253" s="104"/>
      <c r="F6253" s="279"/>
      <c r="G6253" s="353"/>
    </row>
    <row r="6254" spans="1:7" x14ac:dyDescent="0.2">
      <c r="A6254" s="29"/>
      <c r="B6254" s="105"/>
      <c r="C6254" s="352"/>
      <c r="D6254" s="400"/>
      <c r="E6254" s="104"/>
      <c r="F6254" s="279"/>
      <c r="G6254" s="353"/>
    </row>
    <row r="6255" spans="1:7" x14ac:dyDescent="0.2">
      <c r="A6255" s="29"/>
      <c r="B6255" s="105"/>
      <c r="C6255" s="352"/>
      <c r="D6255" s="365"/>
      <c r="E6255" s="104"/>
      <c r="F6255" s="279"/>
      <c r="G6255" s="353"/>
    </row>
    <row r="6256" spans="1:7" x14ac:dyDescent="0.2">
      <c r="A6256" s="29"/>
      <c r="B6256" s="101"/>
      <c r="C6256" s="352"/>
      <c r="D6256" s="365"/>
      <c r="E6256" s="104"/>
      <c r="F6256" s="279"/>
      <c r="G6256" s="353"/>
    </row>
    <row r="6257" spans="1:7" x14ac:dyDescent="0.2">
      <c r="A6257" s="29"/>
      <c r="B6257" s="101"/>
      <c r="C6257" s="352"/>
      <c r="D6257" s="357"/>
      <c r="E6257" s="104"/>
      <c r="F6257" s="279"/>
      <c r="G6257" s="353"/>
    </row>
    <row r="6258" spans="1:7" x14ac:dyDescent="0.2">
      <c r="A6258" s="29"/>
      <c r="B6258" s="101"/>
      <c r="C6258" s="352"/>
      <c r="D6258" s="357"/>
      <c r="E6258" s="104"/>
      <c r="F6258" s="279"/>
      <c r="G6258" s="353"/>
    </row>
    <row r="6259" spans="1:7" x14ac:dyDescent="0.2">
      <c r="A6259" s="29"/>
      <c r="B6259" s="646"/>
      <c r="C6259" s="656"/>
      <c r="D6259" s="669"/>
      <c r="E6259" s="649"/>
      <c r="F6259" s="789"/>
      <c r="G6259" s="353"/>
    </row>
    <row r="6260" spans="1:7" x14ac:dyDescent="0.2">
      <c r="A6260" s="29"/>
      <c r="B6260" s="101"/>
      <c r="C6260" s="352"/>
      <c r="D6260" s="365"/>
      <c r="E6260" s="104"/>
      <c r="F6260" s="279"/>
      <c r="G6260" s="353"/>
    </row>
    <row r="6261" spans="1:7" x14ac:dyDescent="0.2">
      <c r="A6261" s="29"/>
      <c r="B6261" s="101"/>
      <c r="C6261" s="352"/>
      <c r="D6261" s="365"/>
      <c r="E6261" s="104"/>
      <c r="F6261" s="279"/>
      <c r="G6261" s="353"/>
    </row>
    <row r="6262" spans="1:7" x14ac:dyDescent="0.2">
      <c r="A6262" s="29"/>
      <c r="B6262" s="101"/>
      <c r="C6262" s="41"/>
      <c r="D6262" s="365"/>
      <c r="E6262" s="104"/>
      <c r="F6262" s="279"/>
      <c r="G6262" s="353"/>
    </row>
    <row r="6263" spans="1:7" x14ac:dyDescent="0.2">
      <c r="A6263" s="29"/>
      <c r="B6263" s="101"/>
      <c r="C6263" s="352"/>
      <c r="D6263" s="365"/>
      <c r="E6263" s="104"/>
      <c r="F6263" s="279"/>
      <c r="G6263" s="353"/>
    </row>
    <row r="6264" spans="1:7" x14ac:dyDescent="0.2">
      <c r="A6264" s="29"/>
      <c r="B6264" s="101"/>
      <c r="C6264" s="41"/>
      <c r="D6264" s="365"/>
      <c r="E6264" s="104"/>
      <c r="F6264" s="279"/>
      <c r="G6264" s="353"/>
    </row>
    <row r="6265" spans="1:7" x14ac:dyDescent="0.2">
      <c r="A6265" s="29"/>
      <c r="B6265" s="101"/>
      <c r="C6265" s="352"/>
      <c r="D6265" s="357"/>
      <c r="E6265" s="108"/>
      <c r="F6265" s="69"/>
      <c r="G6265" s="353"/>
    </row>
    <row r="6266" spans="1:7" x14ac:dyDescent="0.2">
      <c r="A6266" s="29"/>
      <c r="B6266" s="101"/>
      <c r="C6266" s="41"/>
      <c r="D6266" s="364"/>
      <c r="E6266" s="153"/>
      <c r="F6266" s="69"/>
      <c r="G6266" s="353"/>
    </row>
    <row r="6267" spans="1:7" x14ac:dyDescent="0.2">
      <c r="A6267" s="29"/>
      <c r="B6267" s="101"/>
      <c r="C6267" s="352"/>
      <c r="D6267" s="400"/>
      <c r="E6267" s="102"/>
      <c r="F6267" s="69"/>
      <c r="G6267" s="353"/>
    </row>
    <row r="6268" spans="1:7" x14ac:dyDescent="0.2">
      <c r="A6268" s="29"/>
      <c r="B6268" s="101"/>
      <c r="C6268" s="31"/>
      <c r="D6268" s="400"/>
      <c r="E6268" s="131"/>
      <c r="F6268" s="280"/>
      <c r="G6268" s="353"/>
    </row>
    <row r="6269" spans="1:7" x14ac:dyDescent="0.2">
      <c r="A6269" s="29"/>
      <c r="B6269" s="101"/>
      <c r="C6269" s="352"/>
      <c r="D6269" s="406"/>
      <c r="E6269" s="108"/>
      <c r="F6269" s="276"/>
      <c r="G6269" s="353"/>
    </row>
    <row r="6270" spans="1:7" x14ac:dyDescent="0.2">
      <c r="A6270" s="29"/>
      <c r="B6270" s="101"/>
      <c r="C6270" s="41"/>
      <c r="D6270" s="364"/>
      <c r="E6270" s="108"/>
      <c r="F6270" s="276"/>
      <c r="G6270" s="353"/>
    </row>
    <row r="6271" spans="1:7" x14ac:dyDescent="0.2">
      <c r="A6271" s="29"/>
      <c r="B6271" s="101"/>
      <c r="C6271" s="352"/>
      <c r="D6271" s="364"/>
      <c r="E6271" s="108"/>
      <c r="F6271" s="149"/>
      <c r="G6271" s="353"/>
    </row>
    <row r="6272" spans="1:7" x14ac:dyDescent="0.2">
      <c r="A6272" s="61"/>
      <c r="B6272" s="101"/>
      <c r="C6272" s="41"/>
      <c r="D6272" s="364"/>
      <c r="E6272" s="108"/>
      <c r="F6272" s="149"/>
      <c r="G6272" s="353"/>
    </row>
    <row r="6273" spans="1:7" ht="13.5" thickBot="1" x14ac:dyDescent="0.25">
      <c r="A6273" s="212"/>
      <c r="B6273" s="132"/>
      <c r="C6273" s="115"/>
      <c r="D6273" s="115"/>
      <c r="E6273" s="132"/>
      <c r="F6273" s="49" t="s">
        <v>15</v>
      </c>
      <c r="G6273" s="213">
        <f>SUM(G6239:G6272)</f>
        <v>37500</v>
      </c>
    </row>
    <row r="6274" spans="1:7" ht="13.5" thickTop="1" x14ac:dyDescent="0.2">
      <c r="A6274" s="1149" t="s">
        <v>4727</v>
      </c>
      <c r="B6274" s="1150"/>
      <c r="C6274" s="1150"/>
      <c r="D6274" s="1150"/>
      <c r="E6274" s="1150"/>
      <c r="F6274" s="1150"/>
      <c r="G6274" s="1151"/>
    </row>
    <row r="6275" spans="1:7" ht="13.5" thickBot="1" x14ac:dyDescent="0.25">
      <c r="A6275" s="52"/>
      <c r="B6275" s="103"/>
      <c r="C6275" s="355" t="s">
        <v>8</v>
      </c>
      <c r="D6275" s="54"/>
      <c r="E6275" s="103"/>
      <c r="F6275" s="55"/>
      <c r="G6275" s="56"/>
    </row>
    <row r="6276" spans="1:7" ht="13.5" thickTop="1" x14ac:dyDescent="0.2">
      <c r="A6276" s="1130"/>
      <c r="B6276" s="1131"/>
      <c r="C6276" s="1131"/>
      <c r="D6276" s="57" t="s">
        <v>11</v>
      </c>
      <c r="E6276" s="1132" t="s">
        <v>12</v>
      </c>
      <c r="F6276" s="1132"/>
      <c r="G6276" s="1133"/>
    </row>
    <row r="6277" spans="1:7" x14ac:dyDescent="0.2">
      <c r="A6277" s="1134" t="s">
        <v>17</v>
      </c>
      <c r="B6277" s="1135"/>
      <c r="C6277" s="1135"/>
      <c r="D6277" s="39"/>
      <c r="E6277" s="1136"/>
      <c r="F6277" s="1137"/>
      <c r="G6277" s="1138"/>
    </row>
    <row r="6278" spans="1:7" x14ac:dyDescent="0.2">
      <c r="A6278" s="1134" t="s">
        <v>38</v>
      </c>
      <c r="B6278" s="1135"/>
      <c r="C6278" s="1135"/>
      <c r="D6278" s="73" t="s">
        <v>478</v>
      </c>
      <c r="E6278" s="1139" t="s">
        <v>142</v>
      </c>
      <c r="F6278" s="1139"/>
      <c r="G6278" s="1140"/>
    </row>
    <row r="6279" spans="1:7" ht="13.5" thickBot="1" x14ac:dyDescent="0.25">
      <c r="A6279" s="1141" t="s">
        <v>39</v>
      </c>
      <c r="B6279" s="1142"/>
      <c r="C6279" s="1142"/>
      <c r="D6279" s="91" t="s">
        <v>479</v>
      </c>
      <c r="E6279" s="1143" t="s">
        <v>0</v>
      </c>
      <c r="F6279" s="1143"/>
      <c r="G6279" s="1144"/>
    </row>
    <row r="6280" spans="1:7" ht="16.5" x14ac:dyDescent="0.25">
      <c r="A6280" s="1152" t="s">
        <v>29</v>
      </c>
      <c r="B6280" s="1153"/>
      <c r="C6280" s="1153"/>
      <c r="D6280" s="1153"/>
      <c r="E6280" s="1153"/>
      <c r="F6280" s="1153"/>
      <c r="G6280" s="1154"/>
    </row>
    <row r="6281" spans="1:7" x14ac:dyDescent="0.2">
      <c r="A6281" s="1155" t="s">
        <v>48</v>
      </c>
      <c r="B6281" s="1156"/>
      <c r="C6281" s="1156"/>
      <c r="D6281" s="1156"/>
      <c r="E6281" s="1156"/>
      <c r="F6281" s="1156"/>
      <c r="G6281" s="1157"/>
    </row>
    <row r="6282" spans="1:7" x14ac:dyDescent="0.2">
      <c r="A6282" s="1158" t="s">
        <v>49</v>
      </c>
      <c r="B6282" s="1159"/>
      <c r="C6282" s="1159"/>
      <c r="D6282" s="1159"/>
      <c r="E6282" s="1159"/>
      <c r="F6282" s="1159"/>
      <c r="G6282" s="1160"/>
    </row>
    <row r="6283" spans="1:7" x14ac:dyDescent="0.2">
      <c r="A6283" s="6"/>
      <c r="B6283" s="99"/>
      <c r="C6283" s="8"/>
      <c r="D6283" s="9"/>
      <c r="E6283" s="99"/>
      <c r="F6283" s="10"/>
      <c r="G6283" s="11" t="s">
        <v>20</v>
      </c>
    </row>
    <row r="6284" spans="1:7" x14ac:dyDescent="0.2">
      <c r="A6284" s="12" t="s">
        <v>1</v>
      </c>
      <c r="B6284" s="13"/>
      <c r="C6284" s="14" t="s">
        <v>36</v>
      </c>
      <c r="D6284" s="13"/>
      <c r="E6284" s="343" t="s">
        <v>4630</v>
      </c>
      <c r="F6284" s="98"/>
      <c r="G6284" s="344" t="s">
        <v>4632</v>
      </c>
    </row>
    <row r="6285" spans="1:7" x14ac:dyDescent="0.2">
      <c r="A6285" s="17" t="s">
        <v>8</v>
      </c>
      <c r="B6285" s="100"/>
      <c r="C6285" s="19"/>
      <c r="D6285" s="4"/>
      <c r="E6285" s="1145"/>
      <c r="F6285" s="1146"/>
      <c r="G6285" s="20"/>
    </row>
    <row r="6286" spans="1:7" x14ac:dyDescent="0.2">
      <c r="A6286" s="21" t="s">
        <v>37</v>
      </c>
      <c r="B6286" s="22"/>
      <c r="C6286" s="22"/>
      <c r="D6286" s="22"/>
      <c r="E6286" s="23" t="s">
        <v>46</v>
      </c>
      <c r="F6286" s="24"/>
      <c r="G6286" s="20" t="s">
        <v>50</v>
      </c>
    </row>
    <row r="6287" spans="1:7" x14ac:dyDescent="0.2">
      <c r="A6287" s="6"/>
      <c r="B6287" s="99"/>
      <c r="C6287" s="8"/>
      <c r="D6287" s="8"/>
      <c r="E6287" s="1147"/>
      <c r="F6287" s="1148"/>
      <c r="G6287" s="25"/>
    </row>
    <row r="6288" spans="1:7" ht="26.25" thickBot="1" x14ac:dyDescent="0.25">
      <c r="A6288" s="210" t="s">
        <v>47</v>
      </c>
      <c r="B6288" s="28" t="s">
        <v>23</v>
      </c>
      <c r="C6288" s="28" t="s">
        <v>34</v>
      </c>
      <c r="D6288" s="110" t="s">
        <v>53</v>
      </c>
      <c r="E6288" s="114" t="s">
        <v>54</v>
      </c>
      <c r="F6288" s="111" t="s">
        <v>55</v>
      </c>
      <c r="G6288" s="112" t="s">
        <v>35</v>
      </c>
    </row>
    <row r="6289" spans="1:7" ht="13.5" thickTop="1" x14ac:dyDescent="0.2">
      <c r="A6289" s="29">
        <v>1</v>
      </c>
      <c r="B6289" s="793"/>
      <c r="C6289" s="656" t="s">
        <v>149</v>
      </c>
      <c r="D6289" s="357" t="s">
        <v>4728</v>
      </c>
      <c r="E6289" s="962">
        <v>50</v>
      </c>
      <c r="F6289" s="659">
        <v>200</v>
      </c>
      <c r="G6289" s="353">
        <f>F6289*E6289</f>
        <v>10000</v>
      </c>
    </row>
    <row r="6290" spans="1:7" x14ac:dyDescent="0.2">
      <c r="A6290" s="345">
        <v>2</v>
      </c>
      <c r="B6290" s="105"/>
      <c r="C6290" s="352" t="s">
        <v>149</v>
      </c>
      <c r="D6290" s="357" t="s">
        <v>2782</v>
      </c>
      <c r="E6290" s="102">
        <v>50</v>
      </c>
      <c r="F6290" s="128">
        <v>350</v>
      </c>
      <c r="G6290" s="353">
        <f t="shared" ref="G6290" si="85">F6290*E6290</f>
        <v>17500</v>
      </c>
    </row>
    <row r="6291" spans="1:7" x14ac:dyDescent="0.2">
      <c r="A6291" s="29"/>
      <c r="B6291" s="793"/>
      <c r="C6291" s="352"/>
      <c r="D6291" s="669"/>
      <c r="E6291" s="962"/>
      <c r="F6291" s="659"/>
      <c r="G6291" s="353"/>
    </row>
    <row r="6292" spans="1:7" x14ac:dyDescent="0.2">
      <c r="A6292" s="29"/>
      <c r="B6292" s="793"/>
      <c r="C6292" s="656"/>
      <c r="D6292" s="669"/>
      <c r="E6292" s="962"/>
      <c r="F6292" s="659"/>
      <c r="G6292" s="353"/>
    </row>
    <row r="6293" spans="1:7" x14ac:dyDescent="0.2">
      <c r="A6293" s="29"/>
      <c r="B6293" s="105"/>
      <c r="C6293" s="352"/>
      <c r="D6293" s="357"/>
      <c r="E6293" s="102"/>
      <c r="F6293" s="69"/>
      <c r="G6293" s="353"/>
    </row>
    <row r="6294" spans="1:7" x14ac:dyDescent="0.2">
      <c r="A6294" s="345"/>
      <c r="B6294" s="151"/>
      <c r="C6294" s="352"/>
      <c r="D6294" s="364"/>
      <c r="E6294" s="108"/>
      <c r="F6294" s="277"/>
      <c r="G6294" s="353"/>
    </row>
    <row r="6295" spans="1:7" x14ac:dyDescent="0.2">
      <c r="A6295" s="29"/>
      <c r="B6295" s="101"/>
      <c r="C6295" s="352"/>
      <c r="D6295" s="364"/>
      <c r="E6295" s="104"/>
      <c r="F6295" s="69"/>
      <c r="G6295" s="353"/>
    </row>
    <row r="6296" spans="1:7" x14ac:dyDescent="0.2">
      <c r="A6296" s="29"/>
      <c r="B6296" s="106"/>
      <c r="C6296" s="352"/>
      <c r="D6296" s="357"/>
      <c r="E6296" s="104"/>
      <c r="F6296" s="69"/>
      <c r="G6296" s="353"/>
    </row>
    <row r="6297" spans="1:7" x14ac:dyDescent="0.2">
      <c r="A6297" s="29"/>
      <c r="B6297" s="105"/>
      <c r="C6297" s="352"/>
      <c r="D6297" s="357"/>
      <c r="E6297" s="108"/>
      <c r="F6297" s="278"/>
      <c r="G6297" s="353"/>
    </row>
    <row r="6298" spans="1:7" x14ac:dyDescent="0.2">
      <c r="A6298" s="29"/>
      <c r="B6298" s="107"/>
      <c r="C6298" s="352"/>
      <c r="D6298" s="357"/>
      <c r="E6298" s="153"/>
      <c r="F6298" s="69"/>
      <c r="G6298" s="353"/>
    </row>
    <row r="6299" spans="1:7" x14ac:dyDescent="0.2">
      <c r="A6299" s="29"/>
      <c r="B6299" s="107"/>
      <c r="C6299" s="352"/>
      <c r="D6299" s="365"/>
      <c r="E6299" s="153"/>
      <c r="F6299" s="69"/>
      <c r="G6299" s="353"/>
    </row>
    <row r="6300" spans="1:7" x14ac:dyDescent="0.2">
      <c r="A6300" s="29"/>
      <c r="B6300" s="857"/>
      <c r="C6300" s="656"/>
      <c r="D6300" s="682"/>
      <c r="E6300" s="787"/>
      <c r="F6300" s="1126"/>
      <c r="G6300" s="353"/>
    </row>
    <row r="6301" spans="1:7" x14ac:dyDescent="0.2">
      <c r="A6301" s="29"/>
      <c r="B6301" s="101"/>
      <c r="C6301" s="352"/>
      <c r="D6301" s="365"/>
      <c r="E6301" s="108"/>
      <c r="F6301" s="432"/>
      <c r="G6301" s="353"/>
    </row>
    <row r="6302" spans="1:7" x14ac:dyDescent="0.2">
      <c r="A6302" s="29"/>
      <c r="B6302" s="101"/>
      <c r="C6302" s="352"/>
      <c r="D6302" s="364"/>
      <c r="E6302" s="153"/>
      <c r="F6302" s="69"/>
      <c r="G6302" s="353"/>
    </row>
    <row r="6303" spans="1:7" x14ac:dyDescent="0.2">
      <c r="A6303" s="29"/>
      <c r="B6303" s="106"/>
      <c r="C6303" s="352"/>
      <c r="D6303" s="365"/>
      <c r="E6303" s="104"/>
      <c r="F6303" s="279"/>
      <c r="G6303" s="353"/>
    </row>
    <row r="6304" spans="1:7" x14ac:dyDescent="0.2">
      <c r="A6304" s="29"/>
      <c r="B6304" s="105"/>
      <c r="C6304" s="352"/>
      <c r="D6304" s="400"/>
      <c r="E6304" s="104"/>
      <c r="F6304" s="279"/>
      <c r="G6304" s="353"/>
    </row>
    <row r="6305" spans="1:7" x14ac:dyDescent="0.2">
      <c r="A6305" s="29"/>
      <c r="B6305" s="105"/>
      <c r="C6305" s="352"/>
      <c r="D6305" s="365"/>
      <c r="E6305" s="104"/>
      <c r="F6305" s="279"/>
      <c r="G6305" s="353"/>
    </row>
    <row r="6306" spans="1:7" x14ac:dyDescent="0.2">
      <c r="A6306" s="29"/>
      <c r="B6306" s="101"/>
      <c r="C6306" s="352"/>
      <c r="D6306" s="365"/>
      <c r="E6306" s="104"/>
      <c r="F6306" s="279"/>
      <c r="G6306" s="353"/>
    </row>
    <row r="6307" spans="1:7" x14ac:dyDescent="0.2">
      <c r="A6307" s="29"/>
      <c r="B6307" s="101"/>
      <c r="C6307" s="352"/>
      <c r="D6307" s="357"/>
      <c r="E6307" s="104"/>
      <c r="F6307" s="279"/>
      <c r="G6307" s="353"/>
    </row>
    <row r="6308" spans="1:7" x14ac:dyDescent="0.2">
      <c r="A6308" s="29"/>
      <c r="B6308" s="101"/>
      <c r="C6308" s="352"/>
      <c r="D6308" s="357"/>
      <c r="E6308" s="104"/>
      <c r="F6308" s="279"/>
      <c r="G6308" s="353"/>
    </row>
    <row r="6309" spans="1:7" x14ac:dyDescent="0.2">
      <c r="A6309" s="29"/>
      <c r="B6309" s="646"/>
      <c r="C6309" s="656"/>
      <c r="D6309" s="669"/>
      <c r="E6309" s="649"/>
      <c r="F6309" s="789"/>
      <c r="G6309" s="353"/>
    </row>
    <row r="6310" spans="1:7" x14ac:dyDescent="0.2">
      <c r="A6310" s="29"/>
      <c r="B6310" s="101"/>
      <c r="C6310" s="352"/>
      <c r="D6310" s="365"/>
      <c r="E6310" s="104"/>
      <c r="F6310" s="279"/>
      <c r="G6310" s="353"/>
    </row>
    <row r="6311" spans="1:7" x14ac:dyDescent="0.2">
      <c r="A6311" s="29"/>
      <c r="B6311" s="101"/>
      <c r="C6311" s="352"/>
      <c r="D6311" s="365"/>
      <c r="E6311" s="104"/>
      <c r="F6311" s="279"/>
      <c r="G6311" s="353"/>
    </row>
    <row r="6312" spans="1:7" x14ac:dyDescent="0.2">
      <c r="A6312" s="29"/>
      <c r="B6312" s="101"/>
      <c r="C6312" s="41"/>
      <c r="D6312" s="365"/>
      <c r="E6312" s="104"/>
      <c r="F6312" s="279"/>
      <c r="G6312" s="353"/>
    </row>
    <row r="6313" spans="1:7" x14ac:dyDescent="0.2">
      <c r="A6313" s="29"/>
      <c r="B6313" s="101"/>
      <c r="C6313" s="352"/>
      <c r="D6313" s="365"/>
      <c r="E6313" s="104"/>
      <c r="F6313" s="279"/>
      <c r="G6313" s="353"/>
    </row>
    <row r="6314" spans="1:7" x14ac:dyDescent="0.2">
      <c r="A6314" s="29"/>
      <c r="B6314" s="101"/>
      <c r="C6314" s="41"/>
      <c r="D6314" s="365"/>
      <c r="E6314" s="104"/>
      <c r="F6314" s="279"/>
      <c r="G6314" s="353"/>
    </row>
    <row r="6315" spans="1:7" x14ac:dyDescent="0.2">
      <c r="A6315" s="29"/>
      <c r="B6315" s="101"/>
      <c r="C6315" s="352"/>
      <c r="D6315" s="357"/>
      <c r="E6315" s="108"/>
      <c r="F6315" s="69"/>
      <c r="G6315" s="353"/>
    </row>
    <row r="6316" spans="1:7" x14ac:dyDescent="0.2">
      <c r="A6316" s="29"/>
      <c r="B6316" s="101"/>
      <c r="C6316" s="41"/>
      <c r="D6316" s="364"/>
      <c r="E6316" s="153"/>
      <c r="F6316" s="69"/>
      <c r="G6316" s="353"/>
    </row>
    <row r="6317" spans="1:7" x14ac:dyDescent="0.2">
      <c r="A6317" s="29"/>
      <c r="B6317" s="101"/>
      <c r="C6317" s="352"/>
      <c r="D6317" s="400"/>
      <c r="E6317" s="102"/>
      <c r="F6317" s="69"/>
      <c r="G6317" s="353"/>
    </row>
    <row r="6318" spans="1:7" x14ac:dyDescent="0.2">
      <c r="A6318" s="29"/>
      <c r="B6318" s="101"/>
      <c r="C6318" s="31"/>
      <c r="D6318" s="400"/>
      <c r="E6318" s="131"/>
      <c r="F6318" s="280"/>
      <c r="G6318" s="353"/>
    </row>
    <row r="6319" spans="1:7" x14ac:dyDescent="0.2">
      <c r="A6319" s="29"/>
      <c r="B6319" s="101"/>
      <c r="C6319" s="352"/>
      <c r="D6319" s="406"/>
      <c r="E6319" s="108"/>
      <c r="F6319" s="276"/>
      <c r="G6319" s="353"/>
    </row>
    <row r="6320" spans="1:7" x14ac:dyDescent="0.2">
      <c r="A6320" s="29"/>
      <c r="B6320" s="101"/>
      <c r="C6320" s="41"/>
      <c r="D6320" s="364"/>
      <c r="E6320" s="108"/>
      <c r="F6320" s="276"/>
      <c r="G6320" s="353"/>
    </row>
    <row r="6321" spans="1:7" x14ac:dyDescent="0.2">
      <c r="A6321" s="29"/>
      <c r="B6321" s="101"/>
      <c r="C6321" s="352"/>
      <c r="D6321" s="364"/>
      <c r="E6321" s="108"/>
      <c r="F6321" s="149"/>
      <c r="G6321" s="353"/>
    </row>
    <row r="6322" spans="1:7" x14ac:dyDescent="0.2">
      <c r="A6322" s="61"/>
      <c r="B6322" s="101"/>
      <c r="C6322" s="41"/>
      <c r="D6322" s="364"/>
      <c r="E6322" s="108"/>
      <c r="F6322" s="149"/>
      <c r="G6322" s="353"/>
    </row>
    <row r="6323" spans="1:7" ht="13.5" thickBot="1" x14ac:dyDescent="0.25">
      <c r="A6323" s="212"/>
      <c r="B6323" s="132"/>
      <c r="C6323" s="115"/>
      <c r="D6323" s="115"/>
      <c r="E6323" s="132"/>
      <c r="F6323" s="49" t="s">
        <v>15</v>
      </c>
      <c r="G6323" s="213">
        <f>SUM(G6289:G6322)</f>
        <v>27500</v>
      </c>
    </row>
    <row r="6324" spans="1:7" ht="13.5" thickTop="1" x14ac:dyDescent="0.2">
      <c r="A6324" s="1149" t="s">
        <v>4729</v>
      </c>
      <c r="B6324" s="1150"/>
      <c r="C6324" s="1150"/>
      <c r="D6324" s="1150"/>
      <c r="E6324" s="1150"/>
      <c r="F6324" s="1150"/>
      <c r="G6324" s="1151"/>
    </row>
    <row r="6325" spans="1:7" ht="13.5" thickBot="1" x14ac:dyDescent="0.25">
      <c r="A6325" s="52"/>
      <c r="B6325" s="103"/>
      <c r="C6325" s="355" t="s">
        <v>4675</v>
      </c>
      <c r="D6325" s="54"/>
      <c r="E6325" s="103"/>
      <c r="F6325" s="55"/>
      <c r="G6325" s="56"/>
    </row>
    <row r="6326" spans="1:7" ht="13.5" thickTop="1" x14ac:dyDescent="0.2">
      <c r="A6326" s="1130"/>
      <c r="B6326" s="1131"/>
      <c r="C6326" s="1131"/>
      <c r="D6326" s="57" t="s">
        <v>11</v>
      </c>
      <c r="E6326" s="1132" t="s">
        <v>12</v>
      </c>
      <c r="F6326" s="1132"/>
      <c r="G6326" s="1133"/>
    </row>
    <row r="6327" spans="1:7" x14ac:dyDescent="0.2">
      <c r="A6327" s="1134" t="s">
        <v>17</v>
      </c>
      <c r="B6327" s="1135"/>
      <c r="C6327" s="1135"/>
      <c r="D6327" s="39"/>
      <c r="E6327" s="1136"/>
      <c r="F6327" s="1137"/>
      <c r="G6327" s="1138"/>
    </row>
    <row r="6328" spans="1:7" x14ac:dyDescent="0.2">
      <c r="A6328" s="1134" t="s">
        <v>38</v>
      </c>
      <c r="B6328" s="1135"/>
      <c r="C6328" s="1135"/>
      <c r="D6328" s="73" t="s">
        <v>478</v>
      </c>
      <c r="E6328" s="1139" t="s">
        <v>142</v>
      </c>
      <c r="F6328" s="1139"/>
      <c r="G6328" s="1140"/>
    </row>
    <row r="6329" spans="1:7" ht="13.5" thickBot="1" x14ac:dyDescent="0.25">
      <c r="A6329" s="1141" t="s">
        <v>39</v>
      </c>
      <c r="B6329" s="1142"/>
      <c r="C6329" s="1142"/>
      <c r="D6329" s="91" t="s">
        <v>479</v>
      </c>
      <c r="E6329" s="1143" t="s">
        <v>0</v>
      </c>
      <c r="F6329" s="1143"/>
      <c r="G6329" s="1144"/>
    </row>
    <row r="6330" spans="1:7" ht="16.5" x14ac:dyDescent="0.25">
      <c r="A6330" s="1152" t="s">
        <v>29</v>
      </c>
      <c r="B6330" s="1153"/>
      <c r="C6330" s="1153"/>
      <c r="D6330" s="1153"/>
      <c r="E6330" s="1153"/>
      <c r="F6330" s="1153"/>
      <c r="G6330" s="1154"/>
    </row>
    <row r="6331" spans="1:7" x14ac:dyDescent="0.2">
      <c r="A6331" s="1155" t="s">
        <v>48</v>
      </c>
      <c r="B6331" s="1156"/>
      <c r="C6331" s="1156"/>
      <c r="D6331" s="1156"/>
      <c r="E6331" s="1156"/>
      <c r="F6331" s="1156"/>
      <c r="G6331" s="1157"/>
    </row>
    <row r="6332" spans="1:7" x14ac:dyDescent="0.2">
      <c r="A6332" s="1158" t="s">
        <v>49</v>
      </c>
      <c r="B6332" s="1159"/>
      <c r="C6332" s="1159"/>
      <c r="D6332" s="1159"/>
      <c r="E6332" s="1159"/>
      <c r="F6332" s="1159"/>
      <c r="G6332" s="1160"/>
    </row>
    <row r="6333" spans="1:7" x14ac:dyDescent="0.2">
      <c r="A6333" s="6"/>
      <c r="B6333" s="99"/>
      <c r="C6333" s="8"/>
      <c r="D6333" s="9"/>
      <c r="E6333" s="99"/>
      <c r="F6333" s="10"/>
      <c r="G6333" s="11" t="s">
        <v>20</v>
      </c>
    </row>
    <row r="6334" spans="1:7" x14ac:dyDescent="0.2">
      <c r="A6334" s="12" t="s">
        <v>1</v>
      </c>
      <c r="B6334" s="13"/>
      <c r="C6334" s="14" t="s">
        <v>36</v>
      </c>
      <c r="D6334" s="13"/>
      <c r="E6334" s="343" t="s">
        <v>4630</v>
      </c>
      <c r="F6334" s="98"/>
      <c r="G6334" s="344" t="s">
        <v>4632</v>
      </c>
    </row>
    <row r="6335" spans="1:7" x14ac:dyDescent="0.2">
      <c r="A6335" s="17" t="s">
        <v>8</v>
      </c>
      <c r="B6335" s="100"/>
      <c r="C6335" s="19"/>
      <c r="D6335" s="4"/>
      <c r="E6335" s="1145"/>
      <c r="F6335" s="1146"/>
      <c r="G6335" s="20"/>
    </row>
    <row r="6336" spans="1:7" x14ac:dyDescent="0.2">
      <c r="A6336" s="21" t="s">
        <v>37</v>
      </c>
      <c r="B6336" s="22"/>
      <c r="C6336" s="22"/>
      <c r="D6336" s="22"/>
      <c r="E6336" s="23" t="s">
        <v>46</v>
      </c>
      <c r="F6336" s="24"/>
      <c r="G6336" s="20" t="s">
        <v>50</v>
      </c>
    </row>
    <row r="6337" spans="1:7" x14ac:dyDescent="0.2">
      <c r="A6337" s="6"/>
      <c r="B6337" s="99"/>
      <c r="C6337" s="8"/>
      <c r="D6337" s="8"/>
      <c r="E6337" s="1147"/>
      <c r="F6337" s="1148"/>
      <c r="G6337" s="25"/>
    </row>
    <row r="6338" spans="1:7" ht="26.25" thickBot="1" x14ac:dyDescent="0.25">
      <c r="A6338" s="210" t="s">
        <v>47</v>
      </c>
      <c r="B6338" s="28" t="s">
        <v>23</v>
      </c>
      <c r="C6338" s="28" t="s">
        <v>34</v>
      </c>
      <c r="D6338" s="110" t="s">
        <v>53</v>
      </c>
      <c r="E6338" s="114" t="s">
        <v>54</v>
      </c>
      <c r="F6338" s="111" t="s">
        <v>55</v>
      </c>
      <c r="G6338" s="112" t="s">
        <v>35</v>
      </c>
    </row>
    <row r="6339" spans="1:7" ht="13.5" thickTop="1" x14ac:dyDescent="0.2">
      <c r="A6339" s="29">
        <v>1</v>
      </c>
      <c r="B6339" s="793"/>
      <c r="C6339" s="656" t="s">
        <v>149</v>
      </c>
      <c r="D6339" s="357" t="s">
        <v>4736</v>
      </c>
      <c r="E6339" s="962">
        <v>40</v>
      </c>
      <c r="F6339" s="659">
        <v>200</v>
      </c>
      <c r="G6339" s="353">
        <f>F6339*E6339</f>
        <v>8000</v>
      </c>
    </row>
    <row r="6340" spans="1:7" x14ac:dyDescent="0.2">
      <c r="A6340" s="29"/>
      <c r="B6340" s="793"/>
      <c r="C6340" s="656"/>
      <c r="D6340" s="669" t="s">
        <v>4737</v>
      </c>
      <c r="E6340" s="962"/>
      <c r="F6340" s="659"/>
      <c r="G6340" s="353"/>
    </row>
    <row r="6341" spans="1:7" x14ac:dyDescent="0.2">
      <c r="A6341" s="345">
        <v>2</v>
      </c>
      <c r="B6341" s="105"/>
      <c r="C6341" s="352" t="s">
        <v>149</v>
      </c>
      <c r="D6341" s="357" t="s">
        <v>2782</v>
      </c>
      <c r="E6341" s="102">
        <v>40</v>
      </c>
      <c r="F6341" s="128">
        <v>350</v>
      </c>
      <c r="G6341" s="353">
        <f t="shared" ref="G6341" si="86">F6341*E6341</f>
        <v>14000</v>
      </c>
    </row>
    <row r="6342" spans="1:7" x14ac:dyDescent="0.2">
      <c r="A6342" s="29"/>
      <c r="B6342" s="793"/>
      <c r="C6342" s="352"/>
      <c r="D6342" s="669"/>
      <c r="E6342" s="962"/>
      <c r="F6342" s="659"/>
      <c r="G6342" s="353"/>
    </row>
    <row r="6343" spans="1:7" x14ac:dyDescent="0.2">
      <c r="A6343" s="29"/>
      <c r="B6343" s="105"/>
      <c r="C6343" s="352"/>
      <c r="D6343" s="357"/>
      <c r="E6343" s="102"/>
      <c r="F6343" s="69"/>
      <c r="G6343" s="353"/>
    </row>
    <row r="6344" spans="1:7" x14ac:dyDescent="0.2">
      <c r="A6344" s="345"/>
      <c r="B6344" s="151"/>
      <c r="C6344" s="352"/>
      <c r="D6344" s="364"/>
      <c r="E6344" s="108"/>
      <c r="F6344" s="277"/>
      <c r="G6344" s="353"/>
    </row>
    <row r="6345" spans="1:7" x14ac:dyDescent="0.2">
      <c r="A6345" s="29"/>
      <c r="B6345" s="101"/>
      <c r="C6345" s="352"/>
      <c r="D6345" s="364"/>
      <c r="E6345" s="104"/>
      <c r="F6345" s="69"/>
      <c r="G6345" s="353"/>
    </row>
    <row r="6346" spans="1:7" x14ac:dyDescent="0.2">
      <c r="A6346" s="29"/>
      <c r="B6346" s="106"/>
      <c r="C6346" s="352"/>
      <c r="D6346" s="357"/>
      <c r="E6346" s="104"/>
      <c r="F6346" s="69"/>
      <c r="G6346" s="353"/>
    </row>
    <row r="6347" spans="1:7" x14ac:dyDescent="0.2">
      <c r="A6347" s="29"/>
      <c r="B6347" s="105"/>
      <c r="C6347" s="352"/>
      <c r="D6347" s="357"/>
      <c r="E6347" s="108"/>
      <c r="F6347" s="278"/>
      <c r="G6347" s="353"/>
    </row>
    <row r="6348" spans="1:7" x14ac:dyDescent="0.2">
      <c r="A6348" s="29"/>
      <c r="B6348" s="107"/>
      <c r="C6348" s="352"/>
      <c r="D6348" s="357"/>
      <c r="E6348" s="153"/>
      <c r="F6348" s="69"/>
      <c r="G6348" s="353"/>
    </row>
    <row r="6349" spans="1:7" x14ac:dyDescent="0.2">
      <c r="A6349" s="29"/>
      <c r="B6349" s="107"/>
      <c r="C6349" s="352"/>
      <c r="D6349" s="365"/>
      <c r="E6349" s="153"/>
      <c r="F6349" s="69"/>
      <c r="G6349" s="353"/>
    </row>
    <row r="6350" spans="1:7" x14ac:dyDescent="0.2">
      <c r="A6350" s="29"/>
      <c r="B6350" s="857"/>
      <c r="C6350" s="656"/>
      <c r="D6350" s="682"/>
      <c r="E6350" s="787"/>
      <c r="F6350" s="1126"/>
      <c r="G6350" s="353"/>
    </row>
    <row r="6351" spans="1:7" x14ac:dyDescent="0.2">
      <c r="A6351" s="29"/>
      <c r="B6351" s="101"/>
      <c r="C6351" s="352"/>
      <c r="D6351" s="365"/>
      <c r="E6351" s="108"/>
      <c r="F6351" s="432"/>
      <c r="G6351" s="353"/>
    </row>
    <row r="6352" spans="1:7" x14ac:dyDescent="0.2">
      <c r="A6352" s="29"/>
      <c r="B6352" s="101"/>
      <c r="C6352" s="352"/>
      <c r="D6352" s="364"/>
      <c r="E6352" s="153"/>
      <c r="F6352" s="69"/>
      <c r="G6352" s="353"/>
    </row>
    <row r="6353" spans="1:7" x14ac:dyDescent="0.2">
      <c r="A6353" s="29"/>
      <c r="B6353" s="106"/>
      <c r="C6353" s="352"/>
      <c r="D6353" s="365"/>
      <c r="E6353" s="104"/>
      <c r="F6353" s="279"/>
      <c r="G6353" s="353"/>
    </row>
    <row r="6354" spans="1:7" x14ac:dyDescent="0.2">
      <c r="A6354" s="29"/>
      <c r="B6354" s="105"/>
      <c r="C6354" s="352"/>
      <c r="D6354" s="400"/>
      <c r="E6354" s="104"/>
      <c r="F6354" s="279"/>
      <c r="G6354" s="353"/>
    </row>
    <row r="6355" spans="1:7" x14ac:dyDescent="0.2">
      <c r="A6355" s="29"/>
      <c r="B6355" s="105"/>
      <c r="C6355" s="352"/>
      <c r="D6355" s="365"/>
      <c r="E6355" s="104"/>
      <c r="F6355" s="279"/>
      <c r="G6355" s="353"/>
    </row>
    <row r="6356" spans="1:7" x14ac:dyDescent="0.2">
      <c r="A6356" s="29"/>
      <c r="B6356" s="101"/>
      <c r="C6356" s="352"/>
      <c r="D6356" s="365"/>
      <c r="E6356" s="104"/>
      <c r="F6356" s="279"/>
      <c r="G6356" s="353"/>
    </row>
    <row r="6357" spans="1:7" x14ac:dyDescent="0.2">
      <c r="A6357" s="29"/>
      <c r="B6357" s="101"/>
      <c r="C6357" s="352"/>
      <c r="D6357" s="357"/>
      <c r="E6357" s="104"/>
      <c r="F6357" s="279"/>
      <c r="G6357" s="353"/>
    </row>
    <row r="6358" spans="1:7" x14ac:dyDescent="0.2">
      <c r="A6358" s="29"/>
      <c r="B6358" s="101"/>
      <c r="C6358" s="352"/>
      <c r="D6358" s="357"/>
      <c r="E6358" s="104"/>
      <c r="F6358" s="279"/>
      <c r="G6358" s="353"/>
    </row>
    <row r="6359" spans="1:7" x14ac:dyDescent="0.2">
      <c r="A6359" s="29"/>
      <c r="B6359" s="646"/>
      <c r="C6359" s="656"/>
      <c r="D6359" s="669"/>
      <c r="E6359" s="649"/>
      <c r="F6359" s="789"/>
      <c r="G6359" s="353"/>
    </row>
    <row r="6360" spans="1:7" x14ac:dyDescent="0.2">
      <c r="A6360" s="29"/>
      <c r="B6360" s="101"/>
      <c r="C6360" s="352"/>
      <c r="D6360" s="365"/>
      <c r="E6360" s="104"/>
      <c r="F6360" s="279"/>
      <c r="G6360" s="353"/>
    </row>
    <row r="6361" spans="1:7" x14ac:dyDescent="0.2">
      <c r="A6361" s="29"/>
      <c r="B6361" s="101"/>
      <c r="C6361" s="352"/>
      <c r="D6361" s="365"/>
      <c r="E6361" s="104"/>
      <c r="F6361" s="279"/>
      <c r="G6361" s="353"/>
    </row>
    <row r="6362" spans="1:7" x14ac:dyDescent="0.2">
      <c r="A6362" s="29"/>
      <c r="B6362" s="101"/>
      <c r="C6362" s="41"/>
      <c r="D6362" s="365"/>
      <c r="E6362" s="104"/>
      <c r="F6362" s="279"/>
      <c r="G6362" s="353"/>
    </row>
    <row r="6363" spans="1:7" x14ac:dyDescent="0.2">
      <c r="A6363" s="29"/>
      <c r="B6363" s="101"/>
      <c r="C6363" s="352"/>
      <c r="D6363" s="365"/>
      <c r="E6363" s="104"/>
      <c r="F6363" s="279"/>
      <c r="G6363" s="353"/>
    </row>
    <row r="6364" spans="1:7" x14ac:dyDescent="0.2">
      <c r="A6364" s="29"/>
      <c r="B6364" s="101"/>
      <c r="C6364" s="41"/>
      <c r="D6364" s="365"/>
      <c r="E6364" s="104"/>
      <c r="F6364" s="279"/>
      <c r="G6364" s="353"/>
    </row>
    <row r="6365" spans="1:7" x14ac:dyDescent="0.2">
      <c r="A6365" s="29"/>
      <c r="B6365" s="101"/>
      <c r="C6365" s="352"/>
      <c r="D6365" s="357"/>
      <c r="E6365" s="108"/>
      <c r="F6365" s="69"/>
      <c r="G6365" s="353"/>
    </row>
    <row r="6366" spans="1:7" x14ac:dyDescent="0.2">
      <c r="A6366" s="29"/>
      <c r="B6366" s="101"/>
      <c r="C6366" s="41"/>
      <c r="D6366" s="364"/>
      <c r="E6366" s="153"/>
      <c r="F6366" s="69"/>
      <c r="G6366" s="353"/>
    </row>
    <row r="6367" spans="1:7" x14ac:dyDescent="0.2">
      <c r="A6367" s="29"/>
      <c r="B6367" s="101"/>
      <c r="C6367" s="352"/>
      <c r="D6367" s="400"/>
      <c r="E6367" s="102"/>
      <c r="F6367" s="69"/>
      <c r="G6367" s="353"/>
    </row>
    <row r="6368" spans="1:7" x14ac:dyDescent="0.2">
      <c r="A6368" s="29"/>
      <c r="B6368" s="101"/>
      <c r="C6368" s="31"/>
      <c r="D6368" s="400"/>
      <c r="E6368" s="131"/>
      <c r="F6368" s="280"/>
      <c r="G6368" s="353"/>
    </row>
    <row r="6369" spans="1:7" x14ac:dyDescent="0.2">
      <c r="A6369" s="29"/>
      <c r="B6369" s="101"/>
      <c r="C6369" s="352"/>
      <c r="D6369" s="406"/>
      <c r="E6369" s="108"/>
      <c r="F6369" s="276"/>
      <c r="G6369" s="353"/>
    </row>
    <row r="6370" spans="1:7" x14ac:dyDescent="0.2">
      <c r="A6370" s="29"/>
      <c r="B6370" s="101"/>
      <c r="C6370" s="41"/>
      <c r="D6370" s="364"/>
      <c r="E6370" s="108"/>
      <c r="F6370" s="276"/>
      <c r="G6370" s="353"/>
    </row>
    <row r="6371" spans="1:7" x14ac:dyDescent="0.2">
      <c r="A6371" s="29"/>
      <c r="B6371" s="101"/>
      <c r="C6371" s="352"/>
      <c r="D6371" s="364"/>
      <c r="E6371" s="108"/>
      <c r="F6371" s="149"/>
      <c r="G6371" s="353"/>
    </row>
    <row r="6372" spans="1:7" x14ac:dyDescent="0.2">
      <c r="A6372" s="61"/>
      <c r="B6372" s="101"/>
      <c r="C6372" s="41"/>
      <c r="D6372" s="364"/>
      <c r="E6372" s="108"/>
      <c r="F6372" s="149"/>
      <c r="G6372" s="353"/>
    </row>
    <row r="6373" spans="1:7" ht="13.5" thickBot="1" x14ac:dyDescent="0.25">
      <c r="A6373" s="212"/>
      <c r="B6373" s="132"/>
      <c r="C6373" s="115"/>
      <c r="D6373" s="115"/>
      <c r="E6373" s="132"/>
      <c r="F6373" s="49" t="s">
        <v>15</v>
      </c>
      <c r="G6373" s="213">
        <f>SUM(G6339:G6372)</f>
        <v>22000</v>
      </c>
    </row>
    <row r="6374" spans="1:7" ht="13.5" thickTop="1" x14ac:dyDescent="0.2">
      <c r="A6374" s="1149" t="s">
        <v>1718</v>
      </c>
      <c r="B6374" s="1150"/>
      <c r="C6374" s="1150"/>
      <c r="D6374" s="1150"/>
      <c r="E6374" s="1150"/>
      <c r="F6374" s="1150"/>
      <c r="G6374" s="1151"/>
    </row>
    <row r="6375" spans="1:7" ht="13.5" thickBot="1" x14ac:dyDescent="0.25">
      <c r="A6375" s="52"/>
      <c r="B6375" s="103"/>
      <c r="C6375" s="355" t="s">
        <v>4738</v>
      </c>
      <c r="D6375" s="54"/>
      <c r="E6375" s="103"/>
      <c r="F6375" s="55"/>
      <c r="G6375" s="56"/>
    </row>
    <row r="6376" spans="1:7" ht="13.5" thickTop="1" x14ac:dyDescent="0.2">
      <c r="A6376" s="1130"/>
      <c r="B6376" s="1131"/>
      <c r="C6376" s="1131"/>
      <c r="D6376" s="57" t="s">
        <v>11</v>
      </c>
      <c r="E6376" s="1132" t="s">
        <v>12</v>
      </c>
      <c r="F6376" s="1132"/>
      <c r="G6376" s="1133"/>
    </row>
    <row r="6377" spans="1:7" x14ac:dyDescent="0.2">
      <c r="A6377" s="1134" t="s">
        <v>17</v>
      </c>
      <c r="B6377" s="1135"/>
      <c r="C6377" s="1135"/>
      <c r="D6377" s="39"/>
      <c r="E6377" s="1136"/>
      <c r="F6377" s="1137"/>
      <c r="G6377" s="1138"/>
    </row>
    <row r="6378" spans="1:7" x14ac:dyDescent="0.2">
      <c r="A6378" s="1134" t="s">
        <v>38</v>
      </c>
      <c r="B6378" s="1135"/>
      <c r="C6378" s="1135"/>
      <c r="D6378" s="73" t="s">
        <v>478</v>
      </c>
      <c r="E6378" s="1139" t="s">
        <v>142</v>
      </c>
      <c r="F6378" s="1139"/>
      <c r="G6378" s="1140"/>
    </row>
    <row r="6379" spans="1:7" ht="13.5" thickBot="1" x14ac:dyDescent="0.25">
      <c r="A6379" s="1141" t="s">
        <v>39</v>
      </c>
      <c r="B6379" s="1142"/>
      <c r="C6379" s="1142"/>
      <c r="D6379" s="91" t="s">
        <v>479</v>
      </c>
      <c r="E6379" s="1143" t="s">
        <v>0</v>
      </c>
      <c r="F6379" s="1143"/>
      <c r="G6379" s="1144"/>
    </row>
    <row r="6380" spans="1:7" ht="16.5" x14ac:dyDescent="0.25">
      <c r="A6380" s="1152" t="s">
        <v>29</v>
      </c>
      <c r="B6380" s="1153"/>
      <c r="C6380" s="1153"/>
      <c r="D6380" s="1153"/>
      <c r="E6380" s="1153"/>
      <c r="F6380" s="1153"/>
      <c r="G6380" s="1154"/>
    </row>
    <row r="6381" spans="1:7" x14ac:dyDescent="0.2">
      <c r="A6381" s="1155" t="s">
        <v>48</v>
      </c>
      <c r="B6381" s="1156"/>
      <c r="C6381" s="1156"/>
      <c r="D6381" s="1156"/>
      <c r="E6381" s="1156"/>
      <c r="F6381" s="1156"/>
      <c r="G6381" s="1157"/>
    </row>
    <row r="6382" spans="1:7" x14ac:dyDescent="0.2">
      <c r="A6382" s="1158" t="s">
        <v>49</v>
      </c>
      <c r="B6382" s="1159"/>
      <c r="C6382" s="1159"/>
      <c r="D6382" s="1159"/>
      <c r="E6382" s="1159"/>
      <c r="F6382" s="1159"/>
      <c r="G6382" s="1160"/>
    </row>
    <row r="6383" spans="1:7" x14ac:dyDescent="0.2">
      <c r="A6383" s="6"/>
      <c r="B6383" s="99"/>
      <c r="C6383" s="8"/>
      <c r="D6383" s="9"/>
      <c r="E6383" s="99"/>
      <c r="F6383" s="10"/>
      <c r="G6383" s="11" t="s">
        <v>20</v>
      </c>
    </row>
    <row r="6384" spans="1:7" x14ac:dyDescent="0.2">
      <c r="A6384" s="12" t="s">
        <v>1</v>
      </c>
      <c r="B6384" s="13"/>
      <c r="C6384" s="14" t="s">
        <v>36</v>
      </c>
      <c r="D6384" s="13"/>
      <c r="E6384" s="343" t="s">
        <v>4630</v>
      </c>
      <c r="F6384" s="98"/>
      <c r="G6384" s="344" t="s">
        <v>4632</v>
      </c>
    </row>
    <row r="6385" spans="1:7" x14ac:dyDescent="0.2">
      <c r="A6385" s="17" t="s">
        <v>8</v>
      </c>
      <c r="B6385" s="100"/>
      <c r="C6385" s="19"/>
      <c r="D6385" s="4"/>
      <c r="E6385" s="1145"/>
      <c r="F6385" s="1146"/>
      <c r="G6385" s="20"/>
    </row>
    <row r="6386" spans="1:7" x14ac:dyDescent="0.2">
      <c r="A6386" s="21" t="s">
        <v>37</v>
      </c>
      <c r="B6386" s="22"/>
      <c r="C6386" s="22"/>
      <c r="D6386" s="22"/>
      <c r="E6386" s="23" t="s">
        <v>46</v>
      </c>
      <c r="F6386" s="24"/>
      <c r="G6386" s="20" t="s">
        <v>50</v>
      </c>
    </row>
    <row r="6387" spans="1:7" x14ac:dyDescent="0.2">
      <c r="A6387" s="6"/>
      <c r="B6387" s="99"/>
      <c r="C6387" s="8"/>
      <c r="D6387" s="8"/>
      <c r="E6387" s="1147"/>
      <c r="F6387" s="1148"/>
      <c r="G6387" s="25"/>
    </row>
    <row r="6388" spans="1:7" ht="26.25" thickBot="1" x14ac:dyDescent="0.25">
      <c r="A6388" s="210" t="s">
        <v>47</v>
      </c>
      <c r="B6388" s="28" t="s">
        <v>23</v>
      </c>
      <c r="C6388" s="28" t="s">
        <v>34</v>
      </c>
      <c r="D6388" s="110" t="s">
        <v>53</v>
      </c>
      <c r="E6388" s="114" t="s">
        <v>54</v>
      </c>
      <c r="F6388" s="111" t="s">
        <v>55</v>
      </c>
      <c r="G6388" s="112" t="s">
        <v>35</v>
      </c>
    </row>
    <row r="6389" spans="1:7" ht="13.5" thickTop="1" x14ac:dyDescent="0.2">
      <c r="A6389" s="29">
        <v>1</v>
      </c>
      <c r="B6389" s="793"/>
      <c r="C6389" s="656" t="s">
        <v>149</v>
      </c>
      <c r="D6389" s="357" t="s">
        <v>4740</v>
      </c>
      <c r="E6389" s="962">
        <v>25</v>
      </c>
      <c r="F6389" s="659">
        <v>200</v>
      </c>
      <c r="G6389" s="353">
        <f>F6389*E6389</f>
        <v>5000</v>
      </c>
    </row>
    <row r="6390" spans="1:7" x14ac:dyDescent="0.2">
      <c r="A6390" s="29"/>
      <c r="B6390" s="793"/>
      <c r="C6390" s="656"/>
      <c r="D6390" s="669" t="s">
        <v>968</v>
      </c>
      <c r="E6390" s="962"/>
      <c r="F6390" s="659"/>
      <c r="G6390" s="353"/>
    </row>
    <row r="6391" spans="1:7" x14ac:dyDescent="0.2">
      <c r="A6391" s="345">
        <v>2</v>
      </c>
      <c r="B6391" s="105"/>
      <c r="C6391" s="352" t="s">
        <v>149</v>
      </c>
      <c r="D6391" s="357" t="s">
        <v>2782</v>
      </c>
      <c r="E6391" s="102">
        <v>25</v>
      </c>
      <c r="F6391" s="128">
        <v>350</v>
      </c>
      <c r="G6391" s="353">
        <f t="shared" ref="G6391:G6392" si="87">F6391*E6391</f>
        <v>8750</v>
      </c>
    </row>
    <row r="6392" spans="1:7" x14ac:dyDescent="0.2">
      <c r="A6392" s="29">
        <v>3</v>
      </c>
      <c r="B6392" s="793"/>
      <c r="C6392" s="352" t="s">
        <v>149</v>
      </c>
      <c r="D6392" s="669" t="s">
        <v>4741</v>
      </c>
      <c r="E6392" s="962">
        <v>25</v>
      </c>
      <c r="F6392" s="659">
        <v>200</v>
      </c>
      <c r="G6392" s="353">
        <f t="shared" si="87"/>
        <v>5000</v>
      </c>
    </row>
    <row r="6393" spans="1:7" x14ac:dyDescent="0.2">
      <c r="A6393" s="29"/>
      <c r="B6393" s="105"/>
      <c r="C6393" s="352"/>
      <c r="D6393" s="357" t="s">
        <v>4742</v>
      </c>
      <c r="E6393" s="102"/>
      <c r="F6393" s="69"/>
      <c r="G6393" s="353"/>
    </row>
    <row r="6394" spans="1:7" x14ac:dyDescent="0.2">
      <c r="A6394" s="345"/>
      <c r="B6394" s="151"/>
      <c r="C6394" s="352"/>
      <c r="D6394" s="364"/>
      <c r="E6394" s="108"/>
      <c r="F6394" s="277"/>
      <c r="G6394" s="353"/>
    </row>
    <row r="6395" spans="1:7" x14ac:dyDescent="0.2">
      <c r="A6395" s="29"/>
      <c r="B6395" s="101"/>
      <c r="C6395" s="352"/>
      <c r="D6395" s="364"/>
      <c r="E6395" s="104"/>
      <c r="F6395" s="69"/>
      <c r="G6395" s="353"/>
    </row>
    <row r="6396" spans="1:7" x14ac:dyDescent="0.2">
      <c r="A6396" s="29"/>
      <c r="B6396" s="106"/>
      <c r="C6396" s="352"/>
      <c r="D6396" s="357"/>
      <c r="E6396" s="104"/>
      <c r="F6396" s="69"/>
      <c r="G6396" s="353"/>
    </row>
    <row r="6397" spans="1:7" x14ac:dyDescent="0.2">
      <c r="A6397" s="29"/>
      <c r="B6397" s="105"/>
      <c r="C6397" s="352"/>
      <c r="D6397" s="357"/>
      <c r="E6397" s="108"/>
      <c r="F6397" s="278"/>
      <c r="G6397" s="353"/>
    </row>
    <row r="6398" spans="1:7" x14ac:dyDescent="0.2">
      <c r="A6398" s="29"/>
      <c r="B6398" s="107"/>
      <c r="C6398" s="352"/>
      <c r="D6398" s="357"/>
      <c r="E6398" s="153"/>
      <c r="F6398" s="69"/>
      <c r="G6398" s="353"/>
    </row>
    <row r="6399" spans="1:7" x14ac:dyDescent="0.2">
      <c r="A6399" s="29"/>
      <c r="B6399" s="107"/>
      <c r="C6399" s="352"/>
      <c r="D6399" s="365"/>
      <c r="E6399" s="153"/>
      <c r="F6399" s="69"/>
      <c r="G6399" s="353"/>
    </row>
    <row r="6400" spans="1:7" x14ac:dyDescent="0.2">
      <c r="A6400" s="29"/>
      <c r="B6400" s="857"/>
      <c r="C6400" s="656"/>
      <c r="D6400" s="682"/>
      <c r="E6400" s="787"/>
      <c r="F6400" s="1126"/>
      <c r="G6400" s="353"/>
    </row>
    <row r="6401" spans="1:7" x14ac:dyDescent="0.2">
      <c r="A6401" s="29"/>
      <c r="B6401" s="101"/>
      <c r="C6401" s="352"/>
      <c r="D6401" s="365"/>
      <c r="E6401" s="108"/>
      <c r="F6401" s="432"/>
      <c r="G6401" s="353"/>
    </row>
    <row r="6402" spans="1:7" x14ac:dyDescent="0.2">
      <c r="A6402" s="29"/>
      <c r="B6402" s="101"/>
      <c r="C6402" s="352"/>
      <c r="D6402" s="364"/>
      <c r="E6402" s="153"/>
      <c r="F6402" s="69"/>
      <c r="G6402" s="353"/>
    </row>
    <row r="6403" spans="1:7" x14ac:dyDescent="0.2">
      <c r="A6403" s="29"/>
      <c r="B6403" s="106"/>
      <c r="C6403" s="352"/>
      <c r="D6403" s="365"/>
      <c r="E6403" s="104"/>
      <c r="F6403" s="279"/>
      <c r="G6403" s="353"/>
    </row>
    <row r="6404" spans="1:7" x14ac:dyDescent="0.2">
      <c r="A6404" s="29"/>
      <c r="B6404" s="105"/>
      <c r="C6404" s="352"/>
      <c r="D6404" s="400"/>
      <c r="E6404" s="104"/>
      <c r="F6404" s="279"/>
      <c r="G6404" s="353"/>
    </row>
    <row r="6405" spans="1:7" x14ac:dyDescent="0.2">
      <c r="A6405" s="29"/>
      <c r="B6405" s="105"/>
      <c r="C6405" s="352"/>
      <c r="D6405" s="365"/>
      <c r="E6405" s="104"/>
      <c r="F6405" s="279"/>
      <c r="G6405" s="353"/>
    </row>
    <row r="6406" spans="1:7" x14ac:dyDescent="0.2">
      <c r="A6406" s="29"/>
      <c r="B6406" s="101"/>
      <c r="C6406" s="352"/>
      <c r="D6406" s="365"/>
      <c r="E6406" s="104"/>
      <c r="F6406" s="279"/>
      <c r="G6406" s="353"/>
    </row>
    <row r="6407" spans="1:7" x14ac:dyDescent="0.2">
      <c r="A6407" s="29"/>
      <c r="B6407" s="101"/>
      <c r="C6407" s="352"/>
      <c r="D6407" s="357"/>
      <c r="E6407" s="104"/>
      <c r="F6407" s="279"/>
      <c r="G6407" s="353"/>
    </row>
    <row r="6408" spans="1:7" x14ac:dyDescent="0.2">
      <c r="A6408" s="29"/>
      <c r="B6408" s="101"/>
      <c r="C6408" s="352"/>
      <c r="D6408" s="357"/>
      <c r="E6408" s="104"/>
      <c r="F6408" s="279"/>
      <c r="G6408" s="353"/>
    </row>
    <row r="6409" spans="1:7" x14ac:dyDescent="0.2">
      <c r="A6409" s="29"/>
      <c r="B6409" s="646"/>
      <c r="C6409" s="656"/>
      <c r="D6409" s="669"/>
      <c r="E6409" s="649"/>
      <c r="F6409" s="789"/>
      <c r="G6409" s="353"/>
    </row>
    <row r="6410" spans="1:7" x14ac:dyDescent="0.2">
      <c r="A6410" s="29"/>
      <c r="B6410" s="101"/>
      <c r="C6410" s="352"/>
      <c r="D6410" s="365"/>
      <c r="E6410" s="104"/>
      <c r="F6410" s="279"/>
      <c r="G6410" s="353"/>
    </row>
    <row r="6411" spans="1:7" x14ac:dyDescent="0.2">
      <c r="A6411" s="29"/>
      <c r="B6411" s="101"/>
      <c r="C6411" s="352"/>
      <c r="D6411" s="365"/>
      <c r="E6411" s="104"/>
      <c r="F6411" s="279"/>
      <c r="G6411" s="353"/>
    </row>
    <row r="6412" spans="1:7" x14ac:dyDescent="0.2">
      <c r="A6412" s="29"/>
      <c r="B6412" s="101"/>
      <c r="C6412" s="41"/>
      <c r="D6412" s="365"/>
      <c r="E6412" s="104"/>
      <c r="F6412" s="279"/>
      <c r="G6412" s="353"/>
    </row>
    <row r="6413" spans="1:7" x14ac:dyDescent="0.2">
      <c r="A6413" s="29"/>
      <c r="B6413" s="101"/>
      <c r="C6413" s="352"/>
      <c r="D6413" s="365"/>
      <c r="E6413" s="104"/>
      <c r="F6413" s="279"/>
      <c r="G6413" s="353"/>
    </row>
    <row r="6414" spans="1:7" x14ac:dyDescent="0.2">
      <c r="A6414" s="29"/>
      <c r="B6414" s="101"/>
      <c r="C6414" s="41"/>
      <c r="D6414" s="365"/>
      <c r="E6414" s="104"/>
      <c r="F6414" s="279"/>
      <c r="G6414" s="353"/>
    </row>
    <row r="6415" spans="1:7" x14ac:dyDescent="0.2">
      <c r="A6415" s="29"/>
      <c r="B6415" s="101"/>
      <c r="C6415" s="352"/>
      <c r="D6415" s="357"/>
      <c r="E6415" s="108"/>
      <c r="F6415" s="69"/>
      <c r="G6415" s="353"/>
    </row>
    <row r="6416" spans="1:7" x14ac:dyDescent="0.2">
      <c r="A6416" s="29"/>
      <c r="B6416" s="101"/>
      <c r="C6416" s="41"/>
      <c r="D6416" s="364"/>
      <c r="E6416" s="153"/>
      <c r="F6416" s="69"/>
      <c r="G6416" s="353"/>
    </row>
    <row r="6417" spans="1:7" x14ac:dyDescent="0.2">
      <c r="A6417" s="29"/>
      <c r="B6417" s="101"/>
      <c r="C6417" s="352"/>
      <c r="D6417" s="400"/>
      <c r="E6417" s="102"/>
      <c r="F6417" s="69"/>
      <c r="G6417" s="353"/>
    </row>
    <row r="6418" spans="1:7" x14ac:dyDescent="0.2">
      <c r="A6418" s="29"/>
      <c r="B6418" s="101"/>
      <c r="C6418" s="31"/>
      <c r="D6418" s="400"/>
      <c r="E6418" s="131"/>
      <c r="F6418" s="280"/>
      <c r="G6418" s="353"/>
    </row>
    <row r="6419" spans="1:7" x14ac:dyDescent="0.2">
      <c r="A6419" s="29"/>
      <c r="B6419" s="101"/>
      <c r="C6419" s="352"/>
      <c r="D6419" s="406"/>
      <c r="E6419" s="108"/>
      <c r="F6419" s="276"/>
      <c r="G6419" s="353"/>
    </row>
    <row r="6420" spans="1:7" x14ac:dyDescent="0.2">
      <c r="A6420" s="29"/>
      <c r="B6420" s="101"/>
      <c r="C6420" s="41"/>
      <c r="D6420" s="364"/>
      <c r="E6420" s="108"/>
      <c r="F6420" s="276"/>
      <c r="G6420" s="353"/>
    </row>
    <row r="6421" spans="1:7" x14ac:dyDescent="0.2">
      <c r="A6421" s="29"/>
      <c r="B6421" s="101"/>
      <c r="C6421" s="352"/>
      <c r="D6421" s="364"/>
      <c r="E6421" s="108"/>
      <c r="F6421" s="149"/>
      <c r="G6421" s="353"/>
    </row>
    <row r="6422" spans="1:7" x14ac:dyDescent="0.2">
      <c r="A6422" s="61"/>
      <c r="B6422" s="101"/>
      <c r="C6422" s="41"/>
      <c r="D6422" s="364"/>
      <c r="E6422" s="108"/>
      <c r="F6422" s="149"/>
      <c r="G6422" s="353"/>
    </row>
    <row r="6423" spans="1:7" ht="13.5" thickBot="1" x14ac:dyDescent="0.25">
      <c r="A6423" s="212"/>
      <c r="B6423" s="132"/>
      <c r="C6423" s="115"/>
      <c r="D6423" s="115"/>
      <c r="E6423" s="132"/>
      <c r="F6423" s="49" t="s">
        <v>15</v>
      </c>
      <c r="G6423" s="213">
        <f>SUM(G6389:G6422)</f>
        <v>18750</v>
      </c>
    </row>
    <row r="6424" spans="1:7" ht="13.5" thickTop="1" x14ac:dyDescent="0.2">
      <c r="A6424" s="1149" t="s">
        <v>4743</v>
      </c>
      <c r="B6424" s="1150"/>
      <c r="C6424" s="1150"/>
      <c r="D6424" s="1150"/>
      <c r="E6424" s="1150"/>
      <c r="F6424" s="1150"/>
      <c r="G6424" s="1151"/>
    </row>
    <row r="6425" spans="1:7" ht="13.5" thickBot="1" x14ac:dyDescent="0.25">
      <c r="A6425" s="52"/>
      <c r="B6425" s="103"/>
      <c r="C6425" s="355" t="s">
        <v>4744</v>
      </c>
      <c r="D6425" s="54"/>
      <c r="E6425" s="103"/>
      <c r="F6425" s="55"/>
      <c r="G6425" s="56"/>
    </row>
    <row r="6426" spans="1:7" ht="13.5" thickTop="1" x14ac:dyDescent="0.2">
      <c r="A6426" s="1130"/>
      <c r="B6426" s="1131"/>
      <c r="C6426" s="1131"/>
      <c r="D6426" s="57" t="s">
        <v>11</v>
      </c>
      <c r="E6426" s="1132" t="s">
        <v>12</v>
      </c>
      <c r="F6426" s="1132"/>
      <c r="G6426" s="1133"/>
    </row>
    <row r="6427" spans="1:7" x14ac:dyDescent="0.2">
      <c r="A6427" s="1134" t="s">
        <v>17</v>
      </c>
      <c r="B6427" s="1135"/>
      <c r="C6427" s="1135"/>
      <c r="D6427" s="39"/>
      <c r="E6427" s="1136"/>
      <c r="F6427" s="1137"/>
      <c r="G6427" s="1138"/>
    </row>
    <row r="6428" spans="1:7" x14ac:dyDescent="0.2">
      <c r="A6428" s="1134" t="s">
        <v>38</v>
      </c>
      <c r="B6428" s="1135"/>
      <c r="C6428" s="1135"/>
      <c r="D6428" s="73" t="s">
        <v>478</v>
      </c>
      <c r="E6428" s="1139" t="s">
        <v>142</v>
      </c>
      <c r="F6428" s="1139"/>
      <c r="G6428" s="1140"/>
    </row>
    <row r="6429" spans="1:7" ht="13.5" thickBot="1" x14ac:dyDescent="0.25">
      <c r="A6429" s="1141" t="s">
        <v>39</v>
      </c>
      <c r="B6429" s="1142"/>
      <c r="C6429" s="1142"/>
      <c r="D6429" s="91" t="s">
        <v>479</v>
      </c>
      <c r="E6429" s="1143" t="s">
        <v>0</v>
      </c>
      <c r="F6429" s="1143"/>
      <c r="G6429" s="1144"/>
    </row>
    <row r="6430" spans="1:7" ht="16.5" x14ac:dyDescent="0.25">
      <c r="A6430" s="1152" t="s">
        <v>29</v>
      </c>
      <c r="B6430" s="1153"/>
      <c r="C6430" s="1153"/>
      <c r="D6430" s="1153"/>
      <c r="E6430" s="1153"/>
      <c r="F6430" s="1153"/>
      <c r="G6430" s="1154"/>
    </row>
    <row r="6431" spans="1:7" x14ac:dyDescent="0.2">
      <c r="A6431" s="1155" t="s">
        <v>48</v>
      </c>
      <c r="B6431" s="1156"/>
      <c r="C6431" s="1156"/>
      <c r="D6431" s="1156"/>
      <c r="E6431" s="1156"/>
      <c r="F6431" s="1156"/>
      <c r="G6431" s="1157"/>
    </row>
    <row r="6432" spans="1:7" x14ac:dyDescent="0.2">
      <c r="A6432" s="1158" t="s">
        <v>49</v>
      </c>
      <c r="B6432" s="1159"/>
      <c r="C6432" s="1159"/>
      <c r="D6432" s="1159"/>
      <c r="E6432" s="1159"/>
      <c r="F6432" s="1159"/>
      <c r="G6432" s="1160"/>
    </row>
    <row r="6433" spans="1:7" x14ac:dyDescent="0.2">
      <c r="A6433" s="6"/>
      <c r="B6433" s="99"/>
      <c r="C6433" s="8"/>
      <c r="D6433" s="9"/>
      <c r="E6433" s="99"/>
      <c r="F6433" s="10"/>
      <c r="G6433" s="11" t="s">
        <v>20</v>
      </c>
    </row>
    <row r="6434" spans="1:7" x14ac:dyDescent="0.2">
      <c r="A6434" s="12" t="s">
        <v>1</v>
      </c>
      <c r="B6434" s="13"/>
      <c r="C6434" s="14" t="s">
        <v>36</v>
      </c>
      <c r="D6434" s="13"/>
      <c r="E6434" s="343" t="s">
        <v>4630</v>
      </c>
      <c r="F6434" s="98"/>
      <c r="G6434" s="344" t="s">
        <v>4632</v>
      </c>
    </row>
    <row r="6435" spans="1:7" x14ac:dyDescent="0.2">
      <c r="A6435" s="17" t="s">
        <v>8</v>
      </c>
      <c r="B6435" s="100"/>
      <c r="C6435" s="19"/>
      <c r="D6435" s="4"/>
      <c r="E6435" s="1145"/>
      <c r="F6435" s="1146"/>
      <c r="G6435" s="20"/>
    </row>
    <row r="6436" spans="1:7" x14ac:dyDescent="0.2">
      <c r="A6436" s="21" t="s">
        <v>37</v>
      </c>
      <c r="B6436" s="22"/>
      <c r="C6436" s="22"/>
      <c r="D6436" s="22"/>
      <c r="E6436" s="23" t="s">
        <v>46</v>
      </c>
      <c r="F6436" s="24"/>
      <c r="G6436" s="20" t="s">
        <v>50</v>
      </c>
    </row>
    <row r="6437" spans="1:7" x14ac:dyDescent="0.2">
      <c r="A6437" s="6"/>
      <c r="B6437" s="99"/>
      <c r="C6437" s="8"/>
      <c r="D6437" s="8"/>
      <c r="E6437" s="1147"/>
      <c r="F6437" s="1148"/>
      <c r="G6437" s="25"/>
    </row>
    <row r="6438" spans="1:7" ht="26.25" thickBot="1" x14ac:dyDescent="0.25">
      <c r="A6438" s="210" t="s">
        <v>47</v>
      </c>
      <c r="B6438" s="28" t="s">
        <v>23</v>
      </c>
      <c r="C6438" s="28" t="s">
        <v>34</v>
      </c>
      <c r="D6438" s="110" t="s">
        <v>53</v>
      </c>
      <c r="E6438" s="114" t="s">
        <v>54</v>
      </c>
      <c r="F6438" s="111" t="s">
        <v>55</v>
      </c>
      <c r="G6438" s="112" t="s">
        <v>35</v>
      </c>
    </row>
    <row r="6439" spans="1:7" ht="13.5" thickTop="1" x14ac:dyDescent="0.2">
      <c r="A6439" s="29">
        <v>1</v>
      </c>
      <c r="B6439" s="793"/>
      <c r="C6439" s="656" t="s">
        <v>149</v>
      </c>
      <c r="D6439" s="357" t="s">
        <v>4745</v>
      </c>
      <c r="E6439" s="962">
        <v>80</v>
      </c>
      <c r="F6439" s="659">
        <v>200</v>
      </c>
      <c r="G6439" s="353">
        <f>F6439*E6439</f>
        <v>16000</v>
      </c>
    </row>
    <row r="6440" spans="1:7" x14ac:dyDescent="0.2">
      <c r="A6440" s="29"/>
      <c r="B6440" s="793"/>
      <c r="C6440" s="656"/>
      <c r="D6440" s="669" t="s">
        <v>971</v>
      </c>
      <c r="E6440" s="962"/>
      <c r="F6440" s="659"/>
      <c r="G6440" s="353"/>
    </row>
    <row r="6441" spans="1:7" x14ac:dyDescent="0.2">
      <c r="A6441" s="345">
        <v>2</v>
      </c>
      <c r="B6441" s="105"/>
      <c r="C6441" s="352" t="s">
        <v>149</v>
      </c>
      <c r="D6441" s="357" t="s">
        <v>2782</v>
      </c>
      <c r="E6441" s="102">
        <v>80</v>
      </c>
      <c r="F6441" s="128">
        <v>350</v>
      </c>
      <c r="G6441" s="353">
        <f t="shared" ref="G6441" si="88">F6441*E6441</f>
        <v>28000</v>
      </c>
    </row>
    <row r="6442" spans="1:7" x14ac:dyDescent="0.2">
      <c r="A6442" s="345" t="s">
        <v>8</v>
      </c>
      <c r="B6442" s="793"/>
      <c r="C6442" s="352" t="s">
        <v>8</v>
      </c>
      <c r="D6442" s="669" t="s">
        <v>8</v>
      </c>
      <c r="E6442" s="871" t="s">
        <v>8</v>
      </c>
      <c r="F6442" s="671" t="s">
        <v>8</v>
      </c>
      <c r="G6442" s="353" t="s">
        <v>8</v>
      </c>
    </row>
    <row r="6443" spans="1:7" x14ac:dyDescent="0.2">
      <c r="A6443" s="29"/>
      <c r="B6443" s="105"/>
      <c r="C6443" s="352"/>
      <c r="D6443" s="357" t="s">
        <v>8</v>
      </c>
      <c r="E6443" s="102"/>
      <c r="F6443" s="69"/>
      <c r="G6443" s="353"/>
    </row>
    <row r="6444" spans="1:7" x14ac:dyDescent="0.2">
      <c r="A6444" s="345"/>
      <c r="B6444" s="151"/>
      <c r="C6444" s="352"/>
      <c r="D6444" s="364"/>
      <c r="E6444" s="108"/>
      <c r="F6444" s="277"/>
      <c r="G6444" s="353"/>
    </row>
    <row r="6445" spans="1:7" x14ac:dyDescent="0.2">
      <c r="A6445" s="29"/>
      <c r="B6445" s="101"/>
      <c r="C6445" s="352"/>
      <c r="D6445" s="364"/>
      <c r="E6445" s="104"/>
      <c r="F6445" s="69"/>
      <c r="G6445" s="353"/>
    </row>
    <row r="6446" spans="1:7" x14ac:dyDescent="0.2">
      <c r="A6446" s="29"/>
      <c r="B6446" s="106"/>
      <c r="C6446" s="352"/>
      <c r="D6446" s="357"/>
      <c r="E6446" s="104"/>
      <c r="F6446" s="69"/>
      <c r="G6446" s="353"/>
    </row>
    <row r="6447" spans="1:7" x14ac:dyDescent="0.2">
      <c r="A6447" s="29"/>
      <c r="B6447" s="105"/>
      <c r="C6447" s="352"/>
      <c r="D6447" s="357"/>
      <c r="E6447" s="108"/>
      <c r="F6447" s="278"/>
      <c r="G6447" s="353"/>
    </row>
    <row r="6448" spans="1:7" x14ac:dyDescent="0.2">
      <c r="A6448" s="29"/>
      <c r="B6448" s="107"/>
      <c r="C6448" s="352"/>
      <c r="D6448" s="357"/>
      <c r="E6448" s="153"/>
      <c r="F6448" s="69"/>
      <c r="G6448" s="353"/>
    </row>
    <row r="6449" spans="1:7" x14ac:dyDescent="0.2">
      <c r="A6449" s="29"/>
      <c r="B6449" s="107"/>
      <c r="C6449" s="352"/>
      <c r="D6449" s="365"/>
      <c r="E6449" s="153"/>
      <c r="F6449" s="69"/>
      <c r="G6449" s="353"/>
    </row>
    <row r="6450" spans="1:7" x14ac:dyDescent="0.2">
      <c r="A6450" s="29"/>
      <c r="B6450" s="857"/>
      <c r="C6450" s="656"/>
      <c r="D6450" s="682"/>
      <c r="E6450" s="787"/>
      <c r="F6450" s="1126"/>
      <c r="G6450" s="353"/>
    </row>
    <row r="6451" spans="1:7" x14ac:dyDescent="0.2">
      <c r="A6451" s="29"/>
      <c r="B6451" s="101"/>
      <c r="C6451" s="352"/>
      <c r="D6451" s="365"/>
      <c r="E6451" s="108"/>
      <c r="F6451" s="432"/>
      <c r="G6451" s="353"/>
    </row>
    <row r="6452" spans="1:7" x14ac:dyDescent="0.2">
      <c r="A6452" s="29"/>
      <c r="B6452" s="101"/>
      <c r="C6452" s="352"/>
      <c r="D6452" s="364"/>
      <c r="E6452" s="153"/>
      <c r="F6452" s="69"/>
      <c r="G6452" s="353"/>
    </row>
    <row r="6453" spans="1:7" x14ac:dyDescent="0.2">
      <c r="A6453" s="29"/>
      <c r="B6453" s="106"/>
      <c r="C6453" s="352"/>
      <c r="D6453" s="365"/>
      <c r="E6453" s="104"/>
      <c r="F6453" s="279"/>
      <c r="G6453" s="353"/>
    </row>
    <row r="6454" spans="1:7" x14ac:dyDescent="0.2">
      <c r="A6454" s="29"/>
      <c r="B6454" s="105"/>
      <c r="C6454" s="352"/>
      <c r="D6454" s="400"/>
      <c r="E6454" s="104"/>
      <c r="F6454" s="279"/>
      <c r="G6454" s="353"/>
    </row>
    <row r="6455" spans="1:7" x14ac:dyDescent="0.2">
      <c r="A6455" s="29"/>
      <c r="B6455" s="105"/>
      <c r="C6455" s="352"/>
      <c r="D6455" s="365"/>
      <c r="E6455" s="104"/>
      <c r="F6455" s="279"/>
      <c r="G6455" s="353"/>
    </row>
    <row r="6456" spans="1:7" x14ac:dyDescent="0.2">
      <c r="A6456" s="29"/>
      <c r="B6456" s="101"/>
      <c r="C6456" s="352"/>
      <c r="D6456" s="365"/>
      <c r="E6456" s="104"/>
      <c r="F6456" s="279"/>
      <c r="G6456" s="353"/>
    </row>
    <row r="6457" spans="1:7" x14ac:dyDescent="0.2">
      <c r="A6457" s="29"/>
      <c r="B6457" s="101"/>
      <c r="C6457" s="352"/>
      <c r="D6457" s="357"/>
      <c r="E6457" s="104"/>
      <c r="F6457" s="279"/>
      <c r="G6457" s="353"/>
    </row>
    <row r="6458" spans="1:7" x14ac:dyDescent="0.2">
      <c r="A6458" s="29"/>
      <c r="B6458" s="101"/>
      <c r="C6458" s="352"/>
      <c r="D6458" s="357"/>
      <c r="E6458" s="104"/>
      <c r="F6458" s="279"/>
      <c r="G6458" s="353"/>
    </row>
    <row r="6459" spans="1:7" x14ac:dyDescent="0.2">
      <c r="A6459" s="29"/>
      <c r="B6459" s="646"/>
      <c r="C6459" s="656"/>
      <c r="D6459" s="669"/>
      <c r="E6459" s="649"/>
      <c r="F6459" s="789"/>
      <c r="G6459" s="353"/>
    </row>
    <row r="6460" spans="1:7" x14ac:dyDescent="0.2">
      <c r="A6460" s="29"/>
      <c r="B6460" s="101"/>
      <c r="C6460" s="352"/>
      <c r="D6460" s="365"/>
      <c r="E6460" s="104"/>
      <c r="F6460" s="279"/>
      <c r="G6460" s="353"/>
    </row>
    <row r="6461" spans="1:7" x14ac:dyDescent="0.2">
      <c r="A6461" s="29"/>
      <c r="B6461" s="101"/>
      <c r="C6461" s="352"/>
      <c r="D6461" s="365"/>
      <c r="E6461" s="104"/>
      <c r="F6461" s="279"/>
      <c r="G6461" s="353"/>
    </row>
    <row r="6462" spans="1:7" x14ac:dyDescent="0.2">
      <c r="A6462" s="29"/>
      <c r="B6462" s="101"/>
      <c r="C6462" s="41"/>
      <c r="D6462" s="365"/>
      <c r="E6462" s="104"/>
      <c r="F6462" s="279"/>
      <c r="G6462" s="353"/>
    </row>
    <row r="6463" spans="1:7" x14ac:dyDescent="0.2">
      <c r="A6463" s="29"/>
      <c r="B6463" s="101"/>
      <c r="C6463" s="352"/>
      <c r="D6463" s="365"/>
      <c r="E6463" s="104"/>
      <c r="F6463" s="279"/>
      <c r="G6463" s="353"/>
    </row>
    <row r="6464" spans="1:7" x14ac:dyDescent="0.2">
      <c r="A6464" s="29"/>
      <c r="B6464" s="101"/>
      <c r="C6464" s="41"/>
      <c r="D6464" s="365"/>
      <c r="E6464" s="104"/>
      <c r="F6464" s="279"/>
      <c r="G6464" s="353"/>
    </row>
    <row r="6465" spans="1:7" x14ac:dyDescent="0.2">
      <c r="A6465" s="29"/>
      <c r="B6465" s="101"/>
      <c r="C6465" s="352"/>
      <c r="D6465" s="357"/>
      <c r="E6465" s="108"/>
      <c r="F6465" s="69"/>
      <c r="G6465" s="353"/>
    </row>
    <row r="6466" spans="1:7" x14ac:dyDescent="0.2">
      <c r="A6466" s="29"/>
      <c r="B6466" s="101"/>
      <c r="C6466" s="41"/>
      <c r="D6466" s="364"/>
      <c r="E6466" s="153"/>
      <c r="F6466" s="69"/>
      <c r="G6466" s="353"/>
    </row>
    <row r="6467" spans="1:7" x14ac:dyDescent="0.2">
      <c r="A6467" s="29"/>
      <c r="B6467" s="101"/>
      <c r="C6467" s="352"/>
      <c r="D6467" s="400"/>
      <c r="E6467" s="102"/>
      <c r="F6467" s="69"/>
      <c r="G6467" s="353"/>
    </row>
    <row r="6468" spans="1:7" x14ac:dyDescent="0.2">
      <c r="A6468" s="29"/>
      <c r="B6468" s="101"/>
      <c r="C6468" s="31"/>
      <c r="D6468" s="400"/>
      <c r="E6468" s="131"/>
      <c r="F6468" s="280"/>
      <c r="G6468" s="353"/>
    </row>
    <row r="6469" spans="1:7" x14ac:dyDescent="0.2">
      <c r="A6469" s="29"/>
      <c r="B6469" s="101"/>
      <c r="C6469" s="352"/>
      <c r="D6469" s="406"/>
      <c r="E6469" s="108"/>
      <c r="F6469" s="276"/>
      <c r="G6469" s="353"/>
    </row>
    <row r="6470" spans="1:7" x14ac:dyDescent="0.2">
      <c r="A6470" s="29"/>
      <c r="B6470" s="101"/>
      <c r="C6470" s="41"/>
      <c r="D6470" s="364"/>
      <c r="E6470" s="108"/>
      <c r="F6470" s="276"/>
      <c r="G6470" s="353"/>
    </row>
    <row r="6471" spans="1:7" x14ac:dyDescent="0.2">
      <c r="A6471" s="29"/>
      <c r="B6471" s="101"/>
      <c r="C6471" s="352"/>
      <c r="D6471" s="364"/>
      <c r="E6471" s="108"/>
      <c r="F6471" s="149"/>
      <c r="G6471" s="353"/>
    </row>
    <row r="6472" spans="1:7" x14ac:dyDescent="0.2">
      <c r="A6472" s="61"/>
      <c r="B6472" s="101"/>
      <c r="C6472" s="41"/>
      <c r="D6472" s="364"/>
      <c r="E6472" s="108"/>
      <c r="F6472" s="149"/>
      <c r="G6472" s="353"/>
    </row>
    <row r="6473" spans="1:7" ht="13.5" thickBot="1" x14ac:dyDescent="0.25">
      <c r="A6473" s="212"/>
      <c r="B6473" s="132"/>
      <c r="C6473" s="115"/>
      <c r="D6473" s="115"/>
      <c r="E6473" s="132"/>
      <c r="F6473" s="49" t="s">
        <v>15</v>
      </c>
      <c r="G6473" s="213">
        <f>SUM(G6439:G6472)</f>
        <v>44000</v>
      </c>
    </row>
    <row r="6474" spans="1:7" ht="13.5" thickTop="1" x14ac:dyDescent="0.2">
      <c r="A6474" s="1149" t="s">
        <v>4746</v>
      </c>
      <c r="B6474" s="1150"/>
      <c r="C6474" s="1150"/>
      <c r="D6474" s="1150"/>
      <c r="E6474" s="1150"/>
      <c r="F6474" s="1150"/>
      <c r="G6474" s="1151"/>
    </row>
    <row r="6475" spans="1:7" ht="13.5" thickBot="1" x14ac:dyDescent="0.25">
      <c r="A6475" s="52"/>
      <c r="B6475" s="103"/>
      <c r="C6475" s="355" t="s">
        <v>4747</v>
      </c>
      <c r="D6475" s="54"/>
      <c r="E6475" s="103"/>
      <c r="F6475" s="55"/>
      <c r="G6475" s="56"/>
    </row>
    <row r="6476" spans="1:7" ht="13.5" thickTop="1" x14ac:dyDescent="0.2">
      <c r="A6476" s="1130"/>
      <c r="B6476" s="1131"/>
      <c r="C6476" s="1131"/>
      <c r="D6476" s="57" t="s">
        <v>11</v>
      </c>
      <c r="E6476" s="1132" t="s">
        <v>12</v>
      </c>
      <c r="F6476" s="1132"/>
      <c r="G6476" s="1133"/>
    </row>
    <row r="6477" spans="1:7" x14ac:dyDescent="0.2">
      <c r="A6477" s="1134" t="s">
        <v>17</v>
      </c>
      <c r="B6477" s="1135"/>
      <c r="C6477" s="1135"/>
      <c r="D6477" s="39"/>
      <c r="E6477" s="1136"/>
      <c r="F6477" s="1137"/>
      <c r="G6477" s="1138"/>
    </row>
    <row r="6478" spans="1:7" x14ac:dyDescent="0.2">
      <c r="A6478" s="1134" t="s">
        <v>38</v>
      </c>
      <c r="B6478" s="1135"/>
      <c r="C6478" s="1135"/>
      <c r="D6478" s="73" t="s">
        <v>478</v>
      </c>
      <c r="E6478" s="1139" t="s">
        <v>142</v>
      </c>
      <c r="F6478" s="1139"/>
      <c r="G6478" s="1140"/>
    </row>
    <row r="6479" spans="1:7" ht="13.5" thickBot="1" x14ac:dyDescent="0.25">
      <c r="A6479" s="1141" t="s">
        <v>39</v>
      </c>
      <c r="B6479" s="1142"/>
      <c r="C6479" s="1142"/>
      <c r="D6479" s="91" t="s">
        <v>479</v>
      </c>
      <c r="E6479" s="1143" t="s">
        <v>0</v>
      </c>
      <c r="F6479" s="1143"/>
      <c r="G6479" s="1144"/>
    </row>
    <row r="6480" spans="1:7" ht="16.5" x14ac:dyDescent="0.25">
      <c r="A6480" s="1152" t="s">
        <v>29</v>
      </c>
      <c r="B6480" s="1153"/>
      <c r="C6480" s="1153"/>
      <c r="D6480" s="1153"/>
      <c r="E6480" s="1153"/>
      <c r="F6480" s="1153"/>
      <c r="G6480" s="1154"/>
    </row>
    <row r="6481" spans="1:7" x14ac:dyDescent="0.2">
      <c r="A6481" s="1155" t="s">
        <v>48</v>
      </c>
      <c r="B6481" s="1156"/>
      <c r="C6481" s="1156"/>
      <c r="D6481" s="1156"/>
      <c r="E6481" s="1156"/>
      <c r="F6481" s="1156"/>
      <c r="G6481" s="1157"/>
    </row>
    <row r="6482" spans="1:7" x14ac:dyDescent="0.2">
      <c r="A6482" s="1158" t="s">
        <v>49</v>
      </c>
      <c r="B6482" s="1159"/>
      <c r="C6482" s="1159"/>
      <c r="D6482" s="1159"/>
      <c r="E6482" s="1159"/>
      <c r="F6482" s="1159"/>
      <c r="G6482" s="1160"/>
    </row>
    <row r="6483" spans="1:7" x14ac:dyDescent="0.2">
      <c r="A6483" s="6"/>
      <c r="B6483" s="99"/>
      <c r="C6483" s="8"/>
      <c r="D6483" s="9"/>
      <c r="E6483" s="99"/>
      <c r="F6483" s="10"/>
      <c r="G6483" s="11" t="s">
        <v>20</v>
      </c>
    </row>
    <row r="6484" spans="1:7" x14ac:dyDescent="0.2">
      <c r="A6484" s="12" t="s">
        <v>1</v>
      </c>
      <c r="B6484" s="13"/>
      <c r="C6484" s="14" t="s">
        <v>36</v>
      </c>
      <c r="D6484" s="13"/>
      <c r="E6484" s="343" t="s">
        <v>4630</v>
      </c>
      <c r="F6484" s="98"/>
      <c r="G6484" s="344" t="s">
        <v>4632</v>
      </c>
    </row>
    <row r="6485" spans="1:7" x14ac:dyDescent="0.2">
      <c r="A6485" s="17" t="s">
        <v>8</v>
      </c>
      <c r="B6485" s="100"/>
      <c r="C6485" s="19"/>
      <c r="D6485" s="4"/>
      <c r="E6485" s="1145"/>
      <c r="F6485" s="1146"/>
      <c r="G6485" s="20"/>
    </row>
    <row r="6486" spans="1:7" x14ac:dyDescent="0.2">
      <c r="A6486" s="21" t="s">
        <v>37</v>
      </c>
      <c r="B6486" s="22"/>
      <c r="C6486" s="22"/>
      <c r="D6486" s="22"/>
      <c r="E6486" s="23" t="s">
        <v>46</v>
      </c>
      <c r="F6486" s="24"/>
      <c r="G6486" s="20" t="s">
        <v>50</v>
      </c>
    </row>
    <row r="6487" spans="1:7" x14ac:dyDescent="0.2">
      <c r="A6487" s="6"/>
      <c r="B6487" s="99"/>
      <c r="C6487" s="8"/>
      <c r="D6487" s="8"/>
      <c r="E6487" s="1147"/>
      <c r="F6487" s="1148"/>
      <c r="G6487" s="25"/>
    </row>
    <row r="6488" spans="1:7" ht="26.25" thickBot="1" x14ac:dyDescent="0.25">
      <c r="A6488" s="210" t="s">
        <v>47</v>
      </c>
      <c r="B6488" s="28" t="s">
        <v>23</v>
      </c>
      <c r="C6488" s="28" t="s">
        <v>34</v>
      </c>
      <c r="D6488" s="110" t="s">
        <v>53</v>
      </c>
      <c r="E6488" s="114" t="s">
        <v>54</v>
      </c>
      <c r="F6488" s="111" t="s">
        <v>55</v>
      </c>
      <c r="G6488" s="112" t="s">
        <v>35</v>
      </c>
    </row>
    <row r="6489" spans="1:7" ht="13.5" thickTop="1" x14ac:dyDescent="0.2">
      <c r="A6489" s="29">
        <v>1</v>
      </c>
      <c r="B6489" s="793"/>
      <c r="C6489" s="656" t="s">
        <v>149</v>
      </c>
      <c r="D6489" s="357" t="s">
        <v>4754</v>
      </c>
      <c r="E6489" s="962">
        <v>40</v>
      </c>
      <c r="F6489" s="659">
        <v>200</v>
      </c>
      <c r="G6489" s="353">
        <f>F6489*E6489</f>
        <v>8000</v>
      </c>
    </row>
    <row r="6490" spans="1:7" x14ac:dyDescent="0.2">
      <c r="A6490" s="345">
        <v>2</v>
      </c>
      <c r="B6490" s="105"/>
      <c r="C6490" s="352" t="s">
        <v>149</v>
      </c>
      <c r="D6490" s="357" t="s">
        <v>2782</v>
      </c>
      <c r="E6490" s="102">
        <v>40</v>
      </c>
      <c r="F6490" s="128">
        <v>350</v>
      </c>
      <c r="G6490" s="353">
        <f t="shared" ref="G6490" si="89">F6490*E6490</f>
        <v>14000</v>
      </c>
    </row>
    <row r="6491" spans="1:7" x14ac:dyDescent="0.2">
      <c r="A6491" s="345" t="s">
        <v>8</v>
      </c>
      <c r="B6491" s="793"/>
      <c r="C6491" s="352" t="s">
        <v>8</v>
      </c>
      <c r="D6491" s="669" t="s">
        <v>8</v>
      </c>
      <c r="E6491" s="871" t="s">
        <v>8</v>
      </c>
      <c r="F6491" s="671" t="s">
        <v>8</v>
      </c>
      <c r="G6491" s="353" t="s">
        <v>8</v>
      </c>
    </row>
    <row r="6492" spans="1:7" x14ac:dyDescent="0.2">
      <c r="A6492" s="29"/>
      <c r="B6492" s="105"/>
      <c r="C6492" s="352"/>
      <c r="D6492" s="357" t="s">
        <v>8</v>
      </c>
      <c r="E6492" s="102"/>
      <c r="F6492" s="69"/>
      <c r="G6492" s="353"/>
    </row>
    <row r="6493" spans="1:7" x14ac:dyDescent="0.2">
      <c r="A6493" s="29"/>
      <c r="B6493" s="793"/>
      <c r="C6493" s="656"/>
      <c r="D6493" s="669"/>
      <c r="E6493" s="962"/>
      <c r="F6493" s="1126"/>
      <c r="G6493" s="353"/>
    </row>
    <row r="6494" spans="1:7" x14ac:dyDescent="0.2">
      <c r="A6494" s="345"/>
      <c r="B6494" s="151"/>
      <c r="C6494" s="352"/>
      <c r="D6494" s="364"/>
      <c r="E6494" s="108"/>
      <c r="F6494" s="277"/>
      <c r="G6494" s="353"/>
    </row>
    <row r="6495" spans="1:7" x14ac:dyDescent="0.2">
      <c r="A6495" s="29"/>
      <c r="B6495" s="101"/>
      <c r="C6495" s="352"/>
      <c r="D6495" s="364"/>
      <c r="E6495" s="104"/>
      <c r="F6495" s="69"/>
      <c r="G6495" s="353"/>
    </row>
    <row r="6496" spans="1:7" x14ac:dyDescent="0.2">
      <c r="A6496" s="29"/>
      <c r="B6496" s="106"/>
      <c r="C6496" s="352"/>
      <c r="D6496" s="357"/>
      <c r="E6496" s="104"/>
      <c r="F6496" s="69"/>
      <c r="G6496" s="353"/>
    </row>
    <row r="6497" spans="1:7" x14ac:dyDescent="0.2">
      <c r="A6497" s="29"/>
      <c r="B6497" s="105"/>
      <c r="C6497" s="352"/>
      <c r="D6497" s="357"/>
      <c r="E6497" s="108"/>
      <c r="F6497" s="278"/>
      <c r="G6497" s="353"/>
    </row>
    <row r="6498" spans="1:7" x14ac:dyDescent="0.2">
      <c r="A6498" s="29"/>
      <c r="B6498" s="107"/>
      <c r="C6498" s="352"/>
      <c r="D6498" s="357"/>
      <c r="E6498" s="153"/>
      <c r="F6498" s="69"/>
      <c r="G6498" s="353"/>
    </row>
    <row r="6499" spans="1:7" x14ac:dyDescent="0.2">
      <c r="A6499" s="29"/>
      <c r="B6499" s="107"/>
      <c r="C6499" s="352"/>
      <c r="D6499" s="365"/>
      <c r="E6499" s="153"/>
      <c r="F6499" s="69"/>
      <c r="G6499" s="353"/>
    </row>
    <row r="6500" spans="1:7" x14ac:dyDescent="0.2">
      <c r="A6500" s="29"/>
      <c r="B6500" s="857"/>
      <c r="C6500" s="656"/>
      <c r="D6500" s="682"/>
      <c r="E6500" s="787"/>
      <c r="F6500" s="1126"/>
      <c r="G6500" s="353"/>
    </row>
    <row r="6501" spans="1:7" x14ac:dyDescent="0.2">
      <c r="A6501" s="29"/>
      <c r="B6501" s="101"/>
      <c r="C6501" s="352"/>
      <c r="D6501" s="365"/>
      <c r="E6501" s="108"/>
      <c r="F6501" s="432"/>
      <c r="G6501" s="353"/>
    </row>
    <row r="6502" spans="1:7" x14ac:dyDescent="0.2">
      <c r="A6502" s="29"/>
      <c r="B6502" s="101"/>
      <c r="C6502" s="352"/>
      <c r="D6502" s="364"/>
      <c r="E6502" s="153"/>
      <c r="F6502" s="69"/>
      <c r="G6502" s="353"/>
    </row>
    <row r="6503" spans="1:7" x14ac:dyDescent="0.2">
      <c r="A6503" s="29"/>
      <c r="B6503" s="106"/>
      <c r="C6503" s="352"/>
      <c r="D6503" s="365"/>
      <c r="E6503" s="104"/>
      <c r="F6503" s="279"/>
      <c r="G6503" s="353"/>
    </row>
    <row r="6504" spans="1:7" x14ac:dyDescent="0.2">
      <c r="A6504" s="29"/>
      <c r="B6504" s="105"/>
      <c r="C6504" s="352"/>
      <c r="D6504" s="400"/>
      <c r="E6504" s="104"/>
      <c r="F6504" s="279"/>
      <c r="G6504" s="353"/>
    </row>
    <row r="6505" spans="1:7" x14ac:dyDescent="0.2">
      <c r="A6505" s="29"/>
      <c r="B6505" s="105"/>
      <c r="C6505" s="352"/>
      <c r="D6505" s="365"/>
      <c r="E6505" s="104"/>
      <c r="F6505" s="279"/>
      <c r="G6505" s="353"/>
    </row>
    <row r="6506" spans="1:7" x14ac:dyDescent="0.2">
      <c r="A6506" s="29"/>
      <c r="B6506" s="101"/>
      <c r="C6506" s="352"/>
      <c r="D6506" s="365"/>
      <c r="E6506" s="104"/>
      <c r="F6506" s="279"/>
      <c r="G6506" s="353"/>
    </row>
    <row r="6507" spans="1:7" x14ac:dyDescent="0.2">
      <c r="A6507" s="29"/>
      <c r="B6507" s="101"/>
      <c r="C6507" s="352"/>
      <c r="D6507" s="357"/>
      <c r="E6507" s="104"/>
      <c r="F6507" s="279"/>
      <c r="G6507" s="353"/>
    </row>
    <row r="6508" spans="1:7" x14ac:dyDescent="0.2">
      <c r="A6508" s="29"/>
      <c r="B6508" s="101"/>
      <c r="C6508" s="352"/>
      <c r="D6508" s="357"/>
      <c r="E6508" s="104"/>
      <c r="F6508" s="279"/>
      <c r="G6508" s="353"/>
    </row>
    <row r="6509" spans="1:7" x14ac:dyDescent="0.2">
      <c r="A6509" s="29"/>
      <c r="B6509" s="646"/>
      <c r="C6509" s="656"/>
      <c r="D6509" s="669"/>
      <c r="E6509" s="649"/>
      <c r="F6509" s="789"/>
      <c r="G6509" s="353"/>
    </row>
    <row r="6510" spans="1:7" x14ac:dyDescent="0.2">
      <c r="A6510" s="29"/>
      <c r="B6510" s="101"/>
      <c r="C6510" s="352"/>
      <c r="D6510" s="365"/>
      <c r="E6510" s="104"/>
      <c r="F6510" s="279"/>
      <c r="G6510" s="353"/>
    </row>
    <row r="6511" spans="1:7" x14ac:dyDescent="0.2">
      <c r="A6511" s="29"/>
      <c r="B6511" s="101"/>
      <c r="C6511" s="352"/>
      <c r="D6511" s="365"/>
      <c r="E6511" s="104"/>
      <c r="F6511" s="279"/>
      <c r="G6511" s="353"/>
    </row>
    <row r="6512" spans="1:7" x14ac:dyDescent="0.2">
      <c r="A6512" s="29"/>
      <c r="B6512" s="101"/>
      <c r="C6512" s="41"/>
      <c r="D6512" s="365"/>
      <c r="E6512" s="104"/>
      <c r="F6512" s="279"/>
      <c r="G6512" s="353"/>
    </row>
    <row r="6513" spans="1:7" x14ac:dyDescent="0.2">
      <c r="A6513" s="29"/>
      <c r="B6513" s="101"/>
      <c r="C6513" s="352"/>
      <c r="D6513" s="365"/>
      <c r="E6513" s="104"/>
      <c r="F6513" s="279"/>
      <c r="G6513" s="353"/>
    </row>
    <row r="6514" spans="1:7" x14ac:dyDescent="0.2">
      <c r="A6514" s="29"/>
      <c r="B6514" s="101"/>
      <c r="C6514" s="41"/>
      <c r="D6514" s="365"/>
      <c r="E6514" s="104"/>
      <c r="F6514" s="279"/>
      <c r="G6514" s="353"/>
    </row>
    <row r="6515" spans="1:7" x14ac:dyDescent="0.2">
      <c r="A6515" s="29"/>
      <c r="B6515" s="101"/>
      <c r="C6515" s="352"/>
      <c r="D6515" s="357"/>
      <c r="E6515" s="108"/>
      <c r="F6515" s="69"/>
      <c r="G6515" s="353"/>
    </row>
    <row r="6516" spans="1:7" x14ac:dyDescent="0.2">
      <c r="A6516" s="29"/>
      <c r="B6516" s="101"/>
      <c r="C6516" s="41"/>
      <c r="D6516" s="364"/>
      <c r="E6516" s="153"/>
      <c r="F6516" s="69"/>
      <c r="G6516" s="353"/>
    </row>
    <row r="6517" spans="1:7" x14ac:dyDescent="0.2">
      <c r="A6517" s="29"/>
      <c r="B6517" s="101"/>
      <c r="C6517" s="352"/>
      <c r="D6517" s="400"/>
      <c r="E6517" s="102"/>
      <c r="F6517" s="69"/>
      <c r="G6517" s="353"/>
    </row>
    <row r="6518" spans="1:7" x14ac:dyDescent="0.2">
      <c r="A6518" s="29"/>
      <c r="B6518" s="101"/>
      <c r="C6518" s="31"/>
      <c r="E6518" s="131"/>
      <c r="F6518" s="280"/>
      <c r="G6518" s="353"/>
    </row>
    <row r="6519" spans="1:7" x14ac:dyDescent="0.2">
      <c r="A6519" s="29"/>
      <c r="B6519" s="101"/>
      <c r="C6519" s="352"/>
      <c r="D6519" s="406"/>
      <c r="E6519" s="108"/>
      <c r="F6519" s="276"/>
      <c r="G6519" s="353"/>
    </row>
    <row r="6520" spans="1:7" x14ac:dyDescent="0.2">
      <c r="A6520" s="29"/>
      <c r="B6520" s="101"/>
      <c r="C6520" s="41"/>
      <c r="D6520" s="364"/>
      <c r="E6520" s="108"/>
      <c r="F6520" s="276"/>
      <c r="G6520" s="353"/>
    </row>
    <row r="6521" spans="1:7" x14ac:dyDescent="0.2">
      <c r="A6521" s="29"/>
      <c r="B6521" s="101"/>
      <c r="C6521" s="352"/>
      <c r="D6521" s="364"/>
      <c r="E6521" s="108"/>
      <c r="F6521" s="149"/>
      <c r="G6521" s="353"/>
    </row>
    <row r="6522" spans="1:7" x14ac:dyDescent="0.2">
      <c r="A6522" s="61"/>
      <c r="B6522" s="101"/>
      <c r="C6522" s="41"/>
      <c r="D6522" s="364"/>
      <c r="E6522" s="108"/>
      <c r="F6522" s="149"/>
      <c r="G6522" s="353"/>
    </row>
    <row r="6523" spans="1:7" ht="13.5" thickBot="1" x14ac:dyDescent="0.25">
      <c r="A6523" s="212"/>
      <c r="B6523" s="132"/>
      <c r="C6523" s="115"/>
      <c r="D6523" s="115"/>
      <c r="E6523" s="132"/>
      <c r="F6523" s="49" t="s">
        <v>15</v>
      </c>
      <c r="G6523" s="213">
        <f>SUM(G6489:G6522)</f>
        <v>22000</v>
      </c>
    </row>
    <row r="6524" spans="1:7" ht="13.5" thickTop="1" x14ac:dyDescent="0.2">
      <c r="A6524" s="1149" t="s">
        <v>4755</v>
      </c>
      <c r="B6524" s="1150"/>
      <c r="C6524" s="1150"/>
      <c r="D6524" s="1150"/>
      <c r="E6524" s="1150"/>
      <c r="F6524" s="1150"/>
      <c r="G6524" s="1151"/>
    </row>
    <row r="6525" spans="1:7" ht="13.5" thickBot="1" x14ac:dyDescent="0.25">
      <c r="A6525" s="52"/>
      <c r="B6525" s="103"/>
      <c r="C6525" s="355" t="s">
        <v>4756</v>
      </c>
      <c r="D6525" s="54"/>
      <c r="E6525" s="103"/>
      <c r="F6525" s="55"/>
      <c r="G6525" s="56"/>
    </row>
    <row r="6526" spans="1:7" ht="13.5" thickTop="1" x14ac:dyDescent="0.2">
      <c r="A6526" s="1130"/>
      <c r="B6526" s="1131"/>
      <c r="C6526" s="1131"/>
      <c r="D6526" s="57" t="s">
        <v>11</v>
      </c>
      <c r="E6526" s="1132" t="s">
        <v>12</v>
      </c>
      <c r="F6526" s="1132"/>
      <c r="G6526" s="1133"/>
    </row>
    <row r="6527" spans="1:7" x14ac:dyDescent="0.2">
      <c r="A6527" s="1134" t="s">
        <v>17</v>
      </c>
      <c r="B6527" s="1135"/>
      <c r="C6527" s="1135"/>
      <c r="D6527" s="39"/>
      <c r="E6527" s="1136"/>
      <c r="F6527" s="1137"/>
      <c r="G6527" s="1138"/>
    </row>
    <row r="6528" spans="1:7" x14ac:dyDescent="0.2">
      <c r="A6528" s="1134" t="s">
        <v>38</v>
      </c>
      <c r="B6528" s="1135"/>
      <c r="C6528" s="1135"/>
      <c r="D6528" s="73" t="s">
        <v>478</v>
      </c>
      <c r="E6528" s="1139" t="s">
        <v>142</v>
      </c>
      <c r="F6528" s="1139"/>
      <c r="G6528" s="1140"/>
    </row>
    <row r="6529" spans="1:7" ht="13.5" thickBot="1" x14ac:dyDescent="0.25">
      <c r="A6529" s="1141" t="s">
        <v>39</v>
      </c>
      <c r="B6529" s="1142"/>
      <c r="C6529" s="1142"/>
      <c r="D6529" s="91" t="s">
        <v>479</v>
      </c>
      <c r="E6529" s="1143" t="s">
        <v>0</v>
      </c>
      <c r="F6529" s="1143"/>
      <c r="G6529" s="1144"/>
    </row>
    <row r="6530" spans="1:7" ht="16.5" x14ac:dyDescent="0.25">
      <c r="A6530" s="1152" t="s">
        <v>29</v>
      </c>
      <c r="B6530" s="1153"/>
      <c r="C6530" s="1153"/>
      <c r="D6530" s="1153"/>
      <c r="E6530" s="1153"/>
      <c r="F6530" s="1153"/>
      <c r="G6530" s="1154"/>
    </row>
    <row r="6531" spans="1:7" x14ac:dyDescent="0.2">
      <c r="A6531" s="1155" t="s">
        <v>48</v>
      </c>
      <c r="B6531" s="1156"/>
      <c r="C6531" s="1156"/>
      <c r="D6531" s="1156"/>
      <c r="E6531" s="1156"/>
      <c r="F6531" s="1156"/>
      <c r="G6531" s="1157"/>
    </row>
    <row r="6532" spans="1:7" x14ac:dyDescent="0.2">
      <c r="A6532" s="1158" t="s">
        <v>49</v>
      </c>
      <c r="B6532" s="1159"/>
      <c r="C6532" s="1159"/>
      <c r="D6532" s="1159"/>
      <c r="E6532" s="1159"/>
      <c r="F6532" s="1159"/>
      <c r="G6532" s="1160"/>
    </row>
    <row r="6533" spans="1:7" x14ac:dyDescent="0.2">
      <c r="A6533" s="6"/>
      <c r="B6533" s="99"/>
      <c r="C6533" s="8"/>
      <c r="D6533" s="9"/>
      <c r="E6533" s="99"/>
      <c r="F6533" s="10"/>
      <c r="G6533" s="11" t="s">
        <v>20</v>
      </c>
    </row>
    <row r="6534" spans="1:7" x14ac:dyDescent="0.2">
      <c r="A6534" s="12" t="s">
        <v>1</v>
      </c>
      <c r="B6534" s="13"/>
      <c r="C6534" s="14" t="s">
        <v>36</v>
      </c>
      <c r="D6534" s="13"/>
      <c r="E6534" s="343" t="s">
        <v>4630</v>
      </c>
      <c r="F6534" s="98"/>
      <c r="G6534" s="344" t="s">
        <v>4632</v>
      </c>
    </row>
    <row r="6535" spans="1:7" x14ac:dyDescent="0.2">
      <c r="A6535" s="17" t="s">
        <v>8</v>
      </c>
      <c r="B6535" s="100"/>
      <c r="C6535" s="19"/>
      <c r="D6535" s="4"/>
      <c r="E6535" s="1145"/>
      <c r="F6535" s="1146"/>
      <c r="G6535" s="20"/>
    </row>
    <row r="6536" spans="1:7" x14ac:dyDescent="0.2">
      <c r="A6536" s="21" t="s">
        <v>37</v>
      </c>
      <c r="B6536" s="22"/>
      <c r="C6536" s="22"/>
      <c r="D6536" s="22"/>
      <c r="E6536" s="23" t="s">
        <v>46</v>
      </c>
      <c r="F6536" s="24"/>
      <c r="G6536" s="20" t="s">
        <v>50</v>
      </c>
    </row>
    <row r="6537" spans="1:7" x14ac:dyDescent="0.2">
      <c r="A6537" s="6"/>
      <c r="B6537" s="99"/>
      <c r="C6537" s="8"/>
      <c r="D6537" s="8"/>
      <c r="E6537" s="1147"/>
      <c r="F6537" s="1148"/>
      <c r="G6537" s="25"/>
    </row>
    <row r="6538" spans="1:7" ht="26.25" thickBot="1" x14ac:dyDescent="0.25">
      <c r="A6538" s="210" t="s">
        <v>47</v>
      </c>
      <c r="B6538" s="28" t="s">
        <v>23</v>
      </c>
      <c r="C6538" s="28" t="s">
        <v>34</v>
      </c>
      <c r="D6538" s="110" t="s">
        <v>53</v>
      </c>
      <c r="E6538" s="114" t="s">
        <v>54</v>
      </c>
      <c r="F6538" s="111" t="s">
        <v>55</v>
      </c>
      <c r="G6538" s="112" t="s">
        <v>35</v>
      </c>
    </row>
    <row r="6539" spans="1:7" ht="13.5" thickTop="1" x14ac:dyDescent="0.2">
      <c r="A6539" s="345" t="s">
        <v>8</v>
      </c>
      <c r="B6539" s="793"/>
      <c r="C6539" s="656"/>
      <c r="D6539" s="357" t="s">
        <v>433</v>
      </c>
      <c r="E6539" s="962"/>
      <c r="F6539" s="659"/>
      <c r="G6539" s="353" t="s">
        <v>8</v>
      </c>
    </row>
    <row r="6540" spans="1:7" x14ac:dyDescent="0.2">
      <c r="A6540" s="345">
        <v>1</v>
      </c>
      <c r="B6540" s="105"/>
      <c r="C6540" s="352" t="s">
        <v>149</v>
      </c>
      <c r="D6540" s="357" t="s">
        <v>2817</v>
      </c>
      <c r="E6540" s="102">
        <v>40</v>
      </c>
      <c r="F6540" s="128">
        <v>200</v>
      </c>
      <c r="G6540" s="353">
        <f t="shared" ref="G6540:G6546" si="90">F6540*E6540</f>
        <v>8000</v>
      </c>
    </row>
    <row r="6541" spans="1:7" x14ac:dyDescent="0.2">
      <c r="A6541" s="345">
        <v>2</v>
      </c>
      <c r="B6541" s="793"/>
      <c r="C6541" s="352" t="s">
        <v>149</v>
      </c>
      <c r="D6541" s="669" t="s">
        <v>2782</v>
      </c>
      <c r="E6541" s="871">
        <v>40</v>
      </c>
      <c r="F6541" s="671">
        <v>350</v>
      </c>
      <c r="G6541" s="353">
        <f t="shared" si="90"/>
        <v>14000</v>
      </c>
    </row>
    <row r="6542" spans="1:7" x14ac:dyDescent="0.2">
      <c r="A6542" s="29">
        <v>3</v>
      </c>
      <c r="B6542" s="105"/>
      <c r="C6542" s="352" t="s">
        <v>149</v>
      </c>
      <c r="D6542" s="357" t="s">
        <v>4101</v>
      </c>
      <c r="E6542" s="102">
        <v>40</v>
      </c>
      <c r="F6542" s="69">
        <v>200</v>
      </c>
      <c r="G6542" s="353">
        <f t="shared" si="90"/>
        <v>8000</v>
      </c>
    </row>
    <row r="6543" spans="1:7" x14ac:dyDescent="0.2">
      <c r="A6543" s="29"/>
      <c r="B6543" s="793"/>
      <c r="C6543" s="656"/>
      <c r="D6543" s="669" t="s">
        <v>435</v>
      </c>
      <c r="E6543" s="962"/>
      <c r="F6543" s="1126"/>
      <c r="G6543" s="353" t="s">
        <v>8</v>
      </c>
    </row>
    <row r="6544" spans="1:7" x14ac:dyDescent="0.2">
      <c r="A6544" s="345">
        <v>4</v>
      </c>
      <c r="B6544" s="151"/>
      <c r="C6544" s="352" t="s">
        <v>149</v>
      </c>
      <c r="D6544" s="364" t="s">
        <v>2817</v>
      </c>
      <c r="E6544" s="108">
        <v>40</v>
      </c>
      <c r="F6544" s="277">
        <v>200</v>
      </c>
      <c r="G6544" s="353">
        <f t="shared" si="90"/>
        <v>8000</v>
      </c>
    </row>
    <row r="6545" spans="1:7" x14ac:dyDescent="0.2">
      <c r="A6545" s="29">
        <v>5</v>
      </c>
      <c r="B6545" s="101"/>
      <c r="C6545" s="352" t="s">
        <v>149</v>
      </c>
      <c r="D6545" s="364" t="s">
        <v>2782</v>
      </c>
      <c r="E6545" s="104">
        <v>40</v>
      </c>
      <c r="F6545" s="69">
        <v>350</v>
      </c>
      <c r="G6545" s="353">
        <f t="shared" si="90"/>
        <v>14000</v>
      </c>
    </row>
    <row r="6546" spans="1:7" x14ac:dyDescent="0.2">
      <c r="A6546" s="29">
        <v>6</v>
      </c>
      <c r="B6546" s="106"/>
      <c r="C6546" s="352" t="s">
        <v>149</v>
      </c>
      <c r="D6546" s="357" t="s">
        <v>4101</v>
      </c>
      <c r="E6546" s="104">
        <v>40</v>
      </c>
      <c r="F6546" s="432">
        <v>200</v>
      </c>
      <c r="G6546" s="353">
        <f t="shared" si="90"/>
        <v>8000</v>
      </c>
    </row>
    <row r="6547" spans="1:7" x14ac:dyDescent="0.2">
      <c r="A6547" s="29"/>
      <c r="B6547" s="105"/>
      <c r="C6547" s="352"/>
      <c r="D6547" s="357"/>
      <c r="E6547" s="108"/>
      <c r="F6547" s="623"/>
      <c r="G6547" s="353"/>
    </row>
    <row r="6548" spans="1:7" x14ac:dyDescent="0.2">
      <c r="A6548" s="29"/>
      <c r="B6548" s="107"/>
      <c r="C6548" s="352"/>
      <c r="D6548" s="357"/>
      <c r="E6548" s="153"/>
      <c r="F6548" s="69"/>
      <c r="G6548" s="353"/>
    </row>
    <row r="6549" spans="1:7" x14ac:dyDescent="0.2">
      <c r="A6549" s="29"/>
      <c r="B6549" s="107"/>
      <c r="C6549" s="352"/>
      <c r="D6549" s="365"/>
      <c r="E6549" s="153"/>
      <c r="F6549" s="69"/>
      <c r="G6549" s="353"/>
    </row>
    <row r="6550" spans="1:7" x14ac:dyDescent="0.2">
      <c r="A6550" s="29"/>
      <c r="B6550" s="857"/>
      <c r="C6550" s="656"/>
      <c r="D6550" s="682"/>
      <c r="E6550" s="787"/>
      <c r="F6550" s="1126"/>
      <c r="G6550" s="353"/>
    </row>
    <row r="6551" spans="1:7" x14ac:dyDescent="0.2">
      <c r="A6551" s="29"/>
      <c r="B6551" s="101"/>
      <c r="C6551" s="352"/>
      <c r="D6551" s="365"/>
      <c r="E6551" s="108"/>
      <c r="F6551" s="432"/>
      <c r="G6551" s="353"/>
    </row>
    <row r="6552" spans="1:7" x14ac:dyDescent="0.2">
      <c r="A6552" s="29"/>
      <c r="B6552" s="101"/>
      <c r="C6552" s="352"/>
      <c r="D6552" s="364"/>
      <c r="E6552" s="153"/>
      <c r="F6552" s="69"/>
      <c r="G6552" s="353"/>
    </row>
    <row r="6553" spans="1:7" x14ac:dyDescent="0.2">
      <c r="A6553" s="29"/>
      <c r="B6553" s="106"/>
      <c r="C6553" s="352"/>
      <c r="D6553" s="365"/>
      <c r="E6553" s="104"/>
      <c r="F6553" s="279"/>
      <c r="G6553" s="353"/>
    </row>
    <row r="6554" spans="1:7" x14ac:dyDescent="0.2">
      <c r="A6554" s="29"/>
      <c r="B6554" s="105"/>
      <c r="C6554" s="352"/>
      <c r="D6554" s="400"/>
      <c r="E6554" s="104"/>
      <c r="F6554" s="279"/>
      <c r="G6554" s="353"/>
    </row>
    <row r="6555" spans="1:7" x14ac:dyDescent="0.2">
      <c r="A6555" s="29"/>
      <c r="B6555" s="105"/>
      <c r="C6555" s="352"/>
      <c r="D6555" s="365"/>
      <c r="E6555" s="104"/>
      <c r="F6555" s="279"/>
      <c r="G6555" s="353"/>
    </row>
    <row r="6556" spans="1:7" x14ac:dyDescent="0.2">
      <c r="A6556" s="29"/>
      <c r="B6556" s="101"/>
      <c r="C6556" s="352"/>
      <c r="D6556" s="365"/>
      <c r="E6556" s="104"/>
      <c r="F6556" s="279"/>
      <c r="G6556" s="353"/>
    </row>
    <row r="6557" spans="1:7" x14ac:dyDescent="0.2">
      <c r="A6557" s="29"/>
      <c r="B6557" s="101"/>
      <c r="C6557" s="352"/>
      <c r="D6557" s="357"/>
      <c r="E6557" s="104"/>
      <c r="F6557" s="279"/>
      <c r="G6557" s="353"/>
    </row>
    <row r="6558" spans="1:7" x14ac:dyDescent="0.2">
      <c r="A6558" s="29"/>
      <c r="B6558" s="101"/>
      <c r="C6558" s="352"/>
      <c r="D6558" s="357"/>
      <c r="E6558" s="104"/>
      <c r="F6558" s="279"/>
      <c r="G6558" s="353"/>
    </row>
    <row r="6559" spans="1:7" x14ac:dyDescent="0.2">
      <c r="A6559" s="29"/>
      <c r="B6559" s="646"/>
      <c r="C6559" s="656"/>
      <c r="D6559" s="669"/>
      <c r="E6559" s="649"/>
      <c r="F6559" s="789"/>
      <c r="G6559" s="353"/>
    </row>
    <row r="6560" spans="1:7" x14ac:dyDescent="0.2">
      <c r="A6560" s="29"/>
      <c r="B6560" s="101"/>
      <c r="C6560" s="352"/>
      <c r="D6560" s="365"/>
      <c r="E6560" s="104"/>
      <c r="F6560" s="279"/>
      <c r="G6560" s="353"/>
    </row>
    <row r="6561" spans="1:7" x14ac:dyDescent="0.2">
      <c r="A6561" s="29"/>
      <c r="B6561" s="101"/>
      <c r="C6561" s="352"/>
      <c r="D6561" s="365"/>
      <c r="E6561" s="104"/>
      <c r="F6561" s="279"/>
      <c r="G6561" s="353"/>
    </row>
    <row r="6562" spans="1:7" x14ac:dyDescent="0.2">
      <c r="A6562" s="29"/>
      <c r="B6562" s="101"/>
      <c r="C6562" s="41"/>
      <c r="D6562" s="365"/>
      <c r="E6562" s="104"/>
      <c r="F6562" s="279"/>
      <c r="G6562" s="353"/>
    </row>
    <row r="6563" spans="1:7" x14ac:dyDescent="0.2">
      <c r="A6563" s="29"/>
      <c r="B6563" s="101"/>
      <c r="C6563" s="352"/>
      <c r="D6563" s="365"/>
      <c r="E6563" s="104"/>
      <c r="F6563" s="279"/>
      <c r="G6563" s="353"/>
    </row>
    <row r="6564" spans="1:7" x14ac:dyDescent="0.2">
      <c r="A6564" s="29"/>
      <c r="B6564" s="101"/>
      <c r="C6564" s="41"/>
      <c r="D6564" s="365"/>
      <c r="E6564" s="104"/>
      <c r="F6564" s="279"/>
      <c r="G6564" s="353"/>
    </row>
    <row r="6565" spans="1:7" x14ac:dyDescent="0.2">
      <c r="A6565" s="29"/>
      <c r="B6565" s="101"/>
      <c r="C6565" s="352"/>
      <c r="D6565" s="357"/>
      <c r="E6565" s="108"/>
      <c r="F6565" s="69"/>
      <c r="G6565" s="353"/>
    </row>
    <row r="6566" spans="1:7" x14ac:dyDescent="0.2">
      <c r="A6566" s="29"/>
      <c r="B6566" s="101"/>
      <c r="C6566" s="41"/>
      <c r="D6566" s="364"/>
      <c r="E6566" s="153"/>
      <c r="F6566" s="69"/>
      <c r="G6566" s="353"/>
    </row>
    <row r="6567" spans="1:7" x14ac:dyDescent="0.2">
      <c r="A6567" s="29"/>
      <c r="B6567" s="101"/>
      <c r="C6567" s="352"/>
      <c r="D6567" s="400"/>
      <c r="E6567" s="102"/>
      <c r="F6567" s="69"/>
      <c r="G6567" s="353"/>
    </row>
    <row r="6568" spans="1:7" x14ac:dyDescent="0.2">
      <c r="A6568" s="29"/>
      <c r="B6568" s="101"/>
      <c r="C6568" s="31"/>
      <c r="E6568" s="131"/>
      <c r="F6568" s="280"/>
      <c r="G6568" s="353"/>
    </row>
    <row r="6569" spans="1:7" x14ac:dyDescent="0.2">
      <c r="A6569" s="29"/>
      <c r="B6569" s="101"/>
      <c r="C6569" s="352"/>
      <c r="D6569" s="406"/>
      <c r="E6569" s="108"/>
      <c r="F6569" s="276"/>
      <c r="G6569" s="353"/>
    </row>
    <row r="6570" spans="1:7" x14ac:dyDescent="0.2">
      <c r="A6570" s="29"/>
      <c r="B6570" s="101"/>
      <c r="C6570" s="41"/>
      <c r="D6570" s="364"/>
      <c r="E6570" s="108"/>
      <c r="F6570" s="276"/>
      <c r="G6570" s="353"/>
    </row>
    <row r="6571" spans="1:7" x14ac:dyDescent="0.2">
      <c r="A6571" s="29"/>
      <c r="B6571" s="101"/>
      <c r="C6571" s="352"/>
      <c r="D6571" s="364"/>
      <c r="E6571" s="108"/>
      <c r="F6571" s="149"/>
      <c r="G6571" s="353"/>
    </row>
    <row r="6572" spans="1:7" x14ac:dyDescent="0.2">
      <c r="A6572" s="61"/>
      <c r="B6572" s="101"/>
      <c r="C6572" s="41"/>
      <c r="D6572" s="364"/>
      <c r="E6572" s="108"/>
      <c r="F6572" s="149"/>
      <c r="G6572" s="353"/>
    </row>
    <row r="6573" spans="1:7" ht="13.5" thickBot="1" x14ac:dyDescent="0.25">
      <c r="A6573" s="212"/>
      <c r="B6573" s="132"/>
      <c r="C6573" s="115"/>
      <c r="D6573" s="115"/>
      <c r="E6573" s="132"/>
      <c r="F6573" s="49" t="s">
        <v>15</v>
      </c>
      <c r="G6573" s="213">
        <f>SUM(G6539:G6572)</f>
        <v>60000</v>
      </c>
    </row>
    <row r="6574" spans="1:7" ht="13.5" thickTop="1" x14ac:dyDescent="0.2">
      <c r="A6574" s="1149" t="s">
        <v>4762</v>
      </c>
      <c r="B6574" s="1150"/>
      <c r="C6574" s="1150"/>
      <c r="D6574" s="1150"/>
      <c r="E6574" s="1150"/>
      <c r="F6574" s="1150"/>
      <c r="G6574" s="1151"/>
    </row>
    <row r="6575" spans="1:7" ht="13.5" thickBot="1" x14ac:dyDescent="0.25">
      <c r="A6575" s="52"/>
      <c r="B6575" s="103"/>
      <c r="C6575" s="355" t="s">
        <v>8</v>
      </c>
      <c r="D6575" s="54"/>
      <c r="E6575" s="103"/>
      <c r="F6575" s="55"/>
      <c r="G6575" s="56"/>
    </row>
    <row r="6576" spans="1:7" ht="13.5" thickTop="1" x14ac:dyDescent="0.2">
      <c r="A6576" s="1130"/>
      <c r="B6576" s="1131"/>
      <c r="C6576" s="1131"/>
      <c r="D6576" s="57" t="s">
        <v>11</v>
      </c>
      <c r="E6576" s="1132" t="s">
        <v>12</v>
      </c>
      <c r="F6576" s="1132"/>
      <c r="G6576" s="1133"/>
    </row>
    <row r="6577" spans="1:7" x14ac:dyDescent="0.2">
      <c r="A6577" s="1134" t="s">
        <v>17</v>
      </c>
      <c r="B6577" s="1135"/>
      <c r="C6577" s="1135"/>
      <c r="D6577" s="39"/>
      <c r="E6577" s="1136"/>
      <c r="F6577" s="1137"/>
      <c r="G6577" s="1138"/>
    </row>
    <row r="6578" spans="1:7" x14ac:dyDescent="0.2">
      <c r="A6578" s="1134" t="s">
        <v>38</v>
      </c>
      <c r="B6578" s="1135"/>
      <c r="C6578" s="1135"/>
      <c r="D6578" s="73" t="s">
        <v>478</v>
      </c>
      <c r="E6578" s="1139" t="s">
        <v>142</v>
      </c>
      <c r="F6578" s="1139"/>
      <c r="G6578" s="1140"/>
    </row>
    <row r="6579" spans="1:7" ht="13.5" thickBot="1" x14ac:dyDescent="0.25">
      <c r="A6579" s="1141" t="s">
        <v>39</v>
      </c>
      <c r="B6579" s="1142"/>
      <c r="C6579" s="1142"/>
      <c r="D6579" s="91" t="s">
        <v>479</v>
      </c>
      <c r="E6579" s="1143" t="s">
        <v>0</v>
      </c>
      <c r="F6579" s="1143"/>
      <c r="G6579" s="1144"/>
    </row>
    <row r="6580" spans="1:7" ht="16.5" x14ac:dyDescent="0.25">
      <c r="A6580" s="1152" t="s">
        <v>29</v>
      </c>
      <c r="B6580" s="1153"/>
      <c r="C6580" s="1153"/>
      <c r="D6580" s="1153"/>
      <c r="E6580" s="1153"/>
      <c r="F6580" s="1153"/>
      <c r="G6580" s="1154"/>
    </row>
    <row r="6581" spans="1:7" x14ac:dyDescent="0.2">
      <c r="A6581" s="1155" t="s">
        <v>48</v>
      </c>
      <c r="B6581" s="1156"/>
      <c r="C6581" s="1156"/>
      <c r="D6581" s="1156"/>
      <c r="E6581" s="1156"/>
      <c r="F6581" s="1156"/>
      <c r="G6581" s="1157"/>
    </row>
    <row r="6582" spans="1:7" x14ac:dyDescent="0.2">
      <c r="A6582" s="1158" t="s">
        <v>49</v>
      </c>
      <c r="B6582" s="1159"/>
      <c r="C6582" s="1159"/>
      <c r="D6582" s="1159"/>
      <c r="E6582" s="1159"/>
      <c r="F6582" s="1159"/>
      <c r="G6582" s="1160"/>
    </row>
    <row r="6583" spans="1:7" x14ac:dyDescent="0.2">
      <c r="A6583" s="6"/>
      <c r="B6583" s="99"/>
      <c r="C6583" s="8"/>
      <c r="D6583" s="9"/>
      <c r="E6583" s="99"/>
      <c r="F6583" s="10"/>
      <c r="G6583" s="11" t="s">
        <v>20</v>
      </c>
    </row>
    <row r="6584" spans="1:7" x14ac:dyDescent="0.2">
      <c r="A6584" s="12" t="s">
        <v>1</v>
      </c>
      <c r="B6584" s="13"/>
      <c r="C6584" s="14" t="s">
        <v>36</v>
      </c>
      <c r="D6584" s="13"/>
      <c r="E6584" s="343" t="s">
        <v>4630</v>
      </c>
      <c r="F6584" s="98"/>
      <c r="G6584" s="344" t="s">
        <v>4632</v>
      </c>
    </row>
    <row r="6585" spans="1:7" x14ac:dyDescent="0.2">
      <c r="A6585" s="17" t="s">
        <v>8</v>
      </c>
      <c r="B6585" s="100"/>
      <c r="C6585" s="19"/>
      <c r="D6585" s="4"/>
      <c r="E6585" s="1145"/>
      <c r="F6585" s="1146"/>
      <c r="G6585" s="20"/>
    </row>
    <row r="6586" spans="1:7" x14ac:dyDescent="0.2">
      <c r="A6586" s="21" t="s">
        <v>37</v>
      </c>
      <c r="B6586" s="22"/>
      <c r="C6586" s="22"/>
      <c r="D6586" s="22"/>
      <c r="E6586" s="23" t="s">
        <v>46</v>
      </c>
      <c r="F6586" s="24"/>
      <c r="G6586" s="20" t="s">
        <v>50</v>
      </c>
    </row>
    <row r="6587" spans="1:7" x14ac:dyDescent="0.2">
      <c r="A6587" s="6"/>
      <c r="B6587" s="99"/>
      <c r="C6587" s="8"/>
      <c r="D6587" s="8"/>
      <c r="E6587" s="1147"/>
      <c r="F6587" s="1148"/>
      <c r="G6587" s="25"/>
    </row>
    <row r="6588" spans="1:7" ht="26.25" thickBot="1" x14ac:dyDescent="0.25">
      <c r="A6588" s="210" t="s">
        <v>47</v>
      </c>
      <c r="B6588" s="28" t="s">
        <v>23</v>
      </c>
      <c r="C6588" s="28" t="s">
        <v>34</v>
      </c>
      <c r="D6588" s="110" t="s">
        <v>53</v>
      </c>
      <c r="E6588" s="114" t="s">
        <v>54</v>
      </c>
      <c r="F6588" s="111" t="s">
        <v>55</v>
      </c>
      <c r="G6588" s="112" t="s">
        <v>35</v>
      </c>
    </row>
    <row r="6589" spans="1:7" ht="13.5" thickTop="1" x14ac:dyDescent="0.2">
      <c r="A6589" s="345">
        <v>1</v>
      </c>
      <c r="B6589" s="105"/>
      <c r="C6589" s="352" t="s">
        <v>149</v>
      </c>
      <c r="D6589" s="357" t="s">
        <v>4763</v>
      </c>
      <c r="E6589" s="102">
        <v>50</v>
      </c>
      <c r="F6589" s="128">
        <v>200</v>
      </c>
      <c r="G6589" s="353">
        <f t="shared" ref="G6589:G6590" si="91">F6589*E6589</f>
        <v>10000</v>
      </c>
    </row>
    <row r="6590" spans="1:7" x14ac:dyDescent="0.2">
      <c r="A6590" s="345">
        <v>2</v>
      </c>
      <c r="B6590" s="793"/>
      <c r="C6590" s="352" t="s">
        <v>149</v>
      </c>
      <c r="D6590" s="669" t="s">
        <v>2782</v>
      </c>
      <c r="E6590" s="871">
        <v>50</v>
      </c>
      <c r="F6590" s="671">
        <v>350</v>
      </c>
      <c r="G6590" s="353">
        <f t="shared" si="91"/>
        <v>17500</v>
      </c>
    </row>
    <row r="6591" spans="1:7" x14ac:dyDescent="0.2">
      <c r="A6591" s="345" t="s">
        <v>8</v>
      </c>
      <c r="B6591" s="389" t="s">
        <v>8</v>
      </c>
      <c r="C6591" s="352" t="s">
        <v>8</v>
      </c>
      <c r="D6591" s="357" t="s">
        <v>8</v>
      </c>
      <c r="E6591" s="390" t="s">
        <v>8</v>
      </c>
      <c r="F6591" s="432" t="s">
        <v>8</v>
      </c>
      <c r="G6591" s="353" t="s">
        <v>8</v>
      </c>
    </row>
    <row r="6592" spans="1:7" x14ac:dyDescent="0.2">
      <c r="A6592" s="29"/>
      <c r="B6592" s="793"/>
      <c r="C6592" s="656"/>
      <c r="D6592" s="669"/>
      <c r="E6592" s="962"/>
      <c r="F6592" s="1126"/>
      <c r="G6592" s="353"/>
    </row>
    <row r="6593" spans="1:7" x14ac:dyDescent="0.2">
      <c r="A6593" s="29"/>
      <c r="B6593" s="793"/>
      <c r="C6593" s="656"/>
      <c r="D6593" s="669"/>
      <c r="E6593" s="962"/>
      <c r="F6593" s="1126"/>
      <c r="G6593" s="353"/>
    </row>
    <row r="6594" spans="1:7" x14ac:dyDescent="0.2">
      <c r="A6594" s="345"/>
      <c r="B6594" s="151"/>
      <c r="C6594" s="352"/>
      <c r="D6594" s="364"/>
      <c r="E6594" s="108"/>
      <c r="F6594" s="277"/>
      <c r="G6594" s="353"/>
    </row>
    <row r="6595" spans="1:7" x14ac:dyDescent="0.2">
      <c r="A6595" s="29"/>
      <c r="B6595" s="101"/>
      <c r="C6595" s="352"/>
      <c r="D6595" s="364"/>
      <c r="E6595" s="104"/>
      <c r="F6595" s="69"/>
      <c r="G6595" s="353"/>
    </row>
    <row r="6596" spans="1:7" x14ac:dyDescent="0.2">
      <c r="A6596" s="29"/>
      <c r="B6596" s="106"/>
      <c r="C6596" s="352"/>
      <c r="D6596" s="357"/>
      <c r="E6596" s="104"/>
      <c r="F6596" s="432"/>
      <c r="G6596" s="353"/>
    </row>
    <row r="6597" spans="1:7" x14ac:dyDescent="0.2">
      <c r="A6597" s="29"/>
      <c r="B6597" s="105"/>
      <c r="C6597" s="352"/>
      <c r="D6597" s="357"/>
      <c r="E6597" s="108"/>
      <c r="F6597" s="623"/>
      <c r="G6597" s="353"/>
    </row>
    <row r="6598" spans="1:7" x14ac:dyDescent="0.2">
      <c r="A6598" s="29"/>
      <c r="B6598" s="107"/>
      <c r="C6598" s="352"/>
      <c r="D6598" s="357"/>
      <c r="E6598" s="153"/>
      <c r="F6598" s="69"/>
      <c r="G6598" s="353"/>
    </row>
    <row r="6599" spans="1:7" x14ac:dyDescent="0.2">
      <c r="A6599" s="29"/>
      <c r="B6599" s="107"/>
      <c r="C6599" s="352"/>
      <c r="D6599" s="365"/>
      <c r="E6599" s="153"/>
      <c r="F6599" s="69"/>
      <c r="G6599" s="353"/>
    </row>
    <row r="6600" spans="1:7" x14ac:dyDescent="0.2">
      <c r="A6600" s="29"/>
      <c r="B6600" s="857"/>
      <c r="C6600" s="656"/>
      <c r="D6600" s="682"/>
      <c r="E6600" s="787"/>
      <c r="F6600" s="1126"/>
      <c r="G6600" s="353"/>
    </row>
    <row r="6601" spans="1:7" x14ac:dyDescent="0.2">
      <c r="A6601" s="29"/>
      <c r="B6601" s="101"/>
      <c r="C6601" s="352"/>
      <c r="D6601" s="365"/>
      <c r="E6601" s="108"/>
      <c r="F6601" s="432"/>
      <c r="G6601" s="353"/>
    </row>
    <row r="6602" spans="1:7" x14ac:dyDescent="0.2">
      <c r="A6602" s="29"/>
      <c r="B6602" s="101"/>
      <c r="C6602" s="352"/>
      <c r="D6602" s="364"/>
      <c r="E6602" s="153"/>
      <c r="F6602" s="69"/>
      <c r="G6602" s="353"/>
    </row>
    <row r="6603" spans="1:7" x14ac:dyDescent="0.2">
      <c r="A6603" s="29"/>
      <c r="B6603" s="106"/>
      <c r="C6603" s="352"/>
      <c r="D6603" s="365"/>
      <c r="E6603" s="104"/>
      <c r="F6603" s="279"/>
      <c r="G6603" s="353"/>
    </row>
    <row r="6604" spans="1:7" x14ac:dyDescent="0.2">
      <c r="A6604" s="29"/>
      <c r="B6604" s="105"/>
      <c r="C6604" s="352"/>
      <c r="D6604" s="400"/>
      <c r="E6604" s="104"/>
      <c r="F6604" s="279"/>
      <c r="G6604" s="353"/>
    </row>
    <row r="6605" spans="1:7" x14ac:dyDescent="0.2">
      <c r="A6605" s="29"/>
      <c r="B6605" s="105"/>
      <c r="C6605" s="352"/>
      <c r="D6605" s="365"/>
      <c r="E6605" s="104"/>
      <c r="F6605" s="279"/>
      <c r="G6605" s="353"/>
    </row>
    <row r="6606" spans="1:7" x14ac:dyDescent="0.2">
      <c r="A6606" s="29"/>
      <c r="B6606" s="101"/>
      <c r="C6606" s="352"/>
      <c r="D6606" s="365"/>
      <c r="E6606" s="104"/>
      <c r="F6606" s="279"/>
      <c r="G6606" s="353"/>
    </row>
    <row r="6607" spans="1:7" x14ac:dyDescent="0.2">
      <c r="A6607" s="29"/>
      <c r="B6607" s="101"/>
      <c r="C6607" s="352"/>
      <c r="D6607" s="357"/>
      <c r="E6607" s="104"/>
      <c r="F6607" s="279"/>
      <c r="G6607" s="353"/>
    </row>
    <row r="6608" spans="1:7" x14ac:dyDescent="0.2">
      <c r="A6608" s="29"/>
      <c r="B6608" s="101"/>
      <c r="C6608" s="352"/>
      <c r="D6608" s="357"/>
      <c r="E6608" s="104"/>
      <c r="F6608" s="279"/>
      <c r="G6608" s="353"/>
    </row>
    <row r="6609" spans="1:7" x14ac:dyDescent="0.2">
      <c r="A6609" s="29"/>
      <c r="B6609" s="646"/>
      <c r="C6609" s="656"/>
      <c r="D6609" s="669"/>
      <c r="E6609" s="649"/>
      <c r="F6609" s="789"/>
      <c r="G6609" s="353"/>
    </row>
    <row r="6610" spans="1:7" x14ac:dyDescent="0.2">
      <c r="A6610" s="29"/>
      <c r="B6610" s="101"/>
      <c r="C6610" s="352"/>
      <c r="D6610" s="365"/>
      <c r="E6610" s="104"/>
      <c r="F6610" s="279"/>
      <c r="G6610" s="353"/>
    </row>
    <row r="6611" spans="1:7" x14ac:dyDescent="0.2">
      <c r="A6611" s="29"/>
      <c r="B6611" s="101"/>
      <c r="C6611" s="352"/>
      <c r="D6611" s="365"/>
      <c r="E6611" s="104"/>
      <c r="F6611" s="279"/>
      <c r="G6611" s="353"/>
    </row>
    <row r="6612" spans="1:7" x14ac:dyDescent="0.2">
      <c r="A6612" s="29"/>
      <c r="B6612" s="101"/>
      <c r="C6612" s="41"/>
      <c r="D6612" s="365"/>
      <c r="E6612" s="104"/>
      <c r="F6612" s="279"/>
      <c r="G6612" s="353"/>
    </row>
    <row r="6613" spans="1:7" x14ac:dyDescent="0.2">
      <c r="A6613" s="29"/>
      <c r="B6613" s="101"/>
      <c r="C6613" s="352"/>
      <c r="D6613" s="365"/>
      <c r="E6613" s="104"/>
      <c r="F6613" s="279"/>
      <c r="G6613" s="353"/>
    </row>
    <row r="6614" spans="1:7" x14ac:dyDescent="0.2">
      <c r="A6614" s="29"/>
      <c r="B6614" s="101"/>
      <c r="C6614" s="41"/>
      <c r="D6614" s="365"/>
      <c r="E6614" s="104"/>
      <c r="F6614" s="279"/>
      <c r="G6614" s="353"/>
    </row>
    <row r="6615" spans="1:7" x14ac:dyDescent="0.2">
      <c r="A6615" s="29"/>
      <c r="B6615" s="101"/>
      <c r="C6615" s="352"/>
      <c r="D6615" s="357"/>
      <c r="E6615" s="108"/>
      <c r="F6615" s="69"/>
      <c r="G6615" s="353"/>
    </row>
    <row r="6616" spans="1:7" x14ac:dyDescent="0.2">
      <c r="A6616" s="29"/>
      <c r="B6616" s="101"/>
      <c r="C6616" s="41"/>
      <c r="D6616" s="364"/>
      <c r="E6616" s="153"/>
      <c r="F6616" s="69"/>
      <c r="G6616" s="353"/>
    </row>
    <row r="6617" spans="1:7" x14ac:dyDescent="0.2">
      <c r="A6617" s="29"/>
      <c r="B6617" s="101"/>
      <c r="C6617" s="352"/>
      <c r="D6617" s="400"/>
      <c r="E6617" s="102"/>
      <c r="F6617" s="69"/>
      <c r="G6617" s="353"/>
    </row>
    <row r="6618" spans="1:7" x14ac:dyDescent="0.2">
      <c r="A6618" s="29"/>
      <c r="B6618" s="101"/>
      <c r="C6618" s="31"/>
      <c r="E6618" s="131"/>
      <c r="F6618" s="280"/>
      <c r="G6618" s="353"/>
    </row>
    <row r="6619" spans="1:7" x14ac:dyDescent="0.2">
      <c r="A6619" s="29"/>
      <c r="B6619" s="101"/>
      <c r="C6619" s="352"/>
      <c r="D6619" s="406"/>
      <c r="E6619" s="108"/>
      <c r="F6619" s="276"/>
      <c r="G6619" s="353"/>
    </row>
    <row r="6620" spans="1:7" x14ac:dyDescent="0.2">
      <c r="A6620" s="29"/>
      <c r="B6620" s="101"/>
      <c r="C6620" s="41"/>
      <c r="D6620" s="364"/>
      <c r="E6620" s="108"/>
      <c r="F6620" s="276"/>
      <c r="G6620" s="353"/>
    </row>
    <row r="6621" spans="1:7" x14ac:dyDescent="0.2">
      <c r="A6621" s="29"/>
      <c r="B6621" s="101"/>
      <c r="C6621" s="352"/>
      <c r="D6621" s="364"/>
      <c r="E6621" s="108"/>
      <c r="F6621" s="149"/>
      <c r="G6621" s="353"/>
    </row>
    <row r="6622" spans="1:7" x14ac:dyDescent="0.2">
      <c r="A6622" s="61"/>
      <c r="B6622" s="101"/>
      <c r="C6622" s="41"/>
      <c r="D6622" s="364"/>
      <c r="E6622" s="108"/>
      <c r="F6622" s="149"/>
      <c r="G6622" s="353"/>
    </row>
    <row r="6623" spans="1:7" ht="13.5" thickBot="1" x14ac:dyDescent="0.25">
      <c r="A6623" s="212"/>
      <c r="B6623" s="132"/>
      <c r="C6623" s="115"/>
      <c r="D6623" s="115"/>
      <c r="E6623" s="132"/>
      <c r="F6623" s="49" t="s">
        <v>15</v>
      </c>
      <c r="G6623" s="213">
        <f>SUM(G6589:G6622)</f>
        <v>27500</v>
      </c>
    </row>
    <row r="6624" spans="1:7" ht="13.5" thickTop="1" x14ac:dyDescent="0.2">
      <c r="A6624" s="1149" t="s">
        <v>1707</v>
      </c>
      <c r="B6624" s="1150"/>
      <c r="C6624" s="1150"/>
      <c r="D6624" s="1150"/>
      <c r="E6624" s="1150"/>
      <c r="F6624" s="1150"/>
      <c r="G6624" s="1151"/>
    </row>
    <row r="6625" spans="1:7" ht="13.5" thickBot="1" x14ac:dyDescent="0.25">
      <c r="A6625" s="52"/>
      <c r="B6625" s="103"/>
      <c r="C6625" s="355" t="s">
        <v>4764</v>
      </c>
      <c r="D6625" s="54"/>
      <c r="E6625" s="103"/>
      <c r="F6625" s="55"/>
      <c r="G6625" s="56"/>
    </row>
    <row r="6626" spans="1:7" ht="13.5" thickTop="1" x14ac:dyDescent="0.2">
      <c r="A6626" s="1130"/>
      <c r="B6626" s="1131"/>
      <c r="C6626" s="1131"/>
      <c r="D6626" s="57" t="s">
        <v>11</v>
      </c>
      <c r="E6626" s="1132" t="s">
        <v>12</v>
      </c>
      <c r="F6626" s="1132"/>
      <c r="G6626" s="1133"/>
    </row>
    <row r="6627" spans="1:7" x14ac:dyDescent="0.2">
      <c r="A6627" s="1134" t="s">
        <v>17</v>
      </c>
      <c r="B6627" s="1135"/>
      <c r="C6627" s="1135"/>
      <c r="D6627" s="39"/>
      <c r="E6627" s="1136"/>
      <c r="F6627" s="1137"/>
      <c r="G6627" s="1138"/>
    </row>
    <row r="6628" spans="1:7" x14ac:dyDescent="0.2">
      <c r="A6628" s="1134" t="s">
        <v>38</v>
      </c>
      <c r="B6628" s="1135"/>
      <c r="C6628" s="1135"/>
      <c r="D6628" s="73" t="s">
        <v>478</v>
      </c>
      <c r="E6628" s="1139" t="s">
        <v>142</v>
      </c>
      <c r="F6628" s="1139"/>
      <c r="G6628" s="1140"/>
    </row>
    <row r="6629" spans="1:7" ht="13.5" thickBot="1" x14ac:dyDescent="0.25">
      <c r="A6629" s="1141" t="s">
        <v>39</v>
      </c>
      <c r="B6629" s="1142"/>
      <c r="C6629" s="1142"/>
      <c r="D6629" s="91" t="s">
        <v>479</v>
      </c>
      <c r="E6629" s="1143" t="s">
        <v>0</v>
      </c>
      <c r="F6629" s="1143"/>
      <c r="G6629" s="1144"/>
    </row>
    <row r="6630" spans="1:7" ht="16.5" x14ac:dyDescent="0.25">
      <c r="A6630" s="1152" t="s">
        <v>29</v>
      </c>
      <c r="B6630" s="1153"/>
      <c r="C6630" s="1153"/>
      <c r="D6630" s="1153"/>
      <c r="E6630" s="1153"/>
      <c r="F6630" s="1153"/>
      <c r="G6630" s="1154"/>
    </row>
    <row r="6631" spans="1:7" x14ac:dyDescent="0.2">
      <c r="A6631" s="1155" t="s">
        <v>48</v>
      </c>
      <c r="B6631" s="1156"/>
      <c r="C6631" s="1156"/>
      <c r="D6631" s="1156"/>
      <c r="E6631" s="1156"/>
      <c r="F6631" s="1156"/>
      <c r="G6631" s="1157"/>
    </row>
    <row r="6632" spans="1:7" x14ac:dyDescent="0.2">
      <c r="A6632" s="1158" t="s">
        <v>49</v>
      </c>
      <c r="B6632" s="1159"/>
      <c r="C6632" s="1159"/>
      <c r="D6632" s="1159"/>
      <c r="E6632" s="1159"/>
      <c r="F6632" s="1159"/>
      <c r="G6632" s="1160"/>
    </row>
    <row r="6633" spans="1:7" x14ac:dyDescent="0.2">
      <c r="A6633" s="6"/>
      <c r="B6633" s="99"/>
      <c r="C6633" s="8"/>
      <c r="D6633" s="9"/>
      <c r="E6633" s="99"/>
      <c r="F6633" s="10"/>
      <c r="G6633" s="11" t="s">
        <v>20</v>
      </c>
    </row>
    <row r="6634" spans="1:7" x14ac:dyDescent="0.2">
      <c r="A6634" s="12" t="s">
        <v>1</v>
      </c>
      <c r="B6634" s="13"/>
      <c r="C6634" s="14" t="s">
        <v>36</v>
      </c>
      <c r="D6634" s="13"/>
      <c r="E6634" s="343" t="s">
        <v>4630</v>
      </c>
      <c r="F6634" s="98"/>
      <c r="G6634" s="344" t="s">
        <v>4632</v>
      </c>
    </row>
    <row r="6635" spans="1:7" x14ac:dyDescent="0.2">
      <c r="A6635" s="17" t="s">
        <v>8</v>
      </c>
      <c r="B6635" s="100"/>
      <c r="C6635" s="19"/>
      <c r="D6635" s="4"/>
      <c r="E6635" s="1145"/>
      <c r="F6635" s="1146"/>
      <c r="G6635" s="20"/>
    </row>
    <row r="6636" spans="1:7" x14ac:dyDescent="0.2">
      <c r="A6636" s="21" t="s">
        <v>37</v>
      </c>
      <c r="B6636" s="22"/>
      <c r="C6636" s="22"/>
      <c r="D6636" s="22"/>
      <c r="E6636" s="23" t="s">
        <v>46</v>
      </c>
      <c r="F6636" s="24"/>
      <c r="G6636" s="20" t="s">
        <v>50</v>
      </c>
    </row>
    <row r="6637" spans="1:7" x14ac:dyDescent="0.2">
      <c r="A6637" s="6"/>
      <c r="B6637" s="99"/>
      <c r="C6637" s="8"/>
      <c r="D6637" s="8"/>
      <c r="E6637" s="1147"/>
      <c r="F6637" s="1148"/>
      <c r="G6637" s="25"/>
    </row>
    <row r="6638" spans="1:7" ht="26.25" thickBot="1" x14ac:dyDescent="0.25">
      <c r="A6638" s="210" t="s">
        <v>47</v>
      </c>
      <c r="B6638" s="28" t="s">
        <v>23</v>
      </c>
      <c r="C6638" s="28" t="s">
        <v>34</v>
      </c>
      <c r="D6638" s="110" t="s">
        <v>53</v>
      </c>
      <c r="E6638" s="114" t="s">
        <v>54</v>
      </c>
      <c r="F6638" s="111" t="s">
        <v>55</v>
      </c>
      <c r="G6638" s="112" t="s">
        <v>35</v>
      </c>
    </row>
    <row r="6639" spans="1:7" ht="13.5" thickTop="1" x14ac:dyDescent="0.2">
      <c r="A6639" s="345"/>
      <c r="B6639" s="105"/>
      <c r="C6639" s="352"/>
      <c r="D6639" s="357" t="s">
        <v>433</v>
      </c>
      <c r="E6639" s="102"/>
      <c r="F6639" s="128"/>
      <c r="G6639" s="353" t="s">
        <v>8</v>
      </c>
    </row>
    <row r="6640" spans="1:7" x14ac:dyDescent="0.2">
      <c r="A6640" s="345">
        <v>1</v>
      </c>
      <c r="B6640" s="793"/>
      <c r="C6640" s="352" t="s">
        <v>149</v>
      </c>
      <c r="D6640" s="669" t="s">
        <v>4769</v>
      </c>
      <c r="E6640" s="871">
        <v>25</v>
      </c>
      <c r="F6640" s="671">
        <v>200</v>
      </c>
      <c r="G6640" s="353">
        <f t="shared" ref="G6640:G6647" si="92">F6640*E6640</f>
        <v>5000</v>
      </c>
    </row>
    <row r="6641" spans="1:7" x14ac:dyDescent="0.2">
      <c r="A6641" s="345"/>
      <c r="B6641" s="389"/>
      <c r="C6641" s="352"/>
      <c r="D6641" s="357" t="s">
        <v>542</v>
      </c>
      <c r="E6641" s="390"/>
      <c r="F6641" s="432"/>
      <c r="G6641" s="353"/>
    </row>
    <row r="6642" spans="1:7" x14ac:dyDescent="0.2">
      <c r="A6642" s="29">
        <v>2</v>
      </c>
      <c r="B6642" s="793"/>
      <c r="C6642" s="656" t="s">
        <v>149</v>
      </c>
      <c r="D6642" s="669" t="s">
        <v>2782</v>
      </c>
      <c r="E6642" s="962">
        <v>25</v>
      </c>
      <c r="F6642" s="1126">
        <v>350</v>
      </c>
      <c r="G6642" s="353">
        <f t="shared" si="92"/>
        <v>8750</v>
      </c>
    </row>
    <row r="6643" spans="1:7" x14ac:dyDescent="0.2">
      <c r="A6643" s="29">
        <v>3</v>
      </c>
      <c r="B6643" s="793"/>
      <c r="C6643" s="656" t="s">
        <v>149</v>
      </c>
      <c r="D6643" s="669" t="s">
        <v>4647</v>
      </c>
      <c r="E6643" s="962">
        <v>25</v>
      </c>
      <c r="F6643" s="1126">
        <v>200</v>
      </c>
      <c r="G6643" s="353">
        <f t="shared" si="92"/>
        <v>5000</v>
      </c>
    </row>
    <row r="6644" spans="1:7" x14ac:dyDescent="0.2">
      <c r="A6644" s="345"/>
      <c r="B6644" s="151"/>
      <c r="C6644" s="352"/>
      <c r="D6644" s="364" t="s">
        <v>435</v>
      </c>
      <c r="E6644" s="108"/>
      <c r="F6644" s="277"/>
      <c r="G6644" s="353" t="s">
        <v>8</v>
      </c>
    </row>
    <row r="6645" spans="1:7" x14ac:dyDescent="0.2">
      <c r="A6645" s="29">
        <v>4</v>
      </c>
      <c r="B6645" s="101"/>
      <c r="C6645" s="352" t="s">
        <v>149</v>
      </c>
      <c r="D6645" s="364" t="s">
        <v>3433</v>
      </c>
      <c r="E6645" s="104">
        <v>25</v>
      </c>
      <c r="F6645" s="69">
        <v>200</v>
      </c>
      <c r="G6645" s="353">
        <f t="shared" si="92"/>
        <v>5000</v>
      </c>
    </row>
    <row r="6646" spans="1:7" x14ac:dyDescent="0.2">
      <c r="A6646" s="29">
        <v>5</v>
      </c>
      <c r="B6646" s="106"/>
      <c r="C6646" s="352" t="s">
        <v>149</v>
      </c>
      <c r="D6646" s="357" t="s">
        <v>2782</v>
      </c>
      <c r="E6646" s="104">
        <v>25</v>
      </c>
      <c r="F6646" s="432">
        <v>350</v>
      </c>
      <c r="G6646" s="353">
        <f t="shared" si="92"/>
        <v>8750</v>
      </c>
    </row>
    <row r="6647" spans="1:7" x14ac:dyDescent="0.2">
      <c r="A6647" s="29">
        <v>6</v>
      </c>
      <c r="B6647" s="105"/>
      <c r="C6647" s="352" t="s">
        <v>149</v>
      </c>
      <c r="D6647" s="357" t="s">
        <v>4647</v>
      </c>
      <c r="E6647" s="108">
        <v>25</v>
      </c>
      <c r="F6647" s="623">
        <v>200</v>
      </c>
      <c r="G6647" s="353">
        <f t="shared" si="92"/>
        <v>5000</v>
      </c>
    </row>
    <row r="6648" spans="1:7" x14ac:dyDescent="0.2">
      <c r="A6648" s="29"/>
      <c r="B6648" s="107"/>
      <c r="C6648" s="352"/>
      <c r="D6648" s="357"/>
      <c r="E6648" s="153"/>
      <c r="F6648" s="69"/>
      <c r="G6648" s="353"/>
    </row>
    <row r="6649" spans="1:7" x14ac:dyDescent="0.2">
      <c r="A6649" s="29"/>
      <c r="B6649" s="107"/>
      <c r="C6649" s="352"/>
      <c r="D6649" s="365"/>
      <c r="E6649" s="153"/>
      <c r="F6649" s="69"/>
      <c r="G6649" s="353"/>
    </row>
    <row r="6650" spans="1:7" x14ac:dyDescent="0.2">
      <c r="A6650" s="29"/>
      <c r="B6650" s="857"/>
      <c r="C6650" s="656"/>
      <c r="D6650" s="682"/>
      <c r="E6650" s="787"/>
      <c r="F6650" s="1126"/>
      <c r="G6650" s="353"/>
    </row>
    <row r="6651" spans="1:7" x14ac:dyDescent="0.2">
      <c r="A6651" s="29"/>
      <c r="B6651" s="101"/>
      <c r="C6651" s="352"/>
      <c r="D6651" s="365"/>
      <c r="E6651" s="108"/>
      <c r="F6651" s="432"/>
      <c r="G6651" s="353"/>
    </row>
    <row r="6652" spans="1:7" x14ac:dyDescent="0.2">
      <c r="A6652" s="29"/>
      <c r="B6652" s="101"/>
      <c r="C6652" s="352"/>
      <c r="D6652" s="364"/>
      <c r="E6652" s="153"/>
      <c r="F6652" s="69"/>
      <c r="G6652" s="353"/>
    </row>
    <row r="6653" spans="1:7" x14ac:dyDescent="0.2">
      <c r="A6653" s="29"/>
      <c r="B6653" s="106"/>
      <c r="C6653" s="352"/>
      <c r="D6653" s="365"/>
      <c r="E6653" s="104"/>
      <c r="F6653" s="279"/>
      <c r="G6653" s="353"/>
    </row>
    <row r="6654" spans="1:7" x14ac:dyDescent="0.2">
      <c r="A6654" s="29"/>
      <c r="B6654" s="105"/>
      <c r="C6654" s="352"/>
      <c r="D6654" s="400"/>
      <c r="E6654" s="104"/>
      <c r="F6654" s="279"/>
      <c r="G6654" s="353"/>
    </row>
    <row r="6655" spans="1:7" x14ac:dyDescent="0.2">
      <c r="A6655" s="29"/>
      <c r="B6655" s="105"/>
      <c r="C6655" s="352"/>
      <c r="D6655" s="365"/>
      <c r="E6655" s="104"/>
      <c r="F6655" s="279"/>
      <c r="G6655" s="353"/>
    </row>
    <row r="6656" spans="1:7" x14ac:dyDescent="0.2">
      <c r="A6656" s="29"/>
      <c r="B6656" s="101"/>
      <c r="C6656" s="352"/>
      <c r="D6656" s="365"/>
      <c r="E6656" s="104"/>
      <c r="F6656" s="279"/>
      <c r="G6656" s="353"/>
    </row>
    <row r="6657" spans="1:7" x14ac:dyDescent="0.2">
      <c r="A6657" s="29"/>
      <c r="B6657" s="101"/>
      <c r="C6657" s="352"/>
      <c r="D6657" s="357"/>
      <c r="E6657" s="104"/>
      <c r="F6657" s="279"/>
      <c r="G6657" s="353"/>
    </row>
    <row r="6658" spans="1:7" x14ac:dyDescent="0.2">
      <c r="A6658" s="29"/>
      <c r="B6658" s="101"/>
      <c r="C6658" s="352"/>
      <c r="D6658" s="357"/>
      <c r="E6658" s="104"/>
      <c r="F6658" s="279"/>
      <c r="G6658" s="353"/>
    </row>
    <row r="6659" spans="1:7" x14ac:dyDescent="0.2">
      <c r="A6659" s="29"/>
      <c r="B6659" s="646"/>
      <c r="C6659" s="656"/>
      <c r="D6659" s="669"/>
      <c r="E6659" s="649"/>
      <c r="F6659" s="789"/>
      <c r="G6659" s="353"/>
    </row>
    <row r="6660" spans="1:7" x14ac:dyDescent="0.2">
      <c r="A6660" s="29"/>
      <c r="B6660" s="101"/>
      <c r="C6660" s="352"/>
      <c r="D6660" s="365"/>
      <c r="E6660" s="104"/>
      <c r="F6660" s="279"/>
      <c r="G6660" s="353"/>
    </row>
    <row r="6661" spans="1:7" x14ac:dyDescent="0.2">
      <c r="A6661" s="29"/>
      <c r="B6661" s="101"/>
      <c r="C6661" s="352"/>
      <c r="D6661" s="365"/>
      <c r="E6661" s="104"/>
      <c r="F6661" s="279"/>
      <c r="G6661" s="353"/>
    </row>
    <row r="6662" spans="1:7" x14ac:dyDescent="0.2">
      <c r="A6662" s="29"/>
      <c r="B6662" s="101"/>
      <c r="C6662" s="41"/>
      <c r="D6662" s="365"/>
      <c r="E6662" s="104"/>
      <c r="F6662" s="279"/>
      <c r="G6662" s="353"/>
    </row>
    <row r="6663" spans="1:7" x14ac:dyDescent="0.2">
      <c r="A6663" s="29"/>
      <c r="B6663" s="101"/>
      <c r="C6663" s="352"/>
      <c r="D6663" s="365"/>
      <c r="E6663" s="104"/>
      <c r="F6663" s="279"/>
      <c r="G6663" s="353"/>
    </row>
    <row r="6664" spans="1:7" x14ac:dyDescent="0.2">
      <c r="A6664" s="29"/>
      <c r="B6664" s="101"/>
      <c r="C6664" s="41"/>
      <c r="D6664" s="365"/>
      <c r="E6664" s="104"/>
      <c r="F6664" s="279"/>
      <c r="G6664" s="353"/>
    </row>
    <row r="6665" spans="1:7" x14ac:dyDescent="0.2">
      <c r="A6665" s="29"/>
      <c r="B6665" s="101"/>
      <c r="C6665" s="352"/>
      <c r="D6665" s="357"/>
      <c r="E6665" s="108"/>
      <c r="F6665" s="69"/>
      <c r="G6665" s="353"/>
    </row>
    <row r="6666" spans="1:7" x14ac:dyDescent="0.2">
      <c r="A6666" s="29"/>
      <c r="B6666" s="101"/>
      <c r="C6666" s="41"/>
      <c r="D6666" s="364"/>
      <c r="E6666" s="153"/>
      <c r="F6666" s="69"/>
      <c r="G6666" s="353"/>
    </row>
    <row r="6667" spans="1:7" x14ac:dyDescent="0.2">
      <c r="A6667" s="29"/>
      <c r="B6667" s="101"/>
      <c r="C6667" s="352"/>
      <c r="D6667" s="400"/>
      <c r="E6667" s="102"/>
      <c r="F6667" s="69"/>
      <c r="G6667" s="353"/>
    </row>
    <row r="6668" spans="1:7" x14ac:dyDescent="0.2">
      <c r="A6668" s="29"/>
      <c r="B6668" s="101"/>
      <c r="C6668" s="31"/>
      <c r="E6668" s="131"/>
      <c r="F6668" s="280"/>
      <c r="G6668" s="353"/>
    </row>
    <row r="6669" spans="1:7" x14ac:dyDescent="0.2">
      <c r="A6669" s="29"/>
      <c r="B6669" s="101"/>
      <c r="C6669" s="352"/>
      <c r="D6669" s="406"/>
      <c r="E6669" s="108"/>
      <c r="F6669" s="276"/>
      <c r="G6669" s="353"/>
    </row>
    <row r="6670" spans="1:7" x14ac:dyDescent="0.2">
      <c r="A6670" s="29"/>
      <c r="B6670" s="101"/>
      <c r="C6670" s="41"/>
      <c r="D6670" s="364"/>
      <c r="E6670" s="108"/>
      <c r="F6670" s="276"/>
      <c r="G6670" s="353"/>
    </row>
    <row r="6671" spans="1:7" x14ac:dyDescent="0.2">
      <c r="A6671" s="29"/>
      <c r="B6671" s="101"/>
      <c r="C6671" s="352"/>
      <c r="D6671" s="364"/>
      <c r="E6671" s="108"/>
      <c r="F6671" s="149"/>
      <c r="G6671" s="353"/>
    </row>
    <row r="6672" spans="1:7" x14ac:dyDescent="0.2">
      <c r="A6672" s="61"/>
      <c r="B6672" s="101"/>
      <c r="C6672" s="41"/>
      <c r="D6672" s="364"/>
      <c r="E6672" s="108"/>
      <c r="F6672" s="149"/>
      <c r="G6672" s="353"/>
    </row>
    <row r="6673" spans="1:7" ht="13.5" thickBot="1" x14ac:dyDescent="0.25">
      <c r="A6673" s="212"/>
      <c r="B6673" s="132"/>
      <c r="C6673" s="115"/>
      <c r="D6673" s="115"/>
      <c r="E6673" s="132"/>
      <c r="F6673" s="49" t="s">
        <v>15</v>
      </c>
      <c r="G6673" s="213">
        <f>SUM(G6639:G6672)</f>
        <v>37500</v>
      </c>
    </row>
    <row r="6674" spans="1:7" ht="13.5" thickTop="1" x14ac:dyDescent="0.2">
      <c r="A6674" s="1149" t="s">
        <v>4770</v>
      </c>
      <c r="B6674" s="1150"/>
      <c r="C6674" s="1150"/>
      <c r="D6674" s="1150"/>
      <c r="E6674" s="1150"/>
      <c r="F6674" s="1150"/>
      <c r="G6674" s="1151"/>
    </row>
    <row r="6675" spans="1:7" ht="13.5" thickBot="1" x14ac:dyDescent="0.25">
      <c r="A6675" s="52"/>
      <c r="B6675" s="103"/>
      <c r="C6675" s="355" t="s">
        <v>4771</v>
      </c>
      <c r="D6675" s="54"/>
      <c r="E6675" s="103"/>
      <c r="F6675" s="55"/>
      <c r="G6675" s="56"/>
    </row>
    <row r="6676" spans="1:7" ht="13.5" thickTop="1" x14ac:dyDescent="0.2">
      <c r="A6676" s="1130"/>
      <c r="B6676" s="1131"/>
      <c r="C6676" s="1131"/>
      <c r="D6676" s="57" t="s">
        <v>11</v>
      </c>
      <c r="E6676" s="1132" t="s">
        <v>12</v>
      </c>
      <c r="F6676" s="1132"/>
      <c r="G6676" s="1133"/>
    </row>
    <row r="6677" spans="1:7" x14ac:dyDescent="0.2">
      <c r="A6677" s="1134" t="s">
        <v>17</v>
      </c>
      <c r="B6677" s="1135"/>
      <c r="C6677" s="1135"/>
      <c r="D6677" s="39"/>
      <c r="E6677" s="1136"/>
      <c r="F6677" s="1137"/>
      <c r="G6677" s="1138"/>
    </row>
    <row r="6678" spans="1:7" x14ac:dyDescent="0.2">
      <c r="A6678" s="1134" t="s">
        <v>38</v>
      </c>
      <c r="B6678" s="1135"/>
      <c r="C6678" s="1135"/>
      <c r="D6678" s="73" t="s">
        <v>478</v>
      </c>
      <c r="E6678" s="1139" t="s">
        <v>142</v>
      </c>
      <c r="F6678" s="1139"/>
      <c r="G6678" s="1140"/>
    </row>
    <row r="6679" spans="1:7" ht="13.5" thickBot="1" x14ac:dyDescent="0.25">
      <c r="A6679" s="1141" t="s">
        <v>39</v>
      </c>
      <c r="B6679" s="1142"/>
      <c r="C6679" s="1142"/>
      <c r="D6679" s="91" t="s">
        <v>479</v>
      </c>
      <c r="E6679" s="1143" t="s">
        <v>0</v>
      </c>
      <c r="F6679" s="1143"/>
      <c r="G6679" s="1144"/>
    </row>
    <row r="6680" spans="1:7" ht="16.5" x14ac:dyDescent="0.25">
      <c r="A6680" s="1152" t="s">
        <v>29</v>
      </c>
      <c r="B6680" s="1153"/>
      <c r="C6680" s="1153"/>
      <c r="D6680" s="1153"/>
      <c r="E6680" s="1153"/>
      <c r="F6680" s="1153"/>
      <c r="G6680" s="1154"/>
    </row>
    <row r="6681" spans="1:7" x14ac:dyDescent="0.2">
      <c r="A6681" s="1155" t="s">
        <v>48</v>
      </c>
      <c r="B6681" s="1156"/>
      <c r="C6681" s="1156"/>
      <c r="D6681" s="1156"/>
      <c r="E6681" s="1156"/>
      <c r="F6681" s="1156"/>
      <c r="G6681" s="1157"/>
    </row>
    <row r="6682" spans="1:7" x14ac:dyDescent="0.2">
      <c r="A6682" s="1158" t="s">
        <v>49</v>
      </c>
      <c r="B6682" s="1159"/>
      <c r="C6682" s="1159"/>
      <c r="D6682" s="1159"/>
      <c r="E6682" s="1159"/>
      <c r="F6682" s="1159"/>
      <c r="G6682" s="1160"/>
    </row>
    <row r="6683" spans="1:7" x14ac:dyDescent="0.2">
      <c r="A6683" s="6"/>
      <c r="B6683" s="99"/>
      <c r="C6683" s="8"/>
      <c r="D6683" s="9"/>
      <c r="E6683" s="99"/>
      <c r="F6683" s="10"/>
      <c r="G6683" s="11" t="s">
        <v>20</v>
      </c>
    </row>
    <row r="6684" spans="1:7" x14ac:dyDescent="0.2">
      <c r="A6684" s="12" t="s">
        <v>1</v>
      </c>
      <c r="B6684" s="13"/>
      <c r="C6684" s="14" t="s">
        <v>36</v>
      </c>
      <c r="D6684" s="13"/>
      <c r="E6684" s="343" t="s">
        <v>4630</v>
      </c>
      <c r="F6684" s="98"/>
      <c r="G6684" s="344" t="s">
        <v>4632</v>
      </c>
    </row>
    <row r="6685" spans="1:7" x14ac:dyDescent="0.2">
      <c r="A6685" s="17" t="s">
        <v>8</v>
      </c>
      <c r="B6685" s="100"/>
      <c r="C6685" s="19"/>
      <c r="D6685" s="4"/>
      <c r="E6685" s="1145"/>
      <c r="F6685" s="1146"/>
      <c r="G6685" s="20"/>
    </row>
    <row r="6686" spans="1:7" x14ac:dyDescent="0.2">
      <c r="A6686" s="21" t="s">
        <v>37</v>
      </c>
      <c r="B6686" s="22"/>
      <c r="C6686" s="22"/>
      <c r="D6686" s="22"/>
      <c r="E6686" s="23" t="s">
        <v>46</v>
      </c>
      <c r="F6686" s="24"/>
      <c r="G6686" s="20" t="s">
        <v>50</v>
      </c>
    </row>
    <row r="6687" spans="1:7" x14ac:dyDescent="0.2">
      <c r="A6687" s="6"/>
      <c r="B6687" s="99"/>
      <c r="C6687" s="8"/>
      <c r="D6687" s="8"/>
      <c r="E6687" s="1147"/>
      <c r="F6687" s="1148"/>
      <c r="G6687" s="25"/>
    </row>
    <row r="6688" spans="1:7" ht="26.25" thickBot="1" x14ac:dyDescent="0.25">
      <c r="A6688" s="210" t="s">
        <v>47</v>
      </c>
      <c r="B6688" s="28" t="s">
        <v>23</v>
      </c>
      <c r="C6688" s="28" t="s">
        <v>34</v>
      </c>
      <c r="D6688" s="110" t="s">
        <v>53</v>
      </c>
      <c r="E6688" s="114" t="s">
        <v>54</v>
      </c>
      <c r="F6688" s="111" t="s">
        <v>55</v>
      </c>
      <c r="G6688" s="112" t="s">
        <v>35</v>
      </c>
    </row>
    <row r="6689" spans="1:7" ht="13.5" thickTop="1" x14ac:dyDescent="0.2">
      <c r="A6689" s="345">
        <v>1</v>
      </c>
      <c r="B6689" s="793"/>
      <c r="C6689" s="352" t="s">
        <v>149</v>
      </c>
      <c r="D6689" s="669" t="s">
        <v>4783</v>
      </c>
      <c r="E6689" s="871">
        <v>40</v>
      </c>
      <c r="F6689" s="671">
        <v>200</v>
      </c>
      <c r="G6689" s="353">
        <f t="shared" ref="G6689" si="93">F6689*E6689</f>
        <v>8000</v>
      </c>
    </row>
    <row r="6690" spans="1:7" x14ac:dyDescent="0.2">
      <c r="A6690" s="29">
        <v>2</v>
      </c>
      <c r="B6690" s="793"/>
      <c r="C6690" s="656" t="s">
        <v>149</v>
      </c>
      <c r="D6690" s="669" t="s">
        <v>2782</v>
      </c>
      <c r="E6690" s="962">
        <v>40</v>
      </c>
      <c r="F6690" s="1126">
        <v>350</v>
      </c>
      <c r="G6690" s="353">
        <f t="shared" ref="G6690" si="94">F6690*E6690</f>
        <v>14000</v>
      </c>
    </row>
    <row r="6691" spans="1:7" x14ac:dyDescent="0.2">
      <c r="A6691" s="29"/>
      <c r="B6691" s="793"/>
      <c r="C6691" s="656"/>
      <c r="D6691" s="669"/>
      <c r="E6691" s="962"/>
      <c r="F6691" s="1126"/>
      <c r="G6691" s="353"/>
    </row>
    <row r="6692" spans="1:7" x14ac:dyDescent="0.2">
      <c r="A6692" s="345"/>
      <c r="B6692" s="151"/>
      <c r="C6692" s="352"/>
      <c r="D6692" s="364"/>
      <c r="E6692" s="108"/>
      <c r="F6692" s="277"/>
      <c r="G6692" s="353"/>
    </row>
    <row r="6693" spans="1:7" x14ac:dyDescent="0.2">
      <c r="A6693" s="345"/>
      <c r="B6693" s="775"/>
      <c r="C6693" s="656"/>
      <c r="D6693" s="757"/>
      <c r="E6693" s="745"/>
      <c r="F6693" s="1128"/>
      <c r="G6693" s="353"/>
    </row>
    <row r="6694" spans="1:7" x14ac:dyDescent="0.2">
      <c r="A6694" s="345"/>
      <c r="B6694" s="775"/>
      <c r="C6694" s="656"/>
      <c r="D6694" s="757"/>
      <c r="E6694" s="745"/>
      <c r="F6694" s="1128"/>
      <c r="G6694" s="353"/>
    </row>
    <row r="6695" spans="1:7" x14ac:dyDescent="0.2">
      <c r="A6695" s="29"/>
      <c r="B6695" s="101"/>
      <c r="C6695" s="352"/>
      <c r="D6695" s="364"/>
      <c r="E6695" s="104"/>
      <c r="F6695" s="69"/>
      <c r="G6695" s="353"/>
    </row>
    <row r="6696" spans="1:7" x14ac:dyDescent="0.2">
      <c r="A6696" s="29"/>
      <c r="B6696" s="106"/>
      <c r="C6696" s="352"/>
      <c r="D6696" s="357"/>
      <c r="E6696" s="104"/>
      <c r="F6696" s="432"/>
      <c r="G6696" s="353"/>
    </row>
    <row r="6697" spans="1:7" x14ac:dyDescent="0.2">
      <c r="A6697" s="29"/>
      <c r="B6697" s="105"/>
      <c r="C6697" s="352"/>
      <c r="D6697" s="357"/>
      <c r="E6697" s="108"/>
      <c r="F6697" s="623"/>
      <c r="G6697" s="353"/>
    </row>
    <row r="6698" spans="1:7" x14ac:dyDescent="0.2">
      <c r="A6698" s="29"/>
      <c r="B6698" s="107"/>
      <c r="C6698" s="352"/>
      <c r="D6698" s="357"/>
      <c r="E6698" s="153"/>
      <c r="F6698" s="69"/>
      <c r="G6698" s="353"/>
    </row>
    <row r="6699" spans="1:7" x14ac:dyDescent="0.2">
      <c r="A6699" s="29"/>
      <c r="B6699" s="107"/>
      <c r="C6699" s="352"/>
      <c r="D6699" s="365"/>
      <c r="E6699" s="153"/>
      <c r="F6699" s="69"/>
      <c r="G6699" s="353"/>
    </row>
    <row r="6700" spans="1:7" x14ac:dyDescent="0.2">
      <c r="A6700" s="29"/>
      <c r="B6700" s="857"/>
      <c r="C6700" s="656"/>
      <c r="D6700" s="682"/>
      <c r="E6700" s="787"/>
      <c r="F6700" s="1126"/>
      <c r="G6700" s="353"/>
    </row>
    <row r="6701" spans="1:7" x14ac:dyDescent="0.2">
      <c r="A6701" s="29"/>
      <c r="B6701" s="101"/>
      <c r="C6701" s="352"/>
      <c r="D6701" s="365"/>
      <c r="E6701" s="108"/>
      <c r="F6701" s="432"/>
      <c r="G6701" s="353"/>
    </row>
    <row r="6702" spans="1:7" x14ac:dyDescent="0.2">
      <c r="A6702" s="29"/>
      <c r="B6702" s="101"/>
      <c r="C6702" s="352"/>
      <c r="D6702" s="364"/>
      <c r="E6702" s="153"/>
      <c r="F6702" s="69"/>
      <c r="G6702" s="353"/>
    </row>
    <row r="6703" spans="1:7" x14ac:dyDescent="0.2">
      <c r="A6703" s="29"/>
      <c r="B6703" s="106"/>
      <c r="C6703" s="352"/>
      <c r="D6703" s="365"/>
      <c r="E6703" s="104"/>
      <c r="F6703" s="279"/>
      <c r="G6703" s="353"/>
    </row>
    <row r="6704" spans="1:7" x14ac:dyDescent="0.2">
      <c r="A6704" s="29"/>
      <c r="B6704" s="105"/>
      <c r="C6704" s="352"/>
      <c r="D6704" s="400"/>
      <c r="E6704" s="104"/>
      <c r="F6704" s="279"/>
      <c r="G6704" s="353"/>
    </row>
    <row r="6705" spans="1:7" x14ac:dyDescent="0.2">
      <c r="A6705" s="29"/>
      <c r="B6705" s="105"/>
      <c r="C6705" s="352"/>
      <c r="D6705" s="365"/>
      <c r="E6705" s="104"/>
      <c r="F6705" s="279"/>
      <c r="G6705" s="353"/>
    </row>
    <row r="6706" spans="1:7" x14ac:dyDescent="0.2">
      <c r="A6706" s="29"/>
      <c r="B6706" s="101"/>
      <c r="C6706" s="352"/>
      <c r="D6706" s="365"/>
      <c r="E6706" s="104"/>
      <c r="F6706" s="279"/>
      <c r="G6706" s="353"/>
    </row>
    <row r="6707" spans="1:7" x14ac:dyDescent="0.2">
      <c r="A6707" s="29"/>
      <c r="B6707" s="101"/>
      <c r="C6707" s="352"/>
      <c r="D6707" s="357"/>
      <c r="E6707" s="104"/>
      <c r="F6707" s="279"/>
      <c r="G6707" s="353"/>
    </row>
    <row r="6708" spans="1:7" x14ac:dyDescent="0.2">
      <c r="A6708" s="29"/>
      <c r="B6708" s="101"/>
      <c r="C6708" s="352"/>
      <c r="D6708" s="357"/>
      <c r="E6708" s="104"/>
      <c r="F6708" s="279"/>
      <c r="G6708" s="353"/>
    </row>
    <row r="6709" spans="1:7" x14ac:dyDescent="0.2">
      <c r="A6709" s="29"/>
      <c r="B6709" s="646"/>
      <c r="C6709" s="656"/>
      <c r="D6709" s="669"/>
      <c r="E6709" s="649"/>
      <c r="F6709" s="789"/>
      <c r="G6709" s="353"/>
    </row>
    <row r="6710" spans="1:7" x14ac:dyDescent="0.2">
      <c r="A6710" s="29"/>
      <c r="B6710" s="101"/>
      <c r="C6710" s="352"/>
      <c r="D6710" s="365"/>
      <c r="E6710" s="104"/>
      <c r="F6710" s="279"/>
      <c r="G6710" s="353"/>
    </row>
    <row r="6711" spans="1:7" x14ac:dyDescent="0.2">
      <c r="A6711" s="29"/>
      <c r="B6711" s="101"/>
      <c r="C6711" s="352"/>
      <c r="D6711" s="365"/>
      <c r="E6711" s="104"/>
      <c r="F6711" s="279"/>
      <c r="G6711" s="353"/>
    </row>
    <row r="6712" spans="1:7" x14ac:dyDescent="0.2">
      <c r="A6712" s="29"/>
      <c r="B6712" s="101"/>
      <c r="C6712" s="41"/>
      <c r="D6712" s="365"/>
      <c r="E6712" s="104"/>
      <c r="F6712" s="279"/>
      <c r="G6712" s="353"/>
    </row>
    <row r="6713" spans="1:7" x14ac:dyDescent="0.2">
      <c r="A6713" s="29"/>
      <c r="B6713" s="101"/>
      <c r="C6713" s="352"/>
      <c r="D6713" s="365"/>
      <c r="E6713" s="104"/>
      <c r="F6713" s="279"/>
      <c r="G6713" s="353"/>
    </row>
    <row r="6714" spans="1:7" x14ac:dyDescent="0.2">
      <c r="A6714" s="29"/>
      <c r="B6714" s="101"/>
      <c r="C6714" s="41"/>
      <c r="D6714" s="365"/>
      <c r="E6714" s="104"/>
      <c r="F6714" s="279"/>
      <c r="G6714" s="353"/>
    </row>
    <row r="6715" spans="1:7" x14ac:dyDescent="0.2">
      <c r="A6715" s="29"/>
      <c r="B6715" s="101"/>
      <c r="C6715" s="352"/>
      <c r="D6715" s="357"/>
      <c r="E6715" s="108"/>
      <c r="F6715" s="69"/>
      <c r="G6715" s="353"/>
    </row>
    <row r="6716" spans="1:7" x14ac:dyDescent="0.2">
      <c r="A6716" s="29"/>
      <c r="B6716" s="101"/>
      <c r="C6716" s="41"/>
      <c r="D6716" s="364"/>
      <c r="E6716" s="153"/>
      <c r="F6716" s="69"/>
      <c r="G6716" s="353"/>
    </row>
    <row r="6717" spans="1:7" x14ac:dyDescent="0.2">
      <c r="A6717" s="29"/>
      <c r="B6717" s="101"/>
      <c r="C6717" s="352"/>
      <c r="D6717" s="400"/>
      <c r="E6717" s="102"/>
      <c r="F6717" s="69"/>
      <c r="G6717" s="353"/>
    </row>
    <row r="6718" spans="1:7" x14ac:dyDescent="0.2">
      <c r="A6718" s="29"/>
      <c r="B6718" s="101"/>
      <c r="C6718" s="31"/>
      <c r="E6718" s="131"/>
      <c r="F6718" s="280"/>
      <c r="G6718" s="353"/>
    </row>
    <row r="6719" spans="1:7" x14ac:dyDescent="0.2">
      <c r="A6719" s="29"/>
      <c r="B6719" s="101"/>
      <c r="C6719" s="352"/>
      <c r="D6719" s="406"/>
      <c r="E6719" s="108"/>
      <c r="F6719" s="276"/>
      <c r="G6719" s="353"/>
    </row>
    <row r="6720" spans="1:7" x14ac:dyDescent="0.2">
      <c r="A6720" s="29"/>
      <c r="B6720" s="101"/>
      <c r="C6720" s="41"/>
      <c r="D6720" s="364"/>
      <c r="E6720" s="108"/>
      <c r="F6720" s="276"/>
      <c r="G6720" s="353"/>
    </row>
    <row r="6721" spans="1:7" x14ac:dyDescent="0.2">
      <c r="A6721" s="29"/>
      <c r="B6721" s="101"/>
      <c r="C6721" s="352"/>
      <c r="D6721" s="364"/>
      <c r="E6721" s="108"/>
      <c r="F6721" s="149"/>
      <c r="G6721" s="353"/>
    </row>
    <row r="6722" spans="1:7" x14ac:dyDescent="0.2">
      <c r="A6722" s="61"/>
      <c r="B6722" s="101"/>
      <c r="C6722" s="41"/>
      <c r="D6722" s="364"/>
      <c r="E6722" s="108"/>
      <c r="F6722" s="149"/>
      <c r="G6722" s="353"/>
    </row>
    <row r="6723" spans="1:7" ht="13.5" thickBot="1" x14ac:dyDescent="0.25">
      <c r="A6723" s="212"/>
      <c r="B6723" s="132"/>
      <c r="C6723" s="115"/>
      <c r="D6723" s="115"/>
      <c r="E6723" s="132"/>
      <c r="F6723" s="49" t="s">
        <v>15</v>
      </c>
      <c r="G6723" s="213">
        <f>SUM(G6689:G6722)</f>
        <v>22000</v>
      </c>
    </row>
    <row r="6724" spans="1:7" ht="13.5" thickTop="1" x14ac:dyDescent="0.2">
      <c r="A6724" s="1149" t="s">
        <v>1723</v>
      </c>
      <c r="B6724" s="1150"/>
      <c r="C6724" s="1150"/>
      <c r="D6724" s="1150"/>
      <c r="E6724" s="1150"/>
      <c r="F6724" s="1150"/>
      <c r="G6724" s="1151"/>
    </row>
    <row r="6725" spans="1:7" ht="13.5" thickBot="1" x14ac:dyDescent="0.25">
      <c r="A6725" s="52"/>
      <c r="B6725" s="103"/>
      <c r="C6725" s="355" t="s">
        <v>4784</v>
      </c>
      <c r="D6725" s="54"/>
      <c r="E6725" s="103"/>
      <c r="F6725" s="55"/>
      <c r="G6725" s="56"/>
    </row>
    <row r="6726" spans="1:7" ht="13.5" thickTop="1" x14ac:dyDescent="0.2">
      <c r="A6726" s="1130"/>
      <c r="B6726" s="1131"/>
      <c r="C6726" s="1131"/>
      <c r="D6726" s="57" t="s">
        <v>11</v>
      </c>
      <c r="E6726" s="1132" t="s">
        <v>12</v>
      </c>
      <c r="F6726" s="1132"/>
      <c r="G6726" s="1133"/>
    </row>
    <row r="6727" spans="1:7" x14ac:dyDescent="0.2">
      <c r="A6727" s="1134" t="s">
        <v>17</v>
      </c>
      <c r="B6727" s="1135"/>
      <c r="C6727" s="1135"/>
      <c r="D6727" s="39"/>
      <c r="E6727" s="1136"/>
      <c r="F6727" s="1137"/>
      <c r="G6727" s="1138"/>
    </row>
    <row r="6728" spans="1:7" x14ac:dyDescent="0.2">
      <c r="A6728" s="1134" t="s">
        <v>38</v>
      </c>
      <c r="B6728" s="1135"/>
      <c r="C6728" s="1135"/>
      <c r="D6728" s="73" t="s">
        <v>478</v>
      </c>
      <c r="E6728" s="1139" t="s">
        <v>142</v>
      </c>
      <c r="F6728" s="1139"/>
      <c r="G6728" s="1140"/>
    </row>
    <row r="6729" spans="1:7" ht="13.5" thickBot="1" x14ac:dyDescent="0.25">
      <c r="A6729" s="1141" t="s">
        <v>39</v>
      </c>
      <c r="B6729" s="1142"/>
      <c r="C6729" s="1142"/>
      <c r="D6729" s="91" t="s">
        <v>479</v>
      </c>
      <c r="E6729" s="1143" t="s">
        <v>0</v>
      </c>
      <c r="F6729" s="1143"/>
      <c r="G6729" s="1144"/>
    </row>
    <row r="6730" spans="1:7" ht="16.5" x14ac:dyDescent="0.25">
      <c r="A6730" s="1152" t="s">
        <v>29</v>
      </c>
      <c r="B6730" s="1153"/>
      <c r="C6730" s="1153"/>
      <c r="D6730" s="1153"/>
      <c r="E6730" s="1153"/>
      <c r="F6730" s="1153"/>
      <c r="G6730" s="1154"/>
    </row>
    <row r="6731" spans="1:7" x14ac:dyDescent="0.2">
      <c r="A6731" s="1155" t="s">
        <v>48</v>
      </c>
      <c r="B6731" s="1156"/>
      <c r="C6731" s="1156"/>
      <c r="D6731" s="1156"/>
      <c r="E6731" s="1156"/>
      <c r="F6731" s="1156"/>
      <c r="G6731" s="1157"/>
    </row>
    <row r="6732" spans="1:7" x14ac:dyDescent="0.2">
      <c r="A6732" s="1158" t="s">
        <v>49</v>
      </c>
      <c r="B6732" s="1159"/>
      <c r="C6732" s="1159"/>
      <c r="D6732" s="1159"/>
      <c r="E6732" s="1159"/>
      <c r="F6732" s="1159"/>
      <c r="G6732" s="1160"/>
    </row>
    <row r="6733" spans="1:7" x14ac:dyDescent="0.2">
      <c r="A6733" s="6"/>
      <c r="B6733" s="99"/>
      <c r="C6733" s="8"/>
      <c r="D6733" s="9"/>
      <c r="E6733" s="99"/>
      <c r="F6733" s="10"/>
      <c r="G6733" s="11" t="s">
        <v>20</v>
      </c>
    </row>
    <row r="6734" spans="1:7" x14ac:dyDescent="0.2">
      <c r="A6734" s="12" t="s">
        <v>1</v>
      </c>
      <c r="B6734" s="13"/>
      <c r="C6734" s="14" t="s">
        <v>36</v>
      </c>
      <c r="D6734" s="13"/>
      <c r="E6734" s="343" t="s">
        <v>4630</v>
      </c>
      <c r="F6734" s="98"/>
      <c r="G6734" s="344" t="s">
        <v>4632</v>
      </c>
    </row>
    <row r="6735" spans="1:7" x14ac:dyDescent="0.2">
      <c r="A6735" s="17" t="s">
        <v>8</v>
      </c>
      <c r="B6735" s="100"/>
      <c r="C6735" s="19"/>
      <c r="D6735" s="4"/>
      <c r="E6735" s="1145"/>
      <c r="F6735" s="1146"/>
      <c r="G6735" s="20"/>
    </row>
    <row r="6736" spans="1:7" x14ac:dyDescent="0.2">
      <c r="A6736" s="21" t="s">
        <v>37</v>
      </c>
      <c r="B6736" s="22"/>
      <c r="C6736" s="22"/>
      <c r="D6736" s="22"/>
      <c r="E6736" s="23" t="s">
        <v>46</v>
      </c>
      <c r="F6736" s="24"/>
      <c r="G6736" s="20" t="s">
        <v>50</v>
      </c>
    </row>
    <row r="6737" spans="1:7" x14ac:dyDescent="0.2">
      <c r="A6737" s="6"/>
      <c r="B6737" s="99"/>
      <c r="C6737" s="8"/>
      <c r="D6737" s="8"/>
      <c r="E6737" s="1147"/>
      <c r="F6737" s="1148"/>
      <c r="G6737" s="25"/>
    </row>
    <row r="6738" spans="1:7" ht="26.25" thickBot="1" x14ac:dyDescent="0.25">
      <c r="A6738" s="210" t="s">
        <v>47</v>
      </c>
      <c r="B6738" s="28" t="s">
        <v>23</v>
      </c>
      <c r="C6738" s="28" t="s">
        <v>34</v>
      </c>
      <c r="D6738" s="110" t="s">
        <v>53</v>
      </c>
      <c r="E6738" s="114" t="s">
        <v>54</v>
      </c>
      <c r="F6738" s="111" t="s">
        <v>55</v>
      </c>
      <c r="G6738" s="112" t="s">
        <v>35</v>
      </c>
    </row>
    <row r="6739" spans="1:7" ht="13.5" thickTop="1" x14ac:dyDescent="0.2">
      <c r="A6739" s="345"/>
      <c r="B6739" s="793"/>
      <c r="C6739" s="352"/>
      <c r="D6739" s="669" t="s">
        <v>433</v>
      </c>
      <c r="E6739" s="871"/>
      <c r="F6739" s="671"/>
      <c r="G6739" s="353" t="s">
        <v>8</v>
      </c>
    </row>
    <row r="6740" spans="1:7" x14ac:dyDescent="0.2">
      <c r="A6740" s="29">
        <v>1</v>
      </c>
      <c r="B6740" s="793"/>
      <c r="C6740" s="656" t="s">
        <v>149</v>
      </c>
      <c r="D6740" s="669" t="s">
        <v>4788</v>
      </c>
      <c r="E6740" s="962">
        <v>42</v>
      </c>
      <c r="F6740" s="1126">
        <v>200</v>
      </c>
      <c r="G6740" s="353">
        <f t="shared" ref="G6740:G6751" si="95">F6740*E6740</f>
        <v>8400</v>
      </c>
    </row>
    <row r="6741" spans="1:7" x14ac:dyDescent="0.2">
      <c r="A6741" s="29">
        <v>2</v>
      </c>
      <c r="B6741" s="793"/>
      <c r="C6741" s="656" t="s">
        <v>149</v>
      </c>
      <c r="D6741" s="669" t="s">
        <v>2782</v>
      </c>
      <c r="E6741" s="962">
        <v>42</v>
      </c>
      <c r="F6741" s="1126">
        <v>350</v>
      </c>
      <c r="G6741" s="353">
        <f t="shared" si="95"/>
        <v>14700</v>
      </c>
    </row>
    <row r="6742" spans="1:7" x14ac:dyDescent="0.2">
      <c r="A6742" s="345">
        <v>3</v>
      </c>
      <c r="B6742" s="151"/>
      <c r="C6742" s="352" t="s">
        <v>149</v>
      </c>
      <c r="D6742" s="364" t="s">
        <v>4789</v>
      </c>
      <c r="E6742" s="108">
        <v>42</v>
      </c>
      <c r="F6742" s="277">
        <v>200</v>
      </c>
      <c r="G6742" s="353">
        <f t="shared" si="95"/>
        <v>8400</v>
      </c>
    </row>
    <row r="6743" spans="1:7" x14ac:dyDescent="0.2">
      <c r="A6743" s="345"/>
      <c r="B6743" s="775"/>
      <c r="C6743" s="656"/>
      <c r="D6743" s="757" t="s">
        <v>435</v>
      </c>
      <c r="E6743" s="745"/>
      <c r="F6743" s="1128"/>
      <c r="G6743" s="353" t="s">
        <v>8</v>
      </c>
    </row>
    <row r="6744" spans="1:7" x14ac:dyDescent="0.2">
      <c r="A6744" s="345">
        <v>4</v>
      </c>
      <c r="B6744" s="775"/>
      <c r="C6744" s="656" t="s">
        <v>149</v>
      </c>
      <c r="D6744" s="757" t="s">
        <v>4790</v>
      </c>
      <c r="E6744" s="745">
        <v>42</v>
      </c>
      <c r="F6744" s="1128">
        <v>200</v>
      </c>
      <c r="G6744" s="353">
        <f t="shared" si="95"/>
        <v>8400</v>
      </c>
    </row>
    <row r="6745" spans="1:7" x14ac:dyDescent="0.2">
      <c r="A6745" s="29"/>
      <c r="B6745" s="101"/>
      <c r="C6745" s="352"/>
      <c r="D6745" s="364" t="s">
        <v>2443</v>
      </c>
      <c r="E6745" s="104"/>
      <c r="F6745" s="69"/>
      <c r="G6745" s="353" t="s">
        <v>8</v>
      </c>
    </row>
    <row r="6746" spans="1:7" x14ac:dyDescent="0.2">
      <c r="A6746" s="29">
        <v>5</v>
      </c>
      <c r="B6746" s="106"/>
      <c r="C6746" s="352" t="s">
        <v>149</v>
      </c>
      <c r="D6746" s="357" t="s">
        <v>2782</v>
      </c>
      <c r="E6746" s="104">
        <v>42</v>
      </c>
      <c r="F6746" s="432">
        <v>350</v>
      </c>
      <c r="G6746" s="353">
        <f t="shared" si="95"/>
        <v>14700</v>
      </c>
    </row>
    <row r="6747" spans="1:7" x14ac:dyDescent="0.2">
      <c r="A6747" s="29">
        <v>6</v>
      </c>
      <c r="B6747" s="105"/>
      <c r="C6747" s="352" t="s">
        <v>149</v>
      </c>
      <c r="D6747" s="357" t="s">
        <v>4791</v>
      </c>
      <c r="E6747" s="108">
        <v>42</v>
      </c>
      <c r="F6747" s="623">
        <v>200</v>
      </c>
      <c r="G6747" s="353">
        <f t="shared" si="95"/>
        <v>8400</v>
      </c>
    </row>
    <row r="6748" spans="1:7" x14ac:dyDescent="0.2">
      <c r="A6748" s="29"/>
      <c r="B6748" s="107"/>
      <c r="C6748" s="352"/>
      <c r="D6748" s="357" t="s">
        <v>436</v>
      </c>
      <c r="E6748" s="153"/>
      <c r="F6748" s="69"/>
      <c r="G6748" s="353" t="s">
        <v>8</v>
      </c>
    </row>
    <row r="6749" spans="1:7" x14ac:dyDescent="0.2">
      <c r="A6749" s="29">
        <v>7</v>
      </c>
      <c r="B6749" s="107"/>
      <c r="C6749" s="352" t="s">
        <v>149</v>
      </c>
      <c r="D6749" s="365" t="s">
        <v>4792</v>
      </c>
      <c r="E6749" s="153">
        <v>42</v>
      </c>
      <c r="F6749" s="69">
        <v>200</v>
      </c>
      <c r="G6749" s="353">
        <f t="shared" si="95"/>
        <v>8400</v>
      </c>
    </row>
    <row r="6750" spans="1:7" x14ac:dyDescent="0.2">
      <c r="A6750" s="29">
        <v>8</v>
      </c>
      <c r="B6750" s="857"/>
      <c r="C6750" s="656" t="s">
        <v>149</v>
      </c>
      <c r="D6750" s="682" t="s">
        <v>2782</v>
      </c>
      <c r="E6750" s="787">
        <v>42</v>
      </c>
      <c r="F6750" s="1126">
        <v>350</v>
      </c>
      <c r="G6750" s="353">
        <f t="shared" si="95"/>
        <v>14700</v>
      </c>
    </row>
    <row r="6751" spans="1:7" x14ac:dyDescent="0.2">
      <c r="A6751" s="29">
        <v>9</v>
      </c>
      <c r="B6751" s="101"/>
      <c r="C6751" s="352" t="s">
        <v>149</v>
      </c>
      <c r="D6751" s="365" t="s">
        <v>4793</v>
      </c>
      <c r="E6751" s="108">
        <v>42</v>
      </c>
      <c r="F6751" s="432">
        <v>200</v>
      </c>
      <c r="G6751" s="353">
        <f t="shared" si="95"/>
        <v>8400</v>
      </c>
    </row>
    <row r="6752" spans="1:7" x14ac:dyDescent="0.2">
      <c r="A6752" s="29"/>
      <c r="B6752" s="101"/>
      <c r="C6752" s="352"/>
      <c r="D6752" s="364"/>
      <c r="E6752" s="153"/>
      <c r="F6752" s="69"/>
      <c r="G6752" s="353"/>
    </row>
    <row r="6753" spans="1:7" x14ac:dyDescent="0.2">
      <c r="A6753" s="29"/>
      <c r="B6753" s="106"/>
      <c r="C6753" s="352"/>
      <c r="D6753" s="365"/>
      <c r="E6753" s="104"/>
      <c r="F6753" s="279"/>
      <c r="G6753" s="353"/>
    </row>
    <row r="6754" spans="1:7" x14ac:dyDescent="0.2">
      <c r="A6754" s="29"/>
      <c r="B6754" s="105"/>
      <c r="C6754" s="352"/>
      <c r="D6754" s="400"/>
      <c r="E6754" s="104"/>
      <c r="F6754" s="279"/>
      <c r="G6754" s="353"/>
    </row>
    <row r="6755" spans="1:7" x14ac:dyDescent="0.2">
      <c r="A6755" s="29"/>
      <c r="B6755" s="105"/>
      <c r="C6755" s="352"/>
      <c r="D6755" s="365"/>
      <c r="E6755" s="104"/>
      <c r="F6755" s="279"/>
      <c r="G6755" s="353"/>
    </row>
    <row r="6756" spans="1:7" x14ac:dyDescent="0.2">
      <c r="A6756" s="29"/>
      <c r="B6756" s="101"/>
      <c r="C6756" s="352"/>
      <c r="D6756" s="365"/>
      <c r="E6756" s="104"/>
      <c r="F6756" s="279"/>
      <c r="G6756" s="353"/>
    </row>
    <row r="6757" spans="1:7" x14ac:dyDescent="0.2">
      <c r="A6757" s="29"/>
      <c r="B6757" s="101"/>
      <c r="C6757" s="352"/>
      <c r="D6757" s="357"/>
      <c r="E6757" s="104"/>
      <c r="F6757" s="279"/>
      <c r="G6757" s="353"/>
    </row>
    <row r="6758" spans="1:7" x14ac:dyDescent="0.2">
      <c r="A6758" s="29"/>
      <c r="B6758" s="101"/>
      <c r="C6758" s="352"/>
      <c r="D6758" s="357"/>
      <c r="E6758" s="104"/>
      <c r="F6758" s="279"/>
      <c r="G6758" s="353"/>
    </row>
    <row r="6759" spans="1:7" x14ac:dyDescent="0.2">
      <c r="A6759" s="29"/>
      <c r="B6759" s="646"/>
      <c r="C6759" s="656"/>
      <c r="D6759" s="669"/>
      <c r="E6759" s="649"/>
      <c r="F6759" s="789"/>
      <c r="G6759" s="353"/>
    </row>
    <row r="6760" spans="1:7" x14ac:dyDescent="0.2">
      <c r="A6760" s="29"/>
      <c r="B6760" s="101"/>
      <c r="C6760" s="352"/>
      <c r="D6760" s="365"/>
      <c r="E6760" s="104"/>
      <c r="F6760" s="279"/>
      <c r="G6760" s="353"/>
    </row>
    <row r="6761" spans="1:7" x14ac:dyDescent="0.2">
      <c r="A6761" s="29"/>
      <c r="B6761" s="101"/>
      <c r="C6761" s="352"/>
      <c r="D6761" s="365"/>
      <c r="E6761" s="104"/>
      <c r="F6761" s="279"/>
      <c r="G6761" s="353"/>
    </row>
    <row r="6762" spans="1:7" x14ac:dyDescent="0.2">
      <c r="A6762" s="29"/>
      <c r="B6762" s="101"/>
      <c r="C6762" s="41"/>
      <c r="D6762" s="365"/>
      <c r="E6762" s="104"/>
      <c r="F6762" s="279"/>
      <c r="G6762" s="353"/>
    </row>
    <row r="6763" spans="1:7" x14ac:dyDescent="0.2">
      <c r="A6763" s="29"/>
      <c r="B6763" s="101"/>
      <c r="C6763" s="352"/>
      <c r="D6763" s="365"/>
      <c r="E6763" s="104"/>
      <c r="F6763" s="279"/>
      <c r="G6763" s="353"/>
    </row>
    <row r="6764" spans="1:7" x14ac:dyDescent="0.2">
      <c r="A6764" s="29"/>
      <c r="B6764" s="101"/>
      <c r="C6764" s="41"/>
      <c r="D6764" s="365"/>
      <c r="E6764" s="104"/>
      <c r="F6764" s="279"/>
      <c r="G6764" s="353"/>
    </row>
    <row r="6765" spans="1:7" x14ac:dyDescent="0.2">
      <c r="A6765" s="29"/>
      <c r="B6765" s="101"/>
      <c r="C6765" s="352"/>
      <c r="D6765" s="357"/>
      <c r="E6765" s="108"/>
      <c r="F6765" s="69"/>
      <c r="G6765" s="353"/>
    </row>
    <row r="6766" spans="1:7" x14ac:dyDescent="0.2">
      <c r="A6766" s="29"/>
      <c r="B6766" s="101"/>
      <c r="C6766" s="41"/>
      <c r="D6766" s="364"/>
      <c r="E6766" s="153"/>
      <c r="F6766" s="69"/>
      <c r="G6766" s="353"/>
    </row>
    <row r="6767" spans="1:7" x14ac:dyDescent="0.2">
      <c r="A6767" s="29"/>
      <c r="B6767" s="101"/>
      <c r="C6767" s="352"/>
      <c r="D6767" s="400"/>
      <c r="E6767" s="102"/>
      <c r="F6767" s="69"/>
      <c r="G6767" s="353"/>
    </row>
    <row r="6768" spans="1:7" x14ac:dyDescent="0.2">
      <c r="A6768" s="29"/>
      <c r="B6768" s="101"/>
      <c r="C6768" s="31"/>
      <c r="E6768" s="131"/>
      <c r="F6768" s="280"/>
      <c r="G6768" s="353"/>
    </row>
    <row r="6769" spans="1:7" x14ac:dyDescent="0.2">
      <c r="A6769" s="29"/>
      <c r="B6769" s="101"/>
      <c r="C6769" s="352"/>
      <c r="D6769" s="406"/>
      <c r="E6769" s="108"/>
      <c r="F6769" s="276"/>
      <c r="G6769" s="353"/>
    </row>
    <row r="6770" spans="1:7" x14ac:dyDescent="0.2">
      <c r="A6770" s="29"/>
      <c r="B6770" s="101"/>
      <c r="C6770" s="41"/>
      <c r="D6770" s="364"/>
      <c r="E6770" s="108"/>
      <c r="F6770" s="276"/>
      <c r="G6770" s="353"/>
    </row>
    <row r="6771" spans="1:7" x14ac:dyDescent="0.2">
      <c r="A6771" s="29"/>
      <c r="B6771" s="101"/>
      <c r="C6771" s="352"/>
      <c r="D6771" s="364"/>
      <c r="E6771" s="108"/>
      <c r="F6771" s="149"/>
      <c r="G6771" s="353"/>
    </row>
    <row r="6772" spans="1:7" x14ac:dyDescent="0.2">
      <c r="A6772" s="61"/>
      <c r="B6772" s="101"/>
      <c r="C6772" s="41"/>
      <c r="D6772" s="364"/>
      <c r="E6772" s="108"/>
      <c r="F6772" s="149"/>
      <c r="G6772" s="353"/>
    </row>
    <row r="6773" spans="1:7" ht="13.5" thickBot="1" x14ac:dyDescent="0.25">
      <c r="A6773" s="212"/>
      <c r="B6773" s="132"/>
      <c r="C6773" s="115"/>
      <c r="D6773" s="115"/>
      <c r="E6773" s="132"/>
      <c r="F6773" s="49" t="s">
        <v>15</v>
      </c>
      <c r="G6773" s="213">
        <f>SUM(G6739:G6772)</f>
        <v>94500</v>
      </c>
    </row>
    <row r="6774" spans="1:7" ht="13.5" thickTop="1" x14ac:dyDescent="0.2">
      <c r="A6774" s="1149" t="s">
        <v>4794</v>
      </c>
      <c r="B6774" s="1150"/>
      <c r="C6774" s="1150"/>
      <c r="D6774" s="1150"/>
      <c r="E6774" s="1150"/>
      <c r="F6774" s="1150"/>
      <c r="G6774" s="1151"/>
    </row>
    <row r="6775" spans="1:7" ht="13.5" thickBot="1" x14ac:dyDescent="0.25">
      <c r="A6775" s="52"/>
      <c r="B6775" s="103"/>
      <c r="C6775" s="355" t="s">
        <v>8</v>
      </c>
      <c r="D6775" s="54"/>
      <c r="E6775" s="103"/>
      <c r="F6775" s="55"/>
      <c r="G6775" s="56"/>
    </row>
    <row r="6776" spans="1:7" ht="13.5" thickTop="1" x14ac:dyDescent="0.2">
      <c r="A6776" s="1130"/>
      <c r="B6776" s="1131"/>
      <c r="C6776" s="1131"/>
      <c r="D6776" s="57" t="s">
        <v>11</v>
      </c>
      <c r="E6776" s="1132" t="s">
        <v>12</v>
      </c>
      <c r="F6776" s="1132"/>
      <c r="G6776" s="1133"/>
    </row>
    <row r="6777" spans="1:7" x14ac:dyDescent="0.2">
      <c r="A6777" s="1134" t="s">
        <v>17</v>
      </c>
      <c r="B6777" s="1135"/>
      <c r="C6777" s="1135"/>
      <c r="D6777" s="39"/>
      <c r="E6777" s="1136"/>
      <c r="F6777" s="1137"/>
      <c r="G6777" s="1138"/>
    </row>
    <row r="6778" spans="1:7" x14ac:dyDescent="0.2">
      <c r="A6778" s="1134" t="s">
        <v>38</v>
      </c>
      <c r="B6778" s="1135"/>
      <c r="C6778" s="1135"/>
      <c r="D6778" s="73" t="s">
        <v>478</v>
      </c>
      <c r="E6778" s="1139" t="s">
        <v>142</v>
      </c>
      <c r="F6778" s="1139"/>
      <c r="G6778" s="1140"/>
    </row>
    <row r="6779" spans="1:7" ht="13.5" thickBot="1" x14ac:dyDescent="0.25">
      <c r="A6779" s="1141" t="s">
        <v>39</v>
      </c>
      <c r="B6779" s="1142"/>
      <c r="C6779" s="1142"/>
      <c r="D6779" s="91" t="s">
        <v>479</v>
      </c>
      <c r="E6779" s="1143" t="s">
        <v>0</v>
      </c>
      <c r="F6779" s="1143"/>
      <c r="G6779" s="1144"/>
    </row>
    <row r="6780" spans="1:7" ht="16.5" x14ac:dyDescent="0.25">
      <c r="A6780" s="1152" t="s">
        <v>29</v>
      </c>
      <c r="B6780" s="1153"/>
      <c r="C6780" s="1153"/>
      <c r="D6780" s="1153"/>
      <c r="E6780" s="1153"/>
      <c r="F6780" s="1153"/>
      <c r="G6780" s="1154"/>
    </row>
    <row r="6781" spans="1:7" x14ac:dyDescent="0.2">
      <c r="A6781" s="1155" t="s">
        <v>48</v>
      </c>
      <c r="B6781" s="1156"/>
      <c r="C6781" s="1156"/>
      <c r="D6781" s="1156"/>
      <c r="E6781" s="1156"/>
      <c r="F6781" s="1156"/>
      <c r="G6781" s="1157"/>
    </row>
    <row r="6782" spans="1:7" x14ac:dyDescent="0.2">
      <c r="A6782" s="1158" t="s">
        <v>49</v>
      </c>
      <c r="B6782" s="1159"/>
      <c r="C6782" s="1159"/>
      <c r="D6782" s="1159"/>
      <c r="E6782" s="1159"/>
      <c r="F6782" s="1159"/>
      <c r="G6782" s="1160"/>
    </row>
    <row r="6783" spans="1:7" x14ac:dyDescent="0.2">
      <c r="A6783" s="6"/>
      <c r="B6783" s="99"/>
      <c r="C6783" s="8"/>
      <c r="D6783" s="9"/>
      <c r="E6783" s="99"/>
      <c r="F6783" s="10"/>
      <c r="G6783" s="11" t="s">
        <v>20</v>
      </c>
    </row>
    <row r="6784" spans="1:7" x14ac:dyDescent="0.2">
      <c r="A6784" s="12" t="s">
        <v>1</v>
      </c>
      <c r="B6784" s="13"/>
      <c r="C6784" s="14" t="s">
        <v>36</v>
      </c>
      <c r="D6784" s="13"/>
      <c r="E6784" s="343" t="s">
        <v>4630</v>
      </c>
      <c r="F6784" s="98"/>
      <c r="G6784" s="344" t="s">
        <v>4632</v>
      </c>
    </row>
    <row r="6785" spans="1:7" x14ac:dyDescent="0.2">
      <c r="A6785" s="17" t="s">
        <v>8</v>
      </c>
      <c r="B6785" s="100"/>
      <c r="C6785" s="19"/>
      <c r="D6785" s="4"/>
      <c r="E6785" s="1145"/>
      <c r="F6785" s="1146"/>
      <c r="G6785" s="20"/>
    </row>
    <row r="6786" spans="1:7" x14ac:dyDescent="0.2">
      <c r="A6786" s="21" t="s">
        <v>37</v>
      </c>
      <c r="B6786" s="22"/>
      <c r="C6786" s="22"/>
      <c r="D6786" s="22"/>
      <c r="E6786" s="23" t="s">
        <v>46</v>
      </c>
      <c r="F6786" s="24"/>
      <c r="G6786" s="20" t="s">
        <v>50</v>
      </c>
    </row>
    <row r="6787" spans="1:7" x14ac:dyDescent="0.2">
      <c r="A6787" s="6"/>
      <c r="B6787" s="99"/>
      <c r="C6787" s="8"/>
      <c r="D6787" s="8"/>
      <c r="E6787" s="1147"/>
      <c r="F6787" s="1148"/>
      <c r="G6787" s="25"/>
    </row>
    <row r="6788" spans="1:7" ht="26.25" thickBot="1" x14ac:dyDescent="0.25">
      <c r="A6788" s="210" t="s">
        <v>47</v>
      </c>
      <c r="B6788" s="28" t="s">
        <v>23</v>
      </c>
      <c r="C6788" s="28" t="s">
        <v>34</v>
      </c>
      <c r="D6788" s="110" t="s">
        <v>53</v>
      </c>
      <c r="E6788" s="114" t="s">
        <v>54</v>
      </c>
      <c r="F6788" s="111" t="s">
        <v>55</v>
      </c>
      <c r="G6788" s="112" t="s">
        <v>35</v>
      </c>
    </row>
    <row r="6789" spans="1:7" ht="13.5" thickTop="1" x14ac:dyDescent="0.2">
      <c r="A6789" s="29">
        <v>1</v>
      </c>
      <c r="B6789" s="793"/>
      <c r="C6789" s="656" t="s">
        <v>149</v>
      </c>
      <c r="D6789" s="669" t="s">
        <v>4795</v>
      </c>
      <c r="E6789" s="962">
        <v>35</v>
      </c>
      <c r="F6789" s="1126">
        <v>200</v>
      </c>
      <c r="G6789" s="353">
        <f t="shared" ref="G6789:G6791" si="96">F6789*E6789</f>
        <v>7000</v>
      </c>
    </row>
    <row r="6790" spans="1:7" x14ac:dyDescent="0.2">
      <c r="A6790" s="29"/>
      <c r="B6790" s="793"/>
      <c r="C6790" s="656"/>
      <c r="D6790" s="669" t="s">
        <v>542</v>
      </c>
      <c r="E6790" s="962"/>
      <c r="F6790" s="1126"/>
      <c r="G6790" s="353"/>
    </row>
    <row r="6791" spans="1:7" x14ac:dyDescent="0.2">
      <c r="A6791" s="29">
        <v>2</v>
      </c>
      <c r="B6791" s="793"/>
      <c r="C6791" s="656" t="s">
        <v>149</v>
      </c>
      <c r="D6791" s="669" t="s">
        <v>2782</v>
      </c>
      <c r="E6791" s="962">
        <v>35</v>
      </c>
      <c r="F6791" s="1126">
        <v>350</v>
      </c>
      <c r="G6791" s="353">
        <f t="shared" si="96"/>
        <v>12250</v>
      </c>
    </row>
    <row r="6792" spans="1:7" x14ac:dyDescent="0.2">
      <c r="A6792" s="345" t="s">
        <v>8</v>
      </c>
      <c r="B6792" s="391" t="s">
        <v>8</v>
      </c>
      <c r="C6792" s="352" t="s">
        <v>8</v>
      </c>
      <c r="D6792" s="364" t="s">
        <v>8</v>
      </c>
      <c r="E6792" s="388" t="s">
        <v>8</v>
      </c>
      <c r="F6792" s="560" t="s">
        <v>8</v>
      </c>
      <c r="G6792" s="353" t="s">
        <v>8</v>
      </c>
    </row>
    <row r="6793" spans="1:7" x14ac:dyDescent="0.2">
      <c r="A6793" s="345"/>
      <c r="B6793" s="775"/>
      <c r="C6793" s="656"/>
      <c r="D6793" s="757"/>
      <c r="E6793" s="745"/>
      <c r="F6793" s="1128"/>
      <c r="G6793" s="353"/>
    </row>
    <row r="6794" spans="1:7" x14ac:dyDescent="0.2">
      <c r="A6794" s="345"/>
      <c r="B6794" s="775"/>
      <c r="C6794" s="656"/>
      <c r="D6794" s="757"/>
      <c r="E6794" s="745"/>
      <c r="F6794" s="1128"/>
      <c r="G6794" s="353"/>
    </row>
    <row r="6795" spans="1:7" x14ac:dyDescent="0.2">
      <c r="A6795" s="29"/>
      <c r="B6795" s="101"/>
      <c r="C6795" s="352"/>
      <c r="D6795" s="364"/>
      <c r="E6795" s="104"/>
      <c r="F6795" s="69"/>
      <c r="G6795" s="353"/>
    </row>
    <row r="6796" spans="1:7" x14ac:dyDescent="0.2">
      <c r="A6796" s="29"/>
      <c r="B6796" s="106"/>
      <c r="C6796" s="352"/>
      <c r="D6796" s="357"/>
      <c r="E6796" s="104"/>
      <c r="F6796" s="432"/>
      <c r="G6796" s="353"/>
    </row>
    <row r="6797" spans="1:7" x14ac:dyDescent="0.2">
      <c r="A6797" s="29"/>
      <c r="B6797" s="107"/>
      <c r="C6797" s="352"/>
      <c r="D6797" s="357"/>
      <c r="E6797" s="153"/>
      <c r="F6797" s="69"/>
      <c r="G6797" s="353"/>
    </row>
    <row r="6798" spans="1:7" x14ac:dyDescent="0.2">
      <c r="A6798" s="29"/>
      <c r="B6798" s="107"/>
      <c r="C6798" s="352"/>
      <c r="D6798" s="365"/>
      <c r="E6798" s="153"/>
      <c r="F6798" s="69"/>
      <c r="G6798" s="353"/>
    </row>
    <row r="6799" spans="1:7" x14ac:dyDescent="0.2">
      <c r="A6799" s="29"/>
      <c r="B6799" s="857"/>
      <c r="C6799" s="656"/>
      <c r="D6799" s="682"/>
      <c r="E6799" s="787"/>
      <c r="F6799" s="1126"/>
      <c r="G6799" s="353"/>
    </row>
    <row r="6800" spans="1:7" x14ac:dyDescent="0.2">
      <c r="A6800" s="29"/>
      <c r="B6800" s="101"/>
      <c r="C6800" s="352"/>
      <c r="D6800" s="365"/>
      <c r="E6800" s="108"/>
      <c r="F6800" s="432"/>
      <c r="G6800" s="353"/>
    </row>
    <row r="6801" spans="1:7" x14ac:dyDescent="0.2">
      <c r="A6801" s="29"/>
      <c r="B6801" s="101"/>
      <c r="C6801" s="352"/>
      <c r="D6801" s="364"/>
      <c r="E6801" s="153"/>
      <c r="F6801" s="69"/>
      <c r="G6801" s="353"/>
    </row>
    <row r="6802" spans="1:7" x14ac:dyDescent="0.2">
      <c r="A6802" s="29"/>
      <c r="B6802" s="646"/>
      <c r="C6802" s="656"/>
      <c r="D6802" s="757"/>
      <c r="E6802" s="787"/>
      <c r="F6802" s="1126"/>
      <c r="G6802" s="353"/>
    </row>
    <row r="6803" spans="1:7" x14ac:dyDescent="0.2">
      <c r="A6803" s="29"/>
      <c r="B6803" s="106"/>
      <c r="C6803" s="352"/>
      <c r="D6803" s="365"/>
      <c r="E6803" s="104"/>
      <c r="F6803" s="279"/>
      <c r="G6803" s="353"/>
    </row>
    <row r="6804" spans="1:7" x14ac:dyDescent="0.2">
      <c r="A6804" s="29"/>
      <c r="B6804" s="105"/>
      <c r="C6804" s="352"/>
      <c r="D6804" s="400"/>
      <c r="E6804" s="104"/>
      <c r="F6804" s="279"/>
      <c r="G6804" s="353"/>
    </row>
    <row r="6805" spans="1:7" x14ac:dyDescent="0.2">
      <c r="A6805" s="29"/>
      <c r="B6805" s="105"/>
      <c r="C6805" s="352"/>
      <c r="D6805" s="365"/>
      <c r="E6805" s="104"/>
      <c r="F6805" s="279"/>
      <c r="G6805" s="353"/>
    </row>
    <row r="6806" spans="1:7" x14ac:dyDescent="0.2">
      <c r="A6806" s="29"/>
      <c r="B6806" s="101"/>
      <c r="C6806" s="352"/>
      <c r="D6806" s="365"/>
      <c r="E6806" s="104"/>
      <c r="F6806" s="279"/>
      <c r="G6806" s="353"/>
    </row>
    <row r="6807" spans="1:7" x14ac:dyDescent="0.2">
      <c r="A6807" s="29"/>
      <c r="B6807" s="101"/>
      <c r="C6807" s="352"/>
      <c r="D6807" s="357"/>
      <c r="E6807" s="104"/>
      <c r="F6807" s="279"/>
      <c r="G6807" s="353"/>
    </row>
    <row r="6808" spans="1:7" x14ac:dyDescent="0.2">
      <c r="A6808" s="29"/>
      <c r="B6808" s="101"/>
      <c r="C6808" s="352"/>
      <c r="D6808" s="357"/>
      <c r="E6808" s="104"/>
      <c r="F6808" s="279"/>
      <c r="G6808" s="353"/>
    </row>
    <row r="6809" spans="1:7" x14ac:dyDescent="0.2">
      <c r="A6809" s="29"/>
      <c r="B6809" s="646"/>
      <c r="C6809" s="656"/>
      <c r="D6809" s="669"/>
      <c r="E6809" s="649"/>
      <c r="F6809" s="789"/>
      <c r="G6809" s="353"/>
    </row>
    <row r="6810" spans="1:7" x14ac:dyDescent="0.2">
      <c r="A6810" s="29"/>
      <c r="B6810" s="101"/>
      <c r="C6810" s="352"/>
      <c r="D6810" s="365"/>
      <c r="E6810" s="104"/>
      <c r="F6810" s="279"/>
      <c r="G6810" s="353"/>
    </row>
    <row r="6811" spans="1:7" x14ac:dyDescent="0.2">
      <c r="A6811" s="29"/>
      <c r="B6811" s="101"/>
      <c r="C6811" s="352"/>
      <c r="D6811" s="365"/>
      <c r="E6811" s="104"/>
      <c r="F6811" s="279"/>
      <c r="G6811" s="353"/>
    </row>
    <row r="6812" spans="1:7" x14ac:dyDescent="0.2">
      <c r="A6812" s="29"/>
      <c r="B6812" s="101"/>
      <c r="C6812" s="41"/>
      <c r="D6812" s="365"/>
      <c r="E6812" s="104"/>
      <c r="F6812" s="279"/>
      <c r="G6812" s="353"/>
    </row>
    <row r="6813" spans="1:7" x14ac:dyDescent="0.2">
      <c r="A6813" s="29"/>
      <c r="B6813" s="101"/>
      <c r="C6813" s="352"/>
      <c r="D6813" s="365"/>
      <c r="E6813" s="104"/>
      <c r="F6813" s="279"/>
      <c r="G6813" s="353"/>
    </row>
    <row r="6814" spans="1:7" x14ac:dyDescent="0.2">
      <c r="A6814" s="29"/>
      <c r="B6814" s="101"/>
      <c r="C6814" s="41"/>
      <c r="D6814" s="365"/>
      <c r="E6814" s="104"/>
      <c r="F6814" s="279"/>
      <c r="G6814" s="353"/>
    </row>
    <row r="6815" spans="1:7" x14ac:dyDescent="0.2">
      <c r="A6815" s="29"/>
      <c r="B6815" s="101"/>
      <c r="C6815" s="352"/>
      <c r="D6815" s="357"/>
      <c r="E6815" s="108"/>
      <c r="F6815" s="69"/>
      <c r="G6815" s="353"/>
    </row>
    <row r="6816" spans="1:7" x14ac:dyDescent="0.2">
      <c r="A6816" s="29"/>
      <c r="B6816" s="101"/>
      <c r="C6816" s="41"/>
      <c r="D6816" s="364"/>
      <c r="E6816" s="153"/>
      <c r="F6816" s="69"/>
      <c r="G6816" s="353"/>
    </row>
    <row r="6817" spans="1:7" x14ac:dyDescent="0.2">
      <c r="A6817" s="29"/>
      <c r="B6817" s="101"/>
      <c r="C6817" s="352"/>
      <c r="D6817" s="400"/>
      <c r="E6817" s="102"/>
      <c r="F6817" s="69"/>
      <c r="G6817" s="353"/>
    </row>
    <row r="6818" spans="1:7" x14ac:dyDescent="0.2">
      <c r="A6818" s="29"/>
      <c r="B6818" s="101"/>
      <c r="C6818" s="31"/>
      <c r="E6818" s="131"/>
      <c r="F6818" s="280"/>
      <c r="G6818" s="353"/>
    </row>
    <row r="6819" spans="1:7" x14ac:dyDescent="0.2">
      <c r="A6819" s="29"/>
      <c r="B6819" s="101"/>
      <c r="C6819" s="352"/>
      <c r="D6819" s="406"/>
      <c r="E6819" s="108"/>
      <c r="F6819" s="276"/>
      <c r="G6819" s="353"/>
    </row>
    <row r="6820" spans="1:7" x14ac:dyDescent="0.2">
      <c r="A6820" s="29"/>
      <c r="B6820" s="101"/>
      <c r="C6820" s="41"/>
      <c r="D6820" s="364"/>
      <c r="E6820" s="108"/>
      <c r="F6820" s="276"/>
      <c r="G6820" s="353"/>
    </row>
    <row r="6821" spans="1:7" x14ac:dyDescent="0.2">
      <c r="A6821" s="29"/>
      <c r="B6821" s="101"/>
      <c r="C6821" s="352"/>
      <c r="D6821" s="364"/>
      <c r="E6821" s="108"/>
      <c r="F6821" s="149"/>
      <c r="G6821" s="353"/>
    </row>
    <row r="6822" spans="1:7" x14ac:dyDescent="0.2">
      <c r="A6822" s="61"/>
      <c r="B6822" s="101"/>
      <c r="C6822" s="41"/>
      <c r="D6822" s="364"/>
      <c r="E6822" s="108"/>
      <c r="F6822" s="149"/>
      <c r="G6822" s="353"/>
    </row>
    <row r="6823" spans="1:7" ht="13.5" thickBot="1" x14ac:dyDescent="0.25">
      <c r="A6823" s="212"/>
      <c r="B6823" s="132"/>
      <c r="C6823" s="115"/>
      <c r="D6823" s="115"/>
      <c r="E6823" s="132"/>
      <c r="F6823" s="49" t="s">
        <v>15</v>
      </c>
      <c r="G6823" s="213">
        <f>SUM(G6789:G6822)</f>
        <v>19250</v>
      </c>
    </row>
    <row r="6824" spans="1:7" ht="13.5" thickTop="1" x14ac:dyDescent="0.2">
      <c r="A6824" s="1149" t="s">
        <v>4796</v>
      </c>
      <c r="B6824" s="1150"/>
      <c r="C6824" s="1150"/>
      <c r="D6824" s="1150"/>
      <c r="E6824" s="1150"/>
      <c r="F6824" s="1150"/>
      <c r="G6824" s="1151"/>
    </row>
    <row r="6825" spans="1:7" ht="13.5" thickBot="1" x14ac:dyDescent="0.25">
      <c r="A6825" s="52"/>
      <c r="B6825" s="103"/>
      <c r="C6825" s="355" t="s">
        <v>4797</v>
      </c>
      <c r="D6825" s="54"/>
      <c r="E6825" s="103"/>
      <c r="F6825" s="55"/>
      <c r="G6825" s="56"/>
    </row>
    <row r="6826" spans="1:7" ht="13.5" thickTop="1" x14ac:dyDescent="0.2">
      <c r="A6826" s="1130"/>
      <c r="B6826" s="1131"/>
      <c r="C6826" s="1131"/>
      <c r="D6826" s="57" t="s">
        <v>11</v>
      </c>
      <c r="E6826" s="1132" t="s">
        <v>12</v>
      </c>
      <c r="F6826" s="1132"/>
      <c r="G6826" s="1133"/>
    </row>
    <row r="6827" spans="1:7" x14ac:dyDescent="0.2">
      <c r="A6827" s="1134" t="s">
        <v>17</v>
      </c>
      <c r="B6827" s="1135"/>
      <c r="C6827" s="1135"/>
      <c r="D6827" s="39"/>
      <c r="E6827" s="1136"/>
      <c r="F6827" s="1137"/>
      <c r="G6827" s="1138"/>
    </row>
    <row r="6828" spans="1:7" x14ac:dyDescent="0.2">
      <c r="A6828" s="1134" t="s">
        <v>38</v>
      </c>
      <c r="B6828" s="1135"/>
      <c r="C6828" s="1135"/>
      <c r="D6828" s="73" t="s">
        <v>478</v>
      </c>
      <c r="E6828" s="1139" t="s">
        <v>142</v>
      </c>
      <c r="F6828" s="1139"/>
      <c r="G6828" s="1140"/>
    </row>
    <row r="6829" spans="1:7" ht="13.5" thickBot="1" x14ac:dyDescent="0.25">
      <c r="A6829" s="1141" t="s">
        <v>39</v>
      </c>
      <c r="B6829" s="1142"/>
      <c r="C6829" s="1142"/>
      <c r="D6829" s="91" t="s">
        <v>479</v>
      </c>
      <c r="E6829" s="1143" t="s">
        <v>0</v>
      </c>
      <c r="F6829" s="1143"/>
      <c r="G6829" s="1144"/>
    </row>
    <row r="6830" spans="1:7" ht="16.5" x14ac:dyDescent="0.25">
      <c r="A6830" s="1152" t="s">
        <v>29</v>
      </c>
      <c r="B6830" s="1153"/>
      <c r="C6830" s="1153"/>
      <c r="D6830" s="1153"/>
      <c r="E6830" s="1153"/>
      <c r="F6830" s="1153"/>
      <c r="G6830" s="1154"/>
    </row>
    <row r="6831" spans="1:7" x14ac:dyDescent="0.2">
      <c r="A6831" s="1155" t="s">
        <v>48</v>
      </c>
      <c r="B6831" s="1156"/>
      <c r="C6831" s="1156"/>
      <c r="D6831" s="1156"/>
      <c r="E6831" s="1156"/>
      <c r="F6831" s="1156"/>
      <c r="G6831" s="1157"/>
    </row>
    <row r="6832" spans="1:7" x14ac:dyDescent="0.2">
      <c r="A6832" s="1183" t="s">
        <v>49</v>
      </c>
      <c r="B6832" s="1184"/>
      <c r="C6832" s="1184"/>
      <c r="D6832" s="1184"/>
      <c r="E6832" s="1184"/>
      <c r="F6832" s="1184"/>
      <c r="G6832" s="1185"/>
    </row>
    <row r="6833" spans="1:14" x14ac:dyDescent="0.2">
      <c r="A6833" s="368"/>
      <c r="B6833" s="369"/>
      <c r="C6833" s="370"/>
      <c r="D6833" s="371"/>
      <c r="E6833" s="369"/>
      <c r="F6833" s="372"/>
      <c r="G6833" s="373" t="s">
        <v>411</v>
      </c>
    </row>
    <row r="6834" spans="1:14" x14ac:dyDescent="0.2">
      <c r="A6834" s="374" t="s">
        <v>1</v>
      </c>
      <c r="B6834" s="375"/>
      <c r="C6834" s="14" t="s">
        <v>36</v>
      </c>
      <c r="D6834" s="375"/>
      <c r="E6834" s="343" t="s">
        <v>4630</v>
      </c>
      <c r="F6834" s="376"/>
      <c r="G6834" s="344" t="s">
        <v>4632</v>
      </c>
    </row>
    <row r="6835" spans="1:14" x14ac:dyDescent="0.2">
      <c r="A6835" s="342" t="s">
        <v>8</v>
      </c>
      <c r="B6835" s="377"/>
      <c r="C6835" s="19"/>
      <c r="D6835" s="367"/>
      <c r="E6835" s="1167"/>
      <c r="F6835" s="1168"/>
      <c r="G6835" s="378"/>
    </row>
    <row r="6836" spans="1:14" x14ac:dyDescent="0.2">
      <c r="A6836" s="354" t="s">
        <v>37</v>
      </c>
      <c r="B6836" s="358"/>
      <c r="C6836" s="358"/>
      <c r="D6836" s="358"/>
      <c r="E6836" s="379" t="s">
        <v>46</v>
      </c>
      <c r="F6836" s="380"/>
      <c r="G6836" s="378" t="s">
        <v>50</v>
      </c>
      <c r="N6836" s="411" t="s">
        <v>4844</v>
      </c>
    </row>
    <row r="6837" spans="1:14" x14ac:dyDescent="0.2">
      <c r="A6837" s="368"/>
      <c r="B6837" s="369"/>
      <c r="C6837" s="370"/>
      <c r="D6837" s="370"/>
      <c r="E6837" s="1169"/>
      <c r="F6837" s="1170"/>
      <c r="G6837" s="381"/>
    </row>
    <row r="6838" spans="1:14" ht="26.25" thickBot="1" x14ac:dyDescent="0.25">
      <c r="A6838" s="210" t="s">
        <v>47</v>
      </c>
      <c r="B6838" s="28" t="s">
        <v>23</v>
      </c>
      <c r="C6838" s="28" t="s">
        <v>34</v>
      </c>
      <c r="D6838" s="110" t="s">
        <v>53</v>
      </c>
      <c r="E6838" s="114" t="s">
        <v>54</v>
      </c>
      <c r="F6838" s="111" t="s">
        <v>55</v>
      </c>
      <c r="G6838" s="112" t="s">
        <v>35</v>
      </c>
    </row>
    <row r="6839" spans="1:14" ht="13.5" thickTop="1" x14ac:dyDescent="0.2">
      <c r="A6839" s="345">
        <v>1</v>
      </c>
      <c r="B6839" s="389"/>
      <c r="C6839" s="352" t="s">
        <v>1461</v>
      </c>
      <c r="D6839" s="365" t="s">
        <v>1465</v>
      </c>
      <c r="E6839" s="390">
        <v>13.79</v>
      </c>
      <c r="F6839" s="432">
        <v>198</v>
      </c>
      <c r="G6839" s="353">
        <f>F6839*E6839</f>
        <v>2730.4199999999996</v>
      </c>
      <c r="H6839" s="215"/>
      <c r="J6839" s="411" t="s">
        <v>4843</v>
      </c>
    </row>
    <row r="6840" spans="1:14" x14ac:dyDescent="0.2">
      <c r="A6840" s="345">
        <f>A6839+1</f>
        <v>2</v>
      </c>
      <c r="B6840" s="389"/>
      <c r="C6840" s="352" t="s">
        <v>1461</v>
      </c>
      <c r="D6840" s="365" t="s">
        <v>1637</v>
      </c>
      <c r="E6840" s="390">
        <v>4.6849999999999996</v>
      </c>
      <c r="F6840" s="432">
        <v>155</v>
      </c>
      <c r="G6840" s="353">
        <f t="shared" ref="G6840:G6870" si="97">F6840*E6840</f>
        <v>726.17499999999995</v>
      </c>
      <c r="H6840" s="215"/>
      <c r="I6840" s="164">
        <f>H6839+H6840</f>
        <v>0</v>
      </c>
      <c r="J6840" s="1378">
        <v>2.4500000000000002</v>
      </c>
      <c r="K6840" s="1379">
        <v>198</v>
      </c>
      <c r="L6840" s="1380">
        <f>K6840*J6840</f>
        <v>485.1</v>
      </c>
    </row>
    <row r="6841" spans="1:14" x14ac:dyDescent="0.2">
      <c r="A6841" s="345">
        <f t="shared" ref="A6841:A6870" si="98">A6840+1</f>
        <v>3</v>
      </c>
      <c r="B6841" s="389"/>
      <c r="C6841" s="352" t="s">
        <v>1461</v>
      </c>
      <c r="D6841" s="357" t="s">
        <v>1464</v>
      </c>
      <c r="E6841" s="678">
        <v>2.0099999999999998</v>
      </c>
      <c r="F6841" s="560">
        <v>127</v>
      </c>
      <c r="G6841" s="353">
        <f t="shared" si="97"/>
        <v>255.26999999999998</v>
      </c>
      <c r="H6841" s="215"/>
      <c r="J6841" s="1378">
        <v>1.915</v>
      </c>
      <c r="K6841" s="1379">
        <v>198</v>
      </c>
      <c r="L6841" s="1380">
        <f t="shared" ref="L6841:L6845" si="99">K6841*J6841</f>
        <v>379.17</v>
      </c>
    </row>
    <row r="6842" spans="1:14" x14ac:dyDescent="0.2">
      <c r="A6842" s="345">
        <f t="shared" si="98"/>
        <v>4</v>
      </c>
      <c r="B6842" s="389"/>
      <c r="C6842" s="352" t="s">
        <v>1461</v>
      </c>
      <c r="D6842" s="357" t="s">
        <v>1463</v>
      </c>
      <c r="E6842" s="1121">
        <v>2.0499999999999998</v>
      </c>
      <c r="F6842" s="432">
        <v>188</v>
      </c>
      <c r="G6842" s="353">
        <f t="shared" si="97"/>
        <v>385.4</v>
      </c>
      <c r="H6842" s="215"/>
      <c r="J6842" s="1378">
        <v>2.145</v>
      </c>
      <c r="K6842" s="1379">
        <v>198</v>
      </c>
      <c r="L6842" s="1380">
        <f t="shared" si="99"/>
        <v>424.71</v>
      </c>
    </row>
    <row r="6843" spans="1:14" x14ac:dyDescent="0.2">
      <c r="A6843" s="345">
        <f t="shared" si="98"/>
        <v>5</v>
      </c>
      <c r="B6843" s="389"/>
      <c r="C6843" s="352" t="s">
        <v>1461</v>
      </c>
      <c r="D6843" s="357" t="s">
        <v>2334</v>
      </c>
      <c r="E6843" s="390">
        <v>3.9950000000000001</v>
      </c>
      <c r="F6843" s="432">
        <v>297</v>
      </c>
      <c r="G6843" s="353">
        <f t="shared" si="97"/>
        <v>1186.5150000000001</v>
      </c>
      <c r="H6843" s="215"/>
      <c r="J6843" s="1378">
        <v>2.2000000000000002</v>
      </c>
      <c r="K6843" s="1379">
        <v>198</v>
      </c>
      <c r="L6843" s="1380">
        <f t="shared" si="99"/>
        <v>435.6</v>
      </c>
    </row>
    <row r="6844" spans="1:14" x14ac:dyDescent="0.2">
      <c r="A6844" s="345">
        <f t="shared" si="98"/>
        <v>6</v>
      </c>
      <c r="B6844" s="389"/>
      <c r="C6844" s="352" t="s">
        <v>1461</v>
      </c>
      <c r="D6844" s="357" t="s">
        <v>1462</v>
      </c>
      <c r="E6844" s="390">
        <v>4</v>
      </c>
      <c r="F6844" s="432">
        <v>254</v>
      </c>
      <c r="G6844" s="353">
        <f t="shared" si="97"/>
        <v>1016</v>
      </c>
      <c r="H6844" s="215"/>
      <c r="J6844" s="1378">
        <v>2.54</v>
      </c>
      <c r="K6844" s="1379">
        <v>198</v>
      </c>
      <c r="L6844" s="1380">
        <f t="shared" si="99"/>
        <v>502.92</v>
      </c>
    </row>
    <row r="6845" spans="1:14" x14ac:dyDescent="0.2">
      <c r="A6845" s="345">
        <f t="shared" si="98"/>
        <v>7</v>
      </c>
      <c r="B6845" s="391"/>
      <c r="C6845" s="352" t="s">
        <v>149</v>
      </c>
      <c r="D6845" s="364" t="s">
        <v>1511</v>
      </c>
      <c r="E6845" s="388">
        <v>3</v>
      </c>
      <c r="F6845" s="560">
        <v>197</v>
      </c>
      <c r="G6845" s="353">
        <f t="shared" si="97"/>
        <v>591</v>
      </c>
      <c r="H6845" s="215"/>
      <c r="J6845" s="1378">
        <v>2.54</v>
      </c>
      <c r="K6845" s="1379">
        <v>198</v>
      </c>
      <c r="L6845" s="1380">
        <f t="shared" si="99"/>
        <v>502.92</v>
      </c>
    </row>
    <row r="6846" spans="1:14" x14ac:dyDescent="0.2">
      <c r="A6846" s="345">
        <f t="shared" si="98"/>
        <v>8</v>
      </c>
      <c r="B6846" s="382"/>
      <c r="C6846" s="352" t="s">
        <v>1461</v>
      </c>
      <c r="D6846" s="364" t="s">
        <v>1510</v>
      </c>
      <c r="E6846" s="395">
        <v>2.4580000000000002</v>
      </c>
      <c r="F6846" s="432">
        <v>270</v>
      </c>
      <c r="G6846" s="353">
        <f t="shared" si="97"/>
        <v>663.66000000000008</v>
      </c>
      <c r="J6846" s="1381">
        <f>SUM(J6840:J6845)</f>
        <v>13.79</v>
      </c>
      <c r="K6846" s="1382"/>
      <c r="L6846" s="1383">
        <f>SUM(L6840:L6845)</f>
        <v>2730.42</v>
      </c>
    </row>
    <row r="6847" spans="1:14" x14ac:dyDescent="0.2">
      <c r="A6847" s="345">
        <f t="shared" si="98"/>
        <v>9</v>
      </c>
      <c r="B6847" s="394"/>
      <c r="C6847" s="352" t="s">
        <v>149</v>
      </c>
      <c r="D6847" s="1068" t="s">
        <v>1507</v>
      </c>
      <c r="E6847" s="395">
        <v>3</v>
      </c>
      <c r="F6847" s="561">
        <v>70.5</v>
      </c>
      <c r="G6847" s="353">
        <f t="shared" si="97"/>
        <v>211.5</v>
      </c>
      <c r="J6847" s="1378"/>
      <c r="K6847" s="22"/>
      <c r="L6847" s="22"/>
    </row>
    <row r="6848" spans="1:14" x14ac:dyDescent="0.2">
      <c r="A6848" s="345">
        <f t="shared" si="98"/>
        <v>10</v>
      </c>
      <c r="B6848" s="394"/>
      <c r="C6848" s="352" t="s">
        <v>149</v>
      </c>
      <c r="D6848" s="365" t="s">
        <v>1471</v>
      </c>
      <c r="E6848" s="395">
        <v>8</v>
      </c>
      <c r="F6848" s="432">
        <v>72</v>
      </c>
      <c r="G6848" s="353">
        <f t="shared" si="97"/>
        <v>576</v>
      </c>
      <c r="J6848" s="1378"/>
      <c r="K6848" s="22"/>
      <c r="L6848" s="22"/>
    </row>
    <row r="6849" spans="1:16" x14ac:dyDescent="0.2">
      <c r="A6849" s="345">
        <f t="shared" si="98"/>
        <v>11</v>
      </c>
      <c r="B6849" s="397"/>
      <c r="C6849" s="352" t="s">
        <v>149</v>
      </c>
      <c r="D6849" s="357" t="s">
        <v>4482</v>
      </c>
      <c r="E6849" s="398">
        <v>3</v>
      </c>
      <c r="F6849" s="432">
        <v>40</v>
      </c>
      <c r="G6849" s="353">
        <f t="shared" si="97"/>
        <v>120</v>
      </c>
      <c r="J6849" s="1384" t="s">
        <v>4845</v>
      </c>
      <c r="K6849" s="22"/>
      <c r="L6849" s="22"/>
    </row>
    <row r="6850" spans="1:16" x14ac:dyDescent="0.2">
      <c r="A6850" s="345">
        <f t="shared" si="98"/>
        <v>12</v>
      </c>
      <c r="B6850" s="397"/>
      <c r="C6850" s="352" t="s">
        <v>149</v>
      </c>
      <c r="D6850" s="365" t="s">
        <v>1671</v>
      </c>
      <c r="E6850" s="398">
        <v>1</v>
      </c>
      <c r="F6850" s="432">
        <v>191</v>
      </c>
      <c r="G6850" s="353">
        <f t="shared" si="97"/>
        <v>191</v>
      </c>
      <c r="J6850" s="1378">
        <v>1.4950000000000001</v>
      </c>
      <c r="K6850" s="1379">
        <v>155</v>
      </c>
      <c r="L6850" s="1380">
        <f>K6850*J6850</f>
        <v>231.72500000000002</v>
      </c>
    </row>
    <row r="6851" spans="1:16" x14ac:dyDescent="0.2">
      <c r="A6851" s="345">
        <f t="shared" si="98"/>
        <v>13</v>
      </c>
      <c r="B6851" s="397"/>
      <c r="C6851" s="352" t="s">
        <v>178</v>
      </c>
      <c r="D6851" s="357" t="s">
        <v>1474</v>
      </c>
      <c r="E6851" s="395">
        <v>3</v>
      </c>
      <c r="F6851" s="432">
        <v>48.5</v>
      </c>
      <c r="G6851" s="353">
        <f t="shared" si="97"/>
        <v>145.5</v>
      </c>
      <c r="J6851" s="1378">
        <v>1.55</v>
      </c>
      <c r="K6851" s="1379">
        <v>155</v>
      </c>
      <c r="L6851" s="1380">
        <f t="shared" ref="L6851:L6852" si="100">K6851*J6851</f>
        <v>240.25</v>
      </c>
    </row>
    <row r="6852" spans="1:16" x14ac:dyDescent="0.2">
      <c r="A6852" s="345">
        <f t="shared" si="98"/>
        <v>14</v>
      </c>
      <c r="B6852" s="382"/>
      <c r="C6852" s="352" t="s">
        <v>149</v>
      </c>
      <c r="D6852" s="357" t="s">
        <v>1475</v>
      </c>
      <c r="E6852" s="388">
        <v>1</v>
      </c>
      <c r="F6852" s="432">
        <v>379.5</v>
      </c>
      <c r="G6852" s="353">
        <f t="shared" si="97"/>
        <v>379.5</v>
      </c>
      <c r="J6852" s="1378">
        <v>1.64</v>
      </c>
      <c r="K6852" s="1379">
        <v>155</v>
      </c>
      <c r="L6852" s="1380">
        <f t="shared" si="100"/>
        <v>254.2</v>
      </c>
      <c r="N6852" s="214">
        <v>2730.42</v>
      </c>
    </row>
    <row r="6853" spans="1:16" x14ac:dyDescent="0.2">
      <c r="A6853" s="345">
        <f t="shared" si="98"/>
        <v>15</v>
      </c>
      <c r="B6853" s="389"/>
      <c r="C6853" s="352" t="s">
        <v>149</v>
      </c>
      <c r="D6853" s="365" t="s">
        <v>2438</v>
      </c>
      <c r="E6853" s="395">
        <v>2</v>
      </c>
      <c r="F6853" s="561">
        <v>98.75</v>
      </c>
      <c r="G6853" s="353">
        <f t="shared" si="97"/>
        <v>197.5</v>
      </c>
      <c r="J6853" s="1381">
        <f>SUM(J6850:J6852)</f>
        <v>4.6849999999999996</v>
      </c>
      <c r="K6853" s="1385"/>
      <c r="L6853" s="1383">
        <f>SUM(L6850:L6852)</f>
        <v>726.17499999999995</v>
      </c>
      <c r="N6853" s="214">
        <v>726.18</v>
      </c>
      <c r="P6853" s="164">
        <f>N6852+N6853</f>
        <v>3456.6</v>
      </c>
    </row>
    <row r="6854" spans="1:16" x14ac:dyDescent="0.2">
      <c r="A6854" s="345">
        <f t="shared" si="98"/>
        <v>16</v>
      </c>
      <c r="B6854" s="389"/>
      <c r="C6854" s="352" t="s">
        <v>149</v>
      </c>
      <c r="D6854" s="365" t="s">
        <v>1010</v>
      </c>
      <c r="E6854" s="395">
        <v>3</v>
      </c>
      <c r="F6854" s="561">
        <v>122</v>
      </c>
      <c r="G6854" s="353">
        <f t="shared" si="97"/>
        <v>366</v>
      </c>
      <c r="J6854" s="1378"/>
      <c r="K6854" s="1379"/>
      <c r="L6854" s="22"/>
      <c r="N6854" s="214">
        <v>255.27</v>
      </c>
      <c r="P6854" s="164">
        <f>P6853+N6854</f>
        <v>3711.87</v>
      </c>
    </row>
    <row r="6855" spans="1:16" x14ac:dyDescent="0.2">
      <c r="A6855" s="345">
        <f t="shared" si="98"/>
        <v>17</v>
      </c>
      <c r="B6855" s="389"/>
      <c r="C6855" s="352" t="s">
        <v>1476</v>
      </c>
      <c r="D6855" s="365" t="s">
        <v>2220</v>
      </c>
      <c r="E6855" s="395">
        <v>4</v>
      </c>
      <c r="F6855" s="561">
        <v>235</v>
      </c>
      <c r="G6855" s="353">
        <f t="shared" si="97"/>
        <v>940</v>
      </c>
      <c r="J6855" s="1384" t="s">
        <v>4372</v>
      </c>
      <c r="K6855" s="1379"/>
      <c r="L6855" s="22"/>
      <c r="N6855" s="418">
        <v>385.4</v>
      </c>
      <c r="P6855" s="164">
        <f>P6854+N6855</f>
        <v>4097.2699999999995</v>
      </c>
    </row>
    <row r="6856" spans="1:16" x14ac:dyDescent="0.2">
      <c r="A6856" s="345">
        <f t="shared" si="98"/>
        <v>18</v>
      </c>
      <c r="B6856" s="382"/>
      <c r="C6856" s="352" t="s">
        <v>149</v>
      </c>
      <c r="D6856" s="365" t="s">
        <v>1649</v>
      </c>
      <c r="E6856" s="390">
        <v>2</v>
      </c>
      <c r="F6856" s="561">
        <v>63</v>
      </c>
      <c r="G6856" s="353">
        <f t="shared" si="97"/>
        <v>126</v>
      </c>
      <c r="J6856" s="1378">
        <v>1.1000000000000001</v>
      </c>
      <c r="K6856" s="1379">
        <v>297</v>
      </c>
      <c r="L6856" s="1380">
        <f>K6856*J6856</f>
        <v>326.70000000000005</v>
      </c>
      <c r="N6856" s="418">
        <v>1186.52</v>
      </c>
      <c r="P6856" s="164">
        <f>P6855+N6856</f>
        <v>5283.7899999999991</v>
      </c>
    </row>
    <row r="6857" spans="1:16" x14ac:dyDescent="0.2">
      <c r="A6857" s="345">
        <f t="shared" si="98"/>
        <v>19</v>
      </c>
      <c r="B6857" s="382"/>
      <c r="C6857" s="352" t="s">
        <v>149</v>
      </c>
      <c r="D6857" s="365" t="s">
        <v>4846</v>
      </c>
      <c r="E6857" s="395">
        <v>2</v>
      </c>
      <c r="F6857" s="561">
        <v>71.25</v>
      </c>
      <c r="G6857" s="353">
        <f t="shared" si="97"/>
        <v>142.5</v>
      </c>
      <c r="J6857" s="1378">
        <v>1.42</v>
      </c>
      <c r="K6857" s="1379">
        <v>297</v>
      </c>
      <c r="L6857" s="1380">
        <f t="shared" ref="L6857:L6858" si="101">K6857*J6857</f>
        <v>421.73999999999995</v>
      </c>
      <c r="N6857" s="418">
        <v>1016</v>
      </c>
      <c r="P6857" s="164">
        <f>P6856+N6857</f>
        <v>6299.7899999999991</v>
      </c>
    </row>
    <row r="6858" spans="1:16" x14ac:dyDescent="0.2">
      <c r="A6858" s="345">
        <f t="shared" si="98"/>
        <v>20</v>
      </c>
      <c r="B6858" s="382"/>
      <c r="C6858" s="352" t="s">
        <v>149</v>
      </c>
      <c r="D6858" s="357" t="s">
        <v>4847</v>
      </c>
      <c r="E6858" s="395">
        <v>2</v>
      </c>
      <c r="F6858" s="561">
        <v>62.5</v>
      </c>
      <c r="G6858" s="353">
        <f t="shared" si="97"/>
        <v>125</v>
      </c>
      <c r="J6858" s="1378">
        <v>1.4750000000000001</v>
      </c>
      <c r="K6858" s="1379">
        <v>297</v>
      </c>
      <c r="L6858" s="1380">
        <f t="shared" si="101"/>
        <v>438.07500000000005</v>
      </c>
      <c r="N6858" s="214"/>
    </row>
    <row r="6859" spans="1:16" x14ac:dyDescent="0.2">
      <c r="A6859" s="345">
        <f t="shared" si="98"/>
        <v>21</v>
      </c>
      <c r="B6859" s="382"/>
      <c r="C6859" s="352" t="s">
        <v>149</v>
      </c>
      <c r="D6859" s="357" t="s">
        <v>1467</v>
      </c>
      <c r="E6859" s="395">
        <v>2</v>
      </c>
      <c r="F6859" s="561">
        <v>89.5</v>
      </c>
      <c r="G6859" s="353">
        <f t="shared" si="97"/>
        <v>179</v>
      </c>
      <c r="H6859" s="215">
        <f>SUM(G6845:G6859)</f>
        <v>4954.16</v>
      </c>
      <c r="J6859" s="1381">
        <f>SUM(J6856:J6858)</f>
        <v>3.9950000000000001</v>
      </c>
      <c r="K6859" s="1382"/>
      <c r="L6859" s="1383">
        <f>SUM(L6856:L6858)</f>
        <v>1186.5150000000001</v>
      </c>
    </row>
    <row r="6860" spans="1:16" x14ac:dyDescent="0.2">
      <c r="A6860" s="345">
        <f t="shared" si="98"/>
        <v>22</v>
      </c>
      <c r="B6860" s="382"/>
      <c r="C6860" s="352" t="s">
        <v>1541</v>
      </c>
      <c r="D6860" s="365" t="s">
        <v>3866</v>
      </c>
      <c r="E6860" s="395">
        <v>3</v>
      </c>
      <c r="F6860" s="561">
        <v>1380</v>
      </c>
      <c r="G6860" s="353">
        <f t="shared" si="97"/>
        <v>4140</v>
      </c>
      <c r="J6860" s="1378"/>
      <c r="K6860" s="22"/>
      <c r="L6860" s="22"/>
    </row>
    <row r="6861" spans="1:16" x14ac:dyDescent="0.2">
      <c r="A6861" s="345">
        <f t="shared" si="98"/>
        <v>23</v>
      </c>
      <c r="B6861" s="382"/>
      <c r="C6861" s="352" t="s">
        <v>149</v>
      </c>
      <c r="D6861" s="365" t="s">
        <v>1513</v>
      </c>
      <c r="E6861" s="395">
        <v>6</v>
      </c>
      <c r="F6861" s="561">
        <v>25</v>
      </c>
      <c r="G6861" s="353">
        <f t="shared" si="97"/>
        <v>150</v>
      </c>
    </row>
    <row r="6862" spans="1:16" x14ac:dyDescent="0.2">
      <c r="A6862" s="345">
        <f t="shared" si="98"/>
        <v>24</v>
      </c>
      <c r="B6862" s="382"/>
      <c r="C6862" s="352" t="s">
        <v>1461</v>
      </c>
      <c r="D6862" s="365" t="s">
        <v>1512</v>
      </c>
      <c r="E6862" s="395">
        <v>7</v>
      </c>
      <c r="F6862" s="561">
        <v>120</v>
      </c>
      <c r="G6862" s="353">
        <f t="shared" si="97"/>
        <v>840</v>
      </c>
    </row>
    <row r="6863" spans="1:16" x14ac:dyDescent="0.2">
      <c r="A6863" s="345">
        <f t="shared" si="98"/>
        <v>25</v>
      </c>
      <c r="B6863" s="382"/>
      <c r="C6863" s="352" t="s">
        <v>1461</v>
      </c>
      <c r="D6863" s="357" t="s">
        <v>251</v>
      </c>
      <c r="E6863" s="388">
        <v>8</v>
      </c>
      <c r="F6863" s="432">
        <v>140</v>
      </c>
      <c r="G6863" s="353">
        <f t="shared" si="97"/>
        <v>1120</v>
      </c>
      <c r="J6863" s="411" t="s">
        <v>4848</v>
      </c>
    </row>
    <row r="6864" spans="1:16" x14ac:dyDescent="0.2">
      <c r="A6864" s="345">
        <f t="shared" si="98"/>
        <v>26</v>
      </c>
      <c r="B6864" s="382"/>
      <c r="C6864" s="352" t="s">
        <v>1461</v>
      </c>
      <c r="D6864" s="357" t="s">
        <v>1481</v>
      </c>
      <c r="E6864" s="398">
        <v>8</v>
      </c>
      <c r="F6864" s="432">
        <v>120</v>
      </c>
      <c r="G6864" s="353">
        <f t="shared" si="97"/>
        <v>960</v>
      </c>
      <c r="J6864" s="2">
        <v>0.82599999999999996</v>
      </c>
      <c r="K6864" s="214">
        <v>270</v>
      </c>
      <c r="L6864" s="164">
        <f>K6864*J6864</f>
        <v>223.01999999999998</v>
      </c>
    </row>
    <row r="6865" spans="1:12" x14ac:dyDescent="0.2">
      <c r="A6865" s="345">
        <f t="shared" si="98"/>
        <v>27</v>
      </c>
      <c r="B6865" s="382"/>
      <c r="C6865" s="352" t="s">
        <v>1469</v>
      </c>
      <c r="D6865" s="365" t="s">
        <v>1655</v>
      </c>
      <c r="E6865" s="390">
        <v>1</v>
      </c>
      <c r="F6865" s="432">
        <v>320</v>
      </c>
      <c r="G6865" s="353">
        <f t="shared" si="97"/>
        <v>320</v>
      </c>
      <c r="J6865" s="2">
        <v>0.81799999999999995</v>
      </c>
      <c r="K6865" s="214">
        <v>270</v>
      </c>
      <c r="L6865" s="164">
        <f t="shared" ref="L6865:L6866" si="102">K6865*J6865</f>
        <v>220.85999999999999</v>
      </c>
    </row>
    <row r="6866" spans="1:12" x14ac:dyDescent="0.2">
      <c r="A6866" s="345">
        <f t="shared" si="98"/>
        <v>28</v>
      </c>
      <c r="B6866" s="382"/>
      <c r="C6866" s="352" t="s">
        <v>1461</v>
      </c>
      <c r="D6866" s="365" t="s">
        <v>1478</v>
      </c>
      <c r="E6866" s="390">
        <v>6</v>
      </c>
      <c r="F6866" s="432">
        <v>70</v>
      </c>
      <c r="G6866" s="353">
        <f t="shared" si="97"/>
        <v>420</v>
      </c>
      <c r="J6866" s="2">
        <v>0.81399999999999995</v>
      </c>
      <c r="K6866" s="214">
        <v>270</v>
      </c>
      <c r="L6866" s="164">
        <f t="shared" si="102"/>
        <v>219.77999999999997</v>
      </c>
    </row>
    <row r="6867" spans="1:12" x14ac:dyDescent="0.2">
      <c r="A6867" s="345">
        <f t="shared" si="98"/>
        <v>29</v>
      </c>
      <c r="B6867" s="382"/>
      <c r="C6867" s="352" t="s">
        <v>1461</v>
      </c>
      <c r="D6867" s="357" t="s">
        <v>1482</v>
      </c>
      <c r="E6867" s="404">
        <v>2</v>
      </c>
      <c r="F6867" s="562">
        <v>160</v>
      </c>
      <c r="G6867" s="353">
        <f t="shared" si="97"/>
        <v>320</v>
      </c>
      <c r="J6867" s="311">
        <f>SUM(J6864:J6866)</f>
        <v>2.4579999999999997</v>
      </c>
      <c r="K6867" s="311"/>
      <c r="L6867" s="443">
        <f>SUM(L6864:L6866)</f>
        <v>663.66</v>
      </c>
    </row>
    <row r="6868" spans="1:12" x14ac:dyDescent="0.2">
      <c r="A6868" s="345">
        <f t="shared" si="98"/>
        <v>30</v>
      </c>
      <c r="B6868" s="382"/>
      <c r="C6868" s="352" t="s">
        <v>1461</v>
      </c>
      <c r="D6868" s="357" t="s">
        <v>1515</v>
      </c>
      <c r="E6868" s="388">
        <v>7</v>
      </c>
      <c r="F6868" s="563">
        <v>130</v>
      </c>
      <c r="G6868" s="353">
        <f t="shared" si="97"/>
        <v>910</v>
      </c>
    </row>
    <row r="6869" spans="1:12" x14ac:dyDescent="0.2">
      <c r="A6869" s="345">
        <f t="shared" si="98"/>
        <v>31</v>
      </c>
      <c r="B6869" s="382"/>
      <c r="C6869" s="352" t="s">
        <v>1461</v>
      </c>
      <c r="D6869" s="365" t="s">
        <v>1480</v>
      </c>
      <c r="E6869" s="388">
        <v>6.0491999999999999</v>
      </c>
      <c r="F6869" s="387">
        <v>140</v>
      </c>
      <c r="G6869" s="353">
        <f t="shared" si="97"/>
        <v>846.88800000000003</v>
      </c>
    </row>
    <row r="6870" spans="1:12" x14ac:dyDescent="0.2">
      <c r="A6870" s="345">
        <f t="shared" si="98"/>
        <v>32</v>
      </c>
      <c r="B6870" s="668"/>
      <c r="C6870" s="656" t="s">
        <v>1461</v>
      </c>
      <c r="D6870" s="682" t="s">
        <v>1477</v>
      </c>
      <c r="E6870" s="758">
        <v>7</v>
      </c>
      <c r="F6870" s="577">
        <v>125</v>
      </c>
      <c r="G6870" s="353">
        <f t="shared" si="97"/>
        <v>875</v>
      </c>
    </row>
    <row r="6871" spans="1:12" x14ac:dyDescent="0.2">
      <c r="A6871" s="345" t="s">
        <v>8</v>
      </c>
      <c r="B6871" s="382"/>
      <c r="C6871" s="352"/>
      <c r="D6871" s="364"/>
      <c r="E6871" s="388"/>
      <c r="F6871" s="577"/>
      <c r="G6871" s="167">
        <v>0.01</v>
      </c>
    </row>
    <row r="6872" spans="1:12" ht="13.5" thickBot="1" x14ac:dyDescent="0.25">
      <c r="A6872" s="564"/>
      <c r="B6872" s="408"/>
      <c r="C6872" s="409"/>
      <c r="D6872" s="409"/>
      <c r="E6872" s="408"/>
      <c r="F6872" s="49" t="s">
        <v>158</v>
      </c>
      <c r="G6872" s="213">
        <f>SUM(G6839:G6871)</f>
        <v>22155.837999999996</v>
      </c>
    </row>
    <row r="6873" spans="1:12" ht="13.5" thickTop="1" x14ac:dyDescent="0.2">
      <c r="A6873" s="1149" t="s">
        <v>4851</v>
      </c>
      <c r="B6873" s="1186"/>
      <c r="C6873" s="1186"/>
      <c r="D6873" s="1186"/>
      <c r="E6873" s="1186"/>
      <c r="F6873" s="1186"/>
      <c r="G6873" s="1187"/>
    </row>
    <row r="6874" spans="1:12" ht="13.5" thickBot="1" x14ac:dyDescent="0.25">
      <c r="A6874" s="359"/>
      <c r="B6874" s="355"/>
      <c r="C6874" s="355"/>
      <c r="D6874" s="360"/>
      <c r="E6874" s="355"/>
      <c r="F6874" s="361"/>
      <c r="G6874" s="362"/>
    </row>
    <row r="6875" spans="1:12" ht="13.5" thickTop="1" x14ac:dyDescent="0.2">
      <c r="A6875" s="1176"/>
      <c r="B6875" s="1177"/>
      <c r="C6875" s="1177"/>
      <c r="D6875" s="414" t="s">
        <v>11</v>
      </c>
      <c r="E6875" s="1178" t="s">
        <v>12</v>
      </c>
      <c r="F6875" s="1178"/>
      <c r="G6875" s="1179"/>
    </row>
    <row r="6876" spans="1:12" x14ac:dyDescent="0.2">
      <c r="A6876" s="1161" t="s">
        <v>17</v>
      </c>
      <c r="B6876" s="1162"/>
      <c r="C6876" s="1162"/>
      <c r="D6876" s="415"/>
      <c r="E6876" s="1180"/>
      <c r="F6876" s="1181"/>
      <c r="G6876" s="1182"/>
    </row>
    <row r="6877" spans="1:12" x14ac:dyDescent="0.2">
      <c r="A6877" s="1161" t="s">
        <v>38</v>
      </c>
      <c r="B6877" s="1162"/>
      <c r="C6877" s="1162"/>
      <c r="D6877" s="73" t="s">
        <v>478</v>
      </c>
      <c r="E6877" s="1139" t="s">
        <v>142</v>
      </c>
      <c r="F6877" s="1139"/>
      <c r="G6877" s="1140"/>
    </row>
    <row r="6878" spans="1:12" ht="13.5" thickBot="1" x14ac:dyDescent="0.25">
      <c r="A6878" s="1163" t="s">
        <v>39</v>
      </c>
      <c r="B6878" s="1164"/>
      <c r="C6878" s="1164"/>
      <c r="D6878" s="565" t="s">
        <v>479</v>
      </c>
      <c r="E6878" s="1165" t="s">
        <v>0</v>
      </c>
      <c r="F6878" s="1165"/>
      <c r="G6878" s="1166"/>
    </row>
    <row r="6879" spans="1:12" ht="16.5" x14ac:dyDescent="0.25">
      <c r="A6879" s="1152" t="s">
        <v>29</v>
      </c>
      <c r="B6879" s="1153"/>
      <c r="C6879" s="1153"/>
      <c r="D6879" s="1153"/>
      <c r="E6879" s="1153"/>
      <c r="F6879" s="1153"/>
      <c r="G6879" s="1154"/>
    </row>
    <row r="6880" spans="1:12" x14ac:dyDescent="0.2">
      <c r="A6880" s="1155" t="s">
        <v>48</v>
      </c>
      <c r="B6880" s="1156"/>
      <c r="C6880" s="1156"/>
      <c r="D6880" s="1156"/>
      <c r="E6880" s="1156"/>
      <c r="F6880" s="1156"/>
      <c r="G6880" s="1157"/>
    </row>
    <row r="6881" spans="1:7" x14ac:dyDescent="0.2">
      <c r="A6881" s="1183" t="s">
        <v>49</v>
      </c>
      <c r="B6881" s="1184"/>
      <c r="C6881" s="1184"/>
      <c r="D6881" s="1184"/>
      <c r="E6881" s="1184"/>
      <c r="F6881" s="1184"/>
      <c r="G6881" s="1185"/>
    </row>
    <row r="6882" spans="1:7" x14ac:dyDescent="0.2">
      <c r="A6882" s="368"/>
      <c r="B6882" s="369"/>
      <c r="C6882" s="370"/>
      <c r="D6882" s="371"/>
      <c r="E6882" s="369"/>
      <c r="F6882" s="372"/>
      <c r="G6882" s="373" t="s">
        <v>412</v>
      </c>
    </row>
    <row r="6883" spans="1:7" x14ac:dyDescent="0.2">
      <c r="A6883" s="374" t="s">
        <v>1</v>
      </c>
      <c r="B6883" s="375"/>
      <c r="C6883" s="14" t="s">
        <v>36</v>
      </c>
      <c r="D6883" s="375"/>
      <c r="E6883" s="343" t="s">
        <v>4630</v>
      </c>
      <c r="F6883" s="376"/>
      <c r="G6883" s="344" t="s">
        <v>4632</v>
      </c>
    </row>
    <row r="6884" spans="1:7" x14ac:dyDescent="0.2">
      <c r="A6884" s="342" t="s">
        <v>8</v>
      </c>
      <c r="B6884" s="377"/>
      <c r="C6884" s="19"/>
      <c r="D6884" s="367"/>
      <c r="E6884" s="1167"/>
      <c r="F6884" s="1168"/>
      <c r="G6884" s="378"/>
    </row>
    <row r="6885" spans="1:7" x14ac:dyDescent="0.2">
      <c r="A6885" s="354" t="s">
        <v>37</v>
      </c>
      <c r="B6885" s="358"/>
      <c r="C6885" s="358"/>
      <c r="D6885" s="358"/>
      <c r="E6885" s="379" t="s">
        <v>46</v>
      </c>
      <c r="F6885" s="380"/>
      <c r="G6885" s="378" t="s">
        <v>50</v>
      </c>
    </row>
    <row r="6886" spans="1:7" x14ac:dyDescent="0.2">
      <c r="A6886" s="368"/>
      <c r="B6886" s="369"/>
      <c r="C6886" s="370"/>
      <c r="D6886" s="370"/>
      <c r="E6886" s="1169"/>
      <c r="F6886" s="1170"/>
      <c r="G6886" s="381"/>
    </row>
    <row r="6887" spans="1:7" ht="26.25" thickBot="1" x14ac:dyDescent="0.25">
      <c r="A6887" s="210" t="s">
        <v>47</v>
      </c>
      <c r="B6887" s="28" t="s">
        <v>23</v>
      </c>
      <c r="C6887" s="28" t="s">
        <v>34</v>
      </c>
      <c r="D6887" s="110" t="s">
        <v>53</v>
      </c>
      <c r="E6887" s="114" t="s">
        <v>54</v>
      </c>
      <c r="F6887" s="111" t="s">
        <v>55</v>
      </c>
      <c r="G6887" s="112" t="s">
        <v>35</v>
      </c>
    </row>
    <row r="6888" spans="1:7" ht="13.5" thickTop="1" x14ac:dyDescent="0.2">
      <c r="A6888" s="345" t="s">
        <v>8</v>
      </c>
      <c r="B6888" s="389"/>
      <c r="C6888" s="352"/>
      <c r="D6888" s="1069" t="s">
        <v>160</v>
      </c>
      <c r="E6888" s="390" t="s">
        <v>8</v>
      </c>
      <c r="F6888" s="432" t="s">
        <v>8</v>
      </c>
      <c r="G6888" s="200">
        <f>G6872</f>
        <v>22155.837999999996</v>
      </c>
    </row>
    <row r="6889" spans="1:7" x14ac:dyDescent="0.2">
      <c r="A6889" s="345">
        <v>33</v>
      </c>
      <c r="B6889" s="389"/>
      <c r="C6889" s="352" t="s">
        <v>1461</v>
      </c>
      <c r="D6889" s="365" t="s">
        <v>1662</v>
      </c>
      <c r="E6889" s="390">
        <v>5</v>
      </c>
      <c r="F6889" s="432">
        <v>120</v>
      </c>
      <c r="G6889" s="353">
        <f t="shared" ref="G6889:G6907" si="103">F6889*E6889</f>
        <v>600</v>
      </c>
    </row>
    <row r="6890" spans="1:7" x14ac:dyDescent="0.2">
      <c r="A6890" s="345">
        <f t="shared" ref="A6890:A6907" si="104">A6889+1</f>
        <v>34</v>
      </c>
      <c r="B6890" s="389"/>
      <c r="C6890" s="352" t="s">
        <v>1461</v>
      </c>
      <c r="D6890" s="357" t="s">
        <v>1654</v>
      </c>
      <c r="E6890" s="388">
        <v>4</v>
      </c>
      <c r="F6890" s="560">
        <v>200</v>
      </c>
      <c r="G6890" s="353">
        <f t="shared" si="103"/>
        <v>800</v>
      </c>
    </row>
    <row r="6891" spans="1:7" x14ac:dyDescent="0.2">
      <c r="A6891" s="345">
        <f t="shared" si="104"/>
        <v>35</v>
      </c>
      <c r="B6891" s="389"/>
      <c r="C6891" s="352" t="s">
        <v>1461</v>
      </c>
      <c r="D6891" s="357" t="s">
        <v>1833</v>
      </c>
      <c r="E6891" s="390">
        <v>8.9870999999999999</v>
      </c>
      <c r="F6891" s="432">
        <v>65</v>
      </c>
      <c r="G6891" s="353">
        <f t="shared" si="103"/>
        <v>584.16150000000005</v>
      </c>
    </row>
    <row r="6892" spans="1:7" x14ac:dyDescent="0.2">
      <c r="A6892" s="345">
        <f t="shared" si="104"/>
        <v>36</v>
      </c>
      <c r="B6892" s="389"/>
      <c r="C6892" s="352" t="s">
        <v>1469</v>
      </c>
      <c r="D6892" s="357" t="s">
        <v>4849</v>
      </c>
      <c r="E6892" s="390">
        <v>8</v>
      </c>
      <c r="F6892" s="432">
        <v>30</v>
      </c>
      <c r="G6892" s="353">
        <f t="shared" si="103"/>
        <v>240</v>
      </c>
    </row>
    <row r="6893" spans="1:7" x14ac:dyDescent="0.2">
      <c r="A6893" s="345">
        <f t="shared" si="104"/>
        <v>37</v>
      </c>
      <c r="B6893" s="389"/>
      <c r="C6893" s="352" t="s">
        <v>1461</v>
      </c>
      <c r="D6893" s="357" t="s">
        <v>2228</v>
      </c>
      <c r="E6893" s="390">
        <v>6</v>
      </c>
      <c r="F6893" s="432">
        <v>70</v>
      </c>
      <c r="G6893" s="353">
        <f t="shared" si="103"/>
        <v>420</v>
      </c>
    </row>
    <row r="6894" spans="1:7" x14ac:dyDescent="0.2">
      <c r="A6894" s="345">
        <f t="shared" si="104"/>
        <v>38</v>
      </c>
      <c r="B6894" s="391"/>
      <c r="C6894" s="352" t="s">
        <v>1461</v>
      </c>
      <c r="D6894" s="364" t="s">
        <v>1661</v>
      </c>
      <c r="E6894" s="388">
        <v>2</v>
      </c>
      <c r="F6894" s="560">
        <v>100</v>
      </c>
      <c r="G6894" s="353">
        <f t="shared" si="103"/>
        <v>200</v>
      </c>
    </row>
    <row r="6895" spans="1:7" x14ac:dyDescent="0.2">
      <c r="A6895" s="345">
        <f t="shared" si="104"/>
        <v>39</v>
      </c>
      <c r="B6895" s="382"/>
      <c r="C6895" s="352" t="s">
        <v>1461</v>
      </c>
      <c r="D6895" s="365" t="s">
        <v>4850</v>
      </c>
      <c r="E6895" s="395">
        <v>7</v>
      </c>
      <c r="F6895" s="432">
        <v>80</v>
      </c>
      <c r="G6895" s="353">
        <f t="shared" si="103"/>
        <v>560</v>
      </c>
    </row>
    <row r="6896" spans="1:7" x14ac:dyDescent="0.2">
      <c r="A6896" s="345">
        <f t="shared" si="104"/>
        <v>40</v>
      </c>
      <c r="B6896" s="394"/>
      <c r="C6896" s="352" t="s">
        <v>1461</v>
      </c>
      <c r="D6896" s="1068" t="s">
        <v>1479</v>
      </c>
      <c r="E6896" s="395">
        <v>2</v>
      </c>
      <c r="F6896" s="561">
        <v>100</v>
      </c>
      <c r="G6896" s="353">
        <f t="shared" si="103"/>
        <v>200</v>
      </c>
    </row>
    <row r="6897" spans="1:7" x14ac:dyDescent="0.2">
      <c r="A6897" s="345">
        <f t="shared" si="104"/>
        <v>41</v>
      </c>
      <c r="B6897" s="394"/>
      <c r="C6897" s="352" t="s">
        <v>1461</v>
      </c>
      <c r="D6897" s="365" t="s">
        <v>2232</v>
      </c>
      <c r="E6897" s="395">
        <v>9</v>
      </c>
      <c r="F6897" s="432">
        <v>260</v>
      </c>
      <c r="G6897" s="353">
        <f t="shared" si="103"/>
        <v>2340</v>
      </c>
    </row>
    <row r="6898" spans="1:7" x14ac:dyDescent="0.2">
      <c r="A6898" s="345">
        <f t="shared" si="104"/>
        <v>42</v>
      </c>
      <c r="B6898" s="397"/>
      <c r="C6898" s="352" t="s">
        <v>1461</v>
      </c>
      <c r="D6898" s="357" t="s">
        <v>2233</v>
      </c>
      <c r="E6898" s="398">
        <v>10</v>
      </c>
      <c r="F6898" s="432">
        <v>190</v>
      </c>
      <c r="G6898" s="353">
        <f t="shared" si="103"/>
        <v>1900</v>
      </c>
    </row>
    <row r="6899" spans="1:7" x14ac:dyDescent="0.2">
      <c r="A6899" s="345"/>
      <c r="B6899" s="397"/>
      <c r="C6899" s="352"/>
      <c r="D6899" s="365"/>
      <c r="E6899" s="398"/>
      <c r="F6899" s="432"/>
      <c r="G6899" s="353"/>
    </row>
    <row r="6900" spans="1:7" x14ac:dyDescent="0.2">
      <c r="A6900" s="345"/>
      <c r="B6900" s="397"/>
      <c r="C6900" s="352"/>
      <c r="D6900" s="357"/>
      <c r="E6900" s="395"/>
      <c r="F6900" s="432"/>
      <c r="G6900" s="353"/>
    </row>
    <row r="6901" spans="1:7" x14ac:dyDescent="0.2">
      <c r="A6901" s="345"/>
      <c r="B6901" s="382"/>
      <c r="C6901" s="352"/>
      <c r="D6901" s="357"/>
      <c r="E6901" s="388"/>
      <c r="F6901" s="432"/>
      <c r="G6901" s="353"/>
    </row>
    <row r="6902" spans="1:7" x14ac:dyDescent="0.2">
      <c r="A6902" s="345"/>
      <c r="B6902" s="382"/>
      <c r="C6902" s="352"/>
      <c r="D6902" s="365"/>
      <c r="E6902" s="398"/>
      <c r="F6902" s="561"/>
      <c r="G6902" s="353"/>
    </row>
    <row r="6903" spans="1:7" x14ac:dyDescent="0.2">
      <c r="A6903" s="345"/>
      <c r="B6903" s="389"/>
      <c r="C6903" s="352"/>
      <c r="D6903" s="365"/>
      <c r="E6903" s="395"/>
      <c r="F6903" s="561"/>
      <c r="G6903" s="353"/>
    </row>
    <row r="6904" spans="1:7" x14ac:dyDescent="0.2">
      <c r="A6904" s="345"/>
      <c r="B6904" s="389"/>
      <c r="C6904" s="352"/>
      <c r="D6904" s="365"/>
      <c r="E6904" s="395"/>
      <c r="F6904" s="561"/>
      <c r="G6904" s="353"/>
    </row>
    <row r="6905" spans="1:7" x14ac:dyDescent="0.2">
      <c r="A6905" s="345"/>
      <c r="B6905" s="389"/>
      <c r="C6905" s="352"/>
      <c r="D6905" s="357"/>
      <c r="E6905" s="395"/>
      <c r="F6905" s="561"/>
      <c r="G6905" s="353"/>
    </row>
    <row r="6906" spans="1:7" x14ac:dyDescent="0.2">
      <c r="A6906" s="345"/>
      <c r="B6906" s="382"/>
      <c r="C6906" s="352"/>
      <c r="D6906" s="365"/>
      <c r="E6906" s="390"/>
      <c r="F6906" s="561"/>
      <c r="G6906" s="353"/>
    </row>
    <row r="6907" spans="1:7" x14ac:dyDescent="0.2">
      <c r="A6907" s="345"/>
      <c r="B6907" s="382"/>
      <c r="C6907" s="352"/>
      <c r="D6907" s="357"/>
      <c r="E6907" s="395"/>
      <c r="F6907" s="561"/>
      <c r="G6907" s="353"/>
    </row>
    <row r="6908" spans="1:7" x14ac:dyDescent="0.2">
      <c r="A6908" s="345"/>
      <c r="B6908" s="382"/>
      <c r="C6908" s="352"/>
      <c r="D6908" s="357"/>
      <c r="E6908" s="395"/>
      <c r="F6908" s="561"/>
      <c r="G6908" s="353"/>
    </row>
    <row r="6909" spans="1:7" x14ac:dyDescent="0.2">
      <c r="A6909" s="345"/>
      <c r="B6909" s="382"/>
      <c r="C6909" s="352"/>
      <c r="D6909" s="357"/>
      <c r="E6909" s="395"/>
      <c r="F6909" s="561"/>
      <c r="G6909" s="353"/>
    </row>
    <row r="6910" spans="1:7" x14ac:dyDescent="0.2">
      <c r="A6910" s="345"/>
      <c r="B6910" s="382"/>
      <c r="C6910" s="352"/>
      <c r="D6910" s="365"/>
      <c r="E6910" s="395"/>
      <c r="F6910" s="561"/>
      <c r="G6910" s="353"/>
    </row>
    <row r="6911" spans="1:7" x14ac:dyDescent="0.2">
      <c r="A6911" s="345"/>
      <c r="B6911" s="382"/>
      <c r="C6911" s="352"/>
      <c r="D6911" s="365"/>
      <c r="E6911" s="395"/>
      <c r="F6911" s="561"/>
      <c r="G6911" s="353"/>
    </row>
    <row r="6912" spans="1:7" x14ac:dyDescent="0.2">
      <c r="A6912" s="345"/>
      <c r="B6912" s="382"/>
      <c r="C6912" s="352"/>
      <c r="D6912" s="365"/>
      <c r="E6912" s="395"/>
      <c r="F6912" s="561"/>
      <c r="G6912" s="353"/>
    </row>
    <row r="6913" spans="1:7" x14ac:dyDescent="0.2">
      <c r="A6913" s="345"/>
      <c r="B6913" s="382"/>
      <c r="C6913" s="352"/>
      <c r="D6913" s="357"/>
      <c r="E6913" s="388"/>
      <c r="F6913" s="432"/>
      <c r="G6913" s="1122"/>
    </row>
    <row r="6914" spans="1:7" x14ac:dyDescent="0.2">
      <c r="A6914" s="345"/>
      <c r="B6914" s="382"/>
      <c r="C6914" s="352"/>
      <c r="D6914" s="357"/>
      <c r="E6914" s="398"/>
      <c r="F6914" s="432"/>
      <c r="G6914" s="353"/>
    </row>
    <row r="6915" spans="1:7" x14ac:dyDescent="0.2">
      <c r="A6915" s="345"/>
      <c r="B6915" s="382"/>
      <c r="C6915" s="352"/>
      <c r="D6915" s="365"/>
      <c r="E6915" s="390"/>
      <c r="F6915" s="432"/>
      <c r="G6915" s="353"/>
    </row>
    <row r="6916" spans="1:7" x14ac:dyDescent="0.2">
      <c r="A6916" s="345"/>
      <c r="B6916" s="382"/>
      <c r="C6916" s="352"/>
      <c r="D6916" s="365"/>
      <c r="E6916" s="390"/>
      <c r="F6916" s="432"/>
      <c r="G6916" s="353"/>
    </row>
    <row r="6917" spans="1:7" x14ac:dyDescent="0.2">
      <c r="A6917" s="345"/>
      <c r="B6917" s="382"/>
      <c r="C6917" s="352"/>
      <c r="D6917" s="357"/>
      <c r="E6917" s="404"/>
      <c r="F6917" s="562"/>
      <c r="G6917" s="353"/>
    </row>
    <row r="6918" spans="1:7" x14ac:dyDescent="0.2">
      <c r="A6918" s="345"/>
      <c r="B6918" s="668"/>
      <c r="C6918" s="656"/>
      <c r="D6918" s="669"/>
      <c r="E6918" s="874"/>
      <c r="F6918" s="875"/>
      <c r="G6918" s="353"/>
    </row>
    <row r="6919" spans="1:7" x14ac:dyDescent="0.2">
      <c r="A6919" s="345"/>
      <c r="B6919" s="382"/>
      <c r="C6919" s="352"/>
      <c r="D6919" s="357"/>
      <c r="E6919" s="388"/>
      <c r="F6919" s="563"/>
      <c r="G6919" s="353"/>
    </row>
    <row r="6920" spans="1:7" x14ac:dyDescent="0.2">
      <c r="A6920" s="345"/>
      <c r="B6920" s="382"/>
      <c r="C6920" s="352"/>
      <c r="D6920" s="365"/>
      <c r="E6920" s="388"/>
      <c r="F6920" s="387"/>
      <c r="G6920" s="353"/>
    </row>
    <row r="6921" spans="1:7" x14ac:dyDescent="0.2">
      <c r="A6921" s="566"/>
      <c r="B6921" s="382"/>
      <c r="C6921" s="352"/>
      <c r="D6921" s="364"/>
      <c r="E6921" s="388"/>
      <c r="F6921" s="577"/>
      <c r="G6921" s="353" t="s">
        <v>8</v>
      </c>
    </row>
    <row r="6922" spans="1:7" ht="13.5" thickBot="1" x14ac:dyDescent="0.25">
      <c r="A6922" s="564"/>
      <c r="B6922" s="408"/>
      <c r="C6922" s="409"/>
      <c r="D6922" s="409"/>
      <c r="E6922" s="408"/>
      <c r="F6922" s="49" t="s">
        <v>15</v>
      </c>
      <c r="G6922" s="213">
        <f>SUM(G6888:G6921)</f>
        <v>29999.999499999994</v>
      </c>
    </row>
    <row r="6923" spans="1:7" ht="13.5" thickTop="1" x14ac:dyDescent="0.2">
      <c r="A6923" s="1149" t="s">
        <v>4851</v>
      </c>
      <c r="B6923" s="1186"/>
      <c r="C6923" s="1186"/>
      <c r="D6923" s="1186"/>
      <c r="E6923" s="1186"/>
      <c r="F6923" s="1186"/>
      <c r="G6923" s="1187"/>
    </row>
    <row r="6924" spans="1:7" ht="13.5" thickBot="1" x14ac:dyDescent="0.25">
      <c r="A6924" s="359"/>
      <c r="B6924" s="355"/>
      <c r="C6924" s="355"/>
      <c r="D6924" s="360"/>
      <c r="E6924" s="355"/>
      <c r="F6924" s="361"/>
      <c r="G6924" s="362"/>
    </row>
    <row r="6925" spans="1:7" ht="13.5" thickTop="1" x14ac:dyDescent="0.2">
      <c r="A6925" s="1176"/>
      <c r="B6925" s="1177"/>
      <c r="C6925" s="1177"/>
      <c r="D6925" s="414" t="s">
        <v>11</v>
      </c>
      <c r="E6925" s="1178" t="s">
        <v>12</v>
      </c>
      <c r="F6925" s="1178"/>
      <c r="G6925" s="1179"/>
    </row>
    <row r="6926" spans="1:7" x14ac:dyDescent="0.2">
      <c r="A6926" s="1161" t="s">
        <v>17</v>
      </c>
      <c r="B6926" s="1162"/>
      <c r="C6926" s="1162"/>
      <c r="D6926" s="415"/>
      <c r="E6926" s="1180"/>
      <c r="F6926" s="1181"/>
      <c r="G6926" s="1182"/>
    </row>
    <row r="6927" spans="1:7" x14ac:dyDescent="0.2">
      <c r="A6927" s="1161" t="s">
        <v>38</v>
      </c>
      <c r="B6927" s="1162"/>
      <c r="C6927" s="1162"/>
      <c r="D6927" s="73" t="s">
        <v>478</v>
      </c>
      <c r="E6927" s="1139" t="s">
        <v>142</v>
      </c>
      <c r="F6927" s="1139"/>
      <c r="G6927" s="1140"/>
    </row>
    <row r="6928" spans="1:7" ht="13.5" thickBot="1" x14ac:dyDescent="0.25">
      <c r="A6928" s="1163" t="s">
        <v>39</v>
      </c>
      <c r="B6928" s="1164"/>
      <c r="C6928" s="1164"/>
      <c r="D6928" s="565" t="s">
        <v>479</v>
      </c>
      <c r="E6928" s="1165" t="s">
        <v>0</v>
      </c>
      <c r="F6928" s="1165"/>
      <c r="G6928" s="1166"/>
    </row>
  </sheetData>
  <mergeCells count="1984">
    <mergeCell ref="E6884:F6884"/>
    <mergeCell ref="E6886:F6886"/>
    <mergeCell ref="A6923:G6923"/>
    <mergeCell ref="A6925:C6925"/>
    <mergeCell ref="E6925:G6925"/>
    <mergeCell ref="A6926:C6926"/>
    <mergeCell ref="E6926:G6926"/>
    <mergeCell ref="A6927:C6927"/>
    <mergeCell ref="E6927:G6927"/>
    <mergeCell ref="A6928:C6928"/>
    <mergeCell ref="E6928:G6928"/>
    <mergeCell ref="A6830:G6830"/>
    <mergeCell ref="A6831:G6831"/>
    <mergeCell ref="A6832:G6832"/>
    <mergeCell ref="E6835:F6835"/>
    <mergeCell ref="E6837:F6837"/>
    <mergeCell ref="A6873:G6873"/>
    <mergeCell ref="A6875:C6875"/>
    <mergeCell ref="E6875:G6875"/>
    <mergeCell ref="A6876:C6876"/>
    <mergeCell ref="E6876:G6876"/>
    <mergeCell ref="A6877:C6877"/>
    <mergeCell ref="E6877:G6877"/>
    <mergeCell ref="A6878:C6878"/>
    <mergeCell ref="E6878:G6878"/>
    <mergeCell ref="A6879:G6879"/>
    <mergeCell ref="A6880:G6880"/>
    <mergeCell ref="A6881:G6881"/>
    <mergeCell ref="E6785:F6785"/>
    <mergeCell ref="E6787:F6787"/>
    <mergeCell ref="A6824:G6824"/>
    <mergeCell ref="A6826:C6826"/>
    <mergeCell ref="E6826:G6826"/>
    <mergeCell ref="A6827:C6827"/>
    <mergeCell ref="E6827:G6827"/>
    <mergeCell ref="A6828:C6828"/>
    <mergeCell ref="E6828:G6828"/>
    <mergeCell ref="A6829:C6829"/>
    <mergeCell ref="E6829:G6829"/>
    <mergeCell ref="A6730:G6730"/>
    <mergeCell ref="A6731:G6731"/>
    <mergeCell ref="A6732:G6732"/>
    <mergeCell ref="E6735:F6735"/>
    <mergeCell ref="E6737:F6737"/>
    <mergeCell ref="A6774:G6774"/>
    <mergeCell ref="A6776:C6776"/>
    <mergeCell ref="E6776:G6776"/>
    <mergeCell ref="A6777:C6777"/>
    <mergeCell ref="E6777:G6777"/>
    <mergeCell ref="A6778:C6778"/>
    <mergeCell ref="E6778:G6778"/>
    <mergeCell ref="A6779:C6779"/>
    <mergeCell ref="E6779:G6779"/>
    <mergeCell ref="A6780:G6780"/>
    <mergeCell ref="A6781:G6781"/>
    <mergeCell ref="A6782:G6782"/>
    <mergeCell ref="A6678:C6678"/>
    <mergeCell ref="E6678:G6678"/>
    <mergeCell ref="A6679:C6679"/>
    <mergeCell ref="E6679:G6679"/>
    <mergeCell ref="A6680:G6680"/>
    <mergeCell ref="A6681:G6681"/>
    <mergeCell ref="A6682:G6682"/>
    <mergeCell ref="E6685:F6685"/>
    <mergeCell ref="E6687:F6687"/>
    <mergeCell ref="A6724:G6724"/>
    <mergeCell ref="A6726:C6726"/>
    <mergeCell ref="E6726:G6726"/>
    <mergeCell ref="A6727:C6727"/>
    <mergeCell ref="E6727:G6727"/>
    <mergeCell ref="A6728:C6728"/>
    <mergeCell ref="E6728:G6728"/>
    <mergeCell ref="A6729:C6729"/>
    <mergeCell ref="E6729:G6729"/>
    <mergeCell ref="A6626:C6626"/>
    <mergeCell ref="E6626:G6626"/>
    <mergeCell ref="A6627:C6627"/>
    <mergeCell ref="E6627:G6627"/>
    <mergeCell ref="A6628:C6628"/>
    <mergeCell ref="E6628:G6628"/>
    <mergeCell ref="A6629:C6629"/>
    <mergeCell ref="E6629:G6629"/>
    <mergeCell ref="A6630:G6630"/>
    <mergeCell ref="A6631:G6631"/>
    <mergeCell ref="A6632:G6632"/>
    <mergeCell ref="E6635:F6635"/>
    <mergeCell ref="E6637:F6637"/>
    <mergeCell ref="A6674:G6674"/>
    <mergeCell ref="A6676:C6676"/>
    <mergeCell ref="E6676:G6676"/>
    <mergeCell ref="A6677:C6677"/>
    <mergeCell ref="E6677:G6677"/>
    <mergeCell ref="E6535:F6535"/>
    <mergeCell ref="E6537:F6537"/>
    <mergeCell ref="A6574:G6574"/>
    <mergeCell ref="A6576:C6576"/>
    <mergeCell ref="E6576:G6576"/>
    <mergeCell ref="A6577:C6577"/>
    <mergeCell ref="E6577:G6577"/>
    <mergeCell ref="A6578:C6578"/>
    <mergeCell ref="E6578:G6578"/>
    <mergeCell ref="A6579:C6579"/>
    <mergeCell ref="E6579:G6579"/>
    <mergeCell ref="A6580:G6580"/>
    <mergeCell ref="A6581:G6581"/>
    <mergeCell ref="A6582:G6582"/>
    <mergeCell ref="E6585:F6585"/>
    <mergeCell ref="E6587:F6587"/>
    <mergeCell ref="A6624:G6624"/>
    <mergeCell ref="A6480:G6480"/>
    <mergeCell ref="A6481:G6481"/>
    <mergeCell ref="A6482:G6482"/>
    <mergeCell ref="E6485:F6485"/>
    <mergeCell ref="E6487:F6487"/>
    <mergeCell ref="A6524:G6524"/>
    <mergeCell ref="A6526:C6526"/>
    <mergeCell ref="E6526:G6526"/>
    <mergeCell ref="A6527:C6527"/>
    <mergeCell ref="E6527:G6527"/>
    <mergeCell ref="A6528:C6528"/>
    <mergeCell ref="E6528:G6528"/>
    <mergeCell ref="A6529:C6529"/>
    <mergeCell ref="E6529:G6529"/>
    <mergeCell ref="A6530:G6530"/>
    <mergeCell ref="A6531:G6531"/>
    <mergeCell ref="A6532:G6532"/>
    <mergeCell ref="A6326:C6326"/>
    <mergeCell ref="E6326:G6326"/>
    <mergeCell ref="A6327:C6327"/>
    <mergeCell ref="E6327:G6327"/>
    <mergeCell ref="A6328:C6328"/>
    <mergeCell ref="E6328:G6328"/>
    <mergeCell ref="A6329:C6329"/>
    <mergeCell ref="E6329:G6329"/>
    <mergeCell ref="E6235:F6235"/>
    <mergeCell ref="E6237:F6237"/>
    <mergeCell ref="A6274:G6274"/>
    <mergeCell ref="A6276:C6276"/>
    <mergeCell ref="E6276:G6276"/>
    <mergeCell ref="A6277:C6277"/>
    <mergeCell ref="E6277:G6277"/>
    <mergeCell ref="A6278:C6278"/>
    <mergeCell ref="E6278:G6278"/>
    <mergeCell ref="A6279:C6279"/>
    <mergeCell ref="E6279:G6279"/>
    <mergeCell ref="A6280:G6280"/>
    <mergeCell ref="A6281:G6281"/>
    <mergeCell ref="A6282:G6282"/>
    <mergeCell ref="E6285:F6285"/>
    <mergeCell ref="E6287:F6287"/>
    <mergeCell ref="A6324:G6324"/>
    <mergeCell ref="A6180:G6180"/>
    <mergeCell ref="A6181:G6181"/>
    <mergeCell ref="A6182:G6182"/>
    <mergeCell ref="E6185:F6185"/>
    <mergeCell ref="E6187:F6187"/>
    <mergeCell ref="A6224:G6224"/>
    <mergeCell ref="A6226:C6226"/>
    <mergeCell ref="E6226:G6226"/>
    <mergeCell ref="A6227:C6227"/>
    <mergeCell ref="E6227:G6227"/>
    <mergeCell ref="A6228:C6228"/>
    <mergeCell ref="E6228:G6228"/>
    <mergeCell ref="A6229:C6229"/>
    <mergeCell ref="E6229:G6229"/>
    <mergeCell ref="A6230:G6230"/>
    <mergeCell ref="A6231:G6231"/>
    <mergeCell ref="A6232:G6232"/>
    <mergeCell ref="A5926:C5926"/>
    <mergeCell ref="E5926:G5926"/>
    <mergeCell ref="A5927:C5927"/>
    <mergeCell ref="E5927:G5927"/>
    <mergeCell ref="A5928:C5928"/>
    <mergeCell ref="E5928:G5928"/>
    <mergeCell ref="A5929:C5929"/>
    <mergeCell ref="E5929:G5929"/>
    <mergeCell ref="A5873:G5873"/>
    <mergeCell ref="A5876:C5876"/>
    <mergeCell ref="E5876:G5876"/>
    <mergeCell ref="A5877:C5877"/>
    <mergeCell ref="E5877:G5877"/>
    <mergeCell ref="A5878:C5878"/>
    <mergeCell ref="E5878:G5878"/>
    <mergeCell ref="A5879:C5879"/>
    <mergeCell ref="E5879:G5879"/>
    <mergeCell ref="A5874:G5874"/>
    <mergeCell ref="A5875:G5875"/>
    <mergeCell ref="A5880:G5880"/>
    <mergeCell ref="A5881:G5881"/>
    <mergeCell ref="A5882:G5882"/>
    <mergeCell ref="E5885:F5885"/>
    <mergeCell ref="E5887:F5887"/>
    <mergeCell ref="A5924:G5924"/>
    <mergeCell ref="A5782:G5782"/>
    <mergeCell ref="E5785:F5785"/>
    <mergeCell ref="E5787:F5787"/>
    <mergeCell ref="A5824:G5824"/>
    <mergeCell ref="A5826:C5826"/>
    <mergeCell ref="E5826:G5826"/>
    <mergeCell ref="A5827:C5827"/>
    <mergeCell ref="E5827:G5827"/>
    <mergeCell ref="A5828:C5828"/>
    <mergeCell ref="E5828:G5828"/>
    <mergeCell ref="A5829:C5829"/>
    <mergeCell ref="E5829:G5829"/>
    <mergeCell ref="A5830:G5830"/>
    <mergeCell ref="A5831:G5831"/>
    <mergeCell ref="A5832:G5832"/>
    <mergeCell ref="E5835:F5835"/>
    <mergeCell ref="E5837:F5837"/>
    <mergeCell ref="A5776:C5776"/>
    <mergeCell ref="E5776:G5776"/>
    <mergeCell ref="A5777:C5777"/>
    <mergeCell ref="E5777:G5777"/>
    <mergeCell ref="A5778:C5778"/>
    <mergeCell ref="E5778:G5778"/>
    <mergeCell ref="A5779:C5779"/>
    <mergeCell ref="E5779:G5779"/>
    <mergeCell ref="A5730:G5730"/>
    <mergeCell ref="A5731:G5731"/>
    <mergeCell ref="A5732:G5732"/>
    <mergeCell ref="E5735:F5735"/>
    <mergeCell ref="E5737:F5737"/>
    <mergeCell ref="A5774:G5774"/>
    <mergeCell ref="A5780:G5780"/>
    <mergeCell ref="A5781:G5781"/>
    <mergeCell ref="E5687:F5687"/>
    <mergeCell ref="A5724:G5724"/>
    <mergeCell ref="C5725:G5725"/>
    <mergeCell ref="A5726:C5726"/>
    <mergeCell ref="E5726:G5726"/>
    <mergeCell ref="A5727:C5727"/>
    <mergeCell ref="E5727:G5727"/>
    <mergeCell ref="A5728:C5728"/>
    <mergeCell ref="E5728:G5728"/>
    <mergeCell ref="A5729:C5729"/>
    <mergeCell ref="E5729:G5729"/>
    <mergeCell ref="A5632:G5632"/>
    <mergeCell ref="E5635:F5635"/>
    <mergeCell ref="E5637:F5637"/>
    <mergeCell ref="A5674:G5674"/>
    <mergeCell ref="C5675:G5675"/>
    <mergeCell ref="A5676:C5676"/>
    <mergeCell ref="E5676:G5676"/>
    <mergeCell ref="A5677:C5677"/>
    <mergeCell ref="E5677:G5677"/>
    <mergeCell ref="A5678:C5678"/>
    <mergeCell ref="E5678:G5678"/>
    <mergeCell ref="A5679:C5679"/>
    <mergeCell ref="E5679:G5679"/>
    <mergeCell ref="A5680:G5680"/>
    <mergeCell ref="A5681:G5681"/>
    <mergeCell ref="A5682:G5682"/>
    <mergeCell ref="E5685:F5685"/>
    <mergeCell ref="A5582:G5582"/>
    <mergeCell ref="E5585:F5585"/>
    <mergeCell ref="E5587:F5587"/>
    <mergeCell ref="A5624:G5624"/>
    <mergeCell ref="C5625:G5625"/>
    <mergeCell ref="A5626:C5626"/>
    <mergeCell ref="E5626:G5626"/>
    <mergeCell ref="A5627:C5627"/>
    <mergeCell ref="E5627:G5627"/>
    <mergeCell ref="A5628:C5628"/>
    <mergeCell ref="E5628:G5628"/>
    <mergeCell ref="A5629:C5629"/>
    <mergeCell ref="E5629:G5629"/>
    <mergeCell ref="A5580:G5580"/>
    <mergeCell ref="A5581:G5581"/>
    <mergeCell ref="A5630:G5630"/>
    <mergeCell ref="A5631:G5631"/>
    <mergeCell ref="A5530:G5530"/>
    <mergeCell ref="A5531:G5531"/>
    <mergeCell ref="A5532:G5532"/>
    <mergeCell ref="E5535:F5535"/>
    <mergeCell ref="E5537:F5537"/>
    <mergeCell ref="A5574:G5574"/>
    <mergeCell ref="C5575:G5575"/>
    <mergeCell ref="A5576:C5576"/>
    <mergeCell ref="E5576:G5576"/>
    <mergeCell ref="A5577:C5577"/>
    <mergeCell ref="E5577:G5577"/>
    <mergeCell ref="A5578:C5578"/>
    <mergeCell ref="E5578:G5578"/>
    <mergeCell ref="A5579:C5579"/>
    <mergeCell ref="E5579:G5579"/>
    <mergeCell ref="E5088:F5088"/>
    <mergeCell ref="A5125:G5125"/>
    <mergeCell ref="C5126:G5126"/>
    <mergeCell ref="A5127:C5127"/>
    <mergeCell ref="E5127:G5127"/>
    <mergeCell ref="A5128:C5128"/>
    <mergeCell ref="E5128:G5128"/>
    <mergeCell ref="A5129:C5129"/>
    <mergeCell ref="E5129:G5129"/>
    <mergeCell ref="A5130:C5130"/>
    <mergeCell ref="E5130:G5130"/>
    <mergeCell ref="A5131:G5131"/>
    <mergeCell ref="A5132:G5132"/>
    <mergeCell ref="A5133:G5133"/>
    <mergeCell ref="E5136:F5136"/>
    <mergeCell ref="E5138:F5138"/>
    <mergeCell ref="A5175:G5175"/>
    <mergeCell ref="A5033:G5033"/>
    <mergeCell ref="E5036:F5036"/>
    <mergeCell ref="E5038:F5038"/>
    <mergeCell ref="A5075:G5075"/>
    <mergeCell ref="C5076:G5076"/>
    <mergeCell ref="A5077:C5077"/>
    <mergeCell ref="E5077:G5077"/>
    <mergeCell ref="A5078:C5078"/>
    <mergeCell ref="E5078:G5078"/>
    <mergeCell ref="A5079:C5079"/>
    <mergeCell ref="E5079:G5079"/>
    <mergeCell ref="A5080:C5080"/>
    <mergeCell ref="E5080:G5080"/>
    <mergeCell ref="A5081:G5081"/>
    <mergeCell ref="A5082:G5082"/>
    <mergeCell ref="A5083:G5083"/>
    <mergeCell ref="E5086:F5086"/>
    <mergeCell ref="A4981:G4981"/>
    <mergeCell ref="A4982:G4982"/>
    <mergeCell ref="A4983:G4983"/>
    <mergeCell ref="E4986:F4986"/>
    <mergeCell ref="E4988:F4988"/>
    <mergeCell ref="A5025:G5025"/>
    <mergeCell ref="C5026:G5026"/>
    <mergeCell ref="A5027:C5027"/>
    <mergeCell ref="E5027:G5027"/>
    <mergeCell ref="A5028:C5028"/>
    <mergeCell ref="E5028:G5028"/>
    <mergeCell ref="A5029:C5029"/>
    <mergeCell ref="E5029:G5029"/>
    <mergeCell ref="A5030:C5030"/>
    <mergeCell ref="E5030:G5030"/>
    <mergeCell ref="A5031:G5031"/>
    <mergeCell ref="A5032:G5032"/>
    <mergeCell ref="A4831:G4831"/>
    <mergeCell ref="A4832:G4832"/>
    <mergeCell ref="A4833:G4833"/>
    <mergeCell ref="E4836:F4836"/>
    <mergeCell ref="E4838:F4838"/>
    <mergeCell ref="A4875:G4875"/>
    <mergeCell ref="A4877:C4877"/>
    <mergeCell ref="E4877:G4877"/>
    <mergeCell ref="A4878:C4878"/>
    <mergeCell ref="E4878:G4878"/>
    <mergeCell ref="A4879:C4879"/>
    <mergeCell ref="E4879:G4879"/>
    <mergeCell ref="A4880:C4880"/>
    <mergeCell ref="E4880:G4880"/>
    <mergeCell ref="A4529:C4529"/>
    <mergeCell ref="E4529:G4529"/>
    <mergeCell ref="A4582:G4582"/>
    <mergeCell ref="A4583:G4583"/>
    <mergeCell ref="A4584:G4584"/>
    <mergeCell ref="E4587:F4587"/>
    <mergeCell ref="E4589:F4589"/>
    <mergeCell ref="A4626:G4626"/>
    <mergeCell ref="A4628:C4628"/>
    <mergeCell ref="E4628:G4628"/>
    <mergeCell ref="A4629:C4629"/>
    <mergeCell ref="E4629:G4629"/>
    <mergeCell ref="A4630:C4630"/>
    <mergeCell ref="E4630:G4630"/>
    <mergeCell ref="A4631:C4631"/>
    <mergeCell ref="E4631:G4631"/>
    <mergeCell ref="A4533:G4533"/>
    <mergeCell ref="A4534:G4534"/>
    <mergeCell ref="A4430:C4430"/>
    <mergeCell ref="E4430:G4430"/>
    <mergeCell ref="A4431:C4431"/>
    <mergeCell ref="E4431:G4431"/>
    <mergeCell ref="A4432:C4432"/>
    <mergeCell ref="E4432:G4432"/>
    <mergeCell ref="A4433:G4433"/>
    <mergeCell ref="A4434:G4434"/>
    <mergeCell ref="A4435:G4435"/>
    <mergeCell ref="E4438:F4438"/>
    <mergeCell ref="A4530:C4530"/>
    <mergeCell ref="E4530:G4530"/>
    <mergeCell ref="A4531:C4531"/>
    <mergeCell ref="E4531:G4531"/>
    <mergeCell ref="A4532:C4532"/>
    <mergeCell ref="E4532:G4532"/>
    <mergeCell ref="E4440:F4440"/>
    <mergeCell ref="A4477:G4477"/>
    <mergeCell ref="A4479:C4479"/>
    <mergeCell ref="E4479:G4479"/>
    <mergeCell ref="A4480:C4480"/>
    <mergeCell ref="E4480:G4480"/>
    <mergeCell ref="A4481:C4481"/>
    <mergeCell ref="E4481:G4481"/>
    <mergeCell ref="A4482:C4482"/>
    <mergeCell ref="E4482:G4482"/>
    <mergeCell ref="A4483:G4483"/>
    <mergeCell ref="A4484:G4484"/>
    <mergeCell ref="A4485:G4485"/>
    <mergeCell ref="E4488:F4488"/>
    <mergeCell ref="E4490:F4490"/>
    <mergeCell ref="A4527:G4527"/>
    <mergeCell ref="E4340:F4340"/>
    <mergeCell ref="A4377:G4377"/>
    <mergeCell ref="A4379:C4379"/>
    <mergeCell ref="E4379:G4379"/>
    <mergeCell ref="A4380:C4380"/>
    <mergeCell ref="E4380:G4380"/>
    <mergeCell ref="A4381:C4381"/>
    <mergeCell ref="E4381:G4381"/>
    <mergeCell ref="A4382:C4382"/>
    <mergeCell ref="E4382:G4382"/>
    <mergeCell ref="A4383:G4383"/>
    <mergeCell ref="A4384:G4384"/>
    <mergeCell ref="A4385:G4385"/>
    <mergeCell ref="E4388:F4388"/>
    <mergeCell ref="E4390:F4390"/>
    <mergeCell ref="A4427:G4427"/>
    <mergeCell ref="A4429:C4429"/>
    <mergeCell ref="E4429:G4429"/>
    <mergeCell ref="A4284:G4284"/>
    <mergeCell ref="A4285:G4285"/>
    <mergeCell ref="E4288:F4288"/>
    <mergeCell ref="E4290:F4290"/>
    <mergeCell ref="A4327:G4327"/>
    <mergeCell ref="A4329:C4329"/>
    <mergeCell ref="E4329:G4329"/>
    <mergeCell ref="A4330:C4330"/>
    <mergeCell ref="E4330:G4330"/>
    <mergeCell ref="A4331:C4331"/>
    <mergeCell ref="E4331:G4331"/>
    <mergeCell ref="A4332:C4332"/>
    <mergeCell ref="E4332:G4332"/>
    <mergeCell ref="A4333:G4333"/>
    <mergeCell ref="A4334:G4334"/>
    <mergeCell ref="A4335:G4335"/>
    <mergeCell ref="E4338:F4338"/>
    <mergeCell ref="A4232:C4232"/>
    <mergeCell ref="E4232:G4232"/>
    <mergeCell ref="A4233:G4233"/>
    <mergeCell ref="A4234:G4234"/>
    <mergeCell ref="A4235:G4235"/>
    <mergeCell ref="E4238:F4238"/>
    <mergeCell ref="E4240:F4240"/>
    <mergeCell ref="A4277:G4277"/>
    <mergeCell ref="A4279:C4279"/>
    <mergeCell ref="E4279:G4279"/>
    <mergeCell ref="A4280:C4280"/>
    <mergeCell ref="E4280:G4280"/>
    <mergeCell ref="A4281:C4281"/>
    <mergeCell ref="E4281:G4281"/>
    <mergeCell ref="A4282:C4282"/>
    <mergeCell ref="E4282:G4282"/>
    <mergeCell ref="A4283:G4283"/>
    <mergeCell ref="A4180:C4180"/>
    <mergeCell ref="E4180:G4180"/>
    <mergeCell ref="A4181:C4181"/>
    <mergeCell ref="E4181:G4181"/>
    <mergeCell ref="A4182:C4182"/>
    <mergeCell ref="E4182:G4182"/>
    <mergeCell ref="A4183:G4183"/>
    <mergeCell ref="A4184:G4184"/>
    <mergeCell ref="A4185:G4185"/>
    <mergeCell ref="E4188:F4188"/>
    <mergeCell ref="E4190:F4190"/>
    <mergeCell ref="A4227:G4227"/>
    <mergeCell ref="A4229:C4229"/>
    <mergeCell ref="E4229:G4229"/>
    <mergeCell ref="A4230:C4230"/>
    <mergeCell ref="E4230:G4230"/>
    <mergeCell ref="A4231:C4231"/>
    <mergeCell ref="E4231:G4231"/>
    <mergeCell ref="E4090:F4090"/>
    <mergeCell ref="A4127:G4127"/>
    <mergeCell ref="A4129:C4129"/>
    <mergeCell ref="E4129:G4129"/>
    <mergeCell ref="A4130:C4130"/>
    <mergeCell ref="E4130:G4130"/>
    <mergeCell ref="A4131:C4131"/>
    <mergeCell ref="E4131:G4131"/>
    <mergeCell ref="A4132:C4132"/>
    <mergeCell ref="E4132:G4132"/>
    <mergeCell ref="A4133:G4133"/>
    <mergeCell ref="A4134:G4134"/>
    <mergeCell ref="A4135:G4135"/>
    <mergeCell ref="E4138:F4138"/>
    <mergeCell ref="E4140:F4140"/>
    <mergeCell ref="A4177:G4177"/>
    <mergeCell ref="A4179:C4179"/>
    <mergeCell ref="E4179:G4179"/>
    <mergeCell ref="A4034:G4034"/>
    <mergeCell ref="A4035:G4035"/>
    <mergeCell ref="E4038:F4038"/>
    <mergeCell ref="E4040:F4040"/>
    <mergeCell ref="A4077:G4077"/>
    <mergeCell ref="A4079:C4079"/>
    <mergeCell ref="E4079:G4079"/>
    <mergeCell ref="A4080:C4080"/>
    <mergeCell ref="E4080:G4080"/>
    <mergeCell ref="A4081:C4081"/>
    <mergeCell ref="E4081:G4081"/>
    <mergeCell ref="A4082:C4082"/>
    <mergeCell ref="E4082:G4082"/>
    <mergeCell ref="A4083:G4083"/>
    <mergeCell ref="A4084:G4084"/>
    <mergeCell ref="A4085:G4085"/>
    <mergeCell ref="E4088:F4088"/>
    <mergeCell ref="E3780:G3780"/>
    <mergeCell ref="A3781:C3781"/>
    <mergeCell ref="E3781:G3781"/>
    <mergeCell ref="C3878:G3878"/>
    <mergeCell ref="A3879:C3879"/>
    <mergeCell ref="E3879:G3879"/>
    <mergeCell ref="A3880:C3880"/>
    <mergeCell ref="E3880:G3880"/>
    <mergeCell ref="A3881:C3881"/>
    <mergeCell ref="E3881:G3881"/>
    <mergeCell ref="A3882:C3882"/>
    <mergeCell ref="E3882:G3882"/>
    <mergeCell ref="A3983:G3983"/>
    <mergeCell ref="A3984:G3984"/>
    <mergeCell ref="A3985:G3985"/>
    <mergeCell ref="E3988:F3988"/>
    <mergeCell ref="E3990:F3990"/>
    <mergeCell ref="A3885:G3885"/>
    <mergeCell ref="A3933:G3933"/>
    <mergeCell ref="A3934:G3934"/>
    <mergeCell ref="A3935:G3935"/>
    <mergeCell ref="E3938:F3938"/>
    <mergeCell ref="E3940:F3940"/>
    <mergeCell ref="A3977:G3977"/>
    <mergeCell ref="A3979:C3979"/>
    <mergeCell ref="E3979:G3979"/>
    <mergeCell ref="A3980:C3980"/>
    <mergeCell ref="E3980:G3980"/>
    <mergeCell ref="A3981:C3981"/>
    <mergeCell ref="E3981:G3981"/>
    <mergeCell ref="A3982:C3982"/>
    <mergeCell ref="E3982:G3982"/>
    <mergeCell ref="E3738:F3738"/>
    <mergeCell ref="E3740:F3740"/>
    <mergeCell ref="A3777:G3777"/>
    <mergeCell ref="A3831:C3831"/>
    <mergeCell ref="E3831:G3831"/>
    <mergeCell ref="A3832:C3832"/>
    <mergeCell ref="E3832:G3832"/>
    <mergeCell ref="A3833:G3833"/>
    <mergeCell ref="A3834:G3834"/>
    <mergeCell ref="A3835:G3835"/>
    <mergeCell ref="E3838:F3838"/>
    <mergeCell ref="E3840:F3840"/>
    <mergeCell ref="A3877:G3877"/>
    <mergeCell ref="C3328:G3328"/>
    <mergeCell ref="A3383:G3383"/>
    <mergeCell ref="A3384:G3384"/>
    <mergeCell ref="A3385:G3385"/>
    <mergeCell ref="E3388:F3388"/>
    <mergeCell ref="E3390:F3390"/>
    <mergeCell ref="A3427:G3427"/>
    <mergeCell ref="C3428:D3428"/>
    <mergeCell ref="A3429:C3429"/>
    <mergeCell ref="E3429:G3429"/>
    <mergeCell ref="A3430:C3430"/>
    <mergeCell ref="E3430:G3430"/>
    <mergeCell ref="A3431:C3431"/>
    <mergeCell ref="E3431:G3431"/>
    <mergeCell ref="A3432:C3432"/>
    <mergeCell ref="E3432:G3432"/>
    <mergeCell ref="A3779:C3779"/>
    <mergeCell ref="E3779:G3779"/>
    <mergeCell ref="A3780:C3780"/>
    <mergeCell ref="A3680:C3680"/>
    <mergeCell ref="E3680:G3680"/>
    <mergeCell ref="A3681:C3681"/>
    <mergeCell ref="E3681:G3681"/>
    <mergeCell ref="A3685:G3685"/>
    <mergeCell ref="E3688:F3688"/>
    <mergeCell ref="A3782:C3782"/>
    <mergeCell ref="E3782:G3782"/>
    <mergeCell ref="A3783:G3783"/>
    <mergeCell ref="A3784:G3784"/>
    <mergeCell ref="A3785:G3785"/>
    <mergeCell ref="E3788:F3788"/>
    <mergeCell ref="E3790:F3790"/>
    <mergeCell ref="A3827:G3827"/>
    <mergeCell ref="A3829:C3829"/>
    <mergeCell ref="E3829:G3829"/>
    <mergeCell ref="A3830:C3830"/>
    <mergeCell ref="E3830:G3830"/>
    <mergeCell ref="E3690:F3690"/>
    <mergeCell ref="A3727:G3727"/>
    <mergeCell ref="C3728:G3728"/>
    <mergeCell ref="A3729:C3729"/>
    <mergeCell ref="E3729:G3729"/>
    <mergeCell ref="A3730:C3730"/>
    <mergeCell ref="E3730:G3730"/>
    <mergeCell ref="A3731:C3731"/>
    <mergeCell ref="E3731:G3731"/>
    <mergeCell ref="A3732:C3732"/>
    <mergeCell ref="E3732:G3732"/>
    <mergeCell ref="A3733:G3733"/>
    <mergeCell ref="A3734:G3734"/>
    <mergeCell ref="A3735:G3735"/>
    <mergeCell ref="A1938:G1938"/>
    <mergeCell ref="A3532:C3532"/>
    <mergeCell ref="E3532:G3532"/>
    <mergeCell ref="A3483:G3483"/>
    <mergeCell ref="A3484:G3484"/>
    <mergeCell ref="A3485:G3485"/>
    <mergeCell ref="E2191:F2191"/>
    <mergeCell ref="A2228:G2228"/>
    <mergeCell ref="A2230:C2230"/>
    <mergeCell ref="E2230:G2230"/>
    <mergeCell ref="A2231:C2231"/>
    <mergeCell ref="E2231:G2231"/>
    <mergeCell ref="A2232:C2232"/>
    <mergeCell ref="A3527:G3527"/>
    <mergeCell ref="C3528:G3528"/>
    <mergeCell ref="A3529:C3529"/>
    <mergeCell ref="E3529:G3529"/>
    <mergeCell ref="E3488:F3488"/>
    <mergeCell ref="E3490:F3490"/>
    <mergeCell ref="A3530:C3530"/>
    <mergeCell ref="E3530:G3530"/>
    <mergeCell ref="A3531:C3531"/>
    <mergeCell ref="E3531:G3531"/>
    <mergeCell ref="E2232:G2232"/>
    <mergeCell ref="A2233:C2233"/>
    <mergeCell ref="E2233:G2233"/>
    <mergeCell ref="A2234:G2234"/>
    <mergeCell ref="A2235:G2235"/>
    <mergeCell ref="A2236:G2236"/>
    <mergeCell ref="E2239:F2239"/>
    <mergeCell ref="E2241:F2241"/>
    <mergeCell ref="A2278:G2278"/>
    <mergeCell ref="A1137:C1137"/>
    <mergeCell ref="A1890:G1890"/>
    <mergeCell ref="A1891:G1891"/>
    <mergeCell ref="E1894:F1894"/>
    <mergeCell ref="E1896:F1896"/>
    <mergeCell ref="A1932:G1932"/>
    <mergeCell ref="A1934:C1934"/>
    <mergeCell ref="E1934:G1934"/>
    <mergeCell ref="A1935:C1935"/>
    <mergeCell ref="A2178:G2178"/>
    <mergeCell ref="A2180:C2180"/>
    <mergeCell ref="E2180:G2180"/>
    <mergeCell ref="A2181:C2181"/>
    <mergeCell ref="E2181:G2181"/>
    <mergeCell ref="A2182:C2182"/>
    <mergeCell ref="E2182:G2182"/>
    <mergeCell ref="A2183:C2183"/>
    <mergeCell ref="E2183:G2183"/>
    <mergeCell ref="A2132:C2132"/>
    <mergeCell ref="E2132:G2132"/>
    <mergeCell ref="A2133:C2133"/>
    <mergeCell ref="E2133:G2133"/>
    <mergeCell ref="A2134:G2134"/>
    <mergeCell ref="A2135:G2135"/>
    <mergeCell ref="A2136:G2136"/>
    <mergeCell ref="E2139:F2139"/>
    <mergeCell ref="E2141:F2141"/>
    <mergeCell ref="E1935:G1935"/>
    <mergeCell ref="A1936:C1936"/>
    <mergeCell ref="E1936:G1936"/>
    <mergeCell ref="A1937:C1937"/>
    <mergeCell ref="E1937:G1937"/>
    <mergeCell ref="A1085:G1085"/>
    <mergeCell ref="A1087:C1087"/>
    <mergeCell ref="E1087:G1087"/>
    <mergeCell ref="A1088:C1088"/>
    <mergeCell ref="E1088:G1088"/>
    <mergeCell ref="A1089:C1089"/>
    <mergeCell ref="E1089:G1089"/>
    <mergeCell ref="A1090:C1090"/>
    <mergeCell ref="E1090:G1090"/>
    <mergeCell ref="A1091:G1091"/>
    <mergeCell ref="A1092:G1092"/>
    <mergeCell ref="A1093:G1093"/>
    <mergeCell ref="E1096:F1096"/>
    <mergeCell ref="E1098:F1098"/>
    <mergeCell ref="A1134:G1134"/>
    <mergeCell ref="A1136:C1136"/>
    <mergeCell ref="E1136:G1136"/>
    <mergeCell ref="A1039:C1039"/>
    <mergeCell ref="E1039:G1039"/>
    <mergeCell ref="A1040:C1040"/>
    <mergeCell ref="E1040:G1040"/>
    <mergeCell ref="A1041:G1041"/>
    <mergeCell ref="A1042:G1042"/>
    <mergeCell ref="A1043:G1043"/>
    <mergeCell ref="E1046:F1046"/>
    <mergeCell ref="E1048:F1048"/>
    <mergeCell ref="A992:G992"/>
    <mergeCell ref="A993:G993"/>
    <mergeCell ref="A994:G994"/>
    <mergeCell ref="E997:F997"/>
    <mergeCell ref="E999:F999"/>
    <mergeCell ref="A1035:G1035"/>
    <mergeCell ref="A1037:C1037"/>
    <mergeCell ref="E1037:G1037"/>
    <mergeCell ref="A1038:C1038"/>
    <mergeCell ref="E1038:G1038"/>
    <mergeCell ref="A990:C990"/>
    <mergeCell ref="E990:G990"/>
    <mergeCell ref="A991:C991"/>
    <mergeCell ref="E991:G991"/>
    <mergeCell ref="A942:G942"/>
    <mergeCell ref="A943:G943"/>
    <mergeCell ref="A944:G944"/>
    <mergeCell ref="E947:F947"/>
    <mergeCell ref="E949:F949"/>
    <mergeCell ref="A986:G986"/>
    <mergeCell ref="A988:C988"/>
    <mergeCell ref="E988:G988"/>
    <mergeCell ref="A989:C989"/>
    <mergeCell ref="E989:G989"/>
    <mergeCell ref="A890:C890"/>
    <mergeCell ref="E890:G890"/>
    <mergeCell ref="A891:C891"/>
    <mergeCell ref="E891:G891"/>
    <mergeCell ref="A940:C940"/>
    <mergeCell ref="E940:G940"/>
    <mergeCell ref="A941:C941"/>
    <mergeCell ref="E941:G941"/>
    <mergeCell ref="A892:G892"/>
    <mergeCell ref="A893:G893"/>
    <mergeCell ref="A894:G894"/>
    <mergeCell ref="E897:F897"/>
    <mergeCell ref="E899:F899"/>
    <mergeCell ref="A936:G936"/>
    <mergeCell ref="A938:C938"/>
    <mergeCell ref="E938:G938"/>
    <mergeCell ref="A939:C939"/>
    <mergeCell ref="E939:G939"/>
    <mergeCell ref="A842:G842"/>
    <mergeCell ref="A843:G843"/>
    <mergeCell ref="A844:G844"/>
    <mergeCell ref="E847:F847"/>
    <mergeCell ref="E849:F849"/>
    <mergeCell ref="A886:G886"/>
    <mergeCell ref="A888:C888"/>
    <mergeCell ref="E888:G888"/>
    <mergeCell ref="A889:C889"/>
    <mergeCell ref="E889:G889"/>
    <mergeCell ref="A836:G836"/>
    <mergeCell ref="A838:C838"/>
    <mergeCell ref="E838:G838"/>
    <mergeCell ref="A839:C839"/>
    <mergeCell ref="E839:G839"/>
    <mergeCell ref="A840:C840"/>
    <mergeCell ref="E840:G840"/>
    <mergeCell ref="A841:C841"/>
    <mergeCell ref="E841:G841"/>
    <mergeCell ref="A789:C789"/>
    <mergeCell ref="E789:G789"/>
    <mergeCell ref="A790:C790"/>
    <mergeCell ref="E790:G790"/>
    <mergeCell ref="A792:G792"/>
    <mergeCell ref="A793:G793"/>
    <mergeCell ref="A794:G794"/>
    <mergeCell ref="E797:F797"/>
    <mergeCell ref="E799:F799"/>
    <mergeCell ref="A742:G742"/>
    <mergeCell ref="A743:G743"/>
    <mergeCell ref="A744:G744"/>
    <mergeCell ref="E747:F747"/>
    <mergeCell ref="E749:F749"/>
    <mergeCell ref="A785:G785"/>
    <mergeCell ref="A787:C787"/>
    <mergeCell ref="E787:G787"/>
    <mergeCell ref="A788:C788"/>
    <mergeCell ref="E788:G788"/>
    <mergeCell ref="A736:G736"/>
    <mergeCell ref="A738:C738"/>
    <mergeCell ref="E738:G738"/>
    <mergeCell ref="A739:C739"/>
    <mergeCell ref="E739:G739"/>
    <mergeCell ref="A740:C740"/>
    <mergeCell ref="E740:G740"/>
    <mergeCell ref="A741:C741"/>
    <mergeCell ref="E741:G741"/>
    <mergeCell ref="A691:C691"/>
    <mergeCell ref="E691:G691"/>
    <mergeCell ref="A692:C692"/>
    <mergeCell ref="E692:G692"/>
    <mergeCell ref="A693:G693"/>
    <mergeCell ref="A694:G694"/>
    <mergeCell ref="A695:G695"/>
    <mergeCell ref="E698:F698"/>
    <mergeCell ref="E700:F700"/>
    <mergeCell ref="E591:G591"/>
    <mergeCell ref="A592:C592"/>
    <mergeCell ref="E592:G592"/>
    <mergeCell ref="A644:G644"/>
    <mergeCell ref="A645:G645"/>
    <mergeCell ref="A646:G646"/>
    <mergeCell ref="E649:F649"/>
    <mergeCell ref="E651:F651"/>
    <mergeCell ref="A687:G687"/>
    <mergeCell ref="A689:C689"/>
    <mergeCell ref="E689:G689"/>
    <mergeCell ref="A690:C690"/>
    <mergeCell ref="E690:G690"/>
    <mergeCell ref="A638:G638"/>
    <mergeCell ref="A640:C640"/>
    <mergeCell ref="E640:G640"/>
    <mergeCell ref="A641:C641"/>
    <mergeCell ref="E641:G641"/>
    <mergeCell ref="A642:C642"/>
    <mergeCell ref="E642:G642"/>
    <mergeCell ref="A643:C643"/>
    <mergeCell ref="E643:G643"/>
    <mergeCell ref="A346:C346"/>
    <mergeCell ref="E346:G346"/>
    <mergeCell ref="A347:C347"/>
    <mergeCell ref="A540:G540"/>
    <mergeCell ref="A542:C542"/>
    <mergeCell ref="E542:G542"/>
    <mergeCell ref="A543:C543"/>
    <mergeCell ref="E543:G543"/>
    <mergeCell ref="A544:C544"/>
    <mergeCell ref="E544:G544"/>
    <mergeCell ref="A545:C545"/>
    <mergeCell ref="E545:G545"/>
    <mergeCell ref="A495:C495"/>
    <mergeCell ref="E495:G495"/>
    <mergeCell ref="A496:C496"/>
    <mergeCell ref="E496:G496"/>
    <mergeCell ref="A497:G497"/>
    <mergeCell ref="A498:G498"/>
    <mergeCell ref="A499:G499"/>
    <mergeCell ref="E502:F502"/>
    <mergeCell ref="E504:F504"/>
    <mergeCell ref="E347:G347"/>
    <mergeCell ref="A348:G348"/>
    <mergeCell ref="A397:C397"/>
    <mergeCell ref="E397:G397"/>
    <mergeCell ref="A398:G398"/>
    <mergeCell ref="A399:G399"/>
    <mergeCell ref="A400:G400"/>
    <mergeCell ref="A394:C394"/>
    <mergeCell ref="E394:G394"/>
    <mergeCell ref="A395:C395"/>
    <mergeCell ref="E395:G395"/>
    <mergeCell ref="E253:F253"/>
    <mergeCell ref="E255:F255"/>
    <mergeCell ref="A296:C296"/>
    <mergeCell ref="E296:G296"/>
    <mergeCell ref="A297:C297"/>
    <mergeCell ref="E297:G297"/>
    <mergeCell ref="A292:G292"/>
    <mergeCell ref="A294:C294"/>
    <mergeCell ref="E294:G294"/>
    <mergeCell ref="A295:C295"/>
    <mergeCell ref="E295:G295"/>
    <mergeCell ref="A342:G342"/>
    <mergeCell ref="A344:C344"/>
    <mergeCell ref="E344:G344"/>
    <mergeCell ref="A345:C345"/>
    <mergeCell ref="E345:G345"/>
    <mergeCell ref="A298:G298"/>
    <mergeCell ref="A299:G299"/>
    <mergeCell ref="A300:G300"/>
    <mergeCell ref="E303:F303"/>
    <mergeCell ref="E305:F305"/>
    <mergeCell ref="A44:G44"/>
    <mergeCell ref="A1:G1"/>
    <mergeCell ref="A2:G2"/>
    <mergeCell ref="A3:G3"/>
    <mergeCell ref="E6:F6"/>
    <mergeCell ref="E8:F8"/>
    <mergeCell ref="A248:G248"/>
    <mergeCell ref="A249:G249"/>
    <mergeCell ref="A250:G250"/>
    <mergeCell ref="A50:G50"/>
    <mergeCell ref="A51:G51"/>
    <mergeCell ref="A52:G52"/>
    <mergeCell ref="E55:F55"/>
    <mergeCell ref="E57:F57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A93:G93"/>
    <mergeCell ref="A95:C95"/>
    <mergeCell ref="E95:G95"/>
    <mergeCell ref="A96:C96"/>
    <mergeCell ref="E96:G96"/>
    <mergeCell ref="A142:G142"/>
    <mergeCell ref="A144:C144"/>
    <mergeCell ref="E144:G144"/>
    <mergeCell ref="A145:C145"/>
    <mergeCell ref="E145:G145"/>
    <mergeCell ref="A99:G99"/>
    <mergeCell ref="A100:G100"/>
    <mergeCell ref="A101:G101"/>
    <mergeCell ref="E104:F104"/>
    <mergeCell ref="E106:F106"/>
    <mergeCell ref="A149:G149"/>
    <mergeCell ref="A150:G150"/>
    <mergeCell ref="E153:F153"/>
    <mergeCell ref="E155:F155"/>
    <mergeCell ref="A192:G192"/>
    <mergeCell ref="A146:C146"/>
    <mergeCell ref="E146:G146"/>
    <mergeCell ref="A147:C147"/>
    <mergeCell ref="E147:G147"/>
    <mergeCell ref="A148:G148"/>
    <mergeCell ref="A197:C197"/>
    <mergeCell ref="E197:G197"/>
    <mergeCell ref="A198:G198"/>
    <mergeCell ref="A199:G199"/>
    <mergeCell ref="A200:G200"/>
    <mergeCell ref="A194:C194"/>
    <mergeCell ref="E194:G194"/>
    <mergeCell ref="A195:C195"/>
    <mergeCell ref="E195:G195"/>
    <mergeCell ref="A196:C196"/>
    <mergeCell ref="E196:G196"/>
    <mergeCell ref="A245:C245"/>
    <mergeCell ref="E245:G245"/>
    <mergeCell ref="A246:C246"/>
    <mergeCell ref="E246:G246"/>
    <mergeCell ref="A247:C247"/>
    <mergeCell ref="E247:G247"/>
    <mergeCell ref="E203:F203"/>
    <mergeCell ref="E205:F205"/>
    <mergeCell ref="A242:G242"/>
    <mergeCell ref="A244:C244"/>
    <mergeCell ref="E244:G244"/>
    <mergeCell ref="A396:C396"/>
    <mergeCell ref="E396:G396"/>
    <mergeCell ref="A445:C445"/>
    <mergeCell ref="E445:G445"/>
    <mergeCell ref="A446:C446"/>
    <mergeCell ref="E446:G446"/>
    <mergeCell ref="A349:G349"/>
    <mergeCell ref="A350:G350"/>
    <mergeCell ref="E353:F353"/>
    <mergeCell ref="E355:F355"/>
    <mergeCell ref="A392:G392"/>
    <mergeCell ref="A447:C447"/>
    <mergeCell ref="E447:G447"/>
    <mergeCell ref="E403:F403"/>
    <mergeCell ref="E405:F405"/>
    <mergeCell ref="A442:G442"/>
    <mergeCell ref="A444:C444"/>
    <mergeCell ref="E444:G444"/>
    <mergeCell ref="A448:G448"/>
    <mergeCell ref="A449:G449"/>
    <mergeCell ref="A450:G450"/>
    <mergeCell ref="E453:F453"/>
    <mergeCell ref="E455:F455"/>
    <mergeCell ref="A491:G491"/>
    <mergeCell ref="A493:C493"/>
    <mergeCell ref="E493:G493"/>
    <mergeCell ref="A494:C494"/>
    <mergeCell ref="E494:G494"/>
    <mergeCell ref="A593:C593"/>
    <mergeCell ref="E1137:G1137"/>
    <mergeCell ref="A1138:C1138"/>
    <mergeCell ref="E1138:G1138"/>
    <mergeCell ref="A1139:C1139"/>
    <mergeCell ref="E1139:G1139"/>
    <mergeCell ref="A1140:G1140"/>
    <mergeCell ref="E593:G593"/>
    <mergeCell ref="A594:C594"/>
    <mergeCell ref="E594:G594"/>
    <mergeCell ref="A595:G595"/>
    <mergeCell ref="A596:G596"/>
    <mergeCell ref="A597:G597"/>
    <mergeCell ref="E600:F600"/>
    <mergeCell ref="E602:F602"/>
    <mergeCell ref="A546:G546"/>
    <mergeCell ref="A547:G547"/>
    <mergeCell ref="A548:G548"/>
    <mergeCell ref="E551:F551"/>
    <mergeCell ref="E553:F553"/>
    <mergeCell ref="A589:G589"/>
    <mergeCell ref="A591:C591"/>
    <mergeCell ref="A1141:G1141"/>
    <mergeCell ref="A1142:G1142"/>
    <mergeCell ref="E1145:F1145"/>
    <mergeCell ref="E1147:F1147"/>
    <mergeCell ref="A1183:G1183"/>
    <mergeCell ref="A1185:C1185"/>
    <mergeCell ref="E1185:G1185"/>
    <mergeCell ref="A1186:C1186"/>
    <mergeCell ref="E1186:G1186"/>
    <mergeCell ref="A1187:C1187"/>
    <mergeCell ref="E1187:G1187"/>
    <mergeCell ref="A1188:C1188"/>
    <mergeCell ref="E1188:G1188"/>
    <mergeCell ref="A1289:G1289"/>
    <mergeCell ref="A1290:G1290"/>
    <mergeCell ref="A1291:G1291"/>
    <mergeCell ref="E1294:F1294"/>
    <mergeCell ref="A1237:C1237"/>
    <mergeCell ref="E1237:G1237"/>
    <mergeCell ref="A1238:C1238"/>
    <mergeCell ref="E1238:G1238"/>
    <mergeCell ref="A1189:G1189"/>
    <mergeCell ref="A1190:G1190"/>
    <mergeCell ref="A1191:G1191"/>
    <mergeCell ref="E1194:F1194"/>
    <mergeCell ref="E1196:F1196"/>
    <mergeCell ref="A1233:G1233"/>
    <mergeCell ref="A1235:C1235"/>
    <mergeCell ref="E1235:G1235"/>
    <mergeCell ref="A1236:C1236"/>
    <mergeCell ref="E1236:G1236"/>
    <mergeCell ref="E1296:F1296"/>
    <mergeCell ref="A1333:G1333"/>
    <mergeCell ref="A1335:C1335"/>
    <mergeCell ref="E1335:G1335"/>
    <mergeCell ref="A1336:C1336"/>
    <mergeCell ref="E1336:G1336"/>
    <mergeCell ref="A1337:C1337"/>
    <mergeCell ref="E1337:G1337"/>
    <mergeCell ref="A1338:C1338"/>
    <mergeCell ref="E1338:G1338"/>
    <mergeCell ref="A1389:G1389"/>
    <mergeCell ref="A1239:G1239"/>
    <mergeCell ref="A1240:G1240"/>
    <mergeCell ref="A1241:G1241"/>
    <mergeCell ref="E1244:F1244"/>
    <mergeCell ref="E1246:F1246"/>
    <mergeCell ref="A1283:G1283"/>
    <mergeCell ref="A1285:C1285"/>
    <mergeCell ref="E1285:G1285"/>
    <mergeCell ref="A1286:C1286"/>
    <mergeCell ref="E1286:G1286"/>
    <mergeCell ref="A1287:C1287"/>
    <mergeCell ref="E1287:G1287"/>
    <mergeCell ref="A1288:C1288"/>
    <mergeCell ref="E1288:G1288"/>
    <mergeCell ref="A1339:G1339"/>
    <mergeCell ref="A1340:G1340"/>
    <mergeCell ref="A1341:G1341"/>
    <mergeCell ref="E1344:F1344"/>
    <mergeCell ref="E1346:F1346"/>
    <mergeCell ref="A1383:G1383"/>
    <mergeCell ref="A1390:G1390"/>
    <mergeCell ref="A1391:G1391"/>
    <mergeCell ref="E1394:F1394"/>
    <mergeCell ref="E1396:F1396"/>
    <mergeCell ref="A1385:C1385"/>
    <mergeCell ref="E1385:G1385"/>
    <mergeCell ref="A1386:C1386"/>
    <mergeCell ref="E1386:G1386"/>
    <mergeCell ref="A1387:C1387"/>
    <mergeCell ref="E1387:G1387"/>
    <mergeCell ref="A1388:C1388"/>
    <mergeCell ref="E1388:G1388"/>
    <mergeCell ref="A1433:G1433"/>
    <mergeCell ref="A1435:C1435"/>
    <mergeCell ref="E1435:G1435"/>
    <mergeCell ref="A1436:C1436"/>
    <mergeCell ref="E1436:G1436"/>
    <mergeCell ref="A1489:G1489"/>
    <mergeCell ref="A1490:G1490"/>
    <mergeCell ref="A1491:G1491"/>
    <mergeCell ref="E1494:F1494"/>
    <mergeCell ref="E1496:F1496"/>
    <mergeCell ref="A1533:G1533"/>
    <mergeCell ref="A1535:C1535"/>
    <mergeCell ref="E1535:G1535"/>
    <mergeCell ref="A1536:C1536"/>
    <mergeCell ref="E1536:G1536"/>
    <mergeCell ref="A1537:C1537"/>
    <mergeCell ref="E1537:G1537"/>
    <mergeCell ref="A1437:C1437"/>
    <mergeCell ref="E1437:G1437"/>
    <mergeCell ref="A1438:C1438"/>
    <mergeCell ref="E1438:G1438"/>
    <mergeCell ref="A1439:G1439"/>
    <mergeCell ref="A1440:G1440"/>
    <mergeCell ref="A1441:G1441"/>
    <mergeCell ref="E1444:F1444"/>
    <mergeCell ref="E1446:F1446"/>
    <mergeCell ref="A1483:G1483"/>
    <mergeCell ref="A1485:C1485"/>
    <mergeCell ref="E1485:G1485"/>
    <mergeCell ref="A1486:C1486"/>
    <mergeCell ref="E1486:G1486"/>
    <mergeCell ref="A1487:C1487"/>
    <mergeCell ref="E1487:G1487"/>
    <mergeCell ref="A1488:C1488"/>
    <mergeCell ref="E1488:G1488"/>
    <mergeCell ref="A1538:C1538"/>
    <mergeCell ref="E1538:G1538"/>
    <mergeCell ref="A1539:G1539"/>
    <mergeCell ref="A1540:G1540"/>
    <mergeCell ref="A1541:G1541"/>
    <mergeCell ref="E1544:F1544"/>
    <mergeCell ref="E1546:F1546"/>
    <mergeCell ref="A1583:G1583"/>
    <mergeCell ref="A1585:C1585"/>
    <mergeCell ref="E1585:G1585"/>
    <mergeCell ref="A1586:C1586"/>
    <mergeCell ref="E1586:G1586"/>
    <mergeCell ref="A1587:C1587"/>
    <mergeCell ref="E1587:G1587"/>
    <mergeCell ref="A1588:C1588"/>
    <mergeCell ref="E1588:G1588"/>
    <mergeCell ref="A1589:G1589"/>
    <mergeCell ref="A1590:G1590"/>
    <mergeCell ref="A1591:G1591"/>
    <mergeCell ref="E1594:F1594"/>
    <mergeCell ref="E1596:F1596"/>
    <mergeCell ref="A1633:G1633"/>
    <mergeCell ref="A1635:C1635"/>
    <mergeCell ref="E1635:G1635"/>
    <mergeCell ref="A1636:C1636"/>
    <mergeCell ref="E1636:G1636"/>
    <mergeCell ref="A1637:C1637"/>
    <mergeCell ref="E1637:G1637"/>
    <mergeCell ref="A1638:C1638"/>
    <mergeCell ref="E1638:G1638"/>
    <mergeCell ref="A1639:G1639"/>
    <mergeCell ref="A1640:G1640"/>
    <mergeCell ref="A1641:G1641"/>
    <mergeCell ref="E1644:F1644"/>
    <mergeCell ref="E1646:F1646"/>
    <mergeCell ref="A1683:G1683"/>
    <mergeCell ref="A1685:C1685"/>
    <mergeCell ref="E1685:G1685"/>
    <mergeCell ref="A1686:C1686"/>
    <mergeCell ref="E1686:G1686"/>
    <mergeCell ref="A1687:C1687"/>
    <mergeCell ref="E1687:G1687"/>
    <mergeCell ref="A1688:C1688"/>
    <mergeCell ref="E1688:G1688"/>
    <mergeCell ref="A1689:G1689"/>
    <mergeCell ref="A1690:G1690"/>
    <mergeCell ref="A1691:G1691"/>
    <mergeCell ref="E1694:F1694"/>
    <mergeCell ref="E1696:F1696"/>
    <mergeCell ref="A1733:G1733"/>
    <mergeCell ref="A1735:C1735"/>
    <mergeCell ref="E1735:G1735"/>
    <mergeCell ref="A1736:C1736"/>
    <mergeCell ref="E1736:G1736"/>
    <mergeCell ref="A1737:C1737"/>
    <mergeCell ref="E1737:G1737"/>
    <mergeCell ref="A1738:C1738"/>
    <mergeCell ref="E1738:G1738"/>
    <mergeCell ref="A1739:G1739"/>
    <mergeCell ref="A1740:G1740"/>
    <mergeCell ref="A1741:G1741"/>
    <mergeCell ref="E1744:F1744"/>
    <mergeCell ref="E1746:F1746"/>
    <mergeCell ref="A1783:G1783"/>
    <mergeCell ref="A1785:C1785"/>
    <mergeCell ref="E1785:G1785"/>
    <mergeCell ref="A1786:C1786"/>
    <mergeCell ref="E1786:G1786"/>
    <mergeCell ref="A1787:C1787"/>
    <mergeCell ref="E1787:G1787"/>
    <mergeCell ref="A1788:C1788"/>
    <mergeCell ref="E1788:G1788"/>
    <mergeCell ref="A1837:C1837"/>
    <mergeCell ref="E1837:G1837"/>
    <mergeCell ref="A1838:C1838"/>
    <mergeCell ref="E1838:G1838"/>
    <mergeCell ref="A1789:G1789"/>
    <mergeCell ref="A1790:G1790"/>
    <mergeCell ref="A1791:G1791"/>
    <mergeCell ref="E1794:F1794"/>
    <mergeCell ref="E1796:F1796"/>
    <mergeCell ref="A1833:G1833"/>
    <mergeCell ref="A1835:C1835"/>
    <mergeCell ref="E1835:G1835"/>
    <mergeCell ref="A1836:C1836"/>
    <mergeCell ref="E1836:G1836"/>
    <mergeCell ref="A1889:G1889"/>
    <mergeCell ref="A1887:C1887"/>
    <mergeCell ref="E1887:G1887"/>
    <mergeCell ref="A1888:C1888"/>
    <mergeCell ref="E1888:G1888"/>
    <mergeCell ref="A1839:G1839"/>
    <mergeCell ref="A1840:G1840"/>
    <mergeCell ref="A1841:G1841"/>
    <mergeCell ref="E1844:F1844"/>
    <mergeCell ref="E1846:F1846"/>
    <mergeCell ref="A1883:G1883"/>
    <mergeCell ref="A1885:C1885"/>
    <mergeCell ref="E1885:G1885"/>
    <mergeCell ref="A1886:C1886"/>
    <mergeCell ref="E1886:G1886"/>
    <mergeCell ref="A1939:G1939"/>
    <mergeCell ref="A1940:G1940"/>
    <mergeCell ref="E1943:F1943"/>
    <mergeCell ref="E1945:F1945"/>
    <mergeCell ref="A1981:G1981"/>
    <mergeCell ref="A1983:C1983"/>
    <mergeCell ref="E1983:G1983"/>
    <mergeCell ref="A1984:C1984"/>
    <mergeCell ref="E1984:G1984"/>
    <mergeCell ref="A1985:C1985"/>
    <mergeCell ref="E1985:G1985"/>
    <mergeCell ref="A1986:C1986"/>
    <mergeCell ref="E1986:G1986"/>
    <mergeCell ref="A1987:G1987"/>
    <mergeCell ref="A1988:G1988"/>
    <mergeCell ref="A1989:G1989"/>
    <mergeCell ref="E1992:F1992"/>
    <mergeCell ref="E1994:F1994"/>
    <mergeCell ref="A2030:G2030"/>
    <mergeCell ref="A2032:C2032"/>
    <mergeCell ref="E2032:G2032"/>
    <mergeCell ref="A2033:C2033"/>
    <mergeCell ref="E2033:G2033"/>
    <mergeCell ref="A2034:C2034"/>
    <mergeCell ref="E2034:G2034"/>
    <mergeCell ref="A2035:C2035"/>
    <mergeCell ref="E2035:G2035"/>
    <mergeCell ref="A2036:G2036"/>
    <mergeCell ref="A2037:G2037"/>
    <mergeCell ref="A2038:G2038"/>
    <mergeCell ref="E2041:F2041"/>
    <mergeCell ref="E2043:F2043"/>
    <mergeCell ref="A2079:G2079"/>
    <mergeCell ref="A2081:C2081"/>
    <mergeCell ref="E2081:G2081"/>
    <mergeCell ref="A2082:C2082"/>
    <mergeCell ref="E2082:G2082"/>
    <mergeCell ref="A2083:C2083"/>
    <mergeCell ref="E2083:G2083"/>
    <mergeCell ref="A2084:C2084"/>
    <mergeCell ref="E2084:G2084"/>
    <mergeCell ref="A2184:G2184"/>
    <mergeCell ref="A2185:G2185"/>
    <mergeCell ref="A2186:G2186"/>
    <mergeCell ref="E2189:F2189"/>
    <mergeCell ref="A2085:G2085"/>
    <mergeCell ref="A2086:G2086"/>
    <mergeCell ref="A2087:G2087"/>
    <mergeCell ref="E2090:F2090"/>
    <mergeCell ref="E2092:F2092"/>
    <mergeCell ref="A2128:G2128"/>
    <mergeCell ref="A2130:C2130"/>
    <mergeCell ref="E2130:G2130"/>
    <mergeCell ref="A2131:C2131"/>
    <mergeCell ref="E2131:G2131"/>
    <mergeCell ref="E2280:G2280"/>
    <mergeCell ref="A2281:C2281"/>
    <mergeCell ref="E2281:G2281"/>
    <mergeCell ref="A2282:C2282"/>
    <mergeCell ref="E2282:G2282"/>
    <mergeCell ref="A2283:C2283"/>
    <mergeCell ref="E2283:G2283"/>
    <mergeCell ref="A2284:G2284"/>
    <mergeCell ref="A2285:G2285"/>
    <mergeCell ref="A2286:G2286"/>
    <mergeCell ref="E2289:F2289"/>
    <mergeCell ref="E2291:F2291"/>
    <mergeCell ref="A2328:G2328"/>
    <mergeCell ref="A2330:C2330"/>
    <mergeCell ref="E2330:G2330"/>
    <mergeCell ref="A2331:C2331"/>
    <mergeCell ref="E2331:G2331"/>
    <mergeCell ref="A2280:C2280"/>
    <mergeCell ref="A2332:C2332"/>
    <mergeCell ref="E2332:G2332"/>
    <mergeCell ref="A2333:C2333"/>
    <mergeCell ref="E2333:G2333"/>
    <mergeCell ref="C2329:G2329"/>
    <mergeCell ref="A2334:G2334"/>
    <mergeCell ref="A2335:G2335"/>
    <mergeCell ref="A2336:G2336"/>
    <mergeCell ref="E2339:F2339"/>
    <mergeCell ref="E2341:F2341"/>
    <mergeCell ref="A2378:G2378"/>
    <mergeCell ref="C2379:G2379"/>
    <mergeCell ref="A2380:C2380"/>
    <mergeCell ref="E2380:G2380"/>
    <mergeCell ref="A2381:C2381"/>
    <mergeCell ref="E2381:G2381"/>
    <mergeCell ref="A2382:C2382"/>
    <mergeCell ref="E2382:G2382"/>
    <mergeCell ref="A2383:C2383"/>
    <mergeCell ref="E2383:G2383"/>
    <mergeCell ref="A2384:G2384"/>
    <mergeCell ref="A2385:G2385"/>
    <mergeCell ref="A2386:G2386"/>
    <mergeCell ref="E2389:F2389"/>
    <mergeCell ref="E2533:G2533"/>
    <mergeCell ref="A2482:C2482"/>
    <mergeCell ref="E2482:G2482"/>
    <mergeCell ref="A2483:C2483"/>
    <mergeCell ref="E2483:G2483"/>
    <mergeCell ref="A2484:G2484"/>
    <mergeCell ref="A2485:G2485"/>
    <mergeCell ref="A2486:G2486"/>
    <mergeCell ref="E2489:F2489"/>
    <mergeCell ref="E2491:F2491"/>
    <mergeCell ref="E2391:F2391"/>
    <mergeCell ref="A2428:G2428"/>
    <mergeCell ref="C2429:G2429"/>
    <mergeCell ref="A2430:C2430"/>
    <mergeCell ref="E2430:G2430"/>
    <mergeCell ref="A2431:C2431"/>
    <mergeCell ref="E2431:G2431"/>
    <mergeCell ref="A2432:C2432"/>
    <mergeCell ref="E2432:G2432"/>
    <mergeCell ref="A2433:C2433"/>
    <mergeCell ref="E2433:G2433"/>
    <mergeCell ref="A2434:G2434"/>
    <mergeCell ref="A2435:G2435"/>
    <mergeCell ref="A2436:G2436"/>
    <mergeCell ref="E2439:F2439"/>
    <mergeCell ref="E2441:F2441"/>
    <mergeCell ref="A2478:G2478"/>
    <mergeCell ref="A2581:C2581"/>
    <mergeCell ref="E2581:G2581"/>
    <mergeCell ref="A2582:C2582"/>
    <mergeCell ref="E2582:G2582"/>
    <mergeCell ref="A2583:C2583"/>
    <mergeCell ref="E2583:G2583"/>
    <mergeCell ref="I2328:O2328"/>
    <mergeCell ref="I2329:O2329"/>
    <mergeCell ref="A2584:G2584"/>
    <mergeCell ref="A2534:G2534"/>
    <mergeCell ref="A2535:G2535"/>
    <mergeCell ref="A2536:G2536"/>
    <mergeCell ref="E2539:F2539"/>
    <mergeCell ref="E2541:F2541"/>
    <mergeCell ref="A2578:G2578"/>
    <mergeCell ref="C2579:G2579"/>
    <mergeCell ref="A2580:C2580"/>
    <mergeCell ref="E2580:G2580"/>
    <mergeCell ref="A2528:G2528"/>
    <mergeCell ref="C2529:G2529"/>
    <mergeCell ref="A2530:C2530"/>
    <mergeCell ref="E2530:G2530"/>
    <mergeCell ref="A2531:C2531"/>
    <mergeCell ref="E2531:G2531"/>
    <mergeCell ref="C2479:G2479"/>
    <mergeCell ref="A2480:C2480"/>
    <mergeCell ref="E2480:G2480"/>
    <mergeCell ref="A2481:C2481"/>
    <mergeCell ref="E2481:G2481"/>
    <mergeCell ref="A2532:C2532"/>
    <mergeCell ref="E2532:G2532"/>
    <mergeCell ref="A2533:C2533"/>
    <mergeCell ref="A2585:G2585"/>
    <mergeCell ref="A2586:G2586"/>
    <mergeCell ref="E2589:F2589"/>
    <mergeCell ref="E2591:F2591"/>
    <mergeCell ref="A2628:G2628"/>
    <mergeCell ref="C2629:G2629"/>
    <mergeCell ref="A2630:C2630"/>
    <mergeCell ref="E2630:G2630"/>
    <mergeCell ref="A2631:C2631"/>
    <mergeCell ref="E2631:G2631"/>
    <mergeCell ref="A2632:C2632"/>
    <mergeCell ref="E2632:G2632"/>
    <mergeCell ref="A2633:C2633"/>
    <mergeCell ref="E2633:G2633"/>
    <mergeCell ref="A2634:G2634"/>
    <mergeCell ref="A2635:G2635"/>
    <mergeCell ref="A2636:G2636"/>
    <mergeCell ref="E2639:F2639"/>
    <mergeCell ref="E2641:F2641"/>
    <mergeCell ref="A2678:G2678"/>
    <mergeCell ref="C2679:G2679"/>
    <mergeCell ref="A2680:C2680"/>
    <mergeCell ref="E2680:G2680"/>
    <mergeCell ref="A2681:C2681"/>
    <mergeCell ref="E2681:G2681"/>
    <mergeCell ref="A2682:C2682"/>
    <mergeCell ref="E2682:G2682"/>
    <mergeCell ref="A2683:C2683"/>
    <mergeCell ref="E2683:G2683"/>
    <mergeCell ref="A2684:G2684"/>
    <mergeCell ref="A2685:G2685"/>
    <mergeCell ref="A2686:G2686"/>
    <mergeCell ref="E2689:F2689"/>
    <mergeCell ref="I2777:O2777"/>
    <mergeCell ref="A2782:C2782"/>
    <mergeCell ref="E2782:G2782"/>
    <mergeCell ref="E2691:F2691"/>
    <mergeCell ref="A2727:G2727"/>
    <mergeCell ref="C2728:G2728"/>
    <mergeCell ref="A2729:C2729"/>
    <mergeCell ref="E2729:G2729"/>
    <mergeCell ref="A2730:C2730"/>
    <mergeCell ref="E2730:G2730"/>
    <mergeCell ref="A2731:C2731"/>
    <mergeCell ref="E2731:G2731"/>
    <mergeCell ref="A2732:C2732"/>
    <mergeCell ref="E2732:G2732"/>
    <mergeCell ref="A2733:G2733"/>
    <mergeCell ref="A2734:G2734"/>
    <mergeCell ref="A2735:G2735"/>
    <mergeCell ref="E2738:F2738"/>
    <mergeCell ref="E2740:F2740"/>
    <mergeCell ref="A2777:G2777"/>
    <mergeCell ref="C2778:G2778"/>
    <mergeCell ref="A2779:C2779"/>
    <mergeCell ref="E2779:G2779"/>
    <mergeCell ref="A2780:C2780"/>
    <mergeCell ref="E2780:G2780"/>
    <mergeCell ref="A2781:C2781"/>
    <mergeCell ref="E2781:G2781"/>
    <mergeCell ref="A2783:G2783"/>
    <mergeCell ref="A2784:G2784"/>
    <mergeCell ref="A2785:G2785"/>
    <mergeCell ref="E2788:F2788"/>
    <mergeCell ref="E2790:F2790"/>
    <mergeCell ref="A2827:G2827"/>
    <mergeCell ref="A2829:C2829"/>
    <mergeCell ref="E2829:G2829"/>
    <mergeCell ref="A2830:C2830"/>
    <mergeCell ref="E2830:G2830"/>
    <mergeCell ref="E2840:F2840"/>
    <mergeCell ref="A2877:G2877"/>
    <mergeCell ref="A2831:C2831"/>
    <mergeCell ref="E2831:G2831"/>
    <mergeCell ref="A2832:C2832"/>
    <mergeCell ref="E2832:G2832"/>
    <mergeCell ref="A2833:G2833"/>
    <mergeCell ref="A2834:G2834"/>
    <mergeCell ref="A2835:G2835"/>
    <mergeCell ref="E2838:F2838"/>
    <mergeCell ref="A2879:C2879"/>
    <mergeCell ref="E2879:G2879"/>
    <mergeCell ref="A2880:C2880"/>
    <mergeCell ref="E2880:G2880"/>
    <mergeCell ref="A2881:C2881"/>
    <mergeCell ref="E2881:G2881"/>
    <mergeCell ref="A2927:G2927"/>
    <mergeCell ref="A2929:C2929"/>
    <mergeCell ref="E2929:G2929"/>
    <mergeCell ref="A2930:C2930"/>
    <mergeCell ref="E2930:G2930"/>
    <mergeCell ref="A2931:C2931"/>
    <mergeCell ref="E2931:G2931"/>
    <mergeCell ref="A2932:C2932"/>
    <mergeCell ref="E2932:G2932"/>
    <mergeCell ref="A2883:G2883"/>
    <mergeCell ref="A2884:G2884"/>
    <mergeCell ref="A2885:G2885"/>
    <mergeCell ref="E2888:F2888"/>
    <mergeCell ref="E2890:F2890"/>
    <mergeCell ref="A2882:C2882"/>
    <mergeCell ref="E2882:G2882"/>
    <mergeCell ref="A2933:G2933"/>
    <mergeCell ref="A2934:G2934"/>
    <mergeCell ref="A2935:G2935"/>
    <mergeCell ref="A2981:C2981"/>
    <mergeCell ref="E2981:G2981"/>
    <mergeCell ref="A2982:C2982"/>
    <mergeCell ref="E2982:G2982"/>
    <mergeCell ref="A2983:G2983"/>
    <mergeCell ref="E2938:F2938"/>
    <mergeCell ref="E2940:F2940"/>
    <mergeCell ref="A2977:G2977"/>
    <mergeCell ref="A2979:C2979"/>
    <mergeCell ref="E2979:G2979"/>
    <mergeCell ref="A2980:C2980"/>
    <mergeCell ref="E2980:G2980"/>
    <mergeCell ref="A2984:G2984"/>
    <mergeCell ref="A2985:G2985"/>
    <mergeCell ref="E2988:F2988"/>
    <mergeCell ref="E2990:F2990"/>
    <mergeCell ref="A3027:G3027"/>
    <mergeCell ref="A3033:G3033"/>
    <mergeCell ref="A3034:G3034"/>
    <mergeCell ref="A3035:G3035"/>
    <mergeCell ref="E3038:F3038"/>
    <mergeCell ref="E3040:F3040"/>
    <mergeCell ref="A3077:G3077"/>
    <mergeCell ref="A3079:C3079"/>
    <mergeCell ref="E3079:G3079"/>
    <mergeCell ref="A3029:C3029"/>
    <mergeCell ref="E3029:G3029"/>
    <mergeCell ref="A3030:C3030"/>
    <mergeCell ref="E3030:G3030"/>
    <mergeCell ref="A3031:C3031"/>
    <mergeCell ref="E3031:G3031"/>
    <mergeCell ref="A3032:C3032"/>
    <mergeCell ref="E3032:G3032"/>
    <mergeCell ref="A3080:C3080"/>
    <mergeCell ref="E3080:G3080"/>
    <mergeCell ref="E3088:F3088"/>
    <mergeCell ref="E3090:F3090"/>
    <mergeCell ref="A3127:G3127"/>
    <mergeCell ref="A3129:C3129"/>
    <mergeCell ref="E3129:G3129"/>
    <mergeCell ref="A3130:C3130"/>
    <mergeCell ref="E3130:G3130"/>
    <mergeCell ref="A3081:C3081"/>
    <mergeCell ref="E3081:G3081"/>
    <mergeCell ref="A3082:C3082"/>
    <mergeCell ref="E3082:G3082"/>
    <mergeCell ref="A3083:G3083"/>
    <mergeCell ref="A3084:G3084"/>
    <mergeCell ref="A3085:G3085"/>
    <mergeCell ref="A3131:C3131"/>
    <mergeCell ref="E3131:G3131"/>
    <mergeCell ref="A3235:G3235"/>
    <mergeCell ref="E3238:F3238"/>
    <mergeCell ref="A3282:C3282"/>
    <mergeCell ref="E3282:G3282"/>
    <mergeCell ref="A3283:G3283"/>
    <mergeCell ref="A3284:G3284"/>
    <mergeCell ref="A3285:G3285"/>
    <mergeCell ref="E3288:F3288"/>
    <mergeCell ref="E3240:F3240"/>
    <mergeCell ref="A3277:G3277"/>
    <mergeCell ref="C3278:D3278"/>
    <mergeCell ref="A3279:C3279"/>
    <mergeCell ref="E3279:G3279"/>
    <mergeCell ref="A3280:C3280"/>
    <mergeCell ref="A3132:C3132"/>
    <mergeCell ref="E3132:G3132"/>
    <mergeCell ref="C3128:D3128"/>
    <mergeCell ref="A3179:C3179"/>
    <mergeCell ref="E3179:G3179"/>
    <mergeCell ref="A3180:C3180"/>
    <mergeCell ref="E3180:G3180"/>
    <mergeCell ref="A3181:C3181"/>
    <mergeCell ref="E3181:G3181"/>
    <mergeCell ref="A3133:G3133"/>
    <mergeCell ref="A3134:G3134"/>
    <mergeCell ref="A3135:G3135"/>
    <mergeCell ref="E3138:F3138"/>
    <mergeCell ref="E3140:F3140"/>
    <mergeCell ref="A3177:G3177"/>
    <mergeCell ref="C3178:D3178"/>
    <mergeCell ref="A3182:C3182"/>
    <mergeCell ref="E3182:G3182"/>
    <mergeCell ref="A3183:G3183"/>
    <mergeCell ref="A3184:G3184"/>
    <mergeCell ref="E3229:G3229"/>
    <mergeCell ref="A3230:C3230"/>
    <mergeCell ref="E3230:G3230"/>
    <mergeCell ref="A3231:C3231"/>
    <mergeCell ref="E3231:G3231"/>
    <mergeCell ref="A3232:C3232"/>
    <mergeCell ref="E3232:G3232"/>
    <mergeCell ref="A3185:G3185"/>
    <mergeCell ref="E3188:F3188"/>
    <mergeCell ref="E3190:F3190"/>
    <mergeCell ref="A3227:G3227"/>
    <mergeCell ref="C3228:D3228"/>
    <mergeCell ref="A3229:C3229"/>
    <mergeCell ref="A3233:G3233"/>
    <mergeCell ref="A3234:G3234"/>
    <mergeCell ref="E3280:G3280"/>
    <mergeCell ref="A3281:C3281"/>
    <mergeCell ref="E3281:G3281"/>
    <mergeCell ref="A3327:G3327"/>
    <mergeCell ref="A3332:C3332"/>
    <mergeCell ref="E3332:G3332"/>
    <mergeCell ref="A3333:G3333"/>
    <mergeCell ref="A3334:G3334"/>
    <mergeCell ref="A3335:G3335"/>
    <mergeCell ref="E3338:F3338"/>
    <mergeCell ref="E3340:F3340"/>
    <mergeCell ref="A3377:G3377"/>
    <mergeCell ref="C3378:D3378"/>
    <mergeCell ref="A3329:C3329"/>
    <mergeCell ref="E3329:G3329"/>
    <mergeCell ref="A3330:C3330"/>
    <mergeCell ref="E3330:G3330"/>
    <mergeCell ref="A3331:C3331"/>
    <mergeCell ref="E3331:G3331"/>
    <mergeCell ref="E3290:F3290"/>
    <mergeCell ref="A3380:C3380"/>
    <mergeCell ref="E3380:G3380"/>
    <mergeCell ref="A3379:C3379"/>
    <mergeCell ref="E3379:G3379"/>
    <mergeCell ref="A3381:C3381"/>
    <mergeCell ref="E3381:G3381"/>
    <mergeCell ref="A3382:C3382"/>
    <mergeCell ref="E3382:G3382"/>
    <mergeCell ref="A3433:G3433"/>
    <mergeCell ref="A3434:G3434"/>
    <mergeCell ref="A3435:G3435"/>
    <mergeCell ref="A3533:G3533"/>
    <mergeCell ref="A3534:G3534"/>
    <mergeCell ref="A3535:G3535"/>
    <mergeCell ref="E3538:F3538"/>
    <mergeCell ref="E3540:F3540"/>
    <mergeCell ref="A3577:G3577"/>
    <mergeCell ref="E3679:G3679"/>
    <mergeCell ref="C3578:G3578"/>
    <mergeCell ref="A3579:C3579"/>
    <mergeCell ref="E3579:G3579"/>
    <mergeCell ref="A3580:C3580"/>
    <mergeCell ref="E3580:G3580"/>
    <mergeCell ref="A3482:C3482"/>
    <mergeCell ref="E3482:G3482"/>
    <mergeCell ref="E3438:F3438"/>
    <mergeCell ref="E3440:F3440"/>
    <mergeCell ref="A3477:G3477"/>
    <mergeCell ref="C3478:D3478"/>
    <mergeCell ref="A3479:C3479"/>
    <mergeCell ref="E3479:G3479"/>
    <mergeCell ref="A3480:C3480"/>
    <mergeCell ref="E3480:G3480"/>
    <mergeCell ref="A3481:C3481"/>
    <mergeCell ref="E3481:G3481"/>
    <mergeCell ref="A4033:G4033"/>
    <mergeCell ref="A3581:C3581"/>
    <mergeCell ref="E3581:G3581"/>
    <mergeCell ref="A3582:C3582"/>
    <mergeCell ref="E3582:G3582"/>
    <mergeCell ref="A3883:G3883"/>
    <mergeCell ref="A3884:G3884"/>
    <mergeCell ref="A3683:G3683"/>
    <mergeCell ref="A3684:G3684"/>
    <mergeCell ref="A3583:G3583"/>
    <mergeCell ref="A3584:G3584"/>
    <mergeCell ref="A3585:G3585"/>
    <mergeCell ref="E3588:F3588"/>
    <mergeCell ref="E3590:F3590"/>
    <mergeCell ref="A3627:G3627"/>
    <mergeCell ref="A3629:C3629"/>
    <mergeCell ref="E3629:G3629"/>
    <mergeCell ref="A3630:C3630"/>
    <mergeCell ref="E3630:G3630"/>
    <mergeCell ref="A3631:C3631"/>
    <mergeCell ref="E3631:G3631"/>
    <mergeCell ref="A3632:C3632"/>
    <mergeCell ref="E3632:G3632"/>
    <mergeCell ref="A3682:C3682"/>
    <mergeCell ref="E3682:G3682"/>
    <mergeCell ref="A3633:G3633"/>
    <mergeCell ref="A3634:G3634"/>
    <mergeCell ref="A3635:G3635"/>
    <mergeCell ref="E3638:F3638"/>
    <mergeCell ref="E3640:F3640"/>
    <mergeCell ref="A3677:G3677"/>
    <mergeCell ref="A3679:C3679"/>
    <mergeCell ref="A4535:G4535"/>
    <mergeCell ref="E4538:F4538"/>
    <mergeCell ref="E4540:F4540"/>
    <mergeCell ref="A4576:G4576"/>
    <mergeCell ref="A4578:C4578"/>
    <mergeCell ref="E4578:G4578"/>
    <mergeCell ref="A4579:C4579"/>
    <mergeCell ref="E4579:G4579"/>
    <mergeCell ref="A4580:C4580"/>
    <mergeCell ref="E4580:G4580"/>
    <mergeCell ref="A4581:C4581"/>
    <mergeCell ref="E4581:G4581"/>
    <mergeCell ref="E3888:F3888"/>
    <mergeCell ref="E3890:F3890"/>
    <mergeCell ref="A3927:G3927"/>
    <mergeCell ref="A3929:C3929"/>
    <mergeCell ref="E3929:G3929"/>
    <mergeCell ref="A3930:C3930"/>
    <mergeCell ref="E3930:G3930"/>
    <mergeCell ref="A3931:C3931"/>
    <mergeCell ref="E3931:G3931"/>
    <mergeCell ref="A3932:C3932"/>
    <mergeCell ref="E3932:G3932"/>
    <mergeCell ref="A4030:C4030"/>
    <mergeCell ref="E4030:G4030"/>
    <mergeCell ref="A4031:C4031"/>
    <mergeCell ref="E4031:G4031"/>
    <mergeCell ref="A4032:C4032"/>
    <mergeCell ref="E4032:G4032"/>
    <mergeCell ref="A4027:G4027"/>
    <mergeCell ref="A4029:C4029"/>
    <mergeCell ref="E4029:G4029"/>
    <mergeCell ref="A4681:G4681"/>
    <mergeCell ref="A4682:G4682"/>
    <mergeCell ref="A4683:G4683"/>
    <mergeCell ref="E4686:F4686"/>
    <mergeCell ref="E4688:F4688"/>
    <mergeCell ref="A4725:G4725"/>
    <mergeCell ref="A4727:C4727"/>
    <mergeCell ref="E4727:G4727"/>
    <mergeCell ref="A4728:C4728"/>
    <mergeCell ref="E4728:G4728"/>
    <mergeCell ref="A4729:C4729"/>
    <mergeCell ref="E4729:G4729"/>
    <mergeCell ref="A4730:C4730"/>
    <mergeCell ref="E4730:G4730"/>
    <mergeCell ref="A4632:G4632"/>
    <mergeCell ref="A4633:G4633"/>
    <mergeCell ref="A4634:G4634"/>
    <mergeCell ref="E4637:F4637"/>
    <mergeCell ref="E4639:F4639"/>
    <mergeCell ref="A4675:G4675"/>
    <mergeCell ref="A4677:C4677"/>
    <mergeCell ref="E4677:G4677"/>
    <mergeCell ref="A4678:C4678"/>
    <mergeCell ref="E4678:G4678"/>
    <mergeCell ref="A4679:C4679"/>
    <mergeCell ref="E4679:G4679"/>
    <mergeCell ref="A4680:C4680"/>
    <mergeCell ref="E4680:G4680"/>
    <mergeCell ref="A4781:G4781"/>
    <mergeCell ref="A4782:G4782"/>
    <mergeCell ref="A4783:G4783"/>
    <mergeCell ref="E4786:F4786"/>
    <mergeCell ref="E4788:F4788"/>
    <mergeCell ref="A4825:G4825"/>
    <mergeCell ref="A4827:C4827"/>
    <mergeCell ref="E4827:G4827"/>
    <mergeCell ref="A4828:C4828"/>
    <mergeCell ref="E4828:G4828"/>
    <mergeCell ref="A4829:C4829"/>
    <mergeCell ref="E4829:G4829"/>
    <mergeCell ref="A4830:C4830"/>
    <mergeCell ref="E4830:G4830"/>
    <mergeCell ref="A4731:G4731"/>
    <mergeCell ref="A4732:G4732"/>
    <mergeCell ref="A4733:G4733"/>
    <mergeCell ref="E4736:F4736"/>
    <mergeCell ref="E4738:F4738"/>
    <mergeCell ref="A4775:G4775"/>
    <mergeCell ref="A4777:C4777"/>
    <mergeCell ref="E4777:G4777"/>
    <mergeCell ref="A4778:C4778"/>
    <mergeCell ref="E4778:G4778"/>
    <mergeCell ref="A4779:C4779"/>
    <mergeCell ref="E4779:G4779"/>
    <mergeCell ref="A4780:C4780"/>
    <mergeCell ref="E4780:G4780"/>
    <mergeCell ref="E4936:F4936"/>
    <mergeCell ref="E4938:F4938"/>
    <mergeCell ref="A4975:G4975"/>
    <mergeCell ref="A4977:C4977"/>
    <mergeCell ref="E4977:G4977"/>
    <mergeCell ref="A4978:C4978"/>
    <mergeCell ref="E4978:G4978"/>
    <mergeCell ref="A4979:C4979"/>
    <mergeCell ref="E4979:G4979"/>
    <mergeCell ref="A4980:C4980"/>
    <mergeCell ref="E4980:G4980"/>
    <mergeCell ref="C4926:G4926"/>
    <mergeCell ref="C4976:G4976"/>
    <mergeCell ref="A4881:G4881"/>
    <mergeCell ref="A4882:G4882"/>
    <mergeCell ref="A4883:G4883"/>
    <mergeCell ref="E4886:F4886"/>
    <mergeCell ref="E4888:F4888"/>
    <mergeCell ref="A4925:G4925"/>
    <mergeCell ref="A4927:C4927"/>
    <mergeCell ref="E4927:G4927"/>
    <mergeCell ref="A4928:C4928"/>
    <mergeCell ref="E4928:G4928"/>
    <mergeCell ref="A4929:C4929"/>
    <mergeCell ref="E4929:G4929"/>
    <mergeCell ref="A4930:C4930"/>
    <mergeCell ref="E4930:G4930"/>
    <mergeCell ref="A4931:G4931"/>
    <mergeCell ref="A4932:G4932"/>
    <mergeCell ref="A4933:G4933"/>
    <mergeCell ref="A5177:C5177"/>
    <mergeCell ref="E5177:G5177"/>
    <mergeCell ref="A5178:C5178"/>
    <mergeCell ref="E5178:G5178"/>
    <mergeCell ref="A5179:C5179"/>
    <mergeCell ref="E5179:G5179"/>
    <mergeCell ref="A5180:C5180"/>
    <mergeCell ref="E5180:G5180"/>
    <mergeCell ref="A5181:G5181"/>
    <mergeCell ref="A5182:G5182"/>
    <mergeCell ref="A5183:G5183"/>
    <mergeCell ref="E5186:F5186"/>
    <mergeCell ref="E5188:F5188"/>
    <mergeCell ref="A5224:G5224"/>
    <mergeCell ref="A5226:C5226"/>
    <mergeCell ref="E5226:G5226"/>
    <mergeCell ref="A5227:C5227"/>
    <mergeCell ref="E5227:G5227"/>
    <mergeCell ref="A5228:C5228"/>
    <mergeCell ref="E5228:G5228"/>
    <mergeCell ref="A5229:C5229"/>
    <mergeCell ref="E5229:G5229"/>
    <mergeCell ref="A5230:G5230"/>
    <mergeCell ref="A5231:G5231"/>
    <mergeCell ref="A5232:G5232"/>
    <mergeCell ref="E5235:F5235"/>
    <mergeCell ref="E5237:F5237"/>
    <mergeCell ref="A5274:G5274"/>
    <mergeCell ref="A5276:C5276"/>
    <mergeCell ref="E5276:G5276"/>
    <mergeCell ref="A5277:C5277"/>
    <mergeCell ref="E5277:G5277"/>
    <mergeCell ref="A5278:C5278"/>
    <mergeCell ref="E5278:G5278"/>
    <mergeCell ref="A5279:C5279"/>
    <mergeCell ref="E5279:G5279"/>
    <mergeCell ref="A5280:G5280"/>
    <mergeCell ref="A5281:G5281"/>
    <mergeCell ref="A5282:G5282"/>
    <mergeCell ref="E5285:F5285"/>
    <mergeCell ref="E5287:F5287"/>
    <mergeCell ref="A5324:G5324"/>
    <mergeCell ref="A5326:C5326"/>
    <mergeCell ref="E5326:G5326"/>
    <mergeCell ref="A5327:C5327"/>
    <mergeCell ref="E5327:G5327"/>
    <mergeCell ref="A5328:C5328"/>
    <mergeCell ref="E5328:G5328"/>
    <mergeCell ref="A5329:C5329"/>
    <mergeCell ref="E5329:G5329"/>
    <mergeCell ref="A5330:G5330"/>
    <mergeCell ref="A5331:G5331"/>
    <mergeCell ref="A5332:G5332"/>
    <mergeCell ref="E5335:F5335"/>
    <mergeCell ref="E5337:F5337"/>
    <mergeCell ref="A5374:G5374"/>
    <mergeCell ref="A5376:C5376"/>
    <mergeCell ref="E5376:G5376"/>
    <mergeCell ref="A5377:C5377"/>
    <mergeCell ref="E5377:G5377"/>
    <mergeCell ref="A5378:C5378"/>
    <mergeCell ref="E5378:G5378"/>
    <mergeCell ref="A5379:C5379"/>
    <mergeCell ref="E5379:G5379"/>
    <mergeCell ref="A5380:G5380"/>
    <mergeCell ref="A5381:G5381"/>
    <mergeCell ref="A5382:G5382"/>
    <mergeCell ref="E5385:F5385"/>
    <mergeCell ref="E5387:F5387"/>
    <mergeCell ref="A5424:G5424"/>
    <mergeCell ref="A5426:C5426"/>
    <mergeCell ref="E5426:G5426"/>
    <mergeCell ref="A5427:C5427"/>
    <mergeCell ref="E5427:G5427"/>
    <mergeCell ref="A5428:C5428"/>
    <mergeCell ref="E5428:G5428"/>
    <mergeCell ref="A5429:C5429"/>
    <mergeCell ref="E5429:G5429"/>
    <mergeCell ref="A5430:G5430"/>
    <mergeCell ref="A5431:G5431"/>
    <mergeCell ref="A5432:G5432"/>
    <mergeCell ref="A5524:G5524"/>
    <mergeCell ref="C5525:G5525"/>
    <mergeCell ref="A5526:C5526"/>
    <mergeCell ref="E5526:G5526"/>
    <mergeCell ref="A5527:C5527"/>
    <mergeCell ref="E5527:G5527"/>
    <mergeCell ref="A5528:C5528"/>
    <mergeCell ref="E5528:G5528"/>
    <mergeCell ref="A5529:C5529"/>
    <mergeCell ref="E5529:G5529"/>
    <mergeCell ref="E5435:F5435"/>
    <mergeCell ref="E5437:F5437"/>
    <mergeCell ref="A5474:G5474"/>
    <mergeCell ref="C5475:G5475"/>
    <mergeCell ref="A5476:C5476"/>
    <mergeCell ref="E5476:G5476"/>
    <mergeCell ref="A5477:C5477"/>
    <mergeCell ref="E5477:G5477"/>
    <mergeCell ref="A5478:C5478"/>
    <mergeCell ref="E5478:G5478"/>
    <mergeCell ref="A5479:C5479"/>
    <mergeCell ref="E5479:G5479"/>
    <mergeCell ref="A5480:G5480"/>
    <mergeCell ref="A5481:G5481"/>
    <mergeCell ref="A5482:G5482"/>
    <mergeCell ref="E5485:F5485"/>
    <mergeCell ref="E5487:F5487"/>
    <mergeCell ref="A5930:G5930"/>
    <mergeCell ref="A5931:G5931"/>
    <mergeCell ref="A5932:G5932"/>
    <mergeCell ref="E5935:F5935"/>
    <mergeCell ref="E5937:F5937"/>
    <mergeCell ref="A5974:G5974"/>
    <mergeCell ref="A5976:C5976"/>
    <mergeCell ref="E5976:G5976"/>
    <mergeCell ref="A5977:C5977"/>
    <mergeCell ref="E5977:G5977"/>
    <mergeCell ref="A5978:C5978"/>
    <mergeCell ref="E5978:G5978"/>
    <mergeCell ref="A5979:C5979"/>
    <mergeCell ref="E5979:G5979"/>
    <mergeCell ref="A5980:G5980"/>
    <mergeCell ref="A5981:G5981"/>
    <mergeCell ref="A5982:G5982"/>
    <mergeCell ref="E5985:F5985"/>
    <mergeCell ref="E5987:F5987"/>
    <mergeCell ref="A6024:G6024"/>
    <mergeCell ref="A6026:C6026"/>
    <mergeCell ref="E6026:G6026"/>
    <mergeCell ref="A6027:C6027"/>
    <mergeCell ref="E6027:G6027"/>
    <mergeCell ref="A6028:C6028"/>
    <mergeCell ref="E6028:G6028"/>
    <mergeCell ref="A6029:C6029"/>
    <mergeCell ref="E6029:G6029"/>
    <mergeCell ref="A6030:G6030"/>
    <mergeCell ref="A6031:G6031"/>
    <mergeCell ref="A6032:G6032"/>
    <mergeCell ref="E6035:F6035"/>
    <mergeCell ref="E6037:F6037"/>
    <mergeCell ref="A6074:G6074"/>
    <mergeCell ref="A6076:C6076"/>
    <mergeCell ref="E6076:G6076"/>
    <mergeCell ref="A6077:C6077"/>
    <mergeCell ref="E6077:G6077"/>
    <mergeCell ref="A6078:C6078"/>
    <mergeCell ref="E6078:G6078"/>
    <mergeCell ref="A6079:C6079"/>
    <mergeCell ref="E6079:G6079"/>
    <mergeCell ref="A6080:G6080"/>
    <mergeCell ref="A6081:G6081"/>
    <mergeCell ref="A6082:G6082"/>
    <mergeCell ref="E6085:F6085"/>
    <mergeCell ref="E6087:F6087"/>
    <mergeCell ref="A6124:G6124"/>
    <mergeCell ref="A6126:C6126"/>
    <mergeCell ref="E6126:G6126"/>
    <mergeCell ref="A6127:C6127"/>
    <mergeCell ref="E6127:G6127"/>
    <mergeCell ref="A6128:C6128"/>
    <mergeCell ref="E6128:G6128"/>
    <mergeCell ref="A6129:C6129"/>
    <mergeCell ref="E6129:G6129"/>
    <mergeCell ref="A6130:G6130"/>
    <mergeCell ref="A6131:G6131"/>
    <mergeCell ref="A6132:G6132"/>
    <mergeCell ref="E6135:F6135"/>
    <mergeCell ref="E6137:F6137"/>
    <mergeCell ref="A6174:G6174"/>
    <mergeCell ref="A6176:C6176"/>
    <mergeCell ref="E6176:G6176"/>
    <mergeCell ref="A6177:C6177"/>
    <mergeCell ref="E6177:G6177"/>
    <mergeCell ref="A6178:C6178"/>
    <mergeCell ref="E6178:G6178"/>
    <mergeCell ref="A6179:C6179"/>
    <mergeCell ref="E6179:G6179"/>
    <mergeCell ref="A6330:G6330"/>
    <mergeCell ref="A6331:G6331"/>
    <mergeCell ref="A6332:G6332"/>
    <mergeCell ref="E6335:F6335"/>
    <mergeCell ref="E6337:F6337"/>
    <mergeCell ref="A6374:G6374"/>
    <mergeCell ref="A6376:C6376"/>
    <mergeCell ref="E6376:G6376"/>
    <mergeCell ref="A6377:C6377"/>
    <mergeCell ref="E6377:G6377"/>
    <mergeCell ref="A6378:C6378"/>
    <mergeCell ref="E6378:G6378"/>
    <mergeCell ref="A6379:C6379"/>
    <mergeCell ref="E6379:G6379"/>
    <mergeCell ref="A6380:G6380"/>
    <mergeCell ref="A6381:G6381"/>
    <mergeCell ref="A6382:G6382"/>
    <mergeCell ref="A6476:C6476"/>
    <mergeCell ref="E6476:G6476"/>
    <mergeCell ref="A6477:C6477"/>
    <mergeCell ref="E6477:G6477"/>
    <mergeCell ref="A6478:C6478"/>
    <mergeCell ref="E6478:G6478"/>
    <mergeCell ref="A6479:C6479"/>
    <mergeCell ref="E6479:G6479"/>
    <mergeCell ref="E6385:F6385"/>
    <mergeCell ref="E6387:F6387"/>
    <mergeCell ref="A6424:G6424"/>
    <mergeCell ref="A6426:C6426"/>
    <mergeCell ref="E6426:G6426"/>
    <mergeCell ref="A6427:C6427"/>
    <mergeCell ref="E6427:G6427"/>
    <mergeCell ref="A6428:C6428"/>
    <mergeCell ref="E6428:G6428"/>
    <mergeCell ref="A6429:C6429"/>
    <mergeCell ref="E6429:G6429"/>
    <mergeCell ref="A6430:G6430"/>
    <mergeCell ref="A6431:G6431"/>
    <mergeCell ref="A6432:G6432"/>
    <mergeCell ref="E6435:F6435"/>
    <mergeCell ref="E6437:F6437"/>
    <mergeCell ref="A6474:G6474"/>
  </mergeCells>
  <phoneticPr fontId="40" type="noConversion"/>
  <pageMargins left="0.5" right="0.5" top="1" bottom="1" header="0.3" footer="0.3"/>
  <pageSetup fitToWidth="0" orientation="portrait" verticalDpi="3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8A3CC4"/>
  </sheetPr>
  <dimension ref="A1:O548"/>
  <sheetViews>
    <sheetView topLeftCell="A396" zoomScale="110" zoomScaleNormal="110" workbookViewId="0">
      <selection activeCell="K415" sqref="K41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6.140625" style="2" customWidth="1"/>
    <col min="10" max="10" width="4.5703125" style="2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39.140625" style="2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12" ht="16.5" x14ac:dyDescent="0.25">
      <c r="A1" s="1152" t="s">
        <v>29</v>
      </c>
      <c r="B1" s="1153"/>
      <c r="C1" s="1153"/>
      <c r="D1" s="1153"/>
      <c r="E1" s="1153"/>
      <c r="F1" s="1153"/>
      <c r="G1" s="1154"/>
      <c r="L1" s="214"/>
    </row>
    <row r="2" spans="1:12" x14ac:dyDescent="0.2">
      <c r="A2" s="1155" t="s">
        <v>48</v>
      </c>
      <c r="B2" s="1156"/>
      <c r="C2" s="1156"/>
      <c r="D2" s="1156"/>
      <c r="E2" s="1156"/>
      <c r="F2" s="1156"/>
      <c r="G2" s="1157"/>
      <c r="K2" s="214"/>
      <c r="L2" s="214"/>
    </row>
    <row r="3" spans="1:12" x14ac:dyDescent="0.2">
      <c r="A3" s="1158" t="s">
        <v>49</v>
      </c>
      <c r="B3" s="1159"/>
      <c r="C3" s="1159"/>
      <c r="D3" s="1159"/>
      <c r="E3" s="1159"/>
      <c r="F3" s="1159"/>
      <c r="G3" s="1160"/>
      <c r="K3" s="214"/>
      <c r="L3" s="214"/>
    </row>
    <row r="4" spans="1:12" x14ac:dyDescent="0.2">
      <c r="A4" s="6"/>
      <c r="B4" s="99"/>
      <c r="C4" s="8"/>
      <c r="D4" s="9"/>
      <c r="E4" s="99"/>
      <c r="F4" s="10"/>
      <c r="G4" s="11" t="s">
        <v>20</v>
      </c>
      <c r="K4" s="214"/>
      <c r="L4" s="214"/>
    </row>
    <row r="5" spans="1:12" x14ac:dyDescent="0.2">
      <c r="A5" s="12" t="s">
        <v>42</v>
      </c>
      <c r="B5" s="13"/>
      <c r="C5" s="13"/>
      <c r="D5" s="13"/>
      <c r="E5" s="343" t="s">
        <v>2697</v>
      </c>
      <c r="F5" s="98"/>
      <c r="G5" s="344" t="s">
        <v>2696</v>
      </c>
      <c r="K5" s="214"/>
      <c r="L5" s="214"/>
    </row>
    <row r="6" spans="1:12" x14ac:dyDescent="0.2">
      <c r="A6" s="17" t="s">
        <v>8</v>
      </c>
      <c r="B6" s="100"/>
      <c r="C6" s="19"/>
      <c r="D6" s="4"/>
      <c r="E6" s="1145"/>
      <c r="F6" s="1146"/>
      <c r="G6" s="20"/>
      <c r="K6" s="214"/>
      <c r="L6" s="214"/>
    </row>
    <row r="7" spans="1:12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  <c r="K7" s="214"/>
      <c r="L7" s="214"/>
    </row>
    <row r="8" spans="1:12" x14ac:dyDescent="0.2">
      <c r="A8" s="6"/>
      <c r="B8" s="99"/>
      <c r="C8" s="8"/>
      <c r="D8" s="8"/>
      <c r="E8" s="1147"/>
      <c r="F8" s="1148"/>
      <c r="G8" s="25"/>
      <c r="K8" s="214"/>
      <c r="L8" s="214"/>
    </row>
    <row r="9" spans="1:12" ht="26.25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  <c r="I9" s="2" t="s">
        <v>554</v>
      </c>
      <c r="K9" s="214"/>
      <c r="L9" s="214"/>
    </row>
    <row r="10" spans="1:12" ht="13.5" thickTop="1" x14ac:dyDescent="0.2">
      <c r="A10" s="29">
        <v>1</v>
      </c>
      <c r="B10" s="101"/>
      <c r="C10" s="352" t="s">
        <v>300</v>
      </c>
      <c r="D10" s="357" t="s">
        <v>2622</v>
      </c>
      <c r="E10" s="158">
        <v>50</v>
      </c>
      <c r="F10" s="128">
        <v>250</v>
      </c>
      <c r="G10" s="35">
        <f>F10*E10</f>
        <v>12500</v>
      </c>
      <c r="K10" s="214"/>
      <c r="L10" s="214"/>
    </row>
    <row r="11" spans="1:12" x14ac:dyDescent="0.2">
      <c r="A11" s="29"/>
      <c r="B11" s="646"/>
      <c r="C11" s="656"/>
      <c r="D11" s="669" t="s">
        <v>2623</v>
      </c>
      <c r="E11" s="658"/>
      <c r="F11" s="659"/>
      <c r="G11" s="35"/>
      <c r="K11" s="214"/>
      <c r="L11" s="214"/>
    </row>
    <row r="12" spans="1:12" x14ac:dyDescent="0.2">
      <c r="A12" s="29">
        <v>2</v>
      </c>
      <c r="B12" s="101"/>
      <c r="C12" s="352" t="s">
        <v>300</v>
      </c>
      <c r="D12" s="351" t="s">
        <v>416</v>
      </c>
      <c r="E12" s="108">
        <v>50</v>
      </c>
      <c r="F12" s="128">
        <v>350</v>
      </c>
      <c r="G12" s="35">
        <f>F12*E12</f>
        <v>17500</v>
      </c>
      <c r="K12" s="214"/>
      <c r="L12" s="214"/>
    </row>
    <row r="13" spans="1:12" x14ac:dyDescent="0.2">
      <c r="A13" s="29"/>
      <c r="B13" s="101"/>
      <c r="C13" s="41"/>
      <c r="D13" s="351" t="s">
        <v>467</v>
      </c>
      <c r="E13" s="207"/>
      <c r="F13" s="149"/>
      <c r="G13" s="35"/>
      <c r="K13" s="214"/>
      <c r="L13" s="214"/>
    </row>
    <row r="14" spans="1:12" x14ac:dyDescent="0.2">
      <c r="A14" s="29"/>
      <c r="B14" s="101"/>
      <c r="C14" s="41"/>
      <c r="D14" s="129"/>
      <c r="E14" s="108"/>
      <c r="F14" s="128"/>
      <c r="G14" s="35"/>
      <c r="K14" s="214"/>
      <c r="L14" s="214"/>
    </row>
    <row r="15" spans="1:12" x14ac:dyDescent="0.2">
      <c r="A15" s="29"/>
      <c r="B15" s="105"/>
      <c r="C15" s="41"/>
      <c r="D15" s="136"/>
      <c r="E15" s="102"/>
      <c r="F15" s="128"/>
      <c r="G15" s="35"/>
      <c r="L15" s="214"/>
    </row>
    <row r="16" spans="1:12" x14ac:dyDescent="0.2">
      <c r="A16" s="29"/>
      <c r="B16" s="151"/>
      <c r="C16" s="119"/>
      <c r="D16" s="136"/>
      <c r="E16" s="108"/>
      <c r="F16" s="150"/>
      <c r="G16" s="35"/>
      <c r="L16" s="214"/>
    </row>
    <row r="17" spans="1:12" x14ac:dyDescent="0.2">
      <c r="A17" s="29"/>
      <c r="B17" s="151"/>
      <c r="C17" s="119"/>
      <c r="D17" s="144"/>
      <c r="E17" s="108"/>
      <c r="F17" s="150"/>
      <c r="G17" s="35"/>
      <c r="L17" s="214"/>
    </row>
    <row r="18" spans="1:12" x14ac:dyDescent="0.2">
      <c r="A18" s="29"/>
      <c r="B18" s="101"/>
      <c r="C18" s="41"/>
      <c r="D18" s="144"/>
      <c r="E18" s="155"/>
      <c r="F18" s="128"/>
      <c r="G18" s="35"/>
    </row>
    <row r="19" spans="1:12" x14ac:dyDescent="0.2">
      <c r="A19" s="29"/>
      <c r="B19" s="106"/>
      <c r="C19" s="41"/>
      <c r="D19" s="136"/>
      <c r="E19" s="104"/>
      <c r="F19" s="128"/>
      <c r="G19" s="35"/>
    </row>
    <row r="20" spans="1:12" x14ac:dyDescent="0.2">
      <c r="A20" s="29"/>
      <c r="B20" s="105"/>
      <c r="C20" s="41"/>
      <c r="D20" s="136"/>
      <c r="E20" s="108"/>
      <c r="F20" s="152"/>
      <c r="G20" s="35"/>
    </row>
    <row r="21" spans="1:12" x14ac:dyDescent="0.2">
      <c r="A21" s="29"/>
      <c r="B21" s="107"/>
      <c r="C21" s="41"/>
      <c r="D21" s="136"/>
      <c r="E21" s="153"/>
      <c r="F21" s="128"/>
      <c r="G21" s="35"/>
    </row>
    <row r="22" spans="1:12" x14ac:dyDescent="0.2">
      <c r="A22" s="29"/>
      <c r="B22" s="107"/>
      <c r="C22" s="41"/>
      <c r="D22" s="67"/>
      <c r="E22" s="153"/>
      <c r="F22" s="128"/>
      <c r="G22" s="35"/>
    </row>
    <row r="23" spans="1:12" x14ac:dyDescent="0.2">
      <c r="A23" s="29"/>
      <c r="B23" s="101"/>
      <c r="C23" s="41"/>
      <c r="D23" s="67"/>
      <c r="E23" s="108"/>
      <c r="F23" s="128"/>
      <c r="G23" s="35"/>
      <c r="L23" s="214"/>
    </row>
    <row r="24" spans="1:12" x14ac:dyDescent="0.2">
      <c r="A24" s="29"/>
      <c r="B24" s="101"/>
      <c r="C24" s="41"/>
      <c r="D24" s="67"/>
      <c r="E24" s="153"/>
      <c r="F24" s="128"/>
      <c r="G24" s="35"/>
      <c r="L24" s="214"/>
    </row>
    <row r="25" spans="1:12" x14ac:dyDescent="0.2">
      <c r="A25" s="29"/>
      <c r="B25" s="106"/>
      <c r="C25" s="41"/>
      <c r="D25" s="67"/>
      <c r="E25" s="104"/>
      <c r="F25" s="154"/>
      <c r="G25" s="35"/>
    </row>
    <row r="26" spans="1:12" x14ac:dyDescent="0.2">
      <c r="A26" s="29"/>
      <c r="B26" s="105"/>
      <c r="C26" s="41"/>
      <c r="D26" s="130"/>
      <c r="E26" s="104"/>
      <c r="F26" s="154"/>
      <c r="G26" s="35"/>
    </row>
    <row r="27" spans="1:12" x14ac:dyDescent="0.2">
      <c r="A27" s="29"/>
      <c r="B27" s="105"/>
      <c r="C27" s="41"/>
      <c r="D27" s="67"/>
      <c r="E27" s="104"/>
      <c r="F27" s="154"/>
      <c r="G27" s="35"/>
    </row>
    <row r="28" spans="1:12" x14ac:dyDescent="0.2">
      <c r="A28" s="29"/>
      <c r="B28" s="101"/>
      <c r="C28" s="41"/>
      <c r="D28" s="67"/>
      <c r="E28" s="104"/>
      <c r="F28" s="154"/>
      <c r="G28" s="35"/>
    </row>
    <row r="29" spans="1:12" x14ac:dyDescent="0.2">
      <c r="A29" s="29"/>
      <c r="B29" s="101"/>
      <c r="C29" s="41"/>
      <c r="D29" s="136" t="s">
        <v>483</v>
      </c>
      <c r="E29" s="104"/>
      <c r="F29" s="154"/>
      <c r="G29" s="35"/>
    </row>
    <row r="30" spans="1:12" x14ac:dyDescent="0.2">
      <c r="A30" s="29"/>
      <c r="B30" s="101"/>
      <c r="C30" s="41"/>
      <c r="D30" s="136" t="s">
        <v>150</v>
      </c>
      <c r="E30" s="104"/>
      <c r="F30" s="154"/>
      <c r="G30" s="35"/>
    </row>
    <row r="31" spans="1:12" x14ac:dyDescent="0.2">
      <c r="A31" s="29"/>
      <c r="B31" s="101"/>
      <c r="C31" s="41"/>
      <c r="D31" s="62"/>
      <c r="E31" s="104"/>
      <c r="F31" s="154"/>
      <c r="G31" s="35"/>
    </row>
    <row r="32" spans="1:12" x14ac:dyDescent="0.2">
      <c r="A32" s="29"/>
      <c r="B32" s="101"/>
      <c r="C32" s="41"/>
      <c r="D32" s="62"/>
      <c r="E32" s="104"/>
      <c r="F32" s="154"/>
      <c r="G32" s="35"/>
    </row>
    <row r="33" spans="1:15" x14ac:dyDescent="0.2">
      <c r="A33" s="29"/>
      <c r="B33" s="101"/>
      <c r="C33" s="41"/>
      <c r="D33" s="62"/>
      <c r="E33" s="104"/>
      <c r="F33" s="154"/>
      <c r="G33" s="35"/>
    </row>
    <row r="34" spans="1:15" x14ac:dyDescent="0.2">
      <c r="A34" s="29"/>
      <c r="B34" s="646"/>
      <c r="C34" s="647"/>
      <c r="D34" s="648"/>
      <c r="E34" s="649"/>
      <c r="F34" s="650"/>
      <c r="G34" s="35"/>
    </row>
    <row r="35" spans="1:15" x14ac:dyDescent="0.2">
      <c r="A35" s="29"/>
      <c r="B35" s="646"/>
      <c r="C35" s="647"/>
      <c r="D35" s="648"/>
      <c r="E35" s="649"/>
      <c r="F35" s="650"/>
      <c r="G35" s="35"/>
    </row>
    <row r="36" spans="1:15" x14ac:dyDescent="0.2">
      <c r="A36" s="29"/>
      <c r="B36" s="101"/>
      <c r="C36" s="41"/>
      <c r="D36" s="67"/>
      <c r="E36" s="104"/>
      <c r="F36" s="154"/>
      <c r="G36" s="35"/>
    </row>
    <row r="37" spans="1:15" x14ac:dyDescent="0.2">
      <c r="A37" s="29"/>
      <c r="B37" s="101"/>
      <c r="C37" s="41"/>
      <c r="D37" s="402" t="s">
        <v>152</v>
      </c>
      <c r="E37" s="104"/>
      <c r="F37" s="154"/>
      <c r="G37" s="35"/>
    </row>
    <row r="38" spans="1:15" x14ac:dyDescent="0.2">
      <c r="A38" s="29"/>
      <c r="B38" s="101"/>
      <c r="C38" s="41"/>
      <c r="D38" s="136"/>
      <c r="E38" s="153"/>
      <c r="F38" s="128"/>
      <c r="G38" s="35"/>
    </row>
    <row r="39" spans="1:15" x14ac:dyDescent="0.2">
      <c r="A39" s="29"/>
      <c r="B39" s="101"/>
      <c r="C39" s="41"/>
      <c r="D39" s="136"/>
      <c r="E39" s="102"/>
      <c r="F39" s="128"/>
      <c r="G39" s="35"/>
    </row>
    <row r="40" spans="1:15" x14ac:dyDescent="0.2">
      <c r="A40" s="29"/>
      <c r="B40" s="101"/>
      <c r="C40" s="31"/>
      <c r="D40" s="67"/>
      <c r="E40" s="131"/>
      <c r="F40" s="117"/>
      <c r="G40" s="35"/>
    </row>
    <row r="41" spans="1:15" x14ac:dyDescent="0.2">
      <c r="A41" s="29"/>
      <c r="B41" s="101"/>
      <c r="C41" s="41"/>
      <c r="D41" s="118"/>
      <c r="E41" s="108"/>
      <c r="F41" s="149"/>
      <c r="G41" s="35"/>
    </row>
    <row r="42" spans="1:15" x14ac:dyDescent="0.2">
      <c r="A42" s="29"/>
      <c r="B42" s="101"/>
      <c r="C42" s="41"/>
      <c r="D42" s="144"/>
      <c r="E42" s="108"/>
      <c r="F42" s="149"/>
      <c r="G42" s="35"/>
    </row>
    <row r="43" spans="1:15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30000</v>
      </c>
    </row>
    <row r="44" spans="1:15" ht="13.5" thickTop="1" x14ac:dyDescent="0.2">
      <c r="A44" s="1149" t="s">
        <v>2624</v>
      </c>
      <c r="B44" s="1150"/>
      <c r="C44" s="1150"/>
      <c r="D44" s="1150"/>
      <c r="E44" s="1150"/>
      <c r="F44" s="1150"/>
      <c r="G44" s="1151"/>
      <c r="I44" s="1237"/>
      <c r="J44" s="1150"/>
      <c r="K44" s="1150"/>
      <c r="L44" s="1150"/>
      <c r="M44" s="1150"/>
      <c r="N44" s="1150"/>
      <c r="O44" s="1151"/>
    </row>
    <row r="45" spans="1:15" ht="13.5" thickBot="1" x14ac:dyDescent="0.25">
      <c r="A45" s="52"/>
      <c r="B45" s="103"/>
      <c r="C45" s="1204" t="s">
        <v>2918</v>
      </c>
      <c r="D45" s="1339"/>
      <c r="E45" s="103"/>
      <c r="F45" s="55"/>
      <c r="G45" s="56"/>
      <c r="I45" s="52"/>
      <c r="J45" s="103"/>
      <c r="K45" s="337"/>
      <c r="L45" s="54"/>
      <c r="M45" s="103"/>
      <c r="N45" s="55"/>
      <c r="O45" s="56"/>
    </row>
    <row r="46" spans="1:15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15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15" x14ac:dyDescent="0.2">
      <c r="A48" s="1134" t="s">
        <v>38</v>
      </c>
      <c r="B48" s="1135"/>
      <c r="C48" s="1135"/>
      <c r="D48" s="58" t="s">
        <v>534</v>
      </c>
      <c r="E48" s="1139" t="s">
        <v>142</v>
      </c>
      <c r="F48" s="1139"/>
      <c r="G48" s="1140"/>
    </row>
    <row r="49" spans="1:13" ht="13.5" thickBot="1" x14ac:dyDescent="0.25">
      <c r="A49" s="1141" t="s">
        <v>39</v>
      </c>
      <c r="B49" s="1142"/>
      <c r="C49" s="1142"/>
      <c r="D49" s="59" t="s">
        <v>535</v>
      </c>
      <c r="E49" s="1143" t="s">
        <v>0</v>
      </c>
      <c r="F49" s="1143"/>
      <c r="G49" s="1144"/>
      <c r="M49" s="411"/>
    </row>
    <row r="50" spans="1:13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13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13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13" x14ac:dyDescent="0.2">
      <c r="A53" s="6"/>
      <c r="B53" s="99"/>
      <c r="C53" s="8"/>
      <c r="D53" s="9"/>
      <c r="E53" s="99"/>
      <c r="F53" s="10"/>
      <c r="G53" s="11" t="s">
        <v>20</v>
      </c>
    </row>
    <row r="54" spans="1:13" x14ac:dyDescent="0.2">
      <c r="A54" s="12" t="s">
        <v>42</v>
      </c>
      <c r="B54" s="13"/>
      <c r="C54" s="13"/>
      <c r="D54" s="13"/>
      <c r="E54" s="343" t="s">
        <v>2902</v>
      </c>
      <c r="F54" s="98"/>
      <c r="G54" s="344" t="s">
        <v>2888</v>
      </c>
    </row>
    <row r="55" spans="1:13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13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13" x14ac:dyDescent="0.2">
      <c r="A57" s="6"/>
      <c r="B57" s="99"/>
      <c r="C57" s="8"/>
      <c r="D57" s="8"/>
      <c r="E57" s="1147"/>
      <c r="F57" s="1148"/>
      <c r="G57" s="25"/>
    </row>
    <row r="58" spans="1:13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13" ht="13.5" thickTop="1" x14ac:dyDescent="0.2">
      <c r="A59" s="29">
        <v>1</v>
      </c>
      <c r="B59" s="101"/>
      <c r="C59" s="352" t="s">
        <v>2733</v>
      </c>
      <c r="D59" s="357" t="s">
        <v>2875</v>
      </c>
      <c r="E59" s="158">
        <v>19</v>
      </c>
      <c r="F59" s="128">
        <v>35</v>
      </c>
      <c r="G59" s="35">
        <f>F59*E59</f>
        <v>665</v>
      </c>
    </row>
    <row r="60" spans="1:13" x14ac:dyDescent="0.2">
      <c r="A60" s="29"/>
      <c r="B60" s="646"/>
      <c r="C60" s="656"/>
      <c r="D60" s="669"/>
      <c r="E60" s="658"/>
      <c r="F60" s="659"/>
      <c r="G60" s="35"/>
    </row>
    <row r="61" spans="1:13" x14ac:dyDescent="0.2">
      <c r="A61" s="29"/>
      <c r="B61" s="101"/>
      <c r="C61" s="352"/>
      <c r="D61" s="351"/>
      <c r="E61" s="108"/>
      <c r="F61" s="128"/>
      <c r="G61" s="35"/>
    </row>
    <row r="62" spans="1:13" x14ac:dyDescent="0.2">
      <c r="A62" s="29"/>
      <c r="B62" s="101"/>
      <c r="C62" s="41"/>
      <c r="D62" s="351"/>
      <c r="E62" s="207"/>
      <c r="F62" s="149"/>
      <c r="G62" s="35"/>
    </row>
    <row r="63" spans="1:13" x14ac:dyDescent="0.2">
      <c r="A63" s="29"/>
      <c r="B63" s="101"/>
      <c r="C63" s="41"/>
      <c r="D63" s="129"/>
      <c r="E63" s="108"/>
      <c r="F63" s="128"/>
      <c r="G63" s="35"/>
    </row>
    <row r="64" spans="1:13" x14ac:dyDescent="0.2">
      <c r="A64" s="29"/>
      <c r="B64" s="105"/>
      <c r="C64" s="41"/>
      <c r="D64" s="136"/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67"/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 t="s">
        <v>483</v>
      </c>
      <c r="E78" s="104"/>
      <c r="F78" s="154"/>
      <c r="G78" s="35"/>
    </row>
    <row r="79" spans="1:7" x14ac:dyDescent="0.2">
      <c r="A79" s="29"/>
      <c r="B79" s="101"/>
      <c r="C79" s="41"/>
      <c r="D79" s="136" t="s">
        <v>150</v>
      </c>
      <c r="E79" s="104"/>
      <c r="F79" s="154"/>
      <c r="G79" s="35"/>
    </row>
    <row r="80" spans="1:7" x14ac:dyDescent="0.2">
      <c r="A80" s="29"/>
      <c r="B80" s="101"/>
      <c r="C80" s="41"/>
      <c r="D80" s="62"/>
      <c r="E80" s="104"/>
      <c r="F80" s="154"/>
      <c r="G80" s="35"/>
    </row>
    <row r="81" spans="1:7" x14ac:dyDescent="0.2">
      <c r="A81" s="29"/>
      <c r="B81" s="101"/>
      <c r="C81" s="41"/>
      <c r="D81" s="62"/>
      <c r="E81" s="104"/>
      <c r="F81" s="154"/>
      <c r="G81" s="35"/>
    </row>
    <row r="82" spans="1:7" x14ac:dyDescent="0.2">
      <c r="A82" s="29"/>
      <c r="B82" s="101"/>
      <c r="C82" s="41"/>
      <c r="D82" s="62"/>
      <c r="E82" s="104"/>
      <c r="F82" s="154"/>
      <c r="G82" s="35"/>
    </row>
    <row r="83" spans="1:7" x14ac:dyDescent="0.2">
      <c r="A83" s="29"/>
      <c r="B83" s="101"/>
      <c r="C83" s="41"/>
      <c r="D83" s="67"/>
      <c r="E83" s="104"/>
      <c r="F83" s="154"/>
      <c r="G83" s="35"/>
    </row>
    <row r="84" spans="1:7" x14ac:dyDescent="0.2">
      <c r="A84" s="29"/>
      <c r="B84" s="646"/>
      <c r="C84" s="647"/>
      <c r="D84" s="681"/>
      <c r="E84" s="649"/>
      <c r="F84" s="650"/>
      <c r="G84" s="35"/>
    </row>
    <row r="85" spans="1:7" x14ac:dyDescent="0.2">
      <c r="A85" s="29"/>
      <c r="B85" s="646"/>
      <c r="C85" s="647"/>
      <c r="D85" s="681"/>
      <c r="E85" s="649"/>
      <c r="F85" s="650"/>
      <c r="G85" s="35"/>
    </row>
    <row r="86" spans="1:7" x14ac:dyDescent="0.2">
      <c r="A86" s="29"/>
      <c r="B86" s="101"/>
      <c r="C86" s="41"/>
      <c r="D86" s="402" t="s">
        <v>152</v>
      </c>
      <c r="E86" s="104"/>
      <c r="F86" s="154"/>
      <c r="G86" s="35"/>
    </row>
    <row r="87" spans="1:7" x14ac:dyDescent="0.2">
      <c r="A87" s="29"/>
      <c r="B87" s="101"/>
      <c r="C87" s="41"/>
      <c r="D87" s="136"/>
      <c r="E87" s="153"/>
      <c r="F87" s="128"/>
      <c r="G87" s="35"/>
    </row>
    <row r="88" spans="1:7" x14ac:dyDescent="0.2">
      <c r="A88" s="29"/>
      <c r="B88" s="101"/>
      <c r="C88" s="41"/>
      <c r="D88" s="136"/>
      <c r="E88" s="102"/>
      <c r="F88" s="128"/>
      <c r="G88" s="35"/>
    </row>
    <row r="89" spans="1:7" x14ac:dyDescent="0.2">
      <c r="A89" s="29"/>
      <c r="B89" s="101"/>
      <c r="C89" s="31"/>
      <c r="D89" s="67"/>
      <c r="E89" s="131"/>
      <c r="F89" s="117"/>
      <c r="G89" s="35"/>
    </row>
    <row r="90" spans="1:7" x14ac:dyDescent="0.2">
      <c r="A90" s="29"/>
      <c r="B90" s="101"/>
      <c r="C90" s="41"/>
      <c r="D90" s="118"/>
      <c r="E90" s="108"/>
      <c r="F90" s="149"/>
      <c r="G90" s="35"/>
    </row>
    <row r="91" spans="1:7" x14ac:dyDescent="0.2">
      <c r="A91" s="29"/>
      <c r="B91" s="101"/>
      <c r="C91" s="41"/>
      <c r="D91" s="144"/>
      <c r="E91" s="108"/>
      <c r="F91" s="149"/>
      <c r="G91" s="35"/>
    </row>
    <row r="92" spans="1:7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665</v>
      </c>
    </row>
    <row r="93" spans="1:7" ht="13.5" thickTop="1" x14ac:dyDescent="0.2">
      <c r="A93" s="1149" t="s">
        <v>2538</v>
      </c>
      <c r="B93" s="1150"/>
      <c r="C93" s="1150"/>
      <c r="D93" s="1150"/>
      <c r="E93" s="1150"/>
      <c r="F93" s="1150"/>
      <c r="G93" s="1151"/>
    </row>
    <row r="94" spans="1:7" ht="13.5" thickBot="1" x14ac:dyDescent="0.25">
      <c r="A94" s="52"/>
      <c r="B94" s="103"/>
      <c r="C94" s="1204" t="s">
        <v>8</v>
      </c>
      <c r="D94" s="1339"/>
      <c r="E94" s="103"/>
      <c r="F94" s="55"/>
      <c r="G94" s="56"/>
    </row>
    <row r="95" spans="1:7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7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534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535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42</v>
      </c>
      <c r="B103" s="13"/>
      <c r="C103" s="13"/>
      <c r="D103" s="13"/>
      <c r="E103" s="343" t="s">
        <v>2894</v>
      </c>
      <c r="F103" s="98"/>
      <c r="G103" s="344" t="s">
        <v>2888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29">
        <v>1</v>
      </c>
      <c r="B108" s="101"/>
      <c r="C108" s="352" t="s">
        <v>2311</v>
      </c>
      <c r="D108" s="357" t="s">
        <v>2310</v>
      </c>
      <c r="E108" s="158">
        <v>150</v>
      </c>
      <c r="F108" s="128">
        <v>40</v>
      </c>
      <c r="G108" s="35">
        <f>F108*E108</f>
        <v>6000</v>
      </c>
    </row>
    <row r="109" spans="1:7" x14ac:dyDescent="0.2">
      <c r="A109" s="29"/>
      <c r="B109" s="646"/>
      <c r="C109" s="656"/>
      <c r="D109" s="669"/>
      <c r="E109" s="658"/>
      <c r="F109" s="659"/>
      <c r="G109" s="35"/>
    </row>
    <row r="110" spans="1:7" x14ac:dyDescent="0.2">
      <c r="A110" s="29"/>
      <c r="B110" s="101"/>
      <c r="C110" s="352"/>
      <c r="D110" s="351"/>
      <c r="E110" s="108"/>
      <c r="F110" s="128"/>
      <c r="G110" s="35"/>
    </row>
    <row r="111" spans="1:7" x14ac:dyDescent="0.2">
      <c r="A111" s="29"/>
      <c r="B111" s="101"/>
      <c r="C111" s="41"/>
      <c r="D111" s="351"/>
      <c r="E111" s="207"/>
      <c r="F111" s="149"/>
      <c r="G111" s="35"/>
    </row>
    <row r="112" spans="1:7" x14ac:dyDescent="0.2">
      <c r="A112" s="29"/>
      <c r="B112" s="101"/>
      <c r="C112" s="41"/>
      <c r="D112" s="129"/>
      <c r="E112" s="108"/>
      <c r="F112" s="128"/>
      <c r="G112" s="35"/>
    </row>
    <row r="113" spans="1:7" x14ac:dyDescent="0.2">
      <c r="A113" s="29"/>
      <c r="B113" s="105"/>
      <c r="C113" s="41"/>
      <c r="D113" s="136"/>
      <c r="E113" s="102"/>
      <c r="F113" s="128"/>
      <c r="G113" s="35"/>
    </row>
    <row r="114" spans="1:7" x14ac:dyDescent="0.2">
      <c r="A114" s="29"/>
      <c r="B114" s="151"/>
      <c r="C114" s="119"/>
      <c r="D114" s="136"/>
      <c r="E114" s="108"/>
      <c r="F114" s="150"/>
      <c r="G114" s="35"/>
    </row>
    <row r="115" spans="1:7" x14ac:dyDescent="0.2">
      <c r="A115" s="29"/>
      <c r="B115" s="151"/>
      <c r="C115" s="119"/>
      <c r="D115" s="144"/>
      <c r="E115" s="108"/>
      <c r="F115" s="150"/>
      <c r="G115" s="35"/>
    </row>
    <row r="116" spans="1:7" x14ac:dyDescent="0.2">
      <c r="A116" s="29"/>
      <c r="B116" s="101"/>
      <c r="C116" s="41"/>
      <c r="D116" s="144"/>
      <c r="E116" s="155"/>
      <c r="F116" s="128"/>
      <c r="G116" s="35"/>
    </row>
    <row r="117" spans="1:7" x14ac:dyDescent="0.2">
      <c r="A117" s="29"/>
      <c r="B117" s="106"/>
      <c r="C117" s="41"/>
      <c r="D117" s="136"/>
      <c r="E117" s="104"/>
      <c r="F117" s="128"/>
      <c r="G117" s="35"/>
    </row>
    <row r="118" spans="1:7" x14ac:dyDescent="0.2">
      <c r="A118" s="29"/>
      <c r="B118" s="105"/>
      <c r="C118" s="41"/>
      <c r="D118" s="136"/>
      <c r="E118" s="108"/>
      <c r="F118" s="152"/>
      <c r="G118" s="35"/>
    </row>
    <row r="119" spans="1:7" x14ac:dyDescent="0.2">
      <c r="A119" s="29"/>
      <c r="B119" s="107"/>
      <c r="C119" s="41"/>
      <c r="D119" s="136"/>
      <c r="E119" s="153"/>
      <c r="F119" s="128"/>
      <c r="G119" s="35"/>
    </row>
    <row r="120" spans="1:7" x14ac:dyDescent="0.2">
      <c r="A120" s="29"/>
      <c r="B120" s="107"/>
      <c r="C120" s="41"/>
      <c r="D120" s="67"/>
      <c r="E120" s="153"/>
      <c r="F120" s="128"/>
      <c r="G120" s="35"/>
    </row>
    <row r="121" spans="1:7" x14ac:dyDescent="0.2">
      <c r="A121" s="29"/>
      <c r="B121" s="101"/>
      <c r="C121" s="41"/>
      <c r="D121" s="67"/>
      <c r="E121" s="108"/>
      <c r="F121" s="128"/>
      <c r="G121" s="35"/>
    </row>
    <row r="122" spans="1:7" x14ac:dyDescent="0.2">
      <c r="A122" s="29"/>
      <c r="B122" s="101"/>
      <c r="C122" s="41"/>
      <c r="D122" s="67"/>
      <c r="E122" s="153"/>
      <c r="F122" s="128"/>
      <c r="G122" s="35"/>
    </row>
    <row r="123" spans="1:7" x14ac:dyDescent="0.2">
      <c r="A123" s="29"/>
      <c r="B123" s="106"/>
      <c r="C123" s="41"/>
      <c r="D123" s="67"/>
      <c r="E123" s="104"/>
      <c r="F123" s="154"/>
      <c r="G123" s="35"/>
    </row>
    <row r="124" spans="1:7" x14ac:dyDescent="0.2">
      <c r="A124" s="29"/>
      <c r="B124" s="105"/>
      <c r="C124" s="41"/>
      <c r="D124" s="130"/>
      <c r="E124" s="104"/>
      <c r="F124" s="154"/>
      <c r="G124" s="35"/>
    </row>
    <row r="125" spans="1:7" x14ac:dyDescent="0.2">
      <c r="A125" s="29"/>
      <c r="B125" s="105"/>
      <c r="C125" s="41"/>
      <c r="D125" s="67"/>
      <c r="E125" s="104"/>
      <c r="F125" s="154"/>
      <c r="G125" s="35"/>
    </row>
    <row r="126" spans="1:7" x14ac:dyDescent="0.2">
      <c r="A126" s="29"/>
      <c r="B126" s="101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136" t="s">
        <v>483</v>
      </c>
      <c r="E127" s="104"/>
      <c r="F127" s="154"/>
      <c r="G127" s="35"/>
    </row>
    <row r="128" spans="1:7" x14ac:dyDescent="0.2">
      <c r="A128" s="29"/>
      <c r="B128" s="101"/>
      <c r="C128" s="41"/>
      <c r="D128" s="136" t="s">
        <v>150</v>
      </c>
      <c r="E128" s="104"/>
      <c r="F128" s="154"/>
      <c r="G128" s="35"/>
    </row>
    <row r="129" spans="1:7" x14ac:dyDescent="0.2">
      <c r="A129" s="29"/>
      <c r="B129" s="646"/>
      <c r="C129" s="647"/>
      <c r="D129" s="786"/>
      <c r="E129" s="649"/>
      <c r="F129" s="650"/>
      <c r="G129" s="35"/>
    </row>
    <row r="130" spans="1:7" x14ac:dyDescent="0.2">
      <c r="A130" s="29"/>
      <c r="B130" s="646"/>
      <c r="C130" s="647"/>
      <c r="D130" s="786"/>
      <c r="E130" s="649"/>
      <c r="F130" s="650"/>
      <c r="G130" s="35"/>
    </row>
    <row r="131" spans="1:7" x14ac:dyDescent="0.2">
      <c r="A131" s="29"/>
      <c r="B131" s="646"/>
      <c r="C131" s="647"/>
      <c r="D131" s="786"/>
      <c r="E131" s="649"/>
      <c r="F131" s="650"/>
      <c r="G131" s="35"/>
    </row>
    <row r="132" spans="1:7" x14ac:dyDescent="0.2">
      <c r="A132" s="29"/>
      <c r="B132" s="101"/>
      <c r="C132" s="41"/>
      <c r="D132" s="62"/>
      <c r="E132" s="104"/>
      <c r="F132" s="154"/>
      <c r="G132" s="35"/>
    </row>
    <row r="133" spans="1:7" x14ac:dyDescent="0.2">
      <c r="A133" s="29"/>
      <c r="B133" s="101"/>
      <c r="C133" s="41"/>
      <c r="D133" s="62"/>
      <c r="E133" s="104"/>
      <c r="F133" s="154"/>
      <c r="G133" s="35"/>
    </row>
    <row r="134" spans="1:7" x14ac:dyDescent="0.2">
      <c r="A134" s="29"/>
      <c r="B134" s="101"/>
      <c r="C134" s="41"/>
      <c r="D134" s="62"/>
      <c r="E134" s="104"/>
      <c r="F134" s="154"/>
      <c r="G134" s="35"/>
    </row>
    <row r="135" spans="1:7" x14ac:dyDescent="0.2">
      <c r="A135" s="29"/>
      <c r="B135" s="101"/>
      <c r="C135" s="41"/>
      <c r="D135" s="67"/>
      <c r="E135" s="104"/>
      <c r="F135" s="154"/>
      <c r="G135" s="35"/>
    </row>
    <row r="136" spans="1:7" x14ac:dyDescent="0.2">
      <c r="A136" s="29"/>
      <c r="B136" s="101"/>
      <c r="C136" s="41"/>
      <c r="D136" s="402" t="s">
        <v>152</v>
      </c>
      <c r="E136" s="104"/>
      <c r="F136" s="154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6000</v>
      </c>
    </row>
    <row r="143" spans="1:7" ht="13.5" thickTop="1" x14ac:dyDescent="0.2">
      <c r="A143" s="1149" t="s">
        <v>2312</v>
      </c>
      <c r="B143" s="1150"/>
      <c r="C143" s="1150"/>
      <c r="D143" s="1150"/>
      <c r="E143" s="1150"/>
      <c r="F143" s="1150"/>
      <c r="G143" s="1151"/>
    </row>
    <row r="144" spans="1:7" ht="13.5" thickBot="1" x14ac:dyDescent="0.25">
      <c r="A144" s="52"/>
      <c r="B144" s="103"/>
      <c r="C144" s="1204" t="s">
        <v>8</v>
      </c>
      <c r="D144" s="1339"/>
      <c r="E144" s="103"/>
      <c r="F144" s="55"/>
      <c r="G144" s="56"/>
    </row>
    <row r="145" spans="1:7" ht="13.5" thickTop="1" x14ac:dyDescent="0.2">
      <c r="A145" s="1130"/>
      <c r="B145" s="1131"/>
      <c r="C145" s="1131"/>
      <c r="D145" s="57" t="s">
        <v>11</v>
      </c>
      <c r="E145" s="1132" t="s">
        <v>12</v>
      </c>
      <c r="F145" s="1132"/>
      <c r="G145" s="1133"/>
    </row>
    <row r="146" spans="1:7" x14ac:dyDescent="0.2">
      <c r="A146" s="1134" t="s">
        <v>17</v>
      </c>
      <c r="B146" s="1135"/>
      <c r="C146" s="1135"/>
      <c r="D146" s="39"/>
      <c r="E146" s="1136"/>
      <c r="F146" s="1137"/>
      <c r="G146" s="1138"/>
    </row>
    <row r="147" spans="1:7" x14ac:dyDescent="0.2">
      <c r="A147" s="1134" t="s">
        <v>38</v>
      </c>
      <c r="B147" s="1135"/>
      <c r="C147" s="1135"/>
      <c r="D147" s="58" t="s">
        <v>534</v>
      </c>
      <c r="E147" s="1139" t="s">
        <v>142</v>
      </c>
      <c r="F147" s="1139"/>
      <c r="G147" s="1140"/>
    </row>
    <row r="148" spans="1:7" ht="13.5" thickBot="1" x14ac:dyDescent="0.25">
      <c r="A148" s="1141" t="s">
        <v>39</v>
      </c>
      <c r="B148" s="1142"/>
      <c r="C148" s="1142"/>
      <c r="D148" s="59" t="s">
        <v>535</v>
      </c>
      <c r="E148" s="1143" t="s">
        <v>0</v>
      </c>
      <c r="F148" s="1143"/>
      <c r="G148" s="1144"/>
    </row>
    <row r="149" spans="1:7" ht="16.5" x14ac:dyDescent="0.25">
      <c r="A149" s="1152" t="s">
        <v>29</v>
      </c>
      <c r="B149" s="1153"/>
      <c r="C149" s="1153"/>
      <c r="D149" s="1153"/>
      <c r="E149" s="1153"/>
      <c r="F149" s="1153"/>
      <c r="G149" s="1154"/>
    </row>
    <row r="150" spans="1:7" x14ac:dyDescent="0.2">
      <c r="A150" s="1155" t="s">
        <v>48</v>
      </c>
      <c r="B150" s="1156"/>
      <c r="C150" s="1156"/>
      <c r="D150" s="1156"/>
      <c r="E150" s="1156"/>
      <c r="F150" s="1156"/>
      <c r="G150" s="1157"/>
    </row>
    <row r="151" spans="1:7" x14ac:dyDescent="0.2">
      <c r="A151" s="1158" t="s">
        <v>49</v>
      </c>
      <c r="B151" s="1159"/>
      <c r="C151" s="1159"/>
      <c r="D151" s="1159"/>
      <c r="E151" s="1159"/>
      <c r="F151" s="1159"/>
      <c r="G151" s="1160"/>
    </row>
    <row r="152" spans="1:7" x14ac:dyDescent="0.2">
      <c r="A152" s="6"/>
      <c r="B152" s="99"/>
      <c r="C152" s="8"/>
      <c r="D152" s="9"/>
      <c r="E152" s="99"/>
      <c r="F152" s="10"/>
      <c r="G152" s="11" t="s">
        <v>20</v>
      </c>
    </row>
    <row r="153" spans="1:7" x14ac:dyDescent="0.2">
      <c r="A153" s="12" t="s">
        <v>42</v>
      </c>
      <c r="B153" s="13"/>
      <c r="C153" s="13"/>
      <c r="D153" s="13"/>
      <c r="E153" s="343" t="s">
        <v>3686</v>
      </c>
      <c r="F153" s="98"/>
      <c r="G153" s="344" t="s">
        <v>3685</v>
      </c>
    </row>
    <row r="154" spans="1:7" x14ac:dyDescent="0.2">
      <c r="A154" s="17" t="s">
        <v>8</v>
      </c>
      <c r="B154" s="100"/>
      <c r="C154" s="19"/>
      <c r="D154" s="4"/>
      <c r="E154" s="1145"/>
      <c r="F154" s="1146"/>
      <c r="G154" s="20"/>
    </row>
    <row r="155" spans="1:7" x14ac:dyDescent="0.2">
      <c r="A155" s="21" t="s">
        <v>37</v>
      </c>
      <c r="B155" s="22"/>
      <c r="C155" s="22"/>
      <c r="D155" s="22"/>
      <c r="E155" s="23" t="s">
        <v>46</v>
      </c>
      <c r="F155" s="24"/>
      <c r="G155" s="20" t="s">
        <v>50</v>
      </c>
    </row>
    <row r="156" spans="1:7" x14ac:dyDescent="0.2">
      <c r="A156" s="6"/>
      <c r="B156" s="99"/>
      <c r="C156" s="8"/>
      <c r="D156" s="8"/>
      <c r="E156" s="1147"/>
      <c r="F156" s="1148"/>
      <c r="G156" s="25"/>
    </row>
    <row r="157" spans="1:7" ht="26.25" thickBot="1" x14ac:dyDescent="0.25">
      <c r="A157" s="210" t="s">
        <v>47</v>
      </c>
      <c r="B157" s="28" t="s">
        <v>23</v>
      </c>
      <c r="C157" s="28" t="s">
        <v>34</v>
      </c>
      <c r="D157" s="110" t="s">
        <v>53</v>
      </c>
      <c r="E157" s="114" t="s">
        <v>54</v>
      </c>
      <c r="F157" s="111" t="s">
        <v>55</v>
      </c>
      <c r="G157" s="112" t="s">
        <v>35</v>
      </c>
    </row>
    <row r="158" spans="1:7" ht="13.5" thickTop="1" x14ac:dyDescent="0.2">
      <c r="A158" s="29">
        <v>1</v>
      </c>
      <c r="B158" s="101"/>
      <c r="C158" s="352" t="s">
        <v>2311</v>
      </c>
      <c r="D158" s="357" t="s">
        <v>2310</v>
      </c>
      <c r="E158" s="158">
        <v>144</v>
      </c>
      <c r="F158" s="128">
        <v>40</v>
      </c>
      <c r="G158" s="35">
        <f>F158*E158</f>
        <v>5760</v>
      </c>
    </row>
    <row r="159" spans="1:7" x14ac:dyDescent="0.2">
      <c r="A159" s="29"/>
      <c r="B159" s="646"/>
      <c r="C159" s="656"/>
      <c r="D159" s="669"/>
      <c r="E159" s="658"/>
      <c r="F159" s="659"/>
      <c r="G159" s="35"/>
    </row>
    <row r="160" spans="1:7" x14ac:dyDescent="0.2">
      <c r="A160" s="29"/>
      <c r="B160" s="101"/>
      <c r="C160" s="352"/>
      <c r="D160" s="351"/>
      <c r="E160" s="108"/>
      <c r="F160" s="128"/>
      <c r="G160" s="35"/>
    </row>
    <row r="161" spans="1:7" x14ac:dyDescent="0.2">
      <c r="A161" s="29"/>
      <c r="B161" s="101"/>
      <c r="C161" s="41"/>
      <c r="D161" s="351"/>
      <c r="E161" s="207"/>
      <c r="F161" s="149"/>
      <c r="G161" s="35"/>
    </row>
    <row r="162" spans="1:7" x14ac:dyDescent="0.2">
      <c r="A162" s="29"/>
      <c r="B162" s="101"/>
      <c r="C162" s="41"/>
      <c r="D162" s="129"/>
      <c r="E162" s="108"/>
      <c r="F162" s="128"/>
      <c r="G162" s="35"/>
    </row>
    <row r="163" spans="1:7" x14ac:dyDescent="0.2">
      <c r="A163" s="29"/>
      <c r="B163" s="105"/>
      <c r="C163" s="41"/>
      <c r="D163" s="136"/>
      <c r="E163" s="102"/>
      <c r="F163" s="128"/>
      <c r="G163" s="35"/>
    </row>
    <row r="164" spans="1:7" x14ac:dyDescent="0.2">
      <c r="A164" s="29"/>
      <c r="B164" s="151"/>
      <c r="C164" s="119"/>
      <c r="D164" s="136"/>
      <c r="E164" s="108"/>
      <c r="F164" s="150"/>
      <c r="G164" s="35"/>
    </row>
    <row r="165" spans="1:7" x14ac:dyDescent="0.2">
      <c r="A165" s="29"/>
      <c r="B165" s="151"/>
      <c r="C165" s="119"/>
      <c r="D165" s="144"/>
      <c r="E165" s="108"/>
      <c r="F165" s="150"/>
      <c r="G165" s="35"/>
    </row>
    <row r="166" spans="1:7" x14ac:dyDescent="0.2">
      <c r="A166" s="29"/>
      <c r="B166" s="101"/>
      <c r="C166" s="41"/>
      <c r="D166" s="144"/>
      <c r="E166" s="155"/>
      <c r="F166" s="128"/>
      <c r="G166" s="35"/>
    </row>
    <row r="167" spans="1:7" x14ac:dyDescent="0.2">
      <c r="A167" s="29"/>
      <c r="B167" s="106"/>
      <c r="C167" s="41"/>
      <c r="D167" s="136"/>
      <c r="E167" s="104"/>
      <c r="F167" s="128"/>
      <c r="G167" s="35"/>
    </row>
    <row r="168" spans="1:7" x14ac:dyDescent="0.2">
      <c r="A168" s="29"/>
      <c r="B168" s="105"/>
      <c r="C168" s="41"/>
      <c r="D168" s="136"/>
      <c r="E168" s="108"/>
      <c r="F168" s="152"/>
      <c r="G168" s="35"/>
    </row>
    <row r="169" spans="1:7" x14ac:dyDescent="0.2">
      <c r="A169" s="29"/>
      <c r="B169" s="107"/>
      <c r="C169" s="41"/>
      <c r="D169" s="136"/>
      <c r="E169" s="153"/>
      <c r="F169" s="128"/>
      <c r="G169" s="35"/>
    </row>
    <row r="170" spans="1:7" x14ac:dyDescent="0.2">
      <c r="A170" s="29"/>
      <c r="B170" s="107"/>
      <c r="C170" s="41"/>
      <c r="D170" s="67"/>
      <c r="E170" s="153"/>
      <c r="F170" s="128"/>
      <c r="G170" s="35"/>
    </row>
    <row r="171" spans="1:7" x14ac:dyDescent="0.2">
      <c r="A171" s="29"/>
      <c r="B171" s="101"/>
      <c r="C171" s="41"/>
      <c r="D171" s="67"/>
      <c r="E171" s="108"/>
      <c r="F171" s="128"/>
      <c r="G171" s="35"/>
    </row>
    <row r="172" spans="1:7" x14ac:dyDescent="0.2">
      <c r="A172" s="29"/>
      <c r="B172" s="101"/>
      <c r="C172" s="41"/>
      <c r="D172" s="67"/>
      <c r="E172" s="153"/>
      <c r="F172" s="128"/>
      <c r="G172" s="35"/>
    </row>
    <row r="173" spans="1:7" x14ac:dyDescent="0.2">
      <c r="A173" s="29"/>
      <c r="B173" s="106"/>
      <c r="C173" s="41"/>
      <c r="D173" s="67"/>
      <c r="E173" s="104"/>
      <c r="F173" s="154"/>
      <c r="G173" s="35"/>
    </row>
    <row r="174" spans="1:7" x14ac:dyDescent="0.2">
      <c r="A174" s="29"/>
      <c r="B174" s="105"/>
      <c r="C174" s="41"/>
      <c r="D174" s="130"/>
      <c r="E174" s="104"/>
      <c r="F174" s="154"/>
      <c r="G174" s="35"/>
    </row>
    <row r="175" spans="1:7" x14ac:dyDescent="0.2">
      <c r="A175" s="29"/>
      <c r="B175" s="105"/>
      <c r="C175" s="41"/>
      <c r="D175" s="67"/>
      <c r="E175" s="104"/>
      <c r="F175" s="154"/>
      <c r="G175" s="35"/>
    </row>
    <row r="176" spans="1:7" x14ac:dyDescent="0.2">
      <c r="A176" s="29"/>
      <c r="B176" s="101"/>
      <c r="C176" s="41"/>
      <c r="D176" s="67"/>
      <c r="E176" s="104"/>
      <c r="F176" s="154"/>
      <c r="G176" s="35"/>
    </row>
    <row r="177" spans="1:7" x14ac:dyDescent="0.2">
      <c r="A177" s="29"/>
      <c r="B177" s="101"/>
      <c r="C177" s="41"/>
      <c r="D177" s="136" t="s">
        <v>483</v>
      </c>
      <c r="E177" s="104"/>
      <c r="F177" s="154"/>
      <c r="G177" s="35"/>
    </row>
    <row r="178" spans="1:7" x14ac:dyDescent="0.2">
      <c r="A178" s="29"/>
      <c r="B178" s="101"/>
      <c r="C178" s="41"/>
      <c r="D178" s="136" t="s">
        <v>150</v>
      </c>
      <c r="E178" s="104"/>
      <c r="F178" s="154"/>
      <c r="G178" s="35"/>
    </row>
    <row r="179" spans="1:7" x14ac:dyDescent="0.2">
      <c r="A179" s="29"/>
      <c r="B179" s="646"/>
      <c r="C179" s="647"/>
      <c r="D179" s="786"/>
      <c r="E179" s="649"/>
      <c r="F179" s="650"/>
      <c r="G179" s="35"/>
    </row>
    <row r="180" spans="1:7" x14ac:dyDescent="0.2">
      <c r="A180" s="29"/>
      <c r="B180" s="646"/>
      <c r="C180" s="647"/>
      <c r="D180" s="786"/>
      <c r="E180" s="649"/>
      <c r="F180" s="650"/>
      <c r="G180" s="35"/>
    </row>
    <row r="181" spans="1:7" x14ac:dyDescent="0.2">
      <c r="A181" s="29"/>
      <c r="B181" s="646"/>
      <c r="C181" s="647"/>
      <c r="D181" s="786"/>
      <c r="E181" s="649"/>
      <c r="F181" s="650"/>
      <c r="G181" s="35"/>
    </row>
    <row r="182" spans="1:7" x14ac:dyDescent="0.2">
      <c r="A182" s="29"/>
      <c r="B182" s="101"/>
      <c r="C182" s="41"/>
      <c r="D182" s="62"/>
      <c r="E182" s="104"/>
      <c r="F182" s="154"/>
      <c r="G182" s="35"/>
    </row>
    <row r="183" spans="1:7" x14ac:dyDescent="0.2">
      <c r="A183" s="29"/>
      <c r="B183" s="101"/>
      <c r="C183" s="41"/>
      <c r="D183" s="62"/>
      <c r="E183" s="104"/>
      <c r="F183" s="154"/>
      <c r="G183" s="35"/>
    </row>
    <row r="184" spans="1:7" x14ac:dyDescent="0.2">
      <c r="A184" s="29"/>
      <c r="B184" s="101"/>
      <c r="C184" s="41"/>
      <c r="D184" s="62"/>
      <c r="E184" s="104"/>
      <c r="F184" s="154"/>
      <c r="G184" s="35"/>
    </row>
    <row r="185" spans="1:7" x14ac:dyDescent="0.2">
      <c r="A185" s="29"/>
      <c r="B185" s="101"/>
      <c r="C185" s="41"/>
      <c r="D185" s="67"/>
      <c r="E185" s="104"/>
      <c r="F185" s="154"/>
      <c r="G185" s="35"/>
    </row>
    <row r="186" spans="1:7" x14ac:dyDescent="0.2">
      <c r="A186" s="29"/>
      <c r="B186" s="101"/>
      <c r="C186" s="41"/>
      <c r="D186" s="402" t="s">
        <v>152</v>
      </c>
      <c r="E186" s="104"/>
      <c r="F186" s="154"/>
      <c r="G186" s="35"/>
    </row>
    <row r="187" spans="1:7" x14ac:dyDescent="0.2">
      <c r="A187" s="29"/>
      <c r="B187" s="101"/>
      <c r="C187" s="41"/>
      <c r="D187" s="136"/>
      <c r="E187" s="153"/>
      <c r="F187" s="128"/>
      <c r="G187" s="35"/>
    </row>
    <row r="188" spans="1:7" x14ac:dyDescent="0.2">
      <c r="A188" s="29"/>
      <c r="B188" s="101"/>
      <c r="C188" s="41"/>
      <c r="D188" s="136"/>
      <c r="E188" s="102"/>
      <c r="F188" s="128"/>
      <c r="G188" s="35"/>
    </row>
    <row r="189" spans="1:7" x14ac:dyDescent="0.2">
      <c r="A189" s="29"/>
      <c r="B189" s="101"/>
      <c r="C189" s="31"/>
      <c r="D189" s="67"/>
      <c r="E189" s="131"/>
      <c r="F189" s="117"/>
      <c r="G189" s="35"/>
    </row>
    <row r="190" spans="1:7" x14ac:dyDescent="0.2">
      <c r="A190" s="29"/>
      <c r="B190" s="101"/>
      <c r="C190" s="41"/>
      <c r="D190" s="118"/>
      <c r="E190" s="108"/>
      <c r="F190" s="149"/>
      <c r="G190" s="35"/>
    </row>
    <row r="191" spans="1:7" x14ac:dyDescent="0.2">
      <c r="A191" s="29"/>
      <c r="B191" s="101"/>
      <c r="C191" s="41"/>
      <c r="D191" s="144"/>
      <c r="E191" s="108"/>
      <c r="F191" s="149"/>
      <c r="G191" s="35"/>
    </row>
    <row r="192" spans="1:7" ht="13.5" thickBot="1" x14ac:dyDescent="0.25">
      <c r="A192" s="45"/>
      <c r="B192" s="132"/>
      <c r="C192" s="115"/>
      <c r="D192" s="115"/>
      <c r="E192" s="132"/>
      <c r="F192" s="49" t="s">
        <v>15</v>
      </c>
      <c r="G192" s="50">
        <f>SUM(G158:G191)</f>
        <v>5760</v>
      </c>
    </row>
    <row r="193" spans="1:7" ht="13.5" thickTop="1" x14ac:dyDescent="0.2">
      <c r="A193" s="1149" t="s">
        <v>2538</v>
      </c>
      <c r="B193" s="1150"/>
      <c r="C193" s="1150"/>
      <c r="D193" s="1150"/>
      <c r="E193" s="1150"/>
      <c r="F193" s="1150"/>
      <c r="G193" s="1151"/>
    </row>
    <row r="194" spans="1:7" ht="13.5" thickBot="1" x14ac:dyDescent="0.25">
      <c r="A194" s="52"/>
      <c r="B194" s="103"/>
      <c r="C194" s="1204" t="s">
        <v>8</v>
      </c>
      <c r="D194" s="1339"/>
      <c r="E194" s="103"/>
      <c r="F194" s="55"/>
      <c r="G194" s="56"/>
    </row>
    <row r="195" spans="1:7" ht="13.5" thickTop="1" x14ac:dyDescent="0.2">
      <c r="A195" s="1130"/>
      <c r="B195" s="1131"/>
      <c r="C195" s="1131"/>
      <c r="D195" s="57" t="s">
        <v>11</v>
      </c>
      <c r="E195" s="1132" t="s">
        <v>12</v>
      </c>
      <c r="F195" s="1132"/>
      <c r="G195" s="1133"/>
    </row>
    <row r="196" spans="1:7" x14ac:dyDescent="0.2">
      <c r="A196" s="1134" t="s">
        <v>17</v>
      </c>
      <c r="B196" s="1135"/>
      <c r="C196" s="1135"/>
      <c r="D196" s="39"/>
      <c r="E196" s="1136"/>
      <c r="F196" s="1137"/>
      <c r="G196" s="1138"/>
    </row>
    <row r="197" spans="1:7" x14ac:dyDescent="0.2">
      <c r="A197" s="1134" t="s">
        <v>38</v>
      </c>
      <c r="B197" s="1135"/>
      <c r="C197" s="1135"/>
      <c r="D197" s="58" t="s">
        <v>534</v>
      </c>
      <c r="E197" s="1139" t="s">
        <v>142</v>
      </c>
      <c r="F197" s="1139"/>
      <c r="G197" s="1140"/>
    </row>
    <row r="198" spans="1:7" ht="13.5" thickBot="1" x14ac:dyDescent="0.25">
      <c r="A198" s="1141" t="s">
        <v>39</v>
      </c>
      <c r="B198" s="1142"/>
      <c r="C198" s="1142"/>
      <c r="D198" s="59" t="s">
        <v>535</v>
      </c>
      <c r="E198" s="1143" t="s">
        <v>0</v>
      </c>
      <c r="F198" s="1143"/>
      <c r="G198" s="1144"/>
    </row>
    <row r="199" spans="1:7" ht="16.5" x14ac:dyDescent="0.25">
      <c r="A199" s="1152" t="s">
        <v>29</v>
      </c>
      <c r="B199" s="1153"/>
      <c r="C199" s="1153"/>
      <c r="D199" s="1153"/>
      <c r="E199" s="1153"/>
      <c r="F199" s="1153"/>
      <c r="G199" s="1154"/>
    </row>
    <row r="200" spans="1:7" x14ac:dyDescent="0.2">
      <c r="A200" s="1155" t="s">
        <v>48</v>
      </c>
      <c r="B200" s="1156"/>
      <c r="C200" s="1156"/>
      <c r="D200" s="1156"/>
      <c r="E200" s="1156"/>
      <c r="F200" s="1156"/>
      <c r="G200" s="1157"/>
    </row>
    <row r="201" spans="1:7" x14ac:dyDescent="0.2">
      <c r="A201" s="1158" t="s">
        <v>49</v>
      </c>
      <c r="B201" s="1159"/>
      <c r="C201" s="1159"/>
      <c r="D201" s="1159"/>
      <c r="E201" s="1159"/>
      <c r="F201" s="1159"/>
      <c r="G201" s="1160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42</v>
      </c>
      <c r="B203" s="13"/>
      <c r="C203" s="13"/>
      <c r="D203" s="13"/>
      <c r="E203" s="343" t="s">
        <v>3794</v>
      </c>
      <c r="F203" s="98"/>
      <c r="G203" s="344" t="s">
        <v>3772</v>
      </c>
    </row>
    <row r="204" spans="1:7" x14ac:dyDescent="0.2">
      <c r="A204" s="17" t="s">
        <v>8</v>
      </c>
      <c r="B204" s="100"/>
      <c r="C204" s="19"/>
      <c r="D204" s="4"/>
      <c r="E204" s="1145"/>
      <c r="F204" s="1146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1147"/>
      <c r="F206" s="1148"/>
      <c r="G206" s="25"/>
    </row>
    <row r="207" spans="1:7" ht="26.25" thickBot="1" x14ac:dyDescent="0.25">
      <c r="A207" s="210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29">
        <v>1</v>
      </c>
      <c r="B208" s="101"/>
      <c r="C208" s="352" t="s">
        <v>300</v>
      </c>
      <c r="D208" s="357" t="s">
        <v>1083</v>
      </c>
      <c r="E208" s="158">
        <v>50</v>
      </c>
      <c r="F208" s="128">
        <v>200</v>
      </c>
      <c r="G208" s="35">
        <f>F208*E208</f>
        <v>10000</v>
      </c>
    </row>
    <row r="209" spans="1:7" x14ac:dyDescent="0.2">
      <c r="A209" s="29"/>
      <c r="B209" s="646"/>
      <c r="C209" s="656"/>
      <c r="D209" s="669" t="s">
        <v>1309</v>
      </c>
      <c r="E209" s="658"/>
      <c r="F209" s="659"/>
      <c r="G209" s="35"/>
    </row>
    <row r="210" spans="1:7" x14ac:dyDescent="0.2">
      <c r="A210" s="29">
        <v>2</v>
      </c>
      <c r="B210" s="101"/>
      <c r="C210" s="352" t="s">
        <v>300</v>
      </c>
      <c r="D210" s="351" t="s">
        <v>425</v>
      </c>
      <c r="E210" s="108">
        <v>50</v>
      </c>
      <c r="F210" s="128">
        <v>350</v>
      </c>
      <c r="G210" s="35">
        <f>F210*E210</f>
        <v>17500</v>
      </c>
    </row>
    <row r="211" spans="1:7" x14ac:dyDescent="0.2">
      <c r="A211" s="29"/>
      <c r="B211" s="101"/>
      <c r="C211" s="41"/>
      <c r="D211" s="351" t="s">
        <v>358</v>
      </c>
      <c r="E211" s="207"/>
      <c r="F211" s="149"/>
      <c r="G211" s="35"/>
    </row>
    <row r="212" spans="1:7" x14ac:dyDescent="0.2">
      <c r="A212" s="29"/>
      <c r="B212" s="101"/>
      <c r="C212" s="41"/>
      <c r="D212" s="129"/>
      <c r="E212" s="108"/>
      <c r="F212" s="128"/>
      <c r="G212" s="35"/>
    </row>
    <row r="213" spans="1:7" x14ac:dyDescent="0.2">
      <c r="A213" s="29"/>
      <c r="B213" s="105"/>
      <c r="C213" s="41"/>
      <c r="D213" s="136"/>
      <c r="E213" s="102"/>
      <c r="F213" s="128"/>
      <c r="G213" s="35"/>
    </row>
    <row r="214" spans="1:7" x14ac:dyDescent="0.2">
      <c r="A214" s="29"/>
      <c r="B214" s="151"/>
      <c r="C214" s="119"/>
      <c r="D214" s="136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01"/>
      <c r="C216" s="41"/>
      <c r="D216" s="144"/>
      <c r="E216" s="155"/>
      <c r="F216" s="128"/>
      <c r="G216" s="35"/>
    </row>
    <row r="217" spans="1:7" x14ac:dyDescent="0.2">
      <c r="A217" s="29"/>
      <c r="B217" s="106"/>
      <c r="C217" s="41"/>
      <c r="D217" s="136"/>
      <c r="E217" s="104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 t="s">
        <v>483</v>
      </c>
      <c r="E227" s="104"/>
      <c r="F227" s="154"/>
      <c r="G227" s="35"/>
    </row>
    <row r="228" spans="1:7" x14ac:dyDescent="0.2">
      <c r="A228" s="29"/>
      <c r="B228" s="101"/>
      <c r="C228" s="41"/>
      <c r="D228" s="136" t="s">
        <v>150</v>
      </c>
      <c r="E228" s="104"/>
      <c r="F228" s="154"/>
      <c r="G228" s="35"/>
    </row>
    <row r="229" spans="1:7" x14ac:dyDescent="0.2">
      <c r="A229" s="29"/>
      <c r="B229" s="646"/>
      <c r="C229" s="647"/>
      <c r="D229" s="786"/>
      <c r="E229" s="649"/>
      <c r="F229" s="650"/>
      <c r="G229" s="35"/>
    </row>
    <row r="230" spans="1:7" x14ac:dyDescent="0.2">
      <c r="A230" s="29"/>
      <c r="B230" s="646"/>
      <c r="C230" s="647"/>
      <c r="D230" s="786"/>
      <c r="E230" s="649"/>
      <c r="F230" s="650"/>
      <c r="G230" s="35"/>
    </row>
    <row r="231" spans="1:7" x14ac:dyDescent="0.2">
      <c r="A231" s="29"/>
      <c r="B231" s="646"/>
      <c r="C231" s="647"/>
      <c r="D231" s="786"/>
      <c r="E231" s="649"/>
      <c r="F231" s="650"/>
      <c r="G231" s="35"/>
    </row>
    <row r="232" spans="1:7" x14ac:dyDescent="0.2">
      <c r="A232" s="29"/>
      <c r="B232" s="101"/>
      <c r="C232" s="41"/>
      <c r="D232" s="62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62"/>
      <c r="E234" s="104"/>
      <c r="F234" s="154"/>
      <c r="G234" s="35"/>
    </row>
    <row r="235" spans="1:7" x14ac:dyDescent="0.2">
      <c r="A235" s="29"/>
      <c r="B235" s="101"/>
      <c r="C235" s="41"/>
      <c r="D235" s="67"/>
      <c r="E235" s="104"/>
      <c r="F235" s="154"/>
      <c r="G235" s="35"/>
    </row>
    <row r="236" spans="1:7" x14ac:dyDescent="0.2">
      <c r="A236" s="29"/>
      <c r="B236" s="101"/>
      <c r="C236" s="41"/>
      <c r="D236" s="402" t="s">
        <v>152</v>
      </c>
      <c r="E236" s="104"/>
      <c r="F236" s="154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7" x14ac:dyDescent="0.2">
      <c r="A241" s="29"/>
      <c r="B241" s="101"/>
      <c r="C241" s="41"/>
      <c r="D241" s="144"/>
      <c r="E241" s="108"/>
      <c r="F241" s="149"/>
      <c r="G241" s="35"/>
    </row>
    <row r="242" spans="1:7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27500</v>
      </c>
    </row>
    <row r="243" spans="1:7" ht="13.5" thickTop="1" x14ac:dyDescent="0.2">
      <c r="A243" s="1149" t="s">
        <v>3773</v>
      </c>
      <c r="B243" s="1150"/>
      <c r="C243" s="1150"/>
      <c r="D243" s="1150"/>
      <c r="E243" s="1150"/>
      <c r="F243" s="1150"/>
      <c r="G243" s="1151"/>
    </row>
    <row r="244" spans="1:7" ht="13.5" thickBot="1" x14ac:dyDescent="0.25">
      <c r="A244" s="52"/>
      <c r="B244" s="103"/>
      <c r="C244" s="1204" t="s">
        <v>8</v>
      </c>
      <c r="D244" s="1339"/>
      <c r="E244" s="103"/>
      <c r="F244" s="55"/>
      <c r="G244" s="56"/>
    </row>
    <row r="245" spans="1:7" ht="13.5" thickTop="1" x14ac:dyDescent="0.2">
      <c r="A245" s="1130"/>
      <c r="B245" s="1131"/>
      <c r="C245" s="1131"/>
      <c r="D245" s="57" t="s">
        <v>11</v>
      </c>
      <c r="E245" s="1132" t="s">
        <v>12</v>
      </c>
      <c r="F245" s="1132"/>
      <c r="G245" s="1133"/>
    </row>
    <row r="246" spans="1:7" x14ac:dyDescent="0.2">
      <c r="A246" s="1134" t="s">
        <v>17</v>
      </c>
      <c r="B246" s="1135"/>
      <c r="C246" s="1135"/>
      <c r="D246" s="39"/>
      <c r="E246" s="1136"/>
      <c r="F246" s="1137"/>
      <c r="G246" s="1138"/>
    </row>
    <row r="247" spans="1:7" x14ac:dyDescent="0.2">
      <c r="A247" s="1134" t="s">
        <v>38</v>
      </c>
      <c r="B247" s="1135"/>
      <c r="C247" s="1135"/>
      <c r="D247" s="58" t="s">
        <v>534</v>
      </c>
      <c r="E247" s="1139" t="s">
        <v>142</v>
      </c>
      <c r="F247" s="1139"/>
      <c r="G247" s="1140"/>
    </row>
    <row r="248" spans="1:7" ht="13.5" thickBot="1" x14ac:dyDescent="0.25">
      <c r="A248" s="1141" t="s">
        <v>39</v>
      </c>
      <c r="B248" s="1142"/>
      <c r="C248" s="1142"/>
      <c r="D248" s="59" t="s">
        <v>535</v>
      </c>
      <c r="E248" s="1143" t="s">
        <v>0</v>
      </c>
      <c r="F248" s="1143"/>
      <c r="G248" s="1144"/>
    </row>
    <row r="249" spans="1:7" ht="16.5" x14ac:dyDescent="0.25">
      <c r="A249" s="1152" t="s">
        <v>29</v>
      </c>
      <c r="B249" s="1153"/>
      <c r="C249" s="1153"/>
      <c r="D249" s="1153"/>
      <c r="E249" s="1153"/>
      <c r="F249" s="1153"/>
      <c r="G249" s="1154"/>
    </row>
    <row r="250" spans="1:7" x14ac:dyDescent="0.2">
      <c r="A250" s="1155" t="s">
        <v>48</v>
      </c>
      <c r="B250" s="1156"/>
      <c r="C250" s="1156"/>
      <c r="D250" s="1156"/>
      <c r="E250" s="1156"/>
      <c r="F250" s="1156"/>
      <c r="G250" s="1157"/>
    </row>
    <row r="251" spans="1:7" x14ac:dyDescent="0.2">
      <c r="A251" s="1158" t="s">
        <v>49</v>
      </c>
      <c r="B251" s="1159"/>
      <c r="C251" s="1159"/>
      <c r="D251" s="1159"/>
      <c r="E251" s="1159"/>
      <c r="F251" s="1159"/>
      <c r="G251" s="1160"/>
    </row>
    <row r="252" spans="1:7" x14ac:dyDescent="0.2">
      <c r="A252" s="6"/>
      <c r="B252" s="99"/>
      <c r="C252" s="8"/>
      <c r="D252" s="9"/>
      <c r="E252" s="99"/>
      <c r="F252" s="10"/>
      <c r="G252" s="11" t="s">
        <v>20</v>
      </c>
    </row>
    <row r="253" spans="1:7" x14ac:dyDescent="0.2">
      <c r="A253" s="12" t="s">
        <v>42</v>
      </c>
      <c r="B253" s="13"/>
      <c r="C253" s="13"/>
      <c r="D253" s="13"/>
      <c r="E253" s="343" t="s">
        <v>4139</v>
      </c>
      <c r="F253" s="98"/>
      <c r="G253" s="344" t="s">
        <v>4135</v>
      </c>
    </row>
    <row r="254" spans="1:7" x14ac:dyDescent="0.2">
      <c r="A254" s="17" t="s">
        <v>8</v>
      </c>
      <c r="B254" s="100"/>
      <c r="C254" s="19"/>
      <c r="D254" s="4"/>
      <c r="E254" s="1145"/>
      <c r="F254" s="1146"/>
      <c r="G254" s="20"/>
    </row>
    <row r="255" spans="1:7" x14ac:dyDescent="0.2">
      <c r="A255" s="21" t="s">
        <v>37</v>
      </c>
      <c r="B255" s="22"/>
      <c r="C255" s="22"/>
      <c r="D255" s="22"/>
      <c r="E255" s="23" t="s">
        <v>46</v>
      </c>
      <c r="F255" s="24"/>
      <c r="G255" s="20" t="s">
        <v>50</v>
      </c>
    </row>
    <row r="256" spans="1:7" x14ac:dyDescent="0.2">
      <c r="A256" s="6"/>
      <c r="B256" s="99"/>
      <c r="C256" s="8"/>
      <c r="D256" s="8"/>
      <c r="E256" s="1147"/>
      <c r="F256" s="1148"/>
      <c r="G256" s="25"/>
    </row>
    <row r="257" spans="1:7" ht="26.25" thickBot="1" x14ac:dyDescent="0.25">
      <c r="A257" s="210" t="s">
        <v>47</v>
      </c>
      <c r="B257" s="28" t="s">
        <v>23</v>
      </c>
      <c r="C257" s="28" t="s">
        <v>34</v>
      </c>
      <c r="D257" s="110" t="s">
        <v>53</v>
      </c>
      <c r="E257" s="114" t="s">
        <v>54</v>
      </c>
      <c r="F257" s="111" t="s">
        <v>55</v>
      </c>
      <c r="G257" s="112" t="s">
        <v>35</v>
      </c>
    </row>
    <row r="258" spans="1:7" ht="13.5" thickTop="1" x14ac:dyDescent="0.2">
      <c r="A258" s="29">
        <v>1</v>
      </c>
      <c r="B258" s="101"/>
      <c r="C258" s="352" t="s">
        <v>2311</v>
      </c>
      <c r="D258" s="357" t="s">
        <v>2310</v>
      </c>
      <c r="E258" s="158">
        <v>145</v>
      </c>
      <c r="F258" s="128">
        <v>40</v>
      </c>
      <c r="G258" s="35">
        <f>F258*E258</f>
        <v>5800</v>
      </c>
    </row>
    <row r="259" spans="1:7" x14ac:dyDescent="0.2">
      <c r="A259" s="29"/>
      <c r="B259" s="646"/>
      <c r="C259" s="656"/>
      <c r="D259" s="669"/>
      <c r="E259" s="658"/>
      <c r="F259" s="659"/>
      <c r="G259" s="35"/>
    </row>
    <row r="260" spans="1:7" x14ac:dyDescent="0.2">
      <c r="A260" s="29"/>
      <c r="B260" s="101"/>
      <c r="C260" s="352"/>
      <c r="D260" s="351"/>
      <c r="E260" s="108"/>
      <c r="F260" s="128"/>
      <c r="G260" s="35"/>
    </row>
    <row r="261" spans="1:7" x14ac:dyDescent="0.2">
      <c r="A261" s="29"/>
      <c r="B261" s="101"/>
      <c r="C261" s="41"/>
      <c r="D261" s="351"/>
      <c r="E261" s="207"/>
      <c r="F261" s="149"/>
      <c r="G261" s="35"/>
    </row>
    <row r="262" spans="1:7" x14ac:dyDescent="0.2">
      <c r="A262" s="29"/>
      <c r="B262" s="101"/>
      <c r="C262" s="41"/>
      <c r="D262" s="129"/>
      <c r="E262" s="108"/>
      <c r="F262" s="128"/>
      <c r="G262" s="35"/>
    </row>
    <row r="263" spans="1:7" x14ac:dyDescent="0.2">
      <c r="A263" s="29"/>
      <c r="B263" s="105"/>
      <c r="C263" s="41"/>
      <c r="D263" s="136"/>
      <c r="E263" s="102"/>
      <c r="F263" s="128"/>
      <c r="G263" s="35"/>
    </row>
    <row r="264" spans="1:7" x14ac:dyDescent="0.2">
      <c r="A264" s="29"/>
      <c r="B264" s="151"/>
      <c r="C264" s="119"/>
      <c r="D264" s="136"/>
      <c r="E264" s="108"/>
      <c r="F264" s="150"/>
      <c r="G264" s="35"/>
    </row>
    <row r="265" spans="1:7" x14ac:dyDescent="0.2">
      <c r="A265" s="29"/>
      <c r="B265" s="151"/>
      <c r="C265" s="119"/>
      <c r="D265" s="144"/>
      <c r="E265" s="108"/>
      <c r="F265" s="150"/>
      <c r="G265" s="35"/>
    </row>
    <row r="266" spans="1:7" x14ac:dyDescent="0.2">
      <c r="A266" s="29"/>
      <c r="B266" s="101"/>
      <c r="C266" s="41"/>
      <c r="D266" s="144"/>
      <c r="E266" s="155"/>
      <c r="F266" s="128"/>
      <c r="G266" s="35"/>
    </row>
    <row r="267" spans="1:7" x14ac:dyDescent="0.2">
      <c r="A267" s="29"/>
      <c r="B267" s="106"/>
      <c r="C267" s="41"/>
      <c r="D267" s="136"/>
      <c r="E267" s="104"/>
      <c r="F267" s="128"/>
      <c r="G267" s="35"/>
    </row>
    <row r="268" spans="1:7" x14ac:dyDescent="0.2">
      <c r="A268" s="29"/>
      <c r="B268" s="105"/>
      <c r="C268" s="41"/>
      <c r="D268" s="136"/>
      <c r="E268" s="108"/>
      <c r="F268" s="152"/>
      <c r="G268" s="35"/>
    </row>
    <row r="269" spans="1:7" x14ac:dyDescent="0.2">
      <c r="A269" s="29"/>
      <c r="B269" s="107"/>
      <c r="C269" s="41"/>
      <c r="D269" s="136"/>
      <c r="E269" s="153"/>
      <c r="F269" s="128"/>
      <c r="G269" s="35"/>
    </row>
    <row r="270" spans="1:7" x14ac:dyDescent="0.2">
      <c r="A270" s="29"/>
      <c r="B270" s="107"/>
      <c r="C270" s="41"/>
      <c r="D270" s="67"/>
      <c r="E270" s="153"/>
      <c r="F270" s="128"/>
      <c r="G270" s="35"/>
    </row>
    <row r="271" spans="1:7" x14ac:dyDescent="0.2">
      <c r="A271" s="29"/>
      <c r="B271" s="101"/>
      <c r="C271" s="41"/>
      <c r="D271" s="67"/>
      <c r="E271" s="108"/>
      <c r="F271" s="128"/>
      <c r="G271" s="35"/>
    </row>
    <row r="272" spans="1:7" x14ac:dyDescent="0.2">
      <c r="A272" s="29"/>
      <c r="B272" s="101"/>
      <c r="C272" s="41"/>
      <c r="D272" s="67"/>
      <c r="E272" s="153"/>
      <c r="F272" s="128"/>
      <c r="G272" s="35"/>
    </row>
    <row r="273" spans="1:7" x14ac:dyDescent="0.2">
      <c r="A273" s="29"/>
      <c r="B273" s="106"/>
      <c r="C273" s="41"/>
      <c r="D273" s="67"/>
      <c r="E273" s="104"/>
      <c r="F273" s="154"/>
      <c r="G273" s="35"/>
    </row>
    <row r="274" spans="1:7" x14ac:dyDescent="0.2">
      <c r="A274" s="29"/>
      <c r="B274" s="105"/>
      <c r="C274" s="41"/>
      <c r="D274" s="130"/>
      <c r="E274" s="104"/>
      <c r="F274" s="154"/>
      <c r="G274" s="35"/>
    </row>
    <row r="275" spans="1:7" x14ac:dyDescent="0.2">
      <c r="A275" s="29"/>
      <c r="B275" s="105"/>
      <c r="C275" s="41"/>
      <c r="D275" s="67"/>
      <c r="E275" s="104"/>
      <c r="F275" s="154"/>
      <c r="G275" s="35"/>
    </row>
    <row r="276" spans="1:7" x14ac:dyDescent="0.2">
      <c r="A276" s="29"/>
      <c r="B276" s="101"/>
      <c r="C276" s="41"/>
      <c r="D276" s="67"/>
      <c r="E276" s="104"/>
      <c r="F276" s="154"/>
      <c r="G276" s="35"/>
    </row>
    <row r="277" spans="1:7" x14ac:dyDescent="0.2">
      <c r="A277" s="29"/>
      <c r="B277" s="101"/>
      <c r="C277" s="41"/>
      <c r="D277" s="136" t="s">
        <v>483</v>
      </c>
      <c r="E277" s="104"/>
      <c r="F277" s="154"/>
      <c r="G277" s="35"/>
    </row>
    <row r="278" spans="1:7" x14ac:dyDescent="0.2">
      <c r="A278" s="29"/>
      <c r="B278" s="101"/>
      <c r="C278" s="41"/>
      <c r="D278" s="136" t="s">
        <v>150</v>
      </c>
      <c r="E278" s="104"/>
      <c r="F278" s="154"/>
      <c r="G278" s="35"/>
    </row>
    <row r="279" spans="1:7" x14ac:dyDescent="0.2">
      <c r="A279" s="29"/>
      <c r="B279" s="646"/>
      <c r="C279" s="647"/>
      <c r="D279" s="786"/>
      <c r="E279" s="649"/>
      <c r="F279" s="650"/>
      <c r="G279" s="35"/>
    </row>
    <row r="280" spans="1:7" x14ac:dyDescent="0.2">
      <c r="A280" s="29"/>
      <c r="B280" s="646"/>
      <c r="C280" s="647"/>
      <c r="D280" s="786"/>
      <c r="E280" s="649"/>
      <c r="F280" s="650"/>
      <c r="G280" s="35"/>
    </row>
    <row r="281" spans="1:7" x14ac:dyDescent="0.2">
      <c r="A281" s="29"/>
      <c r="B281" s="646"/>
      <c r="C281" s="647"/>
      <c r="D281" s="786"/>
      <c r="E281" s="649"/>
      <c r="F281" s="650"/>
      <c r="G281" s="35"/>
    </row>
    <row r="282" spans="1:7" x14ac:dyDescent="0.2">
      <c r="A282" s="29"/>
      <c r="B282" s="101"/>
      <c r="C282" s="41"/>
      <c r="D282" s="62"/>
      <c r="E282" s="104"/>
      <c r="F282" s="154"/>
      <c r="G282" s="35"/>
    </row>
    <row r="283" spans="1:7" x14ac:dyDescent="0.2">
      <c r="A283" s="29"/>
      <c r="B283" s="101"/>
      <c r="C283" s="41"/>
      <c r="D283" s="62"/>
      <c r="E283" s="104"/>
      <c r="F283" s="154"/>
      <c r="G283" s="35"/>
    </row>
    <row r="284" spans="1:7" x14ac:dyDescent="0.2">
      <c r="A284" s="29"/>
      <c r="B284" s="101"/>
      <c r="C284" s="41"/>
      <c r="D284" s="62"/>
      <c r="E284" s="104"/>
      <c r="F284" s="154"/>
      <c r="G284" s="35"/>
    </row>
    <row r="285" spans="1:7" x14ac:dyDescent="0.2">
      <c r="A285" s="29"/>
      <c r="B285" s="101"/>
      <c r="C285" s="41"/>
      <c r="D285" s="67"/>
      <c r="E285" s="104"/>
      <c r="F285" s="154"/>
      <c r="G285" s="35"/>
    </row>
    <row r="286" spans="1:7" x14ac:dyDescent="0.2">
      <c r="A286" s="29"/>
      <c r="B286" s="101"/>
      <c r="C286" s="41"/>
      <c r="D286" s="402" t="s">
        <v>152</v>
      </c>
      <c r="E286" s="104"/>
      <c r="F286" s="154"/>
      <c r="G286" s="35"/>
    </row>
    <row r="287" spans="1:7" x14ac:dyDescent="0.2">
      <c r="A287" s="29"/>
      <c r="B287" s="101"/>
      <c r="C287" s="41"/>
      <c r="D287" s="136"/>
      <c r="E287" s="153"/>
      <c r="F287" s="128"/>
      <c r="G287" s="35"/>
    </row>
    <row r="288" spans="1:7" x14ac:dyDescent="0.2">
      <c r="A288" s="29"/>
      <c r="B288" s="101"/>
      <c r="C288" s="41"/>
      <c r="D288" s="136"/>
      <c r="E288" s="102"/>
      <c r="F288" s="128"/>
      <c r="G288" s="35"/>
    </row>
    <row r="289" spans="1:7" x14ac:dyDescent="0.2">
      <c r="A289" s="29"/>
      <c r="B289" s="101"/>
      <c r="C289" s="31"/>
      <c r="D289" s="67"/>
      <c r="E289" s="131"/>
      <c r="F289" s="117"/>
      <c r="G289" s="35"/>
    </row>
    <row r="290" spans="1:7" x14ac:dyDescent="0.2">
      <c r="A290" s="29"/>
      <c r="B290" s="101"/>
      <c r="C290" s="41"/>
      <c r="D290" s="118"/>
      <c r="E290" s="108"/>
      <c r="F290" s="149"/>
      <c r="G290" s="35"/>
    </row>
    <row r="291" spans="1:7" x14ac:dyDescent="0.2">
      <c r="A291" s="29"/>
      <c r="B291" s="101"/>
      <c r="C291" s="41"/>
      <c r="D291" s="144"/>
      <c r="E291" s="108"/>
      <c r="F291" s="149"/>
      <c r="G291" s="35"/>
    </row>
    <row r="292" spans="1:7" ht="13.5" thickBot="1" x14ac:dyDescent="0.25">
      <c r="A292" s="45"/>
      <c r="B292" s="132"/>
      <c r="C292" s="115"/>
      <c r="D292" s="115"/>
      <c r="E292" s="132"/>
      <c r="F292" s="49" t="s">
        <v>15</v>
      </c>
      <c r="G292" s="50">
        <f>SUM(G258:G291)</f>
        <v>5800</v>
      </c>
    </row>
    <row r="293" spans="1:7" ht="13.5" thickTop="1" x14ac:dyDescent="0.2">
      <c r="A293" s="1149" t="s">
        <v>3644</v>
      </c>
      <c r="B293" s="1150"/>
      <c r="C293" s="1150"/>
      <c r="D293" s="1150"/>
      <c r="E293" s="1150"/>
      <c r="F293" s="1150"/>
      <c r="G293" s="1151"/>
    </row>
    <row r="294" spans="1:7" ht="13.5" thickBot="1" x14ac:dyDescent="0.25">
      <c r="A294" s="52"/>
      <c r="B294" s="103"/>
      <c r="C294" s="1204" t="s">
        <v>8</v>
      </c>
      <c r="D294" s="1339"/>
      <c r="E294" s="103"/>
      <c r="F294" s="55"/>
      <c r="G294" s="56"/>
    </row>
    <row r="295" spans="1:7" ht="13.5" thickTop="1" x14ac:dyDescent="0.2">
      <c r="A295" s="1130"/>
      <c r="B295" s="1131"/>
      <c r="C295" s="1131"/>
      <c r="D295" s="57" t="s">
        <v>11</v>
      </c>
      <c r="E295" s="1132" t="s">
        <v>12</v>
      </c>
      <c r="F295" s="1132"/>
      <c r="G295" s="1133"/>
    </row>
    <row r="296" spans="1:7" x14ac:dyDescent="0.2">
      <c r="A296" s="1134" t="s">
        <v>17</v>
      </c>
      <c r="B296" s="1135"/>
      <c r="C296" s="1135"/>
      <c r="D296" s="39"/>
      <c r="E296" s="1136"/>
      <c r="F296" s="1137"/>
      <c r="G296" s="1138"/>
    </row>
    <row r="297" spans="1:7" x14ac:dyDescent="0.2">
      <c r="A297" s="1134" t="s">
        <v>38</v>
      </c>
      <c r="B297" s="1135"/>
      <c r="C297" s="1135"/>
      <c r="D297" s="58" t="s">
        <v>534</v>
      </c>
      <c r="E297" s="1139" t="s">
        <v>142</v>
      </c>
      <c r="F297" s="1139"/>
      <c r="G297" s="1140"/>
    </row>
    <row r="298" spans="1:7" ht="13.5" thickBot="1" x14ac:dyDescent="0.25">
      <c r="A298" s="1141" t="s">
        <v>39</v>
      </c>
      <c r="B298" s="1142"/>
      <c r="C298" s="1142"/>
      <c r="D298" s="59" t="s">
        <v>535</v>
      </c>
      <c r="E298" s="1143" t="s">
        <v>0</v>
      </c>
      <c r="F298" s="1143"/>
      <c r="G298" s="1144"/>
    </row>
    <row r="299" spans="1:7" ht="16.5" x14ac:dyDescent="0.25">
      <c r="A299" s="1152" t="s">
        <v>29</v>
      </c>
      <c r="B299" s="1153"/>
      <c r="C299" s="1153"/>
      <c r="D299" s="1153"/>
      <c r="E299" s="1153"/>
      <c r="F299" s="1153"/>
      <c r="G299" s="1154"/>
    </row>
    <row r="300" spans="1:7" x14ac:dyDescent="0.2">
      <c r="A300" s="1155" t="s">
        <v>48</v>
      </c>
      <c r="B300" s="1156"/>
      <c r="C300" s="1156"/>
      <c r="D300" s="1156"/>
      <c r="E300" s="1156"/>
      <c r="F300" s="1156"/>
      <c r="G300" s="1157"/>
    </row>
    <row r="301" spans="1:7" x14ac:dyDescent="0.2">
      <c r="A301" s="1158" t="s">
        <v>49</v>
      </c>
      <c r="B301" s="1159"/>
      <c r="C301" s="1159"/>
      <c r="D301" s="1159"/>
      <c r="E301" s="1159"/>
      <c r="F301" s="1159"/>
      <c r="G301" s="1160"/>
    </row>
    <row r="302" spans="1:7" x14ac:dyDescent="0.2">
      <c r="A302" s="6"/>
      <c r="B302" s="99"/>
      <c r="C302" s="8"/>
      <c r="D302" s="9"/>
      <c r="E302" s="99"/>
      <c r="F302" s="10"/>
      <c r="G302" s="11" t="s">
        <v>20</v>
      </c>
    </row>
    <row r="303" spans="1:7" x14ac:dyDescent="0.2">
      <c r="A303" s="12" t="s">
        <v>42</v>
      </c>
      <c r="B303" s="13"/>
      <c r="C303" s="13"/>
      <c r="D303" s="13"/>
      <c r="E303" s="343" t="s">
        <v>4144</v>
      </c>
      <c r="F303" s="98"/>
      <c r="G303" s="344" t="s">
        <v>4135</v>
      </c>
    </row>
    <row r="304" spans="1:7" x14ac:dyDescent="0.2">
      <c r="A304" s="17" t="s">
        <v>8</v>
      </c>
      <c r="B304" s="100"/>
      <c r="C304" s="19"/>
      <c r="D304" s="4"/>
      <c r="E304" s="1145"/>
      <c r="F304" s="1146"/>
      <c r="G304" s="20"/>
    </row>
    <row r="305" spans="1:7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7" x14ac:dyDescent="0.2">
      <c r="A306" s="6"/>
      <c r="B306" s="99"/>
      <c r="C306" s="8"/>
      <c r="D306" s="8"/>
      <c r="E306" s="1147"/>
      <c r="F306" s="1148"/>
      <c r="G306" s="25"/>
    </row>
    <row r="307" spans="1:7" ht="26.25" thickBot="1" x14ac:dyDescent="0.25">
      <c r="A307" s="210" t="s">
        <v>47</v>
      </c>
      <c r="B307" s="28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7" ht="13.5" thickTop="1" x14ac:dyDescent="0.2">
      <c r="A308" s="29">
        <v>1</v>
      </c>
      <c r="B308" s="101"/>
      <c r="C308" s="352" t="s">
        <v>153</v>
      </c>
      <c r="D308" s="357" t="s">
        <v>2306</v>
      </c>
      <c r="E308" s="158">
        <v>1</v>
      </c>
      <c r="F308" s="128">
        <v>4000</v>
      </c>
      <c r="G308" s="35">
        <f>F308*E308</f>
        <v>4000</v>
      </c>
    </row>
    <row r="309" spans="1:7" x14ac:dyDescent="0.2">
      <c r="A309" s="29"/>
      <c r="B309" s="646"/>
      <c r="C309" s="656"/>
      <c r="D309" s="669" t="s">
        <v>4136</v>
      </c>
      <c r="E309" s="658"/>
      <c r="F309" s="659"/>
      <c r="G309" s="35"/>
    </row>
    <row r="310" spans="1:7" x14ac:dyDescent="0.2">
      <c r="A310" s="29"/>
      <c r="B310" s="101"/>
      <c r="C310" s="352"/>
      <c r="D310" s="351"/>
      <c r="E310" s="108"/>
      <c r="F310" s="128"/>
      <c r="G310" s="35"/>
    </row>
    <row r="311" spans="1:7" x14ac:dyDescent="0.2">
      <c r="A311" s="29"/>
      <c r="B311" s="101"/>
      <c r="C311" s="41"/>
      <c r="D311" s="351"/>
      <c r="E311" s="207"/>
      <c r="F311" s="149"/>
      <c r="G311" s="35"/>
    </row>
    <row r="312" spans="1:7" x14ac:dyDescent="0.2">
      <c r="A312" s="29"/>
      <c r="B312" s="101"/>
      <c r="C312" s="41"/>
      <c r="D312" s="129"/>
      <c r="E312" s="108"/>
      <c r="F312" s="128"/>
      <c r="G312" s="35"/>
    </row>
    <row r="313" spans="1:7" x14ac:dyDescent="0.2">
      <c r="A313" s="29"/>
      <c r="B313" s="105"/>
      <c r="C313" s="41"/>
      <c r="D313" s="136"/>
      <c r="E313" s="102"/>
      <c r="F313" s="128"/>
      <c r="G313" s="35"/>
    </row>
    <row r="314" spans="1:7" x14ac:dyDescent="0.2">
      <c r="A314" s="29"/>
      <c r="B314" s="151"/>
      <c r="C314" s="119"/>
      <c r="D314" s="136"/>
      <c r="E314" s="108"/>
      <c r="F314" s="150"/>
      <c r="G314" s="35"/>
    </row>
    <row r="315" spans="1:7" x14ac:dyDescent="0.2">
      <c r="A315" s="29"/>
      <c r="B315" s="151"/>
      <c r="C315" s="119"/>
      <c r="D315" s="144"/>
      <c r="E315" s="108"/>
      <c r="F315" s="150"/>
      <c r="G315" s="35"/>
    </row>
    <row r="316" spans="1:7" x14ac:dyDescent="0.2">
      <c r="A316" s="29"/>
      <c r="B316" s="101"/>
      <c r="C316" s="41"/>
      <c r="D316" s="144"/>
      <c r="E316" s="155"/>
      <c r="F316" s="128"/>
      <c r="G316" s="35"/>
    </row>
    <row r="317" spans="1:7" x14ac:dyDescent="0.2">
      <c r="A317" s="29"/>
      <c r="B317" s="106"/>
      <c r="C317" s="41"/>
      <c r="D317" s="136"/>
      <c r="E317" s="104"/>
      <c r="F317" s="128"/>
      <c r="G317" s="35"/>
    </row>
    <row r="318" spans="1:7" x14ac:dyDescent="0.2">
      <c r="A318" s="29"/>
      <c r="B318" s="105"/>
      <c r="C318" s="41"/>
      <c r="D318" s="136"/>
      <c r="E318" s="108"/>
      <c r="F318" s="152"/>
      <c r="G318" s="35"/>
    </row>
    <row r="319" spans="1:7" x14ac:dyDescent="0.2">
      <c r="A319" s="29"/>
      <c r="B319" s="107"/>
      <c r="C319" s="41"/>
      <c r="D319" s="136"/>
      <c r="E319" s="153"/>
      <c r="F319" s="128"/>
      <c r="G319" s="35"/>
    </row>
    <row r="320" spans="1:7" x14ac:dyDescent="0.2">
      <c r="A320" s="29"/>
      <c r="B320" s="107"/>
      <c r="C320" s="41"/>
      <c r="D320" s="67"/>
      <c r="E320" s="153"/>
      <c r="F320" s="128"/>
      <c r="G320" s="35"/>
    </row>
    <row r="321" spans="1:7" x14ac:dyDescent="0.2">
      <c r="A321" s="29"/>
      <c r="B321" s="101"/>
      <c r="C321" s="41"/>
      <c r="D321" s="67"/>
      <c r="E321" s="108"/>
      <c r="F321" s="128"/>
      <c r="G321" s="35"/>
    </row>
    <row r="322" spans="1:7" x14ac:dyDescent="0.2">
      <c r="A322" s="29"/>
      <c r="B322" s="101"/>
      <c r="C322" s="41"/>
      <c r="D322" s="67"/>
      <c r="E322" s="153"/>
      <c r="F322" s="128"/>
      <c r="G322" s="35"/>
    </row>
    <row r="323" spans="1:7" x14ac:dyDescent="0.2">
      <c r="A323" s="29"/>
      <c r="B323" s="106"/>
      <c r="C323" s="41"/>
      <c r="D323" s="67"/>
      <c r="E323" s="104"/>
      <c r="F323" s="154"/>
      <c r="G323" s="35"/>
    </row>
    <row r="324" spans="1:7" x14ac:dyDescent="0.2">
      <c r="A324" s="29"/>
      <c r="B324" s="105"/>
      <c r="C324" s="41"/>
      <c r="D324" s="130"/>
      <c r="E324" s="104"/>
      <c r="F324" s="154"/>
      <c r="G324" s="35"/>
    </row>
    <row r="325" spans="1:7" x14ac:dyDescent="0.2">
      <c r="A325" s="29"/>
      <c r="B325" s="105"/>
      <c r="C325" s="41"/>
      <c r="D325" s="67"/>
      <c r="E325" s="104"/>
      <c r="F325" s="154"/>
      <c r="G325" s="35"/>
    </row>
    <row r="326" spans="1:7" x14ac:dyDescent="0.2">
      <c r="A326" s="29"/>
      <c r="B326" s="101"/>
      <c r="C326" s="41"/>
      <c r="D326" s="67"/>
      <c r="E326" s="104"/>
      <c r="F326" s="154"/>
      <c r="G326" s="35"/>
    </row>
    <row r="327" spans="1:7" x14ac:dyDescent="0.2">
      <c r="A327" s="29"/>
      <c r="B327" s="101"/>
      <c r="C327" s="41"/>
      <c r="D327" s="136" t="s">
        <v>483</v>
      </c>
      <c r="E327" s="104"/>
      <c r="F327" s="154"/>
      <c r="G327" s="35"/>
    </row>
    <row r="328" spans="1:7" x14ac:dyDescent="0.2">
      <c r="A328" s="29"/>
      <c r="B328" s="101"/>
      <c r="C328" s="41"/>
      <c r="D328" s="136" t="s">
        <v>150</v>
      </c>
      <c r="E328" s="104"/>
      <c r="F328" s="154"/>
      <c r="G328" s="35"/>
    </row>
    <row r="329" spans="1:7" x14ac:dyDescent="0.2">
      <c r="A329" s="29"/>
      <c r="B329" s="101"/>
      <c r="C329" s="41"/>
      <c r="D329" s="62"/>
      <c r="E329" s="104"/>
      <c r="F329" s="154"/>
      <c r="G329" s="35"/>
    </row>
    <row r="330" spans="1:7" x14ac:dyDescent="0.2">
      <c r="A330" s="29"/>
      <c r="B330" s="101"/>
      <c r="C330" s="41"/>
      <c r="D330" s="62"/>
      <c r="E330" s="104"/>
      <c r="F330" s="154"/>
      <c r="G330" s="35"/>
    </row>
    <row r="331" spans="1:7" x14ac:dyDescent="0.2">
      <c r="A331" s="29"/>
      <c r="B331" s="646"/>
      <c r="C331" s="647"/>
      <c r="D331" s="648"/>
      <c r="E331" s="649"/>
      <c r="F331" s="650"/>
      <c r="G331" s="35"/>
    </row>
    <row r="332" spans="1:7" x14ac:dyDescent="0.2">
      <c r="A332" s="29"/>
      <c r="B332" s="101"/>
      <c r="C332" s="41"/>
      <c r="D332" s="62"/>
      <c r="E332" s="104"/>
      <c r="F332" s="154"/>
      <c r="G332" s="35"/>
    </row>
    <row r="333" spans="1:7" x14ac:dyDescent="0.2">
      <c r="A333" s="29"/>
      <c r="B333" s="101"/>
      <c r="C333" s="41"/>
      <c r="D333" s="67"/>
      <c r="E333" s="104"/>
      <c r="F333" s="154"/>
      <c r="G333" s="35"/>
    </row>
    <row r="334" spans="1:7" x14ac:dyDescent="0.2">
      <c r="A334" s="29"/>
      <c r="B334" s="646"/>
      <c r="C334" s="647"/>
      <c r="D334" s="681"/>
      <c r="E334" s="649"/>
      <c r="F334" s="650"/>
      <c r="G334" s="35"/>
    </row>
    <row r="335" spans="1:7" x14ac:dyDescent="0.2">
      <c r="A335" s="29"/>
      <c r="B335" s="646"/>
      <c r="C335" s="647"/>
      <c r="D335" s="681"/>
      <c r="E335" s="649"/>
      <c r="F335" s="650"/>
      <c r="G335" s="35"/>
    </row>
    <row r="336" spans="1:7" x14ac:dyDescent="0.2">
      <c r="A336" s="29"/>
      <c r="B336" s="101"/>
      <c r="C336" s="41"/>
      <c r="D336" s="402" t="s">
        <v>152</v>
      </c>
      <c r="E336" s="104"/>
      <c r="F336" s="154"/>
      <c r="G336" s="35"/>
    </row>
    <row r="337" spans="1:7" x14ac:dyDescent="0.2">
      <c r="A337" s="29"/>
      <c r="B337" s="101"/>
      <c r="C337" s="41"/>
      <c r="D337" s="136"/>
      <c r="E337" s="153"/>
      <c r="F337" s="128"/>
      <c r="G337" s="35"/>
    </row>
    <row r="338" spans="1:7" x14ac:dyDescent="0.2">
      <c r="A338" s="29"/>
      <c r="B338" s="101"/>
      <c r="C338" s="41"/>
      <c r="D338" s="136"/>
      <c r="E338" s="102"/>
      <c r="F338" s="128"/>
      <c r="G338" s="35"/>
    </row>
    <row r="339" spans="1:7" x14ac:dyDescent="0.2">
      <c r="A339" s="29"/>
      <c r="B339" s="101"/>
      <c r="C339" s="31"/>
      <c r="D339" s="67"/>
      <c r="E339" s="131"/>
      <c r="F339" s="117"/>
      <c r="G339" s="35"/>
    </row>
    <row r="340" spans="1:7" x14ac:dyDescent="0.2">
      <c r="A340" s="29"/>
      <c r="B340" s="101"/>
      <c r="C340" s="41"/>
      <c r="D340" s="118"/>
      <c r="E340" s="108"/>
      <c r="F340" s="149"/>
      <c r="G340" s="35"/>
    </row>
    <row r="341" spans="1:7" x14ac:dyDescent="0.2">
      <c r="A341" s="29"/>
      <c r="B341" s="101"/>
      <c r="C341" s="41"/>
      <c r="D341" s="144"/>
      <c r="E341" s="108"/>
      <c r="F341" s="149"/>
      <c r="G341" s="35"/>
    </row>
    <row r="342" spans="1:7" ht="13.5" thickBot="1" x14ac:dyDescent="0.25">
      <c r="A342" s="45"/>
      <c r="B342" s="132"/>
      <c r="C342" s="115"/>
      <c r="D342" s="115"/>
      <c r="E342" s="132"/>
      <c r="F342" s="49" t="s">
        <v>15</v>
      </c>
      <c r="G342" s="50">
        <f>SUM(G308:G341)</f>
        <v>4000</v>
      </c>
    </row>
    <row r="343" spans="1:7" ht="13.5" thickTop="1" x14ac:dyDescent="0.2">
      <c r="A343" s="1149" t="s">
        <v>4143</v>
      </c>
      <c r="B343" s="1186"/>
      <c r="C343" s="1186"/>
      <c r="D343" s="1186"/>
      <c r="E343" s="1186"/>
      <c r="F343" s="1186"/>
      <c r="G343" s="1187"/>
    </row>
    <row r="344" spans="1:7" ht="13.5" thickBot="1" x14ac:dyDescent="0.25">
      <c r="A344" s="359"/>
      <c r="B344" s="355"/>
      <c r="C344" s="355" t="s">
        <v>8</v>
      </c>
      <c r="D344" s="360"/>
      <c r="E344" s="355"/>
      <c r="F344" s="361"/>
      <c r="G344" s="362"/>
    </row>
    <row r="345" spans="1:7" ht="13.5" thickTop="1" x14ac:dyDescent="0.2">
      <c r="A345" s="1130"/>
      <c r="B345" s="1131"/>
      <c r="C345" s="1131"/>
      <c r="D345" s="57" t="s">
        <v>11</v>
      </c>
      <c r="E345" s="1132" t="s">
        <v>12</v>
      </c>
      <c r="F345" s="1132"/>
      <c r="G345" s="1133"/>
    </row>
    <row r="346" spans="1:7" x14ac:dyDescent="0.2">
      <c r="A346" s="1134" t="s">
        <v>17</v>
      </c>
      <c r="B346" s="1135"/>
      <c r="C346" s="1135"/>
      <c r="D346" s="39"/>
      <c r="E346" s="1136"/>
      <c r="F346" s="1137"/>
      <c r="G346" s="1138"/>
    </row>
    <row r="347" spans="1:7" x14ac:dyDescent="0.2">
      <c r="A347" s="1134" t="s">
        <v>38</v>
      </c>
      <c r="B347" s="1135"/>
      <c r="C347" s="1135"/>
      <c r="D347" s="58" t="s">
        <v>534</v>
      </c>
      <c r="E347" s="1139" t="s">
        <v>142</v>
      </c>
      <c r="F347" s="1139"/>
      <c r="G347" s="1140"/>
    </row>
    <row r="348" spans="1:7" ht="13.5" thickBot="1" x14ac:dyDescent="0.25">
      <c r="A348" s="1141" t="s">
        <v>39</v>
      </c>
      <c r="B348" s="1142"/>
      <c r="C348" s="1142"/>
      <c r="D348" s="59" t="s">
        <v>535</v>
      </c>
      <c r="E348" s="1143" t="s">
        <v>0</v>
      </c>
      <c r="F348" s="1143"/>
      <c r="G348" s="1144"/>
    </row>
    <row r="349" spans="1:7" ht="16.5" x14ac:dyDescent="0.25">
      <c r="A349" s="1152" t="s">
        <v>29</v>
      </c>
      <c r="B349" s="1153"/>
      <c r="C349" s="1153"/>
      <c r="D349" s="1153"/>
      <c r="E349" s="1153"/>
      <c r="F349" s="1153"/>
      <c r="G349" s="1154"/>
    </row>
    <row r="350" spans="1:7" x14ac:dyDescent="0.2">
      <c r="A350" s="1155" t="s">
        <v>48</v>
      </c>
      <c r="B350" s="1156"/>
      <c r="C350" s="1156"/>
      <c r="D350" s="1156"/>
      <c r="E350" s="1156"/>
      <c r="F350" s="1156"/>
      <c r="G350" s="1157"/>
    </row>
    <row r="351" spans="1:7" x14ac:dyDescent="0.2">
      <c r="A351" s="1158" t="s">
        <v>49</v>
      </c>
      <c r="B351" s="1159"/>
      <c r="C351" s="1159"/>
      <c r="D351" s="1159"/>
      <c r="E351" s="1159"/>
      <c r="F351" s="1159"/>
      <c r="G351" s="1160"/>
    </row>
    <row r="352" spans="1:7" x14ac:dyDescent="0.2">
      <c r="A352" s="6"/>
      <c r="B352" s="99"/>
      <c r="C352" s="8"/>
      <c r="D352" s="9"/>
      <c r="E352" s="99"/>
      <c r="F352" s="10"/>
      <c r="G352" s="11" t="s">
        <v>20</v>
      </c>
    </row>
    <row r="353" spans="1:7" x14ac:dyDescent="0.2">
      <c r="A353" s="12" t="s">
        <v>42</v>
      </c>
      <c r="B353" s="13"/>
      <c r="C353" s="13"/>
      <c r="D353" s="13"/>
      <c r="E353" s="343" t="s">
        <v>4213</v>
      </c>
      <c r="F353" s="98"/>
      <c r="G353" s="344" t="s">
        <v>4212</v>
      </c>
    </row>
    <row r="354" spans="1:7" x14ac:dyDescent="0.2">
      <c r="A354" s="17" t="s">
        <v>8</v>
      </c>
      <c r="B354" s="100"/>
      <c r="C354" s="19"/>
      <c r="D354" s="4"/>
      <c r="E354" s="1145"/>
      <c r="F354" s="1146"/>
      <c r="G354" s="20"/>
    </row>
    <row r="355" spans="1:7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7" x14ac:dyDescent="0.2">
      <c r="A356" s="6"/>
      <c r="B356" s="99"/>
      <c r="C356" s="8"/>
      <c r="D356" s="8"/>
      <c r="E356" s="1147"/>
      <c r="F356" s="1148"/>
      <c r="G356" s="25"/>
    </row>
    <row r="357" spans="1:7" ht="26.25" thickBot="1" x14ac:dyDescent="0.25">
      <c r="A357" s="210" t="s">
        <v>47</v>
      </c>
      <c r="B357" s="28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7" ht="13.5" thickTop="1" x14ac:dyDescent="0.2">
      <c r="A358" s="29">
        <v>1</v>
      </c>
      <c r="B358" s="101"/>
      <c r="C358" s="352" t="s">
        <v>2733</v>
      </c>
      <c r="D358" s="357" t="s">
        <v>2875</v>
      </c>
      <c r="E358" s="158">
        <v>16</v>
      </c>
      <c r="F358" s="128">
        <v>40</v>
      </c>
      <c r="G358" s="35">
        <f>F358*E358</f>
        <v>640</v>
      </c>
    </row>
    <row r="359" spans="1:7" x14ac:dyDescent="0.2">
      <c r="A359" s="29"/>
      <c r="B359" s="646"/>
      <c r="C359" s="656"/>
      <c r="D359" s="669"/>
      <c r="E359" s="658"/>
      <c r="F359" s="659"/>
      <c r="G359" s="35"/>
    </row>
    <row r="360" spans="1:7" x14ac:dyDescent="0.2">
      <c r="A360" s="29"/>
      <c r="B360" s="101"/>
      <c r="C360" s="352"/>
      <c r="D360" s="351"/>
      <c r="E360" s="108"/>
      <c r="F360" s="128"/>
      <c r="G360" s="35"/>
    </row>
    <row r="361" spans="1:7" x14ac:dyDescent="0.2">
      <c r="A361" s="29"/>
      <c r="B361" s="101"/>
      <c r="C361" s="41"/>
      <c r="D361" s="351"/>
      <c r="E361" s="207"/>
      <c r="F361" s="149"/>
      <c r="G361" s="35"/>
    </row>
    <row r="362" spans="1:7" x14ac:dyDescent="0.2">
      <c r="A362" s="29"/>
      <c r="B362" s="101"/>
      <c r="C362" s="41"/>
      <c r="D362" s="129"/>
      <c r="E362" s="108"/>
      <c r="F362" s="128"/>
      <c r="G362" s="35"/>
    </row>
    <row r="363" spans="1:7" x14ac:dyDescent="0.2">
      <c r="A363" s="29"/>
      <c r="B363" s="105"/>
      <c r="C363" s="41"/>
      <c r="D363" s="136"/>
      <c r="E363" s="102"/>
      <c r="F363" s="128"/>
      <c r="G363" s="35"/>
    </row>
    <row r="364" spans="1:7" x14ac:dyDescent="0.2">
      <c r="A364" s="29"/>
      <c r="B364" s="151"/>
      <c r="C364" s="119"/>
      <c r="D364" s="136"/>
      <c r="E364" s="108"/>
      <c r="F364" s="150"/>
      <c r="G364" s="35"/>
    </row>
    <row r="365" spans="1:7" x14ac:dyDescent="0.2">
      <c r="A365" s="29"/>
      <c r="B365" s="151"/>
      <c r="C365" s="119"/>
      <c r="D365" s="144"/>
      <c r="E365" s="108"/>
      <c r="F365" s="150"/>
      <c r="G365" s="35"/>
    </row>
    <row r="366" spans="1:7" x14ac:dyDescent="0.2">
      <c r="A366" s="29"/>
      <c r="B366" s="101"/>
      <c r="C366" s="41"/>
      <c r="D366" s="144"/>
      <c r="E366" s="155"/>
      <c r="F366" s="128"/>
      <c r="G366" s="35"/>
    </row>
    <row r="367" spans="1:7" x14ac:dyDescent="0.2">
      <c r="A367" s="29"/>
      <c r="B367" s="106"/>
      <c r="C367" s="41"/>
      <c r="D367" s="136"/>
      <c r="E367" s="104"/>
      <c r="F367" s="128"/>
      <c r="G367" s="35"/>
    </row>
    <row r="368" spans="1:7" x14ac:dyDescent="0.2">
      <c r="A368" s="29"/>
      <c r="B368" s="105"/>
      <c r="C368" s="41"/>
      <c r="D368" s="136"/>
      <c r="E368" s="108"/>
      <c r="F368" s="152"/>
      <c r="G368" s="35"/>
    </row>
    <row r="369" spans="1:7" x14ac:dyDescent="0.2">
      <c r="A369" s="29"/>
      <c r="B369" s="107"/>
      <c r="C369" s="41"/>
      <c r="D369" s="136"/>
      <c r="E369" s="153"/>
      <c r="F369" s="128"/>
      <c r="G369" s="35"/>
    </row>
    <row r="370" spans="1:7" x14ac:dyDescent="0.2">
      <c r="A370" s="29"/>
      <c r="B370" s="107"/>
      <c r="C370" s="41"/>
      <c r="D370" s="67"/>
      <c r="E370" s="153"/>
      <c r="F370" s="128"/>
      <c r="G370" s="35"/>
    </row>
    <row r="371" spans="1:7" x14ac:dyDescent="0.2">
      <c r="A371" s="29"/>
      <c r="B371" s="101"/>
      <c r="C371" s="41"/>
      <c r="D371" s="67"/>
      <c r="E371" s="108"/>
      <c r="F371" s="128"/>
      <c r="G371" s="35"/>
    </row>
    <row r="372" spans="1:7" x14ac:dyDescent="0.2">
      <c r="A372" s="29"/>
      <c r="B372" s="101"/>
      <c r="C372" s="41"/>
      <c r="D372" s="67"/>
      <c r="E372" s="153"/>
      <c r="F372" s="128"/>
      <c r="G372" s="35"/>
    </row>
    <row r="373" spans="1:7" x14ac:dyDescent="0.2">
      <c r="A373" s="29"/>
      <c r="B373" s="106"/>
      <c r="C373" s="41"/>
      <c r="D373" s="67"/>
      <c r="E373" s="104"/>
      <c r="F373" s="154"/>
      <c r="G373" s="35"/>
    </row>
    <row r="374" spans="1:7" x14ac:dyDescent="0.2">
      <c r="A374" s="29"/>
      <c r="B374" s="105"/>
      <c r="C374" s="41"/>
      <c r="D374" s="130"/>
      <c r="E374" s="104"/>
      <c r="F374" s="154"/>
      <c r="G374" s="35"/>
    </row>
    <row r="375" spans="1:7" x14ac:dyDescent="0.2">
      <c r="A375" s="29"/>
      <c r="B375" s="105"/>
      <c r="C375" s="41"/>
      <c r="D375" s="67"/>
      <c r="E375" s="104"/>
      <c r="F375" s="154"/>
      <c r="G375" s="35"/>
    </row>
    <row r="376" spans="1:7" x14ac:dyDescent="0.2">
      <c r="A376" s="29"/>
      <c r="B376" s="101"/>
      <c r="C376" s="41"/>
      <c r="D376" s="67"/>
      <c r="E376" s="104"/>
      <c r="F376" s="154"/>
      <c r="G376" s="35"/>
    </row>
    <row r="377" spans="1:7" x14ac:dyDescent="0.2">
      <c r="A377" s="29"/>
      <c r="B377" s="101"/>
      <c r="C377" s="41"/>
      <c r="D377" s="136" t="s">
        <v>483</v>
      </c>
      <c r="E377" s="104"/>
      <c r="F377" s="154"/>
      <c r="G377" s="35"/>
    </row>
    <row r="378" spans="1:7" x14ac:dyDescent="0.2">
      <c r="A378" s="29"/>
      <c r="B378" s="101"/>
      <c r="C378" s="41"/>
      <c r="D378" s="136" t="s">
        <v>150</v>
      </c>
      <c r="E378" s="104"/>
      <c r="F378" s="154"/>
      <c r="G378" s="35"/>
    </row>
    <row r="379" spans="1:7" x14ac:dyDescent="0.2">
      <c r="A379" s="29"/>
      <c r="B379" s="101"/>
      <c r="C379" s="41"/>
      <c r="D379" s="62"/>
      <c r="E379" s="104"/>
      <c r="F379" s="154"/>
      <c r="G379" s="35"/>
    </row>
    <row r="380" spans="1:7" x14ac:dyDescent="0.2">
      <c r="A380" s="29"/>
      <c r="B380" s="101"/>
      <c r="C380" s="41"/>
      <c r="D380" s="62"/>
      <c r="E380" s="104"/>
      <c r="F380" s="154"/>
      <c r="G380" s="35"/>
    </row>
    <row r="381" spans="1:7" x14ac:dyDescent="0.2">
      <c r="A381" s="29"/>
      <c r="B381" s="101"/>
      <c r="C381" s="41"/>
      <c r="D381" s="62"/>
      <c r="E381" s="104"/>
      <c r="F381" s="154"/>
      <c r="G381" s="35"/>
    </row>
    <row r="382" spans="1:7" x14ac:dyDescent="0.2">
      <c r="A382" s="29"/>
      <c r="B382" s="101"/>
      <c r="C382" s="41"/>
      <c r="D382" s="67"/>
      <c r="E382" s="104"/>
      <c r="F382" s="154"/>
      <c r="G382" s="35"/>
    </row>
    <row r="383" spans="1:7" x14ac:dyDescent="0.2">
      <c r="A383" s="29"/>
      <c r="B383" s="646"/>
      <c r="C383" s="647"/>
      <c r="D383" s="681"/>
      <c r="E383" s="649"/>
      <c r="F383" s="650"/>
      <c r="G383" s="35"/>
    </row>
    <row r="384" spans="1:7" x14ac:dyDescent="0.2">
      <c r="A384" s="29"/>
      <c r="B384" s="646"/>
      <c r="C384" s="647"/>
      <c r="D384" s="681"/>
      <c r="E384" s="649"/>
      <c r="F384" s="650"/>
      <c r="G384" s="35"/>
    </row>
    <row r="385" spans="1:7" x14ac:dyDescent="0.2">
      <c r="A385" s="29"/>
      <c r="B385" s="101"/>
      <c r="C385" s="41"/>
      <c r="D385" s="402" t="s">
        <v>152</v>
      </c>
      <c r="E385" s="104"/>
      <c r="F385" s="154"/>
      <c r="G385" s="35"/>
    </row>
    <row r="386" spans="1:7" x14ac:dyDescent="0.2">
      <c r="A386" s="29"/>
      <c r="B386" s="101"/>
      <c r="C386" s="41"/>
      <c r="D386" s="136"/>
      <c r="E386" s="153"/>
      <c r="F386" s="128"/>
      <c r="G386" s="35"/>
    </row>
    <row r="387" spans="1:7" x14ac:dyDescent="0.2">
      <c r="A387" s="29"/>
      <c r="B387" s="101"/>
      <c r="C387" s="41"/>
      <c r="D387" s="136"/>
      <c r="E387" s="102"/>
      <c r="F387" s="128"/>
      <c r="G387" s="35"/>
    </row>
    <row r="388" spans="1:7" x14ac:dyDescent="0.2">
      <c r="A388" s="29"/>
      <c r="B388" s="646"/>
      <c r="C388" s="647"/>
      <c r="D388" s="786"/>
      <c r="E388" s="962"/>
      <c r="F388" s="659"/>
      <c r="G388" s="35"/>
    </row>
    <row r="389" spans="1:7" x14ac:dyDescent="0.2">
      <c r="A389" s="29"/>
      <c r="B389" s="101"/>
      <c r="C389" s="31"/>
      <c r="D389" s="67"/>
      <c r="E389" s="131"/>
      <c r="F389" s="117"/>
      <c r="G389" s="35"/>
    </row>
    <row r="390" spans="1:7" x14ac:dyDescent="0.2">
      <c r="A390" s="29"/>
      <c r="B390" s="101"/>
      <c r="C390" s="41"/>
      <c r="D390" s="118"/>
      <c r="E390" s="108"/>
      <c r="F390" s="149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ht="13.5" thickBot="1" x14ac:dyDescent="0.25">
      <c r="A392" s="45"/>
      <c r="B392" s="132"/>
      <c r="C392" s="115"/>
      <c r="D392" s="115"/>
      <c r="E392" s="132"/>
      <c r="F392" s="49" t="s">
        <v>15</v>
      </c>
      <c r="G392" s="50">
        <f>SUM(G358:G391)</f>
        <v>640</v>
      </c>
    </row>
    <row r="393" spans="1:7" ht="13.5" thickTop="1" x14ac:dyDescent="0.2">
      <c r="A393" s="1149" t="s">
        <v>3644</v>
      </c>
      <c r="B393" s="1150"/>
      <c r="C393" s="1150"/>
      <c r="D393" s="1150"/>
      <c r="E393" s="1150"/>
      <c r="F393" s="1150"/>
      <c r="G393" s="1151"/>
    </row>
    <row r="394" spans="1:7" ht="13.5" thickBot="1" x14ac:dyDescent="0.25">
      <c r="A394" s="52"/>
      <c r="B394" s="103"/>
      <c r="C394" s="1204" t="s">
        <v>8</v>
      </c>
      <c r="D394" s="1339"/>
      <c r="E394" s="103"/>
      <c r="F394" s="55"/>
      <c r="G394" s="56"/>
    </row>
    <row r="395" spans="1:7" ht="13.5" thickTop="1" x14ac:dyDescent="0.2">
      <c r="A395" s="1130"/>
      <c r="B395" s="1131"/>
      <c r="C395" s="1131"/>
      <c r="D395" s="57" t="s">
        <v>11</v>
      </c>
      <c r="E395" s="1132" t="s">
        <v>12</v>
      </c>
      <c r="F395" s="1132"/>
      <c r="G395" s="1133"/>
    </row>
    <row r="396" spans="1:7" x14ac:dyDescent="0.2">
      <c r="A396" s="1134" t="s">
        <v>17</v>
      </c>
      <c r="B396" s="1135"/>
      <c r="C396" s="1135"/>
      <c r="D396" s="39"/>
      <c r="E396" s="1136"/>
      <c r="F396" s="1137"/>
      <c r="G396" s="1138"/>
    </row>
    <row r="397" spans="1:7" x14ac:dyDescent="0.2">
      <c r="A397" s="1134" t="s">
        <v>38</v>
      </c>
      <c r="B397" s="1135"/>
      <c r="C397" s="1135"/>
      <c r="D397" s="58" t="s">
        <v>534</v>
      </c>
      <c r="E397" s="1139" t="s">
        <v>142</v>
      </c>
      <c r="F397" s="1139"/>
      <c r="G397" s="1140"/>
    </row>
    <row r="398" spans="1:7" ht="13.5" thickBot="1" x14ac:dyDescent="0.25">
      <c r="A398" s="1141" t="s">
        <v>39</v>
      </c>
      <c r="B398" s="1142"/>
      <c r="C398" s="1142"/>
      <c r="D398" s="59" t="s">
        <v>535</v>
      </c>
      <c r="E398" s="1143" t="s">
        <v>0</v>
      </c>
      <c r="F398" s="1143"/>
      <c r="G398" s="1144"/>
    </row>
    <row r="399" spans="1:7" ht="16.5" x14ac:dyDescent="0.25">
      <c r="A399" s="1152" t="s">
        <v>29</v>
      </c>
      <c r="B399" s="1153"/>
      <c r="C399" s="1153"/>
      <c r="D399" s="1153"/>
      <c r="E399" s="1153"/>
      <c r="F399" s="1153"/>
      <c r="G399" s="1154"/>
    </row>
    <row r="400" spans="1:7" x14ac:dyDescent="0.2">
      <c r="A400" s="1155" t="s">
        <v>48</v>
      </c>
      <c r="B400" s="1156"/>
      <c r="C400" s="1156"/>
      <c r="D400" s="1156"/>
      <c r="E400" s="1156"/>
      <c r="F400" s="1156"/>
      <c r="G400" s="1157"/>
    </row>
    <row r="401" spans="1:13" x14ac:dyDescent="0.2">
      <c r="A401" s="1158" t="s">
        <v>49</v>
      </c>
      <c r="B401" s="1159"/>
      <c r="C401" s="1159"/>
      <c r="D401" s="1159"/>
      <c r="E401" s="1159"/>
      <c r="F401" s="1159"/>
      <c r="G401" s="1160"/>
    </row>
    <row r="402" spans="1:13" x14ac:dyDescent="0.2">
      <c r="A402" s="6"/>
      <c r="B402" s="99"/>
      <c r="C402" s="8"/>
      <c r="D402" s="9"/>
      <c r="E402" s="99"/>
      <c r="F402" s="10"/>
      <c r="G402" s="11" t="s">
        <v>20</v>
      </c>
    </row>
    <row r="403" spans="1:13" x14ac:dyDescent="0.2">
      <c r="A403" s="12" t="s">
        <v>42</v>
      </c>
      <c r="B403" s="13"/>
      <c r="C403" s="13"/>
      <c r="D403" s="13"/>
      <c r="E403" s="343" t="s">
        <v>4829</v>
      </c>
      <c r="F403" s="98"/>
      <c r="G403" s="344" t="s">
        <v>4360</v>
      </c>
      <c r="K403" s="343" t="s">
        <v>4280</v>
      </c>
      <c r="L403" s="98"/>
      <c r="M403" s="344" t="s">
        <v>4275</v>
      </c>
    </row>
    <row r="404" spans="1:13" x14ac:dyDescent="0.2">
      <c r="A404" s="17" t="s">
        <v>8</v>
      </c>
      <c r="B404" s="100"/>
      <c r="C404" s="19"/>
      <c r="D404" s="4"/>
      <c r="E404" s="1145"/>
      <c r="F404" s="1146"/>
      <c r="G404" s="20"/>
    </row>
    <row r="405" spans="1:13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13" x14ac:dyDescent="0.2">
      <c r="A406" s="6"/>
      <c r="B406" s="99"/>
      <c r="C406" s="8"/>
      <c r="D406" s="8"/>
      <c r="E406" s="1147"/>
      <c r="F406" s="1148"/>
      <c r="G406" s="25"/>
    </row>
    <row r="407" spans="1:13" ht="26.25" thickBot="1" x14ac:dyDescent="0.25">
      <c r="A407" s="210" t="s">
        <v>47</v>
      </c>
      <c r="B407" s="28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13" ht="13.5" thickTop="1" x14ac:dyDescent="0.2">
      <c r="A408" s="29">
        <v>1</v>
      </c>
      <c r="B408" s="101"/>
      <c r="C408" s="352" t="s">
        <v>300</v>
      </c>
      <c r="D408" s="357" t="s">
        <v>4276</v>
      </c>
      <c r="E408" s="158">
        <v>50</v>
      </c>
      <c r="F408" s="128">
        <v>200</v>
      </c>
      <c r="G408" s="35">
        <f>F408*E408</f>
        <v>10000</v>
      </c>
    </row>
    <row r="409" spans="1:13" x14ac:dyDescent="0.2">
      <c r="A409" s="29">
        <v>2</v>
      </c>
      <c r="B409" s="101"/>
      <c r="C409" s="352" t="s">
        <v>300</v>
      </c>
      <c r="D409" s="351" t="s">
        <v>425</v>
      </c>
      <c r="E409" s="108">
        <v>50</v>
      </c>
      <c r="F409" s="128">
        <v>350</v>
      </c>
      <c r="G409" s="35">
        <f>F409*E409</f>
        <v>17500</v>
      </c>
    </row>
    <row r="410" spans="1:13" x14ac:dyDescent="0.2">
      <c r="A410" s="29"/>
      <c r="B410" s="101"/>
      <c r="C410" s="41"/>
      <c r="D410" s="351" t="s">
        <v>358</v>
      </c>
      <c r="E410" s="207"/>
      <c r="F410" s="149"/>
      <c r="G410" s="35"/>
    </row>
    <row r="411" spans="1:13" x14ac:dyDescent="0.2">
      <c r="A411" s="345">
        <v>3</v>
      </c>
      <c r="B411" s="668"/>
      <c r="C411" s="656" t="s">
        <v>149</v>
      </c>
      <c r="D411" s="657" t="s">
        <v>4277</v>
      </c>
      <c r="E411" s="758">
        <v>4</v>
      </c>
      <c r="F411" s="877">
        <v>540</v>
      </c>
      <c r="G411" s="35">
        <f>F411*E411</f>
        <v>2160</v>
      </c>
    </row>
    <row r="412" spans="1:13" x14ac:dyDescent="0.2">
      <c r="A412" s="29"/>
      <c r="B412" s="101"/>
      <c r="C412" s="41"/>
      <c r="D412" s="129"/>
      <c r="E412" s="108"/>
      <c r="F412" s="128"/>
      <c r="G412" s="35"/>
    </row>
    <row r="413" spans="1:13" x14ac:dyDescent="0.2">
      <c r="A413" s="29"/>
      <c r="B413" s="105"/>
      <c r="C413" s="41"/>
      <c r="D413" s="136"/>
      <c r="E413" s="102"/>
      <c r="F413" s="128"/>
      <c r="G413" s="35"/>
    </row>
    <row r="414" spans="1:13" x14ac:dyDescent="0.2">
      <c r="A414" s="29"/>
      <c r="B414" s="151"/>
      <c r="C414" s="119"/>
      <c r="D414" s="136"/>
      <c r="E414" s="108"/>
      <c r="F414" s="150"/>
      <c r="G414" s="35"/>
    </row>
    <row r="415" spans="1:13" x14ac:dyDescent="0.2">
      <c r="A415" s="29"/>
      <c r="B415" s="151"/>
      <c r="C415" s="119"/>
      <c r="D415" s="144"/>
      <c r="E415" s="108"/>
      <c r="F415" s="150"/>
      <c r="G415" s="35"/>
      <c r="K415" s="411" t="s">
        <v>150</v>
      </c>
    </row>
    <row r="416" spans="1:13" x14ac:dyDescent="0.2">
      <c r="A416" s="29"/>
      <c r="B416" s="101"/>
      <c r="C416" s="41"/>
      <c r="D416" s="144"/>
      <c r="E416" s="155"/>
      <c r="F416" s="128"/>
      <c r="G416" s="35"/>
    </row>
    <row r="417" spans="1:7" x14ac:dyDescent="0.2">
      <c r="A417" s="29"/>
      <c r="B417" s="106"/>
      <c r="C417" s="41"/>
      <c r="D417" s="136"/>
      <c r="E417" s="104"/>
      <c r="F417" s="128"/>
      <c r="G417" s="35"/>
    </row>
    <row r="418" spans="1:7" x14ac:dyDescent="0.2">
      <c r="A418" s="29"/>
      <c r="B418" s="105"/>
      <c r="C418" s="41"/>
      <c r="D418" s="136"/>
      <c r="E418" s="108"/>
      <c r="F418" s="152"/>
      <c r="G418" s="35"/>
    </row>
    <row r="419" spans="1:7" x14ac:dyDescent="0.2">
      <c r="A419" s="29"/>
      <c r="B419" s="107"/>
      <c r="C419" s="41"/>
      <c r="D419" s="136"/>
      <c r="E419" s="153"/>
      <c r="F419" s="128"/>
      <c r="G419" s="35"/>
    </row>
    <row r="420" spans="1:7" x14ac:dyDescent="0.2">
      <c r="A420" s="29"/>
      <c r="B420" s="107"/>
      <c r="C420" s="41"/>
      <c r="D420" s="67"/>
      <c r="E420" s="153"/>
      <c r="F420" s="128"/>
      <c r="G420" s="35"/>
    </row>
    <row r="421" spans="1:7" x14ac:dyDescent="0.2">
      <c r="A421" s="29"/>
      <c r="B421" s="101"/>
      <c r="C421" s="41"/>
      <c r="D421" s="67"/>
      <c r="E421" s="108"/>
      <c r="F421" s="128"/>
      <c r="G421" s="35"/>
    </row>
    <row r="422" spans="1:7" x14ac:dyDescent="0.2">
      <c r="A422" s="29"/>
      <c r="B422" s="101"/>
      <c r="C422" s="41"/>
      <c r="D422" s="67"/>
      <c r="E422" s="153"/>
      <c r="F422" s="128"/>
      <c r="G422" s="35"/>
    </row>
    <row r="423" spans="1:7" x14ac:dyDescent="0.2">
      <c r="A423" s="29"/>
      <c r="B423" s="106"/>
      <c r="C423" s="41"/>
      <c r="D423" s="67"/>
      <c r="E423" s="104"/>
      <c r="F423" s="154"/>
      <c r="G423" s="35"/>
    </row>
    <row r="424" spans="1:7" x14ac:dyDescent="0.2">
      <c r="A424" s="29"/>
      <c r="B424" s="105"/>
      <c r="C424" s="41"/>
      <c r="D424" s="130"/>
      <c r="E424" s="104"/>
      <c r="F424" s="154"/>
      <c r="G424" s="35"/>
    </row>
    <row r="425" spans="1:7" x14ac:dyDescent="0.2">
      <c r="A425" s="29"/>
      <c r="B425" s="105"/>
      <c r="C425" s="41"/>
      <c r="D425" s="67"/>
      <c r="E425" s="104"/>
      <c r="F425" s="154"/>
      <c r="G425" s="35"/>
    </row>
    <row r="426" spans="1:7" x14ac:dyDescent="0.2">
      <c r="A426" s="29"/>
      <c r="B426" s="101"/>
      <c r="C426" s="41"/>
      <c r="D426" s="67"/>
      <c r="E426" s="104"/>
      <c r="F426" s="154"/>
      <c r="G426" s="35"/>
    </row>
    <row r="427" spans="1:7" x14ac:dyDescent="0.2">
      <c r="A427" s="29"/>
      <c r="B427" s="101"/>
      <c r="C427" s="41"/>
      <c r="D427" s="136" t="s">
        <v>483</v>
      </c>
      <c r="E427" s="104"/>
      <c r="F427" s="154"/>
      <c r="G427" s="35"/>
    </row>
    <row r="428" spans="1:7" x14ac:dyDescent="0.2">
      <c r="A428" s="29"/>
      <c r="B428" s="101"/>
      <c r="C428" s="41"/>
      <c r="D428" s="136" t="s">
        <v>150</v>
      </c>
      <c r="E428" s="104"/>
      <c r="F428" s="154"/>
      <c r="G428" s="35"/>
    </row>
    <row r="429" spans="1:7" x14ac:dyDescent="0.2">
      <c r="A429" s="29"/>
      <c r="B429" s="646"/>
      <c r="C429" s="647"/>
      <c r="D429" s="786"/>
      <c r="E429" s="649"/>
      <c r="F429" s="650"/>
      <c r="G429" s="35"/>
    </row>
    <row r="430" spans="1:7" x14ac:dyDescent="0.2">
      <c r="A430" s="29"/>
      <c r="B430" s="646"/>
      <c r="C430" s="647"/>
      <c r="D430" s="786"/>
      <c r="E430" s="649"/>
      <c r="F430" s="650"/>
      <c r="G430" s="35"/>
    </row>
    <row r="431" spans="1:7" x14ac:dyDescent="0.2">
      <c r="A431" s="29"/>
      <c r="B431" s="646"/>
      <c r="C431" s="647"/>
      <c r="D431" s="786"/>
      <c r="E431" s="649"/>
      <c r="F431" s="650"/>
      <c r="G431" s="35"/>
    </row>
    <row r="432" spans="1:7" x14ac:dyDescent="0.2">
      <c r="A432" s="29"/>
      <c r="B432" s="101"/>
      <c r="C432" s="41"/>
      <c r="D432" s="62"/>
      <c r="E432" s="104"/>
      <c r="F432" s="154"/>
      <c r="G432" s="35"/>
    </row>
    <row r="433" spans="1:7" x14ac:dyDescent="0.2">
      <c r="A433" s="29"/>
      <c r="B433" s="101"/>
      <c r="C433" s="41"/>
      <c r="D433" s="62"/>
      <c r="E433" s="104"/>
      <c r="F433" s="154"/>
      <c r="G433" s="35"/>
    </row>
    <row r="434" spans="1:7" x14ac:dyDescent="0.2">
      <c r="A434" s="29"/>
      <c r="B434" s="101"/>
      <c r="C434" s="41"/>
      <c r="D434" s="62"/>
      <c r="E434" s="104"/>
      <c r="F434" s="154"/>
      <c r="G434" s="35"/>
    </row>
    <row r="435" spans="1:7" x14ac:dyDescent="0.2">
      <c r="A435" s="29"/>
      <c r="B435" s="101"/>
      <c r="C435" s="41"/>
      <c r="D435" s="67"/>
      <c r="E435" s="104"/>
      <c r="F435" s="154"/>
      <c r="G435" s="35"/>
    </row>
    <row r="436" spans="1:7" x14ac:dyDescent="0.2">
      <c r="A436" s="29"/>
      <c r="B436" s="101"/>
      <c r="C436" s="41"/>
      <c r="D436" s="402" t="s">
        <v>152</v>
      </c>
      <c r="E436" s="104"/>
      <c r="F436" s="154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02"/>
      <c r="F438" s="128"/>
      <c r="G438" s="35"/>
    </row>
    <row r="439" spans="1:7" x14ac:dyDescent="0.2">
      <c r="A439" s="29"/>
      <c r="B439" s="101"/>
      <c r="C439" s="31"/>
      <c r="D439" s="67"/>
      <c r="E439" s="131"/>
      <c r="F439" s="117"/>
      <c r="G439" s="35"/>
    </row>
    <row r="440" spans="1:7" x14ac:dyDescent="0.2">
      <c r="A440" s="29"/>
      <c r="B440" s="101"/>
      <c r="C440" s="41"/>
      <c r="D440" s="118"/>
      <c r="E440" s="108"/>
      <c r="F440" s="149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ht="13.5" thickBot="1" x14ac:dyDescent="0.25">
      <c r="A442" s="45"/>
      <c r="B442" s="132"/>
      <c r="C442" s="115"/>
      <c r="D442" s="115"/>
      <c r="E442" s="132"/>
      <c r="F442" s="49" t="s">
        <v>15</v>
      </c>
      <c r="G442" s="50">
        <f>SUM(G408:G441)</f>
        <v>29660</v>
      </c>
    </row>
    <row r="443" spans="1:7" ht="13.5" thickTop="1" x14ac:dyDescent="0.2">
      <c r="A443" s="1149" t="s">
        <v>4279</v>
      </c>
      <c r="B443" s="1150"/>
      <c r="C443" s="1150"/>
      <c r="D443" s="1150"/>
      <c r="E443" s="1150"/>
      <c r="F443" s="1150"/>
      <c r="G443" s="1151"/>
    </row>
    <row r="444" spans="1:7" ht="13.5" thickBot="1" x14ac:dyDescent="0.25">
      <c r="A444" s="52"/>
      <c r="B444" s="103"/>
      <c r="C444" s="1204" t="s">
        <v>3484</v>
      </c>
      <c r="D444" s="1339"/>
      <c r="E444" s="103"/>
      <c r="F444" s="55"/>
      <c r="G444" s="56"/>
    </row>
    <row r="445" spans="1:7" ht="13.5" thickTop="1" x14ac:dyDescent="0.2">
      <c r="A445" s="1130"/>
      <c r="B445" s="1131"/>
      <c r="C445" s="1131"/>
      <c r="D445" s="57" t="s">
        <v>11</v>
      </c>
      <c r="E445" s="1132" t="s">
        <v>12</v>
      </c>
      <c r="F445" s="1132"/>
      <c r="G445" s="1133"/>
    </row>
    <row r="446" spans="1:7" x14ac:dyDescent="0.2">
      <c r="A446" s="1134" t="s">
        <v>17</v>
      </c>
      <c r="B446" s="1135"/>
      <c r="C446" s="1135"/>
      <c r="D446" s="39"/>
      <c r="E446" s="1136"/>
      <c r="F446" s="1137"/>
      <c r="G446" s="1138"/>
    </row>
    <row r="447" spans="1:7" x14ac:dyDescent="0.2">
      <c r="A447" s="1134" t="s">
        <v>38</v>
      </c>
      <c r="B447" s="1135"/>
      <c r="C447" s="1135"/>
      <c r="D447" s="58" t="s">
        <v>534</v>
      </c>
      <c r="E447" s="1139" t="s">
        <v>142</v>
      </c>
      <c r="F447" s="1139"/>
      <c r="G447" s="1140"/>
    </row>
    <row r="448" spans="1:7" ht="13.5" thickBot="1" x14ac:dyDescent="0.25">
      <c r="A448" s="1141" t="s">
        <v>39</v>
      </c>
      <c r="B448" s="1142"/>
      <c r="C448" s="1142"/>
      <c r="D448" s="59" t="s">
        <v>535</v>
      </c>
      <c r="E448" s="1143" t="s">
        <v>0</v>
      </c>
      <c r="F448" s="1143"/>
      <c r="G448" s="1144"/>
    </row>
    <row r="449" spans="1:7" ht="16.5" x14ac:dyDescent="0.25">
      <c r="A449" s="1152" t="s">
        <v>29</v>
      </c>
      <c r="B449" s="1153"/>
      <c r="C449" s="1153"/>
      <c r="D449" s="1153"/>
      <c r="E449" s="1153"/>
      <c r="F449" s="1153"/>
      <c r="G449" s="1154"/>
    </row>
    <row r="450" spans="1:7" x14ac:dyDescent="0.2">
      <c r="A450" s="1155" t="s">
        <v>48</v>
      </c>
      <c r="B450" s="1156"/>
      <c r="C450" s="1156"/>
      <c r="D450" s="1156"/>
      <c r="E450" s="1156"/>
      <c r="F450" s="1156"/>
      <c r="G450" s="1157"/>
    </row>
    <row r="451" spans="1:7" x14ac:dyDescent="0.2">
      <c r="A451" s="1158" t="s">
        <v>49</v>
      </c>
      <c r="B451" s="1159"/>
      <c r="C451" s="1159"/>
      <c r="D451" s="1159"/>
      <c r="E451" s="1159"/>
      <c r="F451" s="1159"/>
      <c r="G451" s="1160"/>
    </row>
    <row r="452" spans="1:7" x14ac:dyDescent="0.2">
      <c r="A452" s="6"/>
      <c r="B452" s="99"/>
      <c r="C452" s="8"/>
      <c r="D452" s="9"/>
      <c r="E452" s="99"/>
      <c r="F452" s="10"/>
      <c r="G452" s="11" t="s">
        <v>20</v>
      </c>
    </row>
    <row r="453" spans="1:7" x14ac:dyDescent="0.2">
      <c r="A453" s="12" t="s">
        <v>42</v>
      </c>
      <c r="B453" s="13"/>
      <c r="C453" s="13"/>
      <c r="D453" s="13"/>
      <c r="E453" s="343" t="s">
        <v>4385</v>
      </c>
      <c r="F453" s="98"/>
      <c r="G453" s="344" t="s">
        <v>4360</v>
      </c>
    </row>
    <row r="454" spans="1:7" x14ac:dyDescent="0.2">
      <c r="A454" s="17" t="s">
        <v>8</v>
      </c>
      <c r="B454" s="100"/>
      <c r="C454" s="19"/>
      <c r="D454" s="4"/>
      <c r="E454" s="1145"/>
      <c r="F454" s="1146"/>
      <c r="G454" s="20"/>
    </row>
    <row r="455" spans="1:7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7" x14ac:dyDescent="0.2">
      <c r="A456" s="6"/>
      <c r="B456" s="99"/>
      <c r="C456" s="8"/>
      <c r="D456" s="8"/>
      <c r="E456" s="1147"/>
      <c r="F456" s="1148"/>
      <c r="G456" s="25"/>
    </row>
    <row r="457" spans="1:7" ht="26.25" thickBot="1" x14ac:dyDescent="0.25">
      <c r="A457" s="210" t="s">
        <v>47</v>
      </c>
      <c r="B457" s="28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7" ht="13.5" thickTop="1" x14ac:dyDescent="0.2">
      <c r="A458" s="29">
        <v>1</v>
      </c>
      <c r="B458" s="101"/>
      <c r="C458" s="352" t="s">
        <v>2311</v>
      </c>
      <c r="D458" s="357" t="s">
        <v>2310</v>
      </c>
      <c r="E458" s="158">
        <v>151</v>
      </c>
      <c r="F458" s="128">
        <v>40</v>
      </c>
      <c r="G458" s="35">
        <f>F458*E458</f>
        <v>6040</v>
      </c>
    </row>
    <row r="459" spans="1:7" x14ac:dyDescent="0.2">
      <c r="A459" s="29"/>
      <c r="B459" s="646"/>
      <c r="C459" s="656"/>
      <c r="D459" s="669"/>
      <c r="E459" s="658"/>
      <c r="F459" s="659"/>
      <c r="G459" s="35"/>
    </row>
    <row r="460" spans="1:7" x14ac:dyDescent="0.2">
      <c r="A460" s="29"/>
      <c r="B460" s="101"/>
      <c r="C460" s="352"/>
      <c r="D460" s="351"/>
      <c r="E460" s="108"/>
      <c r="F460" s="128"/>
      <c r="G460" s="35"/>
    </row>
    <row r="461" spans="1:7" x14ac:dyDescent="0.2">
      <c r="A461" s="29"/>
      <c r="B461" s="101"/>
      <c r="C461" s="41"/>
      <c r="D461" s="351"/>
      <c r="E461" s="207"/>
      <c r="F461" s="149"/>
      <c r="G461" s="35"/>
    </row>
    <row r="462" spans="1:7" x14ac:dyDescent="0.2">
      <c r="A462" s="29"/>
      <c r="B462" s="101"/>
      <c r="C462" s="41"/>
      <c r="D462" s="129"/>
      <c r="E462" s="108"/>
      <c r="F462" s="128"/>
      <c r="G462" s="35"/>
    </row>
    <row r="463" spans="1:7" x14ac:dyDescent="0.2">
      <c r="A463" s="29"/>
      <c r="B463" s="105"/>
      <c r="C463" s="41"/>
      <c r="D463" s="136"/>
      <c r="E463" s="102"/>
      <c r="F463" s="128"/>
      <c r="G463" s="35"/>
    </row>
    <row r="464" spans="1:7" x14ac:dyDescent="0.2">
      <c r="A464" s="29"/>
      <c r="B464" s="151"/>
      <c r="C464" s="119"/>
      <c r="D464" s="136"/>
      <c r="E464" s="108"/>
      <c r="F464" s="150"/>
      <c r="G464" s="35"/>
    </row>
    <row r="465" spans="1:7" x14ac:dyDescent="0.2">
      <c r="A465" s="29"/>
      <c r="B465" s="151"/>
      <c r="C465" s="119"/>
      <c r="D465" s="144"/>
      <c r="E465" s="108"/>
      <c r="F465" s="150"/>
      <c r="G465" s="35"/>
    </row>
    <row r="466" spans="1:7" x14ac:dyDescent="0.2">
      <c r="A466" s="29"/>
      <c r="B466" s="101"/>
      <c r="C466" s="41"/>
      <c r="D466" s="144"/>
      <c r="E466" s="155"/>
      <c r="F466" s="128"/>
      <c r="G466" s="35"/>
    </row>
    <row r="467" spans="1:7" x14ac:dyDescent="0.2">
      <c r="A467" s="29"/>
      <c r="B467" s="106"/>
      <c r="C467" s="41"/>
      <c r="D467" s="136"/>
      <c r="E467" s="104"/>
      <c r="F467" s="128"/>
      <c r="G467" s="35"/>
    </row>
    <row r="468" spans="1:7" x14ac:dyDescent="0.2">
      <c r="A468" s="29"/>
      <c r="B468" s="105"/>
      <c r="C468" s="41"/>
      <c r="D468" s="136"/>
      <c r="E468" s="108"/>
      <c r="F468" s="152"/>
      <c r="G468" s="35"/>
    </row>
    <row r="469" spans="1:7" x14ac:dyDescent="0.2">
      <c r="A469" s="29"/>
      <c r="B469" s="107"/>
      <c r="C469" s="41"/>
      <c r="D469" s="136"/>
      <c r="E469" s="153"/>
      <c r="F469" s="128"/>
      <c r="G469" s="35"/>
    </row>
    <row r="470" spans="1:7" x14ac:dyDescent="0.2">
      <c r="A470" s="29"/>
      <c r="B470" s="107"/>
      <c r="C470" s="41"/>
      <c r="D470" s="67"/>
      <c r="E470" s="153"/>
      <c r="F470" s="128"/>
      <c r="G470" s="35"/>
    </row>
    <row r="471" spans="1:7" x14ac:dyDescent="0.2">
      <c r="A471" s="29"/>
      <c r="B471" s="101"/>
      <c r="C471" s="41"/>
      <c r="D471" s="67"/>
      <c r="E471" s="108"/>
      <c r="F471" s="128"/>
      <c r="G471" s="35"/>
    </row>
    <row r="472" spans="1:7" x14ac:dyDescent="0.2">
      <c r="A472" s="29"/>
      <c r="B472" s="101"/>
      <c r="C472" s="41"/>
      <c r="D472" s="67"/>
      <c r="E472" s="153"/>
      <c r="F472" s="128"/>
      <c r="G472" s="35"/>
    </row>
    <row r="473" spans="1:7" x14ac:dyDescent="0.2">
      <c r="A473" s="29"/>
      <c r="B473" s="106"/>
      <c r="C473" s="41"/>
      <c r="D473" s="67"/>
      <c r="E473" s="104"/>
      <c r="F473" s="154"/>
      <c r="G473" s="35"/>
    </row>
    <row r="474" spans="1:7" x14ac:dyDescent="0.2">
      <c r="A474" s="29"/>
      <c r="B474" s="105"/>
      <c r="C474" s="41"/>
      <c r="D474" s="130"/>
      <c r="E474" s="104"/>
      <c r="F474" s="154"/>
      <c r="G474" s="35"/>
    </row>
    <row r="475" spans="1:7" x14ac:dyDescent="0.2">
      <c r="A475" s="29"/>
      <c r="B475" s="105"/>
      <c r="C475" s="41"/>
      <c r="D475" s="67"/>
      <c r="E475" s="104"/>
      <c r="F475" s="154"/>
      <c r="G475" s="35"/>
    </row>
    <row r="476" spans="1:7" x14ac:dyDescent="0.2">
      <c r="A476" s="29"/>
      <c r="B476" s="101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136" t="s">
        <v>483</v>
      </c>
      <c r="E477" s="104"/>
      <c r="F477" s="154"/>
      <c r="G477" s="35"/>
    </row>
    <row r="478" spans="1:7" x14ac:dyDescent="0.2">
      <c r="A478" s="29"/>
      <c r="B478" s="101"/>
      <c r="C478" s="41"/>
      <c r="D478" s="136" t="s">
        <v>150</v>
      </c>
      <c r="E478" s="104"/>
      <c r="F478" s="154"/>
      <c r="G478" s="35"/>
    </row>
    <row r="479" spans="1:7" x14ac:dyDescent="0.2">
      <c r="A479" s="29"/>
      <c r="B479" s="646"/>
      <c r="C479" s="647"/>
      <c r="D479" s="786"/>
      <c r="E479" s="649"/>
      <c r="F479" s="650"/>
      <c r="G479" s="35"/>
    </row>
    <row r="480" spans="1:7" x14ac:dyDescent="0.2">
      <c r="A480" s="29"/>
      <c r="B480" s="646"/>
      <c r="C480" s="647"/>
      <c r="D480" s="786"/>
      <c r="E480" s="649"/>
      <c r="F480" s="650"/>
      <c r="G480" s="35"/>
    </row>
    <row r="481" spans="1:7" x14ac:dyDescent="0.2">
      <c r="A481" s="29"/>
      <c r="B481" s="646"/>
      <c r="C481" s="647"/>
      <c r="D481" s="786"/>
      <c r="E481" s="649"/>
      <c r="F481" s="650"/>
      <c r="G481" s="35"/>
    </row>
    <row r="482" spans="1:7" x14ac:dyDescent="0.2">
      <c r="A482" s="29"/>
      <c r="B482" s="101"/>
      <c r="C482" s="41"/>
      <c r="D482" s="62"/>
      <c r="E482" s="104"/>
      <c r="F482" s="154"/>
      <c r="G482" s="35"/>
    </row>
    <row r="483" spans="1:7" x14ac:dyDescent="0.2">
      <c r="A483" s="29"/>
      <c r="B483" s="101"/>
      <c r="C483" s="41"/>
      <c r="D483" s="62"/>
      <c r="E483" s="104"/>
      <c r="F483" s="154"/>
      <c r="G483" s="35"/>
    </row>
    <row r="484" spans="1:7" x14ac:dyDescent="0.2">
      <c r="A484" s="29"/>
      <c r="B484" s="101"/>
      <c r="C484" s="41"/>
      <c r="D484" s="62"/>
      <c r="E484" s="104"/>
      <c r="F484" s="154"/>
      <c r="G484" s="35"/>
    </row>
    <row r="485" spans="1:7" x14ac:dyDescent="0.2">
      <c r="A485" s="29"/>
      <c r="B485" s="101"/>
      <c r="C485" s="41"/>
      <c r="D485" s="67"/>
      <c r="E485" s="104"/>
      <c r="F485" s="154"/>
      <c r="G485" s="35"/>
    </row>
    <row r="486" spans="1:7" x14ac:dyDescent="0.2">
      <c r="A486" s="29"/>
      <c r="B486" s="101"/>
      <c r="C486" s="41"/>
      <c r="D486" s="402" t="s">
        <v>152</v>
      </c>
      <c r="E486" s="104"/>
      <c r="F486" s="154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02"/>
      <c r="F488" s="128"/>
      <c r="G488" s="35"/>
    </row>
    <row r="489" spans="1:7" x14ac:dyDescent="0.2">
      <c r="A489" s="29"/>
      <c r="B489" s="101"/>
      <c r="C489" s="31"/>
      <c r="D489" s="67"/>
      <c r="E489" s="131"/>
      <c r="F489" s="117"/>
      <c r="G489" s="35"/>
    </row>
    <row r="490" spans="1:7" x14ac:dyDescent="0.2">
      <c r="A490" s="29"/>
      <c r="B490" s="101"/>
      <c r="C490" s="41"/>
      <c r="D490" s="118"/>
      <c r="E490" s="108"/>
      <c r="F490" s="149"/>
      <c r="G490" s="35"/>
    </row>
    <row r="491" spans="1:7" x14ac:dyDescent="0.2">
      <c r="A491" s="29"/>
      <c r="B491" s="101"/>
      <c r="C491" s="41"/>
      <c r="D491" s="144"/>
      <c r="E491" s="108"/>
      <c r="F491" s="149"/>
      <c r="G491" s="35"/>
    </row>
    <row r="492" spans="1:7" ht="13.5" thickBot="1" x14ac:dyDescent="0.25">
      <c r="A492" s="45"/>
      <c r="B492" s="132"/>
      <c r="C492" s="115"/>
      <c r="D492" s="115"/>
      <c r="E492" s="132"/>
      <c r="F492" s="49" t="s">
        <v>15</v>
      </c>
      <c r="G492" s="50">
        <f>SUM(G458:G491)</f>
        <v>6040</v>
      </c>
    </row>
    <row r="493" spans="1:7" ht="13.5" thickTop="1" x14ac:dyDescent="0.2">
      <c r="A493" s="1149" t="s">
        <v>4131</v>
      </c>
      <c r="B493" s="1150"/>
      <c r="C493" s="1150"/>
      <c r="D493" s="1150"/>
      <c r="E493" s="1150"/>
      <c r="F493" s="1150"/>
      <c r="G493" s="1151"/>
    </row>
    <row r="494" spans="1:7" ht="13.5" thickBot="1" x14ac:dyDescent="0.25">
      <c r="A494" s="52"/>
      <c r="B494" s="103"/>
      <c r="C494" s="1204" t="s">
        <v>8</v>
      </c>
      <c r="D494" s="1339"/>
      <c r="E494" s="103"/>
      <c r="F494" s="55"/>
      <c r="G494" s="56"/>
    </row>
    <row r="495" spans="1:7" ht="13.5" thickTop="1" x14ac:dyDescent="0.2">
      <c r="A495" s="1130"/>
      <c r="B495" s="1131"/>
      <c r="C495" s="1131"/>
      <c r="D495" s="57" t="s">
        <v>11</v>
      </c>
      <c r="E495" s="1132" t="s">
        <v>12</v>
      </c>
      <c r="F495" s="1132"/>
      <c r="G495" s="1133"/>
    </row>
    <row r="496" spans="1:7" x14ac:dyDescent="0.2">
      <c r="A496" s="1134" t="s">
        <v>17</v>
      </c>
      <c r="B496" s="1135"/>
      <c r="C496" s="1135"/>
      <c r="D496" s="39"/>
      <c r="E496" s="1136"/>
      <c r="F496" s="1137"/>
      <c r="G496" s="1138"/>
    </row>
    <row r="497" spans="1:7" x14ac:dyDescent="0.2">
      <c r="A497" s="1134" t="s">
        <v>38</v>
      </c>
      <c r="B497" s="1135"/>
      <c r="C497" s="1135"/>
      <c r="D497" s="58" t="s">
        <v>534</v>
      </c>
      <c r="E497" s="1139" t="s">
        <v>142</v>
      </c>
      <c r="F497" s="1139"/>
      <c r="G497" s="1140"/>
    </row>
    <row r="498" spans="1:7" ht="13.5" thickBot="1" x14ac:dyDescent="0.25">
      <c r="A498" s="1141" t="s">
        <v>39</v>
      </c>
      <c r="B498" s="1142"/>
      <c r="C498" s="1142"/>
      <c r="D498" s="59" t="s">
        <v>535</v>
      </c>
      <c r="E498" s="1143" t="s">
        <v>0</v>
      </c>
      <c r="F498" s="1143"/>
      <c r="G498" s="1144"/>
    </row>
    <row r="499" spans="1:7" ht="16.5" x14ac:dyDescent="0.25">
      <c r="A499" s="1152" t="s">
        <v>29</v>
      </c>
      <c r="B499" s="1153"/>
      <c r="C499" s="1153"/>
      <c r="D499" s="1153"/>
      <c r="E499" s="1153"/>
      <c r="F499" s="1153"/>
      <c r="G499" s="1154"/>
    </row>
    <row r="500" spans="1:7" x14ac:dyDescent="0.2">
      <c r="A500" s="1155" t="s">
        <v>48</v>
      </c>
      <c r="B500" s="1156"/>
      <c r="C500" s="1156"/>
      <c r="D500" s="1156"/>
      <c r="E500" s="1156"/>
      <c r="F500" s="1156"/>
      <c r="G500" s="1157"/>
    </row>
    <row r="501" spans="1:7" x14ac:dyDescent="0.2">
      <c r="A501" s="1158" t="s">
        <v>49</v>
      </c>
      <c r="B501" s="1159"/>
      <c r="C501" s="1159"/>
      <c r="D501" s="1159"/>
      <c r="E501" s="1159"/>
      <c r="F501" s="1159"/>
      <c r="G501" s="1160"/>
    </row>
    <row r="502" spans="1:7" x14ac:dyDescent="0.2">
      <c r="A502" s="6"/>
      <c r="B502" s="99"/>
      <c r="C502" s="8"/>
      <c r="D502" s="9"/>
      <c r="E502" s="99"/>
      <c r="F502" s="10"/>
      <c r="G502" s="11" t="s">
        <v>20</v>
      </c>
    </row>
    <row r="503" spans="1:7" x14ac:dyDescent="0.2">
      <c r="A503" s="12" t="s">
        <v>42</v>
      </c>
      <c r="B503" s="13"/>
      <c r="C503" s="13"/>
      <c r="D503" s="13"/>
      <c r="E503" s="343" t="s">
        <v>4593</v>
      </c>
      <c r="F503" s="98"/>
      <c r="G503" s="344" t="s">
        <v>4594</v>
      </c>
    </row>
    <row r="504" spans="1:7" x14ac:dyDescent="0.2">
      <c r="A504" s="17" t="s">
        <v>8</v>
      </c>
      <c r="B504" s="100"/>
      <c r="C504" s="19"/>
      <c r="D504" s="4"/>
      <c r="E504" s="1145"/>
      <c r="F504" s="1146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1147"/>
      <c r="F506" s="1148"/>
      <c r="G506" s="25"/>
    </row>
    <row r="507" spans="1:7" ht="26.25" thickBot="1" x14ac:dyDescent="0.25">
      <c r="A507" s="210" t="s">
        <v>47</v>
      </c>
      <c r="B507" s="28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29">
        <v>1</v>
      </c>
      <c r="B508" s="101"/>
      <c r="C508" s="352" t="s">
        <v>153</v>
      </c>
      <c r="D508" s="357" t="s">
        <v>2306</v>
      </c>
      <c r="E508" s="158">
        <v>1</v>
      </c>
      <c r="F508" s="128">
        <v>4000</v>
      </c>
      <c r="G508" s="35">
        <f>F508*E508</f>
        <v>4000</v>
      </c>
    </row>
    <row r="509" spans="1:7" x14ac:dyDescent="0.2">
      <c r="A509" s="29"/>
      <c r="B509" s="646"/>
      <c r="C509" s="656"/>
      <c r="D509" s="669" t="s">
        <v>4193</v>
      </c>
      <c r="E509" s="658"/>
      <c r="F509" s="659"/>
      <c r="G509" s="35"/>
    </row>
    <row r="510" spans="1:7" x14ac:dyDescent="0.2">
      <c r="A510" s="29"/>
      <c r="B510" s="101"/>
      <c r="C510" s="352"/>
      <c r="D510" s="351"/>
      <c r="E510" s="108"/>
      <c r="F510" s="128"/>
      <c r="G510" s="35"/>
    </row>
    <row r="511" spans="1:7" x14ac:dyDescent="0.2">
      <c r="A511" s="29"/>
      <c r="B511" s="101"/>
      <c r="C511" s="41"/>
      <c r="D511" s="351"/>
      <c r="E511" s="207"/>
      <c r="F511" s="149"/>
      <c r="G511" s="35"/>
    </row>
    <row r="512" spans="1:7" x14ac:dyDescent="0.2">
      <c r="A512" s="29"/>
      <c r="B512" s="101"/>
      <c r="C512" s="41"/>
      <c r="D512" s="129"/>
      <c r="E512" s="108"/>
      <c r="F512" s="128"/>
      <c r="G512" s="35"/>
    </row>
    <row r="513" spans="1:7" x14ac:dyDescent="0.2">
      <c r="A513" s="29"/>
      <c r="B513" s="105"/>
      <c r="C513" s="41"/>
      <c r="D513" s="136"/>
      <c r="E513" s="102"/>
      <c r="F513" s="128"/>
      <c r="G513" s="35"/>
    </row>
    <row r="514" spans="1:7" x14ac:dyDescent="0.2">
      <c r="A514" s="29"/>
      <c r="B514" s="151"/>
      <c r="C514" s="119"/>
      <c r="D514" s="136"/>
      <c r="E514" s="108"/>
      <c r="F514" s="150"/>
      <c r="G514" s="35"/>
    </row>
    <row r="515" spans="1:7" x14ac:dyDescent="0.2">
      <c r="A515" s="29"/>
      <c r="B515" s="151"/>
      <c r="C515" s="119"/>
      <c r="D515" s="144"/>
      <c r="E515" s="108"/>
      <c r="F515" s="150"/>
      <c r="G515" s="35"/>
    </row>
    <row r="516" spans="1:7" x14ac:dyDescent="0.2">
      <c r="A516" s="29"/>
      <c r="B516" s="101"/>
      <c r="C516" s="41"/>
      <c r="D516" s="144"/>
      <c r="E516" s="155"/>
      <c r="F516" s="128"/>
      <c r="G516" s="35"/>
    </row>
    <row r="517" spans="1:7" x14ac:dyDescent="0.2">
      <c r="A517" s="29"/>
      <c r="B517" s="106"/>
      <c r="C517" s="41"/>
      <c r="D517" s="136"/>
      <c r="E517" s="104"/>
      <c r="F517" s="128"/>
      <c r="G517" s="35"/>
    </row>
    <row r="518" spans="1:7" x14ac:dyDescent="0.2">
      <c r="A518" s="29"/>
      <c r="B518" s="105"/>
      <c r="C518" s="41"/>
      <c r="D518" s="136"/>
      <c r="E518" s="108"/>
      <c r="F518" s="152"/>
      <c r="G518" s="35"/>
    </row>
    <row r="519" spans="1:7" x14ac:dyDescent="0.2">
      <c r="A519" s="29"/>
      <c r="B519" s="107"/>
      <c r="C519" s="41"/>
      <c r="D519" s="136"/>
      <c r="E519" s="153"/>
      <c r="F519" s="128"/>
      <c r="G519" s="35"/>
    </row>
    <row r="520" spans="1:7" x14ac:dyDescent="0.2">
      <c r="A520" s="29"/>
      <c r="B520" s="107"/>
      <c r="C520" s="41"/>
      <c r="D520" s="67"/>
      <c r="E520" s="153"/>
      <c r="F520" s="128"/>
      <c r="G520" s="35"/>
    </row>
    <row r="521" spans="1:7" x14ac:dyDescent="0.2">
      <c r="A521" s="29"/>
      <c r="B521" s="101"/>
      <c r="C521" s="41"/>
      <c r="D521" s="67"/>
      <c r="E521" s="108"/>
      <c r="F521" s="128"/>
      <c r="G521" s="35"/>
    </row>
    <row r="522" spans="1:7" x14ac:dyDescent="0.2">
      <c r="A522" s="29"/>
      <c r="B522" s="101"/>
      <c r="C522" s="41"/>
      <c r="D522" s="67"/>
      <c r="E522" s="153"/>
      <c r="F522" s="128"/>
      <c r="G522" s="35"/>
    </row>
    <row r="523" spans="1:7" x14ac:dyDescent="0.2">
      <c r="A523" s="29"/>
      <c r="B523" s="106"/>
      <c r="C523" s="41"/>
      <c r="D523" s="67"/>
      <c r="E523" s="104"/>
      <c r="F523" s="154"/>
      <c r="G523" s="35"/>
    </row>
    <row r="524" spans="1:7" x14ac:dyDescent="0.2">
      <c r="A524" s="29"/>
      <c r="B524" s="105"/>
      <c r="C524" s="41"/>
      <c r="D524" s="130"/>
      <c r="E524" s="104"/>
      <c r="F524" s="154"/>
      <c r="G524" s="35"/>
    </row>
    <row r="525" spans="1:7" x14ac:dyDescent="0.2">
      <c r="A525" s="29"/>
      <c r="B525" s="105"/>
      <c r="C525" s="41"/>
      <c r="D525" s="67"/>
      <c r="E525" s="104"/>
      <c r="F525" s="154"/>
      <c r="G525" s="35"/>
    </row>
    <row r="526" spans="1:7" x14ac:dyDescent="0.2">
      <c r="A526" s="29"/>
      <c r="B526" s="101"/>
      <c r="C526" s="41"/>
      <c r="D526" s="67"/>
      <c r="E526" s="104"/>
      <c r="F526" s="154"/>
      <c r="G526" s="35"/>
    </row>
    <row r="527" spans="1:7" x14ac:dyDescent="0.2">
      <c r="A527" s="29"/>
      <c r="B527" s="101"/>
      <c r="C527" s="41"/>
      <c r="D527" s="136" t="s">
        <v>483</v>
      </c>
      <c r="E527" s="104"/>
      <c r="F527" s="154"/>
      <c r="G527" s="35"/>
    </row>
    <row r="528" spans="1:7" x14ac:dyDescent="0.2">
      <c r="A528" s="29"/>
      <c r="B528" s="101"/>
      <c r="C528" s="41"/>
      <c r="D528" s="136" t="s">
        <v>150</v>
      </c>
      <c r="E528" s="104"/>
      <c r="F528" s="154"/>
      <c r="G528" s="35"/>
    </row>
    <row r="529" spans="1:7" x14ac:dyDescent="0.2">
      <c r="A529" s="29"/>
      <c r="B529" s="101"/>
      <c r="C529" s="41"/>
      <c r="D529" s="62"/>
      <c r="E529" s="104"/>
      <c r="F529" s="154"/>
      <c r="G529" s="35"/>
    </row>
    <row r="530" spans="1:7" x14ac:dyDescent="0.2">
      <c r="A530" s="29"/>
      <c r="B530" s="101"/>
      <c r="C530" s="41"/>
      <c r="D530" s="62"/>
      <c r="E530" s="104"/>
      <c r="F530" s="154"/>
      <c r="G530" s="35"/>
    </row>
    <row r="531" spans="1:7" x14ac:dyDescent="0.2">
      <c r="A531" s="29"/>
      <c r="B531" s="646"/>
      <c r="C531" s="647"/>
      <c r="D531" s="648"/>
      <c r="E531" s="649"/>
      <c r="F531" s="650"/>
      <c r="G531" s="35"/>
    </row>
    <row r="532" spans="1:7" x14ac:dyDescent="0.2">
      <c r="A532" s="29"/>
      <c r="B532" s="101"/>
      <c r="C532" s="41"/>
      <c r="D532" s="62"/>
      <c r="E532" s="104"/>
      <c r="F532" s="154"/>
      <c r="G532" s="35"/>
    </row>
    <row r="533" spans="1:7" x14ac:dyDescent="0.2">
      <c r="A533" s="29"/>
      <c r="B533" s="101"/>
      <c r="C533" s="41"/>
      <c r="D533" s="67"/>
      <c r="E533" s="104"/>
      <c r="F533" s="154"/>
      <c r="G533" s="35"/>
    </row>
    <row r="534" spans="1:7" x14ac:dyDescent="0.2">
      <c r="A534" s="29"/>
      <c r="B534" s="646"/>
      <c r="C534" s="647"/>
      <c r="D534" s="681"/>
      <c r="E534" s="649"/>
      <c r="F534" s="650"/>
      <c r="G534" s="35"/>
    </row>
    <row r="535" spans="1:7" x14ac:dyDescent="0.2">
      <c r="A535" s="29"/>
      <c r="B535" s="646"/>
      <c r="C535" s="647"/>
      <c r="D535" s="681"/>
      <c r="E535" s="649"/>
      <c r="F535" s="650"/>
      <c r="G535" s="35"/>
    </row>
    <row r="536" spans="1:7" x14ac:dyDescent="0.2">
      <c r="A536" s="29"/>
      <c r="B536" s="101"/>
      <c r="C536" s="41"/>
      <c r="D536" s="402" t="s">
        <v>152</v>
      </c>
      <c r="E536" s="104"/>
      <c r="F536" s="154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02"/>
      <c r="F538" s="128"/>
      <c r="G538" s="35"/>
    </row>
    <row r="539" spans="1:7" x14ac:dyDescent="0.2">
      <c r="A539" s="29"/>
      <c r="B539" s="101"/>
      <c r="C539" s="31"/>
      <c r="D539" s="67"/>
      <c r="E539" s="131"/>
      <c r="F539" s="117"/>
      <c r="G539" s="35"/>
    </row>
    <row r="540" spans="1:7" x14ac:dyDescent="0.2">
      <c r="A540" s="29"/>
      <c r="B540" s="101"/>
      <c r="C540" s="41"/>
      <c r="D540" s="118"/>
      <c r="E540" s="108"/>
      <c r="F540" s="149"/>
      <c r="G540" s="35"/>
    </row>
    <row r="541" spans="1:7" x14ac:dyDescent="0.2">
      <c r="A541" s="29"/>
      <c r="B541" s="101"/>
      <c r="C541" s="41"/>
      <c r="D541" s="144"/>
      <c r="E541" s="108"/>
      <c r="F541" s="149"/>
      <c r="G541" s="35"/>
    </row>
    <row r="542" spans="1:7" ht="13.5" thickBot="1" x14ac:dyDescent="0.25">
      <c r="A542" s="45"/>
      <c r="B542" s="132"/>
      <c r="C542" s="115"/>
      <c r="D542" s="115"/>
      <c r="E542" s="132"/>
      <c r="F542" s="49" t="s">
        <v>15</v>
      </c>
      <c r="G542" s="50">
        <f>SUM(G508:G541)</f>
        <v>4000</v>
      </c>
    </row>
    <row r="543" spans="1:7" ht="13.5" thickTop="1" x14ac:dyDescent="0.2">
      <c r="A543" s="1149" t="s">
        <v>4595</v>
      </c>
      <c r="B543" s="1186"/>
      <c r="C543" s="1186"/>
      <c r="D543" s="1186"/>
      <c r="E543" s="1186"/>
      <c r="F543" s="1186"/>
      <c r="G543" s="1187"/>
    </row>
    <row r="544" spans="1:7" ht="13.5" thickBot="1" x14ac:dyDescent="0.25">
      <c r="A544" s="359"/>
      <c r="B544" s="355"/>
      <c r="C544" s="355" t="s">
        <v>8</v>
      </c>
      <c r="D544" s="360"/>
      <c r="E544" s="355"/>
      <c r="F544" s="361"/>
      <c r="G544" s="362"/>
    </row>
    <row r="545" spans="1:7" ht="13.5" thickTop="1" x14ac:dyDescent="0.2">
      <c r="A545" s="1130"/>
      <c r="B545" s="1131"/>
      <c r="C545" s="1131"/>
      <c r="D545" s="57" t="s">
        <v>11</v>
      </c>
      <c r="E545" s="1132" t="s">
        <v>12</v>
      </c>
      <c r="F545" s="1132"/>
      <c r="G545" s="1133"/>
    </row>
    <row r="546" spans="1:7" x14ac:dyDescent="0.2">
      <c r="A546" s="1134" t="s">
        <v>17</v>
      </c>
      <c r="B546" s="1135"/>
      <c r="C546" s="1135"/>
      <c r="D546" s="39"/>
      <c r="E546" s="1136"/>
      <c r="F546" s="1137"/>
      <c r="G546" s="1138"/>
    </row>
    <row r="547" spans="1:7" x14ac:dyDescent="0.2">
      <c r="A547" s="1134" t="s">
        <v>38</v>
      </c>
      <c r="B547" s="1135"/>
      <c r="C547" s="1135"/>
      <c r="D547" s="58" t="s">
        <v>534</v>
      </c>
      <c r="E547" s="1139" t="s">
        <v>142</v>
      </c>
      <c r="F547" s="1139"/>
      <c r="G547" s="1140"/>
    </row>
    <row r="548" spans="1:7" ht="13.5" thickBot="1" x14ac:dyDescent="0.25">
      <c r="A548" s="1141" t="s">
        <v>39</v>
      </c>
      <c r="B548" s="1142"/>
      <c r="C548" s="1142"/>
      <c r="D548" s="59" t="s">
        <v>535</v>
      </c>
      <c r="E548" s="1143" t="s">
        <v>0</v>
      </c>
      <c r="F548" s="1143"/>
      <c r="G548" s="1144"/>
    </row>
  </sheetData>
  <mergeCells count="164">
    <mergeCell ref="A547:C547"/>
    <mergeCell ref="E547:G547"/>
    <mergeCell ref="A548:C548"/>
    <mergeCell ref="E548:G548"/>
    <mergeCell ref="A499:G499"/>
    <mergeCell ref="A500:G500"/>
    <mergeCell ref="A501:G501"/>
    <mergeCell ref="E504:F504"/>
    <mergeCell ref="E506:F506"/>
    <mergeCell ref="A543:G543"/>
    <mergeCell ref="A545:C545"/>
    <mergeCell ref="E545:G545"/>
    <mergeCell ref="A546:C546"/>
    <mergeCell ref="E546:G546"/>
    <mergeCell ref="A446:C446"/>
    <mergeCell ref="E446:G446"/>
    <mergeCell ref="A447:C447"/>
    <mergeCell ref="E447:G447"/>
    <mergeCell ref="A448:C448"/>
    <mergeCell ref="E448:G448"/>
    <mergeCell ref="A399:G399"/>
    <mergeCell ref="A400:G400"/>
    <mergeCell ref="A401:G401"/>
    <mergeCell ref="E404:F404"/>
    <mergeCell ref="E406:F406"/>
    <mergeCell ref="A443:G443"/>
    <mergeCell ref="C444:D444"/>
    <mergeCell ref="A445:C445"/>
    <mergeCell ref="E445:G445"/>
    <mergeCell ref="A347:C347"/>
    <mergeCell ref="E347:G347"/>
    <mergeCell ref="A348:C348"/>
    <mergeCell ref="E348:G348"/>
    <mergeCell ref="A345:C345"/>
    <mergeCell ref="E345:G345"/>
    <mergeCell ref="A346:C346"/>
    <mergeCell ref="E346:G346"/>
    <mergeCell ref="A300:G300"/>
    <mergeCell ref="A301:G301"/>
    <mergeCell ref="E304:F304"/>
    <mergeCell ref="E306:F306"/>
    <mergeCell ref="A343:G343"/>
    <mergeCell ref="A297:C297"/>
    <mergeCell ref="E297:G297"/>
    <mergeCell ref="A298:C298"/>
    <mergeCell ref="E298:G298"/>
    <mergeCell ref="A299:G299"/>
    <mergeCell ref="A293:G293"/>
    <mergeCell ref="C294:D294"/>
    <mergeCell ref="A295:C295"/>
    <mergeCell ref="E295:G295"/>
    <mergeCell ref="A296:C296"/>
    <mergeCell ref="E296:G296"/>
    <mergeCell ref="A249:G249"/>
    <mergeCell ref="A250:G250"/>
    <mergeCell ref="A251:G251"/>
    <mergeCell ref="E254:F254"/>
    <mergeCell ref="E256:F256"/>
    <mergeCell ref="A247:C247"/>
    <mergeCell ref="E247:G247"/>
    <mergeCell ref="A248:C248"/>
    <mergeCell ref="E248:G248"/>
    <mergeCell ref="A243:G243"/>
    <mergeCell ref="C244:D244"/>
    <mergeCell ref="A245:C245"/>
    <mergeCell ref="E245:G245"/>
    <mergeCell ref="A246:C246"/>
    <mergeCell ref="E246:G246"/>
    <mergeCell ref="A199:G199"/>
    <mergeCell ref="A200:G200"/>
    <mergeCell ref="A201:G201"/>
    <mergeCell ref="E204:F204"/>
    <mergeCell ref="E206:F206"/>
    <mergeCell ref="A147:C147"/>
    <mergeCell ref="E147:G147"/>
    <mergeCell ref="A148:C148"/>
    <mergeCell ref="E148:G148"/>
    <mergeCell ref="A149:G149"/>
    <mergeCell ref="A150:G150"/>
    <mergeCell ref="A151:G151"/>
    <mergeCell ref="E154:F154"/>
    <mergeCell ref="E156:F156"/>
    <mergeCell ref="A197:C197"/>
    <mergeCell ref="E197:G197"/>
    <mergeCell ref="A198:C198"/>
    <mergeCell ref="E198:G198"/>
    <mergeCell ref="A193:G193"/>
    <mergeCell ref="C194:D194"/>
    <mergeCell ref="A195:C195"/>
    <mergeCell ref="E195:G195"/>
    <mergeCell ref="A196:C196"/>
    <mergeCell ref="E196:G196"/>
    <mergeCell ref="C144:D144"/>
    <mergeCell ref="A145:C145"/>
    <mergeCell ref="E145:G145"/>
    <mergeCell ref="A146:C146"/>
    <mergeCell ref="E146:G146"/>
    <mergeCell ref="A100:G100"/>
    <mergeCell ref="A101:G101"/>
    <mergeCell ref="E104:F104"/>
    <mergeCell ref="E106:F106"/>
    <mergeCell ref="A143:G143"/>
    <mergeCell ref="A97:C97"/>
    <mergeCell ref="E97:G97"/>
    <mergeCell ref="A98:C98"/>
    <mergeCell ref="E98:G98"/>
    <mergeCell ref="A99:G99"/>
    <mergeCell ref="A93:G93"/>
    <mergeCell ref="C94:D94"/>
    <mergeCell ref="A95:C95"/>
    <mergeCell ref="E95:G95"/>
    <mergeCell ref="A96:C96"/>
    <mergeCell ref="E96:G96"/>
    <mergeCell ref="A50:G50"/>
    <mergeCell ref="A51:G51"/>
    <mergeCell ref="A52:G52"/>
    <mergeCell ref="E55:F55"/>
    <mergeCell ref="E57:F57"/>
    <mergeCell ref="I44:O44"/>
    <mergeCell ref="C45:D45"/>
    <mergeCell ref="A1:G1"/>
    <mergeCell ref="A2:G2"/>
    <mergeCell ref="A3:G3"/>
    <mergeCell ref="E6:F6"/>
    <mergeCell ref="E8:F8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396:C396"/>
    <mergeCell ref="E396:G396"/>
    <mergeCell ref="A397:C397"/>
    <mergeCell ref="E397:G397"/>
    <mergeCell ref="A398:C398"/>
    <mergeCell ref="E398:G398"/>
    <mergeCell ref="A349:G349"/>
    <mergeCell ref="A350:G350"/>
    <mergeCell ref="A351:G351"/>
    <mergeCell ref="E354:F354"/>
    <mergeCell ref="E356:F356"/>
    <mergeCell ref="A393:G393"/>
    <mergeCell ref="C394:D394"/>
    <mergeCell ref="A395:C395"/>
    <mergeCell ref="E395:G395"/>
    <mergeCell ref="A496:C496"/>
    <mergeCell ref="E496:G496"/>
    <mergeCell ref="A497:C497"/>
    <mergeCell ref="E497:G497"/>
    <mergeCell ref="A498:C498"/>
    <mergeCell ref="E498:G498"/>
    <mergeCell ref="A449:G449"/>
    <mergeCell ref="A450:G450"/>
    <mergeCell ref="A451:G451"/>
    <mergeCell ref="E454:F454"/>
    <mergeCell ref="E456:F456"/>
    <mergeCell ref="A493:G493"/>
    <mergeCell ref="C494:D494"/>
    <mergeCell ref="A495:C495"/>
    <mergeCell ref="E495:G4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8A3CC4"/>
  </sheetPr>
  <dimension ref="A1:P2399"/>
  <sheetViews>
    <sheetView topLeftCell="A2313" zoomScale="110" zoomScaleNormal="110" workbookViewId="0">
      <selection activeCell="I2335" sqref="I2335"/>
    </sheetView>
  </sheetViews>
  <sheetFormatPr defaultRowHeight="12.75" x14ac:dyDescent="0.2"/>
  <cols>
    <col min="1" max="1" width="6.42578125" style="2" customWidth="1"/>
    <col min="2" max="2" width="6" style="3" customWidth="1"/>
    <col min="3" max="3" width="10.42578125" style="4" customWidth="1"/>
    <col min="4" max="4" width="36.8554687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34.7109375" style="2" customWidth="1"/>
    <col min="10" max="10" width="11.5703125" style="2" customWidth="1"/>
    <col min="11" max="11" width="11.7109375" style="2" customWidth="1"/>
    <col min="12" max="12" width="10.7109375" style="2" customWidth="1"/>
    <col min="13" max="13" width="19.7109375" style="2" customWidth="1"/>
    <col min="14" max="14" width="10.42578125" style="2" bestFit="1" customWidth="1"/>
    <col min="15" max="15" width="9.28515625" style="2" bestFit="1" customWidth="1"/>
    <col min="16" max="16" width="16" style="2" customWidth="1"/>
    <col min="17" max="18" width="9.140625" style="2"/>
    <col min="19" max="20" width="9.28515625" style="2" bestFit="1" customWidth="1"/>
    <col min="21" max="21" width="11.28515625" style="2" customWidth="1"/>
    <col min="22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1</v>
      </c>
      <c r="B5" s="13"/>
      <c r="C5" s="14" t="s">
        <v>496</v>
      </c>
      <c r="D5" s="13"/>
      <c r="E5" s="343" t="s">
        <v>789</v>
      </c>
      <c r="F5" s="98"/>
      <c r="G5" s="344" t="s">
        <v>779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/>
      <c r="B10" s="101"/>
      <c r="C10" s="41"/>
      <c r="D10" s="357" t="s">
        <v>549</v>
      </c>
      <c r="E10" s="158"/>
      <c r="F10" s="128"/>
      <c r="G10" s="35"/>
    </row>
    <row r="11" spans="1:7" x14ac:dyDescent="0.2">
      <c r="A11" s="29"/>
      <c r="B11" s="101"/>
      <c r="C11" s="41"/>
      <c r="D11" s="357" t="s">
        <v>1534</v>
      </c>
      <c r="E11" s="158"/>
      <c r="F11" s="128"/>
      <c r="G11" s="35"/>
    </row>
    <row r="12" spans="1:7" x14ac:dyDescent="0.2">
      <c r="A12" s="29">
        <v>1</v>
      </c>
      <c r="B12" s="101"/>
      <c r="C12" s="352" t="s">
        <v>495</v>
      </c>
      <c r="D12" s="351" t="s">
        <v>780</v>
      </c>
      <c r="E12" s="108">
        <v>1</v>
      </c>
      <c r="F12" s="149">
        <v>18000</v>
      </c>
      <c r="G12" s="35">
        <f>F12*E12</f>
        <v>18000</v>
      </c>
    </row>
    <row r="13" spans="1:7" x14ac:dyDescent="0.2">
      <c r="A13" s="29"/>
      <c r="B13" s="101"/>
      <c r="C13" s="41"/>
      <c r="D13" s="351" t="s">
        <v>794</v>
      </c>
      <c r="E13" s="108"/>
      <c r="F13" s="128"/>
      <c r="G13" s="35"/>
    </row>
    <row r="14" spans="1:7" x14ac:dyDescent="0.2">
      <c r="A14" s="29">
        <v>2</v>
      </c>
      <c r="B14" s="101"/>
      <c r="C14" s="366" t="s">
        <v>783</v>
      </c>
      <c r="D14" s="357" t="s">
        <v>782</v>
      </c>
      <c r="E14" s="108">
        <v>1</v>
      </c>
      <c r="F14" s="150">
        <v>3000</v>
      </c>
      <c r="G14" s="35">
        <f>F14*E14</f>
        <v>3000</v>
      </c>
    </row>
    <row r="15" spans="1:7" x14ac:dyDescent="0.2">
      <c r="A15" s="29"/>
      <c r="B15" s="101"/>
      <c r="C15" s="366"/>
      <c r="D15" s="357" t="s">
        <v>1535</v>
      </c>
      <c r="E15" s="108"/>
      <c r="F15" s="150"/>
      <c r="G15" s="35"/>
    </row>
    <row r="16" spans="1:7" x14ac:dyDescent="0.2">
      <c r="A16" s="29">
        <v>3</v>
      </c>
      <c r="B16" s="105"/>
      <c r="C16" s="352" t="s">
        <v>495</v>
      </c>
      <c r="D16" s="357" t="s">
        <v>781</v>
      </c>
      <c r="E16" s="390">
        <v>1</v>
      </c>
      <c r="F16" s="128">
        <v>15000</v>
      </c>
      <c r="G16" s="35">
        <f>F16*E16</f>
        <v>15000</v>
      </c>
    </row>
    <row r="17" spans="1:8" x14ac:dyDescent="0.2">
      <c r="A17" s="29"/>
      <c r="B17" s="105"/>
      <c r="C17" s="41"/>
      <c r="D17" s="351" t="s">
        <v>1536</v>
      </c>
      <c r="E17" s="102"/>
      <c r="F17" s="128"/>
      <c r="G17" s="35"/>
    </row>
    <row r="18" spans="1:8" x14ac:dyDescent="0.2">
      <c r="A18" s="29"/>
      <c r="B18" s="151"/>
      <c r="C18" s="366"/>
      <c r="D18" s="357"/>
      <c r="E18" s="108"/>
      <c r="F18" s="150"/>
      <c r="G18" s="35"/>
    </row>
    <row r="19" spans="1:8" x14ac:dyDescent="0.2">
      <c r="A19" s="29"/>
      <c r="B19" s="151"/>
      <c r="C19" s="119"/>
      <c r="D19" s="364"/>
      <c r="E19" s="108"/>
      <c r="F19" s="150"/>
      <c r="G19" s="35"/>
    </row>
    <row r="20" spans="1:8" x14ac:dyDescent="0.2">
      <c r="A20" s="29"/>
      <c r="B20" s="101"/>
      <c r="C20" s="41"/>
      <c r="D20" s="144"/>
      <c r="E20" s="104"/>
      <c r="F20" s="128"/>
      <c r="G20" s="35"/>
      <c r="H20" s="1" t="s">
        <v>8</v>
      </c>
    </row>
    <row r="21" spans="1:8" x14ac:dyDescent="0.2">
      <c r="A21" s="29"/>
      <c r="B21" s="101"/>
      <c r="C21" s="41"/>
      <c r="D21" s="144"/>
      <c r="E21" s="104"/>
      <c r="F21" s="128"/>
      <c r="G21" s="35"/>
    </row>
    <row r="22" spans="1:8" x14ac:dyDescent="0.2">
      <c r="A22" s="29"/>
      <c r="B22" s="105"/>
      <c r="C22" s="41"/>
      <c r="D22" s="129"/>
      <c r="E22" s="108"/>
      <c r="F22" s="152"/>
      <c r="G22" s="35"/>
    </row>
    <row r="23" spans="1:8" x14ac:dyDescent="0.2">
      <c r="A23" s="29"/>
      <c r="B23" s="101"/>
      <c r="C23" s="41"/>
      <c r="D23" s="136"/>
      <c r="E23" s="108"/>
      <c r="F23" s="128"/>
      <c r="G23" s="35"/>
    </row>
    <row r="24" spans="1:8" x14ac:dyDescent="0.2">
      <c r="A24" s="29"/>
      <c r="B24" s="101"/>
      <c r="C24" s="41"/>
      <c r="D24" s="136"/>
      <c r="E24" s="153"/>
      <c r="F24" s="128"/>
      <c r="G24" s="35"/>
    </row>
    <row r="25" spans="1:8" x14ac:dyDescent="0.2">
      <c r="A25" s="29"/>
      <c r="B25" s="106"/>
      <c r="C25" s="41"/>
      <c r="D25" s="144"/>
      <c r="E25" s="104"/>
      <c r="F25" s="154"/>
      <c r="G25" s="35"/>
    </row>
    <row r="26" spans="1:8" x14ac:dyDescent="0.2">
      <c r="A26" s="29"/>
      <c r="B26" s="105"/>
      <c r="C26" s="41"/>
      <c r="D26" s="67"/>
      <c r="E26" s="104"/>
      <c r="F26" s="154"/>
      <c r="G26" s="35"/>
    </row>
    <row r="27" spans="1:8" x14ac:dyDescent="0.2">
      <c r="A27" s="29"/>
      <c r="B27" s="101"/>
      <c r="C27" s="41"/>
      <c r="D27" s="67"/>
      <c r="E27" s="104"/>
      <c r="F27" s="154"/>
      <c r="G27" s="35"/>
    </row>
    <row r="28" spans="1:8" x14ac:dyDescent="0.2">
      <c r="A28" s="29"/>
      <c r="B28" s="101"/>
      <c r="C28" s="41"/>
      <c r="D28" s="67"/>
      <c r="E28" s="104"/>
      <c r="F28" s="154"/>
      <c r="G28" s="35"/>
    </row>
    <row r="29" spans="1:8" x14ac:dyDescent="0.2">
      <c r="A29" s="29"/>
      <c r="B29" s="101"/>
      <c r="C29" s="41"/>
      <c r="D29" s="67"/>
      <c r="E29" s="104"/>
      <c r="F29" s="154"/>
      <c r="G29" s="35"/>
    </row>
    <row r="30" spans="1:8" x14ac:dyDescent="0.2">
      <c r="A30" s="29"/>
      <c r="B30" s="101"/>
      <c r="C30" s="41"/>
      <c r="D30" s="67"/>
      <c r="E30" s="104"/>
      <c r="F30" s="154"/>
      <c r="G30" s="35"/>
    </row>
    <row r="31" spans="1:8" x14ac:dyDescent="0.2">
      <c r="A31" s="29"/>
      <c r="B31" s="101"/>
      <c r="C31" s="41"/>
      <c r="D31" s="136" t="s">
        <v>152</v>
      </c>
      <c r="E31" s="104"/>
      <c r="F31" s="154"/>
      <c r="G31" s="35"/>
    </row>
    <row r="32" spans="1:8" x14ac:dyDescent="0.2">
      <c r="A32" s="29"/>
      <c r="B32" s="101"/>
      <c r="C32" s="41"/>
      <c r="D32" s="136"/>
      <c r="E32" s="104"/>
      <c r="F32" s="154"/>
      <c r="G32" s="35"/>
    </row>
    <row r="33" spans="1:7" x14ac:dyDescent="0.2">
      <c r="A33" s="29"/>
      <c r="B33" s="101"/>
      <c r="C33" s="41"/>
      <c r="D33" s="62"/>
      <c r="E33" s="104"/>
      <c r="F33" s="154"/>
      <c r="G33" s="35"/>
    </row>
    <row r="34" spans="1:7" x14ac:dyDescent="0.2">
      <c r="A34" s="29"/>
      <c r="B34" s="101"/>
      <c r="C34" s="41"/>
      <c r="D34" s="67"/>
      <c r="E34" s="104"/>
      <c r="F34" s="154"/>
      <c r="G34" s="35"/>
    </row>
    <row r="35" spans="1:7" x14ac:dyDescent="0.2">
      <c r="A35" s="29"/>
      <c r="B35" s="101"/>
      <c r="C35" s="41"/>
      <c r="D35" s="159"/>
      <c r="E35" s="104"/>
      <c r="F35" s="154"/>
      <c r="G35" s="35"/>
    </row>
    <row r="36" spans="1:7" x14ac:dyDescent="0.2">
      <c r="A36" s="29"/>
      <c r="B36" s="101"/>
      <c r="C36" s="41"/>
      <c r="D36" s="160"/>
      <c r="E36" s="108"/>
      <c r="F36" s="128"/>
      <c r="G36" s="35"/>
    </row>
    <row r="37" spans="1:7" x14ac:dyDescent="0.2">
      <c r="A37" s="29"/>
      <c r="B37" s="101"/>
      <c r="C37" s="41"/>
      <c r="D37" s="136"/>
      <c r="E37" s="153"/>
      <c r="F37" s="128"/>
      <c r="G37" s="35"/>
    </row>
    <row r="38" spans="1:7" x14ac:dyDescent="0.2">
      <c r="A38" s="29"/>
      <c r="B38" s="101"/>
      <c r="C38" s="41"/>
      <c r="D38" s="136"/>
      <c r="E38" s="153"/>
      <c r="F38" s="128"/>
      <c r="G38" s="35"/>
    </row>
    <row r="39" spans="1:7" x14ac:dyDescent="0.2">
      <c r="A39" s="29"/>
      <c r="B39" s="101"/>
      <c r="C39" s="41"/>
      <c r="D39" s="136"/>
      <c r="E39" s="153"/>
      <c r="F39" s="128"/>
      <c r="G39" s="35"/>
    </row>
    <row r="40" spans="1:7" x14ac:dyDescent="0.2">
      <c r="A40" s="29"/>
      <c r="B40" s="101"/>
      <c r="C40" s="41"/>
      <c r="D40" s="136"/>
      <c r="E40" s="102"/>
      <c r="F40" s="128"/>
      <c r="G40" s="35"/>
    </row>
    <row r="41" spans="1:7" x14ac:dyDescent="0.2">
      <c r="A41" s="29"/>
      <c r="B41" s="101"/>
      <c r="C41" s="31"/>
      <c r="D41" s="67"/>
      <c r="E41" s="131"/>
      <c r="F41" s="117"/>
      <c r="G41" s="35"/>
    </row>
    <row r="42" spans="1:7" x14ac:dyDescent="0.2">
      <c r="A42" s="29"/>
      <c r="B42" s="101"/>
      <c r="C42" s="41"/>
      <c r="D42" s="118"/>
      <c r="E42" s="108"/>
      <c r="F42" s="149"/>
      <c r="G42" s="35"/>
    </row>
    <row r="43" spans="1:7" x14ac:dyDescent="0.2">
      <c r="A43" s="29"/>
      <c r="B43" s="101"/>
      <c r="C43" s="41"/>
      <c r="D43" s="144"/>
      <c r="E43" s="108"/>
      <c r="F43" s="149"/>
      <c r="G43" s="35"/>
    </row>
    <row r="44" spans="1:7" ht="13.5" thickBot="1" x14ac:dyDescent="0.25">
      <c r="A44" s="45"/>
      <c r="B44" s="132"/>
      <c r="C44" s="115"/>
      <c r="D44" s="115"/>
      <c r="E44" s="132"/>
      <c r="F44" s="49" t="s">
        <v>15</v>
      </c>
      <c r="G44" s="50">
        <f>SUM(G12:G43)</f>
        <v>36000</v>
      </c>
    </row>
    <row r="45" spans="1:7" ht="13.5" thickTop="1" x14ac:dyDescent="0.2">
      <c r="A45" s="1149" t="s">
        <v>784</v>
      </c>
      <c r="B45" s="1150"/>
      <c r="C45" s="1150"/>
      <c r="D45" s="1150"/>
      <c r="E45" s="1150"/>
      <c r="F45" s="1150"/>
      <c r="G45" s="1151"/>
    </row>
    <row r="46" spans="1:7" ht="13.5" thickBot="1" x14ac:dyDescent="0.25">
      <c r="A46" s="52"/>
      <c r="B46" s="103"/>
      <c r="C46" s="355" t="s">
        <v>1537</v>
      </c>
      <c r="D46" s="54"/>
      <c r="E46" s="103"/>
      <c r="F46" s="55"/>
      <c r="G46" s="56"/>
    </row>
    <row r="47" spans="1:7" ht="13.5" thickTop="1" x14ac:dyDescent="0.2">
      <c r="A47" s="1130"/>
      <c r="B47" s="1131"/>
      <c r="C47" s="1131"/>
      <c r="D47" s="57" t="s">
        <v>11</v>
      </c>
      <c r="E47" s="1132" t="s">
        <v>12</v>
      </c>
      <c r="F47" s="1132"/>
      <c r="G47" s="1133"/>
    </row>
    <row r="48" spans="1:7" x14ac:dyDescent="0.2">
      <c r="A48" s="1134" t="s">
        <v>17</v>
      </c>
      <c r="B48" s="1135"/>
      <c r="C48" s="1135"/>
      <c r="D48" s="39"/>
      <c r="E48" s="1136"/>
      <c r="F48" s="1137"/>
      <c r="G48" s="1138"/>
    </row>
    <row r="49" spans="1:16" x14ac:dyDescent="0.2">
      <c r="A49" s="1134" t="s">
        <v>38</v>
      </c>
      <c r="B49" s="1135"/>
      <c r="C49" s="1135"/>
      <c r="D49" s="58" t="s">
        <v>493</v>
      </c>
      <c r="E49" s="1139" t="s">
        <v>142</v>
      </c>
      <c r="F49" s="1139"/>
      <c r="G49" s="1140"/>
    </row>
    <row r="50" spans="1:16" ht="13.5" thickBot="1" x14ac:dyDescent="0.25">
      <c r="A50" s="1141" t="s">
        <v>39</v>
      </c>
      <c r="B50" s="1142"/>
      <c r="C50" s="1142"/>
      <c r="D50" s="59" t="s">
        <v>494</v>
      </c>
      <c r="E50" s="1143" t="s">
        <v>0</v>
      </c>
      <c r="F50" s="1143"/>
      <c r="G50" s="1144"/>
    </row>
    <row r="51" spans="1:16" ht="16.5" x14ac:dyDescent="0.25">
      <c r="A51" s="1152" t="s">
        <v>29</v>
      </c>
      <c r="B51" s="1153"/>
      <c r="C51" s="1153"/>
      <c r="D51" s="1153"/>
      <c r="E51" s="1153"/>
      <c r="F51" s="1153"/>
      <c r="G51" s="1154"/>
      <c r="J51" s="1152" t="s">
        <v>29</v>
      </c>
      <c r="K51" s="1153"/>
      <c r="L51" s="1153"/>
      <c r="M51" s="1153"/>
      <c r="N51" s="1153"/>
      <c r="O51" s="1153"/>
      <c r="P51" s="1154"/>
    </row>
    <row r="52" spans="1:16" x14ac:dyDescent="0.2">
      <c r="A52" s="1155" t="s">
        <v>48</v>
      </c>
      <c r="B52" s="1156"/>
      <c r="C52" s="1156"/>
      <c r="D52" s="1156"/>
      <c r="E52" s="1156"/>
      <c r="F52" s="1156"/>
      <c r="G52" s="1157"/>
      <c r="J52" s="1155" t="s">
        <v>48</v>
      </c>
      <c r="K52" s="1156"/>
      <c r="L52" s="1156"/>
      <c r="M52" s="1156"/>
      <c r="N52" s="1156"/>
      <c r="O52" s="1156"/>
      <c r="P52" s="1157"/>
    </row>
    <row r="53" spans="1:16" x14ac:dyDescent="0.2">
      <c r="A53" s="1158" t="s">
        <v>49</v>
      </c>
      <c r="B53" s="1159"/>
      <c r="C53" s="1159"/>
      <c r="D53" s="1159"/>
      <c r="E53" s="1159"/>
      <c r="F53" s="1159"/>
      <c r="G53" s="1160"/>
      <c r="J53" s="1158" t="s">
        <v>49</v>
      </c>
      <c r="K53" s="1159"/>
      <c r="L53" s="1159"/>
      <c r="M53" s="1159"/>
      <c r="N53" s="1159"/>
      <c r="O53" s="1159"/>
      <c r="P53" s="1160"/>
    </row>
    <row r="54" spans="1:16" x14ac:dyDescent="0.2">
      <c r="A54" s="6"/>
      <c r="B54" s="99"/>
      <c r="C54" s="8"/>
      <c r="D54" s="9"/>
      <c r="E54" s="99"/>
      <c r="F54" s="10"/>
      <c r="G54" s="11" t="s">
        <v>20</v>
      </c>
      <c r="J54" s="6"/>
      <c r="K54" s="99"/>
      <c r="L54" s="8"/>
      <c r="M54" s="9"/>
      <c r="N54" s="99"/>
      <c r="O54" s="10"/>
      <c r="P54" s="11" t="s">
        <v>20</v>
      </c>
    </row>
    <row r="55" spans="1:16" x14ac:dyDescent="0.2">
      <c r="A55" s="12" t="s">
        <v>1</v>
      </c>
      <c r="B55" s="13"/>
      <c r="C55" s="14" t="s">
        <v>496</v>
      </c>
      <c r="D55" s="13"/>
      <c r="E55" s="343" t="s">
        <v>790</v>
      </c>
      <c r="F55" s="98"/>
      <c r="G55" s="344" t="s">
        <v>779</v>
      </c>
      <c r="J55" s="12" t="s">
        <v>1</v>
      </c>
      <c r="K55" s="13"/>
      <c r="L55" s="14" t="s">
        <v>496</v>
      </c>
      <c r="M55" s="13"/>
      <c r="N55" s="343" t="s">
        <v>790</v>
      </c>
      <c r="O55" s="98"/>
      <c r="P55" s="344" t="s">
        <v>779</v>
      </c>
    </row>
    <row r="56" spans="1:16" x14ac:dyDescent="0.2">
      <c r="A56" s="17" t="s">
        <v>8</v>
      </c>
      <c r="B56" s="100"/>
      <c r="C56" s="19"/>
      <c r="D56" s="4"/>
      <c r="E56" s="1145"/>
      <c r="F56" s="1146"/>
      <c r="G56" s="20"/>
      <c r="J56" s="17" t="s">
        <v>8</v>
      </c>
      <c r="K56" s="100"/>
      <c r="L56" s="19"/>
      <c r="M56" s="4"/>
      <c r="N56" s="1145"/>
      <c r="O56" s="1146"/>
      <c r="P56" s="20"/>
    </row>
    <row r="57" spans="1:16" x14ac:dyDescent="0.2">
      <c r="A57" s="21" t="s">
        <v>37</v>
      </c>
      <c r="B57" s="22"/>
      <c r="C57" s="22"/>
      <c r="D57" s="22"/>
      <c r="E57" s="23" t="s">
        <v>46</v>
      </c>
      <c r="F57" s="24"/>
      <c r="G57" s="20" t="s">
        <v>50</v>
      </c>
      <c r="J57" s="21" t="s">
        <v>37</v>
      </c>
      <c r="K57" s="22"/>
      <c r="L57" s="22"/>
      <c r="M57" s="22"/>
      <c r="N57" s="23" t="s">
        <v>46</v>
      </c>
      <c r="O57" s="24"/>
      <c r="P57" s="20" t="s">
        <v>50</v>
      </c>
    </row>
    <row r="58" spans="1:16" x14ac:dyDescent="0.2">
      <c r="A58" s="6"/>
      <c r="B58" s="99"/>
      <c r="C58" s="8"/>
      <c r="D58" s="8"/>
      <c r="E58" s="1147"/>
      <c r="F58" s="1148"/>
      <c r="G58" s="25"/>
      <c r="J58" s="6"/>
      <c r="K58" s="99"/>
      <c r="L58" s="8"/>
      <c r="M58" s="8"/>
      <c r="N58" s="1147"/>
      <c r="O58" s="1148"/>
      <c r="P58" s="25"/>
    </row>
    <row r="59" spans="1:16" ht="26.25" thickBot="1" x14ac:dyDescent="0.25">
      <c r="A59" s="26" t="s">
        <v>47</v>
      </c>
      <c r="B59" s="26" t="s">
        <v>23</v>
      </c>
      <c r="C59" s="28" t="s">
        <v>34</v>
      </c>
      <c r="D59" s="110" t="s">
        <v>53</v>
      </c>
      <c r="E59" s="114" t="s">
        <v>54</v>
      </c>
      <c r="F59" s="111" t="s">
        <v>55</v>
      </c>
      <c r="G59" s="112" t="s">
        <v>35</v>
      </c>
      <c r="J59" s="26" t="s">
        <v>47</v>
      </c>
      <c r="K59" s="26" t="s">
        <v>23</v>
      </c>
      <c r="L59" s="28" t="s">
        <v>34</v>
      </c>
      <c r="M59" s="110" t="s">
        <v>53</v>
      </c>
      <c r="N59" s="114" t="s">
        <v>54</v>
      </c>
      <c r="O59" s="111" t="s">
        <v>55</v>
      </c>
      <c r="P59" s="112" t="s">
        <v>35</v>
      </c>
    </row>
    <row r="60" spans="1:16" ht="13.5" thickTop="1" x14ac:dyDescent="0.2">
      <c r="A60" s="29"/>
      <c r="B60" s="101"/>
      <c r="C60" s="41"/>
      <c r="D60" s="357" t="s">
        <v>549</v>
      </c>
      <c r="E60" s="158"/>
      <c r="F60" s="128"/>
      <c r="G60" s="35"/>
      <c r="J60" s="29"/>
      <c r="K60" s="101"/>
      <c r="L60" s="41"/>
      <c r="M60" s="357" t="s">
        <v>549</v>
      </c>
      <c r="N60" s="158"/>
      <c r="O60" s="128"/>
      <c r="P60" s="35"/>
    </row>
    <row r="61" spans="1:16" x14ac:dyDescent="0.2">
      <c r="A61" s="29"/>
      <c r="B61" s="101"/>
      <c r="C61" s="41"/>
      <c r="D61" s="351" t="s">
        <v>795</v>
      </c>
      <c r="E61" s="108"/>
      <c r="F61" s="128"/>
      <c r="G61" s="35"/>
      <c r="J61" s="29"/>
      <c r="K61" s="101"/>
      <c r="L61" s="41"/>
      <c r="M61" s="351" t="s">
        <v>795</v>
      </c>
      <c r="N61" s="108"/>
      <c r="O61" s="128"/>
      <c r="P61" s="35"/>
    </row>
    <row r="62" spans="1:16" x14ac:dyDescent="0.2">
      <c r="A62" s="29">
        <v>1</v>
      </c>
      <c r="B62" s="101"/>
      <c r="C62" s="352" t="s">
        <v>495</v>
      </c>
      <c r="D62" s="351" t="s">
        <v>1531</v>
      </c>
      <c r="E62" s="108">
        <v>1</v>
      </c>
      <c r="F62" s="149">
        <v>12000</v>
      </c>
      <c r="G62" s="35">
        <f>F62*E62</f>
        <v>12000</v>
      </c>
      <c r="J62" s="29">
        <v>1</v>
      </c>
      <c r="K62" s="101"/>
      <c r="L62" s="352" t="s">
        <v>495</v>
      </c>
      <c r="M62" s="351" t="s">
        <v>785</v>
      </c>
      <c r="N62" s="108">
        <v>1</v>
      </c>
      <c r="O62" s="149">
        <v>4000</v>
      </c>
      <c r="P62" s="35">
        <f>O62*N62</f>
        <v>4000</v>
      </c>
    </row>
    <row r="63" spans="1:16" x14ac:dyDescent="0.2">
      <c r="A63" s="29">
        <v>2</v>
      </c>
      <c r="B63" s="101"/>
      <c r="C63" s="352" t="s">
        <v>495</v>
      </c>
      <c r="D63" s="351" t="s">
        <v>1532</v>
      </c>
      <c r="E63" s="108">
        <v>1</v>
      </c>
      <c r="F63" s="128">
        <v>14000</v>
      </c>
      <c r="G63" s="35">
        <f>F63*E63</f>
        <v>14000</v>
      </c>
      <c r="J63" s="29">
        <v>2</v>
      </c>
      <c r="K63" s="101"/>
      <c r="L63" s="352" t="s">
        <v>495</v>
      </c>
      <c r="M63" s="351" t="s">
        <v>786</v>
      </c>
      <c r="N63" s="108">
        <v>1</v>
      </c>
      <c r="O63" s="128">
        <v>7250</v>
      </c>
      <c r="P63" s="35">
        <f>O63*N63</f>
        <v>7250</v>
      </c>
    </row>
    <row r="64" spans="1:16" x14ac:dyDescent="0.2">
      <c r="A64" s="29"/>
      <c r="B64" s="105"/>
      <c r="C64" s="352"/>
      <c r="D64" s="357"/>
      <c r="E64" s="102"/>
      <c r="F64" s="128"/>
      <c r="G64" s="35"/>
      <c r="J64" s="29"/>
      <c r="K64" s="105"/>
      <c r="L64" s="352"/>
      <c r="M64" s="357"/>
      <c r="N64" s="102"/>
      <c r="O64" s="128"/>
      <c r="P64" s="35"/>
    </row>
    <row r="65" spans="1:16" x14ac:dyDescent="0.2">
      <c r="A65" s="29"/>
      <c r="B65" s="105"/>
      <c r="C65" s="41"/>
      <c r="D65" s="357"/>
      <c r="E65" s="102"/>
      <c r="F65" s="128"/>
      <c r="G65" s="35"/>
      <c r="J65" s="29"/>
      <c r="K65" s="105"/>
      <c r="L65" s="41"/>
      <c r="M65" s="357"/>
      <c r="N65" s="102"/>
      <c r="O65" s="128"/>
      <c r="P65" s="35"/>
    </row>
    <row r="66" spans="1:16" x14ac:dyDescent="0.2">
      <c r="A66" s="29"/>
      <c r="B66" s="151"/>
      <c r="C66" s="366"/>
      <c r="D66" s="357"/>
      <c r="E66" s="108"/>
      <c r="F66" s="150"/>
      <c r="G66" s="35"/>
      <c r="J66" s="29"/>
      <c r="K66" s="151"/>
      <c r="L66" s="366"/>
      <c r="M66" s="357"/>
      <c r="N66" s="108"/>
      <c r="O66" s="150"/>
      <c r="P66" s="35"/>
    </row>
    <row r="67" spans="1:16" x14ac:dyDescent="0.2">
      <c r="A67" s="29"/>
      <c r="B67" s="151"/>
      <c r="C67" s="119"/>
      <c r="D67" s="364"/>
      <c r="E67" s="108"/>
      <c r="F67" s="150"/>
      <c r="G67" s="35"/>
      <c r="J67" s="29"/>
      <c r="K67" s="151"/>
      <c r="L67" s="119"/>
      <c r="M67" s="364"/>
      <c r="N67" s="108"/>
      <c r="O67" s="150"/>
      <c r="P67" s="35"/>
    </row>
    <row r="68" spans="1:16" x14ac:dyDescent="0.2">
      <c r="A68" s="29"/>
      <c r="B68" s="101"/>
      <c r="C68" s="41"/>
      <c r="D68" s="144"/>
      <c r="E68" s="104"/>
      <c r="F68" s="128"/>
      <c r="G68" s="35"/>
      <c r="J68" s="29"/>
      <c r="K68" s="101"/>
      <c r="L68" s="41"/>
      <c r="M68" s="144"/>
      <c r="N68" s="104"/>
      <c r="O68" s="128"/>
      <c r="P68" s="35"/>
    </row>
    <row r="69" spans="1:16" x14ac:dyDescent="0.2">
      <c r="A69" s="29"/>
      <c r="B69" s="106"/>
      <c r="C69" s="41"/>
      <c r="D69" s="129"/>
      <c r="E69" s="104"/>
      <c r="F69" s="128"/>
      <c r="G69" s="35"/>
      <c r="J69" s="29"/>
      <c r="K69" s="106"/>
      <c r="L69" s="41"/>
      <c r="M69" s="129"/>
      <c r="N69" s="104"/>
      <c r="O69" s="128"/>
      <c r="P69" s="35"/>
    </row>
    <row r="70" spans="1:16" x14ac:dyDescent="0.2">
      <c r="A70" s="29"/>
      <c r="B70" s="105"/>
      <c r="C70" s="41"/>
      <c r="D70" s="129"/>
      <c r="E70" s="108"/>
      <c r="F70" s="152"/>
      <c r="G70" s="35"/>
      <c r="J70" s="29"/>
      <c r="K70" s="105"/>
      <c r="L70" s="41"/>
      <c r="M70" s="129"/>
      <c r="N70" s="108"/>
      <c r="O70" s="152"/>
      <c r="P70" s="35"/>
    </row>
    <row r="71" spans="1:16" x14ac:dyDescent="0.2">
      <c r="A71" s="29"/>
      <c r="B71" s="107"/>
      <c r="C71" s="41"/>
      <c r="D71" s="129"/>
      <c r="E71" s="153"/>
      <c r="F71" s="128"/>
      <c r="G71" s="35"/>
      <c r="J71" s="29"/>
      <c r="K71" s="107"/>
      <c r="L71" s="41"/>
      <c r="M71" s="129"/>
      <c r="N71" s="153"/>
      <c r="O71" s="128"/>
      <c r="P71" s="35"/>
    </row>
    <row r="72" spans="1:16" x14ac:dyDescent="0.2">
      <c r="A72" s="29"/>
      <c r="B72" s="107"/>
      <c r="C72" s="41"/>
      <c r="D72" s="136"/>
      <c r="E72" s="153"/>
      <c r="F72" s="128"/>
      <c r="G72" s="35"/>
      <c r="J72" s="29"/>
      <c r="K72" s="107"/>
      <c r="L72" s="41"/>
      <c r="M72" s="136"/>
      <c r="N72" s="153"/>
      <c r="O72" s="128"/>
      <c r="P72" s="35"/>
    </row>
    <row r="73" spans="1:16" x14ac:dyDescent="0.2">
      <c r="A73" s="29"/>
      <c r="B73" s="101"/>
      <c r="C73" s="41"/>
      <c r="D73" s="136"/>
      <c r="E73" s="108"/>
      <c r="F73" s="128"/>
      <c r="G73" s="35"/>
      <c r="J73" s="29"/>
      <c r="K73" s="101"/>
      <c r="L73" s="41"/>
      <c r="M73" s="136"/>
      <c r="N73" s="108"/>
      <c r="O73" s="128"/>
      <c r="P73" s="35"/>
    </row>
    <row r="74" spans="1:16" x14ac:dyDescent="0.2">
      <c r="A74" s="29"/>
      <c r="B74" s="101"/>
      <c r="C74" s="41"/>
      <c r="D74" s="136"/>
      <c r="E74" s="153"/>
      <c r="F74" s="128"/>
      <c r="G74" s="35"/>
      <c r="J74" s="29"/>
      <c r="K74" s="101"/>
      <c r="L74" s="41"/>
      <c r="M74" s="136"/>
      <c r="N74" s="153"/>
      <c r="O74" s="128"/>
      <c r="P74" s="35"/>
    </row>
    <row r="75" spans="1:16" x14ac:dyDescent="0.2">
      <c r="A75" s="29"/>
      <c r="B75" s="106"/>
      <c r="C75" s="41"/>
      <c r="D75" s="144"/>
      <c r="E75" s="104"/>
      <c r="F75" s="154"/>
      <c r="G75" s="35"/>
      <c r="J75" s="29"/>
      <c r="K75" s="106"/>
      <c r="L75" s="41"/>
      <c r="M75" s="144"/>
      <c r="N75" s="104"/>
      <c r="O75" s="154"/>
      <c r="P75" s="35"/>
    </row>
    <row r="76" spans="1:16" x14ac:dyDescent="0.2">
      <c r="A76" s="29"/>
      <c r="B76" s="105"/>
      <c r="C76" s="41"/>
      <c r="D76" s="130"/>
      <c r="E76" s="104"/>
      <c r="F76" s="154"/>
      <c r="G76" s="35"/>
      <c r="J76" s="29"/>
      <c r="K76" s="105"/>
      <c r="L76" s="41"/>
      <c r="M76" s="130"/>
      <c r="N76" s="104"/>
      <c r="O76" s="154"/>
      <c r="P76" s="35"/>
    </row>
    <row r="77" spans="1:16" x14ac:dyDescent="0.2">
      <c r="A77" s="29"/>
      <c r="B77" s="105"/>
      <c r="C77" s="41"/>
      <c r="D77" s="67"/>
      <c r="E77" s="104"/>
      <c r="F77" s="154"/>
      <c r="G77" s="35"/>
      <c r="J77" s="29"/>
      <c r="K77" s="105"/>
      <c r="L77" s="41"/>
      <c r="M77" s="67"/>
      <c r="N77" s="104"/>
      <c r="O77" s="154"/>
      <c r="P77" s="35"/>
    </row>
    <row r="78" spans="1:16" x14ac:dyDescent="0.2">
      <c r="A78" s="29"/>
      <c r="B78" s="101"/>
      <c r="C78" s="41"/>
      <c r="D78" s="67"/>
      <c r="E78" s="104"/>
      <c r="F78" s="154"/>
      <c r="G78" s="35"/>
      <c r="J78" s="29"/>
      <c r="K78" s="101"/>
      <c r="L78" s="41"/>
      <c r="M78" s="67"/>
      <c r="N78" s="104"/>
      <c r="O78" s="154"/>
      <c r="P78" s="35"/>
    </row>
    <row r="79" spans="1:16" x14ac:dyDescent="0.2">
      <c r="A79" s="29"/>
      <c r="B79" s="101"/>
      <c r="C79" s="41"/>
      <c r="D79" s="136" t="s">
        <v>152</v>
      </c>
      <c r="E79" s="104"/>
      <c r="F79" s="154"/>
      <c r="G79" s="35"/>
      <c r="J79" s="29"/>
      <c r="K79" s="101"/>
      <c r="L79" s="41"/>
      <c r="M79" s="136" t="s">
        <v>152</v>
      </c>
      <c r="N79" s="104"/>
      <c r="O79" s="154"/>
      <c r="P79" s="35"/>
    </row>
    <row r="80" spans="1:16" x14ac:dyDescent="0.2">
      <c r="A80" s="29"/>
      <c r="B80" s="101"/>
      <c r="C80" s="41"/>
      <c r="D80" s="136"/>
      <c r="E80" s="104"/>
      <c r="F80" s="154"/>
      <c r="G80" s="35"/>
      <c r="J80" s="29"/>
      <c r="K80" s="101"/>
      <c r="L80" s="41"/>
      <c r="M80" s="136"/>
      <c r="N80" s="104"/>
      <c r="O80" s="154"/>
      <c r="P80" s="35"/>
    </row>
    <row r="81" spans="1:16" x14ac:dyDescent="0.2">
      <c r="A81" s="29"/>
      <c r="B81" s="101"/>
      <c r="C81" s="41"/>
      <c r="D81" s="67"/>
      <c r="E81" s="104"/>
      <c r="F81" s="154"/>
      <c r="G81" s="35"/>
      <c r="J81" s="29"/>
      <c r="K81" s="101"/>
      <c r="L81" s="41"/>
      <c r="M81" s="67"/>
      <c r="N81" s="104"/>
      <c r="O81" s="154"/>
      <c r="P81" s="35"/>
    </row>
    <row r="82" spans="1:16" x14ac:dyDescent="0.2">
      <c r="A82" s="29"/>
      <c r="B82" s="101"/>
      <c r="C82" s="41"/>
      <c r="D82" s="159"/>
      <c r="E82" s="104"/>
      <c r="F82" s="154"/>
      <c r="G82" s="35"/>
      <c r="J82" s="29"/>
      <c r="K82" s="101"/>
      <c r="L82" s="41"/>
      <c r="M82" s="159"/>
      <c r="N82" s="104"/>
      <c r="O82" s="154"/>
      <c r="P82" s="35"/>
    </row>
    <row r="83" spans="1:16" x14ac:dyDescent="0.2">
      <c r="A83" s="29"/>
      <c r="B83" s="101"/>
      <c r="C83" s="41"/>
      <c r="D83" s="160"/>
      <c r="E83" s="108"/>
      <c r="F83" s="128"/>
      <c r="G83" s="35"/>
      <c r="J83" s="29"/>
      <c r="K83" s="101"/>
      <c r="L83" s="41"/>
      <c r="M83" s="160"/>
      <c r="N83" s="108"/>
      <c r="O83" s="128"/>
      <c r="P83" s="35"/>
    </row>
    <row r="84" spans="1:16" x14ac:dyDescent="0.2">
      <c r="A84" s="29"/>
      <c r="B84" s="101"/>
      <c r="C84" s="41"/>
      <c r="D84" s="136"/>
      <c r="E84" s="153"/>
      <c r="F84" s="128"/>
      <c r="G84" s="35"/>
      <c r="J84" s="29"/>
      <c r="K84" s="101"/>
      <c r="L84" s="41"/>
      <c r="M84" s="136"/>
      <c r="N84" s="153"/>
      <c r="O84" s="128"/>
      <c r="P84" s="35"/>
    </row>
    <row r="85" spans="1:16" x14ac:dyDescent="0.2">
      <c r="A85" s="29"/>
      <c r="B85" s="101"/>
      <c r="C85" s="41"/>
      <c r="D85" s="136"/>
      <c r="E85" s="153"/>
      <c r="F85" s="128"/>
      <c r="G85" s="35"/>
      <c r="J85" s="29"/>
      <c r="K85" s="101"/>
      <c r="L85" s="41"/>
      <c r="M85" s="136"/>
      <c r="N85" s="153"/>
      <c r="O85" s="128"/>
      <c r="P85" s="35"/>
    </row>
    <row r="86" spans="1:16" x14ac:dyDescent="0.2">
      <c r="A86" s="29"/>
      <c r="B86" s="101"/>
      <c r="C86" s="41"/>
      <c r="D86" s="136"/>
      <c r="E86" s="153"/>
      <c r="F86" s="128"/>
      <c r="G86" s="35"/>
      <c r="J86" s="29"/>
      <c r="K86" s="101"/>
      <c r="L86" s="41"/>
      <c r="M86" s="136"/>
      <c r="N86" s="153"/>
      <c r="O86" s="128"/>
      <c r="P86" s="35"/>
    </row>
    <row r="87" spans="1:16" x14ac:dyDescent="0.2">
      <c r="A87" s="29"/>
      <c r="B87" s="101"/>
      <c r="C87" s="41"/>
      <c r="D87" s="136"/>
      <c r="E87" s="153"/>
      <c r="F87" s="128"/>
      <c r="G87" s="35"/>
      <c r="J87" s="29"/>
      <c r="K87" s="101"/>
      <c r="L87" s="41"/>
      <c r="M87" s="136"/>
      <c r="N87" s="153"/>
      <c r="O87" s="128"/>
      <c r="P87" s="35"/>
    </row>
    <row r="88" spans="1:16" x14ac:dyDescent="0.2">
      <c r="A88" s="29"/>
      <c r="B88" s="101"/>
      <c r="C88" s="41"/>
      <c r="D88" s="136"/>
      <c r="E88" s="153"/>
      <c r="F88" s="128"/>
      <c r="G88" s="35"/>
      <c r="J88" s="29"/>
      <c r="K88" s="101"/>
      <c r="L88" s="41"/>
      <c r="M88" s="136"/>
      <c r="N88" s="153"/>
      <c r="O88" s="128"/>
      <c r="P88" s="35"/>
    </row>
    <row r="89" spans="1:16" x14ac:dyDescent="0.2">
      <c r="A89" s="29"/>
      <c r="B89" s="101"/>
      <c r="C89" s="41"/>
      <c r="D89" s="136"/>
      <c r="E89" s="102"/>
      <c r="F89" s="128"/>
      <c r="G89" s="35"/>
      <c r="J89" s="29"/>
      <c r="K89" s="101"/>
      <c r="L89" s="41"/>
      <c r="M89" s="136"/>
      <c r="N89" s="102"/>
      <c r="O89" s="128"/>
      <c r="P89" s="35"/>
    </row>
    <row r="90" spans="1:16" x14ac:dyDescent="0.2">
      <c r="A90" s="29"/>
      <c r="B90" s="101"/>
      <c r="C90" s="31"/>
      <c r="D90" s="67"/>
      <c r="E90" s="131"/>
      <c r="F90" s="117"/>
      <c r="G90" s="35"/>
      <c r="J90" s="29"/>
      <c r="K90" s="101"/>
      <c r="L90" s="31"/>
      <c r="M90" s="67"/>
      <c r="N90" s="131"/>
      <c r="O90" s="117"/>
      <c r="P90" s="35"/>
    </row>
    <row r="91" spans="1:16" x14ac:dyDescent="0.2">
      <c r="A91" s="29"/>
      <c r="B91" s="101"/>
      <c r="C91" s="41"/>
      <c r="D91" s="118"/>
      <c r="E91" s="108"/>
      <c r="F91" s="149"/>
      <c r="G91" s="35"/>
      <c r="J91" s="29"/>
      <c r="K91" s="101"/>
      <c r="L91" s="41"/>
      <c r="M91" s="118"/>
      <c r="N91" s="108"/>
      <c r="O91" s="149"/>
      <c r="P91" s="35"/>
    </row>
    <row r="92" spans="1:16" x14ac:dyDescent="0.2">
      <c r="A92" s="29"/>
      <c r="B92" s="101"/>
      <c r="C92" s="41"/>
      <c r="D92" s="144"/>
      <c r="E92" s="108"/>
      <c r="F92" s="149"/>
      <c r="G92" s="35"/>
      <c r="J92" s="29"/>
      <c r="K92" s="101"/>
      <c r="L92" s="41"/>
      <c r="M92" s="144"/>
      <c r="N92" s="108"/>
      <c r="O92" s="149"/>
      <c r="P92" s="35"/>
    </row>
    <row r="93" spans="1:16" ht="13.5" thickBot="1" x14ac:dyDescent="0.25">
      <c r="A93" s="45"/>
      <c r="B93" s="132"/>
      <c r="C93" s="115"/>
      <c r="D93" s="115"/>
      <c r="E93" s="132"/>
      <c r="F93" s="49" t="s">
        <v>15</v>
      </c>
      <c r="G93" s="50">
        <f>SUM(G60:G92)</f>
        <v>26000</v>
      </c>
      <c r="J93" s="45"/>
      <c r="K93" s="132"/>
      <c r="L93" s="115"/>
      <c r="M93" s="115"/>
      <c r="N93" s="132"/>
      <c r="O93" s="49" t="s">
        <v>15</v>
      </c>
      <c r="P93" s="50">
        <f>SUM(P60:P92)</f>
        <v>11250</v>
      </c>
    </row>
    <row r="94" spans="1:16" ht="13.5" thickTop="1" x14ac:dyDescent="0.2">
      <c r="A94" s="1149" t="s">
        <v>784</v>
      </c>
      <c r="B94" s="1150"/>
      <c r="C94" s="1150"/>
      <c r="D94" s="1150"/>
      <c r="E94" s="1150"/>
      <c r="F94" s="1150"/>
      <c r="G94" s="1151"/>
      <c r="J94" s="1149" t="s">
        <v>784</v>
      </c>
      <c r="K94" s="1150"/>
      <c r="L94" s="1150"/>
      <c r="M94" s="1150"/>
      <c r="N94" s="1150"/>
      <c r="O94" s="1150"/>
      <c r="P94" s="1151"/>
    </row>
    <row r="95" spans="1:16" ht="13.5" thickBot="1" x14ac:dyDescent="0.25">
      <c r="A95" s="52"/>
      <c r="B95" s="103"/>
      <c r="C95" s="355" t="s">
        <v>1533</v>
      </c>
      <c r="D95" s="54"/>
      <c r="E95" s="103"/>
      <c r="F95" s="55"/>
      <c r="G95" s="56"/>
      <c r="J95" s="52"/>
      <c r="K95" s="103"/>
      <c r="L95" s="355" t="s">
        <v>787</v>
      </c>
      <c r="M95" s="54"/>
      <c r="N95" s="103"/>
      <c r="O95" s="55"/>
      <c r="P95" s="56"/>
    </row>
    <row r="96" spans="1:16" ht="13.5" thickTop="1" x14ac:dyDescent="0.2">
      <c r="A96" s="1130"/>
      <c r="B96" s="1131"/>
      <c r="C96" s="1131"/>
      <c r="D96" s="57" t="s">
        <v>11</v>
      </c>
      <c r="E96" s="1132" t="s">
        <v>12</v>
      </c>
      <c r="F96" s="1132"/>
      <c r="G96" s="1133"/>
      <c r="J96" s="1130"/>
      <c r="K96" s="1131"/>
      <c r="L96" s="1131"/>
      <c r="M96" s="57" t="s">
        <v>11</v>
      </c>
      <c r="N96" s="1132" t="s">
        <v>12</v>
      </c>
      <c r="O96" s="1132"/>
      <c r="P96" s="1133"/>
    </row>
    <row r="97" spans="1:16" x14ac:dyDescent="0.2">
      <c r="A97" s="1134" t="s">
        <v>17</v>
      </c>
      <c r="B97" s="1135"/>
      <c r="C97" s="1135"/>
      <c r="D97" s="39"/>
      <c r="E97" s="1136"/>
      <c r="F97" s="1137"/>
      <c r="G97" s="1138"/>
      <c r="J97" s="1134" t="s">
        <v>17</v>
      </c>
      <c r="K97" s="1135"/>
      <c r="L97" s="1135"/>
      <c r="M97" s="39"/>
      <c r="N97" s="1136"/>
      <c r="O97" s="1137"/>
      <c r="P97" s="1138"/>
    </row>
    <row r="98" spans="1:16" x14ac:dyDescent="0.2">
      <c r="A98" s="1134" t="s">
        <v>38</v>
      </c>
      <c r="B98" s="1135"/>
      <c r="C98" s="1135"/>
      <c r="D98" s="58" t="s">
        <v>493</v>
      </c>
      <c r="E98" s="1139" t="s">
        <v>142</v>
      </c>
      <c r="F98" s="1139"/>
      <c r="G98" s="1140"/>
      <c r="J98" s="1134" t="s">
        <v>38</v>
      </c>
      <c r="K98" s="1135"/>
      <c r="L98" s="1135"/>
      <c r="M98" s="58" t="s">
        <v>493</v>
      </c>
      <c r="N98" s="1139" t="s">
        <v>142</v>
      </c>
      <c r="O98" s="1139"/>
      <c r="P98" s="1140"/>
    </row>
    <row r="99" spans="1:16" ht="13.5" thickBot="1" x14ac:dyDescent="0.25">
      <c r="A99" s="1141" t="s">
        <v>39</v>
      </c>
      <c r="B99" s="1142"/>
      <c r="C99" s="1142"/>
      <c r="D99" s="59" t="s">
        <v>494</v>
      </c>
      <c r="E99" s="1143" t="s">
        <v>0</v>
      </c>
      <c r="F99" s="1143"/>
      <c r="G99" s="1144"/>
      <c r="J99" s="1141" t="s">
        <v>39</v>
      </c>
      <c r="K99" s="1142"/>
      <c r="L99" s="1142"/>
      <c r="M99" s="59" t="s">
        <v>494</v>
      </c>
      <c r="N99" s="1143" t="s">
        <v>0</v>
      </c>
      <c r="O99" s="1143"/>
      <c r="P99" s="1144"/>
    </row>
    <row r="100" spans="1:16" ht="16.5" x14ac:dyDescent="0.25">
      <c r="A100" s="1152" t="s">
        <v>29</v>
      </c>
      <c r="B100" s="1153"/>
      <c r="C100" s="1153"/>
      <c r="D100" s="1153"/>
      <c r="E100" s="1153"/>
      <c r="F100" s="1153"/>
      <c r="G100" s="1154"/>
    </row>
    <row r="101" spans="1:16" x14ac:dyDescent="0.2">
      <c r="A101" s="1155" t="s">
        <v>48</v>
      </c>
      <c r="B101" s="1156"/>
      <c r="C101" s="1156"/>
      <c r="D101" s="1156"/>
      <c r="E101" s="1156"/>
      <c r="F101" s="1156"/>
      <c r="G101" s="1157"/>
    </row>
    <row r="102" spans="1:16" x14ac:dyDescent="0.2">
      <c r="A102" s="1158" t="s">
        <v>49</v>
      </c>
      <c r="B102" s="1159"/>
      <c r="C102" s="1159"/>
      <c r="D102" s="1159"/>
      <c r="E102" s="1159"/>
      <c r="F102" s="1159"/>
      <c r="G102" s="1160"/>
    </row>
    <row r="103" spans="1:16" x14ac:dyDescent="0.2">
      <c r="A103" s="6"/>
      <c r="B103" s="99"/>
      <c r="C103" s="8"/>
      <c r="D103" s="9"/>
      <c r="E103" s="99"/>
      <c r="F103" s="10"/>
      <c r="G103" s="11" t="s">
        <v>20</v>
      </c>
    </row>
    <row r="104" spans="1:16" x14ac:dyDescent="0.2">
      <c r="A104" s="12" t="s">
        <v>1</v>
      </c>
      <c r="B104" s="13"/>
      <c r="C104" s="14" t="s">
        <v>496</v>
      </c>
      <c r="D104" s="13"/>
      <c r="E104" s="343" t="s">
        <v>791</v>
      </c>
      <c r="F104" s="98"/>
      <c r="G104" s="344" t="s">
        <v>779</v>
      </c>
    </row>
    <row r="105" spans="1:16" x14ac:dyDescent="0.2">
      <c r="A105" s="17" t="s">
        <v>8</v>
      </c>
      <c r="B105" s="100"/>
      <c r="C105" s="19"/>
      <c r="D105" s="4"/>
      <c r="E105" s="1145"/>
      <c r="F105" s="1146"/>
      <c r="G105" s="20"/>
    </row>
    <row r="106" spans="1:16" x14ac:dyDescent="0.2">
      <c r="A106" s="21" t="s">
        <v>37</v>
      </c>
      <c r="B106" s="22"/>
      <c r="C106" s="22"/>
      <c r="D106" s="22"/>
      <c r="E106" s="23" t="s">
        <v>46</v>
      </c>
      <c r="F106" s="24"/>
      <c r="G106" s="20" t="s">
        <v>50</v>
      </c>
    </row>
    <row r="107" spans="1:16" x14ac:dyDescent="0.2">
      <c r="A107" s="6"/>
      <c r="B107" s="99"/>
      <c r="C107" s="8"/>
      <c r="D107" s="8"/>
      <c r="E107" s="1147"/>
      <c r="F107" s="1148"/>
      <c r="G107" s="25"/>
    </row>
    <row r="108" spans="1:16" ht="26.25" thickBot="1" x14ac:dyDescent="0.25">
      <c r="A108" s="26" t="s">
        <v>47</v>
      </c>
      <c r="B108" s="26" t="s">
        <v>23</v>
      </c>
      <c r="C108" s="28" t="s">
        <v>34</v>
      </c>
      <c r="D108" s="110" t="s">
        <v>53</v>
      </c>
      <c r="E108" s="114" t="s">
        <v>54</v>
      </c>
      <c r="F108" s="111" t="s">
        <v>55</v>
      </c>
      <c r="G108" s="112" t="s">
        <v>35</v>
      </c>
    </row>
    <row r="109" spans="1:16" ht="13.5" thickTop="1" x14ac:dyDescent="0.2">
      <c r="A109" s="29"/>
      <c r="B109" s="101"/>
      <c r="C109" s="41"/>
      <c r="D109" s="357" t="s">
        <v>549</v>
      </c>
      <c r="E109" s="158"/>
      <c r="F109" s="128"/>
      <c r="G109" s="35"/>
    </row>
    <row r="110" spans="1:16" x14ac:dyDescent="0.2">
      <c r="A110" s="29"/>
      <c r="B110" s="101"/>
      <c r="C110" s="41"/>
      <c r="D110" s="351" t="s">
        <v>795</v>
      </c>
      <c r="E110" s="108"/>
      <c r="F110" s="128"/>
      <c r="G110" s="35"/>
    </row>
    <row r="111" spans="1:16" x14ac:dyDescent="0.2">
      <c r="A111" s="29">
        <v>1</v>
      </c>
      <c r="B111" s="101"/>
      <c r="C111" s="352" t="s">
        <v>495</v>
      </c>
      <c r="D111" s="351" t="s">
        <v>788</v>
      </c>
      <c r="E111" s="108">
        <v>2</v>
      </c>
      <c r="F111" s="149">
        <v>8850</v>
      </c>
      <c r="G111" s="35">
        <f>F111*E111</f>
        <v>17700</v>
      </c>
    </row>
    <row r="112" spans="1:16" x14ac:dyDescent="0.2">
      <c r="A112" s="29"/>
      <c r="B112" s="101"/>
      <c r="C112" s="352"/>
      <c r="D112" s="351"/>
      <c r="E112" s="108"/>
      <c r="F112" s="128"/>
      <c r="G112" s="35"/>
    </row>
    <row r="113" spans="1:7" x14ac:dyDescent="0.2">
      <c r="A113" s="29"/>
      <c r="B113" s="105"/>
      <c r="C113" s="352"/>
      <c r="D113" s="357"/>
      <c r="E113" s="102"/>
      <c r="F113" s="128"/>
      <c r="G113" s="35"/>
    </row>
    <row r="114" spans="1:7" x14ac:dyDescent="0.2">
      <c r="A114" s="29"/>
      <c r="B114" s="105"/>
      <c r="C114" s="41"/>
      <c r="D114" s="357"/>
      <c r="E114" s="102"/>
      <c r="F114" s="128"/>
      <c r="G114" s="35"/>
    </row>
    <row r="115" spans="1:7" x14ac:dyDescent="0.2">
      <c r="A115" s="29"/>
      <c r="B115" s="151"/>
      <c r="C115" s="366"/>
      <c r="D115" s="357"/>
      <c r="E115" s="108"/>
      <c r="F115" s="150"/>
      <c r="G115" s="35"/>
    </row>
    <row r="116" spans="1:7" x14ac:dyDescent="0.2">
      <c r="A116" s="29"/>
      <c r="B116" s="151"/>
      <c r="C116" s="119"/>
      <c r="D116" s="364"/>
      <c r="E116" s="108"/>
      <c r="F116" s="150"/>
      <c r="G116" s="35"/>
    </row>
    <row r="117" spans="1:7" x14ac:dyDescent="0.2">
      <c r="A117" s="29"/>
      <c r="B117" s="101"/>
      <c r="C117" s="41"/>
      <c r="D117" s="144"/>
      <c r="E117" s="104"/>
      <c r="F117" s="384" t="s">
        <v>152</v>
      </c>
      <c r="G117" s="35"/>
    </row>
    <row r="118" spans="1:7" x14ac:dyDescent="0.2">
      <c r="A118" s="29"/>
      <c r="B118" s="106"/>
      <c r="C118" s="41"/>
      <c r="D118" s="129"/>
      <c r="E118" s="104"/>
      <c r="F118" s="128"/>
      <c r="G118" s="35"/>
    </row>
    <row r="119" spans="1:7" x14ac:dyDescent="0.2">
      <c r="A119" s="29"/>
      <c r="B119" s="105"/>
      <c r="C119" s="41"/>
      <c r="D119" s="129"/>
      <c r="E119" s="108"/>
      <c r="F119" s="152"/>
      <c r="G119" s="35"/>
    </row>
    <row r="120" spans="1:7" x14ac:dyDescent="0.2">
      <c r="A120" s="29"/>
      <c r="B120" s="107"/>
      <c r="C120" s="41"/>
      <c r="D120" s="129"/>
      <c r="E120" s="153"/>
      <c r="F120" s="128"/>
      <c r="G120" s="35"/>
    </row>
    <row r="121" spans="1:7" x14ac:dyDescent="0.2">
      <c r="A121" s="29"/>
      <c r="B121" s="107"/>
      <c r="C121" s="41"/>
      <c r="D121" s="136"/>
      <c r="E121" s="153"/>
      <c r="F121" s="128"/>
      <c r="G121" s="35"/>
    </row>
    <row r="122" spans="1:7" x14ac:dyDescent="0.2">
      <c r="A122" s="29"/>
      <c r="B122" s="101"/>
      <c r="C122" s="41"/>
      <c r="D122" s="136"/>
      <c r="E122" s="108"/>
      <c r="F122" s="128"/>
      <c r="G122" s="35"/>
    </row>
    <row r="123" spans="1:7" x14ac:dyDescent="0.2">
      <c r="A123" s="29"/>
      <c r="B123" s="101"/>
      <c r="C123" s="41"/>
      <c r="D123" s="136"/>
      <c r="E123" s="153"/>
      <c r="F123" s="128"/>
      <c r="G123" s="35"/>
    </row>
    <row r="124" spans="1:7" x14ac:dyDescent="0.2">
      <c r="A124" s="29"/>
      <c r="B124" s="106"/>
      <c r="C124" s="41"/>
      <c r="D124" s="144"/>
      <c r="E124" s="104"/>
      <c r="F124" s="154"/>
      <c r="G124" s="35"/>
    </row>
    <row r="125" spans="1:7" x14ac:dyDescent="0.2">
      <c r="A125" s="29"/>
      <c r="B125" s="105"/>
      <c r="C125" s="41"/>
      <c r="D125" s="130"/>
      <c r="E125" s="104"/>
      <c r="F125" s="154"/>
      <c r="G125" s="35"/>
    </row>
    <row r="126" spans="1:7" x14ac:dyDescent="0.2">
      <c r="A126" s="29"/>
      <c r="B126" s="105"/>
      <c r="C126" s="41"/>
      <c r="D126" s="67"/>
      <c r="E126" s="104"/>
      <c r="F126" s="154"/>
      <c r="G126" s="35"/>
    </row>
    <row r="127" spans="1:7" x14ac:dyDescent="0.2">
      <c r="A127" s="29"/>
      <c r="B127" s="101"/>
      <c r="C127" s="41"/>
      <c r="D127" s="67"/>
      <c r="E127" s="104"/>
      <c r="F127" s="154"/>
      <c r="G127" s="35"/>
    </row>
    <row r="128" spans="1:7" x14ac:dyDescent="0.2">
      <c r="A128" s="29"/>
      <c r="B128" s="101"/>
      <c r="C128" s="41"/>
      <c r="D128" s="136" t="s">
        <v>152</v>
      </c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62"/>
      <c r="E130" s="104"/>
      <c r="F130" s="154"/>
      <c r="G130" s="35"/>
    </row>
    <row r="131" spans="1:7" x14ac:dyDescent="0.2">
      <c r="A131" s="29"/>
      <c r="B131" s="101"/>
      <c r="C131" s="41"/>
      <c r="D131" s="67"/>
      <c r="E131" s="104"/>
      <c r="F131" s="154"/>
      <c r="G131" s="35"/>
    </row>
    <row r="132" spans="1:7" x14ac:dyDescent="0.2">
      <c r="A132" s="29"/>
      <c r="B132" s="101"/>
      <c r="C132" s="41"/>
      <c r="D132" s="159"/>
      <c r="E132" s="104"/>
      <c r="F132" s="154"/>
      <c r="G132" s="35"/>
    </row>
    <row r="133" spans="1:7" x14ac:dyDescent="0.2">
      <c r="A133" s="29"/>
      <c r="B133" s="101"/>
      <c r="C133" s="41"/>
      <c r="D133" s="160"/>
      <c r="E133" s="108"/>
      <c r="F133" s="128"/>
      <c r="G133" s="35"/>
    </row>
    <row r="134" spans="1:7" x14ac:dyDescent="0.2">
      <c r="A134" s="29"/>
      <c r="B134" s="101"/>
      <c r="C134" s="41"/>
      <c r="D134" s="136"/>
      <c r="E134" s="153"/>
      <c r="F134" s="128"/>
      <c r="G134" s="35"/>
    </row>
    <row r="135" spans="1:7" x14ac:dyDescent="0.2">
      <c r="A135" s="29"/>
      <c r="B135" s="101"/>
      <c r="C135" s="41"/>
      <c r="D135" s="136"/>
      <c r="E135" s="153"/>
      <c r="F135" s="128"/>
      <c r="G135" s="35"/>
    </row>
    <row r="136" spans="1:7" x14ac:dyDescent="0.2">
      <c r="A136" s="29"/>
      <c r="B136" s="101"/>
      <c r="C136" s="41"/>
      <c r="D136" s="136"/>
      <c r="E136" s="153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53"/>
      <c r="F138" s="128"/>
      <c r="G138" s="35"/>
    </row>
    <row r="139" spans="1:7" x14ac:dyDescent="0.2">
      <c r="A139" s="29"/>
      <c r="B139" s="101"/>
      <c r="C139" s="41"/>
      <c r="D139" s="136"/>
      <c r="E139" s="102"/>
      <c r="F139" s="128"/>
      <c r="G139" s="35"/>
    </row>
    <row r="140" spans="1:7" x14ac:dyDescent="0.2">
      <c r="A140" s="29"/>
      <c r="B140" s="101"/>
      <c r="C140" s="31"/>
      <c r="D140" s="67"/>
      <c r="E140" s="131"/>
      <c r="F140" s="117"/>
      <c r="G140" s="35"/>
    </row>
    <row r="141" spans="1:7" x14ac:dyDescent="0.2">
      <c r="A141" s="29"/>
      <c r="B141" s="101"/>
      <c r="C141" s="41"/>
      <c r="D141" s="118"/>
      <c r="E141" s="108"/>
      <c r="F141" s="149"/>
      <c r="G141" s="35"/>
    </row>
    <row r="142" spans="1:7" x14ac:dyDescent="0.2">
      <c r="A142" s="29"/>
      <c r="B142" s="101"/>
      <c r="C142" s="41"/>
      <c r="D142" s="144"/>
      <c r="E142" s="108"/>
      <c r="F142" s="149"/>
      <c r="G142" s="35"/>
    </row>
    <row r="143" spans="1:7" ht="13.5" thickBot="1" x14ac:dyDescent="0.25">
      <c r="A143" s="45"/>
      <c r="B143" s="132"/>
      <c r="C143" s="115"/>
      <c r="D143" s="115"/>
      <c r="E143" s="132"/>
      <c r="F143" s="49" t="s">
        <v>15</v>
      </c>
      <c r="G143" s="50">
        <f>SUM(G109:G142)</f>
        <v>17700</v>
      </c>
    </row>
    <row r="144" spans="1:7" ht="13.5" thickTop="1" x14ac:dyDescent="0.2">
      <c r="A144" s="1149" t="s">
        <v>784</v>
      </c>
      <c r="B144" s="1150"/>
      <c r="C144" s="1150"/>
      <c r="D144" s="1150"/>
      <c r="E144" s="1150"/>
      <c r="F144" s="1150"/>
      <c r="G144" s="1151"/>
    </row>
    <row r="145" spans="1:7" ht="13.5" thickBot="1" x14ac:dyDescent="0.25">
      <c r="A145" s="52"/>
      <c r="B145" s="103"/>
      <c r="C145" s="355" t="s">
        <v>1533</v>
      </c>
      <c r="D145" s="54"/>
      <c r="E145" s="103"/>
      <c r="F145" s="55"/>
      <c r="G145" s="56"/>
    </row>
    <row r="146" spans="1:7" ht="13.5" thickTop="1" x14ac:dyDescent="0.2">
      <c r="A146" s="1130"/>
      <c r="B146" s="1131"/>
      <c r="C146" s="1131"/>
      <c r="D146" s="57" t="s">
        <v>11</v>
      </c>
      <c r="E146" s="1132" t="s">
        <v>12</v>
      </c>
      <c r="F146" s="1132"/>
      <c r="G146" s="1133"/>
    </row>
    <row r="147" spans="1:7" x14ac:dyDescent="0.2">
      <c r="A147" s="1134" t="s">
        <v>17</v>
      </c>
      <c r="B147" s="1135"/>
      <c r="C147" s="1135"/>
      <c r="D147" s="39"/>
      <c r="E147" s="1136"/>
      <c r="F147" s="1137"/>
      <c r="G147" s="1138"/>
    </row>
    <row r="148" spans="1:7" x14ac:dyDescent="0.2">
      <c r="A148" s="1134" t="s">
        <v>38</v>
      </c>
      <c r="B148" s="1135"/>
      <c r="C148" s="1135"/>
      <c r="D148" s="58" t="s">
        <v>493</v>
      </c>
      <c r="E148" s="1139" t="s">
        <v>142</v>
      </c>
      <c r="F148" s="1139"/>
      <c r="G148" s="1140"/>
    </row>
    <row r="149" spans="1:7" ht="13.5" thickBot="1" x14ac:dyDescent="0.25">
      <c r="A149" s="1141" t="s">
        <v>39</v>
      </c>
      <c r="B149" s="1142"/>
      <c r="C149" s="1142"/>
      <c r="D149" s="59" t="s">
        <v>494</v>
      </c>
      <c r="E149" s="1143" t="s">
        <v>0</v>
      </c>
      <c r="F149" s="1143"/>
      <c r="G149" s="1144"/>
    </row>
    <row r="150" spans="1:7" ht="16.5" x14ac:dyDescent="0.25">
      <c r="A150" s="1152" t="s">
        <v>29</v>
      </c>
      <c r="B150" s="1153"/>
      <c r="C150" s="1153"/>
      <c r="D150" s="1153"/>
      <c r="E150" s="1153"/>
      <c r="F150" s="1153"/>
      <c r="G150" s="1154"/>
    </row>
    <row r="151" spans="1:7" x14ac:dyDescent="0.2">
      <c r="A151" s="1155" t="s">
        <v>48</v>
      </c>
      <c r="B151" s="1156"/>
      <c r="C151" s="1156"/>
      <c r="D151" s="1156"/>
      <c r="E151" s="1156"/>
      <c r="F151" s="1156"/>
      <c r="G151" s="1157"/>
    </row>
    <row r="152" spans="1:7" x14ac:dyDescent="0.2">
      <c r="A152" s="1158" t="s">
        <v>49</v>
      </c>
      <c r="B152" s="1159"/>
      <c r="C152" s="1159"/>
      <c r="D152" s="1159"/>
      <c r="E152" s="1159"/>
      <c r="F152" s="1159"/>
      <c r="G152" s="1160"/>
    </row>
    <row r="153" spans="1:7" x14ac:dyDescent="0.2">
      <c r="A153" s="6"/>
      <c r="B153" s="99"/>
      <c r="C153" s="8"/>
      <c r="D153" s="9"/>
      <c r="E153" s="99"/>
      <c r="F153" s="10"/>
      <c r="G153" s="11" t="s">
        <v>20</v>
      </c>
    </row>
    <row r="154" spans="1:7" x14ac:dyDescent="0.2">
      <c r="A154" s="12" t="s">
        <v>1</v>
      </c>
      <c r="B154" s="13"/>
      <c r="C154" s="14" t="s">
        <v>496</v>
      </c>
      <c r="D154" s="13"/>
      <c r="E154" s="343" t="s">
        <v>808</v>
      </c>
      <c r="F154" s="98"/>
      <c r="G154" s="344" t="s">
        <v>779</v>
      </c>
    </row>
    <row r="155" spans="1:7" x14ac:dyDescent="0.2">
      <c r="A155" s="17" t="s">
        <v>8</v>
      </c>
      <c r="B155" s="100"/>
      <c r="C155" s="19"/>
      <c r="D155" s="4"/>
      <c r="E155" s="1145"/>
      <c r="F155" s="1146"/>
      <c r="G155" s="20"/>
    </row>
    <row r="156" spans="1:7" x14ac:dyDescent="0.2">
      <c r="A156" s="21" t="s">
        <v>37</v>
      </c>
      <c r="B156" s="22"/>
      <c r="C156" s="22"/>
      <c r="D156" s="22"/>
      <c r="E156" s="23" t="s">
        <v>46</v>
      </c>
      <c r="F156" s="24"/>
      <c r="G156" s="20" t="s">
        <v>50</v>
      </c>
    </row>
    <row r="157" spans="1:7" x14ac:dyDescent="0.2">
      <c r="A157" s="6"/>
      <c r="B157" s="99"/>
      <c r="C157" s="8"/>
      <c r="D157" s="8"/>
      <c r="E157" s="1147"/>
      <c r="F157" s="1148"/>
      <c r="G157" s="25"/>
    </row>
    <row r="158" spans="1:7" ht="26.25" thickBot="1" x14ac:dyDescent="0.25">
      <c r="A158" s="210" t="s">
        <v>47</v>
      </c>
      <c r="B158" s="28" t="s">
        <v>23</v>
      </c>
      <c r="C158" s="28" t="s">
        <v>34</v>
      </c>
      <c r="D158" s="110" t="s">
        <v>53</v>
      </c>
      <c r="E158" s="114" t="s">
        <v>54</v>
      </c>
      <c r="F158" s="111" t="s">
        <v>55</v>
      </c>
      <c r="G158" s="112" t="s">
        <v>35</v>
      </c>
    </row>
    <row r="159" spans="1:7" ht="13.5" thickTop="1" x14ac:dyDescent="0.2">
      <c r="A159" s="29"/>
      <c r="B159" s="101"/>
      <c r="C159" s="41"/>
      <c r="D159" s="338" t="s">
        <v>810</v>
      </c>
      <c r="E159" s="158"/>
      <c r="F159" s="128"/>
      <c r="G159" s="35"/>
    </row>
    <row r="160" spans="1:7" x14ac:dyDescent="0.2">
      <c r="A160" s="29">
        <v>1</v>
      </c>
      <c r="B160" s="101"/>
      <c r="C160" s="352" t="s">
        <v>300</v>
      </c>
      <c r="D160" s="351" t="s">
        <v>809</v>
      </c>
      <c r="E160" s="108">
        <v>12</v>
      </c>
      <c r="F160" s="128">
        <v>250</v>
      </c>
      <c r="G160" s="35">
        <f>F160*E160</f>
        <v>3000</v>
      </c>
    </row>
    <row r="161" spans="1:7" x14ac:dyDescent="0.2">
      <c r="A161" s="29">
        <v>2</v>
      </c>
      <c r="B161" s="101"/>
      <c r="C161" s="352" t="s">
        <v>300</v>
      </c>
      <c r="D161" s="351" t="s">
        <v>402</v>
      </c>
      <c r="E161" s="108">
        <v>12</v>
      </c>
      <c r="F161" s="149">
        <v>350</v>
      </c>
      <c r="G161" s="35">
        <f t="shared" ref="G161:G188" si="0">F161*E161</f>
        <v>4200</v>
      </c>
    </row>
    <row r="162" spans="1:7" x14ac:dyDescent="0.2">
      <c r="A162" s="29"/>
      <c r="B162" s="101"/>
      <c r="C162" s="352"/>
      <c r="D162" s="340" t="s">
        <v>811</v>
      </c>
      <c r="E162" s="108"/>
      <c r="F162" s="128"/>
      <c r="G162" s="353" t="s">
        <v>8</v>
      </c>
    </row>
    <row r="163" spans="1:7" x14ac:dyDescent="0.2">
      <c r="A163" s="29">
        <v>3</v>
      </c>
      <c r="B163" s="105"/>
      <c r="C163" s="352" t="s">
        <v>300</v>
      </c>
      <c r="D163" s="351" t="s">
        <v>809</v>
      </c>
      <c r="E163" s="108">
        <v>12</v>
      </c>
      <c r="F163" s="128">
        <v>250</v>
      </c>
      <c r="G163" s="35">
        <f t="shared" si="0"/>
        <v>3000</v>
      </c>
    </row>
    <row r="164" spans="1:7" x14ac:dyDescent="0.2">
      <c r="A164" s="29">
        <v>4</v>
      </c>
      <c r="B164" s="105"/>
      <c r="C164" s="352" t="s">
        <v>300</v>
      </c>
      <c r="D164" s="357" t="s">
        <v>402</v>
      </c>
      <c r="E164" s="108">
        <v>12</v>
      </c>
      <c r="F164" s="149">
        <v>350</v>
      </c>
      <c r="G164" s="35">
        <f t="shared" si="0"/>
        <v>4200</v>
      </c>
    </row>
    <row r="165" spans="1:7" x14ac:dyDescent="0.2">
      <c r="A165" s="29"/>
      <c r="B165" s="151"/>
      <c r="C165" s="366"/>
      <c r="D165" s="338" t="s">
        <v>812</v>
      </c>
      <c r="E165" s="108"/>
      <c r="F165" s="150"/>
      <c r="G165" s="353" t="s">
        <v>8</v>
      </c>
    </row>
    <row r="166" spans="1:7" x14ac:dyDescent="0.2">
      <c r="A166" s="29">
        <v>5</v>
      </c>
      <c r="B166" s="151"/>
      <c r="C166" s="352" t="s">
        <v>300</v>
      </c>
      <c r="D166" s="351" t="s">
        <v>809</v>
      </c>
      <c r="E166" s="108">
        <v>12</v>
      </c>
      <c r="F166" s="128">
        <v>250</v>
      </c>
      <c r="G166" s="35">
        <f t="shared" si="0"/>
        <v>3000</v>
      </c>
    </row>
    <row r="167" spans="1:7" x14ac:dyDescent="0.2">
      <c r="A167" s="29">
        <v>6</v>
      </c>
      <c r="B167" s="101"/>
      <c r="C167" s="352" t="s">
        <v>300</v>
      </c>
      <c r="D167" s="364" t="s">
        <v>402</v>
      </c>
      <c r="E167" s="108">
        <v>12</v>
      </c>
      <c r="F167" s="149">
        <v>350</v>
      </c>
      <c r="G167" s="35">
        <f t="shared" si="0"/>
        <v>4200</v>
      </c>
    </row>
    <row r="168" spans="1:7" x14ac:dyDescent="0.2">
      <c r="A168" s="29"/>
      <c r="B168" s="106"/>
      <c r="C168" s="41"/>
      <c r="D168" s="340" t="s">
        <v>813</v>
      </c>
      <c r="E168" s="104"/>
      <c r="F168" s="128"/>
      <c r="G168" s="353" t="s">
        <v>8</v>
      </c>
    </row>
    <row r="169" spans="1:7" x14ac:dyDescent="0.2">
      <c r="A169" s="29">
        <v>7</v>
      </c>
      <c r="B169" s="105"/>
      <c r="C169" s="352" t="s">
        <v>300</v>
      </c>
      <c r="D169" s="351" t="s">
        <v>809</v>
      </c>
      <c r="E169" s="108">
        <v>12</v>
      </c>
      <c r="F169" s="128">
        <v>250</v>
      </c>
      <c r="G169" s="35">
        <f t="shared" si="0"/>
        <v>3000</v>
      </c>
    </row>
    <row r="170" spans="1:7" x14ac:dyDescent="0.2">
      <c r="A170" s="29">
        <v>8</v>
      </c>
      <c r="B170" s="107"/>
      <c r="C170" s="352" t="s">
        <v>300</v>
      </c>
      <c r="D170" s="351" t="s">
        <v>402</v>
      </c>
      <c r="E170" s="108">
        <v>12</v>
      </c>
      <c r="F170" s="149">
        <v>350</v>
      </c>
      <c r="G170" s="35">
        <f t="shared" si="0"/>
        <v>4200</v>
      </c>
    </row>
    <row r="171" spans="1:7" x14ac:dyDescent="0.2">
      <c r="A171" s="29"/>
      <c r="B171" s="107"/>
      <c r="C171" s="41"/>
      <c r="D171" s="338" t="s">
        <v>814</v>
      </c>
      <c r="E171" s="153"/>
      <c r="F171" s="384" t="s">
        <v>8</v>
      </c>
      <c r="G171" s="353" t="s">
        <v>8</v>
      </c>
    </row>
    <row r="172" spans="1:7" x14ac:dyDescent="0.2">
      <c r="A172" s="29">
        <v>9</v>
      </c>
      <c r="B172" s="101"/>
      <c r="C172" s="352" t="s">
        <v>300</v>
      </c>
      <c r="D172" s="351" t="s">
        <v>809</v>
      </c>
      <c r="E172" s="108">
        <v>12</v>
      </c>
      <c r="F172" s="128">
        <v>250</v>
      </c>
      <c r="G172" s="35">
        <f t="shared" si="0"/>
        <v>3000</v>
      </c>
    </row>
    <row r="173" spans="1:7" x14ac:dyDescent="0.2">
      <c r="A173" s="29">
        <v>10</v>
      </c>
      <c r="B173" s="101"/>
      <c r="C173" s="352" t="s">
        <v>300</v>
      </c>
      <c r="D173" s="357" t="s">
        <v>402</v>
      </c>
      <c r="E173" s="108">
        <v>12</v>
      </c>
      <c r="F173" s="149">
        <v>350</v>
      </c>
      <c r="G173" s="35">
        <f t="shared" si="0"/>
        <v>4200</v>
      </c>
    </row>
    <row r="174" spans="1:7" x14ac:dyDescent="0.2">
      <c r="A174" s="29"/>
      <c r="B174" s="106"/>
      <c r="C174" s="41"/>
      <c r="D174" s="339" t="s">
        <v>815</v>
      </c>
      <c r="E174" s="104"/>
      <c r="F174" s="154"/>
      <c r="G174" s="353" t="s">
        <v>8</v>
      </c>
    </row>
    <row r="175" spans="1:7" x14ac:dyDescent="0.2">
      <c r="A175" s="29">
        <v>11</v>
      </c>
      <c r="B175" s="105"/>
      <c r="C175" s="41" t="s">
        <v>300</v>
      </c>
      <c r="D175" s="351" t="s">
        <v>809</v>
      </c>
      <c r="E175" s="108">
        <v>12</v>
      </c>
      <c r="F175" s="128">
        <v>250</v>
      </c>
      <c r="G175" s="35">
        <f t="shared" si="0"/>
        <v>3000</v>
      </c>
    </row>
    <row r="176" spans="1:7" x14ac:dyDescent="0.2">
      <c r="A176" s="29">
        <v>12</v>
      </c>
      <c r="B176" s="105"/>
      <c r="C176" s="41" t="s">
        <v>300</v>
      </c>
      <c r="D176" s="365" t="s">
        <v>402</v>
      </c>
      <c r="E176" s="108">
        <v>12</v>
      </c>
      <c r="F176" s="149">
        <v>350</v>
      </c>
      <c r="G176" s="35">
        <f t="shared" si="0"/>
        <v>4200</v>
      </c>
    </row>
    <row r="177" spans="1:7" x14ac:dyDescent="0.2">
      <c r="A177" s="29"/>
      <c r="B177" s="101"/>
      <c r="C177" s="41"/>
      <c r="D177" s="425" t="s">
        <v>816</v>
      </c>
      <c r="E177" s="104"/>
      <c r="F177" s="154"/>
      <c r="G177" s="353" t="s">
        <v>8</v>
      </c>
    </row>
    <row r="178" spans="1:7" x14ac:dyDescent="0.2">
      <c r="A178" s="29">
        <v>13</v>
      </c>
      <c r="B178" s="101"/>
      <c r="C178" s="41" t="s">
        <v>300</v>
      </c>
      <c r="D178" s="351" t="s">
        <v>809</v>
      </c>
      <c r="E178" s="108">
        <v>12</v>
      </c>
      <c r="F178" s="128">
        <v>250</v>
      </c>
      <c r="G178" s="35">
        <f t="shared" si="0"/>
        <v>3000</v>
      </c>
    </row>
    <row r="179" spans="1:7" x14ac:dyDescent="0.2">
      <c r="A179" s="29">
        <v>14</v>
      </c>
      <c r="B179" s="101"/>
      <c r="C179" s="41" t="s">
        <v>300</v>
      </c>
      <c r="D179" s="357" t="s">
        <v>402</v>
      </c>
      <c r="E179" s="108">
        <v>12</v>
      </c>
      <c r="F179" s="149">
        <v>350</v>
      </c>
      <c r="G179" s="35">
        <f t="shared" si="0"/>
        <v>4200</v>
      </c>
    </row>
    <row r="180" spans="1:7" x14ac:dyDescent="0.2">
      <c r="A180" s="29"/>
      <c r="B180" s="101"/>
      <c r="C180" s="41"/>
      <c r="D180" s="426" t="s">
        <v>817</v>
      </c>
      <c r="E180" s="104"/>
      <c r="F180" s="154"/>
      <c r="G180" s="353" t="s">
        <v>8</v>
      </c>
    </row>
    <row r="181" spans="1:7" x14ac:dyDescent="0.2">
      <c r="A181" s="29">
        <v>15</v>
      </c>
      <c r="B181" s="101"/>
      <c r="C181" s="41" t="s">
        <v>300</v>
      </c>
      <c r="D181" s="351" t="s">
        <v>809</v>
      </c>
      <c r="E181" s="108">
        <v>12</v>
      </c>
      <c r="F181" s="128">
        <v>250</v>
      </c>
      <c r="G181" s="35">
        <f t="shared" si="0"/>
        <v>3000</v>
      </c>
    </row>
    <row r="182" spans="1:7" x14ac:dyDescent="0.2">
      <c r="A182" s="29">
        <v>16</v>
      </c>
      <c r="B182" s="101"/>
      <c r="C182" s="41" t="s">
        <v>300</v>
      </c>
      <c r="D182" s="364" t="s">
        <v>402</v>
      </c>
      <c r="E182" s="108">
        <v>12</v>
      </c>
      <c r="F182" s="149">
        <v>350</v>
      </c>
      <c r="G182" s="35">
        <f t="shared" si="0"/>
        <v>4200</v>
      </c>
    </row>
    <row r="183" spans="1:7" x14ac:dyDescent="0.2">
      <c r="A183" s="29"/>
      <c r="B183" s="101"/>
      <c r="C183" s="41"/>
      <c r="D183" s="339" t="s">
        <v>818</v>
      </c>
      <c r="E183" s="108"/>
      <c r="F183" s="128"/>
      <c r="G183" s="353" t="s">
        <v>8</v>
      </c>
    </row>
    <row r="184" spans="1:7" x14ac:dyDescent="0.2">
      <c r="A184" s="29">
        <v>17</v>
      </c>
      <c r="B184" s="101"/>
      <c r="C184" s="41" t="s">
        <v>300</v>
      </c>
      <c r="D184" s="351" t="s">
        <v>809</v>
      </c>
      <c r="E184" s="108">
        <v>12</v>
      </c>
      <c r="F184" s="128">
        <v>250</v>
      </c>
      <c r="G184" s="35">
        <f t="shared" si="0"/>
        <v>3000</v>
      </c>
    </row>
    <row r="185" spans="1:7" x14ac:dyDescent="0.2">
      <c r="A185" s="29">
        <v>18</v>
      </c>
      <c r="B185" s="101"/>
      <c r="C185" s="41" t="s">
        <v>300</v>
      </c>
      <c r="D185" s="364" t="s">
        <v>402</v>
      </c>
      <c r="E185" s="108">
        <v>12</v>
      </c>
      <c r="F185" s="149">
        <v>350</v>
      </c>
      <c r="G185" s="35">
        <f t="shared" si="0"/>
        <v>4200</v>
      </c>
    </row>
    <row r="186" spans="1:7" x14ac:dyDescent="0.2">
      <c r="A186" s="29"/>
      <c r="B186" s="101"/>
      <c r="C186" s="41"/>
      <c r="D186" s="339" t="s">
        <v>819</v>
      </c>
      <c r="E186" s="153"/>
      <c r="F186" s="128"/>
      <c r="G186" s="353" t="s">
        <v>8</v>
      </c>
    </row>
    <row r="187" spans="1:7" x14ac:dyDescent="0.2">
      <c r="A187" s="29">
        <v>19</v>
      </c>
      <c r="B187" s="101"/>
      <c r="C187" s="41" t="s">
        <v>300</v>
      </c>
      <c r="D187" s="351" t="s">
        <v>809</v>
      </c>
      <c r="E187" s="108">
        <v>12</v>
      </c>
      <c r="F187" s="128">
        <v>250</v>
      </c>
      <c r="G187" s="35">
        <f t="shared" si="0"/>
        <v>3000</v>
      </c>
    </row>
    <row r="188" spans="1:7" x14ac:dyDescent="0.2">
      <c r="A188" s="29">
        <v>20</v>
      </c>
      <c r="B188" s="101"/>
      <c r="C188" s="41" t="s">
        <v>300</v>
      </c>
      <c r="D188" s="364" t="s">
        <v>402</v>
      </c>
      <c r="E188" s="108">
        <v>12</v>
      </c>
      <c r="F188" s="149">
        <v>350</v>
      </c>
      <c r="G188" s="35">
        <f t="shared" si="0"/>
        <v>4200</v>
      </c>
    </row>
    <row r="189" spans="1:7" x14ac:dyDescent="0.2">
      <c r="A189" s="29"/>
      <c r="B189" s="101"/>
      <c r="C189" s="41"/>
      <c r="D189" s="364"/>
      <c r="E189" s="102"/>
      <c r="F189" s="128"/>
      <c r="G189" s="35"/>
    </row>
    <row r="190" spans="1:7" x14ac:dyDescent="0.2">
      <c r="A190" s="29"/>
      <c r="B190" s="101"/>
      <c r="C190" s="31"/>
      <c r="D190" s="400"/>
      <c r="E190" s="131"/>
      <c r="F190" s="117"/>
      <c r="G190" s="35"/>
    </row>
    <row r="191" spans="1:7" x14ac:dyDescent="0.2">
      <c r="A191" s="29"/>
      <c r="B191" s="101"/>
      <c r="C191" s="41"/>
      <c r="D191" s="406"/>
      <c r="E191" s="108"/>
      <c r="F191" s="149"/>
      <c r="G191" s="35"/>
    </row>
    <row r="192" spans="1:7" x14ac:dyDescent="0.2">
      <c r="A192" s="29"/>
      <c r="B192" s="101"/>
      <c r="C192" s="41"/>
      <c r="D192" s="364"/>
      <c r="E192" s="108"/>
      <c r="F192" s="149"/>
      <c r="G192" s="35"/>
    </row>
    <row r="193" spans="1:7" ht="13.5" thickBot="1" x14ac:dyDescent="0.25">
      <c r="A193" s="45"/>
      <c r="B193" s="132"/>
      <c r="C193" s="115"/>
      <c r="D193" s="115"/>
      <c r="E193" s="132"/>
      <c r="F193" s="49" t="s">
        <v>15</v>
      </c>
      <c r="G193" s="50">
        <f>SUM(G159:G192)</f>
        <v>72000</v>
      </c>
    </row>
    <row r="194" spans="1:7" ht="13.5" thickTop="1" x14ac:dyDescent="0.2">
      <c r="A194" s="1149" t="s">
        <v>820</v>
      </c>
      <c r="B194" s="1150"/>
      <c r="C194" s="1150"/>
      <c r="D194" s="1150"/>
      <c r="E194" s="1150"/>
      <c r="F194" s="1150"/>
      <c r="G194" s="1151"/>
    </row>
    <row r="195" spans="1:7" ht="13.5" thickBot="1" x14ac:dyDescent="0.25">
      <c r="A195" s="52"/>
      <c r="B195" s="103"/>
      <c r="C195" s="355" t="s">
        <v>8</v>
      </c>
      <c r="D195" s="54"/>
      <c r="E195" s="103"/>
      <c r="F195" s="55"/>
      <c r="G195" s="56"/>
    </row>
    <row r="196" spans="1:7" ht="13.5" thickTop="1" x14ac:dyDescent="0.2">
      <c r="A196" s="1130"/>
      <c r="B196" s="1131"/>
      <c r="C196" s="1131"/>
      <c r="D196" s="57" t="s">
        <v>11</v>
      </c>
      <c r="E196" s="1132" t="s">
        <v>12</v>
      </c>
      <c r="F196" s="1132"/>
      <c r="G196" s="1133"/>
    </row>
    <row r="197" spans="1:7" x14ac:dyDescent="0.2">
      <c r="A197" s="1161" t="s">
        <v>8</v>
      </c>
      <c r="B197" s="1135"/>
      <c r="C197" s="1135"/>
      <c r="D197" s="39"/>
      <c r="E197" s="1136"/>
      <c r="F197" s="1137"/>
      <c r="G197" s="1138"/>
    </row>
    <row r="198" spans="1:7" x14ac:dyDescent="0.2">
      <c r="A198" s="1134" t="s">
        <v>38</v>
      </c>
      <c r="B198" s="1135"/>
      <c r="C198" s="1135"/>
      <c r="D198" s="58" t="s">
        <v>493</v>
      </c>
      <c r="E198" s="1139" t="s">
        <v>142</v>
      </c>
      <c r="F198" s="1139"/>
      <c r="G198" s="1140"/>
    </row>
    <row r="199" spans="1:7" ht="13.5" thickBot="1" x14ac:dyDescent="0.25">
      <c r="A199" s="1141" t="s">
        <v>39</v>
      </c>
      <c r="B199" s="1142"/>
      <c r="C199" s="1142"/>
      <c r="D199" s="59" t="s">
        <v>494</v>
      </c>
      <c r="E199" s="1143" t="s">
        <v>0</v>
      </c>
      <c r="F199" s="1143"/>
      <c r="G199" s="1144"/>
    </row>
    <row r="200" spans="1:7" ht="16.5" x14ac:dyDescent="0.25">
      <c r="A200" s="1152" t="s">
        <v>29</v>
      </c>
      <c r="B200" s="1153"/>
      <c r="C200" s="1153"/>
      <c r="D200" s="1153"/>
      <c r="E200" s="1153"/>
      <c r="F200" s="1153"/>
      <c r="G200" s="1154"/>
    </row>
    <row r="201" spans="1:7" x14ac:dyDescent="0.2">
      <c r="A201" s="1155" t="s">
        <v>48</v>
      </c>
      <c r="B201" s="1156"/>
      <c r="C201" s="1156"/>
      <c r="D201" s="1156"/>
      <c r="E201" s="1156"/>
      <c r="F201" s="1156"/>
      <c r="G201" s="1157"/>
    </row>
    <row r="202" spans="1:7" x14ac:dyDescent="0.2">
      <c r="A202" s="1158" t="s">
        <v>49</v>
      </c>
      <c r="B202" s="1159"/>
      <c r="C202" s="1159"/>
      <c r="D202" s="1159"/>
      <c r="E202" s="1159"/>
      <c r="F202" s="1159"/>
      <c r="G202" s="1160"/>
    </row>
    <row r="203" spans="1:7" x14ac:dyDescent="0.2">
      <c r="A203" s="6"/>
      <c r="B203" s="99"/>
      <c r="C203" s="8"/>
      <c r="D203" s="9"/>
      <c r="E203" s="99"/>
      <c r="F203" s="10"/>
      <c r="G203" s="11" t="s">
        <v>20</v>
      </c>
    </row>
    <row r="204" spans="1:7" x14ac:dyDescent="0.2">
      <c r="A204" s="12" t="s">
        <v>1</v>
      </c>
      <c r="B204" s="13"/>
      <c r="C204" s="14" t="s">
        <v>496</v>
      </c>
      <c r="D204" s="13"/>
      <c r="E204" s="343" t="s">
        <v>917</v>
      </c>
      <c r="F204" s="98"/>
      <c r="G204" s="344" t="s">
        <v>897</v>
      </c>
    </row>
    <row r="205" spans="1:7" x14ac:dyDescent="0.2">
      <c r="A205" s="17" t="s">
        <v>8</v>
      </c>
      <c r="B205" s="100"/>
      <c r="C205" s="19"/>
      <c r="D205" s="4"/>
      <c r="E205" s="1145"/>
      <c r="F205" s="1146"/>
      <c r="G205" s="20"/>
    </row>
    <row r="206" spans="1:7" x14ac:dyDescent="0.2">
      <c r="A206" s="21" t="s">
        <v>37</v>
      </c>
      <c r="B206" s="22"/>
      <c r="C206" s="22"/>
      <c r="D206" s="22"/>
      <c r="E206" s="23" t="s">
        <v>46</v>
      </c>
      <c r="F206" s="24"/>
      <c r="G206" s="20" t="s">
        <v>50</v>
      </c>
    </row>
    <row r="207" spans="1:7" x14ac:dyDescent="0.2">
      <c r="A207" s="6"/>
      <c r="B207" s="99"/>
      <c r="C207" s="8"/>
      <c r="D207" s="8"/>
      <c r="E207" s="1147"/>
      <c r="F207" s="1148"/>
      <c r="G207" s="25"/>
    </row>
    <row r="208" spans="1:7" ht="26.25" thickBot="1" x14ac:dyDescent="0.25">
      <c r="A208" s="210" t="s">
        <v>47</v>
      </c>
      <c r="B208" s="28" t="s">
        <v>23</v>
      </c>
      <c r="C208" s="28" t="s">
        <v>34</v>
      </c>
      <c r="D208" s="110" t="s">
        <v>53</v>
      </c>
      <c r="E208" s="114" t="s">
        <v>54</v>
      </c>
      <c r="F208" s="111" t="s">
        <v>55</v>
      </c>
      <c r="G208" s="112" t="s">
        <v>35</v>
      </c>
    </row>
    <row r="209" spans="1:7" ht="13.5" thickTop="1" x14ac:dyDescent="0.2">
      <c r="A209" s="29">
        <v>1</v>
      </c>
      <c r="B209" s="101"/>
      <c r="C209" s="352" t="s">
        <v>300</v>
      </c>
      <c r="D209" s="357" t="s">
        <v>841</v>
      </c>
      <c r="E209" s="158">
        <v>50</v>
      </c>
      <c r="F209" s="128">
        <v>250</v>
      </c>
      <c r="G209" s="35">
        <f>F209*E209</f>
        <v>12500</v>
      </c>
    </row>
    <row r="210" spans="1:7" x14ac:dyDescent="0.2">
      <c r="A210" s="29">
        <v>2</v>
      </c>
      <c r="B210" s="101"/>
      <c r="C210" s="352" t="s">
        <v>300</v>
      </c>
      <c r="D210" s="351" t="s">
        <v>402</v>
      </c>
      <c r="E210" s="108">
        <v>50</v>
      </c>
      <c r="F210" s="128">
        <v>350</v>
      </c>
      <c r="G210" s="35">
        <f>F210*E210</f>
        <v>17500</v>
      </c>
    </row>
    <row r="211" spans="1:7" x14ac:dyDescent="0.2">
      <c r="A211" s="29"/>
      <c r="B211" s="101"/>
      <c r="C211" s="352"/>
      <c r="D211" s="351"/>
      <c r="E211" s="108"/>
      <c r="F211" s="149"/>
      <c r="G211" s="35"/>
    </row>
    <row r="212" spans="1:7" x14ac:dyDescent="0.2">
      <c r="A212" s="29"/>
      <c r="B212" s="101"/>
      <c r="C212" s="352"/>
      <c r="D212" s="340"/>
      <c r="E212" s="108"/>
      <c r="F212" s="128"/>
      <c r="G212" s="353"/>
    </row>
    <row r="213" spans="1:7" x14ac:dyDescent="0.2">
      <c r="A213" s="29"/>
      <c r="B213" s="105"/>
      <c r="C213" s="352"/>
      <c r="D213" s="351"/>
      <c r="E213" s="108"/>
      <c r="F213" s="128"/>
      <c r="G213" s="35"/>
    </row>
    <row r="214" spans="1:7" x14ac:dyDescent="0.2">
      <c r="A214" s="29"/>
      <c r="B214" s="105"/>
      <c r="C214" s="352"/>
      <c r="D214" s="357"/>
      <c r="E214" s="108"/>
      <c r="F214" s="149"/>
      <c r="G214" s="35"/>
    </row>
    <row r="215" spans="1:7" x14ac:dyDescent="0.2">
      <c r="A215" s="29"/>
      <c r="B215" s="151"/>
      <c r="C215" s="366"/>
      <c r="D215" s="338"/>
      <c r="E215" s="108"/>
      <c r="F215" s="150"/>
      <c r="G215" s="353"/>
    </row>
    <row r="216" spans="1:7" x14ac:dyDescent="0.2">
      <c r="A216" s="29"/>
      <c r="B216" s="151"/>
      <c r="C216" s="352"/>
      <c r="D216" s="351"/>
      <c r="E216" s="108"/>
      <c r="F216" s="128"/>
      <c r="G216" s="35"/>
    </row>
    <row r="217" spans="1:7" x14ac:dyDescent="0.2">
      <c r="A217" s="29"/>
      <c r="B217" s="101"/>
      <c r="C217" s="352"/>
      <c r="D217" s="364"/>
      <c r="E217" s="108"/>
      <c r="F217" s="149"/>
      <c r="G217" s="35"/>
    </row>
    <row r="218" spans="1:7" x14ac:dyDescent="0.2">
      <c r="A218" s="29"/>
      <c r="B218" s="106"/>
      <c r="C218" s="41"/>
      <c r="D218" s="340"/>
      <c r="E218" s="104"/>
      <c r="F218" s="128"/>
      <c r="G218" s="353"/>
    </row>
    <row r="219" spans="1:7" x14ac:dyDescent="0.2">
      <c r="A219" s="29"/>
      <c r="B219" s="105"/>
      <c r="C219" s="352"/>
      <c r="D219" s="351"/>
      <c r="E219" s="108"/>
      <c r="F219" s="128"/>
      <c r="G219" s="35"/>
    </row>
    <row r="220" spans="1:7" x14ac:dyDescent="0.2">
      <c r="A220" s="29"/>
      <c r="B220" s="107"/>
      <c r="C220" s="352"/>
      <c r="D220" s="351"/>
      <c r="E220" s="108"/>
      <c r="F220" s="149"/>
      <c r="G220" s="35"/>
    </row>
    <row r="221" spans="1:7" x14ac:dyDescent="0.2">
      <c r="A221" s="29"/>
      <c r="B221" s="107"/>
      <c r="C221" s="41"/>
      <c r="D221" s="338"/>
      <c r="E221" s="153"/>
      <c r="F221" s="384"/>
      <c r="G221" s="353"/>
    </row>
    <row r="222" spans="1:7" x14ac:dyDescent="0.2">
      <c r="A222" s="29"/>
      <c r="B222" s="101"/>
      <c r="C222" s="352"/>
      <c r="D222" s="351"/>
      <c r="E222" s="108"/>
      <c r="F222" s="128"/>
      <c r="G222" s="35"/>
    </row>
    <row r="223" spans="1:7" x14ac:dyDescent="0.2">
      <c r="A223" s="29"/>
      <c r="B223" s="101"/>
      <c r="C223" s="352"/>
      <c r="D223" s="357"/>
      <c r="E223" s="108"/>
      <c r="F223" s="149"/>
      <c r="G223" s="35"/>
    </row>
    <row r="224" spans="1:7" x14ac:dyDescent="0.2">
      <c r="A224" s="29"/>
      <c r="B224" s="106"/>
      <c r="C224" s="41"/>
      <c r="D224" s="339"/>
      <c r="E224" s="104"/>
      <c r="F224" s="154"/>
      <c r="G224" s="353"/>
    </row>
    <row r="225" spans="1:7" x14ac:dyDescent="0.2">
      <c r="A225" s="29"/>
      <c r="B225" s="105"/>
      <c r="C225" s="41"/>
      <c r="D225" s="351"/>
      <c r="E225" s="108"/>
      <c r="F225" s="128"/>
      <c r="G225" s="35"/>
    </row>
    <row r="226" spans="1:7" x14ac:dyDescent="0.2">
      <c r="A226" s="29"/>
      <c r="B226" s="105"/>
      <c r="C226" s="41"/>
      <c r="D226" s="365"/>
      <c r="E226" s="108"/>
      <c r="F226" s="149"/>
      <c r="G226" s="35"/>
    </row>
    <row r="227" spans="1:7" x14ac:dyDescent="0.2">
      <c r="A227" s="29"/>
      <c r="B227" s="101"/>
      <c r="C227" s="41"/>
      <c r="D227" s="425"/>
      <c r="E227" s="104"/>
      <c r="F227" s="154"/>
      <c r="G227" s="353"/>
    </row>
    <row r="228" spans="1:7" x14ac:dyDescent="0.2">
      <c r="A228" s="29"/>
      <c r="B228" s="101"/>
      <c r="C228" s="41"/>
      <c r="D228" s="351"/>
      <c r="E228" s="108"/>
      <c r="F228" s="128"/>
      <c r="G228" s="35"/>
    </row>
    <row r="229" spans="1:7" x14ac:dyDescent="0.2">
      <c r="A229" s="29"/>
      <c r="B229" s="101"/>
      <c r="C229" s="41"/>
      <c r="D229" s="357"/>
      <c r="E229" s="108"/>
      <c r="F229" s="149"/>
      <c r="G229" s="35"/>
    </row>
    <row r="230" spans="1:7" x14ac:dyDescent="0.2">
      <c r="A230" s="29"/>
      <c r="B230" s="101"/>
      <c r="C230" s="41"/>
      <c r="D230" s="426"/>
      <c r="E230" s="104"/>
      <c r="F230" s="154"/>
      <c r="G230" s="353"/>
    </row>
    <row r="231" spans="1:7" x14ac:dyDescent="0.2">
      <c r="A231" s="29"/>
      <c r="B231" s="101"/>
      <c r="C231" s="41"/>
      <c r="D231" s="351"/>
      <c r="E231" s="108"/>
      <c r="F231" s="128"/>
      <c r="G231" s="35"/>
    </row>
    <row r="232" spans="1:7" x14ac:dyDescent="0.2">
      <c r="A232" s="29"/>
      <c r="B232" s="101"/>
      <c r="C232" s="41"/>
      <c r="D232" s="364"/>
      <c r="E232" s="108"/>
      <c r="F232" s="149"/>
      <c r="G232" s="35"/>
    </row>
    <row r="233" spans="1:7" x14ac:dyDescent="0.2">
      <c r="A233" s="29"/>
      <c r="B233" s="101"/>
      <c r="C233" s="41"/>
      <c r="D233" s="339"/>
      <c r="E233" s="108"/>
      <c r="F233" s="128"/>
      <c r="G233" s="353"/>
    </row>
    <row r="234" spans="1:7" x14ac:dyDescent="0.2">
      <c r="A234" s="29"/>
      <c r="B234" s="101"/>
      <c r="C234" s="41"/>
      <c r="D234" s="351"/>
      <c r="E234" s="108"/>
      <c r="F234" s="128"/>
      <c r="G234" s="35"/>
    </row>
    <row r="235" spans="1:7" x14ac:dyDescent="0.2">
      <c r="A235" s="29"/>
      <c r="B235" s="101"/>
      <c r="C235" s="41"/>
      <c r="D235" s="364"/>
      <c r="E235" s="108"/>
      <c r="F235" s="149"/>
      <c r="G235" s="35"/>
    </row>
    <row r="236" spans="1:7" x14ac:dyDescent="0.2">
      <c r="A236" s="29"/>
      <c r="B236" s="101"/>
      <c r="C236" s="41"/>
      <c r="D236" s="339"/>
      <c r="E236" s="153"/>
      <c r="F236" s="128"/>
      <c r="G236" s="353"/>
    </row>
    <row r="237" spans="1:7" x14ac:dyDescent="0.2">
      <c r="A237" s="29"/>
      <c r="B237" s="101"/>
      <c r="C237" s="41"/>
      <c r="D237" s="351" t="s">
        <v>8</v>
      </c>
      <c r="E237" s="108"/>
      <c r="F237" s="128"/>
      <c r="G237" s="35"/>
    </row>
    <row r="238" spans="1:7" x14ac:dyDescent="0.2">
      <c r="A238" s="29"/>
      <c r="B238" s="101"/>
      <c r="C238" s="41"/>
      <c r="D238" s="364"/>
      <c r="E238" s="108"/>
      <c r="F238" s="149"/>
      <c r="G238" s="35"/>
    </row>
    <row r="239" spans="1:7" x14ac:dyDescent="0.2">
      <c r="A239" s="29"/>
      <c r="B239" s="101"/>
      <c r="C239" s="41"/>
      <c r="D239" s="364"/>
      <c r="E239" s="102"/>
      <c r="F239" s="128"/>
      <c r="G239" s="35"/>
    </row>
    <row r="240" spans="1:7" x14ac:dyDescent="0.2">
      <c r="A240" s="29"/>
      <c r="B240" s="101"/>
      <c r="C240" s="31"/>
      <c r="D240" s="400"/>
      <c r="E240" s="131"/>
      <c r="F240" s="117"/>
      <c r="G240" s="35"/>
    </row>
    <row r="241" spans="1:7" x14ac:dyDescent="0.2">
      <c r="A241" s="29"/>
      <c r="B241" s="101"/>
      <c r="C241" s="41"/>
      <c r="D241" s="406"/>
      <c r="E241" s="108"/>
      <c r="F241" s="149"/>
      <c r="G241" s="35"/>
    </row>
    <row r="242" spans="1:7" x14ac:dyDescent="0.2">
      <c r="A242" s="29"/>
      <c r="B242" s="101"/>
      <c r="C242" s="41"/>
      <c r="D242" s="364"/>
      <c r="E242" s="108"/>
      <c r="F242" s="149"/>
      <c r="G242" s="35"/>
    </row>
    <row r="243" spans="1:7" ht="13.5" thickBot="1" x14ac:dyDescent="0.25">
      <c r="A243" s="45"/>
      <c r="B243" s="132"/>
      <c r="C243" s="115"/>
      <c r="D243" s="115"/>
      <c r="E243" s="132"/>
      <c r="F243" s="49" t="s">
        <v>15</v>
      </c>
      <c r="G243" s="50">
        <f>SUM(G209:G242)</f>
        <v>30000</v>
      </c>
    </row>
    <row r="244" spans="1:7" ht="13.5" thickTop="1" x14ac:dyDescent="0.2">
      <c r="A244" s="1149" t="s">
        <v>842</v>
      </c>
      <c r="B244" s="1150"/>
      <c r="C244" s="1150"/>
      <c r="D244" s="1150"/>
      <c r="E244" s="1150"/>
      <c r="F244" s="1150"/>
      <c r="G244" s="1151"/>
    </row>
    <row r="245" spans="1:7" ht="13.5" thickBot="1" x14ac:dyDescent="0.25">
      <c r="A245" s="52"/>
      <c r="B245" s="103"/>
      <c r="C245" s="355" t="s">
        <v>843</v>
      </c>
      <c r="D245" s="54"/>
      <c r="E245" s="103"/>
      <c r="F245" s="55"/>
      <c r="G245" s="56"/>
    </row>
    <row r="246" spans="1:7" ht="13.5" thickTop="1" x14ac:dyDescent="0.2">
      <c r="A246" s="1130"/>
      <c r="B246" s="1131"/>
      <c r="C246" s="1131"/>
      <c r="D246" s="57" t="s">
        <v>11</v>
      </c>
      <c r="E246" s="1132" t="s">
        <v>12</v>
      </c>
      <c r="F246" s="1132"/>
      <c r="G246" s="1133"/>
    </row>
    <row r="247" spans="1:7" x14ac:dyDescent="0.2">
      <c r="A247" s="1161" t="s">
        <v>8</v>
      </c>
      <c r="B247" s="1135"/>
      <c r="C247" s="1135"/>
      <c r="D247" s="39"/>
      <c r="E247" s="1136"/>
      <c r="F247" s="1137"/>
      <c r="G247" s="1138"/>
    </row>
    <row r="248" spans="1:7" x14ac:dyDescent="0.2">
      <c r="A248" s="1134" t="s">
        <v>38</v>
      </c>
      <c r="B248" s="1135"/>
      <c r="C248" s="1135"/>
      <c r="D248" s="58" t="s">
        <v>493</v>
      </c>
      <c r="E248" s="1139" t="s">
        <v>142</v>
      </c>
      <c r="F248" s="1139"/>
      <c r="G248" s="1140"/>
    </row>
    <row r="249" spans="1:7" ht="13.5" thickBot="1" x14ac:dyDescent="0.25">
      <c r="A249" s="1141" t="s">
        <v>39</v>
      </c>
      <c r="B249" s="1142"/>
      <c r="C249" s="1142"/>
      <c r="D249" s="59" t="s">
        <v>494</v>
      </c>
      <c r="E249" s="1143" t="s">
        <v>0</v>
      </c>
      <c r="F249" s="1143"/>
      <c r="G249" s="1144"/>
    </row>
    <row r="250" spans="1:7" ht="16.5" x14ac:dyDescent="0.25">
      <c r="A250" s="1152" t="s">
        <v>29</v>
      </c>
      <c r="B250" s="1153"/>
      <c r="C250" s="1153"/>
      <c r="D250" s="1153"/>
      <c r="E250" s="1153"/>
      <c r="F250" s="1153"/>
      <c r="G250" s="1154"/>
    </row>
    <row r="251" spans="1:7" x14ac:dyDescent="0.2">
      <c r="A251" s="1155" t="s">
        <v>48</v>
      </c>
      <c r="B251" s="1156"/>
      <c r="C251" s="1156"/>
      <c r="D251" s="1156"/>
      <c r="E251" s="1156"/>
      <c r="F251" s="1156"/>
      <c r="G251" s="1157"/>
    </row>
    <row r="252" spans="1:7" x14ac:dyDescent="0.2">
      <c r="A252" s="1158" t="s">
        <v>49</v>
      </c>
      <c r="B252" s="1159"/>
      <c r="C252" s="1159"/>
      <c r="D252" s="1159"/>
      <c r="E252" s="1159"/>
      <c r="F252" s="1159"/>
      <c r="G252" s="1160"/>
    </row>
    <row r="253" spans="1:7" x14ac:dyDescent="0.2">
      <c r="A253" s="6"/>
      <c r="B253" s="99"/>
      <c r="C253" s="8"/>
      <c r="D253" s="9"/>
      <c r="E253" s="99"/>
      <c r="F253" s="10"/>
      <c r="G253" s="11" t="s">
        <v>20</v>
      </c>
    </row>
    <row r="254" spans="1:7" x14ac:dyDescent="0.2">
      <c r="A254" s="12" t="s">
        <v>1</v>
      </c>
      <c r="B254" s="13"/>
      <c r="C254" s="14" t="s">
        <v>496</v>
      </c>
      <c r="D254" s="13"/>
      <c r="E254" s="343" t="s">
        <v>923</v>
      </c>
      <c r="F254" s="98"/>
      <c r="G254" s="344" t="s">
        <v>897</v>
      </c>
    </row>
    <row r="255" spans="1:7" x14ac:dyDescent="0.2">
      <c r="A255" s="17" t="s">
        <v>8</v>
      </c>
      <c r="B255" s="100"/>
      <c r="C255" s="19"/>
      <c r="D255" s="4"/>
      <c r="E255" s="1145"/>
      <c r="F255" s="1146"/>
      <c r="G255" s="20"/>
    </row>
    <row r="256" spans="1:7" x14ac:dyDescent="0.2">
      <c r="A256" s="21" t="s">
        <v>37</v>
      </c>
      <c r="B256" s="22"/>
      <c r="C256" s="22"/>
      <c r="D256" s="22"/>
      <c r="E256" s="23" t="s">
        <v>46</v>
      </c>
      <c r="F256" s="24"/>
      <c r="G256" s="20" t="s">
        <v>50</v>
      </c>
    </row>
    <row r="257" spans="1:7" x14ac:dyDescent="0.2">
      <c r="A257" s="6"/>
      <c r="B257" s="99"/>
      <c r="C257" s="8"/>
      <c r="D257" s="8"/>
      <c r="E257" s="1147"/>
      <c r="F257" s="1148"/>
      <c r="G257" s="25"/>
    </row>
    <row r="258" spans="1:7" ht="26.25" thickBot="1" x14ac:dyDescent="0.25">
      <c r="A258" s="210" t="s">
        <v>47</v>
      </c>
      <c r="B258" s="28" t="s">
        <v>23</v>
      </c>
      <c r="C258" s="28" t="s">
        <v>34</v>
      </c>
      <c r="D258" s="110" t="s">
        <v>53</v>
      </c>
      <c r="E258" s="114" t="s">
        <v>54</v>
      </c>
      <c r="F258" s="111" t="s">
        <v>55</v>
      </c>
      <c r="G258" s="112" t="s">
        <v>35</v>
      </c>
    </row>
    <row r="259" spans="1:7" ht="13.5" thickTop="1" x14ac:dyDescent="0.2">
      <c r="A259" s="29">
        <v>1</v>
      </c>
      <c r="B259" s="101"/>
      <c r="C259" s="352" t="s">
        <v>300</v>
      </c>
      <c r="D259" s="357" t="s">
        <v>841</v>
      </c>
      <c r="E259" s="158">
        <v>45</v>
      </c>
      <c r="F259" s="128">
        <v>250</v>
      </c>
      <c r="G259" s="35">
        <f>F259*E259</f>
        <v>11250</v>
      </c>
    </row>
    <row r="260" spans="1:7" x14ac:dyDescent="0.2">
      <c r="A260" s="29">
        <v>2</v>
      </c>
      <c r="B260" s="101"/>
      <c r="C260" s="352" t="s">
        <v>300</v>
      </c>
      <c r="D260" s="351" t="s">
        <v>402</v>
      </c>
      <c r="E260" s="108">
        <v>45</v>
      </c>
      <c r="F260" s="128">
        <v>350</v>
      </c>
      <c r="G260" s="35">
        <f>F260*E260</f>
        <v>15750</v>
      </c>
    </row>
    <row r="261" spans="1:7" x14ac:dyDescent="0.2">
      <c r="A261" s="29">
        <v>3</v>
      </c>
      <c r="B261" s="101"/>
      <c r="C261" s="352" t="s">
        <v>300</v>
      </c>
      <c r="D261" s="351" t="s">
        <v>845</v>
      </c>
      <c r="E261" s="108">
        <v>45</v>
      </c>
      <c r="F261" s="149">
        <v>250</v>
      </c>
      <c r="G261" s="35">
        <f>F261*E261</f>
        <v>11250</v>
      </c>
    </row>
    <row r="262" spans="1:7" x14ac:dyDescent="0.2">
      <c r="A262" s="29"/>
      <c r="B262" s="101"/>
      <c r="C262" s="352"/>
      <c r="D262" s="340"/>
      <c r="E262" s="108"/>
      <c r="F262" s="128"/>
      <c r="G262" s="353"/>
    </row>
    <row r="263" spans="1:7" x14ac:dyDescent="0.2">
      <c r="A263" s="29"/>
      <c r="B263" s="105"/>
      <c r="C263" s="352"/>
      <c r="D263" s="351"/>
      <c r="E263" s="108"/>
      <c r="F263" s="128"/>
      <c r="G263" s="35"/>
    </row>
    <row r="264" spans="1:7" x14ac:dyDescent="0.2">
      <c r="A264" s="29"/>
      <c r="B264" s="105"/>
      <c r="C264" s="352"/>
      <c r="D264" s="357"/>
      <c r="E264" s="108"/>
      <c r="F264" s="149"/>
      <c r="G264" s="35"/>
    </row>
    <row r="265" spans="1:7" x14ac:dyDescent="0.2">
      <c r="A265" s="29"/>
      <c r="B265" s="151"/>
      <c r="C265" s="366"/>
      <c r="D265" s="338"/>
      <c r="E265" s="108"/>
      <c r="F265" s="150"/>
      <c r="G265" s="353"/>
    </row>
    <row r="266" spans="1:7" x14ac:dyDescent="0.2">
      <c r="A266" s="29"/>
      <c r="B266" s="151"/>
      <c r="C266" s="352"/>
      <c r="D266" s="351"/>
      <c r="E266" s="108"/>
      <c r="F266" s="128"/>
      <c r="G266" s="35"/>
    </row>
    <row r="267" spans="1:7" x14ac:dyDescent="0.2">
      <c r="A267" s="29"/>
      <c r="B267" s="101"/>
      <c r="C267" s="352"/>
      <c r="D267" s="364"/>
      <c r="E267" s="108"/>
      <c r="F267" s="149"/>
      <c r="G267" s="35"/>
    </row>
    <row r="268" spans="1:7" x14ac:dyDescent="0.2">
      <c r="A268" s="29"/>
      <c r="B268" s="106"/>
      <c r="C268" s="41"/>
      <c r="D268" s="340"/>
      <c r="E268" s="104"/>
      <c r="F268" s="128"/>
      <c r="G268" s="353"/>
    </row>
    <row r="269" spans="1:7" x14ac:dyDescent="0.2">
      <c r="A269" s="29"/>
      <c r="B269" s="105"/>
      <c r="C269" s="352"/>
      <c r="D269" s="351"/>
      <c r="E269" s="108"/>
      <c r="F269" s="128"/>
      <c r="G269" s="35"/>
    </row>
    <row r="270" spans="1:7" x14ac:dyDescent="0.2">
      <c r="A270" s="29"/>
      <c r="B270" s="107"/>
      <c r="C270" s="352"/>
      <c r="D270" s="351"/>
      <c r="E270" s="108"/>
      <c r="F270" s="149"/>
      <c r="G270" s="35"/>
    </row>
    <row r="271" spans="1:7" x14ac:dyDescent="0.2">
      <c r="A271" s="29"/>
      <c r="B271" s="107"/>
      <c r="C271" s="41"/>
      <c r="D271" s="338"/>
      <c r="E271" s="153"/>
      <c r="F271" s="384"/>
      <c r="G271" s="353"/>
    </row>
    <row r="272" spans="1:7" x14ac:dyDescent="0.2">
      <c r="A272" s="29"/>
      <c r="B272" s="101"/>
      <c r="C272" s="352"/>
      <c r="D272" s="351"/>
      <c r="E272" s="108"/>
      <c r="F272" s="128"/>
      <c r="G272" s="35"/>
    </row>
    <row r="273" spans="1:7" x14ac:dyDescent="0.2">
      <c r="A273" s="29"/>
      <c r="B273" s="101"/>
      <c r="C273" s="352"/>
      <c r="D273" s="357"/>
      <c r="E273" s="108"/>
      <c r="F273" s="149"/>
      <c r="G273" s="35"/>
    </row>
    <row r="274" spans="1:7" x14ac:dyDescent="0.2">
      <c r="A274" s="29"/>
      <c r="B274" s="106"/>
      <c r="C274" s="41"/>
      <c r="D274" s="339"/>
      <c r="E274" s="104"/>
      <c r="F274" s="154"/>
      <c r="G274" s="353"/>
    </row>
    <row r="275" spans="1:7" x14ac:dyDescent="0.2">
      <c r="A275" s="29"/>
      <c r="B275" s="105"/>
      <c r="C275" s="41"/>
      <c r="D275" s="351"/>
      <c r="E275" s="108"/>
      <c r="F275" s="128"/>
      <c r="G275" s="35"/>
    </row>
    <row r="276" spans="1:7" x14ac:dyDescent="0.2">
      <c r="A276" s="29"/>
      <c r="B276" s="105"/>
      <c r="C276" s="41"/>
      <c r="D276" s="365"/>
      <c r="E276" s="108"/>
      <c r="F276" s="149"/>
      <c r="G276" s="35"/>
    </row>
    <row r="277" spans="1:7" x14ac:dyDescent="0.2">
      <c r="A277" s="29"/>
      <c r="B277" s="101"/>
      <c r="C277" s="41"/>
      <c r="D277" s="425"/>
      <c r="E277" s="104"/>
      <c r="F277" s="154"/>
      <c r="G277" s="353"/>
    </row>
    <row r="278" spans="1:7" x14ac:dyDescent="0.2">
      <c r="A278" s="29"/>
      <c r="B278" s="101"/>
      <c r="C278" s="41"/>
      <c r="D278" s="351"/>
      <c r="E278" s="108"/>
      <c r="F278" s="128"/>
      <c r="G278" s="35"/>
    </row>
    <row r="279" spans="1:7" x14ac:dyDescent="0.2">
      <c r="A279" s="29"/>
      <c r="B279" s="101"/>
      <c r="C279" s="41"/>
      <c r="D279" s="357"/>
      <c r="E279" s="108"/>
      <c r="F279" s="149"/>
      <c r="G279" s="35"/>
    </row>
    <row r="280" spans="1:7" x14ac:dyDescent="0.2">
      <c r="A280" s="29"/>
      <c r="B280" s="101"/>
      <c r="C280" s="41"/>
      <c r="D280" s="426"/>
      <c r="E280" s="104"/>
      <c r="F280" s="154"/>
      <c r="G280" s="353"/>
    </row>
    <row r="281" spans="1:7" x14ac:dyDescent="0.2">
      <c r="A281" s="29"/>
      <c r="B281" s="101"/>
      <c r="C281" s="41"/>
      <c r="D281" s="351"/>
      <c r="E281" s="108"/>
      <c r="F281" s="128"/>
      <c r="G281" s="35"/>
    </row>
    <row r="282" spans="1:7" x14ac:dyDescent="0.2">
      <c r="A282" s="29"/>
      <c r="B282" s="101"/>
      <c r="C282" s="41"/>
      <c r="D282" s="364"/>
      <c r="E282" s="108"/>
      <c r="F282" s="149"/>
      <c r="G282" s="35"/>
    </row>
    <row r="283" spans="1:7" x14ac:dyDescent="0.2">
      <c r="A283" s="29"/>
      <c r="B283" s="101"/>
      <c r="C283" s="41"/>
      <c r="D283" s="339"/>
      <c r="E283" s="108"/>
      <c r="F283" s="128"/>
      <c r="G283" s="353"/>
    </row>
    <row r="284" spans="1:7" x14ac:dyDescent="0.2">
      <c r="A284" s="29"/>
      <c r="B284" s="101"/>
      <c r="C284" s="41"/>
      <c r="D284" s="351"/>
      <c r="E284" s="108"/>
      <c r="F284" s="128"/>
      <c r="G284" s="35"/>
    </row>
    <row r="285" spans="1:7" x14ac:dyDescent="0.2">
      <c r="A285" s="29"/>
      <c r="B285" s="101"/>
      <c r="C285" s="41"/>
      <c r="D285" s="364"/>
      <c r="E285" s="108"/>
      <c r="F285" s="149"/>
      <c r="G285" s="35"/>
    </row>
    <row r="286" spans="1:7" x14ac:dyDescent="0.2">
      <c r="A286" s="29"/>
      <c r="B286" s="101"/>
      <c r="C286" s="41"/>
      <c r="D286" s="339" t="s">
        <v>152</v>
      </c>
      <c r="E286" s="153"/>
      <c r="F286" s="128"/>
      <c r="G286" s="353"/>
    </row>
    <row r="287" spans="1:7" x14ac:dyDescent="0.2">
      <c r="A287" s="29"/>
      <c r="B287" s="101"/>
      <c r="C287" s="41"/>
      <c r="D287" s="351"/>
      <c r="E287" s="108"/>
      <c r="F287" s="128"/>
      <c r="G287" s="35"/>
    </row>
    <row r="288" spans="1:7" x14ac:dyDescent="0.2">
      <c r="A288" s="29"/>
      <c r="B288" s="101"/>
      <c r="C288" s="41"/>
      <c r="D288" s="364"/>
      <c r="E288" s="108"/>
      <c r="F288" s="149"/>
      <c r="G288" s="35"/>
    </row>
    <row r="289" spans="1:10" x14ac:dyDescent="0.2">
      <c r="A289" s="29"/>
      <c r="B289" s="101"/>
      <c r="C289" s="41"/>
      <c r="D289" s="364"/>
      <c r="E289" s="102"/>
      <c r="F289" s="128"/>
      <c r="G289" s="35"/>
      <c r="J289" s="411" t="s">
        <v>543</v>
      </c>
    </row>
    <row r="290" spans="1:10" x14ac:dyDescent="0.2">
      <c r="A290" s="29"/>
      <c r="B290" s="101"/>
      <c r="C290" s="31"/>
      <c r="D290" s="400"/>
      <c r="E290" s="131"/>
      <c r="F290" s="117"/>
      <c r="G290" s="35"/>
    </row>
    <row r="291" spans="1:10" x14ac:dyDescent="0.2">
      <c r="A291" s="29"/>
      <c r="B291" s="101"/>
      <c r="C291" s="41"/>
      <c r="D291" s="406"/>
      <c r="E291" s="108"/>
      <c r="F291" s="149"/>
      <c r="G291" s="35"/>
    </row>
    <row r="292" spans="1:10" x14ac:dyDescent="0.2">
      <c r="A292" s="29"/>
      <c r="B292" s="101"/>
      <c r="C292" s="41"/>
      <c r="D292" s="364"/>
      <c r="E292" s="108"/>
      <c r="F292" s="149"/>
      <c r="G292" s="35"/>
    </row>
    <row r="293" spans="1:10" ht="13.5" thickBot="1" x14ac:dyDescent="0.25">
      <c r="A293" s="45"/>
      <c r="B293" s="132"/>
      <c r="C293" s="115"/>
      <c r="D293" s="115"/>
      <c r="E293" s="132"/>
      <c r="F293" s="49" t="s">
        <v>15</v>
      </c>
      <c r="G293" s="50">
        <f>SUM(G259:G292)</f>
        <v>38250</v>
      </c>
    </row>
    <row r="294" spans="1:10" ht="13.5" thickTop="1" x14ac:dyDescent="0.2">
      <c r="A294" s="1149" t="s">
        <v>846</v>
      </c>
      <c r="B294" s="1150"/>
      <c r="C294" s="1150"/>
      <c r="D294" s="1150"/>
      <c r="E294" s="1150"/>
      <c r="F294" s="1150"/>
      <c r="G294" s="1151"/>
    </row>
    <row r="295" spans="1:10" ht="13.5" thickBot="1" x14ac:dyDescent="0.25">
      <c r="A295" s="52"/>
      <c r="B295" s="103"/>
      <c r="C295" s="355" t="s">
        <v>8</v>
      </c>
      <c r="D295" s="54"/>
      <c r="E295" s="103"/>
      <c r="F295" s="55"/>
      <c r="G295" s="56"/>
    </row>
    <row r="296" spans="1:10" ht="13.5" thickTop="1" x14ac:dyDescent="0.2">
      <c r="A296" s="1130"/>
      <c r="B296" s="1131"/>
      <c r="C296" s="1131"/>
      <c r="D296" s="57" t="s">
        <v>11</v>
      </c>
      <c r="E296" s="1132" t="s">
        <v>12</v>
      </c>
      <c r="F296" s="1132"/>
      <c r="G296" s="1133"/>
    </row>
    <row r="297" spans="1:10" x14ac:dyDescent="0.2">
      <c r="A297" s="1161" t="s">
        <v>8</v>
      </c>
      <c r="B297" s="1135"/>
      <c r="C297" s="1135"/>
      <c r="D297" s="39"/>
      <c r="E297" s="1136"/>
      <c r="F297" s="1137"/>
      <c r="G297" s="1138"/>
    </row>
    <row r="298" spans="1:10" x14ac:dyDescent="0.2">
      <c r="A298" s="1134" t="s">
        <v>38</v>
      </c>
      <c r="B298" s="1135"/>
      <c r="C298" s="1135"/>
      <c r="D298" s="58" t="s">
        <v>493</v>
      </c>
      <c r="E298" s="1139" t="s">
        <v>142</v>
      </c>
      <c r="F298" s="1139"/>
      <c r="G298" s="1140"/>
    </row>
    <row r="299" spans="1:10" ht="13.5" thickBot="1" x14ac:dyDescent="0.25">
      <c r="A299" s="1141" t="s">
        <v>39</v>
      </c>
      <c r="B299" s="1142"/>
      <c r="C299" s="1142"/>
      <c r="D299" s="59" t="s">
        <v>494</v>
      </c>
      <c r="E299" s="1143" t="s">
        <v>0</v>
      </c>
      <c r="F299" s="1143"/>
      <c r="G299" s="1144"/>
    </row>
    <row r="300" spans="1:10" ht="16.5" x14ac:dyDescent="0.25">
      <c r="A300" s="1152" t="s">
        <v>29</v>
      </c>
      <c r="B300" s="1153"/>
      <c r="C300" s="1153"/>
      <c r="D300" s="1153"/>
      <c r="E300" s="1153"/>
      <c r="F300" s="1153"/>
      <c r="G300" s="1154"/>
    </row>
    <row r="301" spans="1:10" x14ac:dyDescent="0.2">
      <c r="A301" s="1155" t="s">
        <v>48</v>
      </c>
      <c r="B301" s="1156"/>
      <c r="C301" s="1156"/>
      <c r="D301" s="1156"/>
      <c r="E301" s="1156"/>
      <c r="F301" s="1156"/>
      <c r="G301" s="1157"/>
    </row>
    <row r="302" spans="1:10" x14ac:dyDescent="0.2">
      <c r="A302" s="1158" t="s">
        <v>49</v>
      </c>
      <c r="B302" s="1159"/>
      <c r="C302" s="1159"/>
      <c r="D302" s="1159"/>
      <c r="E302" s="1159"/>
      <c r="F302" s="1159"/>
      <c r="G302" s="1160"/>
    </row>
    <row r="303" spans="1:10" x14ac:dyDescent="0.2">
      <c r="A303" s="6"/>
      <c r="B303" s="99"/>
      <c r="C303" s="8"/>
      <c r="D303" s="9"/>
      <c r="E303" s="99"/>
      <c r="F303" s="10"/>
      <c r="G303" s="11" t="s">
        <v>20</v>
      </c>
    </row>
    <row r="304" spans="1:10" x14ac:dyDescent="0.2">
      <c r="A304" s="12" t="s">
        <v>1</v>
      </c>
      <c r="B304" s="13"/>
      <c r="C304" s="14" t="s">
        <v>496</v>
      </c>
      <c r="D304" s="13"/>
      <c r="E304" s="343" t="s">
        <v>808</v>
      </c>
      <c r="F304" s="98"/>
      <c r="G304" s="344" t="s">
        <v>779</v>
      </c>
    </row>
    <row r="305" spans="1:9" x14ac:dyDescent="0.2">
      <c r="A305" s="17" t="s">
        <v>8</v>
      </c>
      <c r="B305" s="100"/>
      <c r="C305" s="19"/>
      <c r="D305" s="4"/>
      <c r="E305" s="1145"/>
      <c r="F305" s="1146"/>
      <c r="G305" s="20"/>
    </row>
    <row r="306" spans="1:9" x14ac:dyDescent="0.2">
      <c r="A306" s="21" t="s">
        <v>37</v>
      </c>
      <c r="B306" s="22"/>
      <c r="C306" s="22"/>
      <c r="D306" s="22"/>
      <c r="E306" s="23" t="s">
        <v>46</v>
      </c>
      <c r="F306" s="24"/>
      <c r="G306" s="20" t="s">
        <v>50</v>
      </c>
    </row>
    <row r="307" spans="1:9" x14ac:dyDescent="0.2">
      <c r="A307" s="6"/>
      <c r="B307" s="99"/>
      <c r="C307" s="8"/>
      <c r="D307" s="8"/>
      <c r="E307" s="1147"/>
      <c r="F307" s="1148"/>
      <c r="G307" s="25"/>
    </row>
    <row r="308" spans="1:9" ht="26.25" thickBot="1" x14ac:dyDescent="0.25">
      <c r="A308" s="210" t="s">
        <v>47</v>
      </c>
      <c r="B308" s="28" t="s">
        <v>23</v>
      </c>
      <c r="C308" s="28" t="s">
        <v>34</v>
      </c>
      <c r="D308" s="110" t="s">
        <v>53</v>
      </c>
      <c r="E308" s="114" t="s">
        <v>54</v>
      </c>
      <c r="F308" s="111" t="s">
        <v>55</v>
      </c>
      <c r="G308" s="112" t="s">
        <v>35</v>
      </c>
      <c r="I308" s="411" t="s">
        <v>152</v>
      </c>
    </row>
    <row r="309" spans="1:9" ht="13.5" thickTop="1" x14ac:dyDescent="0.2">
      <c r="A309" s="29">
        <v>1</v>
      </c>
      <c r="B309" s="101"/>
      <c r="C309" s="352" t="s">
        <v>300</v>
      </c>
      <c r="D309" s="357" t="s">
        <v>841</v>
      </c>
      <c r="E309" s="158">
        <v>35</v>
      </c>
      <c r="F309" s="128">
        <v>250</v>
      </c>
      <c r="G309" s="35">
        <f>F309*E309</f>
        <v>8750</v>
      </c>
    </row>
    <row r="310" spans="1:9" x14ac:dyDescent="0.2">
      <c r="A310" s="29">
        <v>2</v>
      </c>
      <c r="B310" s="101"/>
      <c r="C310" s="352" t="s">
        <v>300</v>
      </c>
      <c r="D310" s="351" t="s">
        <v>402</v>
      </c>
      <c r="E310" s="108">
        <v>35</v>
      </c>
      <c r="F310" s="128">
        <v>350</v>
      </c>
      <c r="G310" s="35">
        <f>F310*E310</f>
        <v>12250</v>
      </c>
    </row>
    <row r="311" spans="1:9" x14ac:dyDescent="0.2">
      <c r="A311" s="29"/>
      <c r="B311" s="101"/>
      <c r="C311" s="352"/>
      <c r="D311" s="351"/>
      <c r="E311" s="108"/>
      <c r="F311" s="149"/>
      <c r="G311" s="35"/>
    </row>
    <row r="312" spans="1:9" x14ac:dyDescent="0.2">
      <c r="A312" s="29"/>
      <c r="B312" s="101"/>
      <c r="C312" s="352"/>
      <c r="D312" s="340"/>
      <c r="E312" s="108"/>
      <c r="F312" s="128"/>
      <c r="G312" s="353"/>
    </row>
    <row r="313" spans="1:9" x14ac:dyDescent="0.2">
      <c r="A313" s="29"/>
      <c r="B313" s="105"/>
      <c r="C313" s="352"/>
      <c r="D313" s="351"/>
      <c r="E313" s="108"/>
      <c r="F313" s="128"/>
      <c r="G313" s="35"/>
    </row>
    <row r="314" spans="1:9" x14ac:dyDescent="0.2">
      <c r="A314" s="29"/>
      <c r="B314" s="105"/>
      <c r="C314" s="352"/>
      <c r="D314" s="357"/>
      <c r="E314" s="108"/>
      <c r="F314" s="149"/>
      <c r="G314" s="35"/>
    </row>
    <row r="315" spans="1:9" x14ac:dyDescent="0.2">
      <c r="A315" s="29"/>
      <c r="B315" s="151"/>
      <c r="C315" s="366"/>
      <c r="D315" s="338"/>
      <c r="E315" s="108"/>
      <c r="F315" s="150"/>
      <c r="G315" s="353"/>
    </row>
    <row r="316" spans="1:9" x14ac:dyDescent="0.2">
      <c r="A316" s="29"/>
      <c r="B316" s="151"/>
      <c r="C316" s="352"/>
      <c r="D316" s="351"/>
      <c r="E316" s="108"/>
      <c r="F316" s="128"/>
      <c r="G316" s="35"/>
    </row>
    <row r="317" spans="1:9" x14ac:dyDescent="0.2">
      <c r="A317" s="29"/>
      <c r="B317" s="101"/>
      <c r="C317" s="352"/>
      <c r="D317" s="364"/>
      <c r="E317" s="108"/>
      <c r="F317" s="149"/>
      <c r="G317" s="35"/>
    </row>
    <row r="318" spans="1:9" x14ac:dyDescent="0.2">
      <c r="A318" s="29"/>
      <c r="B318" s="106"/>
      <c r="C318" s="41"/>
      <c r="D318" s="340"/>
      <c r="E318" s="104"/>
      <c r="F318" s="128"/>
      <c r="G318" s="353"/>
    </row>
    <row r="319" spans="1:9" x14ac:dyDescent="0.2">
      <c r="A319" s="29"/>
      <c r="B319" s="105"/>
      <c r="C319" s="352"/>
      <c r="D319" s="351"/>
      <c r="E319" s="108"/>
      <c r="F319" s="128"/>
      <c r="G319" s="35"/>
    </row>
    <row r="320" spans="1:9" x14ac:dyDescent="0.2">
      <c r="A320" s="29"/>
      <c r="B320" s="107"/>
      <c r="C320" s="352"/>
      <c r="D320" s="351"/>
      <c r="E320" s="108"/>
      <c r="F320" s="149"/>
      <c r="G320" s="35"/>
    </row>
    <row r="321" spans="1:7" x14ac:dyDescent="0.2">
      <c r="A321" s="29"/>
      <c r="B321" s="107"/>
      <c r="C321" s="41"/>
      <c r="D321" s="338"/>
      <c r="E321" s="153"/>
      <c r="F321" s="384"/>
      <c r="G321" s="353"/>
    </row>
    <row r="322" spans="1:7" x14ac:dyDescent="0.2">
      <c r="A322" s="29"/>
      <c r="B322" s="101"/>
      <c r="C322" s="352"/>
      <c r="D322" s="351"/>
      <c r="E322" s="108"/>
      <c r="F322" s="128"/>
      <c r="G322" s="35"/>
    </row>
    <row r="323" spans="1:7" x14ac:dyDescent="0.2">
      <c r="A323" s="29"/>
      <c r="B323" s="101"/>
      <c r="C323" s="352"/>
      <c r="D323" s="357"/>
      <c r="E323" s="108"/>
      <c r="F323" s="149"/>
      <c r="G323" s="35"/>
    </row>
    <row r="324" spans="1:7" x14ac:dyDescent="0.2">
      <c r="A324" s="29"/>
      <c r="B324" s="106"/>
      <c r="C324" s="41"/>
      <c r="D324" s="339"/>
      <c r="E324" s="104"/>
      <c r="F324" s="154"/>
      <c r="G324" s="353"/>
    </row>
    <row r="325" spans="1:7" x14ac:dyDescent="0.2">
      <c r="A325" s="29"/>
      <c r="B325" s="105"/>
      <c r="C325" s="41"/>
      <c r="D325" s="351"/>
      <c r="E325" s="108"/>
      <c r="F325" s="128"/>
      <c r="G325" s="35"/>
    </row>
    <row r="326" spans="1:7" x14ac:dyDescent="0.2">
      <c r="A326" s="29"/>
      <c r="B326" s="105"/>
      <c r="C326" s="41"/>
      <c r="D326" s="365"/>
      <c r="E326" s="108"/>
      <c r="F326" s="149"/>
      <c r="G326" s="35"/>
    </row>
    <row r="327" spans="1:7" x14ac:dyDescent="0.2">
      <c r="A327" s="29"/>
      <c r="B327" s="101"/>
      <c r="C327" s="41"/>
      <c r="D327" s="425"/>
      <c r="E327" s="104"/>
      <c r="F327" s="154"/>
      <c r="G327" s="353"/>
    </row>
    <row r="328" spans="1:7" x14ac:dyDescent="0.2">
      <c r="A328" s="29"/>
      <c r="B328" s="101"/>
      <c r="C328" s="41"/>
      <c r="D328" s="351"/>
      <c r="E328" s="108"/>
      <c r="F328" s="128"/>
      <c r="G328" s="35"/>
    </row>
    <row r="329" spans="1:7" x14ac:dyDescent="0.2">
      <c r="A329" s="29"/>
      <c r="B329" s="101"/>
      <c r="C329" s="41"/>
      <c r="D329" s="357"/>
      <c r="E329" s="108"/>
      <c r="F329" s="149"/>
      <c r="G329" s="35"/>
    </row>
    <row r="330" spans="1:7" x14ac:dyDescent="0.2">
      <c r="A330" s="29"/>
      <c r="B330" s="101"/>
      <c r="C330" s="41"/>
      <c r="D330" s="426"/>
      <c r="E330" s="104"/>
      <c r="F330" s="154"/>
      <c r="G330" s="353"/>
    </row>
    <row r="331" spans="1:7" x14ac:dyDescent="0.2">
      <c r="A331" s="29"/>
      <c r="B331" s="101"/>
      <c r="C331" s="41"/>
      <c r="D331" s="351"/>
      <c r="E331" s="108"/>
      <c r="F331" s="128"/>
      <c r="G331" s="35"/>
    </row>
    <row r="332" spans="1:7" x14ac:dyDescent="0.2">
      <c r="A332" s="29"/>
      <c r="B332" s="101"/>
      <c r="C332" s="41"/>
      <c r="D332" s="364"/>
      <c r="E332" s="108"/>
      <c r="F332" s="149"/>
      <c r="G332" s="35"/>
    </row>
    <row r="333" spans="1:7" x14ac:dyDescent="0.2">
      <c r="A333" s="29"/>
      <c r="B333" s="101"/>
      <c r="C333" s="41"/>
      <c r="D333" s="339"/>
      <c r="E333" s="108"/>
      <c r="F333" s="128"/>
      <c r="G333" s="353"/>
    </row>
    <row r="334" spans="1:7" x14ac:dyDescent="0.2">
      <c r="A334" s="29"/>
      <c r="B334" s="101"/>
      <c r="C334" s="41"/>
      <c r="D334" s="351"/>
      <c r="E334" s="108"/>
      <c r="F334" s="128"/>
      <c r="G334" s="35"/>
    </row>
    <row r="335" spans="1:7" x14ac:dyDescent="0.2">
      <c r="A335" s="29"/>
      <c r="B335" s="101"/>
      <c r="C335" s="41"/>
      <c r="D335" s="364"/>
      <c r="E335" s="108"/>
      <c r="F335" s="149"/>
      <c r="G335" s="35"/>
    </row>
    <row r="336" spans="1:7" x14ac:dyDescent="0.2">
      <c r="A336" s="29"/>
      <c r="B336" s="101"/>
      <c r="C336" s="41"/>
      <c r="D336" s="339"/>
      <c r="E336" s="153"/>
      <c r="F336" s="128"/>
      <c r="G336" s="353"/>
    </row>
    <row r="337" spans="1:7" x14ac:dyDescent="0.2">
      <c r="A337" s="29"/>
      <c r="B337" s="101"/>
      <c r="C337" s="41"/>
      <c r="D337" s="351"/>
      <c r="E337" s="108"/>
      <c r="F337" s="128"/>
      <c r="G337" s="35"/>
    </row>
    <row r="338" spans="1:7" x14ac:dyDescent="0.2">
      <c r="A338" s="29"/>
      <c r="B338" s="101"/>
      <c r="C338" s="41"/>
      <c r="D338" s="364"/>
      <c r="E338" s="108"/>
      <c r="F338" s="149"/>
      <c r="G338" s="35"/>
    </row>
    <row r="339" spans="1:7" x14ac:dyDescent="0.2">
      <c r="A339" s="29"/>
      <c r="B339" s="101"/>
      <c r="C339" s="41"/>
      <c r="D339" s="364"/>
      <c r="E339" s="102"/>
      <c r="F339" s="128"/>
      <c r="G339" s="35"/>
    </row>
    <row r="340" spans="1:7" x14ac:dyDescent="0.2">
      <c r="A340" s="29"/>
      <c r="B340" s="101"/>
      <c r="C340" s="31"/>
      <c r="D340" s="400"/>
      <c r="E340" s="131"/>
      <c r="F340" s="117"/>
      <c r="G340" s="35"/>
    </row>
    <row r="341" spans="1:7" x14ac:dyDescent="0.2">
      <c r="A341" s="29"/>
      <c r="B341" s="101"/>
      <c r="C341" s="41"/>
      <c r="D341" s="406"/>
      <c r="E341" s="108"/>
      <c r="F341" s="149"/>
      <c r="G341" s="35"/>
    </row>
    <row r="342" spans="1:7" x14ac:dyDescent="0.2">
      <c r="A342" s="29"/>
      <c r="B342" s="101"/>
      <c r="C342" s="41"/>
      <c r="D342" s="364"/>
      <c r="E342" s="108"/>
      <c r="F342" s="149"/>
      <c r="G342" s="35"/>
    </row>
    <row r="343" spans="1:7" ht="13.5" thickBot="1" x14ac:dyDescent="0.25">
      <c r="A343" s="45"/>
      <c r="B343" s="132"/>
      <c r="C343" s="115"/>
      <c r="D343" s="115"/>
      <c r="E343" s="132"/>
      <c r="F343" s="49" t="s">
        <v>15</v>
      </c>
      <c r="G343" s="50">
        <f>SUM(G309:G342)</f>
        <v>21000</v>
      </c>
    </row>
    <row r="344" spans="1:7" ht="13.5" thickTop="1" x14ac:dyDescent="0.2">
      <c r="A344" s="1149" t="s">
        <v>853</v>
      </c>
      <c r="B344" s="1150"/>
      <c r="C344" s="1150"/>
      <c r="D344" s="1150"/>
      <c r="E344" s="1150"/>
      <c r="F344" s="1150"/>
      <c r="G344" s="1151"/>
    </row>
    <row r="345" spans="1:7" ht="13.5" thickBot="1" x14ac:dyDescent="0.25">
      <c r="A345" s="52"/>
      <c r="B345" s="103"/>
      <c r="C345" s="355" t="s">
        <v>854</v>
      </c>
      <c r="D345" s="54"/>
      <c r="E345" s="103"/>
      <c r="F345" s="55"/>
      <c r="G345" s="56"/>
    </row>
    <row r="346" spans="1:7" ht="13.5" thickTop="1" x14ac:dyDescent="0.2">
      <c r="A346" s="1130"/>
      <c r="B346" s="1131"/>
      <c r="C346" s="1131"/>
      <c r="D346" s="57" t="s">
        <v>11</v>
      </c>
      <c r="E346" s="1132" t="s">
        <v>12</v>
      </c>
      <c r="F346" s="1132"/>
      <c r="G346" s="1133"/>
    </row>
    <row r="347" spans="1:7" x14ac:dyDescent="0.2">
      <c r="A347" s="1161" t="s">
        <v>8</v>
      </c>
      <c r="B347" s="1135"/>
      <c r="C347" s="1135"/>
      <c r="D347" s="39"/>
      <c r="E347" s="1136"/>
      <c r="F347" s="1137"/>
      <c r="G347" s="1138"/>
    </row>
    <row r="348" spans="1:7" x14ac:dyDescent="0.2">
      <c r="A348" s="1134" t="s">
        <v>38</v>
      </c>
      <c r="B348" s="1135"/>
      <c r="C348" s="1135"/>
      <c r="D348" s="58" t="s">
        <v>493</v>
      </c>
      <c r="E348" s="1139" t="s">
        <v>142</v>
      </c>
      <c r="F348" s="1139"/>
      <c r="G348" s="1140"/>
    </row>
    <row r="349" spans="1:7" ht="13.5" thickBot="1" x14ac:dyDescent="0.25">
      <c r="A349" s="1141" t="s">
        <v>39</v>
      </c>
      <c r="B349" s="1142"/>
      <c r="C349" s="1142"/>
      <c r="D349" s="59" t="s">
        <v>494</v>
      </c>
      <c r="E349" s="1143" t="s">
        <v>0</v>
      </c>
      <c r="F349" s="1143"/>
      <c r="G349" s="1144"/>
    </row>
    <row r="350" spans="1:7" ht="16.5" x14ac:dyDescent="0.25">
      <c r="A350" s="1152" t="s">
        <v>29</v>
      </c>
      <c r="B350" s="1153"/>
      <c r="C350" s="1153"/>
      <c r="D350" s="1153"/>
      <c r="E350" s="1153"/>
      <c r="F350" s="1153"/>
      <c r="G350" s="1154"/>
    </row>
    <row r="351" spans="1:7" x14ac:dyDescent="0.2">
      <c r="A351" s="1155" t="s">
        <v>48</v>
      </c>
      <c r="B351" s="1156"/>
      <c r="C351" s="1156"/>
      <c r="D351" s="1156"/>
      <c r="E351" s="1156"/>
      <c r="F351" s="1156"/>
      <c r="G351" s="1157"/>
    </row>
    <row r="352" spans="1:7" x14ac:dyDescent="0.2">
      <c r="A352" s="1158" t="s">
        <v>49</v>
      </c>
      <c r="B352" s="1159"/>
      <c r="C352" s="1159"/>
      <c r="D352" s="1159"/>
      <c r="E352" s="1159"/>
      <c r="F352" s="1159"/>
      <c r="G352" s="1160"/>
    </row>
    <row r="353" spans="1:7" x14ac:dyDescent="0.2">
      <c r="A353" s="6"/>
      <c r="B353" s="99"/>
      <c r="C353" s="8"/>
      <c r="D353" s="9"/>
      <c r="E353" s="99"/>
      <c r="F353" s="10"/>
      <c r="G353" s="11" t="s">
        <v>20</v>
      </c>
    </row>
    <row r="354" spans="1:7" x14ac:dyDescent="0.2">
      <c r="A354" s="12" t="s">
        <v>1</v>
      </c>
      <c r="B354" s="13"/>
      <c r="C354" s="14" t="s">
        <v>496</v>
      </c>
      <c r="D354" s="13"/>
      <c r="E354" s="343" t="s">
        <v>876</v>
      </c>
      <c r="F354" s="98"/>
      <c r="G354" s="344" t="s">
        <v>875</v>
      </c>
    </row>
    <row r="355" spans="1:7" x14ac:dyDescent="0.2">
      <c r="A355" s="17" t="s">
        <v>8</v>
      </c>
      <c r="B355" s="100"/>
      <c r="C355" s="19"/>
      <c r="D355" s="4"/>
      <c r="E355" s="1145"/>
      <c r="F355" s="1146"/>
      <c r="G355" s="20"/>
    </row>
    <row r="356" spans="1:7" x14ac:dyDescent="0.2">
      <c r="A356" s="21" t="s">
        <v>37</v>
      </c>
      <c r="B356" s="22"/>
      <c r="C356" s="22"/>
      <c r="D356" s="22"/>
      <c r="E356" s="23" t="s">
        <v>46</v>
      </c>
      <c r="F356" s="24"/>
      <c r="G356" s="20" t="s">
        <v>50</v>
      </c>
    </row>
    <row r="357" spans="1:7" x14ac:dyDescent="0.2">
      <c r="A357" s="6"/>
      <c r="B357" s="99"/>
      <c r="C357" s="8"/>
      <c r="D357" s="8"/>
      <c r="E357" s="1147"/>
      <c r="F357" s="1148"/>
      <c r="G357" s="25"/>
    </row>
    <row r="358" spans="1:7" ht="26.25" thickBot="1" x14ac:dyDescent="0.25">
      <c r="A358" s="210" t="s">
        <v>47</v>
      </c>
      <c r="B358" s="28" t="s">
        <v>23</v>
      </c>
      <c r="C358" s="28" t="s">
        <v>34</v>
      </c>
      <c r="D358" s="110" t="s">
        <v>53</v>
      </c>
      <c r="E358" s="114" t="s">
        <v>54</v>
      </c>
      <c r="F358" s="111" t="s">
        <v>55</v>
      </c>
      <c r="G358" s="112" t="s">
        <v>35</v>
      </c>
    </row>
    <row r="359" spans="1:7" ht="13.5" thickTop="1" x14ac:dyDescent="0.2">
      <c r="A359" s="345" t="s">
        <v>8</v>
      </c>
      <c r="B359" s="101"/>
      <c r="C359" s="352"/>
      <c r="D359" s="338" t="s">
        <v>866</v>
      </c>
      <c r="E359" s="158"/>
      <c r="F359" s="128"/>
      <c r="G359" s="353" t="s">
        <v>8</v>
      </c>
    </row>
    <row r="360" spans="1:7" x14ac:dyDescent="0.2">
      <c r="A360" s="345">
        <v>1</v>
      </c>
      <c r="B360" s="101"/>
      <c r="C360" s="352" t="s">
        <v>300</v>
      </c>
      <c r="D360" s="351" t="s">
        <v>858</v>
      </c>
      <c r="E360" s="108">
        <v>100</v>
      </c>
      <c r="F360" s="128">
        <v>350</v>
      </c>
      <c r="G360" s="35">
        <f>F360*E360</f>
        <v>35000</v>
      </c>
    </row>
    <row r="361" spans="1:7" x14ac:dyDescent="0.2">
      <c r="A361" s="29">
        <v>2</v>
      </c>
      <c r="B361" s="101"/>
      <c r="C361" s="352" t="s">
        <v>300</v>
      </c>
      <c r="D361" s="351" t="s">
        <v>402</v>
      </c>
      <c r="E361" s="108">
        <v>100</v>
      </c>
      <c r="F361" s="149">
        <v>350</v>
      </c>
      <c r="G361" s="35">
        <f t="shared" ref="G361:G386" si="1">F361*E361</f>
        <v>35000</v>
      </c>
    </row>
    <row r="362" spans="1:7" x14ac:dyDescent="0.2">
      <c r="A362" s="29">
        <v>3</v>
      </c>
      <c r="B362" s="101"/>
      <c r="C362" s="352" t="s">
        <v>300</v>
      </c>
      <c r="D362" s="351" t="s">
        <v>859</v>
      </c>
      <c r="E362" s="108">
        <v>100</v>
      </c>
      <c r="F362" s="128">
        <v>350</v>
      </c>
      <c r="G362" s="35">
        <f t="shared" si="1"/>
        <v>35000</v>
      </c>
    </row>
    <row r="363" spans="1:7" x14ac:dyDescent="0.2">
      <c r="A363" s="29"/>
      <c r="B363" s="105"/>
      <c r="C363" s="352"/>
      <c r="D363" s="340" t="s">
        <v>867</v>
      </c>
      <c r="E363" s="108"/>
      <c r="F363" s="128"/>
      <c r="G363" s="353" t="s">
        <v>8</v>
      </c>
    </row>
    <row r="364" spans="1:7" x14ac:dyDescent="0.2">
      <c r="A364" s="29">
        <v>4</v>
      </c>
      <c r="B364" s="105"/>
      <c r="C364" s="352" t="s">
        <v>300</v>
      </c>
      <c r="D364" s="351" t="s">
        <v>858</v>
      </c>
      <c r="E364" s="108">
        <v>100</v>
      </c>
      <c r="F364" s="149">
        <v>350</v>
      </c>
      <c r="G364" s="35">
        <f t="shared" si="1"/>
        <v>35000</v>
      </c>
    </row>
    <row r="365" spans="1:7" x14ac:dyDescent="0.2">
      <c r="A365" s="29">
        <v>5</v>
      </c>
      <c r="B365" s="151"/>
      <c r="C365" s="352" t="s">
        <v>300</v>
      </c>
      <c r="D365" s="351" t="s">
        <v>402</v>
      </c>
      <c r="E365" s="108">
        <v>100</v>
      </c>
      <c r="F365" s="150">
        <v>350</v>
      </c>
      <c r="G365" s="35">
        <f t="shared" si="1"/>
        <v>35000</v>
      </c>
    </row>
    <row r="366" spans="1:7" x14ac:dyDescent="0.2">
      <c r="A366" s="29">
        <v>6</v>
      </c>
      <c r="B366" s="151"/>
      <c r="C366" s="352" t="s">
        <v>300</v>
      </c>
      <c r="D366" s="351" t="s">
        <v>845</v>
      </c>
      <c r="E366" s="108">
        <v>100</v>
      </c>
      <c r="F366" s="128">
        <v>250</v>
      </c>
      <c r="G366" s="35">
        <f t="shared" si="1"/>
        <v>25000</v>
      </c>
    </row>
    <row r="367" spans="1:7" x14ac:dyDescent="0.2">
      <c r="A367" s="29">
        <v>7</v>
      </c>
      <c r="B367" s="101"/>
      <c r="C367" s="352" t="s">
        <v>300</v>
      </c>
      <c r="D367" s="351" t="s">
        <v>859</v>
      </c>
      <c r="E367" s="108">
        <v>100</v>
      </c>
      <c r="F367" s="149">
        <v>350</v>
      </c>
      <c r="G367" s="35">
        <f t="shared" si="1"/>
        <v>35000</v>
      </c>
    </row>
    <row r="368" spans="1:7" x14ac:dyDescent="0.2">
      <c r="A368" s="29"/>
      <c r="B368" s="106"/>
      <c r="C368" s="41"/>
      <c r="D368" s="340" t="s">
        <v>868</v>
      </c>
      <c r="E368" s="104"/>
      <c r="F368" s="384" t="s">
        <v>8</v>
      </c>
      <c r="G368" s="353" t="s">
        <v>8</v>
      </c>
    </row>
    <row r="369" spans="1:7" x14ac:dyDescent="0.2">
      <c r="A369" s="29">
        <v>8</v>
      </c>
      <c r="B369" s="105"/>
      <c r="C369" s="352" t="s">
        <v>300</v>
      </c>
      <c r="D369" s="351" t="s">
        <v>858</v>
      </c>
      <c r="E369" s="108">
        <v>150</v>
      </c>
      <c r="F369" s="128">
        <v>350</v>
      </c>
      <c r="G369" s="35">
        <f t="shared" si="1"/>
        <v>52500</v>
      </c>
    </row>
    <row r="370" spans="1:7" x14ac:dyDescent="0.2">
      <c r="A370" s="29">
        <v>9</v>
      </c>
      <c r="B370" s="107"/>
      <c r="C370" s="352" t="s">
        <v>300</v>
      </c>
      <c r="D370" s="351" t="s">
        <v>402</v>
      </c>
      <c r="E370" s="108">
        <v>150</v>
      </c>
      <c r="F370" s="149">
        <v>350</v>
      </c>
      <c r="G370" s="35">
        <f t="shared" si="1"/>
        <v>52500</v>
      </c>
    </row>
    <row r="371" spans="1:7" x14ac:dyDescent="0.2">
      <c r="A371" s="29">
        <v>10</v>
      </c>
      <c r="B371" s="107"/>
      <c r="C371" s="352" t="s">
        <v>300</v>
      </c>
      <c r="D371" s="351" t="s">
        <v>863</v>
      </c>
      <c r="E371" s="108">
        <v>150</v>
      </c>
      <c r="F371" s="384">
        <v>250</v>
      </c>
      <c r="G371" s="35">
        <f t="shared" si="1"/>
        <v>37500</v>
      </c>
    </row>
    <row r="372" spans="1:7" x14ac:dyDescent="0.2">
      <c r="A372" s="29">
        <v>11</v>
      </c>
      <c r="B372" s="101"/>
      <c r="C372" s="352" t="s">
        <v>300</v>
      </c>
      <c r="D372" s="351" t="s">
        <v>859</v>
      </c>
      <c r="E372" s="108">
        <v>150</v>
      </c>
      <c r="F372" s="128">
        <v>350</v>
      </c>
      <c r="G372" s="35">
        <f t="shared" si="1"/>
        <v>52500</v>
      </c>
    </row>
    <row r="373" spans="1:7" x14ac:dyDescent="0.2">
      <c r="A373" s="29"/>
      <c r="B373" s="101"/>
      <c r="C373" s="352"/>
      <c r="D373" s="338" t="s">
        <v>869</v>
      </c>
      <c r="E373" s="108"/>
      <c r="F373" s="149"/>
      <c r="G373" s="353" t="s">
        <v>8</v>
      </c>
    </row>
    <row r="374" spans="1:7" x14ac:dyDescent="0.2">
      <c r="A374" s="29">
        <v>12</v>
      </c>
      <c r="B374" s="106"/>
      <c r="C374" s="352" t="s">
        <v>300</v>
      </c>
      <c r="D374" s="351" t="s">
        <v>858</v>
      </c>
      <c r="E374" s="104">
        <v>200</v>
      </c>
      <c r="F374" s="149">
        <v>350</v>
      </c>
      <c r="G374" s="35">
        <f t="shared" si="1"/>
        <v>70000</v>
      </c>
    </row>
    <row r="375" spans="1:7" x14ac:dyDescent="0.2">
      <c r="A375" s="29">
        <v>13</v>
      </c>
      <c r="B375" s="105"/>
      <c r="C375" s="352" t="s">
        <v>300</v>
      </c>
      <c r="D375" s="351" t="s">
        <v>402</v>
      </c>
      <c r="E375" s="104">
        <v>200</v>
      </c>
      <c r="F375" s="150">
        <v>350</v>
      </c>
      <c r="G375" s="35">
        <f t="shared" si="1"/>
        <v>70000</v>
      </c>
    </row>
    <row r="376" spans="1:7" x14ac:dyDescent="0.2">
      <c r="A376" s="29">
        <v>14</v>
      </c>
      <c r="B376" s="105"/>
      <c r="C376" s="352" t="s">
        <v>300</v>
      </c>
      <c r="D376" s="351" t="s">
        <v>553</v>
      </c>
      <c r="E376" s="104">
        <v>200</v>
      </c>
      <c r="F376" s="128">
        <v>250</v>
      </c>
      <c r="G376" s="35">
        <f t="shared" si="1"/>
        <v>50000</v>
      </c>
    </row>
    <row r="377" spans="1:7" x14ac:dyDescent="0.2">
      <c r="A377" s="29">
        <v>15</v>
      </c>
      <c r="B377" s="101"/>
      <c r="C377" s="352" t="s">
        <v>300</v>
      </c>
      <c r="D377" s="351" t="s">
        <v>859</v>
      </c>
      <c r="E377" s="104">
        <v>200</v>
      </c>
      <c r="F377" s="149">
        <v>350</v>
      </c>
      <c r="G377" s="35">
        <f t="shared" si="1"/>
        <v>70000</v>
      </c>
    </row>
    <row r="378" spans="1:7" x14ac:dyDescent="0.2">
      <c r="A378" s="29"/>
      <c r="B378" s="101"/>
      <c r="C378" s="41"/>
      <c r="D378" s="340" t="s">
        <v>870</v>
      </c>
      <c r="E378" s="108"/>
      <c r="F378" s="128"/>
      <c r="G378" s="353" t="s">
        <v>8</v>
      </c>
    </row>
    <row r="379" spans="1:7" x14ac:dyDescent="0.2">
      <c r="A379" s="29">
        <v>16</v>
      </c>
      <c r="B379" s="101"/>
      <c r="C379" s="352" t="s">
        <v>300</v>
      </c>
      <c r="D379" s="351" t="s">
        <v>858</v>
      </c>
      <c r="E379" s="108">
        <v>200</v>
      </c>
      <c r="F379" s="149">
        <v>350</v>
      </c>
      <c r="G379" s="35">
        <f t="shared" si="1"/>
        <v>70000</v>
      </c>
    </row>
    <row r="380" spans="1:7" x14ac:dyDescent="0.2">
      <c r="A380" s="29">
        <v>17</v>
      </c>
      <c r="B380" s="101"/>
      <c r="C380" s="352" t="s">
        <v>300</v>
      </c>
      <c r="D380" s="351" t="s">
        <v>402</v>
      </c>
      <c r="E380" s="108">
        <v>200</v>
      </c>
      <c r="F380" s="150">
        <v>350</v>
      </c>
      <c r="G380" s="35">
        <f t="shared" si="1"/>
        <v>70000</v>
      </c>
    </row>
    <row r="381" spans="1:7" x14ac:dyDescent="0.2">
      <c r="A381" s="29">
        <v>18</v>
      </c>
      <c r="B381" s="101"/>
      <c r="C381" s="352" t="s">
        <v>300</v>
      </c>
      <c r="D381" s="351" t="s">
        <v>845</v>
      </c>
      <c r="E381" s="108">
        <v>200</v>
      </c>
      <c r="F381" s="128">
        <v>250</v>
      </c>
      <c r="G381" s="35">
        <f t="shared" si="1"/>
        <v>50000</v>
      </c>
    </row>
    <row r="382" spans="1:7" x14ac:dyDescent="0.2">
      <c r="A382" s="29">
        <v>19</v>
      </c>
      <c r="B382" s="101"/>
      <c r="C382" s="352" t="s">
        <v>300</v>
      </c>
      <c r="D382" s="351" t="s">
        <v>859</v>
      </c>
      <c r="E382" s="108">
        <v>200</v>
      </c>
      <c r="F382" s="149">
        <v>350</v>
      </c>
      <c r="G382" s="35">
        <f t="shared" si="1"/>
        <v>70000</v>
      </c>
    </row>
    <row r="383" spans="1:7" x14ac:dyDescent="0.2">
      <c r="A383" s="29"/>
      <c r="B383" s="101"/>
      <c r="C383" s="41"/>
      <c r="D383" s="339" t="s">
        <v>871</v>
      </c>
      <c r="E383" s="108"/>
      <c r="F383" s="128"/>
      <c r="G383" s="353" t="s">
        <v>8</v>
      </c>
    </row>
    <row r="384" spans="1:7" x14ac:dyDescent="0.2">
      <c r="A384" s="29">
        <v>20</v>
      </c>
      <c r="B384" s="101"/>
      <c r="C384" s="352" t="s">
        <v>300</v>
      </c>
      <c r="D384" s="351" t="s">
        <v>858</v>
      </c>
      <c r="E384" s="108">
        <v>100</v>
      </c>
      <c r="F384" s="128">
        <v>350</v>
      </c>
      <c r="G384" s="35">
        <f t="shared" si="1"/>
        <v>35000</v>
      </c>
    </row>
    <row r="385" spans="1:7" x14ac:dyDescent="0.2">
      <c r="A385" s="29">
        <v>21</v>
      </c>
      <c r="B385" s="101"/>
      <c r="C385" s="352" t="s">
        <v>300</v>
      </c>
      <c r="D385" s="351" t="s">
        <v>402</v>
      </c>
      <c r="E385" s="108">
        <v>100</v>
      </c>
      <c r="F385" s="149">
        <v>350</v>
      </c>
      <c r="G385" s="35">
        <f t="shared" si="1"/>
        <v>35000</v>
      </c>
    </row>
    <row r="386" spans="1:7" x14ac:dyDescent="0.2">
      <c r="A386" s="29">
        <v>22</v>
      </c>
      <c r="B386" s="101"/>
      <c r="C386" s="352" t="s">
        <v>300</v>
      </c>
      <c r="D386" s="351" t="s">
        <v>859</v>
      </c>
      <c r="E386" s="108">
        <v>100</v>
      </c>
      <c r="F386" s="128">
        <v>350</v>
      </c>
      <c r="G386" s="35">
        <f t="shared" si="1"/>
        <v>35000</v>
      </c>
    </row>
    <row r="387" spans="1:7" x14ac:dyDescent="0.2">
      <c r="A387" s="29"/>
      <c r="B387" s="101"/>
      <c r="C387" s="41"/>
      <c r="D387" s="351"/>
      <c r="E387" s="108"/>
      <c r="F387" s="128"/>
      <c r="G387" s="35"/>
    </row>
    <row r="388" spans="1:7" x14ac:dyDescent="0.2">
      <c r="A388" s="29"/>
      <c r="B388" s="101"/>
      <c r="C388" s="41"/>
      <c r="D388" s="364"/>
      <c r="E388" s="108"/>
      <c r="F388" s="149"/>
      <c r="G388" s="35"/>
    </row>
    <row r="389" spans="1:7" x14ac:dyDescent="0.2">
      <c r="A389" s="29"/>
      <c r="B389" s="101"/>
      <c r="C389" s="41"/>
      <c r="D389" s="364"/>
      <c r="E389" s="102"/>
      <c r="F389" s="128"/>
      <c r="G389" s="35"/>
    </row>
    <row r="390" spans="1:7" x14ac:dyDescent="0.2">
      <c r="A390" s="29"/>
      <c r="B390" s="101"/>
      <c r="C390" s="31"/>
      <c r="D390" s="400"/>
      <c r="E390" s="131"/>
      <c r="F390" s="117"/>
      <c r="G390" s="35"/>
    </row>
    <row r="391" spans="1:7" x14ac:dyDescent="0.2">
      <c r="A391" s="29"/>
      <c r="B391" s="101"/>
      <c r="C391" s="41"/>
      <c r="D391" s="406"/>
      <c r="E391" s="108"/>
      <c r="F391" s="149"/>
      <c r="G391" s="35"/>
    </row>
    <row r="392" spans="1:7" x14ac:dyDescent="0.2">
      <c r="A392" s="29"/>
      <c r="B392" s="101"/>
      <c r="C392" s="41"/>
      <c r="D392" s="364"/>
      <c r="E392" s="108"/>
      <c r="F392" s="149"/>
      <c r="G392" s="35"/>
    </row>
    <row r="393" spans="1:7" ht="13.5" thickBot="1" x14ac:dyDescent="0.25">
      <c r="A393" s="45"/>
      <c r="B393" s="132"/>
      <c r="C393" s="115"/>
      <c r="D393" s="115"/>
      <c r="E393" s="132"/>
      <c r="F393" s="49" t="s">
        <v>15</v>
      </c>
      <c r="G393" s="50">
        <f>SUM(G359:G392)</f>
        <v>1055000</v>
      </c>
    </row>
    <row r="394" spans="1:7" ht="13.5" thickTop="1" x14ac:dyDescent="0.2">
      <c r="A394" s="1149" t="s">
        <v>864</v>
      </c>
      <c r="B394" s="1150"/>
      <c r="C394" s="1150"/>
      <c r="D394" s="1150"/>
      <c r="E394" s="1150"/>
      <c r="F394" s="1150"/>
      <c r="G394" s="1151"/>
    </row>
    <row r="395" spans="1:7" ht="13.5" thickBot="1" x14ac:dyDescent="0.25">
      <c r="A395" s="52"/>
      <c r="B395" s="103"/>
      <c r="C395" s="355" t="s">
        <v>865</v>
      </c>
      <c r="D395" s="54"/>
      <c r="E395" s="103"/>
      <c r="F395" s="55"/>
      <c r="G395" s="56"/>
    </row>
    <row r="396" spans="1:7" ht="13.5" thickTop="1" x14ac:dyDescent="0.2">
      <c r="A396" s="1130"/>
      <c r="B396" s="1131"/>
      <c r="C396" s="1131"/>
      <c r="D396" s="57" t="s">
        <v>11</v>
      </c>
      <c r="E396" s="1132" t="s">
        <v>12</v>
      </c>
      <c r="F396" s="1132"/>
      <c r="G396" s="1133"/>
    </row>
    <row r="397" spans="1:7" x14ac:dyDescent="0.2">
      <c r="A397" s="1161" t="s">
        <v>8</v>
      </c>
      <c r="B397" s="1135"/>
      <c r="C397" s="1135"/>
      <c r="D397" s="39"/>
      <c r="E397" s="1136"/>
      <c r="F397" s="1137"/>
      <c r="G397" s="1138"/>
    </row>
    <row r="398" spans="1:7" x14ac:dyDescent="0.2">
      <c r="A398" s="1134" t="s">
        <v>38</v>
      </c>
      <c r="B398" s="1135"/>
      <c r="C398" s="1135"/>
      <c r="D398" s="58" t="s">
        <v>493</v>
      </c>
      <c r="E398" s="1139" t="s">
        <v>142</v>
      </c>
      <c r="F398" s="1139"/>
      <c r="G398" s="1140"/>
    </row>
    <row r="399" spans="1:7" ht="13.5" thickBot="1" x14ac:dyDescent="0.25">
      <c r="A399" s="1141" t="s">
        <v>39</v>
      </c>
      <c r="B399" s="1142"/>
      <c r="C399" s="1142"/>
      <c r="D399" s="59" t="s">
        <v>494</v>
      </c>
      <c r="E399" s="1143" t="s">
        <v>0</v>
      </c>
      <c r="F399" s="1143"/>
      <c r="G399" s="1144"/>
    </row>
    <row r="400" spans="1:7" ht="16.5" x14ac:dyDescent="0.25">
      <c r="A400" s="1205" t="s">
        <v>29</v>
      </c>
      <c r="B400" s="1206"/>
      <c r="C400" s="1206"/>
      <c r="D400" s="1206"/>
      <c r="E400" s="1206"/>
      <c r="F400" s="1206"/>
      <c r="G400" s="1207"/>
    </row>
    <row r="401" spans="1:7" x14ac:dyDescent="0.2">
      <c r="A401" s="1208" t="s">
        <v>48</v>
      </c>
      <c r="B401" s="1209"/>
      <c r="C401" s="1209"/>
      <c r="D401" s="1209"/>
      <c r="E401" s="1209"/>
      <c r="F401" s="1209"/>
      <c r="G401" s="1210"/>
    </row>
    <row r="402" spans="1:7" x14ac:dyDescent="0.2">
      <c r="A402" s="1211" t="s">
        <v>49</v>
      </c>
      <c r="B402" s="1212"/>
      <c r="C402" s="1212"/>
      <c r="D402" s="1212"/>
      <c r="E402" s="1212"/>
      <c r="F402" s="1212"/>
      <c r="G402" s="1213"/>
    </row>
    <row r="403" spans="1:7" x14ac:dyDescent="0.2">
      <c r="A403" s="450"/>
      <c r="B403" s="451"/>
      <c r="C403" s="452"/>
      <c r="D403" s="453"/>
      <c r="E403" s="451"/>
      <c r="F403" s="454"/>
      <c r="G403" s="455" t="s">
        <v>20</v>
      </c>
    </row>
    <row r="404" spans="1:7" x14ac:dyDescent="0.2">
      <c r="A404" s="456" t="s">
        <v>1</v>
      </c>
      <c r="B404" s="457"/>
      <c r="C404" s="458" t="s">
        <v>496</v>
      </c>
      <c r="D404" s="457"/>
      <c r="E404" s="286" t="s">
        <v>4029</v>
      </c>
      <c r="F404" s="287"/>
      <c r="G404" s="288" t="s">
        <v>3660</v>
      </c>
    </row>
    <row r="405" spans="1:7" x14ac:dyDescent="0.2">
      <c r="A405" s="459" t="s">
        <v>8</v>
      </c>
      <c r="B405" s="460"/>
      <c r="C405" s="461"/>
      <c r="D405" s="449"/>
      <c r="E405" s="1214"/>
      <c r="F405" s="1215"/>
      <c r="G405" s="462"/>
    </row>
    <row r="406" spans="1:7" x14ac:dyDescent="0.2">
      <c r="A406" s="463" t="s">
        <v>37</v>
      </c>
      <c r="B406" s="464"/>
      <c r="C406" s="464"/>
      <c r="D406" s="464"/>
      <c r="E406" s="465" t="s">
        <v>46</v>
      </c>
      <c r="F406" s="466"/>
      <c r="G406" s="462" t="s">
        <v>50</v>
      </c>
    </row>
    <row r="407" spans="1:7" x14ac:dyDescent="0.2">
      <c r="A407" s="450"/>
      <c r="B407" s="451"/>
      <c r="C407" s="452"/>
      <c r="D407" s="452"/>
      <c r="E407" s="1216"/>
      <c r="F407" s="1217"/>
      <c r="G407" s="467"/>
    </row>
    <row r="408" spans="1:7" ht="26.25" thickBot="1" x14ac:dyDescent="0.25">
      <c r="A408" s="468" t="s">
        <v>47</v>
      </c>
      <c r="B408" s="469" t="s">
        <v>23</v>
      </c>
      <c r="C408" s="469" t="s">
        <v>34</v>
      </c>
      <c r="D408" s="470" t="s">
        <v>53</v>
      </c>
      <c r="E408" s="471" t="s">
        <v>54</v>
      </c>
      <c r="F408" s="472" t="s">
        <v>55</v>
      </c>
      <c r="G408" s="473" t="s">
        <v>35</v>
      </c>
    </row>
    <row r="409" spans="1:7" ht="13.5" thickTop="1" x14ac:dyDescent="0.2">
      <c r="A409" s="474"/>
      <c r="B409" s="475"/>
      <c r="C409" s="225"/>
      <c r="D409" s="660" t="s">
        <v>872</v>
      </c>
      <c r="E409" s="661"/>
      <c r="F409" s="481"/>
      <c r="G409" s="220" t="s">
        <v>8</v>
      </c>
    </row>
    <row r="410" spans="1:7" x14ac:dyDescent="0.2">
      <c r="A410" s="474">
        <v>1</v>
      </c>
      <c r="B410" s="475"/>
      <c r="C410" s="225" t="s">
        <v>300</v>
      </c>
      <c r="D410" s="482" t="s">
        <v>845</v>
      </c>
      <c r="E410" s="480">
        <v>105</v>
      </c>
      <c r="F410" s="481">
        <v>250</v>
      </c>
      <c r="G410" s="220">
        <f>F410*E410</f>
        <v>26250</v>
      </c>
    </row>
    <row r="411" spans="1:7" x14ac:dyDescent="0.2">
      <c r="A411" s="474">
        <v>2</v>
      </c>
      <c r="B411" s="475"/>
      <c r="C411" s="225" t="s">
        <v>300</v>
      </c>
      <c r="D411" s="482" t="s">
        <v>859</v>
      </c>
      <c r="E411" s="480">
        <v>100</v>
      </c>
      <c r="F411" s="484">
        <v>350</v>
      </c>
      <c r="G411" s="220">
        <f t="shared" ref="G411" si="2">F411*E411</f>
        <v>35000</v>
      </c>
    </row>
    <row r="412" spans="1:7" x14ac:dyDescent="0.2">
      <c r="A412" s="474"/>
      <c r="B412" s="475"/>
      <c r="C412" s="225"/>
      <c r="D412" s="482"/>
      <c r="E412" s="480"/>
      <c r="F412" s="481"/>
      <c r="G412" s="220"/>
    </row>
    <row r="413" spans="1:7" x14ac:dyDescent="0.2">
      <c r="A413" s="474"/>
      <c r="B413" s="485"/>
      <c r="C413" s="225"/>
      <c r="D413" s="1029" t="s">
        <v>873</v>
      </c>
      <c r="E413" s="480"/>
      <c r="F413" s="481"/>
      <c r="G413" s="220" t="s">
        <v>8</v>
      </c>
    </row>
    <row r="414" spans="1:7" x14ac:dyDescent="0.2">
      <c r="A414" s="474">
        <v>4</v>
      </c>
      <c r="B414" s="485"/>
      <c r="C414" s="225" t="s">
        <v>300</v>
      </c>
      <c r="D414" s="482" t="s">
        <v>845</v>
      </c>
      <c r="E414" s="480">
        <v>105</v>
      </c>
      <c r="F414" s="481">
        <v>250</v>
      </c>
      <c r="G414" s="220">
        <f t="shared" ref="G414:G415" si="3">F414*E414</f>
        <v>26250</v>
      </c>
    </row>
    <row r="415" spans="1:7" x14ac:dyDescent="0.2">
      <c r="A415" s="474">
        <v>5</v>
      </c>
      <c r="B415" s="487"/>
      <c r="C415" s="225" t="s">
        <v>300</v>
      </c>
      <c r="D415" s="482" t="s">
        <v>859</v>
      </c>
      <c r="E415" s="480">
        <v>100</v>
      </c>
      <c r="F415" s="484">
        <v>350</v>
      </c>
      <c r="G415" s="220">
        <f t="shared" si="3"/>
        <v>35000</v>
      </c>
    </row>
    <row r="416" spans="1:7" x14ac:dyDescent="0.2">
      <c r="A416" s="474"/>
      <c r="B416" s="487"/>
      <c r="C416" s="225"/>
      <c r="D416" s="482"/>
      <c r="E416" s="480"/>
      <c r="F416" s="481"/>
      <c r="G416" s="220"/>
    </row>
    <row r="417" spans="1:9" x14ac:dyDescent="0.2">
      <c r="A417" s="474"/>
      <c r="B417" s="475"/>
      <c r="C417" s="225"/>
      <c r="D417" s="1029" t="s">
        <v>874</v>
      </c>
      <c r="E417" s="480"/>
      <c r="F417" s="484"/>
      <c r="G417" s="220" t="s">
        <v>8</v>
      </c>
      <c r="I417" s="411" t="s">
        <v>152</v>
      </c>
    </row>
    <row r="418" spans="1:9" x14ac:dyDescent="0.2">
      <c r="A418" s="474">
        <v>7</v>
      </c>
      <c r="B418" s="492"/>
      <c r="C418" s="225" t="s">
        <v>300</v>
      </c>
      <c r="D418" s="482" t="s">
        <v>845</v>
      </c>
      <c r="E418" s="480">
        <v>105</v>
      </c>
      <c r="F418" s="481">
        <v>250</v>
      </c>
      <c r="G418" s="220">
        <f>F418*E418</f>
        <v>26250</v>
      </c>
    </row>
    <row r="419" spans="1:9" x14ac:dyDescent="0.2">
      <c r="A419" s="474">
        <v>8</v>
      </c>
      <c r="B419" s="485"/>
      <c r="C419" s="225" t="s">
        <v>300</v>
      </c>
      <c r="D419" s="482" t="s">
        <v>859</v>
      </c>
      <c r="E419" s="480">
        <v>100</v>
      </c>
      <c r="F419" s="484">
        <v>350</v>
      </c>
      <c r="G419" s="220">
        <f t="shared" ref="G419" si="4">F419*E419</f>
        <v>35000</v>
      </c>
    </row>
    <row r="420" spans="1:9" x14ac:dyDescent="0.2">
      <c r="A420" s="474"/>
      <c r="B420" s="495"/>
      <c r="C420" s="225"/>
      <c r="D420" s="482"/>
      <c r="E420" s="480"/>
      <c r="F420" s="481"/>
      <c r="G420" s="220"/>
    </row>
    <row r="421" spans="1:9" x14ac:dyDescent="0.2">
      <c r="A421" s="474"/>
      <c r="B421" s="495"/>
      <c r="C421" s="225"/>
      <c r="D421" s="1029"/>
      <c r="E421" s="480"/>
      <c r="F421" s="481"/>
      <c r="G421" s="220"/>
    </row>
    <row r="422" spans="1:9" x14ac:dyDescent="0.2">
      <c r="A422" s="474"/>
      <c r="B422" s="475"/>
      <c r="C422" s="225"/>
      <c r="D422" s="482"/>
      <c r="E422" s="480"/>
      <c r="F422" s="481"/>
      <c r="G422" s="220"/>
    </row>
    <row r="423" spans="1:9" x14ac:dyDescent="0.2">
      <c r="A423" s="474"/>
      <c r="B423" s="475"/>
      <c r="C423" s="225"/>
      <c r="D423" s="255"/>
      <c r="E423" s="480"/>
      <c r="F423" s="484"/>
      <c r="G423" s="220"/>
    </row>
    <row r="424" spans="1:9" x14ac:dyDescent="0.2">
      <c r="A424" s="474"/>
      <c r="B424" s="492"/>
      <c r="C424" s="225"/>
      <c r="D424" s="482"/>
      <c r="E424" s="480"/>
      <c r="F424" s="481"/>
      <c r="G424" s="220"/>
    </row>
    <row r="425" spans="1:9" x14ac:dyDescent="0.2">
      <c r="A425" s="474"/>
      <c r="B425" s="485"/>
      <c r="C425" s="225"/>
      <c r="D425" s="1029"/>
      <c r="E425" s="493"/>
      <c r="F425" s="489"/>
      <c r="G425" s="220"/>
    </row>
    <row r="426" spans="1:9" x14ac:dyDescent="0.2">
      <c r="A426" s="474"/>
      <c r="B426" s="485"/>
      <c r="C426" s="225"/>
      <c r="D426" s="482"/>
      <c r="E426" s="480"/>
      <c r="F426" s="481"/>
      <c r="G426" s="220"/>
    </row>
    <row r="427" spans="1:9" x14ac:dyDescent="0.2">
      <c r="A427" s="474"/>
      <c r="B427" s="475"/>
      <c r="C427" s="225"/>
      <c r="D427" s="482"/>
      <c r="E427" s="480"/>
      <c r="F427" s="484"/>
      <c r="G427" s="220"/>
    </row>
    <row r="428" spans="1:9" x14ac:dyDescent="0.2">
      <c r="A428" s="474"/>
      <c r="B428" s="475"/>
      <c r="C428" s="225"/>
      <c r="D428" s="482"/>
      <c r="E428" s="480"/>
      <c r="F428" s="481"/>
      <c r="G428" s="220"/>
    </row>
    <row r="429" spans="1:9" x14ac:dyDescent="0.2">
      <c r="A429" s="474"/>
      <c r="B429" s="475"/>
      <c r="C429" s="225"/>
      <c r="D429" s="1029"/>
      <c r="E429" s="480"/>
      <c r="F429" s="484"/>
      <c r="G429" s="220"/>
    </row>
    <row r="430" spans="1:9" x14ac:dyDescent="0.2">
      <c r="A430" s="474"/>
      <c r="B430" s="475"/>
      <c r="C430" s="225"/>
      <c r="D430" s="482"/>
      <c r="E430" s="480"/>
      <c r="F430" s="481"/>
      <c r="G430" s="220"/>
    </row>
    <row r="431" spans="1:9" x14ac:dyDescent="0.2">
      <c r="A431" s="474"/>
      <c r="B431" s="475"/>
      <c r="C431" s="225"/>
      <c r="D431" s="482"/>
      <c r="E431" s="480"/>
      <c r="F431" s="484"/>
      <c r="G431" s="220"/>
    </row>
    <row r="432" spans="1:9" x14ac:dyDescent="0.2">
      <c r="A432" s="474"/>
      <c r="B432" s="475"/>
      <c r="C432" s="225"/>
      <c r="D432" s="482"/>
      <c r="E432" s="480"/>
      <c r="F432" s="481"/>
      <c r="G432" s="220"/>
    </row>
    <row r="433" spans="1:7" x14ac:dyDescent="0.2">
      <c r="A433" s="474"/>
      <c r="B433" s="475"/>
      <c r="C433" s="225"/>
      <c r="D433" s="1042"/>
      <c r="E433" s="480"/>
      <c r="F433" s="481"/>
      <c r="G433" s="220"/>
    </row>
    <row r="434" spans="1:7" x14ac:dyDescent="0.2">
      <c r="A434" s="474"/>
      <c r="B434" s="475"/>
      <c r="C434" s="225"/>
      <c r="D434" s="482"/>
      <c r="E434" s="480"/>
      <c r="F434" s="481"/>
      <c r="G434" s="220"/>
    </row>
    <row r="435" spans="1:7" x14ac:dyDescent="0.2">
      <c r="A435" s="474"/>
      <c r="B435" s="475"/>
      <c r="C435" s="225"/>
      <c r="D435" s="482"/>
      <c r="E435" s="480"/>
      <c r="F435" s="484"/>
      <c r="G435" s="220"/>
    </row>
    <row r="436" spans="1:7" x14ac:dyDescent="0.2">
      <c r="A436" s="474"/>
      <c r="B436" s="475"/>
      <c r="C436" s="225"/>
      <c r="D436" s="482"/>
      <c r="E436" s="480"/>
      <c r="F436" s="481"/>
      <c r="G436" s="220"/>
    </row>
    <row r="437" spans="1:7" x14ac:dyDescent="0.2">
      <c r="A437" s="474"/>
      <c r="B437" s="475"/>
      <c r="C437" s="225"/>
      <c r="D437" s="482"/>
      <c r="E437" s="480"/>
      <c r="F437" s="481"/>
      <c r="G437" s="220"/>
    </row>
    <row r="438" spans="1:7" x14ac:dyDescent="0.2">
      <c r="A438" s="474"/>
      <c r="B438" s="475"/>
      <c r="C438" s="225"/>
      <c r="D438" s="490"/>
      <c r="E438" s="480"/>
      <c r="F438" s="484"/>
      <c r="G438" s="220"/>
    </row>
    <row r="439" spans="1:7" x14ac:dyDescent="0.2">
      <c r="A439" s="474"/>
      <c r="B439" s="475"/>
      <c r="C439" s="225"/>
      <c r="D439" s="490"/>
      <c r="E439" s="486"/>
      <c r="F439" s="481"/>
      <c r="G439" s="220"/>
    </row>
    <row r="440" spans="1:7" x14ac:dyDescent="0.2">
      <c r="A440" s="474"/>
      <c r="B440" s="475"/>
      <c r="C440" s="224"/>
      <c r="D440" s="498"/>
      <c r="E440" s="502"/>
      <c r="F440" s="503"/>
      <c r="G440" s="220"/>
    </row>
    <row r="441" spans="1:7" x14ac:dyDescent="0.2">
      <c r="A441" s="474"/>
      <c r="B441" s="475"/>
      <c r="C441" s="225"/>
      <c r="D441" s="504"/>
      <c r="E441" s="480"/>
      <c r="F441" s="484"/>
      <c r="G441" s="220"/>
    </row>
    <row r="442" spans="1:7" x14ac:dyDescent="0.2">
      <c r="A442" s="474"/>
      <c r="B442" s="475"/>
      <c r="C442" s="225"/>
      <c r="D442" s="490"/>
      <c r="E442" s="480"/>
      <c r="F442" s="484"/>
      <c r="G442" s="220"/>
    </row>
    <row r="443" spans="1:7" ht="13.5" thickBot="1" x14ac:dyDescent="0.25">
      <c r="A443" s="505"/>
      <c r="B443" s="506"/>
      <c r="C443" s="507"/>
      <c r="D443" s="507"/>
      <c r="E443" s="506"/>
      <c r="F443" s="508" t="s">
        <v>15</v>
      </c>
      <c r="G443" s="509">
        <f>SUM(G410:G442)</f>
        <v>183750</v>
      </c>
    </row>
    <row r="444" spans="1:7" ht="13.5" thickTop="1" x14ac:dyDescent="0.2">
      <c r="A444" s="1218" t="s">
        <v>4030</v>
      </c>
      <c r="B444" s="1219"/>
      <c r="C444" s="1219"/>
      <c r="D444" s="1219"/>
      <c r="E444" s="1219"/>
      <c r="F444" s="1219"/>
      <c r="G444" s="1220"/>
    </row>
    <row r="445" spans="1:7" ht="13.5" thickBot="1" x14ac:dyDescent="0.25">
      <c r="A445" s="510"/>
      <c r="B445" s="1340" t="s">
        <v>1314</v>
      </c>
      <c r="C445" s="1340"/>
      <c r="D445" s="1340"/>
      <c r="E445" s="1340"/>
      <c r="F445" s="1340"/>
      <c r="G445" s="1341"/>
    </row>
    <row r="446" spans="1:7" ht="13.5" thickTop="1" x14ac:dyDescent="0.2">
      <c r="A446" s="1221"/>
      <c r="B446" s="1222"/>
      <c r="C446" s="1222"/>
      <c r="D446" s="515" t="s">
        <v>11</v>
      </c>
      <c r="E446" s="1223" t="s">
        <v>12</v>
      </c>
      <c r="F446" s="1223"/>
      <c r="G446" s="1224"/>
    </row>
    <row r="447" spans="1:7" x14ac:dyDescent="0.2">
      <c r="A447" s="1225" t="s">
        <v>8</v>
      </c>
      <c r="B447" s="1226"/>
      <c r="C447" s="1226"/>
      <c r="D447" s="516"/>
      <c r="E447" s="1227"/>
      <c r="F447" s="1228"/>
      <c r="G447" s="1229"/>
    </row>
    <row r="448" spans="1:7" x14ac:dyDescent="0.2">
      <c r="A448" s="1225" t="s">
        <v>38</v>
      </c>
      <c r="B448" s="1226"/>
      <c r="C448" s="1226"/>
      <c r="D448" s="517" t="s">
        <v>493</v>
      </c>
      <c r="E448" s="1230" t="s">
        <v>142</v>
      </c>
      <c r="F448" s="1230"/>
      <c r="G448" s="1231"/>
    </row>
    <row r="449" spans="1:9" ht="13.5" thickBot="1" x14ac:dyDescent="0.25">
      <c r="A449" s="1276" t="s">
        <v>39</v>
      </c>
      <c r="B449" s="1277"/>
      <c r="C449" s="1277"/>
      <c r="D449" s="518" t="s">
        <v>494</v>
      </c>
      <c r="E449" s="1279" t="s">
        <v>0</v>
      </c>
      <c r="F449" s="1279"/>
      <c r="G449" s="1280"/>
    </row>
    <row r="450" spans="1:9" ht="16.5" x14ac:dyDescent="0.25">
      <c r="A450" s="1152" t="s">
        <v>29</v>
      </c>
      <c r="B450" s="1153"/>
      <c r="C450" s="1153"/>
      <c r="D450" s="1153"/>
      <c r="E450" s="1153"/>
      <c r="F450" s="1153"/>
      <c r="G450" s="1154"/>
    </row>
    <row r="451" spans="1:9" x14ac:dyDescent="0.2">
      <c r="A451" s="1155" t="s">
        <v>48</v>
      </c>
      <c r="B451" s="1156"/>
      <c r="C451" s="1156"/>
      <c r="D451" s="1156"/>
      <c r="E451" s="1156"/>
      <c r="F451" s="1156"/>
      <c r="G451" s="1157"/>
    </row>
    <row r="452" spans="1:9" x14ac:dyDescent="0.2">
      <c r="A452" s="1158" t="s">
        <v>49</v>
      </c>
      <c r="B452" s="1159"/>
      <c r="C452" s="1159"/>
      <c r="D452" s="1159"/>
      <c r="E452" s="1159"/>
      <c r="F452" s="1159"/>
      <c r="G452" s="1160"/>
    </row>
    <row r="453" spans="1:9" x14ac:dyDescent="0.2">
      <c r="A453" s="6"/>
      <c r="B453" s="99"/>
      <c r="C453" s="8"/>
      <c r="D453" s="9"/>
      <c r="E453" s="99"/>
      <c r="F453" s="10"/>
      <c r="G453" s="11" t="s">
        <v>20</v>
      </c>
    </row>
    <row r="454" spans="1:9" x14ac:dyDescent="0.2">
      <c r="A454" s="12" t="s">
        <v>1</v>
      </c>
      <c r="B454" s="13"/>
      <c r="C454" s="14" t="s">
        <v>496</v>
      </c>
      <c r="D454" s="13"/>
      <c r="E454" s="343" t="s">
        <v>877</v>
      </c>
      <c r="F454" s="98"/>
      <c r="G454" s="344" t="s">
        <v>875</v>
      </c>
    </row>
    <row r="455" spans="1:9" x14ac:dyDescent="0.2">
      <c r="A455" s="17" t="s">
        <v>8</v>
      </c>
      <c r="B455" s="100"/>
      <c r="C455" s="19"/>
      <c r="D455" s="4"/>
      <c r="E455" s="1145"/>
      <c r="F455" s="1146"/>
      <c r="G455" s="20"/>
    </row>
    <row r="456" spans="1:9" x14ac:dyDescent="0.2">
      <c r="A456" s="21" t="s">
        <v>37</v>
      </c>
      <c r="B456" s="22"/>
      <c r="C456" s="22"/>
      <c r="D456" s="22"/>
      <c r="E456" s="23" t="s">
        <v>46</v>
      </c>
      <c r="F456" s="24"/>
      <c r="G456" s="20" t="s">
        <v>50</v>
      </c>
    </row>
    <row r="457" spans="1:9" x14ac:dyDescent="0.2">
      <c r="A457" s="6"/>
      <c r="B457" s="99"/>
      <c r="C457" s="8"/>
      <c r="D457" s="8"/>
      <c r="E457" s="1147"/>
      <c r="F457" s="1148"/>
      <c r="G457" s="25"/>
    </row>
    <row r="458" spans="1:9" ht="26.25" thickBot="1" x14ac:dyDescent="0.25">
      <c r="A458" s="210" t="s">
        <v>47</v>
      </c>
      <c r="B458" s="28" t="s">
        <v>23</v>
      </c>
      <c r="C458" s="28" t="s">
        <v>34</v>
      </c>
      <c r="D458" s="110" t="s">
        <v>53</v>
      </c>
      <c r="E458" s="114" t="s">
        <v>54</v>
      </c>
      <c r="F458" s="111" t="s">
        <v>55</v>
      </c>
      <c r="G458" s="112" t="s">
        <v>35</v>
      </c>
      <c r="I458" s="411"/>
    </row>
    <row r="459" spans="1:9" ht="13.5" thickTop="1" x14ac:dyDescent="0.2">
      <c r="A459" s="345"/>
      <c r="B459" s="101"/>
      <c r="C459" s="352"/>
      <c r="D459" s="338" t="s">
        <v>1312</v>
      </c>
      <c r="E459" s="158"/>
      <c r="F459" s="128"/>
      <c r="G459" s="353" t="s">
        <v>8</v>
      </c>
    </row>
    <row r="460" spans="1:9" x14ac:dyDescent="0.2">
      <c r="A460" s="345">
        <v>1</v>
      </c>
      <c r="B460" s="101"/>
      <c r="C460" s="352" t="s">
        <v>300</v>
      </c>
      <c r="D460" s="351" t="s">
        <v>809</v>
      </c>
      <c r="E460" s="108">
        <v>20</v>
      </c>
      <c r="F460" s="128">
        <v>250</v>
      </c>
      <c r="G460" s="35">
        <f>F460*E460</f>
        <v>5000</v>
      </c>
    </row>
    <row r="461" spans="1:9" x14ac:dyDescent="0.2">
      <c r="A461" s="29">
        <v>2</v>
      </c>
      <c r="B461" s="101"/>
      <c r="C461" s="352" t="s">
        <v>300</v>
      </c>
      <c r="D461" s="351" t="s">
        <v>402</v>
      </c>
      <c r="E461" s="108">
        <v>20</v>
      </c>
      <c r="F461" s="149">
        <v>350</v>
      </c>
      <c r="G461" s="35">
        <f t="shared" ref="G461:G462" si="5">F461*E461</f>
        <v>7000</v>
      </c>
    </row>
    <row r="462" spans="1:9" x14ac:dyDescent="0.2">
      <c r="A462" s="29">
        <v>3</v>
      </c>
      <c r="B462" s="101"/>
      <c r="C462" s="352" t="s">
        <v>300</v>
      </c>
      <c r="D462" s="351" t="s">
        <v>553</v>
      </c>
      <c r="E462" s="108">
        <v>20</v>
      </c>
      <c r="F462" s="128">
        <v>250</v>
      </c>
      <c r="G462" s="35">
        <f t="shared" si="5"/>
        <v>5000</v>
      </c>
    </row>
    <row r="463" spans="1:9" x14ac:dyDescent="0.2">
      <c r="A463" s="29"/>
      <c r="B463" s="105"/>
      <c r="C463" s="352"/>
      <c r="D463" s="340" t="s">
        <v>1313</v>
      </c>
      <c r="E463" s="108"/>
      <c r="F463" s="128"/>
      <c r="G463" s="353" t="s">
        <v>8</v>
      </c>
    </row>
    <row r="464" spans="1:9" x14ac:dyDescent="0.2">
      <c r="A464" s="29">
        <v>4</v>
      </c>
      <c r="B464" s="105"/>
      <c r="C464" s="352" t="s">
        <v>300</v>
      </c>
      <c r="D464" s="351" t="s">
        <v>809</v>
      </c>
      <c r="E464" s="108">
        <v>20</v>
      </c>
      <c r="F464" s="128">
        <v>250</v>
      </c>
      <c r="G464" s="35">
        <f t="shared" ref="G464:G466" si="6">F464*E464</f>
        <v>5000</v>
      </c>
    </row>
    <row r="465" spans="1:7" x14ac:dyDescent="0.2">
      <c r="A465" s="29">
        <v>5</v>
      </c>
      <c r="B465" s="151"/>
      <c r="C465" s="352" t="s">
        <v>300</v>
      </c>
      <c r="D465" s="351" t="s">
        <v>402</v>
      </c>
      <c r="E465" s="108">
        <v>20</v>
      </c>
      <c r="F465" s="149">
        <v>350</v>
      </c>
      <c r="G465" s="35">
        <f t="shared" si="6"/>
        <v>7000</v>
      </c>
    </row>
    <row r="466" spans="1:7" x14ac:dyDescent="0.2">
      <c r="A466" s="29">
        <v>6</v>
      </c>
      <c r="B466" s="151"/>
      <c r="C466" s="352" t="s">
        <v>300</v>
      </c>
      <c r="D466" s="351" t="s">
        <v>863</v>
      </c>
      <c r="E466" s="108">
        <v>20</v>
      </c>
      <c r="F466" s="128">
        <v>250</v>
      </c>
      <c r="G466" s="35">
        <f t="shared" si="6"/>
        <v>5000</v>
      </c>
    </row>
    <row r="467" spans="1:7" x14ac:dyDescent="0.2">
      <c r="A467" s="29"/>
      <c r="B467" s="101"/>
      <c r="C467" s="352"/>
      <c r="D467" s="340"/>
      <c r="E467" s="108"/>
      <c r="F467" s="149"/>
      <c r="G467" s="353"/>
    </row>
    <row r="468" spans="1:7" x14ac:dyDescent="0.2">
      <c r="A468" s="29"/>
      <c r="B468" s="106"/>
      <c r="C468" s="352"/>
      <c r="D468" s="351"/>
      <c r="E468" s="104"/>
      <c r="F468" s="128"/>
      <c r="G468" s="353"/>
    </row>
    <row r="469" spans="1:7" x14ac:dyDescent="0.2">
      <c r="A469" s="29"/>
      <c r="B469" s="105"/>
      <c r="C469" s="352"/>
      <c r="D469" s="351"/>
      <c r="E469" s="108"/>
      <c r="F469" s="149"/>
      <c r="G469" s="35"/>
    </row>
    <row r="470" spans="1:7" x14ac:dyDescent="0.2">
      <c r="A470" s="29"/>
      <c r="B470" s="107"/>
      <c r="C470" s="352"/>
      <c r="D470" s="351"/>
      <c r="E470" s="108"/>
      <c r="F470" s="128"/>
      <c r="G470" s="35"/>
    </row>
    <row r="471" spans="1:7" x14ac:dyDescent="0.2">
      <c r="A471" s="29"/>
      <c r="B471" s="107"/>
      <c r="C471" s="352"/>
      <c r="D471" s="340"/>
      <c r="E471" s="108"/>
      <c r="F471" s="384"/>
      <c r="G471" s="353"/>
    </row>
    <row r="472" spans="1:7" x14ac:dyDescent="0.2">
      <c r="A472" s="29"/>
      <c r="B472" s="101"/>
      <c r="C472" s="352"/>
      <c r="D472" s="351"/>
      <c r="E472" s="108"/>
      <c r="F472" s="128"/>
      <c r="G472" s="35"/>
    </row>
    <row r="473" spans="1:7" x14ac:dyDescent="0.2">
      <c r="A473" s="29"/>
      <c r="B473" s="101"/>
      <c r="C473" s="352"/>
      <c r="D473" s="351"/>
      <c r="E473" s="108"/>
      <c r="F473" s="149"/>
      <c r="G473" s="35"/>
    </row>
    <row r="474" spans="1:7" x14ac:dyDescent="0.2">
      <c r="A474" s="29"/>
      <c r="B474" s="106"/>
      <c r="C474" s="352"/>
      <c r="D474" s="351"/>
      <c r="E474" s="104"/>
      <c r="F474" s="128"/>
      <c r="G474" s="35"/>
    </row>
    <row r="475" spans="1:7" x14ac:dyDescent="0.2">
      <c r="A475" s="29"/>
      <c r="B475" s="105"/>
      <c r="C475" s="352"/>
      <c r="D475" s="351"/>
      <c r="E475" s="104"/>
      <c r="F475" s="150"/>
      <c r="G475" s="35"/>
    </row>
    <row r="476" spans="1:7" x14ac:dyDescent="0.2">
      <c r="A476" s="29"/>
      <c r="B476" s="105"/>
      <c r="C476" s="352"/>
      <c r="D476" s="351"/>
      <c r="E476" s="104"/>
      <c r="F476" s="128"/>
      <c r="G476" s="35"/>
    </row>
    <row r="477" spans="1:7" x14ac:dyDescent="0.2">
      <c r="A477" s="29"/>
      <c r="B477" s="101"/>
      <c r="C477" s="352"/>
      <c r="D477" s="351"/>
      <c r="E477" s="104"/>
      <c r="F477" s="149"/>
      <c r="G477" s="35"/>
    </row>
    <row r="478" spans="1:7" x14ac:dyDescent="0.2">
      <c r="A478" s="29"/>
      <c r="B478" s="101"/>
      <c r="C478" s="41"/>
      <c r="D478" s="340"/>
      <c r="E478" s="108"/>
      <c r="F478" s="128"/>
      <c r="G478" s="353"/>
    </row>
    <row r="479" spans="1:7" x14ac:dyDescent="0.2">
      <c r="A479" s="29"/>
      <c r="B479" s="101"/>
      <c r="C479" s="352"/>
      <c r="D479" s="351"/>
      <c r="E479" s="108"/>
      <c r="F479" s="149"/>
      <c r="G479" s="35"/>
    </row>
    <row r="480" spans="1:7" x14ac:dyDescent="0.2">
      <c r="A480" s="29"/>
      <c r="B480" s="101"/>
      <c r="C480" s="352"/>
      <c r="D480" s="351"/>
      <c r="E480" s="108"/>
      <c r="F480" s="150"/>
      <c r="G480" s="35"/>
    </row>
    <row r="481" spans="1:7" x14ac:dyDescent="0.2">
      <c r="A481" s="29"/>
      <c r="B481" s="101"/>
      <c r="C481" s="352"/>
      <c r="D481" s="351"/>
      <c r="E481" s="108"/>
      <c r="F481" s="128"/>
      <c r="G481" s="35"/>
    </row>
    <row r="482" spans="1:7" x14ac:dyDescent="0.2">
      <c r="A482" s="29"/>
      <c r="B482" s="101"/>
      <c r="C482" s="352"/>
      <c r="D482" s="351"/>
      <c r="E482" s="108"/>
      <c r="F482" s="149"/>
      <c r="G482" s="35"/>
    </row>
    <row r="483" spans="1:7" x14ac:dyDescent="0.2">
      <c r="A483" s="29"/>
      <c r="B483" s="101"/>
      <c r="C483" s="41"/>
      <c r="D483" s="339"/>
      <c r="E483" s="108"/>
      <c r="F483" s="128"/>
      <c r="G483" s="353"/>
    </row>
    <row r="484" spans="1:7" x14ac:dyDescent="0.2">
      <c r="A484" s="29"/>
      <c r="B484" s="101"/>
      <c r="C484" s="352"/>
      <c r="D484" s="351"/>
      <c r="E484" s="108"/>
      <c r="F484" s="128"/>
      <c r="G484" s="35"/>
    </row>
    <row r="485" spans="1:7" x14ac:dyDescent="0.2">
      <c r="A485" s="29"/>
      <c r="B485" s="101"/>
      <c r="C485" s="352"/>
      <c r="D485" s="351"/>
      <c r="E485" s="108"/>
      <c r="F485" s="149"/>
      <c r="G485" s="35"/>
    </row>
    <row r="486" spans="1:7" x14ac:dyDescent="0.2">
      <c r="A486" s="29"/>
      <c r="B486" s="101"/>
      <c r="C486" s="352"/>
      <c r="D486" s="351"/>
      <c r="E486" s="108"/>
      <c r="F486" s="128"/>
      <c r="G486" s="35"/>
    </row>
    <row r="487" spans="1:7" x14ac:dyDescent="0.2">
      <c r="A487" s="29"/>
      <c r="B487" s="101"/>
      <c r="C487" s="41"/>
      <c r="D487" s="351"/>
      <c r="E487" s="108"/>
      <c r="F487" s="128"/>
      <c r="G487" s="35"/>
    </row>
    <row r="488" spans="1:7" x14ac:dyDescent="0.2">
      <c r="A488" s="29"/>
      <c r="B488" s="101"/>
      <c r="C488" s="41"/>
      <c r="D488" s="364"/>
      <c r="E488" s="108"/>
      <c r="F488" s="149"/>
      <c r="G488" s="35"/>
    </row>
    <row r="489" spans="1:7" x14ac:dyDescent="0.2">
      <c r="A489" s="29"/>
      <c r="B489" s="101"/>
      <c r="C489" s="41"/>
      <c r="D489" s="364"/>
      <c r="E489" s="102"/>
      <c r="F489" s="128"/>
      <c r="G489" s="35"/>
    </row>
    <row r="490" spans="1:7" x14ac:dyDescent="0.2">
      <c r="A490" s="29"/>
      <c r="B490" s="101"/>
      <c r="C490" s="31"/>
      <c r="D490" s="400"/>
      <c r="E490" s="131"/>
      <c r="F490" s="117"/>
      <c r="G490" s="35"/>
    </row>
    <row r="491" spans="1:7" x14ac:dyDescent="0.2">
      <c r="A491" s="29"/>
      <c r="B491" s="101"/>
      <c r="C491" s="41"/>
      <c r="D491" s="406"/>
      <c r="E491" s="108"/>
      <c r="F491" s="149"/>
      <c r="G491" s="35"/>
    </row>
    <row r="492" spans="1:7" x14ac:dyDescent="0.2">
      <c r="A492" s="29"/>
      <c r="B492" s="101"/>
      <c r="C492" s="41"/>
      <c r="D492" s="364"/>
      <c r="E492" s="108"/>
      <c r="F492" s="149"/>
      <c r="G492" s="35"/>
    </row>
    <row r="493" spans="1:7" ht="13.5" thickBot="1" x14ac:dyDescent="0.25">
      <c r="A493" s="45"/>
      <c r="B493" s="132"/>
      <c r="C493" s="115"/>
      <c r="D493" s="115"/>
      <c r="E493" s="132"/>
      <c r="F493" s="49" t="s">
        <v>15</v>
      </c>
      <c r="G493" s="50">
        <f>SUM(G460:G492)</f>
        <v>34000</v>
      </c>
    </row>
    <row r="494" spans="1:7" ht="13.5" thickTop="1" x14ac:dyDescent="0.2">
      <c r="A494" s="1171" t="s">
        <v>1275</v>
      </c>
      <c r="B494" s="1172"/>
      <c r="C494" s="1172"/>
      <c r="D494" s="1172"/>
      <c r="E494" s="1172"/>
      <c r="F494" s="1172"/>
      <c r="G494" s="1173"/>
    </row>
    <row r="495" spans="1:7" ht="13.5" thickBot="1" x14ac:dyDescent="0.25">
      <c r="A495" s="444"/>
      <c r="B495" s="445"/>
      <c r="C495" s="445" t="s">
        <v>1276</v>
      </c>
      <c r="D495" s="446"/>
      <c r="E495" s="445"/>
      <c r="F495" s="447"/>
      <c r="G495" s="448"/>
    </row>
    <row r="496" spans="1:7" ht="13.5" thickTop="1" x14ac:dyDescent="0.2">
      <c r="A496" s="1130"/>
      <c r="B496" s="1131"/>
      <c r="C496" s="1131"/>
      <c r="D496" s="57" t="s">
        <v>11</v>
      </c>
      <c r="E496" s="1132" t="s">
        <v>12</v>
      </c>
      <c r="F496" s="1132"/>
      <c r="G496" s="1133"/>
    </row>
    <row r="497" spans="1:7" x14ac:dyDescent="0.2">
      <c r="A497" s="1161" t="s">
        <v>8</v>
      </c>
      <c r="B497" s="1135"/>
      <c r="C497" s="1135"/>
      <c r="D497" s="39"/>
      <c r="E497" s="1136"/>
      <c r="F497" s="1137"/>
      <c r="G497" s="1138"/>
    </row>
    <row r="498" spans="1:7" x14ac:dyDescent="0.2">
      <c r="A498" s="1134" t="s">
        <v>38</v>
      </c>
      <c r="B498" s="1135"/>
      <c r="C498" s="1135"/>
      <c r="D498" s="58" t="s">
        <v>493</v>
      </c>
      <c r="E498" s="1139" t="s">
        <v>142</v>
      </c>
      <c r="F498" s="1139"/>
      <c r="G498" s="1140"/>
    </row>
    <row r="499" spans="1:7" ht="13.5" thickBot="1" x14ac:dyDescent="0.25">
      <c r="A499" s="1141" t="s">
        <v>39</v>
      </c>
      <c r="B499" s="1142"/>
      <c r="C499" s="1142"/>
      <c r="D499" s="59" t="s">
        <v>494</v>
      </c>
      <c r="E499" s="1143" t="s">
        <v>0</v>
      </c>
      <c r="F499" s="1143"/>
      <c r="G499" s="1144"/>
    </row>
    <row r="500" spans="1:7" ht="16.5" x14ac:dyDescent="0.25">
      <c r="A500" s="1205" t="s">
        <v>29</v>
      </c>
      <c r="B500" s="1206"/>
      <c r="C500" s="1206"/>
      <c r="D500" s="1206"/>
      <c r="E500" s="1206"/>
      <c r="F500" s="1206"/>
      <c r="G500" s="1207"/>
    </row>
    <row r="501" spans="1:7" x14ac:dyDescent="0.2">
      <c r="A501" s="1208" t="s">
        <v>48</v>
      </c>
      <c r="B501" s="1209"/>
      <c r="C501" s="1209"/>
      <c r="D501" s="1209"/>
      <c r="E501" s="1209"/>
      <c r="F501" s="1209"/>
      <c r="G501" s="1210"/>
    </row>
    <row r="502" spans="1:7" x14ac:dyDescent="0.2">
      <c r="A502" s="1211" t="s">
        <v>49</v>
      </c>
      <c r="B502" s="1212"/>
      <c r="C502" s="1212"/>
      <c r="D502" s="1212"/>
      <c r="E502" s="1212"/>
      <c r="F502" s="1212"/>
      <c r="G502" s="1213"/>
    </row>
    <row r="503" spans="1:7" x14ac:dyDescent="0.2">
      <c r="A503" s="450"/>
      <c r="B503" s="451"/>
      <c r="C503" s="452"/>
      <c r="D503" s="453"/>
      <c r="E503" s="451"/>
      <c r="F503" s="454"/>
      <c r="G503" s="455" t="s">
        <v>20</v>
      </c>
    </row>
    <row r="504" spans="1:7" x14ac:dyDescent="0.2">
      <c r="A504" s="456" t="s">
        <v>1</v>
      </c>
      <c r="B504" s="457"/>
      <c r="C504" s="458" t="s">
        <v>496</v>
      </c>
      <c r="D504" s="457"/>
      <c r="E504" s="286" t="s">
        <v>4026</v>
      </c>
      <c r="F504" s="287"/>
      <c r="G504" s="288" t="s">
        <v>4027</v>
      </c>
    </row>
    <row r="505" spans="1:7" x14ac:dyDescent="0.2">
      <c r="A505" s="459" t="s">
        <v>8</v>
      </c>
      <c r="B505" s="460"/>
      <c r="C505" s="461"/>
      <c r="D505" s="449"/>
      <c r="E505" s="1214"/>
      <c r="F505" s="1215"/>
      <c r="G505" s="462"/>
    </row>
    <row r="506" spans="1:7" x14ac:dyDescent="0.2">
      <c r="A506" s="463" t="s">
        <v>37</v>
      </c>
      <c r="B506" s="464"/>
      <c r="C506" s="464"/>
      <c r="D506" s="464"/>
      <c r="E506" s="465" t="s">
        <v>46</v>
      </c>
      <c r="F506" s="466"/>
      <c r="G506" s="462" t="s">
        <v>50</v>
      </c>
    </row>
    <row r="507" spans="1:7" x14ac:dyDescent="0.2">
      <c r="A507" s="450"/>
      <c r="B507" s="451"/>
      <c r="C507" s="452"/>
      <c r="D507" s="452"/>
      <c r="E507" s="1216"/>
      <c r="F507" s="1217"/>
      <c r="G507" s="467"/>
    </row>
    <row r="508" spans="1:7" ht="26.25" thickBot="1" x14ac:dyDescent="0.25">
      <c r="A508" s="468" t="s">
        <v>47</v>
      </c>
      <c r="B508" s="469" t="s">
        <v>23</v>
      </c>
      <c r="C508" s="469" t="s">
        <v>34</v>
      </c>
      <c r="D508" s="470" t="s">
        <v>53</v>
      </c>
      <c r="E508" s="471" t="s">
        <v>54</v>
      </c>
      <c r="F508" s="472" t="s">
        <v>55</v>
      </c>
      <c r="G508" s="473" t="s">
        <v>35</v>
      </c>
    </row>
    <row r="509" spans="1:7" ht="13.5" thickTop="1" x14ac:dyDescent="0.2">
      <c r="A509" s="474"/>
      <c r="B509" s="475"/>
      <c r="C509" s="225"/>
      <c r="D509" s="660" t="s">
        <v>433</v>
      </c>
      <c r="E509" s="661"/>
      <c r="F509" s="481"/>
      <c r="G509" s="220" t="s">
        <v>8</v>
      </c>
    </row>
    <row r="510" spans="1:7" x14ac:dyDescent="0.2">
      <c r="A510" s="474">
        <v>1</v>
      </c>
      <c r="B510" s="475"/>
      <c r="C510" s="225" t="s">
        <v>300</v>
      </c>
      <c r="D510" s="482" t="s">
        <v>809</v>
      </c>
      <c r="E510" s="480">
        <v>12</v>
      </c>
      <c r="F510" s="481">
        <v>250</v>
      </c>
      <c r="G510" s="220">
        <f>F510*E510</f>
        <v>3000</v>
      </c>
    </row>
    <row r="511" spans="1:7" x14ac:dyDescent="0.2">
      <c r="A511" s="474">
        <v>2</v>
      </c>
      <c r="B511" s="475"/>
      <c r="C511" s="225" t="s">
        <v>300</v>
      </c>
      <c r="D511" s="482" t="s">
        <v>402</v>
      </c>
      <c r="E511" s="480">
        <v>12</v>
      </c>
      <c r="F511" s="484">
        <v>350</v>
      </c>
      <c r="G511" s="220">
        <f t="shared" ref="G511:G538" si="7">F511*E511</f>
        <v>4200</v>
      </c>
    </row>
    <row r="512" spans="1:7" x14ac:dyDescent="0.2">
      <c r="A512" s="474"/>
      <c r="B512" s="475"/>
      <c r="C512" s="225"/>
      <c r="D512" s="1029" t="s">
        <v>880</v>
      </c>
      <c r="E512" s="480"/>
      <c r="F512" s="481"/>
      <c r="G512" s="220" t="s">
        <v>8</v>
      </c>
    </row>
    <row r="513" spans="1:7" x14ac:dyDescent="0.2">
      <c r="A513" s="474">
        <v>3</v>
      </c>
      <c r="B513" s="485"/>
      <c r="C513" s="225" t="s">
        <v>300</v>
      </c>
      <c r="D513" s="482" t="s">
        <v>881</v>
      </c>
      <c r="E513" s="480">
        <v>12</v>
      </c>
      <c r="F513" s="481">
        <v>250</v>
      </c>
      <c r="G513" s="220">
        <f t="shared" si="7"/>
        <v>3000</v>
      </c>
    </row>
    <row r="514" spans="1:7" x14ac:dyDescent="0.2">
      <c r="A514" s="474">
        <v>4</v>
      </c>
      <c r="B514" s="485"/>
      <c r="C514" s="225" t="s">
        <v>300</v>
      </c>
      <c r="D514" s="482" t="s">
        <v>402</v>
      </c>
      <c r="E514" s="480">
        <v>12</v>
      </c>
      <c r="F514" s="484">
        <v>350</v>
      </c>
      <c r="G514" s="220">
        <f t="shared" si="7"/>
        <v>4200</v>
      </c>
    </row>
    <row r="515" spans="1:7" x14ac:dyDescent="0.2">
      <c r="A515" s="474"/>
      <c r="B515" s="487"/>
      <c r="C515" s="225"/>
      <c r="D515" s="1029" t="s">
        <v>436</v>
      </c>
      <c r="E515" s="480"/>
      <c r="F515" s="484"/>
      <c r="G515" s="220" t="s">
        <v>8</v>
      </c>
    </row>
    <row r="516" spans="1:7" x14ac:dyDescent="0.2">
      <c r="A516" s="474">
        <v>5</v>
      </c>
      <c r="B516" s="487"/>
      <c r="C516" s="225" t="s">
        <v>300</v>
      </c>
      <c r="D516" s="482" t="s">
        <v>841</v>
      </c>
      <c r="E516" s="480">
        <v>12</v>
      </c>
      <c r="F516" s="481">
        <v>250</v>
      </c>
      <c r="G516" s="220">
        <f t="shared" si="7"/>
        <v>3000</v>
      </c>
    </row>
    <row r="517" spans="1:7" x14ac:dyDescent="0.2">
      <c r="A517" s="474">
        <v>6</v>
      </c>
      <c r="B517" s="475"/>
      <c r="C517" s="225" t="s">
        <v>300</v>
      </c>
      <c r="D517" s="482" t="s">
        <v>402</v>
      </c>
      <c r="E517" s="480">
        <v>12</v>
      </c>
      <c r="F517" s="484">
        <v>350</v>
      </c>
      <c r="G517" s="220">
        <f t="shared" si="7"/>
        <v>4200</v>
      </c>
    </row>
    <row r="518" spans="1:7" x14ac:dyDescent="0.2">
      <c r="A518" s="474"/>
      <c r="B518" s="492"/>
      <c r="C518" s="225"/>
      <c r="D518" s="1029" t="s">
        <v>860</v>
      </c>
      <c r="E518" s="493"/>
      <c r="F518" s="481"/>
      <c r="G518" s="220" t="s">
        <v>8</v>
      </c>
    </row>
    <row r="519" spans="1:7" x14ac:dyDescent="0.2">
      <c r="A519" s="474">
        <v>7</v>
      </c>
      <c r="B519" s="485"/>
      <c r="C519" s="225" t="s">
        <v>300</v>
      </c>
      <c r="D519" s="482" t="s">
        <v>809</v>
      </c>
      <c r="E519" s="480">
        <v>12</v>
      </c>
      <c r="F519" s="481">
        <v>250</v>
      </c>
      <c r="G519" s="220">
        <f t="shared" si="7"/>
        <v>3000</v>
      </c>
    </row>
    <row r="520" spans="1:7" x14ac:dyDescent="0.2">
      <c r="A520" s="474">
        <v>8</v>
      </c>
      <c r="B520" s="495"/>
      <c r="C520" s="225" t="s">
        <v>300</v>
      </c>
      <c r="D520" s="482" t="s">
        <v>402</v>
      </c>
      <c r="E520" s="480">
        <v>12</v>
      </c>
      <c r="F520" s="484">
        <v>350</v>
      </c>
      <c r="G520" s="220">
        <f t="shared" si="7"/>
        <v>4200</v>
      </c>
    </row>
    <row r="521" spans="1:7" x14ac:dyDescent="0.2">
      <c r="A521" s="474"/>
      <c r="B521" s="495"/>
      <c r="C521" s="225"/>
      <c r="D521" s="1029" t="s">
        <v>861</v>
      </c>
      <c r="E521" s="480"/>
      <c r="F521" s="481"/>
      <c r="G521" s="220" t="s">
        <v>8</v>
      </c>
    </row>
    <row r="522" spans="1:7" x14ac:dyDescent="0.2">
      <c r="A522" s="474">
        <v>9</v>
      </c>
      <c r="B522" s="475"/>
      <c r="C522" s="225" t="s">
        <v>300</v>
      </c>
      <c r="D522" s="482" t="s">
        <v>881</v>
      </c>
      <c r="E522" s="480">
        <v>12</v>
      </c>
      <c r="F522" s="481">
        <v>250</v>
      </c>
      <c r="G522" s="220">
        <f t="shared" si="7"/>
        <v>3000</v>
      </c>
    </row>
    <row r="523" spans="1:7" x14ac:dyDescent="0.2">
      <c r="A523" s="474">
        <v>10</v>
      </c>
      <c r="B523" s="475"/>
      <c r="C523" s="225" t="s">
        <v>300</v>
      </c>
      <c r="D523" s="482" t="s">
        <v>402</v>
      </c>
      <c r="E523" s="480">
        <v>12</v>
      </c>
      <c r="F523" s="484">
        <v>350</v>
      </c>
      <c r="G523" s="220">
        <f t="shared" si="7"/>
        <v>4200</v>
      </c>
    </row>
    <row r="524" spans="1:7" x14ac:dyDescent="0.2">
      <c r="A524" s="474"/>
      <c r="B524" s="492"/>
      <c r="C524" s="225"/>
      <c r="D524" s="1029" t="s">
        <v>862</v>
      </c>
      <c r="E524" s="493"/>
      <c r="F524" s="481"/>
      <c r="G524" s="220" t="s">
        <v>8</v>
      </c>
    </row>
    <row r="525" spans="1:7" x14ac:dyDescent="0.2">
      <c r="A525" s="474">
        <v>11</v>
      </c>
      <c r="B525" s="485"/>
      <c r="C525" s="225" t="s">
        <v>300</v>
      </c>
      <c r="D525" s="482" t="s">
        <v>809</v>
      </c>
      <c r="E525" s="480">
        <v>12</v>
      </c>
      <c r="F525" s="481">
        <v>250</v>
      </c>
      <c r="G525" s="220">
        <f t="shared" si="7"/>
        <v>3000</v>
      </c>
    </row>
    <row r="526" spans="1:7" x14ac:dyDescent="0.2">
      <c r="A526" s="474">
        <v>12</v>
      </c>
      <c r="B526" s="485"/>
      <c r="C526" s="225" t="s">
        <v>300</v>
      </c>
      <c r="D526" s="482" t="s">
        <v>402</v>
      </c>
      <c r="E526" s="480">
        <v>12</v>
      </c>
      <c r="F526" s="484">
        <v>350</v>
      </c>
      <c r="G526" s="220">
        <f t="shared" si="7"/>
        <v>4200</v>
      </c>
    </row>
    <row r="527" spans="1:7" x14ac:dyDescent="0.2">
      <c r="A527" s="474"/>
      <c r="B527" s="475"/>
      <c r="C527" s="225"/>
      <c r="D527" s="1029" t="s">
        <v>882</v>
      </c>
      <c r="E527" s="493"/>
      <c r="F527" s="484"/>
      <c r="G527" s="220" t="s">
        <v>8</v>
      </c>
    </row>
    <row r="528" spans="1:7" x14ac:dyDescent="0.2">
      <c r="A528" s="474">
        <v>13</v>
      </c>
      <c r="B528" s="475"/>
      <c r="C528" s="225" t="s">
        <v>300</v>
      </c>
      <c r="D528" s="482" t="s">
        <v>881</v>
      </c>
      <c r="E528" s="480">
        <v>12</v>
      </c>
      <c r="F528" s="481">
        <v>250</v>
      </c>
      <c r="G528" s="220">
        <f t="shared" si="7"/>
        <v>3000</v>
      </c>
    </row>
    <row r="529" spans="1:7" x14ac:dyDescent="0.2">
      <c r="A529" s="474">
        <v>14</v>
      </c>
      <c r="B529" s="475"/>
      <c r="C529" s="225" t="s">
        <v>300</v>
      </c>
      <c r="D529" s="482" t="s">
        <v>402</v>
      </c>
      <c r="E529" s="480">
        <v>12</v>
      </c>
      <c r="F529" s="484">
        <v>350</v>
      </c>
      <c r="G529" s="220">
        <f t="shared" si="7"/>
        <v>4200</v>
      </c>
    </row>
    <row r="530" spans="1:7" x14ac:dyDescent="0.2">
      <c r="A530" s="474"/>
      <c r="B530" s="475"/>
      <c r="C530" s="225"/>
      <c r="D530" s="1029" t="s">
        <v>883</v>
      </c>
      <c r="E530" s="480"/>
      <c r="F530" s="489"/>
      <c r="G530" s="220" t="s">
        <v>8</v>
      </c>
    </row>
    <row r="531" spans="1:7" x14ac:dyDescent="0.2">
      <c r="A531" s="474">
        <v>15</v>
      </c>
      <c r="B531" s="475"/>
      <c r="C531" s="225" t="s">
        <v>300</v>
      </c>
      <c r="D531" s="482" t="s">
        <v>809</v>
      </c>
      <c r="E531" s="480">
        <v>12</v>
      </c>
      <c r="F531" s="481">
        <v>250</v>
      </c>
      <c r="G531" s="220">
        <f t="shared" si="7"/>
        <v>3000</v>
      </c>
    </row>
    <row r="532" spans="1:7" x14ac:dyDescent="0.2">
      <c r="A532" s="474">
        <v>16</v>
      </c>
      <c r="B532" s="475"/>
      <c r="C532" s="225" t="s">
        <v>300</v>
      </c>
      <c r="D532" s="482" t="s">
        <v>402</v>
      </c>
      <c r="E532" s="480">
        <v>12</v>
      </c>
      <c r="F532" s="484">
        <v>350</v>
      </c>
      <c r="G532" s="220">
        <f t="shared" si="7"/>
        <v>4200</v>
      </c>
    </row>
    <row r="533" spans="1:7" x14ac:dyDescent="0.2">
      <c r="A533" s="474"/>
      <c r="B533" s="475"/>
      <c r="C533" s="225"/>
      <c r="D533" s="1042" t="s">
        <v>884</v>
      </c>
      <c r="E533" s="480"/>
      <c r="F533" s="481"/>
      <c r="G533" s="220" t="s">
        <v>8</v>
      </c>
    </row>
    <row r="534" spans="1:7" x14ac:dyDescent="0.2">
      <c r="A534" s="474">
        <v>17</v>
      </c>
      <c r="B534" s="475"/>
      <c r="C534" s="225" t="s">
        <v>300</v>
      </c>
      <c r="D534" s="482" t="s">
        <v>841</v>
      </c>
      <c r="E534" s="480">
        <v>12</v>
      </c>
      <c r="F534" s="481">
        <v>250</v>
      </c>
      <c r="G534" s="220">
        <f t="shared" si="7"/>
        <v>3000</v>
      </c>
    </row>
    <row r="535" spans="1:7" x14ac:dyDescent="0.2">
      <c r="A535" s="474">
        <v>18</v>
      </c>
      <c r="B535" s="475"/>
      <c r="C535" s="225" t="s">
        <v>300</v>
      </c>
      <c r="D535" s="482" t="s">
        <v>402</v>
      </c>
      <c r="E535" s="480">
        <v>12</v>
      </c>
      <c r="F535" s="484">
        <v>350</v>
      </c>
      <c r="G535" s="220">
        <f t="shared" si="7"/>
        <v>4200</v>
      </c>
    </row>
    <row r="536" spans="1:7" x14ac:dyDescent="0.2">
      <c r="A536" s="474"/>
      <c r="B536" s="475"/>
      <c r="C536" s="225"/>
      <c r="D536" s="1029" t="s">
        <v>885</v>
      </c>
      <c r="E536" s="480"/>
      <c r="F536" s="481"/>
      <c r="G536" s="220" t="s">
        <v>8</v>
      </c>
    </row>
    <row r="537" spans="1:7" x14ac:dyDescent="0.2">
      <c r="A537" s="474">
        <v>19</v>
      </c>
      <c r="B537" s="475"/>
      <c r="C537" s="225" t="s">
        <v>300</v>
      </c>
      <c r="D537" s="482" t="s">
        <v>809</v>
      </c>
      <c r="E537" s="480">
        <v>12</v>
      </c>
      <c r="F537" s="481">
        <v>250</v>
      </c>
      <c r="G537" s="220">
        <f t="shared" si="7"/>
        <v>3000</v>
      </c>
    </row>
    <row r="538" spans="1:7" x14ac:dyDescent="0.2">
      <c r="A538" s="474">
        <v>20</v>
      </c>
      <c r="B538" s="475"/>
      <c r="C538" s="225" t="s">
        <v>300</v>
      </c>
      <c r="D538" s="482" t="s">
        <v>402</v>
      </c>
      <c r="E538" s="480">
        <v>12</v>
      </c>
      <c r="F538" s="484">
        <v>350</v>
      </c>
      <c r="G538" s="220">
        <f t="shared" si="7"/>
        <v>4200</v>
      </c>
    </row>
    <row r="539" spans="1:7" x14ac:dyDescent="0.2">
      <c r="A539" s="474"/>
      <c r="B539" s="475"/>
      <c r="C539" s="225"/>
      <c r="D539" s="490"/>
      <c r="E539" s="486"/>
      <c r="F539" s="481"/>
      <c r="G539" s="220"/>
    </row>
    <row r="540" spans="1:7" x14ac:dyDescent="0.2">
      <c r="A540" s="474"/>
      <c r="B540" s="475"/>
      <c r="C540" s="224"/>
      <c r="D540" s="498"/>
      <c r="E540" s="502"/>
      <c r="F540" s="503"/>
      <c r="G540" s="220"/>
    </row>
    <row r="541" spans="1:7" x14ac:dyDescent="0.2">
      <c r="A541" s="474"/>
      <c r="B541" s="475"/>
      <c r="C541" s="225"/>
      <c r="D541" s="504"/>
      <c r="E541" s="480"/>
      <c r="F541" s="484"/>
      <c r="G541" s="220"/>
    </row>
    <row r="542" spans="1:7" x14ac:dyDescent="0.2">
      <c r="A542" s="474"/>
      <c r="B542" s="475"/>
      <c r="C542" s="225"/>
      <c r="D542" s="490"/>
      <c r="E542" s="480"/>
      <c r="F542" s="484"/>
      <c r="G542" s="220"/>
    </row>
    <row r="543" spans="1:7" ht="13.5" thickBot="1" x14ac:dyDescent="0.25">
      <c r="A543" s="505"/>
      <c r="B543" s="506"/>
      <c r="C543" s="507"/>
      <c r="D543" s="507"/>
      <c r="E543" s="506"/>
      <c r="F543" s="508" t="s">
        <v>15</v>
      </c>
      <c r="G543" s="509">
        <f>SUM(G509:G542)</f>
        <v>72000</v>
      </c>
    </row>
    <row r="544" spans="1:7" ht="13.5" thickTop="1" x14ac:dyDescent="0.2">
      <c r="A544" s="1218" t="s">
        <v>4028</v>
      </c>
      <c r="B544" s="1219"/>
      <c r="C544" s="1219"/>
      <c r="D544" s="1219"/>
      <c r="E544" s="1219"/>
      <c r="F544" s="1219"/>
      <c r="G544" s="1220"/>
    </row>
    <row r="545" spans="1:7" ht="13.5" thickBot="1" x14ac:dyDescent="0.25">
      <c r="A545" s="510"/>
      <c r="B545" s="511"/>
      <c r="C545" s="511" t="s">
        <v>886</v>
      </c>
      <c r="D545" s="512"/>
      <c r="E545" s="511"/>
      <c r="F545" s="513"/>
      <c r="G545" s="514"/>
    </row>
    <row r="546" spans="1:7" ht="13.5" thickTop="1" x14ac:dyDescent="0.2">
      <c r="A546" s="1221"/>
      <c r="B546" s="1222"/>
      <c r="C546" s="1222"/>
      <c r="D546" s="515" t="s">
        <v>11</v>
      </c>
      <c r="E546" s="1223" t="s">
        <v>12</v>
      </c>
      <c r="F546" s="1223"/>
      <c r="G546" s="1224"/>
    </row>
    <row r="547" spans="1:7" x14ac:dyDescent="0.2">
      <c r="A547" s="1225" t="s">
        <v>8</v>
      </c>
      <c r="B547" s="1226"/>
      <c r="C547" s="1226"/>
      <c r="D547" s="516"/>
      <c r="E547" s="1227"/>
      <c r="F547" s="1228"/>
      <c r="G547" s="1229"/>
    </row>
    <row r="548" spans="1:7" x14ac:dyDescent="0.2">
      <c r="A548" s="1225" t="s">
        <v>38</v>
      </c>
      <c r="B548" s="1226"/>
      <c r="C548" s="1226"/>
      <c r="D548" s="517" t="s">
        <v>493</v>
      </c>
      <c r="E548" s="1230" t="s">
        <v>142</v>
      </c>
      <c r="F548" s="1230"/>
      <c r="G548" s="1231"/>
    </row>
    <row r="549" spans="1:7" ht="13.5" thickBot="1" x14ac:dyDescent="0.25">
      <c r="A549" s="1276" t="s">
        <v>39</v>
      </c>
      <c r="B549" s="1277"/>
      <c r="C549" s="1277"/>
      <c r="D549" s="518" t="s">
        <v>494</v>
      </c>
      <c r="E549" s="1279" t="s">
        <v>0</v>
      </c>
      <c r="F549" s="1279"/>
      <c r="G549" s="1280"/>
    </row>
    <row r="550" spans="1:7" ht="16.5" x14ac:dyDescent="0.25">
      <c r="A550" s="1205" t="s">
        <v>29</v>
      </c>
      <c r="B550" s="1206"/>
      <c r="C550" s="1206"/>
      <c r="D550" s="1206"/>
      <c r="E550" s="1206"/>
      <c r="F550" s="1206"/>
      <c r="G550" s="1207"/>
    </row>
    <row r="551" spans="1:7" x14ac:dyDescent="0.2">
      <c r="A551" s="1208" t="s">
        <v>48</v>
      </c>
      <c r="B551" s="1209"/>
      <c r="C551" s="1209"/>
      <c r="D551" s="1209"/>
      <c r="E551" s="1209"/>
      <c r="F551" s="1209"/>
      <c r="G551" s="1210"/>
    </row>
    <row r="552" spans="1:7" x14ac:dyDescent="0.2">
      <c r="A552" s="1211" t="s">
        <v>49</v>
      </c>
      <c r="B552" s="1212"/>
      <c r="C552" s="1212"/>
      <c r="D552" s="1212"/>
      <c r="E552" s="1212"/>
      <c r="F552" s="1212"/>
      <c r="G552" s="1213"/>
    </row>
    <row r="553" spans="1:7" x14ac:dyDescent="0.2">
      <c r="A553" s="450"/>
      <c r="B553" s="451"/>
      <c r="C553" s="452"/>
      <c r="D553" s="453"/>
      <c r="E553" s="451"/>
      <c r="F553" s="454"/>
      <c r="G553" s="455" t="s">
        <v>20</v>
      </c>
    </row>
    <row r="554" spans="1:7" x14ac:dyDescent="0.2">
      <c r="A554" s="456" t="s">
        <v>1</v>
      </c>
      <c r="B554" s="457"/>
      <c r="C554" s="458" t="s">
        <v>496</v>
      </c>
      <c r="D554" s="457"/>
      <c r="E554" s="286" t="s">
        <v>4039</v>
      </c>
      <c r="F554" s="287"/>
      <c r="G554" s="288" t="s">
        <v>2281</v>
      </c>
    </row>
    <row r="555" spans="1:7" x14ac:dyDescent="0.2">
      <c r="A555" s="459" t="s">
        <v>8</v>
      </c>
      <c r="B555" s="460"/>
      <c r="C555" s="461"/>
      <c r="D555" s="449"/>
      <c r="E555" s="1214"/>
      <c r="F555" s="1215"/>
      <c r="G555" s="462"/>
    </row>
    <row r="556" spans="1:7" x14ac:dyDescent="0.2">
      <c r="A556" s="463" t="s">
        <v>37</v>
      </c>
      <c r="B556" s="464"/>
      <c r="C556" s="464"/>
      <c r="D556" s="464"/>
      <c r="E556" s="465" t="s">
        <v>46</v>
      </c>
      <c r="F556" s="466"/>
      <c r="G556" s="462" t="s">
        <v>50</v>
      </c>
    </row>
    <row r="557" spans="1:7" x14ac:dyDescent="0.2">
      <c r="A557" s="450"/>
      <c r="B557" s="451"/>
      <c r="C557" s="452"/>
      <c r="D557" s="452"/>
      <c r="E557" s="1216"/>
      <c r="F557" s="1217"/>
      <c r="G557" s="467"/>
    </row>
    <row r="558" spans="1:7" ht="26.25" thickBot="1" x14ac:dyDescent="0.25">
      <c r="A558" s="468" t="s">
        <v>47</v>
      </c>
      <c r="B558" s="469" t="s">
        <v>23</v>
      </c>
      <c r="C558" s="469" t="s">
        <v>34</v>
      </c>
      <c r="D558" s="470" t="s">
        <v>53</v>
      </c>
      <c r="E558" s="471" t="s">
        <v>54</v>
      </c>
      <c r="F558" s="472" t="s">
        <v>55</v>
      </c>
      <c r="G558" s="473" t="s">
        <v>35</v>
      </c>
    </row>
    <row r="559" spans="1:7" ht="13.5" thickTop="1" x14ac:dyDescent="0.2">
      <c r="A559" s="474">
        <v>1</v>
      </c>
      <c r="B559" s="475"/>
      <c r="C559" s="225" t="s">
        <v>300</v>
      </c>
      <c r="D559" s="255" t="s">
        <v>809</v>
      </c>
      <c r="E559" s="661">
        <v>35</v>
      </c>
      <c r="F559" s="481">
        <v>250</v>
      </c>
      <c r="G559" s="220">
        <f>F559*E559</f>
        <v>8750</v>
      </c>
    </row>
    <row r="560" spans="1:7" x14ac:dyDescent="0.2">
      <c r="A560" s="474">
        <v>2</v>
      </c>
      <c r="B560" s="475"/>
      <c r="C560" s="225" t="s">
        <v>300</v>
      </c>
      <c r="D560" s="482" t="s">
        <v>402</v>
      </c>
      <c r="E560" s="480">
        <v>35</v>
      </c>
      <c r="F560" s="481">
        <v>350</v>
      </c>
      <c r="G560" s="220">
        <f>F560*E560</f>
        <v>12250</v>
      </c>
    </row>
    <row r="561" spans="1:7" x14ac:dyDescent="0.2">
      <c r="A561" s="474"/>
      <c r="B561" s="475"/>
      <c r="C561" s="225"/>
      <c r="D561" s="482"/>
      <c r="E561" s="480"/>
      <c r="F561" s="484"/>
      <c r="G561" s="220"/>
    </row>
    <row r="562" spans="1:7" x14ac:dyDescent="0.2">
      <c r="A562" s="474"/>
      <c r="B562" s="475"/>
      <c r="C562" s="225"/>
      <c r="D562" s="1029"/>
      <c r="E562" s="480"/>
      <c r="F562" s="481"/>
      <c r="G562" s="220"/>
    </row>
    <row r="563" spans="1:7" x14ac:dyDescent="0.2">
      <c r="A563" s="474"/>
      <c r="B563" s="485"/>
      <c r="C563" s="225"/>
      <c r="D563" s="482"/>
      <c r="E563" s="480"/>
      <c r="F563" s="481"/>
      <c r="G563" s="220"/>
    </row>
    <row r="564" spans="1:7" x14ac:dyDescent="0.2">
      <c r="A564" s="474"/>
      <c r="B564" s="485"/>
      <c r="C564" s="225"/>
      <c r="D564" s="482"/>
      <c r="E564" s="480"/>
      <c r="F564" s="484"/>
      <c r="G564" s="220"/>
    </row>
    <row r="565" spans="1:7" x14ac:dyDescent="0.2">
      <c r="A565" s="474"/>
      <c r="B565" s="487"/>
      <c r="C565" s="225"/>
      <c r="D565" s="1029"/>
      <c r="E565" s="480"/>
      <c r="F565" s="484"/>
      <c r="G565" s="220"/>
    </row>
    <row r="566" spans="1:7" x14ac:dyDescent="0.2">
      <c r="A566" s="474"/>
      <c r="B566" s="487"/>
      <c r="C566" s="225"/>
      <c r="D566" s="482"/>
      <c r="E566" s="480"/>
      <c r="F566" s="481"/>
      <c r="G566" s="220"/>
    </row>
    <row r="567" spans="1:7" x14ac:dyDescent="0.2">
      <c r="A567" s="474"/>
      <c r="B567" s="475"/>
      <c r="C567" s="225"/>
      <c r="D567" s="482"/>
      <c r="E567" s="480"/>
      <c r="F567" s="484"/>
      <c r="G567" s="220"/>
    </row>
    <row r="568" spans="1:7" x14ac:dyDescent="0.2">
      <c r="A568" s="474"/>
      <c r="B568" s="492"/>
      <c r="C568" s="225"/>
      <c r="D568" s="1029"/>
      <c r="E568" s="493"/>
      <c r="F568" s="481"/>
      <c r="G568" s="220"/>
    </row>
    <row r="569" spans="1:7" x14ac:dyDescent="0.2">
      <c r="A569" s="474"/>
      <c r="B569" s="485"/>
      <c r="C569" s="225"/>
      <c r="D569" s="482"/>
      <c r="E569" s="480"/>
      <c r="F569" s="481"/>
      <c r="G569" s="220"/>
    </row>
    <row r="570" spans="1:7" x14ac:dyDescent="0.2">
      <c r="A570" s="474"/>
      <c r="B570" s="495"/>
      <c r="C570" s="225"/>
      <c r="D570" s="482"/>
      <c r="E570" s="480"/>
      <c r="F570" s="484"/>
      <c r="G570" s="220"/>
    </row>
    <row r="571" spans="1:7" x14ac:dyDescent="0.2">
      <c r="A571" s="474"/>
      <c r="B571" s="495"/>
      <c r="C571" s="225"/>
      <c r="D571" s="1029"/>
      <c r="E571" s="480"/>
      <c r="F571" s="481"/>
      <c r="G571" s="220"/>
    </row>
    <row r="572" spans="1:7" x14ac:dyDescent="0.2">
      <c r="A572" s="474"/>
      <c r="B572" s="475"/>
      <c r="C572" s="225"/>
      <c r="D572" s="482"/>
      <c r="E572" s="480"/>
      <c r="F572" s="481"/>
      <c r="G572" s="220"/>
    </row>
    <row r="573" spans="1:7" x14ac:dyDescent="0.2">
      <c r="A573" s="474"/>
      <c r="B573" s="475"/>
      <c r="C573" s="225"/>
      <c r="D573" s="482"/>
      <c r="E573" s="480"/>
      <c r="F573" s="484"/>
      <c r="G573" s="220"/>
    </row>
    <row r="574" spans="1:7" x14ac:dyDescent="0.2">
      <c r="A574" s="474"/>
      <c r="B574" s="492"/>
      <c r="C574" s="225"/>
      <c r="D574" s="1029"/>
      <c r="E574" s="493"/>
      <c r="F574" s="481"/>
      <c r="G574" s="220"/>
    </row>
    <row r="575" spans="1:7" x14ac:dyDescent="0.2">
      <c r="A575" s="474"/>
      <c r="B575" s="485"/>
      <c r="C575" s="225"/>
      <c r="D575" s="482"/>
      <c r="E575" s="480"/>
      <c r="F575" s="481"/>
      <c r="G575" s="220"/>
    </row>
    <row r="576" spans="1:7" x14ac:dyDescent="0.2">
      <c r="A576" s="474"/>
      <c r="B576" s="485"/>
      <c r="C576" s="225"/>
      <c r="D576" s="482"/>
      <c r="E576" s="480"/>
      <c r="F576" s="484"/>
      <c r="G576" s="220"/>
    </row>
    <row r="577" spans="1:9" x14ac:dyDescent="0.2">
      <c r="A577" s="474"/>
      <c r="B577" s="475"/>
      <c r="C577" s="225"/>
      <c r="D577" s="1029"/>
      <c r="E577" s="493"/>
      <c r="F577" s="484"/>
      <c r="G577" s="220"/>
    </row>
    <row r="578" spans="1:9" x14ac:dyDescent="0.2">
      <c r="A578" s="474"/>
      <c r="B578" s="475"/>
      <c r="C578" s="225"/>
      <c r="D578" s="482"/>
      <c r="E578" s="480"/>
      <c r="F578" s="481"/>
      <c r="G578" s="220"/>
    </row>
    <row r="579" spans="1:9" x14ac:dyDescent="0.2">
      <c r="A579" s="474"/>
      <c r="B579" s="475"/>
      <c r="C579" s="225"/>
      <c r="D579" s="482"/>
      <c r="E579" s="480"/>
      <c r="F579" s="484"/>
      <c r="G579" s="220"/>
    </row>
    <row r="580" spans="1:9" x14ac:dyDescent="0.2">
      <c r="A580" s="474"/>
      <c r="B580" s="475"/>
      <c r="C580" s="225"/>
      <c r="D580" s="1029"/>
      <c r="E580" s="480"/>
      <c r="F580" s="489"/>
      <c r="G580" s="220"/>
    </row>
    <row r="581" spans="1:9" x14ac:dyDescent="0.2">
      <c r="A581" s="474"/>
      <c r="B581" s="475"/>
      <c r="C581" s="225"/>
      <c r="D581" s="482"/>
      <c r="E581" s="480"/>
      <c r="F581" s="481"/>
      <c r="G581" s="220"/>
    </row>
    <row r="582" spans="1:9" x14ac:dyDescent="0.2">
      <c r="A582" s="474"/>
      <c r="B582" s="475"/>
      <c r="C582" s="225"/>
      <c r="D582" s="482"/>
      <c r="E582" s="480"/>
      <c r="F582" s="484"/>
      <c r="G582" s="220"/>
    </row>
    <row r="583" spans="1:9" x14ac:dyDescent="0.2">
      <c r="A583" s="474"/>
      <c r="B583" s="475"/>
      <c r="C583" s="225"/>
      <c r="D583" s="1042"/>
      <c r="E583" s="480"/>
      <c r="F583" s="481"/>
      <c r="G583" s="220"/>
    </row>
    <row r="584" spans="1:9" x14ac:dyDescent="0.2">
      <c r="A584" s="474"/>
      <c r="B584" s="475"/>
      <c r="C584" s="225"/>
      <c r="D584" s="482"/>
      <c r="E584" s="480"/>
      <c r="F584" s="481"/>
      <c r="G584" s="220"/>
    </row>
    <row r="585" spans="1:9" x14ac:dyDescent="0.2">
      <c r="A585" s="474"/>
      <c r="B585" s="475"/>
      <c r="C585" s="225"/>
      <c r="D585" s="482"/>
      <c r="E585" s="480"/>
      <c r="F585" s="484"/>
      <c r="G585" s="220"/>
    </row>
    <row r="586" spans="1:9" x14ac:dyDescent="0.2">
      <c r="A586" s="474"/>
      <c r="B586" s="475"/>
      <c r="C586" s="225"/>
      <c r="D586" s="1029"/>
      <c r="E586" s="480"/>
      <c r="F586" s="481"/>
      <c r="G586" s="220"/>
      <c r="I586" s="411" t="s">
        <v>150</v>
      </c>
    </row>
    <row r="587" spans="1:9" x14ac:dyDescent="0.2">
      <c r="A587" s="474"/>
      <c r="B587" s="475"/>
      <c r="C587" s="225"/>
      <c r="D587" s="482"/>
      <c r="E587" s="480"/>
      <c r="F587" s="481"/>
      <c r="G587" s="220"/>
    </row>
    <row r="588" spans="1:9" x14ac:dyDescent="0.2">
      <c r="A588" s="474"/>
      <c r="B588" s="475"/>
      <c r="C588" s="225"/>
      <c r="D588" s="482"/>
      <c r="E588" s="480"/>
      <c r="F588" s="484"/>
      <c r="G588" s="220"/>
    </row>
    <row r="589" spans="1:9" x14ac:dyDescent="0.2">
      <c r="A589" s="474"/>
      <c r="B589" s="475"/>
      <c r="C589" s="225"/>
      <c r="D589" s="490"/>
      <c r="E589" s="486"/>
      <c r="F589" s="481"/>
      <c r="G589" s="220"/>
    </row>
    <row r="590" spans="1:9" x14ac:dyDescent="0.2">
      <c r="A590" s="474"/>
      <c r="B590" s="475"/>
      <c r="C590" s="224"/>
      <c r="D590" s="498"/>
      <c r="E590" s="502"/>
      <c r="F590" s="503"/>
      <c r="G590" s="220"/>
    </row>
    <row r="591" spans="1:9" x14ac:dyDescent="0.2">
      <c r="A591" s="474"/>
      <c r="B591" s="475"/>
      <c r="C591" s="225"/>
      <c r="D591" s="504"/>
      <c r="E591" s="480"/>
      <c r="F591" s="484"/>
      <c r="G591" s="220"/>
    </row>
    <row r="592" spans="1:9" x14ac:dyDescent="0.2">
      <c r="A592" s="474"/>
      <c r="B592" s="475"/>
      <c r="C592" s="225"/>
      <c r="D592" s="490"/>
      <c r="E592" s="480"/>
      <c r="F592" s="484"/>
      <c r="G592" s="220"/>
      <c r="I592" s="411" t="s">
        <v>483</v>
      </c>
    </row>
    <row r="593" spans="1:7" ht="13.5" thickBot="1" x14ac:dyDescent="0.25">
      <c r="A593" s="505"/>
      <c r="B593" s="506"/>
      <c r="C593" s="507"/>
      <c r="D593" s="507"/>
      <c r="E593" s="506"/>
      <c r="F593" s="508" t="s">
        <v>15</v>
      </c>
      <c r="G593" s="509">
        <f>SUM(G559:G592)</f>
        <v>21000</v>
      </c>
    </row>
    <row r="594" spans="1:7" ht="13.5" thickTop="1" x14ac:dyDescent="0.2">
      <c r="A594" s="1218" t="s">
        <v>4040</v>
      </c>
      <c r="B594" s="1219"/>
      <c r="C594" s="1219"/>
      <c r="D594" s="1219"/>
      <c r="E594" s="1219"/>
      <c r="F594" s="1219"/>
      <c r="G594" s="1220"/>
    </row>
    <row r="595" spans="1:7" ht="13.5" thickBot="1" x14ac:dyDescent="0.25">
      <c r="A595" s="510"/>
      <c r="B595" s="511"/>
      <c r="C595" s="511" t="s">
        <v>854</v>
      </c>
      <c r="D595" s="512"/>
      <c r="E595" s="511"/>
      <c r="F595" s="513"/>
      <c r="G595" s="514"/>
    </row>
    <row r="596" spans="1:7" ht="13.5" thickTop="1" x14ac:dyDescent="0.2">
      <c r="A596" s="1221"/>
      <c r="B596" s="1222"/>
      <c r="C596" s="1222"/>
      <c r="D596" s="515" t="s">
        <v>11</v>
      </c>
      <c r="E596" s="1223" t="s">
        <v>12</v>
      </c>
      <c r="F596" s="1223"/>
      <c r="G596" s="1224"/>
    </row>
    <row r="597" spans="1:7" x14ac:dyDescent="0.2">
      <c r="A597" s="1225" t="s">
        <v>8</v>
      </c>
      <c r="B597" s="1226"/>
      <c r="C597" s="1226"/>
      <c r="D597" s="516"/>
      <c r="E597" s="1227"/>
      <c r="F597" s="1228"/>
      <c r="G597" s="1229"/>
    </row>
    <row r="598" spans="1:7" x14ac:dyDescent="0.2">
      <c r="A598" s="1225" t="s">
        <v>38</v>
      </c>
      <c r="B598" s="1226"/>
      <c r="C598" s="1226"/>
      <c r="D598" s="517" t="s">
        <v>493</v>
      </c>
      <c r="E598" s="1230" t="s">
        <v>142</v>
      </c>
      <c r="F598" s="1230"/>
      <c r="G598" s="1231"/>
    </row>
    <row r="599" spans="1:7" ht="13.5" thickBot="1" x14ac:dyDescent="0.25">
      <c r="A599" s="1276" t="s">
        <v>39</v>
      </c>
      <c r="B599" s="1277"/>
      <c r="C599" s="1277"/>
      <c r="D599" s="518" t="s">
        <v>494</v>
      </c>
      <c r="E599" s="1279" t="s">
        <v>0</v>
      </c>
      <c r="F599" s="1279"/>
      <c r="G599" s="1280"/>
    </row>
    <row r="600" spans="1:7" ht="16.5" x14ac:dyDescent="0.25">
      <c r="A600" s="1152" t="s">
        <v>29</v>
      </c>
      <c r="B600" s="1153"/>
      <c r="C600" s="1153"/>
      <c r="D600" s="1153"/>
      <c r="E600" s="1153"/>
      <c r="F600" s="1153"/>
      <c r="G600" s="1154"/>
    </row>
    <row r="601" spans="1:7" x14ac:dyDescent="0.2">
      <c r="A601" s="1155" t="s">
        <v>48</v>
      </c>
      <c r="B601" s="1156"/>
      <c r="C601" s="1156"/>
      <c r="D601" s="1156"/>
      <c r="E601" s="1156"/>
      <c r="F601" s="1156"/>
      <c r="G601" s="1157"/>
    </row>
    <row r="602" spans="1:7" x14ac:dyDescent="0.2">
      <c r="A602" s="1158" t="s">
        <v>49</v>
      </c>
      <c r="B602" s="1159"/>
      <c r="C602" s="1159"/>
      <c r="D602" s="1159"/>
      <c r="E602" s="1159"/>
      <c r="F602" s="1159"/>
      <c r="G602" s="1160"/>
    </row>
    <row r="603" spans="1:7" x14ac:dyDescent="0.2">
      <c r="A603" s="6"/>
      <c r="B603" s="99"/>
      <c r="C603" s="8"/>
      <c r="D603" s="9"/>
      <c r="E603" s="99"/>
      <c r="F603" s="10"/>
      <c r="G603" s="11" t="s">
        <v>20</v>
      </c>
    </row>
    <row r="604" spans="1:7" x14ac:dyDescent="0.2">
      <c r="A604" s="12" t="s">
        <v>1</v>
      </c>
      <c r="B604" s="13"/>
      <c r="C604" s="14" t="s">
        <v>496</v>
      </c>
      <c r="D604" s="13"/>
      <c r="E604" s="343" t="s">
        <v>1170</v>
      </c>
      <c r="F604" s="98"/>
      <c r="G604" s="344" t="s">
        <v>1069</v>
      </c>
    </row>
    <row r="605" spans="1:7" x14ac:dyDescent="0.2">
      <c r="A605" s="17" t="s">
        <v>8</v>
      </c>
      <c r="B605" s="100"/>
      <c r="C605" s="19"/>
      <c r="D605" s="4"/>
      <c r="E605" s="1145"/>
      <c r="F605" s="1146"/>
      <c r="G605" s="20"/>
    </row>
    <row r="606" spans="1:7" x14ac:dyDescent="0.2">
      <c r="A606" s="21" t="s">
        <v>37</v>
      </c>
      <c r="B606" s="22"/>
      <c r="C606" s="22"/>
      <c r="D606" s="22"/>
      <c r="E606" s="23" t="s">
        <v>46</v>
      </c>
      <c r="F606" s="24"/>
      <c r="G606" s="20" t="s">
        <v>50</v>
      </c>
    </row>
    <row r="607" spans="1:7" x14ac:dyDescent="0.2">
      <c r="A607" s="6"/>
      <c r="B607" s="99"/>
      <c r="C607" s="8"/>
      <c r="D607" s="8"/>
      <c r="E607" s="1147"/>
      <c r="F607" s="1148"/>
      <c r="G607" s="25"/>
    </row>
    <row r="608" spans="1:7" ht="26.25" thickBot="1" x14ac:dyDescent="0.25">
      <c r="A608" s="210" t="s">
        <v>47</v>
      </c>
      <c r="B608" s="28" t="s">
        <v>23</v>
      </c>
      <c r="C608" s="28" t="s">
        <v>34</v>
      </c>
      <c r="D608" s="110" t="s">
        <v>53</v>
      </c>
      <c r="E608" s="114" t="s">
        <v>54</v>
      </c>
      <c r="F608" s="111" t="s">
        <v>55</v>
      </c>
      <c r="G608" s="112" t="s">
        <v>35</v>
      </c>
    </row>
    <row r="609" spans="1:7" ht="13.5" thickTop="1" x14ac:dyDescent="0.2">
      <c r="A609" s="345">
        <v>1</v>
      </c>
      <c r="B609" s="101"/>
      <c r="C609" s="352" t="s">
        <v>300</v>
      </c>
      <c r="D609" s="357" t="s">
        <v>841</v>
      </c>
      <c r="E609" s="158">
        <v>70</v>
      </c>
      <c r="F609" s="128">
        <v>250</v>
      </c>
      <c r="G609" s="353">
        <f>F609*E609</f>
        <v>17500</v>
      </c>
    </row>
    <row r="610" spans="1:7" x14ac:dyDescent="0.2">
      <c r="A610" s="345">
        <v>2</v>
      </c>
      <c r="B610" s="101"/>
      <c r="C610" s="352" t="s">
        <v>300</v>
      </c>
      <c r="D610" s="351" t="s">
        <v>402</v>
      </c>
      <c r="E610" s="108">
        <v>70</v>
      </c>
      <c r="F610" s="128">
        <v>350</v>
      </c>
      <c r="G610" s="35">
        <f>F610*E610</f>
        <v>24500</v>
      </c>
    </row>
    <row r="611" spans="1:7" x14ac:dyDescent="0.2">
      <c r="A611" s="29"/>
      <c r="B611" s="101"/>
      <c r="C611" s="352"/>
      <c r="D611" s="351"/>
      <c r="E611" s="108"/>
      <c r="F611" s="149"/>
      <c r="G611" s="35"/>
    </row>
    <row r="612" spans="1:7" x14ac:dyDescent="0.2">
      <c r="A612" s="29"/>
      <c r="B612" s="101"/>
      <c r="C612" s="352"/>
      <c r="D612" s="340"/>
      <c r="E612" s="108"/>
      <c r="F612" s="128"/>
      <c r="G612" s="353"/>
    </row>
    <row r="613" spans="1:7" x14ac:dyDescent="0.2">
      <c r="A613" s="29"/>
      <c r="B613" s="105"/>
      <c r="C613" s="352"/>
      <c r="D613" s="351"/>
      <c r="E613" s="108"/>
      <c r="F613" s="128"/>
      <c r="G613" s="35"/>
    </row>
    <row r="614" spans="1:7" x14ac:dyDescent="0.2">
      <c r="A614" s="29"/>
      <c r="B614" s="105"/>
      <c r="C614" s="352"/>
      <c r="D614" s="351"/>
      <c r="E614" s="108"/>
      <c r="F614" s="149"/>
      <c r="G614" s="35"/>
    </row>
    <row r="615" spans="1:7" x14ac:dyDescent="0.2">
      <c r="A615" s="29"/>
      <c r="B615" s="151"/>
      <c r="C615" s="352"/>
      <c r="D615" s="340"/>
      <c r="E615" s="108"/>
      <c r="F615" s="149"/>
      <c r="G615" s="353"/>
    </row>
    <row r="616" spans="1:7" x14ac:dyDescent="0.2">
      <c r="A616" s="29"/>
      <c r="B616" s="151"/>
      <c r="C616" s="352"/>
      <c r="D616" s="351"/>
      <c r="E616" s="108"/>
      <c r="F616" s="384" t="s">
        <v>8</v>
      </c>
      <c r="G616" s="35"/>
    </row>
    <row r="617" spans="1:7" x14ac:dyDescent="0.2">
      <c r="A617" s="29"/>
      <c r="B617" s="101"/>
      <c r="C617" s="352"/>
      <c r="D617" s="351"/>
      <c r="E617" s="108"/>
      <c r="F617" s="149"/>
      <c r="G617" s="35"/>
    </row>
    <row r="618" spans="1:7" x14ac:dyDescent="0.2">
      <c r="A618" s="29"/>
      <c r="B618" s="106"/>
      <c r="C618" s="352"/>
      <c r="D618" s="340"/>
      <c r="E618" s="104"/>
      <c r="F618" s="128"/>
      <c r="G618" s="353"/>
    </row>
    <row r="619" spans="1:7" x14ac:dyDescent="0.2">
      <c r="A619" s="29"/>
      <c r="B619" s="105"/>
      <c r="C619" s="352"/>
      <c r="D619" s="351"/>
      <c r="E619" s="108"/>
      <c r="F619" s="128"/>
      <c r="G619" s="35"/>
    </row>
    <row r="620" spans="1:7" x14ac:dyDescent="0.2">
      <c r="A620" s="29"/>
      <c r="B620" s="107"/>
      <c r="C620" s="352"/>
      <c r="D620" s="351"/>
      <c r="E620" s="108"/>
      <c r="F620" s="149"/>
      <c r="G620" s="35"/>
    </row>
    <row r="621" spans="1:7" x14ac:dyDescent="0.2">
      <c r="A621" s="29"/>
      <c r="B621" s="107"/>
      <c r="C621" s="352"/>
      <c r="D621" s="340"/>
      <c r="E621" s="108"/>
      <c r="F621" s="384"/>
      <c r="G621" s="353"/>
    </row>
    <row r="622" spans="1:7" x14ac:dyDescent="0.2">
      <c r="A622" s="29"/>
      <c r="B622" s="101"/>
      <c r="C622" s="352"/>
      <c r="D622" s="351"/>
      <c r="E622" s="108"/>
      <c r="F622" s="128"/>
      <c r="G622" s="35"/>
    </row>
    <row r="623" spans="1:7" x14ac:dyDescent="0.2">
      <c r="A623" s="29"/>
      <c r="B623" s="101"/>
      <c r="C623" s="352"/>
      <c r="D623" s="351"/>
      <c r="E623" s="108"/>
      <c r="F623" s="149"/>
      <c r="G623" s="35"/>
    </row>
    <row r="624" spans="1:7" x14ac:dyDescent="0.2">
      <c r="A624" s="29"/>
      <c r="B624" s="106"/>
      <c r="C624" s="352"/>
      <c r="D624" s="340"/>
      <c r="E624" s="104"/>
      <c r="F624" s="128"/>
      <c r="G624" s="353"/>
    </row>
    <row r="625" spans="1:7" x14ac:dyDescent="0.2">
      <c r="A625" s="29"/>
      <c r="B625" s="105"/>
      <c r="C625" s="352"/>
      <c r="D625" s="351"/>
      <c r="E625" s="108"/>
      <c r="F625" s="128"/>
      <c r="G625" s="35"/>
    </row>
    <row r="626" spans="1:7" x14ac:dyDescent="0.2">
      <c r="A626" s="29"/>
      <c r="B626" s="105"/>
      <c r="C626" s="352"/>
      <c r="D626" s="351"/>
      <c r="E626" s="108"/>
      <c r="F626" s="149"/>
      <c r="G626" s="35"/>
    </row>
    <row r="627" spans="1:7" x14ac:dyDescent="0.2">
      <c r="A627" s="29"/>
      <c r="B627" s="101"/>
      <c r="C627" s="352"/>
      <c r="D627" s="340"/>
      <c r="E627" s="104"/>
      <c r="F627" s="149"/>
      <c r="G627" s="353"/>
    </row>
    <row r="628" spans="1:7" x14ac:dyDescent="0.2">
      <c r="A628" s="29"/>
      <c r="B628" s="101"/>
      <c r="C628" s="352"/>
      <c r="D628" s="351"/>
      <c r="E628" s="108"/>
      <c r="F628" s="128"/>
      <c r="G628" s="35"/>
    </row>
    <row r="629" spans="1:7" x14ac:dyDescent="0.2">
      <c r="A629" s="29"/>
      <c r="B629" s="101"/>
      <c r="C629" s="352"/>
      <c r="D629" s="351"/>
      <c r="E629" s="108"/>
      <c r="F629" s="149"/>
      <c r="G629" s="35"/>
    </row>
    <row r="630" spans="1:7" x14ac:dyDescent="0.2">
      <c r="A630" s="29"/>
      <c r="B630" s="101"/>
      <c r="C630" s="352"/>
      <c r="D630" s="340"/>
      <c r="E630" s="108"/>
      <c r="F630" s="150"/>
      <c r="G630" s="353"/>
    </row>
    <row r="631" spans="1:7" x14ac:dyDescent="0.2">
      <c r="A631" s="29"/>
      <c r="B631" s="101"/>
      <c r="C631" s="352"/>
      <c r="D631" s="351"/>
      <c r="E631" s="108"/>
      <c r="F631" s="128"/>
      <c r="G631" s="35"/>
    </row>
    <row r="632" spans="1:7" x14ac:dyDescent="0.2">
      <c r="A632" s="29"/>
      <c r="B632" s="101"/>
      <c r="C632" s="352"/>
      <c r="D632" s="351"/>
      <c r="E632" s="108"/>
      <c r="F632" s="149"/>
      <c r="G632" s="35"/>
    </row>
    <row r="633" spans="1:7" x14ac:dyDescent="0.2">
      <c r="A633" s="29"/>
      <c r="B633" s="101"/>
      <c r="C633" s="41"/>
      <c r="D633" s="339"/>
      <c r="E633" s="108"/>
      <c r="F633" s="128"/>
      <c r="G633" s="353"/>
    </row>
    <row r="634" spans="1:7" x14ac:dyDescent="0.2">
      <c r="A634" s="29"/>
      <c r="B634" s="101"/>
      <c r="C634" s="352"/>
      <c r="D634" s="351"/>
      <c r="E634" s="108"/>
      <c r="F634" s="128"/>
      <c r="G634" s="35"/>
    </row>
    <row r="635" spans="1:7" x14ac:dyDescent="0.2">
      <c r="A635" s="29"/>
      <c r="B635" s="101"/>
      <c r="C635" s="352"/>
      <c r="D635" s="351"/>
      <c r="E635" s="108"/>
      <c r="F635" s="149"/>
      <c r="G635" s="35"/>
    </row>
    <row r="636" spans="1:7" x14ac:dyDescent="0.2">
      <c r="A636" s="29"/>
      <c r="B636" s="101"/>
      <c r="C636" s="352"/>
      <c r="D636" s="340"/>
      <c r="E636" s="108"/>
      <c r="F636" s="128"/>
      <c r="G636" s="353"/>
    </row>
    <row r="637" spans="1:7" x14ac:dyDescent="0.2">
      <c r="A637" s="29"/>
      <c r="B637" s="101"/>
      <c r="C637" s="352"/>
      <c r="D637" s="351"/>
      <c r="E637" s="108"/>
      <c r="F637" s="128"/>
      <c r="G637" s="35"/>
    </row>
    <row r="638" spans="1:7" x14ac:dyDescent="0.2">
      <c r="A638" s="29"/>
      <c r="B638" s="101"/>
      <c r="C638" s="352"/>
      <c r="D638" s="351"/>
      <c r="E638" s="108"/>
      <c r="F638" s="149"/>
      <c r="G638" s="35"/>
    </row>
    <row r="639" spans="1:7" x14ac:dyDescent="0.2">
      <c r="A639" s="29"/>
      <c r="B639" s="101"/>
      <c r="C639" s="41"/>
      <c r="D639" s="364"/>
      <c r="E639" s="102"/>
      <c r="F639" s="128"/>
      <c r="G639" s="35"/>
    </row>
    <row r="640" spans="1:7" x14ac:dyDescent="0.2">
      <c r="A640" s="29"/>
      <c r="B640" s="101"/>
      <c r="C640" s="31"/>
      <c r="D640" s="400"/>
      <c r="E640" s="131"/>
      <c r="F640" s="117"/>
      <c r="G640" s="35"/>
    </row>
    <row r="641" spans="1:7" x14ac:dyDescent="0.2">
      <c r="A641" s="29"/>
      <c r="B641" s="101"/>
      <c r="C641" s="41"/>
      <c r="D641" s="406"/>
      <c r="E641" s="108"/>
      <c r="F641" s="149"/>
      <c r="G641" s="35"/>
    </row>
    <row r="642" spans="1:7" x14ac:dyDescent="0.2">
      <c r="A642" s="29"/>
      <c r="B642" s="101"/>
      <c r="C642" s="41"/>
      <c r="D642" s="364"/>
      <c r="E642" s="108"/>
      <c r="F642" s="149"/>
      <c r="G642" s="35"/>
    </row>
    <row r="643" spans="1:7" ht="13.5" thickBot="1" x14ac:dyDescent="0.25">
      <c r="A643" s="45"/>
      <c r="B643" s="132"/>
      <c r="C643" s="115"/>
      <c r="D643" s="115"/>
      <c r="E643" s="132"/>
      <c r="F643" s="49" t="s">
        <v>15</v>
      </c>
      <c r="G643" s="50">
        <f>SUM(G609:G642)</f>
        <v>42000</v>
      </c>
    </row>
    <row r="644" spans="1:7" ht="13.5" thickTop="1" x14ac:dyDescent="0.2">
      <c r="A644" s="1149" t="s">
        <v>1110</v>
      </c>
      <c r="B644" s="1150"/>
      <c r="C644" s="1150"/>
      <c r="D644" s="1150"/>
      <c r="E644" s="1150"/>
      <c r="F644" s="1150"/>
      <c r="G644" s="1151"/>
    </row>
    <row r="645" spans="1:7" ht="13.5" thickBot="1" x14ac:dyDescent="0.25">
      <c r="A645" s="52"/>
      <c r="B645" s="103"/>
      <c r="C645" s="355" t="s">
        <v>1111</v>
      </c>
      <c r="D645" s="54"/>
      <c r="E645" s="103"/>
      <c r="F645" s="55"/>
      <c r="G645" s="56"/>
    </row>
    <row r="646" spans="1:7" ht="13.5" thickTop="1" x14ac:dyDescent="0.2">
      <c r="A646" s="1130"/>
      <c r="B646" s="1131"/>
      <c r="C646" s="1131"/>
      <c r="D646" s="57" t="s">
        <v>11</v>
      </c>
      <c r="E646" s="1132" t="s">
        <v>12</v>
      </c>
      <c r="F646" s="1132"/>
      <c r="G646" s="1133"/>
    </row>
    <row r="647" spans="1:7" x14ac:dyDescent="0.2">
      <c r="A647" s="1161" t="s">
        <v>8</v>
      </c>
      <c r="B647" s="1135"/>
      <c r="C647" s="1135"/>
      <c r="D647" s="39"/>
      <c r="E647" s="1136"/>
      <c r="F647" s="1137"/>
      <c r="G647" s="1138"/>
    </row>
    <row r="648" spans="1:7" x14ac:dyDescent="0.2">
      <c r="A648" s="1134" t="s">
        <v>38</v>
      </c>
      <c r="B648" s="1135"/>
      <c r="C648" s="1135"/>
      <c r="D648" s="58" t="s">
        <v>493</v>
      </c>
      <c r="E648" s="1139" t="s">
        <v>142</v>
      </c>
      <c r="F648" s="1139"/>
      <c r="G648" s="1140"/>
    </row>
    <row r="649" spans="1:7" ht="13.5" thickBot="1" x14ac:dyDescent="0.25">
      <c r="A649" s="1141" t="s">
        <v>39</v>
      </c>
      <c r="B649" s="1142"/>
      <c r="C649" s="1142"/>
      <c r="D649" s="59" t="s">
        <v>494</v>
      </c>
      <c r="E649" s="1143" t="s">
        <v>0</v>
      </c>
      <c r="F649" s="1143"/>
      <c r="G649" s="1144"/>
    </row>
    <row r="650" spans="1:7" ht="16.5" x14ac:dyDescent="0.25">
      <c r="A650" s="1152" t="s">
        <v>29</v>
      </c>
      <c r="B650" s="1153"/>
      <c r="C650" s="1153"/>
      <c r="D650" s="1153"/>
      <c r="E650" s="1153"/>
      <c r="F650" s="1153"/>
      <c r="G650" s="1154"/>
    </row>
    <row r="651" spans="1:7" x14ac:dyDescent="0.2">
      <c r="A651" s="1155" t="s">
        <v>48</v>
      </c>
      <c r="B651" s="1156"/>
      <c r="C651" s="1156"/>
      <c r="D651" s="1156"/>
      <c r="E651" s="1156"/>
      <c r="F651" s="1156"/>
      <c r="G651" s="1157"/>
    </row>
    <row r="652" spans="1:7" x14ac:dyDescent="0.2">
      <c r="A652" s="1158" t="s">
        <v>49</v>
      </c>
      <c r="B652" s="1159"/>
      <c r="C652" s="1159"/>
      <c r="D652" s="1159"/>
      <c r="E652" s="1159"/>
      <c r="F652" s="1159"/>
      <c r="G652" s="1160"/>
    </row>
    <row r="653" spans="1:7" x14ac:dyDescent="0.2">
      <c r="A653" s="6"/>
      <c r="B653" s="99"/>
      <c r="C653" s="8"/>
      <c r="D653" s="9"/>
      <c r="E653" s="99"/>
      <c r="F653" s="10"/>
      <c r="G653" s="11" t="s">
        <v>20</v>
      </c>
    </row>
    <row r="654" spans="1:7" x14ac:dyDescent="0.2">
      <c r="A654" s="12" t="s">
        <v>1</v>
      </c>
      <c r="B654" s="13"/>
      <c r="C654" s="14" t="s">
        <v>496</v>
      </c>
      <c r="D654" s="13"/>
      <c r="E654" s="343" t="s">
        <v>1814</v>
      </c>
      <c r="F654" s="98"/>
      <c r="G654" s="344" t="s">
        <v>1813</v>
      </c>
    </row>
    <row r="655" spans="1:7" x14ac:dyDescent="0.2">
      <c r="A655" s="17" t="s">
        <v>8</v>
      </c>
      <c r="B655" s="100"/>
      <c r="C655" s="19"/>
      <c r="D655" s="4"/>
      <c r="E655" s="1145"/>
      <c r="F655" s="1146"/>
      <c r="G655" s="20"/>
    </row>
    <row r="656" spans="1:7" x14ac:dyDescent="0.2">
      <c r="A656" s="21" t="s">
        <v>37</v>
      </c>
      <c r="B656" s="22"/>
      <c r="C656" s="22"/>
      <c r="D656" s="22"/>
      <c r="E656" s="23" t="s">
        <v>46</v>
      </c>
      <c r="F656" s="24"/>
      <c r="G656" s="20" t="s">
        <v>50</v>
      </c>
    </row>
    <row r="657" spans="1:7" x14ac:dyDescent="0.2">
      <c r="A657" s="6"/>
      <c r="B657" s="99"/>
      <c r="C657" s="8"/>
      <c r="D657" s="8"/>
      <c r="E657" s="1147"/>
      <c r="F657" s="1148"/>
      <c r="G657" s="25"/>
    </row>
    <row r="658" spans="1:7" ht="26.25" thickBot="1" x14ac:dyDescent="0.25">
      <c r="A658" s="210" t="s">
        <v>47</v>
      </c>
      <c r="B658" s="28" t="s">
        <v>23</v>
      </c>
      <c r="C658" s="28" t="s">
        <v>34</v>
      </c>
      <c r="D658" s="110" t="s">
        <v>53</v>
      </c>
      <c r="E658" s="114" t="s">
        <v>54</v>
      </c>
      <c r="F658" s="111" t="s">
        <v>55</v>
      </c>
      <c r="G658" s="112" t="s">
        <v>35</v>
      </c>
    </row>
    <row r="659" spans="1:7" ht="13.5" thickTop="1" x14ac:dyDescent="0.2">
      <c r="A659" s="345"/>
      <c r="B659" s="101"/>
      <c r="C659" s="352"/>
      <c r="D659" s="357" t="s">
        <v>433</v>
      </c>
      <c r="E659" s="158"/>
      <c r="F659" s="128"/>
      <c r="G659" s="353" t="s">
        <v>8</v>
      </c>
    </row>
    <row r="660" spans="1:7" x14ac:dyDescent="0.2">
      <c r="A660" s="345">
        <v>1</v>
      </c>
      <c r="B660" s="101"/>
      <c r="C660" s="352" t="s">
        <v>300</v>
      </c>
      <c r="D660" s="351" t="s">
        <v>858</v>
      </c>
      <c r="E660" s="108">
        <v>30</v>
      </c>
      <c r="F660" s="128">
        <v>350</v>
      </c>
      <c r="G660" s="35">
        <f>F660*E660</f>
        <v>10500</v>
      </c>
    </row>
    <row r="661" spans="1:7" x14ac:dyDescent="0.2">
      <c r="A661" s="29">
        <v>2</v>
      </c>
      <c r="B661" s="101"/>
      <c r="C661" s="352" t="s">
        <v>300</v>
      </c>
      <c r="D661" s="351" t="s">
        <v>809</v>
      </c>
      <c r="E661" s="108">
        <v>30</v>
      </c>
      <c r="F661" s="149">
        <v>250</v>
      </c>
      <c r="G661" s="35">
        <f t="shared" ref="G661:G682" si="8">F661*E661</f>
        <v>7500</v>
      </c>
    </row>
    <row r="662" spans="1:7" x14ac:dyDescent="0.2">
      <c r="A662" s="29">
        <v>3</v>
      </c>
      <c r="B662" s="101"/>
      <c r="C662" s="352" t="s">
        <v>300</v>
      </c>
      <c r="D662" s="351" t="s">
        <v>402</v>
      </c>
      <c r="E662" s="108">
        <v>30</v>
      </c>
      <c r="F662" s="128">
        <v>350</v>
      </c>
      <c r="G662" s="35">
        <f t="shared" si="8"/>
        <v>10500</v>
      </c>
    </row>
    <row r="663" spans="1:7" x14ac:dyDescent="0.2">
      <c r="A663" s="29">
        <v>4</v>
      </c>
      <c r="B663" s="105"/>
      <c r="C663" s="352" t="s">
        <v>300</v>
      </c>
      <c r="D663" s="351" t="s">
        <v>1841</v>
      </c>
      <c r="E663" s="108">
        <v>30</v>
      </c>
      <c r="F663" s="128">
        <v>250</v>
      </c>
      <c r="G663" s="35">
        <f t="shared" si="8"/>
        <v>7500</v>
      </c>
    </row>
    <row r="664" spans="1:7" x14ac:dyDescent="0.2">
      <c r="A664" s="29">
        <v>5</v>
      </c>
      <c r="B664" s="105"/>
      <c r="C664" s="352" t="s">
        <v>300</v>
      </c>
      <c r="D664" s="351" t="s">
        <v>859</v>
      </c>
      <c r="E664" s="108">
        <v>30</v>
      </c>
      <c r="F664" s="149">
        <v>350</v>
      </c>
      <c r="G664" s="35">
        <f t="shared" si="8"/>
        <v>10500</v>
      </c>
    </row>
    <row r="665" spans="1:7" x14ac:dyDescent="0.2">
      <c r="A665" s="29"/>
      <c r="B665" s="151"/>
      <c r="C665" s="352"/>
      <c r="D665" s="351" t="s">
        <v>435</v>
      </c>
      <c r="E665" s="108"/>
      <c r="F665" s="149"/>
      <c r="G665" s="353" t="s">
        <v>8</v>
      </c>
    </row>
    <row r="666" spans="1:7" x14ac:dyDescent="0.2">
      <c r="A666" s="29">
        <v>6</v>
      </c>
      <c r="B666" s="151"/>
      <c r="C666" s="352" t="s">
        <v>300</v>
      </c>
      <c r="D666" s="351" t="s">
        <v>858</v>
      </c>
      <c r="E666" s="108">
        <v>30</v>
      </c>
      <c r="F666" s="128">
        <v>350</v>
      </c>
      <c r="G666" s="35">
        <f t="shared" si="8"/>
        <v>10500</v>
      </c>
    </row>
    <row r="667" spans="1:7" x14ac:dyDescent="0.2">
      <c r="A667" s="29">
        <v>7</v>
      </c>
      <c r="B667" s="101"/>
      <c r="C667" s="352" t="s">
        <v>300</v>
      </c>
      <c r="D667" s="351" t="s">
        <v>1812</v>
      </c>
      <c r="E667" s="108">
        <v>30</v>
      </c>
      <c r="F667" s="149">
        <v>250</v>
      </c>
      <c r="G667" s="35">
        <f t="shared" si="8"/>
        <v>7500</v>
      </c>
    </row>
    <row r="668" spans="1:7" x14ac:dyDescent="0.2">
      <c r="A668" s="29">
        <v>8</v>
      </c>
      <c r="B668" s="106"/>
      <c r="C668" s="352" t="s">
        <v>300</v>
      </c>
      <c r="D668" s="351" t="s">
        <v>402</v>
      </c>
      <c r="E668" s="108">
        <v>30</v>
      </c>
      <c r="F668" s="128">
        <v>350</v>
      </c>
      <c r="G668" s="35">
        <f t="shared" si="8"/>
        <v>10500</v>
      </c>
    </row>
    <row r="669" spans="1:7" x14ac:dyDescent="0.2">
      <c r="A669" s="29">
        <v>9</v>
      </c>
      <c r="B669" s="105"/>
      <c r="C669" s="352" t="s">
        <v>300</v>
      </c>
      <c r="D669" s="351" t="s">
        <v>845</v>
      </c>
      <c r="E669" s="108">
        <v>30</v>
      </c>
      <c r="F669" s="128">
        <v>250</v>
      </c>
      <c r="G669" s="35">
        <f t="shared" si="8"/>
        <v>7500</v>
      </c>
    </row>
    <row r="670" spans="1:7" x14ac:dyDescent="0.2">
      <c r="A670" s="29">
        <v>10</v>
      </c>
      <c r="B670" s="107"/>
      <c r="C670" s="352" t="s">
        <v>300</v>
      </c>
      <c r="D670" s="351" t="s">
        <v>859</v>
      </c>
      <c r="E670" s="108">
        <v>30</v>
      </c>
      <c r="F670" s="149">
        <v>350</v>
      </c>
      <c r="G670" s="35">
        <f t="shared" si="8"/>
        <v>10500</v>
      </c>
    </row>
    <row r="671" spans="1:7" x14ac:dyDescent="0.2">
      <c r="A671" s="29"/>
      <c r="B671" s="107"/>
      <c r="C671" s="352"/>
      <c r="D671" s="351" t="s">
        <v>436</v>
      </c>
      <c r="E671" s="108"/>
      <c r="F671" s="384"/>
      <c r="G671" s="353" t="s">
        <v>8</v>
      </c>
    </row>
    <row r="672" spans="1:7" x14ac:dyDescent="0.2">
      <c r="A672" s="29">
        <v>11</v>
      </c>
      <c r="B672" s="101"/>
      <c r="C672" s="352" t="s">
        <v>300</v>
      </c>
      <c r="D672" s="351" t="s">
        <v>858</v>
      </c>
      <c r="E672" s="108">
        <v>30</v>
      </c>
      <c r="F672" s="128">
        <v>350</v>
      </c>
      <c r="G672" s="35">
        <f t="shared" si="8"/>
        <v>10500</v>
      </c>
    </row>
    <row r="673" spans="1:7" x14ac:dyDescent="0.2">
      <c r="A673" s="29">
        <v>12</v>
      </c>
      <c r="B673" s="101"/>
      <c r="C673" s="352" t="s">
        <v>300</v>
      </c>
      <c r="D673" s="351" t="s">
        <v>809</v>
      </c>
      <c r="E673" s="108">
        <v>30</v>
      </c>
      <c r="F673" s="149">
        <v>250</v>
      </c>
      <c r="G673" s="35">
        <f t="shared" si="8"/>
        <v>7500</v>
      </c>
    </row>
    <row r="674" spans="1:7" x14ac:dyDescent="0.2">
      <c r="A674" s="29">
        <v>13</v>
      </c>
      <c r="B674" s="106"/>
      <c r="C674" s="352" t="s">
        <v>300</v>
      </c>
      <c r="D674" s="351" t="s">
        <v>402</v>
      </c>
      <c r="E674" s="108">
        <v>30</v>
      </c>
      <c r="F674" s="128">
        <v>350</v>
      </c>
      <c r="G674" s="35">
        <f t="shared" si="8"/>
        <v>10500</v>
      </c>
    </row>
    <row r="675" spans="1:7" x14ac:dyDescent="0.2">
      <c r="A675" s="29">
        <v>14</v>
      </c>
      <c r="B675" s="105"/>
      <c r="C675" s="352" t="s">
        <v>300</v>
      </c>
      <c r="D675" s="351" t="s">
        <v>1841</v>
      </c>
      <c r="E675" s="108">
        <v>30</v>
      </c>
      <c r="F675" s="128">
        <v>250</v>
      </c>
      <c r="G675" s="35">
        <f t="shared" si="8"/>
        <v>7500</v>
      </c>
    </row>
    <row r="676" spans="1:7" x14ac:dyDescent="0.2">
      <c r="A676" s="29">
        <v>15</v>
      </c>
      <c r="B676" s="105"/>
      <c r="C676" s="352" t="s">
        <v>300</v>
      </c>
      <c r="D676" s="351" t="s">
        <v>859</v>
      </c>
      <c r="E676" s="108">
        <v>30</v>
      </c>
      <c r="F676" s="149">
        <v>350</v>
      </c>
      <c r="G676" s="35">
        <f t="shared" si="8"/>
        <v>10500</v>
      </c>
    </row>
    <row r="677" spans="1:7" x14ac:dyDescent="0.2">
      <c r="A677" s="29"/>
      <c r="B677" s="101"/>
      <c r="C677" s="352"/>
      <c r="D677" s="351" t="s">
        <v>860</v>
      </c>
      <c r="E677" s="104"/>
      <c r="F677" s="149"/>
      <c r="G677" s="353" t="s">
        <v>8</v>
      </c>
    </row>
    <row r="678" spans="1:7" x14ac:dyDescent="0.2">
      <c r="A678" s="29">
        <v>16</v>
      </c>
      <c r="B678" s="101"/>
      <c r="C678" s="352" t="s">
        <v>300</v>
      </c>
      <c r="D678" s="351" t="s">
        <v>858</v>
      </c>
      <c r="E678" s="108">
        <v>30</v>
      </c>
      <c r="F678" s="128">
        <v>350</v>
      </c>
      <c r="G678" s="35">
        <f t="shared" si="8"/>
        <v>10500</v>
      </c>
    </row>
    <row r="679" spans="1:7" x14ac:dyDescent="0.2">
      <c r="A679" s="29">
        <v>17</v>
      </c>
      <c r="B679" s="101"/>
      <c r="C679" s="352" t="s">
        <v>300</v>
      </c>
      <c r="D679" s="351" t="s">
        <v>1812</v>
      </c>
      <c r="E679" s="108">
        <v>30</v>
      </c>
      <c r="F679" s="149">
        <v>250</v>
      </c>
      <c r="G679" s="35">
        <f t="shared" si="8"/>
        <v>7500</v>
      </c>
    </row>
    <row r="680" spans="1:7" x14ac:dyDescent="0.2">
      <c r="A680" s="29">
        <v>18</v>
      </c>
      <c r="B680" s="101"/>
      <c r="C680" s="352" t="s">
        <v>300</v>
      </c>
      <c r="D680" s="351" t="s">
        <v>402</v>
      </c>
      <c r="E680" s="108">
        <v>30</v>
      </c>
      <c r="F680" s="128">
        <v>350</v>
      </c>
      <c r="G680" s="35">
        <f t="shared" si="8"/>
        <v>10500</v>
      </c>
    </row>
    <row r="681" spans="1:7" x14ac:dyDescent="0.2">
      <c r="A681" s="29">
        <v>19</v>
      </c>
      <c r="B681" s="101"/>
      <c r="C681" s="352" t="s">
        <v>300</v>
      </c>
      <c r="D681" s="351" t="s">
        <v>845</v>
      </c>
      <c r="E681" s="108">
        <v>30</v>
      </c>
      <c r="F681" s="128">
        <v>250</v>
      </c>
      <c r="G681" s="35">
        <f t="shared" si="8"/>
        <v>7500</v>
      </c>
    </row>
    <row r="682" spans="1:7" x14ac:dyDescent="0.2">
      <c r="A682" s="29">
        <v>20</v>
      </c>
      <c r="B682" s="101"/>
      <c r="C682" s="352" t="s">
        <v>300</v>
      </c>
      <c r="D682" s="351" t="s">
        <v>859</v>
      </c>
      <c r="E682" s="108">
        <v>30</v>
      </c>
      <c r="F682" s="149">
        <v>350</v>
      </c>
      <c r="G682" s="35">
        <f t="shared" si="8"/>
        <v>10500</v>
      </c>
    </row>
    <row r="683" spans="1:7" x14ac:dyDescent="0.2">
      <c r="A683" s="29"/>
      <c r="B683" s="101"/>
      <c r="C683" s="41"/>
      <c r="D683" s="364"/>
      <c r="E683" s="108"/>
      <c r="F683" s="128"/>
      <c r="G683" s="353"/>
    </row>
    <row r="684" spans="1:7" x14ac:dyDescent="0.2">
      <c r="A684" s="29"/>
      <c r="B684" s="101"/>
      <c r="C684" s="352"/>
      <c r="D684" s="351"/>
      <c r="E684" s="108"/>
      <c r="F684" s="128"/>
      <c r="G684" s="35"/>
    </row>
    <row r="685" spans="1:7" x14ac:dyDescent="0.2">
      <c r="A685" s="29"/>
      <c r="B685" s="101"/>
      <c r="C685" s="352"/>
      <c r="D685" s="351"/>
      <c r="E685" s="108"/>
      <c r="F685" s="149"/>
      <c r="G685" s="35"/>
    </row>
    <row r="686" spans="1:7" x14ac:dyDescent="0.2">
      <c r="A686" s="29"/>
      <c r="B686" s="101"/>
      <c r="C686" s="352"/>
      <c r="D686" s="340"/>
      <c r="E686" s="108"/>
      <c r="F686" s="128"/>
      <c r="G686" s="353"/>
    </row>
    <row r="687" spans="1:7" x14ac:dyDescent="0.2">
      <c r="A687" s="29"/>
      <c r="B687" s="101"/>
      <c r="C687" s="352"/>
      <c r="D687" s="351"/>
      <c r="E687" s="108"/>
      <c r="F687" s="128"/>
      <c r="G687" s="35"/>
    </row>
    <row r="688" spans="1:7" x14ac:dyDescent="0.2">
      <c r="A688" s="29"/>
      <c r="B688" s="101"/>
      <c r="C688" s="352"/>
      <c r="D688" s="351"/>
      <c r="E688" s="108"/>
      <c r="F688" s="149"/>
      <c r="G688" s="35"/>
    </row>
    <row r="689" spans="1:7" x14ac:dyDescent="0.2">
      <c r="A689" s="29"/>
      <c r="B689" s="101"/>
      <c r="C689" s="41"/>
      <c r="D689" s="364"/>
      <c r="E689" s="102"/>
      <c r="F689" s="128"/>
      <c r="G689" s="35"/>
    </row>
    <row r="690" spans="1:7" x14ac:dyDescent="0.2">
      <c r="A690" s="29"/>
      <c r="B690" s="101"/>
      <c r="C690" s="31"/>
      <c r="D690" s="400"/>
      <c r="E690" s="131"/>
      <c r="F690" s="117"/>
      <c r="G690" s="35"/>
    </row>
    <row r="691" spans="1:7" x14ac:dyDescent="0.2">
      <c r="A691" s="29"/>
      <c r="B691" s="101"/>
      <c r="C691" s="41"/>
      <c r="D691" s="406"/>
      <c r="E691" s="108"/>
      <c r="F691" s="149"/>
      <c r="G691" s="35"/>
    </row>
    <row r="692" spans="1:7" x14ac:dyDescent="0.2">
      <c r="A692" s="29"/>
      <c r="B692" s="101"/>
      <c r="C692" s="41"/>
      <c r="D692" s="364"/>
      <c r="E692" s="108"/>
      <c r="F692" s="149"/>
      <c r="G692" s="35"/>
    </row>
    <row r="693" spans="1:7" ht="13.5" thickBot="1" x14ac:dyDescent="0.25">
      <c r="A693" s="45"/>
      <c r="B693" s="132"/>
      <c r="C693" s="115"/>
      <c r="D693" s="115"/>
      <c r="E693" s="132"/>
      <c r="F693" s="49" t="s">
        <v>15</v>
      </c>
      <c r="G693" s="50">
        <f>SUM(G659:G692)</f>
        <v>186000</v>
      </c>
    </row>
    <row r="694" spans="1:7" ht="13.5" thickTop="1" x14ac:dyDescent="0.2">
      <c r="A694" s="1149" t="s">
        <v>1845</v>
      </c>
      <c r="B694" s="1150"/>
      <c r="C694" s="1150"/>
      <c r="D694" s="1150"/>
      <c r="E694" s="1150"/>
      <c r="F694" s="1150"/>
      <c r="G694" s="1151"/>
    </row>
    <row r="695" spans="1:7" ht="13.5" thickBot="1" x14ac:dyDescent="0.25">
      <c r="A695" s="52"/>
      <c r="B695" s="103"/>
      <c r="C695" s="355" t="s">
        <v>1844</v>
      </c>
      <c r="D695" s="54"/>
      <c r="E695" s="103"/>
      <c r="F695" s="55"/>
      <c r="G695" s="56"/>
    </row>
    <row r="696" spans="1:7" ht="13.5" thickTop="1" x14ac:dyDescent="0.2">
      <c r="A696" s="1130"/>
      <c r="B696" s="1131"/>
      <c r="C696" s="1131"/>
      <c r="D696" s="57" t="s">
        <v>11</v>
      </c>
      <c r="E696" s="1132" t="s">
        <v>12</v>
      </c>
      <c r="F696" s="1132"/>
      <c r="G696" s="1133"/>
    </row>
    <row r="697" spans="1:7" x14ac:dyDescent="0.2">
      <c r="A697" s="1161" t="s">
        <v>8</v>
      </c>
      <c r="B697" s="1135"/>
      <c r="C697" s="1135"/>
      <c r="D697" s="39"/>
      <c r="E697" s="1136"/>
      <c r="F697" s="1137"/>
      <c r="G697" s="1138"/>
    </row>
    <row r="698" spans="1:7" x14ac:dyDescent="0.2">
      <c r="A698" s="1134" t="s">
        <v>38</v>
      </c>
      <c r="B698" s="1135"/>
      <c r="C698" s="1135"/>
      <c r="D698" s="58" t="s">
        <v>493</v>
      </c>
      <c r="E698" s="1139" t="s">
        <v>142</v>
      </c>
      <c r="F698" s="1139"/>
      <c r="G698" s="1140"/>
    </row>
    <row r="699" spans="1:7" ht="13.5" thickBot="1" x14ac:dyDescent="0.25">
      <c r="A699" s="1141" t="s">
        <v>39</v>
      </c>
      <c r="B699" s="1142"/>
      <c r="C699" s="1142"/>
      <c r="D699" s="59" t="s">
        <v>494</v>
      </c>
      <c r="E699" s="1143" t="s">
        <v>0</v>
      </c>
      <c r="F699" s="1143"/>
      <c r="G699" s="1144"/>
    </row>
    <row r="700" spans="1:7" ht="16.5" x14ac:dyDescent="0.25">
      <c r="A700" s="1152" t="s">
        <v>29</v>
      </c>
      <c r="B700" s="1153"/>
      <c r="C700" s="1153"/>
      <c r="D700" s="1153"/>
      <c r="E700" s="1153"/>
      <c r="F700" s="1153"/>
      <c r="G700" s="1154"/>
    </row>
    <row r="701" spans="1:7" x14ac:dyDescent="0.2">
      <c r="A701" s="1155" t="s">
        <v>48</v>
      </c>
      <c r="B701" s="1156"/>
      <c r="C701" s="1156"/>
      <c r="D701" s="1156"/>
      <c r="E701" s="1156"/>
      <c r="F701" s="1156"/>
      <c r="G701" s="1157"/>
    </row>
    <row r="702" spans="1:7" x14ac:dyDescent="0.2">
      <c r="A702" s="1158" t="s">
        <v>49</v>
      </c>
      <c r="B702" s="1159"/>
      <c r="C702" s="1159"/>
      <c r="D702" s="1159"/>
      <c r="E702" s="1159"/>
      <c r="F702" s="1159"/>
      <c r="G702" s="1160"/>
    </row>
    <row r="703" spans="1:7" x14ac:dyDescent="0.2">
      <c r="A703" s="6"/>
      <c r="B703" s="99"/>
      <c r="C703" s="8"/>
      <c r="D703" s="9"/>
      <c r="E703" s="99"/>
      <c r="F703" s="10"/>
      <c r="G703" s="11" t="s">
        <v>20</v>
      </c>
    </row>
    <row r="704" spans="1:7" x14ac:dyDescent="0.2">
      <c r="A704" s="12" t="s">
        <v>1</v>
      </c>
      <c r="B704" s="13"/>
      <c r="C704" s="14" t="s">
        <v>496</v>
      </c>
      <c r="D704" s="13"/>
      <c r="E704" s="343" t="s">
        <v>1865</v>
      </c>
      <c r="F704" s="98"/>
      <c r="G704" s="344" t="s">
        <v>1852</v>
      </c>
    </row>
    <row r="705" spans="1:9" x14ac:dyDescent="0.2">
      <c r="A705" s="17" t="s">
        <v>8</v>
      </c>
      <c r="B705" s="100"/>
      <c r="C705" s="19"/>
      <c r="D705" s="4"/>
      <c r="E705" s="1145"/>
      <c r="F705" s="1146"/>
      <c r="G705" s="20"/>
    </row>
    <row r="706" spans="1:9" x14ac:dyDescent="0.2">
      <c r="A706" s="21" t="s">
        <v>37</v>
      </c>
      <c r="B706" s="22"/>
      <c r="C706" s="22"/>
      <c r="D706" s="22"/>
      <c r="E706" s="23" t="s">
        <v>46</v>
      </c>
      <c r="F706" s="24"/>
      <c r="G706" s="20" t="s">
        <v>50</v>
      </c>
    </row>
    <row r="707" spans="1:9" x14ac:dyDescent="0.2">
      <c r="A707" s="6"/>
      <c r="B707" s="99"/>
      <c r="C707" s="8"/>
      <c r="D707" s="8"/>
      <c r="E707" s="1147"/>
      <c r="F707" s="1148"/>
      <c r="G707" s="25"/>
    </row>
    <row r="708" spans="1:9" ht="26.25" thickBot="1" x14ac:dyDescent="0.25">
      <c r="A708" s="210" t="s">
        <v>47</v>
      </c>
      <c r="B708" s="28" t="s">
        <v>23</v>
      </c>
      <c r="C708" s="28" t="s">
        <v>34</v>
      </c>
      <c r="D708" s="110" t="s">
        <v>53</v>
      </c>
      <c r="E708" s="114" t="s">
        <v>54</v>
      </c>
      <c r="F708" s="111" t="s">
        <v>55</v>
      </c>
      <c r="G708" s="112" t="s">
        <v>35</v>
      </c>
    </row>
    <row r="709" spans="1:9" ht="13.5" thickTop="1" x14ac:dyDescent="0.2">
      <c r="A709" s="345"/>
      <c r="B709" s="101"/>
      <c r="C709" s="352"/>
      <c r="D709" s="357" t="s">
        <v>549</v>
      </c>
      <c r="E709" s="383" t="s">
        <v>8</v>
      </c>
      <c r="F709" s="384" t="s">
        <v>8</v>
      </c>
      <c r="G709" s="353" t="s">
        <v>8</v>
      </c>
    </row>
    <row r="710" spans="1:9" x14ac:dyDescent="0.2">
      <c r="A710" s="345"/>
      <c r="B710" s="101"/>
      <c r="C710" s="352"/>
      <c r="D710" s="351" t="s">
        <v>1857</v>
      </c>
      <c r="E710" s="383"/>
      <c r="F710" s="384"/>
      <c r="G710" s="353"/>
    </row>
    <row r="711" spans="1:9" x14ac:dyDescent="0.2">
      <c r="A711" s="345">
        <v>1</v>
      </c>
      <c r="B711" s="101"/>
      <c r="C711" s="352" t="s">
        <v>495</v>
      </c>
      <c r="D711" s="351" t="s">
        <v>1853</v>
      </c>
      <c r="E711" s="108">
        <v>12</v>
      </c>
      <c r="F711" s="128">
        <v>7500</v>
      </c>
      <c r="G711" s="35">
        <f>F711*E711</f>
        <v>90000</v>
      </c>
    </row>
    <row r="712" spans="1:9" x14ac:dyDescent="0.2">
      <c r="A712" s="345"/>
      <c r="B712" s="101"/>
      <c r="C712" s="352"/>
      <c r="D712" s="351" t="s">
        <v>1855</v>
      </c>
      <c r="E712" s="108"/>
      <c r="F712" s="128"/>
      <c r="G712" s="35"/>
    </row>
    <row r="713" spans="1:9" x14ac:dyDescent="0.2">
      <c r="A713" s="345"/>
      <c r="B713" s="101"/>
      <c r="C713" s="352"/>
      <c r="D713" s="351"/>
      <c r="E713" s="108"/>
      <c r="F713" s="128"/>
      <c r="G713" s="35"/>
    </row>
    <row r="714" spans="1:9" x14ac:dyDescent="0.2">
      <c r="A714" s="345"/>
      <c r="B714" s="101"/>
      <c r="C714" s="352"/>
      <c r="D714" s="351" t="s">
        <v>1858</v>
      </c>
      <c r="E714" s="108"/>
      <c r="F714" s="128"/>
      <c r="G714" s="35"/>
    </row>
    <row r="715" spans="1:9" x14ac:dyDescent="0.2">
      <c r="A715" s="29">
        <v>2</v>
      </c>
      <c r="B715" s="101"/>
      <c r="C715" s="352" t="s">
        <v>495</v>
      </c>
      <c r="D715" s="351" t="s">
        <v>1854</v>
      </c>
      <c r="E715" s="108">
        <v>1</v>
      </c>
      <c r="F715" s="149">
        <v>10000</v>
      </c>
      <c r="G715" s="35">
        <f t="shared" ref="G715" si="9">F715*E715</f>
        <v>10000</v>
      </c>
    </row>
    <row r="716" spans="1:9" x14ac:dyDescent="0.2">
      <c r="A716" s="29"/>
      <c r="B716" s="101"/>
      <c r="C716" s="352"/>
      <c r="D716" s="351"/>
      <c r="E716" s="108"/>
      <c r="F716" s="128"/>
      <c r="G716" s="35"/>
      <c r="I716" s="411" t="s">
        <v>8</v>
      </c>
    </row>
    <row r="717" spans="1:9" x14ac:dyDescent="0.2">
      <c r="A717" s="29"/>
      <c r="B717" s="105"/>
      <c r="C717" s="352"/>
      <c r="D717" s="351"/>
      <c r="E717" s="108"/>
      <c r="F717" s="128"/>
      <c r="G717" s="35"/>
    </row>
    <row r="718" spans="1:9" x14ac:dyDescent="0.2">
      <c r="A718" s="29"/>
      <c r="B718" s="105"/>
      <c r="C718" s="352"/>
      <c r="D718" s="351"/>
      <c r="E718" s="108"/>
      <c r="F718" s="149"/>
      <c r="G718" s="35"/>
    </row>
    <row r="719" spans="1:9" x14ac:dyDescent="0.2">
      <c r="A719" s="29"/>
      <c r="B719" s="151"/>
      <c r="C719" s="352"/>
      <c r="D719" s="351"/>
      <c r="E719" s="108"/>
      <c r="F719" s="149"/>
      <c r="G719" s="353"/>
    </row>
    <row r="720" spans="1:9" x14ac:dyDescent="0.2">
      <c r="A720" s="29"/>
      <c r="B720" s="151"/>
      <c r="C720" s="352"/>
      <c r="D720" s="351"/>
      <c r="E720" s="108"/>
      <c r="F720" s="128"/>
      <c r="G720" s="35"/>
    </row>
    <row r="721" spans="1:11" x14ac:dyDescent="0.2">
      <c r="A721" s="29"/>
      <c r="B721" s="101"/>
      <c r="C721" s="352"/>
      <c r="D721" s="351"/>
      <c r="E721" s="108"/>
      <c r="F721" s="149"/>
      <c r="G721" s="35"/>
    </row>
    <row r="722" spans="1:11" x14ac:dyDescent="0.2">
      <c r="A722" s="29"/>
      <c r="B722" s="106"/>
      <c r="C722" s="352"/>
      <c r="D722" s="351"/>
      <c r="E722" s="108"/>
      <c r="F722" s="128"/>
      <c r="G722" s="35"/>
    </row>
    <row r="723" spans="1:11" x14ac:dyDescent="0.2">
      <c r="A723" s="29"/>
      <c r="B723" s="105"/>
      <c r="C723" s="352"/>
      <c r="D723" s="351"/>
      <c r="E723" s="108"/>
      <c r="F723" s="128"/>
      <c r="G723" s="35"/>
    </row>
    <row r="724" spans="1:11" x14ac:dyDescent="0.2">
      <c r="A724" s="29"/>
      <c r="B724" s="107"/>
      <c r="C724" s="352"/>
      <c r="D724" s="351"/>
      <c r="E724" s="108"/>
      <c r="F724" s="384"/>
      <c r="G724" s="353"/>
    </row>
    <row r="725" spans="1:11" x14ac:dyDescent="0.2">
      <c r="A725" s="29"/>
      <c r="B725" s="101"/>
      <c r="C725" s="352"/>
      <c r="D725" s="351"/>
      <c r="E725" s="108"/>
      <c r="F725" s="128"/>
      <c r="G725" s="35"/>
    </row>
    <row r="726" spans="1:11" x14ac:dyDescent="0.2">
      <c r="A726" s="29"/>
      <c r="B726" s="101"/>
      <c r="C726" s="352"/>
      <c r="D726" s="351"/>
      <c r="E726" s="108"/>
      <c r="F726" s="149"/>
      <c r="G726" s="35"/>
    </row>
    <row r="727" spans="1:11" x14ac:dyDescent="0.2">
      <c r="A727" s="29"/>
      <c r="B727" s="106"/>
      <c r="C727" s="352"/>
      <c r="D727" s="351"/>
      <c r="E727" s="108"/>
      <c r="F727" s="128"/>
      <c r="G727" s="35"/>
    </row>
    <row r="728" spans="1:11" x14ac:dyDescent="0.2">
      <c r="A728" s="29"/>
      <c r="B728" s="105"/>
      <c r="C728" s="352"/>
      <c r="D728" s="351"/>
      <c r="E728" s="108"/>
      <c r="F728" s="128"/>
      <c r="G728" s="35"/>
    </row>
    <row r="729" spans="1:11" x14ac:dyDescent="0.2">
      <c r="A729" s="29"/>
      <c r="B729" s="105"/>
      <c r="C729" s="352"/>
      <c r="D729" s="351"/>
      <c r="E729" s="108"/>
      <c r="F729" s="149"/>
      <c r="G729" s="35"/>
    </row>
    <row r="730" spans="1:11" x14ac:dyDescent="0.2">
      <c r="A730" s="29"/>
      <c r="B730" s="101"/>
      <c r="C730" s="352"/>
      <c r="D730" s="351"/>
      <c r="E730" s="104"/>
      <c r="F730" s="149"/>
      <c r="G730" s="353"/>
    </row>
    <row r="731" spans="1:11" x14ac:dyDescent="0.2">
      <c r="A731" s="29"/>
      <c r="B731" s="101"/>
      <c r="C731" s="352"/>
      <c r="D731" s="351"/>
      <c r="E731" s="108"/>
      <c r="F731" s="128"/>
      <c r="G731" s="35"/>
    </row>
    <row r="732" spans="1:11" x14ac:dyDescent="0.2">
      <c r="A732" s="29"/>
      <c r="B732" s="101"/>
      <c r="C732" s="352"/>
      <c r="D732" s="351"/>
      <c r="E732" s="108"/>
      <c r="F732" s="149"/>
      <c r="G732" s="35"/>
    </row>
    <row r="733" spans="1:11" x14ac:dyDescent="0.2">
      <c r="A733" s="29"/>
      <c r="B733" s="101"/>
      <c r="C733" s="352"/>
      <c r="D733" s="351"/>
      <c r="E733" s="108"/>
      <c r="F733" s="128"/>
      <c r="G733" s="35"/>
      <c r="K733" s="411" t="s">
        <v>150</v>
      </c>
    </row>
    <row r="734" spans="1:11" x14ac:dyDescent="0.2">
      <c r="A734" s="29"/>
      <c r="B734" s="101"/>
      <c r="C734" s="352"/>
      <c r="D734" s="351"/>
      <c r="E734" s="108"/>
      <c r="F734" s="149"/>
      <c r="G734" s="35"/>
    </row>
    <row r="735" spans="1:11" x14ac:dyDescent="0.2">
      <c r="A735" s="29"/>
      <c r="B735" s="101"/>
      <c r="C735" s="41"/>
      <c r="D735" s="364"/>
      <c r="E735" s="108"/>
      <c r="F735" s="128"/>
      <c r="G735" s="353"/>
    </row>
    <row r="736" spans="1:11" x14ac:dyDescent="0.2">
      <c r="A736" s="29"/>
      <c r="B736" s="101"/>
      <c r="C736" s="352"/>
      <c r="D736" s="351"/>
      <c r="E736" s="108"/>
      <c r="F736" s="149"/>
      <c r="G736" s="35"/>
    </row>
    <row r="737" spans="1:15" x14ac:dyDescent="0.2">
      <c r="A737" s="29"/>
      <c r="B737" s="101"/>
      <c r="C737" s="352"/>
      <c r="D737" s="340"/>
      <c r="E737" s="108"/>
      <c r="F737" s="128"/>
      <c r="G737" s="353"/>
    </row>
    <row r="738" spans="1:15" x14ac:dyDescent="0.2">
      <c r="A738" s="29"/>
      <c r="B738" s="101"/>
      <c r="C738" s="352"/>
      <c r="D738" s="351"/>
      <c r="E738" s="108"/>
      <c r="F738" s="128"/>
      <c r="G738" s="35"/>
    </row>
    <row r="739" spans="1:15" x14ac:dyDescent="0.2">
      <c r="A739" s="29"/>
      <c r="B739" s="101"/>
      <c r="C739" s="352"/>
      <c r="D739" s="351"/>
      <c r="E739" s="108"/>
      <c r="F739" s="149"/>
      <c r="G739" s="35"/>
    </row>
    <row r="740" spans="1:15" x14ac:dyDescent="0.2">
      <c r="A740" s="29"/>
      <c r="B740" s="101"/>
      <c r="C740" s="31"/>
      <c r="D740" s="400"/>
      <c r="E740" s="131"/>
      <c r="F740" s="117"/>
      <c r="G740" s="35"/>
    </row>
    <row r="741" spans="1:15" x14ac:dyDescent="0.2">
      <c r="A741" s="29"/>
      <c r="B741" s="101"/>
      <c r="C741" s="41"/>
      <c r="D741" s="406"/>
      <c r="E741" s="108"/>
      <c r="F741" s="149"/>
      <c r="G741" s="35"/>
    </row>
    <row r="742" spans="1:15" x14ac:dyDescent="0.2">
      <c r="A742" s="29"/>
      <c r="B742" s="101"/>
      <c r="C742" s="41"/>
      <c r="D742" s="364"/>
      <c r="E742" s="108"/>
      <c r="F742" s="149"/>
      <c r="G742" s="35"/>
    </row>
    <row r="743" spans="1:15" ht="13.5" thickBot="1" x14ac:dyDescent="0.25">
      <c r="A743" s="45"/>
      <c r="B743" s="132"/>
      <c r="C743" s="115"/>
      <c r="D743" s="115"/>
      <c r="E743" s="132"/>
      <c r="F743" s="49" t="s">
        <v>15</v>
      </c>
      <c r="G743" s="50">
        <f>SUM(G709:G742)</f>
        <v>100000</v>
      </c>
    </row>
    <row r="744" spans="1:15" ht="13.5" thickTop="1" x14ac:dyDescent="0.2">
      <c r="A744" s="1149" t="s">
        <v>1856</v>
      </c>
      <c r="B744" s="1186"/>
      <c r="C744" s="1186"/>
      <c r="D744" s="1186"/>
      <c r="E744" s="1186"/>
      <c r="F744" s="1186"/>
      <c r="G744" s="1187"/>
    </row>
    <row r="745" spans="1:15" ht="13.5" thickBot="1" x14ac:dyDescent="0.25">
      <c r="A745" s="423"/>
      <c r="B745" s="580"/>
      <c r="C745" s="1285" t="s">
        <v>8</v>
      </c>
      <c r="D745" s="1285"/>
      <c r="E745" s="1285"/>
      <c r="F745" s="1285"/>
      <c r="G745" s="1286"/>
      <c r="O745" s="411" t="s">
        <v>8</v>
      </c>
    </row>
    <row r="746" spans="1:15" ht="13.5" thickTop="1" x14ac:dyDescent="0.2">
      <c r="A746" s="1130"/>
      <c r="B746" s="1131"/>
      <c r="C746" s="1131"/>
      <c r="D746" s="57" t="s">
        <v>11</v>
      </c>
      <c r="E746" s="1132" t="s">
        <v>12</v>
      </c>
      <c r="F746" s="1132"/>
      <c r="G746" s="1133"/>
    </row>
    <row r="747" spans="1:15" x14ac:dyDescent="0.2">
      <c r="A747" s="1161" t="s">
        <v>8</v>
      </c>
      <c r="B747" s="1135"/>
      <c r="C747" s="1135"/>
      <c r="D747" s="39"/>
      <c r="E747" s="1136"/>
      <c r="F747" s="1137"/>
      <c r="G747" s="1138"/>
    </row>
    <row r="748" spans="1:15" x14ac:dyDescent="0.2">
      <c r="A748" s="1134" t="s">
        <v>38</v>
      </c>
      <c r="B748" s="1135"/>
      <c r="C748" s="1135"/>
      <c r="D748" s="58" t="s">
        <v>493</v>
      </c>
      <c r="E748" s="1139" t="s">
        <v>142</v>
      </c>
      <c r="F748" s="1139"/>
      <c r="G748" s="1140"/>
    </row>
    <row r="749" spans="1:15" ht="13.5" thickBot="1" x14ac:dyDescent="0.25">
      <c r="A749" s="1141" t="s">
        <v>39</v>
      </c>
      <c r="B749" s="1142"/>
      <c r="C749" s="1142"/>
      <c r="D749" s="59" t="s">
        <v>494</v>
      </c>
      <c r="E749" s="1143" t="s">
        <v>0</v>
      </c>
      <c r="F749" s="1143"/>
      <c r="G749" s="1144"/>
    </row>
    <row r="750" spans="1:15" ht="16.5" x14ac:dyDescent="0.25">
      <c r="A750" s="1152" t="s">
        <v>29</v>
      </c>
      <c r="B750" s="1153"/>
      <c r="C750" s="1153"/>
      <c r="D750" s="1153"/>
      <c r="E750" s="1153"/>
      <c r="F750" s="1153"/>
      <c r="G750" s="1154"/>
    </row>
    <row r="751" spans="1:15" x14ac:dyDescent="0.2">
      <c r="A751" s="1155" t="s">
        <v>48</v>
      </c>
      <c r="B751" s="1156"/>
      <c r="C751" s="1156"/>
      <c r="D751" s="1156"/>
      <c r="E751" s="1156"/>
      <c r="F751" s="1156"/>
      <c r="G751" s="1157"/>
    </row>
    <row r="752" spans="1:15" x14ac:dyDescent="0.2">
      <c r="A752" s="1158" t="s">
        <v>49</v>
      </c>
      <c r="B752" s="1159"/>
      <c r="C752" s="1159"/>
      <c r="D752" s="1159"/>
      <c r="E752" s="1159"/>
      <c r="F752" s="1159"/>
      <c r="G752" s="1160"/>
    </row>
    <row r="753" spans="1:7" x14ac:dyDescent="0.2">
      <c r="A753" s="6"/>
      <c r="B753" s="99"/>
      <c r="C753" s="8"/>
      <c r="D753" s="9"/>
      <c r="E753" s="99"/>
      <c r="F753" s="10"/>
      <c r="G753" s="11" t="s">
        <v>20</v>
      </c>
    </row>
    <row r="754" spans="1:7" x14ac:dyDescent="0.2">
      <c r="A754" s="12" t="s">
        <v>1</v>
      </c>
      <c r="B754" s="13"/>
      <c r="C754" s="14" t="s">
        <v>496</v>
      </c>
      <c r="D754" s="13"/>
      <c r="E754" s="343" t="s">
        <v>1987</v>
      </c>
      <c r="F754" s="98"/>
      <c r="G754" s="344" t="s">
        <v>1967</v>
      </c>
    </row>
    <row r="755" spans="1:7" x14ac:dyDescent="0.2">
      <c r="A755" s="17" t="s">
        <v>8</v>
      </c>
      <c r="B755" s="100"/>
      <c r="C755" s="19"/>
      <c r="D755" s="4"/>
      <c r="E755" s="1145"/>
      <c r="F755" s="1146"/>
      <c r="G755" s="20"/>
    </row>
    <row r="756" spans="1:7" x14ac:dyDescent="0.2">
      <c r="A756" s="21" t="s">
        <v>37</v>
      </c>
      <c r="B756" s="22"/>
      <c r="C756" s="22"/>
      <c r="D756" s="22"/>
      <c r="E756" s="23" t="s">
        <v>46</v>
      </c>
      <c r="F756" s="24"/>
      <c r="G756" s="20" t="s">
        <v>50</v>
      </c>
    </row>
    <row r="757" spans="1:7" x14ac:dyDescent="0.2">
      <c r="A757" s="6"/>
      <c r="B757" s="99"/>
      <c r="C757" s="8"/>
      <c r="D757" s="8"/>
      <c r="E757" s="1147"/>
      <c r="F757" s="1148"/>
      <c r="G757" s="25"/>
    </row>
    <row r="758" spans="1:7" ht="26.25" thickBot="1" x14ac:dyDescent="0.25">
      <c r="A758" s="210" t="s">
        <v>47</v>
      </c>
      <c r="B758" s="28" t="s">
        <v>23</v>
      </c>
      <c r="C758" s="28" t="s">
        <v>34</v>
      </c>
      <c r="D758" s="110" t="s">
        <v>53</v>
      </c>
      <c r="E758" s="114" t="s">
        <v>54</v>
      </c>
      <c r="F758" s="111" t="s">
        <v>55</v>
      </c>
      <c r="G758" s="112" t="s">
        <v>35</v>
      </c>
    </row>
    <row r="759" spans="1:7" ht="13.5" thickTop="1" x14ac:dyDescent="0.2">
      <c r="A759" s="345"/>
      <c r="B759" s="101"/>
      <c r="C759" s="352"/>
      <c r="D759" s="357" t="s">
        <v>1975</v>
      </c>
      <c r="E759" s="383"/>
      <c r="F759" s="384"/>
      <c r="G759" s="353"/>
    </row>
    <row r="760" spans="1:7" x14ac:dyDescent="0.2">
      <c r="A760" s="345">
        <v>1</v>
      </c>
      <c r="B760" s="101"/>
      <c r="C760" s="352" t="s">
        <v>300</v>
      </c>
      <c r="D760" s="351" t="s">
        <v>841</v>
      </c>
      <c r="E760" s="383">
        <v>50</v>
      </c>
      <c r="F760" s="384">
        <v>250</v>
      </c>
      <c r="G760" s="353">
        <f>F760*E760</f>
        <v>12500</v>
      </c>
    </row>
    <row r="761" spans="1:7" x14ac:dyDescent="0.2">
      <c r="A761" s="345">
        <v>2</v>
      </c>
      <c r="B761" s="101"/>
      <c r="C761" s="352" t="s">
        <v>300</v>
      </c>
      <c r="D761" s="351" t="s">
        <v>402</v>
      </c>
      <c r="E761" s="108">
        <v>50</v>
      </c>
      <c r="F761" s="128">
        <v>350</v>
      </c>
      <c r="G761" s="353">
        <f t="shared" ref="G761:G764" si="10">F761*E761</f>
        <v>17500</v>
      </c>
    </row>
    <row r="762" spans="1:7" x14ac:dyDescent="0.2">
      <c r="A762" s="345"/>
      <c r="B762" s="101"/>
      <c r="C762" s="352"/>
      <c r="D762" s="351" t="s">
        <v>1976</v>
      </c>
      <c r="E762" s="108"/>
      <c r="F762" s="128"/>
      <c r="G762" s="353" t="s">
        <v>8</v>
      </c>
    </row>
    <row r="763" spans="1:7" x14ac:dyDescent="0.2">
      <c r="A763" s="345">
        <v>3</v>
      </c>
      <c r="B763" s="101"/>
      <c r="C763" s="352" t="s">
        <v>300</v>
      </c>
      <c r="D763" s="351" t="s">
        <v>809</v>
      </c>
      <c r="E763" s="108">
        <v>50</v>
      </c>
      <c r="F763" s="128">
        <v>250</v>
      </c>
      <c r="G763" s="353">
        <f t="shared" si="10"/>
        <v>12500</v>
      </c>
    </row>
    <row r="764" spans="1:7" x14ac:dyDescent="0.2">
      <c r="A764" s="345">
        <v>4</v>
      </c>
      <c r="B764" s="101"/>
      <c r="C764" s="352" t="s">
        <v>300</v>
      </c>
      <c r="D764" s="351" t="s">
        <v>402</v>
      </c>
      <c r="E764" s="108">
        <v>50</v>
      </c>
      <c r="F764" s="128">
        <v>350</v>
      </c>
      <c r="G764" s="353">
        <f t="shared" si="10"/>
        <v>17500</v>
      </c>
    </row>
    <row r="765" spans="1:7" x14ac:dyDescent="0.2">
      <c r="A765" s="29"/>
      <c r="B765" s="101"/>
      <c r="C765" s="352"/>
      <c r="D765" s="351"/>
      <c r="E765" s="108"/>
      <c r="F765" s="149"/>
      <c r="G765" s="35"/>
    </row>
    <row r="766" spans="1:7" x14ac:dyDescent="0.2">
      <c r="A766" s="29"/>
      <c r="B766" s="101"/>
      <c r="C766" s="352"/>
      <c r="D766" s="351"/>
      <c r="E766" s="108"/>
      <c r="F766" s="128"/>
      <c r="G766" s="35"/>
    </row>
    <row r="767" spans="1:7" x14ac:dyDescent="0.2">
      <c r="A767" s="29"/>
      <c r="B767" s="105"/>
      <c r="C767" s="352"/>
      <c r="D767" s="351"/>
      <c r="E767" s="108"/>
      <c r="F767" s="128"/>
      <c r="G767" s="35"/>
    </row>
    <row r="768" spans="1:7" x14ac:dyDescent="0.2">
      <c r="A768" s="29"/>
      <c r="B768" s="105"/>
      <c r="C768" s="352"/>
      <c r="D768" s="351"/>
      <c r="E768" s="108"/>
      <c r="F768" s="149"/>
      <c r="G768" s="35"/>
    </row>
    <row r="769" spans="1:9" x14ac:dyDescent="0.2">
      <c r="A769" s="29"/>
      <c r="B769" s="151"/>
      <c r="C769" s="352"/>
      <c r="D769" s="351"/>
      <c r="E769" s="108"/>
      <c r="F769" s="149"/>
      <c r="G769" s="353"/>
    </row>
    <row r="770" spans="1:9" x14ac:dyDescent="0.2">
      <c r="A770" s="29"/>
      <c r="B770" s="151"/>
      <c r="C770" s="352"/>
      <c r="D770" s="351"/>
      <c r="E770" s="108"/>
      <c r="F770" s="128"/>
      <c r="G770" s="35"/>
    </row>
    <row r="771" spans="1:9" x14ac:dyDescent="0.2">
      <c r="A771" s="29"/>
      <c r="B771" s="101"/>
      <c r="C771" s="352"/>
      <c r="D771" s="351"/>
      <c r="E771" s="108"/>
      <c r="F771" s="149"/>
      <c r="G771" s="35"/>
    </row>
    <row r="772" spans="1:9" x14ac:dyDescent="0.2">
      <c r="A772" s="29"/>
      <c r="B772" s="106"/>
      <c r="C772" s="352"/>
      <c r="D772" s="351"/>
      <c r="E772" s="108"/>
      <c r="F772" s="128"/>
      <c r="G772" s="35"/>
    </row>
    <row r="773" spans="1:9" x14ac:dyDescent="0.2">
      <c r="A773" s="29"/>
      <c r="B773" s="105"/>
      <c r="C773" s="352"/>
      <c r="D773" s="351"/>
      <c r="E773" s="108"/>
      <c r="F773" s="128"/>
      <c r="G773" s="35"/>
    </row>
    <row r="774" spans="1:9" x14ac:dyDescent="0.2">
      <c r="A774" s="29"/>
      <c r="B774" s="107"/>
      <c r="C774" s="352"/>
      <c r="D774" s="351"/>
      <c r="E774" s="108"/>
      <c r="F774" s="384"/>
      <c r="G774" s="353"/>
    </row>
    <row r="775" spans="1:9" x14ac:dyDescent="0.2">
      <c r="A775" s="29"/>
      <c r="B775" s="101"/>
      <c r="C775" s="352"/>
      <c r="D775" s="351"/>
      <c r="E775" s="108"/>
      <c r="F775" s="128"/>
      <c r="G775" s="35"/>
    </row>
    <row r="776" spans="1:9" x14ac:dyDescent="0.2">
      <c r="A776" s="29"/>
      <c r="B776" s="101"/>
      <c r="C776" s="352"/>
      <c r="D776" s="351"/>
      <c r="E776" s="108"/>
      <c r="F776" s="149"/>
      <c r="G776" s="35"/>
    </row>
    <row r="777" spans="1:9" x14ac:dyDescent="0.2">
      <c r="A777" s="29"/>
      <c r="B777" s="106"/>
      <c r="C777" s="352"/>
      <c r="D777" s="351"/>
      <c r="E777" s="108"/>
      <c r="F777" s="128"/>
      <c r="G777" s="35"/>
    </row>
    <row r="778" spans="1:9" x14ac:dyDescent="0.2">
      <c r="A778" s="29"/>
      <c r="B778" s="105"/>
      <c r="C778" s="352"/>
      <c r="D778" s="351"/>
      <c r="E778" s="108"/>
      <c r="F778" s="128"/>
      <c r="G778" s="35"/>
    </row>
    <row r="779" spans="1:9" x14ac:dyDescent="0.2">
      <c r="A779" s="29"/>
      <c r="B779" s="105"/>
      <c r="C779" s="352"/>
      <c r="D779" s="351"/>
      <c r="E779" s="108"/>
      <c r="F779" s="149"/>
      <c r="G779" s="35"/>
    </row>
    <row r="780" spans="1:9" x14ac:dyDescent="0.2">
      <c r="A780" s="29"/>
      <c r="B780" s="101"/>
      <c r="C780" s="352"/>
      <c r="D780" s="351"/>
      <c r="E780" s="104"/>
      <c r="F780" s="149"/>
      <c r="G780" s="353"/>
    </row>
    <row r="781" spans="1:9" x14ac:dyDescent="0.2">
      <c r="A781" s="29"/>
      <c r="B781" s="101"/>
      <c r="C781" s="352"/>
      <c r="D781" s="351"/>
      <c r="E781" s="108"/>
      <c r="F781" s="128"/>
      <c r="G781" s="35"/>
    </row>
    <row r="782" spans="1:9" x14ac:dyDescent="0.2">
      <c r="A782" s="29"/>
      <c r="B782" s="101"/>
      <c r="C782" s="352"/>
      <c r="D782" s="351"/>
      <c r="E782" s="108"/>
      <c r="F782" s="149"/>
      <c r="G782" s="35"/>
    </row>
    <row r="783" spans="1:9" x14ac:dyDescent="0.2">
      <c r="A783" s="29"/>
      <c r="B783" s="101"/>
      <c r="C783" s="352"/>
      <c r="D783" s="351"/>
      <c r="E783" s="108"/>
      <c r="F783" s="128"/>
      <c r="G783" s="35"/>
      <c r="I783" s="411" t="s">
        <v>152</v>
      </c>
    </row>
    <row r="784" spans="1:9" x14ac:dyDescent="0.2">
      <c r="A784" s="29"/>
      <c r="B784" s="101"/>
      <c r="C784" s="352"/>
      <c r="D784" s="351"/>
      <c r="E784" s="108"/>
      <c r="F784" s="149"/>
      <c r="G784" s="35"/>
    </row>
    <row r="785" spans="1:7" x14ac:dyDescent="0.2">
      <c r="A785" s="29"/>
      <c r="B785" s="101"/>
      <c r="C785" s="41"/>
      <c r="D785" s="364"/>
      <c r="E785" s="108"/>
      <c r="F785" s="128"/>
      <c r="G785" s="353"/>
    </row>
    <row r="786" spans="1:7" x14ac:dyDescent="0.2">
      <c r="A786" s="29"/>
      <c r="B786" s="101"/>
      <c r="C786" s="352"/>
      <c r="D786" s="351"/>
      <c r="E786" s="108"/>
      <c r="F786" s="149"/>
      <c r="G786" s="35"/>
    </row>
    <row r="787" spans="1:7" x14ac:dyDescent="0.2">
      <c r="A787" s="29"/>
      <c r="B787" s="101"/>
      <c r="C787" s="352"/>
      <c r="D787" s="340"/>
      <c r="E787" s="108"/>
      <c r="F787" s="128"/>
      <c r="G787" s="353"/>
    </row>
    <row r="788" spans="1:7" x14ac:dyDescent="0.2">
      <c r="A788" s="29"/>
      <c r="B788" s="101"/>
      <c r="C788" s="352"/>
      <c r="D788" s="351"/>
      <c r="E788" s="108"/>
      <c r="F788" s="128"/>
      <c r="G788" s="35"/>
    </row>
    <row r="789" spans="1:7" x14ac:dyDescent="0.2">
      <c r="A789" s="29"/>
      <c r="B789" s="101"/>
      <c r="C789" s="352"/>
      <c r="D789" s="351"/>
      <c r="E789" s="108"/>
      <c r="F789" s="149"/>
      <c r="G789" s="35"/>
    </row>
    <row r="790" spans="1:7" x14ac:dyDescent="0.2">
      <c r="A790" s="29"/>
      <c r="B790" s="101"/>
      <c r="C790" s="31"/>
      <c r="D790" s="400"/>
      <c r="E790" s="131"/>
      <c r="F790" s="117"/>
      <c r="G790" s="35"/>
    </row>
    <row r="791" spans="1:7" x14ac:dyDescent="0.2">
      <c r="A791" s="29"/>
      <c r="B791" s="101"/>
      <c r="C791" s="41"/>
      <c r="D791" s="406"/>
      <c r="E791" s="108"/>
      <c r="F791" s="149"/>
      <c r="G791" s="35"/>
    </row>
    <row r="792" spans="1:7" x14ac:dyDescent="0.2">
      <c r="A792" s="29"/>
      <c r="B792" s="101"/>
      <c r="C792" s="41"/>
      <c r="D792" s="364"/>
      <c r="E792" s="108"/>
      <c r="F792" s="149"/>
      <c r="G792" s="35"/>
    </row>
    <row r="793" spans="1:7" ht="13.5" thickBot="1" x14ac:dyDescent="0.25">
      <c r="A793" s="45"/>
      <c r="B793" s="132"/>
      <c r="C793" s="115"/>
      <c r="D793" s="115"/>
      <c r="E793" s="132"/>
      <c r="F793" s="49" t="s">
        <v>15</v>
      </c>
      <c r="G793" s="50">
        <f>SUM(G759:G792)</f>
        <v>60000</v>
      </c>
    </row>
    <row r="794" spans="1:7" ht="13.5" thickTop="1" x14ac:dyDescent="0.2">
      <c r="A794" s="1149" t="s">
        <v>1985</v>
      </c>
      <c r="B794" s="1150"/>
      <c r="C794" s="1150"/>
      <c r="D794" s="1150"/>
      <c r="E794" s="1150"/>
      <c r="F794" s="1150"/>
      <c r="G794" s="1151"/>
    </row>
    <row r="795" spans="1:7" ht="13.5" thickBot="1" x14ac:dyDescent="0.25">
      <c r="A795" s="52"/>
      <c r="B795" s="103"/>
      <c r="C795" s="355" t="s">
        <v>1986</v>
      </c>
      <c r="D795" s="54"/>
      <c r="E795" s="103"/>
      <c r="F795" s="55"/>
      <c r="G795" s="56"/>
    </row>
    <row r="796" spans="1:7" ht="13.5" thickTop="1" x14ac:dyDescent="0.2">
      <c r="A796" s="1130"/>
      <c r="B796" s="1131"/>
      <c r="C796" s="1131"/>
      <c r="D796" s="57" t="s">
        <v>11</v>
      </c>
      <c r="E796" s="1132" t="s">
        <v>12</v>
      </c>
      <c r="F796" s="1132"/>
      <c r="G796" s="1133"/>
    </row>
    <row r="797" spans="1:7" x14ac:dyDescent="0.2">
      <c r="A797" s="1161" t="s">
        <v>8</v>
      </c>
      <c r="B797" s="1135"/>
      <c r="C797" s="1135"/>
      <c r="D797" s="39"/>
      <c r="E797" s="1136"/>
      <c r="F797" s="1137"/>
      <c r="G797" s="1138"/>
    </row>
    <row r="798" spans="1:7" x14ac:dyDescent="0.2">
      <c r="A798" s="1134" t="s">
        <v>38</v>
      </c>
      <c r="B798" s="1135"/>
      <c r="C798" s="1135"/>
      <c r="D798" s="58" t="s">
        <v>493</v>
      </c>
      <c r="E798" s="1139" t="s">
        <v>142</v>
      </c>
      <c r="F798" s="1139"/>
      <c r="G798" s="1140"/>
    </row>
    <row r="799" spans="1:7" ht="13.5" thickBot="1" x14ac:dyDescent="0.25">
      <c r="A799" s="1141" t="s">
        <v>39</v>
      </c>
      <c r="B799" s="1142"/>
      <c r="C799" s="1142"/>
      <c r="D799" s="59" t="s">
        <v>494</v>
      </c>
      <c r="E799" s="1143" t="s">
        <v>0</v>
      </c>
      <c r="F799" s="1143"/>
      <c r="G799" s="1144"/>
    </row>
    <row r="800" spans="1:7" ht="16.5" x14ac:dyDescent="0.25">
      <c r="A800" s="1152" t="s">
        <v>29</v>
      </c>
      <c r="B800" s="1153"/>
      <c r="C800" s="1153"/>
      <c r="D800" s="1153"/>
      <c r="E800" s="1153"/>
      <c r="F800" s="1153"/>
      <c r="G800" s="1154"/>
    </row>
    <row r="801" spans="1:7" x14ac:dyDescent="0.2">
      <c r="A801" s="1155" t="s">
        <v>48</v>
      </c>
      <c r="B801" s="1156"/>
      <c r="C801" s="1156"/>
      <c r="D801" s="1156"/>
      <c r="E801" s="1156"/>
      <c r="F801" s="1156"/>
      <c r="G801" s="1157"/>
    </row>
    <row r="802" spans="1:7" x14ac:dyDescent="0.2">
      <c r="A802" s="1158" t="s">
        <v>49</v>
      </c>
      <c r="B802" s="1159"/>
      <c r="C802" s="1159"/>
      <c r="D802" s="1159"/>
      <c r="E802" s="1159"/>
      <c r="F802" s="1159"/>
      <c r="G802" s="1160"/>
    </row>
    <row r="803" spans="1:7" x14ac:dyDescent="0.2">
      <c r="A803" s="6"/>
      <c r="B803" s="99"/>
      <c r="C803" s="8"/>
      <c r="D803" s="9"/>
      <c r="E803" s="99"/>
      <c r="F803" s="10"/>
      <c r="G803" s="11" t="s">
        <v>20</v>
      </c>
    </row>
    <row r="804" spans="1:7" x14ac:dyDescent="0.2">
      <c r="A804" s="12" t="s">
        <v>1</v>
      </c>
      <c r="B804" s="13"/>
      <c r="C804" s="14" t="s">
        <v>496</v>
      </c>
      <c r="D804" s="13"/>
      <c r="E804" s="343" t="s">
        <v>1983</v>
      </c>
      <c r="F804" s="98"/>
      <c r="G804" s="344" t="s">
        <v>1967</v>
      </c>
    </row>
    <row r="805" spans="1:7" x14ac:dyDescent="0.2">
      <c r="A805" s="17" t="s">
        <v>8</v>
      </c>
      <c r="B805" s="100"/>
      <c r="C805" s="19"/>
      <c r="D805" s="4"/>
      <c r="E805" s="1145"/>
      <c r="F805" s="1146"/>
      <c r="G805" s="20"/>
    </row>
    <row r="806" spans="1:7" x14ac:dyDescent="0.2">
      <c r="A806" s="21" t="s">
        <v>37</v>
      </c>
      <c r="B806" s="22"/>
      <c r="C806" s="22"/>
      <c r="D806" s="22"/>
      <c r="E806" s="23" t="s">
        <v>46</v>
      </c>
      <c r="F806" s="24"/>
      <c r="G806" s="20" t="s">
        <v>50</v>
      </c>
    </row>
    <row r="807" spans="1:7" x14ac:dyDescent="0.2">
      <c r="A807" s="6"/>
      <c r="B807" s="99"/>
      <c r="C807" s="8"/>
      <c r="D807" s="8"/>
      <c r="E807" s="1147"/>
      <c r="F807" s="1148"/>
      <c r="G807" s="25"/>
    </row>
    <row r="808" spans="1:7" ht="26.25" thickBot="1" x14ac:dyDescent="0.25">
      <c r="A808" s="210" t="s">
        <v>47</v>
      </c>
      <c r="B808" s="28" t="s">
        <v>23</v>
      </c>
      <c r="C808" s="28" t="s">
        <v>34</v>
      </c>
      <c r="D808" s="110" t="s">
        <v>53</v>
      </c>
      <c r="E808" s="114" t="s">
        <v>54</v>
      </c>
      <c r="F808" s="111" t="s">
        <v>55</v>
      </c>
      <c r="G808" s="112" t="s">
        <v>35</v>
      </c>
    </row>
    <row r="809" spans="1:7" ht="13.5" thickTop="1" x14ac:dyDescent="0.2">
      <c r="A809" s="345">
        <v>1</v>
      </c>
      <c r="B809" s="101"/>
      <c r="C809" s="352" t="s">
        <v>300</v>
      </c>
      <c r="D809" s="351" t="s">
        <v>809</v>
      </c>
      <c r="E809" s="383">
        <v>60</v>
      </c>
      <c r="F809" s="384">
        <v>250</v>
      </c>
      <c r="G809" s="353">
        <f>F809*E809</f>
        <v>15000</v>
      </c>
    </row>
    <row r="810" spans="1:7" x14ac:dyDescent="0.2">
      <c r="A810" s="345">
        <v>2</v>
      </c>
      <c r="B810" s="101"/>
      <c r="C810" s="352" t="s">
        <v>300</v>
      </c>
      <c r="D810" s="351" t="s">
        <v>402</v>
      </c>
      <c r="E810" s="108">
        <v>60</v>
      </c>
      <c r="F810" s="128">
        <v>350</v>
      </c>
      <c r="G810" s="353">
        <f t="shared" ref="G810:G811" si="11">F810*E810</f>
        <v>21000</v>
      </c>
    </row>
    <row r="811" spans="1:7" x14ac:dyDescent="0.2">
      <c r="A811" s="345">
        <v>3</v>
      </c>
      <c r="B811" s="101"/>
      <c r="C811" s="352" t="s">
        <v>300</v>
      </c>
      <c r="D811" s="351" t="s">
        <v>553</v>
      </c>
      <c r="E811" s="108">
        <v>60</v>
      </c>
      <c r="F811" s="128">
        <v>250</v>
      </c>
      <c r="G811" s="353">
        <f t="shared" si="11"/>
        <v>15000</v>
      </c>
    </row>
    <row r="812" spans="1:7" x14ac:dyDescent="0.2">
      <c r="A812" s="345"/>
      <c r="B812" s="101"/>
      <c r="C812" s="352"/>
      <c r="D812" s="351"/>
      <c r="E812" s="108"/>
      <c r="F812" s="128"/>
      <c r="G812" s="353"/>
    </row>
    <row r="813" spans="1:7" x14ac:dyDescent="0.2">
      <c r="A813" s="345"/>
      <c r="B813" s="101"/>
      <c r="C813" s="352"/>
      <c r="D813" s="351"/>
      <c r="E813" s="108"/>
      <c r="F813" s="128"/>
      <c r="G813" s="353"/>
    </row>
    <row r="814" spans="1:7" x14ac:dyDescent="0.2">
      <c r="A814" s="345"/>
      <c r="B814" s="101"/>
      <c r="C814" s="352"/>
      <c r="D814" s="351"/>
      <c r="E814" s="108"/>
      <c r="F814" s="128"/>
      <c r="G814" s="353"/>
    </row>
    <row r="815" spans="1:7" x14ac:dyDescent="0.2">
      <c r="A815" s="29"/>
      <c r="B815" s="101"/>
      <c r="C815" s="352"/>
      <c r="D815" s="351"/>
      <c r="E815" s="108"/>
      <c r="F815" s="149"/>
      <c r="G815" s="35"/>
    </row>
    <row r="816" spans="1:7" x14ac:dyDescent="0.2">
      <c r="A816" s="29"/>
      <c r="B816" s="101"/>
      <c r="C816" s="352"/>
      <c r="D816" s="351"/>
      <c r="E816" s="108"/>
      <c r="F816" s="128"/>
      <c r="G816" s="35"/>
    </row>
    <row r="817" spans="1:7" x14ac:dyDescent="0.2">
      <c r="A817" s="29"/>
      <c r="B817" s="105"/>
      <c r="C817" s="352"/>
      <c r="D817" s="351"/>
      <c r="E817" s="108"/>
      <c r="F817" s="128"/>
      <c r="G817" s="35"/>
    </row>
    <row r="818" spans="1:7" x14ac:dyDescent="0.2">
      <c r="A818" s="29"/>
      <c r="B818" s="105"/>
      <c r="C818" s="352"/>
      <c r="D818" s="351"/>
      <c r="E818" s="108"/>
      <c r="F818" s="149"/>
      <c r="G818" s="35"/>
    </row>
    <row r="819" spans="1:7" x14ac:dyDescent="0.2">
      <c r="A819" s="29"/>
      <c r="B819" s="151"/>
      <c r="C819" s="352"/>
      <c r="D819" s="351"/>
      <c r="E819" s="108"/>
      <c r="F819" s="149"/>
      <c r="G819" s="353"/>
    </row>
    <row r="820" spans="1:7" x14ac:dyDescent="0.2">
      <c r="A820" s="29"/>
      <c r="B820" s="151"/>
      <c r="C820" s="352"/>
      <c r="D820" s="351"/>
      <c r="E820" s="108"/>
      <c r="F820" s="128"/>
      <c r="G820" s="35"/>
    </row>
    <row r="821" spans="1:7" x14ac:dyDescent="0.2">
      <c r="A821" s="29"/>
      <c r="B821" s="101"/>
      <c r="C821" s="352"/>
      <c r="D821" s="351"/>
      <c r="E821" s="108"/>
      <c r="F821" s="149"/>
      <c r="G821" s="35"/>
    </row>
    <row r="822" spans="1:7" x14ac:dyDescent="0.2">
      <c r="A822" s="29"/>
      <c r="B822" s="106"/>
      <c r="C822" s="352"/>
      <c r="D822" s="351"/>
      <c r="E822" s="108"/>
      <c r="F822" s="128"/>
      <c r="G822" s="35"/>
    </row>
    <row r="823" spans="1:7" x14ac:dyDescent="0.2">
      <c r="A823" s="29"/>
      <c r="B823" s="105"/>
      <c r="C823" s="352"/>
      <c r="D823" s="351"/>
      <c r="E823" s="108"/>
      <c r="F823" s="128"/>
      <c r="G823" s="35"/>
    </row>
    <row r="824" spans="1:7" x14ac:dyDescent="0.2">
      <c r="A824" s="29"/>
      <c r="B824" s="107"/>
      <c r="C824" s="352"/>
      <c r="D824" s="351"/>
      <c r="E824" s="108"/>
      <c r="F824" s="384"/>
      <c r="G824" s="353"/>
    </row>
    <row r="825" spans="1:7" x14ac:dyDescent="0.2">
      <c r="A825" s="29"/>
      <c r="B825" s="101"/>
      <c r="C825" s="352"/>
      <c r="D825" s="351"/>
      <c r="E825" s="108"/>
      <c r="F825" s="128"/>
      <c r="G825" s="35"/>
    </row>
    <row r="826" spans="1:7" x14ac:dyDescent="0.2">
      <c r="A826" s="29"/>
      <c r="B826" s="101"/>
      <c r="C826" s="352"/>
      <c r="D826" s="351"/>
      <c r="E826" s="108"/>
      <c r="F826" s="149"/>
      <c r="G826" s="35"/>
    </row>
    <row r="827" spans="1:7" x14ac:dyDescent="0.2">
      <c r="A827" s="29"/>
      <c r="B827" s="106"/>
      <c r="C827" s="352"/>
      <c r="D827" s="351"/>
      <c r="E827" s="108"/>
      <c r="F827" s="128"/>
      <c r="G827" s="35"/>
    </row>
    <row r="828" spans="1:7" x14ac:dyDescent="0.2">
      <c r="A828" s="29"/>
      <c r="B828" s="105"/>
      <c r="C828" s="352"/>
      <c r="D828" s="351"/>
      <c r="E828" s="108"/>
      <c r="F828" s="128"/>
      <c r="G828" s="35"/>
    </row>
    <row r="829" spans="1:7" x14ac:dyDescent="0.2">
      <c r="A829" s="29"/>
      <c r="B829" s="105"/>
      <c r="C829" s="352"/>
      <c r="D829" s="351"/>
      <c r="E829" s="108"/>
      <c r="F829" s="149"/>
      <c r="G829" s="35"/>
    </row>
    <row r="830" spans="1:7" x14ac:dyDescent="0.2">
      <c r="A830" s="29"/>
      <c r="B830" s="101"/>
      <c r="C830" s="352"/>
      <c r="D830" s="351"/>
      <c r="E830" s="104"/>
      <c r="F830" s="149"/>
      <c r="G830" s="353"/>
    </row>
    <row r="831" spans="1:7" x14ac:dyDescent="0.2">
      <c r="A831" s="29"/>
      <c r="B831" s="101"/>
      <c r="C831" s="352"/>
      <c r="D831" s="351"/>
      <c r="E831" s="108"/>
      <c r="F831" s="128"/>
      <c r="G831" s="35"/>
    </row>
    <row r="832" spans="1:7" x14ac:dyDescent="0.2">
      <c r="A832" s="29"/>
      <c r="B832" s="101"/>
      <c r="C832" s="352"/>
      <c r="D832" s="351"/>
      <c r="E832" s="108"/>
      <c r="F832" s="149"/>
      <c r="G832" s="35"/>
    </row>
    <row r="833" spans="1:7" x14ac:dyDescent="0.2">
      <c r="A833" s="29"/>
      <c r="B833" s="101"/>
      <c r="C833" s="352"/>
      <c r="D833" s="351"/>
      <c r="E833" s="108"/>
      <c r="F833" s="128"/>
      <c r="G833" s="35"/>
    </row>
    <row r="834" spans="1:7" x14ac:dyDescent="0.2">
      <c r="A834" s="29"/>
      <c r="B834" s="101"/>
      <c r="C834" s="352"/>
      <c r="D834" s="351"/>
      <c r="E834" s="108"/>
      <c r="F834" s="149"/>
      <c r="G834" s="35"/>
    </row>
    <row r="835" spans="1:7" x14ac:dyDescent="0.2">
      <c r="A835" s="29"/>
      <c r="B835" s="101"/>
      <c r="C835" s="41"/>
      <c r="D835" s="364"/>
      <c r="E835" s="108"/>
      <c r="F835" s="128"/>
      <c r="G835" s="353"/>
    </row>
    <row r="836" spans="1:7" x14ac:dyDescent="0.2">
      <c r="A836" s="29"/>
      <c r="B836" s="101"/>
      <c r="C836" s="352"/>
      <c r="D836" s="351"/>
      <c r="E836" s="108"/>
      <c r="F836" s="149"/>
      <c r="G836" s="35"/>
    </row>
    <row r="837" spans="1:7" x14ac:dyDescent="0.2">
      <c r="A837" s="29"/>
      <c r="B837" s="101"/>
      <c r="C837" s="352"/>
      <c r="D837" s="340"/>
      <c r="E837" s="108"/>
      <c r="F837" s="128"/>
      <c r="G837" s="353"/>
    </row>
    <row r="838" spans="1:7" x14ac:dyDescent="0.2">
      <c r="A838" s="29"/>
      <c r="B838" s="101"/>
      <c r="C838" s="352"/>
      <c r="D838" s="351"/>
      <c r="E838" s="108"/>
      <c r="F838" s="128"/>
      <c r="G838" s="35"/>
    </row>
    <row r="839" spans="1:7" x14ac:dyDescent="0.2">
      <c r="A839" s="29"/>
      <c r="B839" s="101"/>
      <c r="C839" s="352"/>
      <c r="D839" s="351"/>
      <c r="E839" s="108"/>
      <c r="F839" s="149"/>
      <c r="G839" s="35"/>
    </row>
    <row r="840" spans="1:7" x14ac:dyDescent="0.2">
      <c r="A840" s="29"/>
      <c r="B840" s="101"/>
      <c r="C840" s="31"/>
      <c r="D840" s="400"/>
      <c r="E840" s="131"/>
      <c r="F840" s="117"/>
      <c r="G840" s="35"/>
    </row>
    <row r="841" spans="1:7" x14ac:dyDescent="0.2">
      <c r="A841" s="29"/>
      <c r="B841" s="101"/>
      <c r="C841" s="41"/>
      <c r="D841" s="406"/>
      <c r="E841" s="108"/>
      <c r="F841" s="149"/>
      <c r="G841" s="35"/>
    </row>
    <row r="842" spans="1:7" x14ac:dyDescent="0.2">
      <c r="A842" s="29"/>
      <c r="B842" s="101"/>
      <c r="C842" s="41"/>
      <c r="D842" s="364"/>
      <c r="E842" s="108"/>
      <c r="F842" s="149"/>
      <c r="G842" s="35"/>
    </row>
    <row r="843" spans="1:7" ht="13.5" thickBot="1" x14ac:dyDescent="0.25">
      <c r="A843" s="45"/>
      <c r="B843" s="132"/>
      <c r="C843" s="115"/>
      <c r="D843" s="115"/>
      <c r="E843" s="132"/>
      <c r="F843" s="49" t="s">
        <v>15</v>
      </c>
      <c r="G843" s="50">
        <f>SUM(G809:G842)</f>
        <v>51000</v>
      </c>
    </row>
    <row r="844" spans="1:7" ht="13.5" thickTop="1" x14ac:dyDescent="0.2">
      <c r="A844" s="1149" t="s">
        <v>1977</v>
      </c>
      <c r="B844" s="1186"/>
      <c r="C844" s="1186"/>
      <c r="D844" s="1186"/>
      <c r="E844" s="1186"/>
      <c r="F844" s="1186"/>
      <c r="G844" s="1187"/>
    </row>
    <row r="845" spans="1:7" ht="13.5" thickBot="1" x14ac:dyDescent="0.25">
      <c r="A845" s="423"/>
      <c r="B845" s="580"/>
      <c r="C845" s="1285" t="s">
        <v>1978</v>
      </c>
      <c r="D845" s="1285"/>
      <c r="E845" s="1285"/>
      <c r="F845" s="1285"/>
      <c r="G845" s="1286"/>
    </row>
    <row r="846" spans="1:7" ht="13.5" thickTop="1" x14ac:dyDescent="0.2">
      <c r="A846" s="1130"/>
      <c r="B846" s="1131"/>
      <c r="C846" s="1131"/>
      <c r="D846" s="57" t="s">
        <v>11</v>
      </c>
      <c r="E846" s="1132" t="s">
        <v>12</v>
      </c>
      <c r="F846" s="1132"/>
      <c r="G846" s="1133"/>
    </row>
    <row r="847" spans="1:7" x14ac:dyDescent="0.2">
      <c r="A847" s="1161" t="s">
        <v>8</v>
      </c>
      <c r="B847" s="1135"/>
      <c r="C847" s="1135"/>
      <c r="D847" s="39"/>
      <c r="E847" s="1136"/>
      <c r="F847" s="1137"/>
      <c r="G847" s="1138"/>
    </row>
    <row r="848" spans="1:7" x14ac:dyDescent="0.2">
      <c r="A848" s="1134" t="s">
        <v>38</v>
      </c>
      <c r="B848" s="1135"/>
      <c r="C848" s="1135"/>
      <c r="D848" s="58" t="s">
        <v>493</v>
      </c>
      <c r="E848" s="1139" t="s">
        <v>142</v>
      </c>
      <c r="F848" s="1139"/>
      <c r="G848" s="1140"/>
    </row>
    <row r="849" spans="1:7" ht="13.5" thickBot="1" x14ac:dyDescent="0.25">
      <c r="A849" s="1141" t="s">
        <v>39</v>
      </c>
      <c r="B849" s="1142"/>
      <c r="C849" s="1142"/>
      <c r="D849" s="59" t="s">
        <v>494</v>
      </c>
      <c r="E849" s="1143" t="s">
        <v>0</v>
      </c>
      <c r="F849" s="1143"/>
      <c r="G849" s="1144"/>
    </row>
    <row r="850" spans="1:7" ht="16.5" x14ac:dyDescent="0.25">
      <c r="A850" s="1205" t="s">
        <v>29</v>
      </c>
      <c r="B850" s="1206"/>
      <c r="C850" s="1206"/>
      <c r="D850" s="1206"/>
      <c r="E850" s="1206"/>
      <c r="F850" s="1206"/>
      <c r="G850" s="1207"/>
    </row>
    <row r="851" spans="1:7" x14ac:dyDescent="0.2">
      <c r="A851" s="1208" t="s">
        <v>48</v>
      </c>
      <c r="B851" s="1209"/>
      <c r="C851" s="1209"/>
      <c r="D851" s="1209"/>
      <c r="E851" s="1209"/>
      <c r="F851" s="1209"/>
      <c r="G851" s="1210"/>
    </row>
    <row r="852" spans="1:7" x14ac:dyDescent="0.2">
      <c r="A852" s="1211" t="s">
        <v>49</v>
      </c>
      <c r="B852" s="1212"/>
      <c r="C852" s="1212"/>
      <c r="D852" s="1212"/>
      <c r="E852" s="1212"/>
      <c r="F852" s="1212"/>
      <c r="G852" s="1213"/>
    </row>
    <row r="853" spans="1:7" x14ac:dyDescent="0.2">
      <c r="A853" s="450"/>
      <c r="B853" s="451"/>
      <c r="C853" s="452"/>
      <c r="D853" s="453"/>
      <c r="E853" s="451"/>
      <c r="F853" s="454"/>
      <c r="G853" s="455" t="s">
        <v>20</v>
      </c>
    </row>
    <row r="854" spans="1:7" x14ac:dyDescent="0.2">
      <c r="A854" s="456" t="s">
        <v>1</v>
      </c>
      <c r="B854" s="457"/>
      <c r="C854" s="458" t="s">
        <v>496</v>
      </c>
      <c r="D854" s="457"/>
      <c r="E854" s="286" t="s">
        <v>4019</v>
      </c>
      <c r="F854" s="287"/>
      <c r="G854" s="288" t="s">
        <v>2940</v>
      </c>
    </row>
    <row r="855" spans="1:7" x14ac:dyDescent="0.2">
      <c r="A855" s="459" t="s">
        <v>8</v>
      </c>
      <c r="B855" s="460"/>
      <c r="C855" s="461"/>
      <c r="D855" s="449"/>
      <c r="E855" s="1214"/>
      <c r="F855" s="1215"/>
      <c r="G855" s="462"/>
    </row>
    <row r="856" spans="1:7" x14ac:dyDescent="0.2">
      <c r="A856" s="463" t="s">
        <v>37</v>
      </c>
      <c r="B856" s="464"/>
      <c r="C856" s="464"/>
      <c r="D856" s="464"/>
      <c r="E856" s="465" t="s">
        <v>46</v>
      </c>
      <c r="F856" s="466"/>
      <c r="G856" s="462" t="s">
        <v>50</v>
      </c>
    </row>
    <row r="857" spans="1:7" x14ac:dyDescent="0.2">
      <c r="A857" s="450"/>
      <c r="B857" s="451"/>
      <c r="C857" s="452"/>
      <c r="D857" s="452"/>
      <c r="E857" s="1216"/>
      <c r="F857" s="1217"/>
      <c r="G857" s="467"/>
    </row>
    <row r="858" spans="1:7" ht="26.25" thickBot="1" x14ac:dyDescent="0.25">
      <c r="A858" s="468" t="s">
        <v>47</v>
      </c>
      <c r="B858" s="469" t="s">
        <v>23</v>
      </c>
      <c r="C858" s="469" t="s">
        <v>34</v>
      </c>
      <c r="D858" s="470" t="s">
        <v>53</v>
      </c>
      <c r="E858" s="471" t="s">
        <v>54</v>
      </c>
      <c r="F858" s="472" t="s">
        <v>55</v>
      </c>
      <c r="G858" s="473" t="s">
        <v>35</v>
      </c>
    </row>
    <row r="859" spans="1:7" ht="13.5" thickTop="1" x14ac:dyDescent="0.2">
      <c r="A859" s="474">
        <v>1</v>
      </c>
      <c r="B859" s="475"/>
      <c r="C859" s="225" t="s">
        <v>300</v>
      </c>
      <c r="D859" s="482" t="s">
        <v>858</v>
      </c>
      <c r="E859" s="661">
        <v>500</v>
      </c>
      <c r="F859" s="481">
        <v>350</v>
      </c>
      <c r="G859" s="220">
        <f>F859*E859</f>
        <v>175000</v>
      </c>
    </row>
    <row r="860" spans="1:7" x14ac:dyDescent="0.2">
      <c r="A860" s="474">
        <v>2</v>
      </c>
      <c r="B860" s="475"/>
      <c r="C860" s="225" t="s">
        <v>300</v>
      </c>
      <c r="D860" s="482" t="s">
        <v>2729</v>
      </c>
      <c r="E860" s="480">
        <v>500</v>
      </c>
      <c r="F860" s="481">
        <v>500</v>
      </c>
      <c r="G860" s="220">
        <f t="shared" ref="G860:G862" si="12">F860*E860</f>
        <v>250000</v>
      </c>
    </row>
    <row r="861" spans="1:7" x14ac:dyDescent="0.2">
      <c r="A861" s="474"/>
      <c r="B861" s="838"/>
      <c r="C861" s="839"/>
      <c r="D861" s="840" t="s">
        <v>426</v>
      </c>
      <c r="E861" s="841"/>
      <c r="F861" s="984"/>
      <c r="G861" s="220"/>
    </row>
    <row r="862" spans="1:7" x14ac:dyDescent="0.2">
      <c r="A862" s="474">
        <v>3</v>
      </c>
      <c r="B862" s="475"/>
      <c r="C862" s="225" t="s">
        <v>300</v>
      </c>
      <c r="D862" s="482" t="s">
        <v>402</v>
      </c>
      <c r="E862" s="480">
        <v>500</v>
      </c>
      <c r="F862" s="481">
        <v>350</v>
      </c>
      <c r="G862" s="220">
        <f t="shared" si="12"/>
        <v>175000</v>
      </c>
    </row>
    <row r="863" spans="1:7" x14ac:dyDescent="0.2">
      <c r="A863" s="474"/>
      <c r="B863" s="475"/>
      <c r="C863" s="225"/>
      <c r="D863" s="482"/>
      <c r="E863" s="480"/>
      <c r="F863" s="481"/>
      <c r="G863" s="220"/>
    </row>
    <row r="864" spans="1:7" x14ac:dyDescent="0.2">
      <c r="A864" s="474"/>
      <c r="B864" s="475"/>
      <c r="C864" s="225"/>
      <c r="D864" s="482"/>
      <c r="E864" s="480"/>
      <c r="F864" s="481"/>
      <c r="G864" s="220"/>
    </row>
    <row r="865" spans="1:7" x14ac:dyDescent="0.2">
      <c r="A865" s="474"/>
      <c r="B865" s="475"/>
      <c r="C865" s="225"/>
      <c r="D865" s="482"/>
      <c r="E865" s="480"/>
      <c r="F865" s="484"/>
      <c r="G865" s="220"/>
    </row>
    <row r="866" spans="1:7" x14ac:dyDescent="0.2">
      <c r="A866" s="474"/>
      <c r="B866" s="475"/>
      <c r="C866" s="225"/>
      <c r="D866" s="482"/>
      <c r="E866" s="480"/>
      <c r="F866" s="481"/>
      <c r="G866" s="220"/>
    </row>
    <row r="867" spans="1:7" x14ac:dyDescent="0.2">
      <c r="A867" s="474"/>
      <c r="B867" s="485"/>
      <c r="C867" s="225"/>
      <c r="D867" s="482"/>
      <c r="E867" s="480"/>
      <c r="F867" s="481"/>
      <c r="G867" s="220"/>
    </row>
    <row r="868" spans="1:7" x14ac:dyDescent="0.2">
      <c r="A868" s="474"/>
      <c r="B868" s="485"/>
      <c r="C868" s="225"/>
      <c r="D868" s="482"/>
      <c r="E868" s="480"/>
      <c r="F868" s="484"/>
      <c r="G868" s="220"/>
    </row>
    <row r="869" spans="1:7" x14ac:dyDescent="0.2">
      <c r="A869" s="474"/>
      <c r="B869" s="487"/>
      <c r="C869" s="225"/>
      <c r="D869" s="482"/>
      <c r="E869" s="480"/>
      <c r="F869" s="484"/>
      <c r="G869" s="220"/>
    </row>
    <row r="870" spans="1:7" x14ac:dyDescent="0.2">
      <c r="A870" s="474"/>
      <c r="B870" s="487"/>
      <c r="C870" s="225"/>
      <c r="D870" s="482"/>
      <c r="E870" s="480"/>
      <c r="F870" s="481"/>
      <c r="G870" s="220"/>
    </row>
    <row r="871" spans="1:7" x14ac:dyDescent="0.2">
      <c r="A871" s="474"/>
      <c r="B871" s="475"/>
      <c r="C871" s="225"/>
      <c r="D871" s="482"/>
      <c r="E871" s="480"/>
      <c r="F871" s="484"/>
      <c r="G871" s="220"/>
    </row>
    <row r="872" spans="1:7" x14ac:dyDescent="0.2">
      <c r="A872" s="474"/>
      <c r="B872" s="492"/>
      <c r="C872" s="225"/>
      <c r="D872" s="482"/>
      <c r="E872" s="480"/>
      <c r="F872" s="481"/>
      <c r="G872" s="220"/>
    </row>
    <row r="873" spans="1:7" x14ac:dyDescent="0.2">
      <c r="A873" s="474"/>
      <c r="B873" s="485"/>
      <c r="C873" s="225"/>
      <c r="D873" s="482"/>
      <c r="E873" s="480"/>
      <c r="F873" s="481"/>
      <c r="G873" s="220"/>
    </row>
    <row r="874" spans="1:7" x14ac:dyDescent="0.2">
      <c r="A874" s="474"/>
      <c r="B874" s="495"/>
      <c r="C874" s="225"/>
      <c r="D874" s="482"/>
      <c r="E874" s="480"/>
      <c r="F874" s="481"/>
      <c r="G874" s="220"/>
    </row>
    <row r="875" spans="1:7" x14ac:dyDescent="0.2">
      <c r="A875" s="474"/>
      <c r="B875" s="475"/>
      <c r="C875" s="225"/>
      <c r="D875" s="482"/>
      <c r="E875" s="480"/>
      <c r="F875" s="481"/>
      <c r="G875" s="220"/>
    </row>
    <row r="876" spans="1:7" x14ac:dyDescent="0.2">
      <c r="A876" s="474"/>
      <c r="B876" s="475"/>
      <c r="C876" s="225"/>
      <c r="D876" s="482"/>
      <c r="E876" s="480"/>
      <c r="F876" s="484"/>
      <c r="G876" s="220"/>
    </row>
    <row r="877" spans="1:7" x14ac:dyDescent="0.2">
      <c r="A877" s="474"/>
      <c r="B877" s="492"/>
      <c r="C877" s="225"/>
      <c r="D877" s="482"/>
      <c r="E877" s="480"/>
      <c r="F877" s="481"/>
      <c r="G877" s="220"/>
    </row>
    <row r="878" spans="1:7" x14ac:dyDescent="0.2">
      <c r="A878" s="474"/>
      <c r="B878" s="485"/>
      <c r="C878" s="225"/>
      <c r="D878" s="482"/>
      <c r="E878" s="480"/>
      <c r="F878" s="481"/>
      <c r="G878" s="220"/>
    </row>
    <row r="879" spans="1:7" x14ac:dyDescent="0.2">
      <c r="A879" s="474"/>
      <c r="B879" s="485"/>
      <c r="C879" s="225"/>
      <c r="D879" s="482"/>
      <c r="E879" s="480"/>
      <c r="F879" s="484"/>
      <c r="G879" s="220"/>
    </row>
    <row r="880" spans="1:7" x14ac:dyDescent="0.2">
      <c r="A880" s="474"/>
      <c r="B880" s="475"/>
      <c r="C880" s="225"/>
      <c r="D880" s="482"/>
      <c r="E880" s="493"/>
      <c r="F880" s="484"/>
      <c r="G880" s="220"/>
    </row>
    <row r="881" spans="1:7" x14ac:dyDescent="0.2">
      <c r="A881" s="474"/>
      <c r="B881" s="475"/>
      <c r="C881" s="225"/>
      <c r="D881" s="482"/>
      <c r="E881" s="480"/>
      <c r="F881" s="481"/>
      <c r="G881" s="220"/>
    </row>
    <row r="882" spans="1:7" x14ac:dyDescent="0.2">
      <c r="A882" s="474"/>
      <c r="B882" s="475"/>
      <c r="C882" s="225"/>
      <c r="D882" s="482"/>
      <c r="E882" s="480"/>
      <c r="F882" s="484"/>
      <c r="G882" s="220"/>
    </row>
    <row r="883" spans="1:7" x14ac:dyDescent="0.2">
      <c r="A883" s="474"/>
      <c r="B883" s="475"/>
      <c r="C883" s="225"/>
      <c r="D883" s="482"/>
      <c r="E883" s="480"/>
      <c r="F883" s="481"/>
      <c r="G883" s="220"/>
    </row>
    <row r="884" spans="1:7" x14ac:dyDescent="0.2">
      <c r="A884" s="474"/>
      <c r="B884" s="475"/>
      <c r="C884" s="225"/>
      <c r="D884" s="482"/>
      <c r="E884" s="480"/>
      <c r="F884" s="484"/>
      <c r="G884" s="220"/>
    </row>
    <row r="885" spans="1:7" x14ac:dyDescent="0.2">
      <c r="A885" s="474"/>
      <c r="B885" s="475"/>
      <c r="C885" s="225"/>
      <c r="D885" s="490"/>
      <c r="E885" s="480"/>
      <c r="F885" s="481"/>
      <c r="G885" s="220"/>
    </row>
    <row r="886" spans="1:7" x14ac:dyDescent="0.2">
      <c r="A886" s="474"/>
      <c r="B886" s="475"/>
      <c r="C886" s="225"/>
      <c r="D886" s="482"/>
      <c r="E886" s="480"/>
      <c r="F886" s="484"/>
      <c r="G886" s="220"/>
    </row>
    <row r="887" spans="1:7" x14ac:dyDescent="0.2">
      <c r="A887" s="474"/>
      <c r="B887" s="475"/>
      <c r="C887" s="225"/>
      <c r="D887" s="1029"/>
      <c r="E887" s="480"/>
      <c r="F887" s="481"/>
      <c r="G887" s="220"/>
    </row>
    <row r="888" spans="1:7" x14ac:dyDescent="0.2">
      <c r="A888" s="474"/>
      <c r="B888" s="475"/>
      <c r="C888" s="225"/>
      <c r="D888" s="482"/>
      <c r="E888" s="480"/>
      <c r="F888" s="481"/>
      <c r="G888" s="220"/>
    </row>
    <row r="889" spans="1:7" x14ac:dyDescent="0.2">
      <c r="A889" s="474"/>
      <c r="B889" s="475"/>
      <c r="C889" s="225"/>
      <c r="D889" s="482"/>
      <c r="E889" s="480"/>
      <c r="F889" s="484"/>
      <c r="G889" s="220"/>
    </row>
    <row r="890" spans="1:7" x14ac:dyDescent="0.2">
      <c r="A890" s="474"/>
      <c r="B890" s="475"/>
      <c r="C890" s="224"/>
      <c r="D890" s="498"/>
      <c r="E890" s="502"/>
      <c r="F890" s="503"/>
      <c r="G890" s="220"/>
    </row>
    <row r="891" spans="1:7" x14ac:dyDescent="0.2">
      <c r="A891" s="474"/>
      <c r="B891" s="475"/>
      <c r="C891" s="225"/>
      <c r="D891" s="504"/>
      <c r="E891" s="480"/>
      <c r="F891" s="484"/>
      <c r="G891" s="220"/>
    </row>
    <row r="892" spans="1:7" x14ac:dyDescent="0.2">
      <c r="A892" s="474"/>
      <c r="B892" s="475"/>
      <c r="C892" s="225"/>
      <c r="D892" s="490"/>
      <c r="E892" s="480"/>
      <c r="F892" s="484"/>
      <c r="G892" s="220"/>
    </row>
    <row r="893" spans="1:7" ht="13.5" thickBot="1" x14ac:dyDescent="0.25">
      <c r="A893" s="505"/>
      <c r="B893" s="506"/>
      <c r="C893" s="507"/>
      <c r="D893" s="507"/>
      <c r="E893" s="506"/>
      <c r="F893" s="508" t="s">
        <v>15</v>
      </c>
      <c r="G893" s="509">
        <f>SUM(G859:G892)</f>
        <v>600000</v>
      </c>
    </row>
    <row r="894" spans="1:7" ht="13.5" thickTop="1" x14ac:dyDescent="0.2">
      <c r="A894" s="1218" t="s">
        <v>4020</v>
      </c>
      <c r="B894" s="1219"/>
      <c r="C894" s="1219"/>
      <c r="D894" s="1219"/>
      <c r="E894" s="1219"/>
      <c r="F894" s="1219"/>
      <c r="G894" s="1220"/>
    </row>
    <row r="895" spans="1:7" ht="13.5" thickBot="1" x14ac:dyDescent="0.25">
      <c r="A895" s="978"/>
      <c r="B895" s="979"/>
      <c r="C895" s="1335" t="s">
        <v>2728</v>
      </c>
      <c r="D895" s="1335"/>
      <c r="E895" s="1335"/>
      <c r="F895" s="1335"/>
      <c r="G895" s="1336"/>
    </row>
    <row r="896" spans="1:7" ht="13.5" thickTop="1" x14ac:dyDescent="0.2">
      <c r="A896" s="1221"/>
      <c r="B896" s="1222"/>
      <c r="C896" s="1222"/>
      <c r="D896" s="515" t="s">
        <v>11</v>
      </c>
      <c r="E896" s="1223" t="s">
        <v>12</v>
      </c>
      <c r="F896" s="1223"/>
      <c r="G896" s="1224"/>
    </row>
    <row r="897" spans="1:7" x14ac:dyDescent="0.2">
      <c r="A897" s="1225" t="s">
        <v>8</v>
      </c>
      <c r="B897" s="1226"/>
      <c r="C897" s="1226"/>
      <c r="D897" s="516"/>
      <c r="E897" s="1227"/>
      <c r="F897" s="1228"/>
      <c r="G897" s="1229"/>
    </row>
    <row r="898" spans="1:7" x14ac:dyDescent="0.2">
      <c r="A898" s="1225" t="s">
        <v>38</v>
      </c>
      <c r="B898" s="1226"/>
      <c r="C898" s="1226"/>
      <c r="D898" s="517" t="s">
        <v>493</v>
      </c>
      <c r="E898" s="1230" t="s">
        <v>142</v>
      </c>
      <c r="F898" s="1230"/>
      <c r="G898" s="1231"/>
    </row>
    <row r="899" spans="1:7" ht="13.5" thickBot="1" x14ac:dyDescent="0.25">
      <c r="A899" s="1276" t="s">
        <v>39</v>
      </c>
      <c r="B899" s="1277"/>
      <c r="C899" s="1277"/>
      <c r="D899" s="518" t="s">
        <v>494</v>
      </c>
      <c r="E899" s="1279" t="s">
        <v>0</v>
      </c>
      <c r="F899" s="1279"/>
      <c r="G899" s="1280"/>
    </row>
    <row r="900" spans="1:7" ht="16.5" x14ac:dyDescent="0.25">
      <c r="A900" s="1152" t="s">
        <v>29</v>
      </c>
      <c r="B900" s="1153"/>
      <c r="C900" s="1153"/>
      <c r="D900" s="1153"/>
      <c r="E900" s="1153"/>
      <c r="F900" s="1153"/>
      <c r="G900" s="1154"/>
    </row>
    <row r="901" spans="1:7" x14ac:dyDescent="0.2">
      <c r="A901" s="1155" t="s">
        <v>48</v>
      </c>
      <c r="B901" s="1156"/>
      <c r="C901" s="1156"/>
      <c r="D901" s="1156"/>
      <c r="E901" s="1156"/>
      <c r="F901" s="1156"/>
      <c r="G901" s="1157"/>
    </row>
    <row r="902" spans="1:7" x14ac:dyDescent="0.2">
      <c r="A902" s="1158" t="s">
        <v>49</v>
      </c>
      <c r="B902" s="1159"/>
      <c r="C902" s="1159"/>
      <c r="D902" s="1159"/>
      <c r="E902" s="1159"/>
      <c r="F902" s="1159"/>
      <c r="G902" s="1160"/>
    </row>
    <row r="903" spans="1:7" x14ac:dyDescent="0.2">
      <c r="A903" s="6"/>
      <c r="B903" s="99"/>
      <c r="C903" s="8"/>
      <c r="D903" s="9"/>
      <c r="E903" s="99"/>
      <c r="F903" s="10"/>
      <c r="G903" s="11" t="s">
        <v>20</v>
      </c>
    </row>
    <row r="904" spans="1:7" x14ac:dyDescent="0.2">
      <c r="A904" s="12" t="s">
        <v>1</v>
      </c>
      <c r="B904" s="13"/>
      <c r="C904" s="14" t="s">
        <v>496</v>
      </c>
      <c r="D904" s="13"/>
      <c r="E904" s="343" t="s">
        <v>2844</v>
      </c>
      <c r="F904" s="98"/>
      <c r="G904" s="344" t="s">
        <v>2767</v>
      </c>
    </row>
    <row r="905" spans="1:7" x14ac:dyDescent="0.2">
      <c r="A905" s="17" t="s">
        <v>8</v>
      </c>
      <c r="B905" s="100"/>
      <c r="C905" s="19"/>
      <c r="D905" s="4"/>
      <c r="E905" s="1145"/>
      <c r="F905" s="1146"/>
      <c r="G905" s="20"/>
    </row>
    <row r="906" spans="1:7" x14ac:dyDescent="0.2">
      <c r="A906" s="21" t="s">
        <v>37</v>
      </c>
      <c r="B906" s="22"/>
      <c r="C906" s="22"/>
      <c r="D906" s="22"/>
      <c r="E906" s="23" t="s">
        <v>46</v>
      </c>
      <c r="F906" s="24"/>
      <c r="G906" s="20" t="s">
        <v>50</v>
      </c>
    </row>
    <row r="907" spans="1:7" x14ac:dyDescent="0.2">
      <c r="A907" s="6"/>
      <c r="B907" s="99"/>
      <c r="C907" s="8"/>
      <c r="D907" s="8"/>
      <c r="E907" s="1147"/>
      <c r="F907" s="1148"/>
      <c r="G907" s="25"/>
    </row>
    <row r="908" spans="1:7" ht="26.25" thickBot="1" x14ac:dyDescent="0.25">
      <c r="A908" s="210" t="s">
        <v>47</v>
      </c>
      <c r="B908" s="28" t="s">
        <v>23</v>
      </c>
      <c r="C908" s="28" t="s">
        <v>34</v>
      </c>
      <c r="D908" s="110" t="s">
        <v>53</v>
      </c>
      <c r="E908" s="114" t="s">
        <v>54</v>
      </c>
      <c r="F908" s="111" t="s">
        <v>55</v>
      </c>
      <c r="G908" s="112" t="s">
        <v>35</v>
      </c>
    </row>
    <row r="909" spans="1:7" ht="13.5" thickTop="1" x14ac:dyDescent="0.2">
      <c r="A909" s="345"/>
      <c r="B909" s="101"/>
      <c r="C909" s="352"/>
      <c r="D909" s="340" t="s">
        <v>433</v>
      </c>
      <c r="E909" s="383"/>
      <c r="F909" s="384"/>
      <c r="G909" s="353" t="s">
        <v>8</v>
      </c>
    </row>
    <row r="910" spans="1:7" x14ac:dyDescent="0.2">
      <c r="A910" s="345">
        <v>1</v>
      </c>
      <c r="B910" s="101"/>
      <c r="C910" s="352" t="s">
        <v>300</v>
      </c>
      <c r="D910" s="351" t="s">
        <v>841</v>
      </c>
      <c r="E910" s="108">
        <v>60</v>
      </c>
      <c r="F910" s="128">
        <v>250</v>
      </c>
      <c r="G910" s="353">
        <f t="shared" ref="G910:G916" si="13">F910*E910</f>
        <v>15000</v>
      </c>
    </row>
    <row r="911" spans="1:7" x14ac:dyDescent="0.2">
      <c r="A911" s="345">
        <v>2</v>
      </c>
      <c r="B911" s="646"/>
      <c r="C911" s="656" t="s">
        <v>300</v>
      </c>
      <c r="D911" s="657" t="s">
        <v>402</v>
      </c>
      <c r="E911" s="745">
        <v>60</v>
      </c>
      <c r="F911" s="659">
        <v>350</v>
      </c>
      <c r="G911" s="353">
        <f t="shared" si="13"/>
        <v>21000</v>
      </c>
    </row>
    <row r="912" spans="1:7" x14ac:dyDescent="0.2">
      <c r="A912" s="345">
        <v>3</v>
      </c>
      <c r="B912" s="101"/>
      <c r="C912" s="352" t="s">
        <v>300</v>
      </c>
      <c r="D912" s="351" t="s">
        <v>845</v>
      </c>
      <c r="E912" s="108">
        <v>60</v>
      </c>
      <c r="F912" s="128">
        <v>250</v>
      </c>
      <c r="G912" s="353">
        <f t="shared" si="13"/>
        <v>15000</v>
      </c>
    </row>
    <row r="913" spans="1:7" x14ac:dyDescent="0.2">
      <c r="A913" s="345"/>
      <c r="B913" s="101"/>
      <c r="C913" s="352"/>
      <c r="D913" s="340" t="s">
        <v>435</v>
      </c>
      <c r="E913" s="108"/>
      <c r="F913" s="128"/>
      <c r="G913" s="353" t="s">
        <v>8</v>
      </c>
    </row>
    <row r="914" spans="1:7" x14ac:dyDescent="0.2">
      <c r="A914" s="345">
        <v>4</v>
      </c>
      <c r="B914" s="101"/>
      <c r="C914" s="352" t="s">
        <v>300</v>
      </c>
      <c r="D914" s="351" t="s">
        <v>881</v>
      </c>
      <c r="E914" s="108">
        <v>60</v>
      </c>
      <c r="F914" s="128">
        <v>250</v>
      </c>
      <c r="G914" s="353">
        <f t="shared" si="13"/>
        <v>15000</v>
      </c>
    </row>
    <row r="915" spans="1:7" x14ac:dyDescent="0.2">
      <c r="A915" s="29">
        <v>5</v>
      </c>
      <c r="B915" s="101"/>
      <c r="C915" s="352" t="s">
        <v>300</v>
      </c>
      <c r="D915" s="657" t="s">
        <v>402</v>
      </c>
      <c r="E915" s="108">
        <v>60</v>
      </c>
      <c r="F915" s="149">
        <v>350</v>
      </c>
      <c r="G915" s="353">
        <f t="shared" si="13"/>
        <v>21000</v>
      </c>
    </row>
    <row r="916" spans="1:7" x14ac:dyDescent="0.2">
      <c r="A916" s="29">
        <v>6</v>
      </c>
      <c r="B916" s="101"/>
      <c r="C916" s="352" t="s">
        <v>300</v>
      </c>
      <c r="D916" s="351" t="s">
        <v>845</v>
      </c>
      <c r="E916" s="108">
        <v>60</v>
      </c>
      <c r="F916" s="128">
        <v>250</v>
      </c>
      <c r="G916" s="353">
        <f t="shared" si="13"/>
        <v>15000</v>
      </c>
    </row>
    <row r="917" spans="1:7" x14ac:dyDescent="0.2">
      <c r="A917" s="29"/>
      <c r="B917" s="105"/>
      <c r="C917" s="352"/>
      <c r="D917" s="351"/>
      <c r="E917" s="108"/>
      <c r="F917" s="128"/>
      <c r="G917" s="353" t="s">
        <v>8</v>
      </c>
    </row>
    <row r="918" spans="1:7" x14ac:dyDescent="0.2">
      <c r="A918" s="29"/>
      <c r="B918" s="105"/>
      <c r="C918" s="352"/>
      <c r="D918" s="351"/>
      <c r="E918" s="108"/>
      <c r="F918" s="149"/>
      <c r="G918" s="35"/>
    </row>
    <row r="919" spans="1:7" x14ac:dyDescent="0.2">
      <c r="A919" s="29"/>
      <c r="B919" s="151"/>
      <c r="C919" s="352"/>
      <c r="D919" s="351"/>
      <c r="E919" s="108"/>
      <c r="F919" s="149"/>
      <c r="G919" s="353"/>
    </row>
    <row r="920" spans="1:7" x14ac:dyDescent="0.2">
      <c r="A920" s="29"/>
      <c r="B920" s="151"/>
      <c r="C920" s="352"/>
      <c r="D920" s="351"/>
      <c r="E920" s="108"/>
      <c r="F920" s="128"/>
      <c r="G920" s="35"/>
    </row>
    <row r="921" spans="1:7" x14ac:dyDescent="0.2">
      <c r="A921" s="29"/>
      <c r="B921" s="101"/>
      <c r="C921" s="352"/>
      <c r="D921" s="351"/>
      <c r="E921" s="108"/>
      <c r="F921" s="149"/>
      <c r="G921" s="35"/>
    </row>
    <row r="922" spans="1:7" x14ac:dyDescent="0.2">
      <c r="A922" s="29"/>
      <c r="B922" s="106"/>
      <c r="C922" s="352"/>
      <c r="D922" s="351"/>
      <c r="E922" s="108"/>
      <c r="F922" s="128"/>
      <c r="G922" s="35"/>
    </row>
    <row r="923" spans="1:7" x14ac:dyDescent="0.2">
      <c r="A923" s="29"/>
      <c r="B923" s="105"/>
      <c r="C923" s="352"/>
      <c r="D923" s="351"/>
      <c r="E923" s="108"/>
      <c r="F923" s="128"/>
      <c r="G923" s="35"/>
    </row>
    <row r="924" spans="1:7" x14ac:dyDescent="0.2">
      <c r="A924" s="29"/>
      <c r="B924" s="107"/>
      <c r="C924" s="352"/>
      <c r="D924" s="351"/>
      <c r="E924" s="108"/>
      <c r="F924" s="384"/>
      <c r="G924" s="353"/>
    </row>
    <row r="925" spans="1:7" x14ac:dyDescent="0.2">
      <c r="A925" s="29"/>
      <c r="B925" s="101"/>
      <c r="C925" s="352"/>
      <c r="D925" s="351"/>
      <c r="E925" s="108"/>
      <c r="F925" s="128"/>
      <c r="G925" s="35"/>
    </row>
    <row r="926" spans="1:7" x14ac:dyDescent="0.2">
      <c r="A926" s="29"/>
      <c r="B926" s="101"/>
      <c r="C926" s="352"/>
      <c r="D926" s="351"/>
      <c r="E926" s="108"/>
      <c r="F926" s="149"/>
      <c r="G926" s="35"/>
    </row>
    <row r="927" spans="1:7" x14ac:dyDescent="0.2">
      <c r="A927" s="29"/>
      <c r="B927" s="106"/>
      <c r="C927" s="352"/>
      <c r="D927" s="351"/>
      <c r="E927" s="108"/>
      <c r="F927" s="128"/>
      <c r="G927" s="35"/>
    </row>
    <row r="928" spans="1:7" x14ac:dyDescent="0.2">
      <c r="A928" s="29"/>
      <c r="B928" s="105"/>
      <c r="C928" s="352"/>
      <c r="D928" s="351"/>
      <c r="E928" s="108"/>
      <c r="F928" s="128"/>
      <c r="G928" s="35"/>
    </row>
    <row r="929" spans="1:7" x14ac:dyDescent="0.2">
      <c r="A929" s="29"/>
      <c r="B929" s="105"/>
      <c r="C929" s="352"/>
      <c r="D929" s="351"/>
      <c r="E929" s="108"/>
      <c r="F929" s="149"/>
      <c r="G929" s="35"/>
    </row>
    <row r="930" spans="1:7" x14ac:dyDescent="0.2">
      <c r="A930" s="29"/>
      <c r="B930" s="101"/>
      <c r="C930" s="352"/>
      <c r="D930" s="351"/>
      <c r="E930" s="104"/>
      <c r="F930" s="149"/>
      <c r="G930" s="353"/>
    </row>
    <row r="931" spans="1:7" x14ac:dyDescent="0.2">
      <c r="A931" s="29"/>
      <c r="B931" s="101"/>
      <c r="C931" s="352"/>
      <c r="D931" s="351"/>
      <c r="E931" s="108"/>
      <c r="F931" s="128"/>
      <c r="G931" s="35"/>
    </row>
    <row r="932" spans="1:7" x14ac:dyDescent="0.2">
      <c r="A932" s="29"/>
      <c r="B932" s="101"/>
      <c r="C932" s="352"/>
      <c r="D932" s="351"/>
      <c r="E932" s="108"/>
      <c r="F932" s="149"/>
      <c r="G932" s="35"/>
    </row>
    <row r="933" spans="1:7" x14ac:dyDescent="0.2">
      <c r="A933" s="29"/>
      <c r="B933" s="101"/>
      <c r="C933" s="352"/>
      <c r="D933" s="351"/>
      <c r="E933" s="108"/>
      <c r="F933" s="128"/>
      <c r="G933" s="35"/>
    </row>
    <row r="934" spans="1:7" x14ac:dyDescent="0.2">
      <c r="A934" s="29"/>
      <c r="B934" s="101"/>
      <c r="C934" s="352"/>
      <c r="D934" s="351"/>
      <c r="E934" s="108"/>
      <c r="F934" s="149"/>
      <c r="G934" s="35"/>
    </row>
    <row r="935" spans="1:7" x14ac:dyDescent="0.2">
      <c r="A935" s="29"/>
      <c r="B935" s="101"/>
      <c r="C935" s="41"/>
      <c r="D935" s="364"/>
      <c r="E935" s="108"/>
      <c r="F935" s="128"/>
      <c r="G935" s="353"/>
    </row>
    <row r="936" spans="1:7" x14ac:dyDescent="0.2">
      <c r="A936" s="29"/>
      <c r="B936" s="101"/>
      <c r="C936" s="352"/>
      <c r="D936" s="351"/>
      <c r="E936" s="108"/>
      <c r="F936" s="149"/>
      <c r="G936" s="35"/>
    </row>
    <row r="937" spans="1:7" x14ac:dyDescent="0.2">
      <c r="A937" s="29"/>
      <c r="B937" s="101"/>
      <c r="C937" s="352"/>
      <c r="D937" s="340"/>
      <c r="E937" s="108"/>
      <c r="F937" s="128"/>
      <c r="G937" s="353"/>
    </row>
    <row r="938" spans="1:7" x14ac:dyDescent="0.2">
      <c r="A938" s="29"/>
      <c r="B938" s="101"/>
      <c r="C938" s="352"/>
      <c r="D938" s="351"/>
      <c r="E938" s="108"/>
      <c r="F938" s="128"/>
      <c r="G938" s="35"/>
    </row>
    <row r="939" spans="1:7" x14ac:dyDescent="0.2">
      <c r="A939" s="29"/>
      <c r="B939" s="101"/>
      <c r="C939" s="352"/>
      <c r="D939" s="351"/>
      <c r="E939" s="108"/>
      <c r="F939" s="149"/>
      <c r="G939" s="35"/>
    </row>
    <row r="940" spans="1:7" x14ac:dyDescent="0.2">
      <c r="A940" s="29"/>
      <c r="B940" s="101"/>
      <c r="C940" s="31"/>
      <c r="D940" s="400"/>
      <c r="E940" s="131"/>
      <c r="F940" s="117"/>
      <c r="G940" s="35"/>
    </row>
    <row r="941" spans="1:7" x14ac:dyDescent="0.2">
      <c r="A941" s="29"/>
      <c r="B941" s="101"/>
      <c r="C941" s="41"/>
      <c r="D941" s="406"/>
      <c r="E941" s="108"/>
      <c r="F941" s="149"/>
      <c r="G941" s="35"/>
    </row>
    <row r="942" spans="1:7" x14ac:dyDescent="0.2">
      <c r="A942" s="29"/>
      <c r="B942" s="101"/>
      <c r="C942" s="41"/>
      <c r="D942" s="364"/>
      <c r="E942" s="108"/>
      <c r="F942" s="149"/>
      <c r="G942" s="35"/>
    </row>
    <row r="943" spans="1:7" ht="13.5" thickBot="1" x14ac:dyDescent="0.25">
      <c r="A943" s="45"/>
      <c r="B943" s="132"/>
      <c r="C943" s="115"/>
      <c r="D943" s="115"/>
      <c r="E943" s="132"/>
      <c r="F943" s="49" t="s">
        <v>15</v>
      </c>
      <c r="G943" s="50">
        <f>SUM(G910:G942)</f>
        <v>102000</v>
      </c>
    </row>
    <row r="944" spans="1:7" ht="13.5" thickTop="1" x14ac:dyDescent="0.2">
      <c r="A944" s="1149" t="s">
        <v>2784</v>
      </c>
      <c r="B944" s="1186"/>
      <c r="C944" s="1186"/>
      <c r="D944" s="1186"/>
      <c r="E944" s="1186"/>
      <c r="F944" s="1186"/>
      <c r="G944" s="1187"/>
    </row>
    <row r="945" spans="1:7" ht="13.5" thickBot="1" x14ac:dyDescent="0.25">
      <c r="A945" s="423"/>
      <c r="B945" s="580"/>
      <c r="C945" s="1285" t="s">
        <v>2785</v>
      </c>
      <c r="D945" s="1285"/>
      <c r="E945" s="1285"/>
      <c r="F945" s="1285"/>
      <c r="G945" s="1286"/>
    </row>
    <row r="946" spans="1:7" ht="13.5" thickTop="1" x14ac:dyDescent="0.2">
      <c r="A946" s="1130"/>
      <c r="B946" s="1131"/>
      <c r="C946" s="1131"/>
      <c r="D946" s="57" t="s">
        <v>11</v>
      </c>
      <c r="E946" s="1132" t="s">
        <v>12</v>
      </c>
      <c r="F946" s="1132"/>
      <c r="G946" s="1133"/>
    </row>
    <row r="947" spans="1:7" x14ac:dyDescent="0.2">
      <c r="A947" s="1161" t="s">
        <v>8</v>
      </c>
      <c r="B947" s="1135"/>
      <c r="C947" s="1135"/>
      <c r="D947" s="39"/>
      <c r="E947" s="1136"/>
      <c r="F947" s="1137"/>
      <c r="G947" s="1138"/>
    </row>
    <row r="948" spans="1:7" x14ac:dyDescent="0.2">
      <c r="A948" s="1134" t="s">
        <v>38</v>
      </c>
      <c r="B948" s="1135"/>
      <c r="C948" s="1135"/>
      <c r="D948" s="58" t="s">
        <v>493</v>
      </c>
      <c r="E948" s="1139" t="s">
        <v>142</v>
      </c>
      <c r="F948" s="1139"/>
      <c r="G948" s="1140"/>
    </row>
    <row r="949" spans="1:7" ht="13.5" thickBot="1" x14ac:dyDescent="0.25">
      <c r="A949" s="1141" t="s">
        <v>39</v>
      </c>
      <c r="B949" s="1142"/>
      <c r="C949" s="1142"/>
      <c r="D949" s="59" t="s">
        <v>494</v>
      </c>
      <c r="E949" s="1143" t="s">
        <v>0</v>
      </c>
      <c r="F949" s="1143"/>
      <c r="G949" s="1144"/>
    </row>
    <row r="950" spans="1:7" ht="16.5" x14ac:dyDescent="0.25">
      <c r="A950" s="1152" t="s">
        <v>29</v>
      </c>
      <c r="B950" s="1153"/>
      <c r="C950" s="1153"/>
      <c r="D950" s="1153"/>
      <c r="E950" s="1153"/>
      <c r="F950" s="1153"/>
      <c r="G950" s="1154"/>
    </row>
    <row r="951" spans="1:7" x14ac:dyDescent="0.2">
      <c r="A951" s="1155" t="s">
        <v>48</v>
      </c>
      <c r="B951" s="1156"/>
      <c r="C951" s="1156"/>
      <c r="D951" s="1156"/>
      <c r="E951" s="1156"/>
      <c r="F951" s="1156"/>
      <c r="G951" s="1157"/>
    </row>
    <row r="952" spans="1:7" x14ac:dyDescent="0.2">
      <c r="A952" s="1158" t="s">
        <v>49</v>
      </c>
      <c r="B952" s="1159"/>
      <c r="C952" s="1159"/>
      <c r="D952" s="1159"/>
      <c r="E952" s="1159"/>
      <c r="F952" s="1159"/>
      <c r="G952" s="1160"/>
    </row>
    <row r="953" spans="1:7" x14ac:dyDescent="0.2">
      <c r="A953" s="6"/>
      <c r="B953" s="99"/>
      <c r="C953" s="8"/>
      <c r="D953" s="9"/>
      <c r="E953" s="99"/>
      <c r="F953" s="10"/>
      <c r="G953" s="11" t="s">
        <v>20</v>
      </c>
    </row>
    <row r="954" spans="1:7" x14ac:dyDescent="0.2">
      <c r="A954" s="12" t="s">
        <v>1</v>
      </c>
      <c r="B954" s="13"/>
      <c r="C954" s="14" t="s">
        <v>496</v>
      </c>
      <c r="D954" s="13"/>
      <c r="E954" s="343" t="s">
        <v>2846</v>
      </c>
      <c r="F954" s="98"/>
      <c r="G954" s="344" t="s">
        <v>2767</v>
      </c>
    </row>
    <row r="955" spans="1:7" x14ac:dyDescent="0.2">
      <c r="A955" s="17" t="s">
        <v>8</v>
      </c>
      <c r="B955" s="100"/>
      <c r="C955" s="19"/>
      <c r="D955" s="4"/>
      <c r="E955" s="1145"/>
      <c r="F955" s="1146"/>
      <c r="G955" s="20"/>
    </row>
    <row r="956" spans="1:7" x14ac:dyDescent="0.2">
      <c r="A956" s="21" t="s">
        <v>37</v>
      </c>
      <c r="B956" s="22"/>
      <c r="C956" s="22"/>
      <c r="D956" s="22"/>
      <c r="E956" s="23" t="s">
        <v>46</v>
      </c>
      <c r="F956" s="24"/>
      <c r="G956" s="20" t="s">
        <v>50</v>
      </c>
    </row>
    <row r="957" spans="1:7" x14ac:dyDescent="0.2">
      <c r="A957" s="6"/>
      <c r="B957" s="99"/>
      <c r="C957" s="8"/>
      <c r="D957" s="8"/>
      <c r="E957" s="1147"/>
      <c r="F957" s="1148"/>
      <c r="G957" s="25"/>
    </row>
    <row r="958" spans="1:7" ht="26.25" thickBot="1" x14ac:dyDescent="0.25">
      <c r="A958" s="210" t="s">
        <v>47</v>
      </c>
      <c r="B958" s="28" t="s">
        <v>23</v>
      </c>
      <c r="C958" s="28" t="s">
        <v>34</v>
      </c>
      <c r="D958" s="110" t="s">
        <v>53</v>
      </c>
      <c r="E958" s="114" t="s">
        <v>54</v>
      </c>
      <c r="F958" s="111" t="s">
        <v>55</v>
      </c>
      <c r="G958" s="112" t="s">
        <v>35</v>
      </c>
    </row>
    <row r="959" spans="1:7" ht="13.5" thickTop="1" x14ac:dyDescent="0.2">
      <c r="A959" s="345"/>
      <c r="B959" s="101"/>
      <c r="C959" s="352"/>
      <c r="D959" s="340" t="s">
        <v>2790</v>
      </c>
      <c r="E959" s="383"/>
      <c r="F959" s="384"/>
      <c r="G959" s="353" t="s">
        <v>8</v>
      </c>
    </row>
    <row r="960" spans="1:7" x14ac:dyDescent="0.2">
      <c r="A960" s="345">
        <v>1</v>
      </c>
      <c r="B960" s="101"/>
      <c r="C960" s="352" t="s">
        <v>300</v>
      </c>
      <c r="D960" s="351" t="s">
        <v>841</v>
      </c>
      <c r="E960" s="108">
        <v>50</v>
      </c>
      <c r="F960" s="128">
        <v>250</v>
      </c>
      <c r="G960" s="353">
        <f t="shared" ref="G960:G961" si="14">F960*E960</f>
        <v>12500</v>
      </c>
    </row>
    <row r="961" spans="1:7" x14ac:dyDescent="0.2">
      <c r="A961" s="345">
        <v>2</v>
      </c>
      <c r="B961" s="646"/>
      <c r="C961" s="656" t="s">
        <v>300</v>
      </c>
      <c r="D961" s="657" t="s">
        <v>402</v>
      </c>
      <c r="E961" s="745">
        <v>50</v>
      </c>
      <c r="F961" s="659">
        <v>350</v>
      </c>
      <c r="G961" s="353">
        <f t="shared" si="14"/>
        <v>17500</v>
      </c>
    </row>
    <row r="962" spans="1:7" x14ac:dyDescent="0.2">
      <c r="A962" s="345"/>
      <c r="B962" s="101"/>
      <c r="C962" s="352"/>
      <c r="D962" s="340" t="s">
        <v>2791</v>
      </c>
      <c r="E962" s="108"/>
      <c r="F962" s="128"/>
      <c r="G962" s="353" t="s">
        <v>8</v>
      </c>
    </row>
    <row r="963" spans="1:7" x14ac:dyDescent="0.2">
      <c r="A963" s="345">
        <v>3</v>
      </c>
      <c r="B963" s="101"/>
      <c r="C963" s="352" t="s">
        <v>300</v>
      </c>
      <c r="D963" s="351" t="s">
        <v>809</v>
      </c>
      <c r="E963" s="108">
        <v>50</v>
      </c>
      <c r="F963" s="128">
        <v>250</v>
      </c>
      <c r="G963" s="353">
        <f t="shared" ref="G963:G964" si="15">F963*E963</f>
        <v>12500</v>
      </c>
    </row>
    <row r="964" spans="1:7" x14ac:dyDescent="0.2">
      <c r="A964" s="29">
        <v>4</v>
      </c>
      <c r="B964" s="101"/>
      <c r="C964" s="352" t="s">
        <v>300</v>
      </c>
      <c r="D964" s="657" t="s">
        <v>402</v>
      </c>
      <c r="E964" s="108">
        <v>50</v>
      </c>
      <c r="F964" s="149">
        <v>350</v>
      </c>
      <c r="G964" s="353">
        <f t="shared" si="15"/>
        <v>17500</v>
      </c>
    </row>
    <row r="965" spans="1:7" x14ac:dyDescent="0.2">
      <c r="A965" s="29"/>
      <c r="B965" s="101"/>
      <c r="C965" s="352"/>
      <c r="D965" s="351"/>
      <c r="E965" s="108"/>
      <c r="F965" s="128"/>
      <c r="G965" s="353"/>
    </row>
    <row r="966" spans="1:7" x14ac:dyDescent="0.2">
      <c r="A966" s="29"/>
      <c r="B966" s="105"/>
      <c r="C966" s="352"/>
      <c r="D966" s="351"/>
      <c r="E966" s="108"/>
      <c r="F966" s="128"/>
      <c r="G966" s="353" t="s">
        <v>8</v>
      </c>
    </row>
    <row r="967" spans="1:7" x14ac:dyDescent="0.2">
      <c r="A967" s="29"/>
      <c r="B967" s="105"/>
      <c r="C967" s="352"/>
      <c r="D967" s="351"/>
      <c r="E967" s="108"/>
      <c r="F967" s="149"/>
      <c r="G967" s="35"/>
    </row>
    <row r="968" spans="1:7" x14ac:dyDescent="0.2">
      <c r="A968" s="29"/>
      <c r="B968" s="793"/>
      <c r="C968" s="656"/>
      <c r="D968" s="657"/>
      <c r="E968" s="745"/>
      <c r="F968" s="746"/>
      <c r="G968" s="35"/>
    </row>
    <row r="969" spans="1:7" x14ac:dyDescent="0.2">
      <c r="A969" s="29"/>
      <c r="B969" s="151"/>
      <c r="C969" s="352"/>
      <c r="D969" s="351"/>
      <c r="E969" s="108"/>
      <c r="F969" s="149"/>
      <c r="G969" s="353"/>
    </row>
    <row r="970" spans="1:7" x14ac:dyDescent="0.2">
      <c r="A970" s="29"/>
      <c r="B970" s="151"/>
      <c r="C970" s="352"/>
      <c r="D970" s="351"/>
      <c r="E970" s="108"/>
      <c r="F970" s="128"/>
      <c r="G970" s="35"/>
    </row>
    <row r="971" spans="1:7" x14ac:dyDescent="0.2">
      <c r="A971" s="29"/>
      <c r="B971" s="101"/>
      <c r="C971" s="352"/>
      <c r="D971" s="351"/>
      <c r="E971" s="108"/>
      <c r="F971" s="149"/>
      <c r="G971" s="35"/>
    </row>
    <row r="972" spans="1:7" x14ac:dyDescent="0.2">
      <c r="A972" s="29"/>
      <c r="B972" s="106"/>
      <c r="C972" s="352"/>
      <c r="D972" s="351"/>
      <c r="E972" s="108"/>
      <c r="F972" s="128"/>
      <c r="G972" s="35"/>
    </row>
    <row r="973" spans="1:7" x14ac:dyDescent="0.2">
      <c r="A973" s="29"/>
      <c r="B973" s="105"/>
      <c r="C973" s="352"/>
      <c r="D973" s="351"/>
      <c r="E973" s="108"/>
      <c r="F973" s="128"/>
      <c r="G973" s="35"/>
    </row>
    <row r="974" spans="1:7" x14ac:dyDescent="0.2">
      <c r="A974" s="29"/>
      <c r="B974" s="107"/>
      <c r="C974" s="352"/>
      <c r="D974" s="351"/>
      <c r="E974" s="108"/>
      <c r="F974" s="384"/>
      <c r="G974" s="353"/>
    </row>
    <row r="975" spans="1:7" x14ac:dyDescent="0.2">
      <c r="A975" s="29"/>
      <c r="B975" s="101"/>
      <c r="C975" s="352"/>
      <c r="D975" s="351"/>
      <c r="E975" s="108"/>
      <c r="F975" s="128"/>
      <c r="G975" s="35"/>
    </row>
    <row r="976" spans="1:7" x14ac:dyDescent="0.2">
      <c r="A976" s="29"/>
      <c r="B976" s="101"/>
      <c r="C976" s="352"/>
      <c r="D976" s="351"/>
      <c r="E976" s="108"/>
      <c r="F976" s="149"/>
      <c r="G976" s="35"/>
    </row>
    <row r="977" spans="1:7" x14ac:dyDescent="0.2">
      <c r="A977" s="29"/>
      <c r="B977" s="106"/>
      <c r="C977" s="352"/>
      <c r="D977" s="351"/>
      <c r="E977" s="108"/>
      <c r="F977" s="128"/>
      <c r="G977" s="35"/>
    </row>
    <row r="978" spans="1:7" x14ac:dyDescent="0.2">
      <c r="A978" s="29"/>
      <c r="B978" s="105"/>
      <c r="C978" s="352"/>
      <c r="D978" s="351"/>
      <c r="E978" s="108"/>
      <c r="F978" s="128"/>
      <c r="G978" s="35"/>
    </row>
    <row r="979" spans="1:7" x14ac:dyDescent="0.2">
      <c r="A979" s="29"/>
      <c r="B979" s="105"/>
      <c r="C979" s="352"/>
      <c r="D979" s="351"/>
      <c r="E979" s="108"/>
      <c r="F979" s="149"/>
      <c r="G979" s="35"/>
    </row>
    <row r="980" spans="1:7" x14ac:dyDescent="0.2">
      <c r="A980" s="29"/>
      <c r="B980" s="101"/>
      <c r="C980" s="352"/>
      <c r="D980" s="351"/>
      <c r="E980" s="104"/>
      <c r="F980" s="149"/>
      <c r="G980" s="353"/>
    </row>
    <row r="981" spans="1:7" x14ac:dyDescent="0.2">
      <c r="A981" s="29"/>
      <c r="B981" s="101"/>
      <c r="C981" s="352"/>
      <c r="D981" s="351"/>
      <c r="E981" s="108"/>
      <c r="F981" s="128"/>
      <c r="G981" s="35"/>
    </row>
    <row r="982" spans="1:7" x14ac:dyDescent="0.2">
      <c r="A982" s="29"/>
      <c r="B982" s="101"/>
      <c r="C982" s="352"/>
      <c r="D982" s="351"/>
      <c r="E982" s="108"/>
      <c r="F982" s="149"/>
      <c r="G982" s="35"/>
    </row>
    <row r="983" spans="1:7" x14ac:dyDescent="0.2">
      <c r="A983" s="29"/>
      <c r="B983" s="101"/>
      <c r="C983" s="352"/>
      <c r="D983" s="351"/>
      <c r="E983" s="108"/>
      <c r="F983" s="128"/>
      <c r="G983" s="35"/>
    </row>
    <row r="984" spans="1:7" x14ac:dyDescent="0.2">
      <c r="A984" s="29"/>
      <c r="B984" s="101"/>
      <c r="C984" s="352"/>
      <c r="D984" s="351"/>
      <c r="E984" s="108"/>
      <c r="F984" s="149"/>
      <c r="G984" s="35"/>
    </row>
    <row r="985" spans="1:7" x14ac:dyDescent="0.2">
      <c r="A985" s="29"/>
      <c r="B985" s="101"/>
      <c r="C985" s="41"/>
      <c r="D985" s="364"/>
      <c r="E985" s="108"/>
      <c r="F985" s="128"/>
      <c r="G985" s="353"/>
    </row>
    <row r="986" spans="1:7" x14ac:dyDescent="0.2">
      <c r="A986" s="29"/>
      <c r="B986" s="101"/>
      <c r="C986" s="352"/>
      <c r="D986" s="351"/>
      <c r="E986" s="108"/>
      <c r="F986" s="149"/>
      <c r="G986" s="35"/>
    </row>
    <row r="987" spans="1:7" x14ac:dyDescent="0.2">
      <c r="A987" s="29"/>
      <c r="B987" s="101"/>
      <c r="C987" s="352"/>
      <c r="D987" s="340"/>
      <c r="E987" s="108"/>
      <c r="F987" s="128"/>
      <c r="G987" s="353"/>
    </row>
    <row r="988" spans="1:7" x14ac:dyDescent="0.2">
      <c r="A988" s="29"/>
      <c r="B988" s="101"/>
      <c r="C988" s="352"/>
      <c r="D988" s="351"/>
      <c r="E988" s="108"/>
      <c r="F988" s="128"/>
      <c r="G988" s="35"/>
    </row>
    <row r="989" spans="1:7" x14ac:dyDescent="0.2">
      <c r="A989" s="29"/>
      <c r="B989" s="101"/>
      <c r="C989" s="352"/>
      <c r="D989" s="351"/>
      <c r="E989" s="108"/>
      <c r="F989" s="149"/>
      <c r="G989" s="35"/>
    </row>
    <row r="990" spans="1:7" x14ac:dyDescent="0.2">
      <c r="A990" s="29"/>
      <c r="B990" s="101"/>
      <c r="C990" s="31"/>
      <c r="D990" s="400"/>
      <c r="E990" s="131"/>
      <c r="F990" s="117"/>
      <c r="G990" s="35"/>
    </row>
    <row r="991" spans="1:7" x14ac:dyDescent="0.2">
      <c r="A991" s="29"/>
      <c r="B991" s="101"/>
      <c r="C991" s="41"/>
      <c r="D991" s="406"/>
      <c r="E991" s="108"/>
      <c r="F991" s="149"/>
      <c r="G991" s="35"/>
    </row>
    <row r="992" spans="1:7" x14ac:dyDescent="0.2">
      <c r="A992" s="29"/>
      <c r="B992" s="101"/>
      <c r="C992" s="41"/>
      <c r="D992" s="364"/>
      <c r="E992" s="108"/>
      <c r="F992" s="149"/>
      <c r="G992" s="35"/>
    </row>
    <row r="993" spans="1:7" ht="13.5" thickBot="1" x14ac:dyDescent="0.25">
      <c r="A993" s="45"/>
      <c r="B993" s="132"/>
      <c r="C993" s="115"/>
      <c r="D993" s="115"/>
      <c r="E993" s="132"/>
      <c r="F993" s="49" t="s">
        <v>15</v>
      </c>
      <c r="G993" s="50">
        <f>SUM(G960:G992)</f>
        <v>60000</v>
      </c>
    </row>
    <row r="994" spans="1:7" ht="13.5" thickTop="1" x14ac:dyDescent="0.2">
      <c r="A994" s="1149" t="s">
        <v>2792</v>
      </c>
      <c r="B994" s="1150"/>
      <c r="C994" s="1150"/>
      <c r="D994" s="1150"/>
      <c r="E994" s="1150"/>
      <c r="F994" s="1150"/>
      <c r="G994" s="1151"/>
    </row>
    <row r="995" spans="1:7" ht="13.5" thickBot="1" x14ac:dyDescent="0.25">
      <c r="A995" s="52"/>
      <c r="B995" s="103"/>
      <c r="C995" s="355" t="s">
        <v>2793</v>
      </c>
      <c r="D995" s="54"/>
      <c r="E995" s="103"/>
      <c r="F995" s="55"/>
      <c r="G995" s="56"/>
    </row>
    <row r="996" spans="1:7" ht="13.5" thickTop="1" x14ac:dyDescent="0.2">
      <c r="A996" s="1130"/>
      <c r="B996" s="1131"/>
      <c r="C996" s="1131"/>
      <c r="D996" s="57" t="s">
        <v>11</v>
      </c>
      <c r="E996" s="1132" t="s">
        <v>12</v>
      </c>
      <c r="F996" s="1132"/>
      <c r="G996" s="1133"/>
    </row>
    <row r="997" spans="1:7" x14ac:dyDescent="0.2">
      <c r="A997" s="1161" t="s">
        <v>8</v>
      </c>
      <c r="B997" s="1135"/>
      <c r="C997" s="1135"/>
      <c r="D997" s="39"/>
      <c r="E997" s="1136"/>
      <c r="F997" s="1137"/>
      <c r="G997" s="1138"/>
    </row>
    <row r="998" spans="1:7" x14ac:dyDescent="0.2">
      <c r="A998" s="1134" t="s">
        <v>38</v>
      </c>
      <c r="B998" s="1135"/>
      <c r="C998" s="1135"/>
      <c r="D998" s="58" t="s">
        <v>493</v>
      </c>
      <c r="E998" s="1139" t="s">
        <v>142</v>
      </c>
      <c r="F998" s="1139"/>
      <c r="G998" s="1140"/>
    </row>
    <row r="999" spans="1:7" ht="13.5" thickBot="1" x14ac:dyDescent="0.25">
      <c r="A999" s="1141" t="s">
        <v>39</v>
      </c>
      <c r="B999" s="1142"/>
      <c r="C999" s="1142"/>
      <c r="D999" s="59" t="s">
        <v>494</v>
      </c>
      <c r="E999" s="1143" t="s">
        <v>0</v>
      </c>
      <c r="F999" s="1143"/>
      <c r="G999" s="1144"/>
    </row>
    <row r="1000" spans="1:7" ht="16.5" x14ac:dyDescent="0.25">
      <c r="A1000" s="1152" t="s">
        <v>29</v>
      </c>
      <c r="B1000" s="1153"/>
      <c r="C1000" s="1153"/>
      <c r="D1000" s="1153"/>
      <c r="E1000" s="1153"/>
      <c r="F1000" s="1153"/>
      <c r="G1000" s="1154"/>
    </row>
    <row r="1001" spans="1:7" x14ac:dyDescent="0.2">
      <c r="A1001" s="1155" t="s">
        <v>48</v>
      </c>
      <c r="B1001" s="1156"/>
      <c r="C1001" s="1156"/>
      <c r="D1001" s="1156"/>
      <c r="E1001" s="1156"/>
      <c r="F1001" s="1156"/>
      <c r="G1001" s="1157"/>
    </row>
    <row r="1002" spans="1:7" x14ac:dyDescent="0.2">
      <c r="A1002" s="1158" t="s">
        <v>49</v>
      </c>
      <c r="B1002" s="1159"/>
      <c r="C1002" s="1159"/>
      <c r="D1002" s="1159"/>
      <c r="E1002" s="1159"/>
      <c r="F1002" s="1159"/>
      <c r="G1002" s="1160"/>
    </row>
    <row r="1003" spans="1:7" x14ac:dyDescent="0.2">
      <c r="A1003" s="6"/>
      <c r="B1003" s="99"/>
      <c r="C1003" s="8"/>
      <c r="D1003" s="9"/>
      <c r="E1003" s="99"/>
      <c r="F1003" s="10"/>
      <c r="G1003" s="11" t="s">
        <v>20</v>
      </c>
    </row>
    <row r="1004" spans="1:7" x14ac:dyDescent="0.2">
      <c r="A1004" s="12" t="s">
        <v>1</v>
      </c>
      <c r="B1004" s="13"/>
      <c r="C1004" s="14" t="s">
        <v>496</v>
      </c>
      <c r="D1004" s="13"/>
      <c r="E1004" s="343" t="s">
        <v>2849</v>
      </c>
      <c r="F1004" s="98"/>
      <c r="G1004" s="344" t="s">
        <v>2767</v>
      </c>
    </row>
    <row r="1005" spans="1:7" x14ac:dyDescent="0.2">
      <c r="A1005" s="17" t="s">
        <v>8</v>
      </c>
      <c r="B1005" s="100"/>
      <c r="C1005" s="19"/>
      <c r="D1005" s="4"/>
      <c r="E1005" s="1145"/>
      <c r="F1005" s="1146"/>
      <c r="G1005" s="20"/>
    </row>
    <row r="1006" spans="1:7" x14ac:dyDescent="0.2">
      <c r="A1006" s="21" t="s">
        <v>37</v>
      </c>
      <c r="B1006" s="22"/>
      <c r="C1006" s="22"/>
      <c r="D1006" s="22"/>
      <c r="E1006" s="23" t="s">
        <v>46</v>
      </c>
      <c r="F1006" s="24"/>
      <c r="G1006" s="20" t="s">
        <v>50</v>
      </c>
    </row>
    <row r="1007" spans="1:7" x14ac:dyDescent="0.2">
      <c r="A1007" s="6"/>
      <c r="B1007" s="99"/>
      <c r="C1007" s="8"/>
      <c r="D1007" s="8"/>
      <c r="E1007" s="1147"/>
      <c r="F1007" s="1148"/>
      <c r="G1007" s="25"/>
    </row>
    <row r="1008" spans="1:7" ht="26.25" thickBot="1" x14ac:dyDescent="0.25">
      <c r="A1008" s="210" t="s">
        <v>47</v>
      </c>
      <c r="B1008" s="28" t="s">
        <v>23</v>
      </c>
      <c r="C1008" s="28" t="s">
        <v>34</v>
      </c>
      <c r="D1008" s="110" t="s">
        <v>53</v>
      </c>
      <c r="E1008" s="114" t="s">
        <v>54</v>
      </c>
      <c r="F1008" s="111" t="s">
        <v>55</v>
      </c>
      <c r="G1008" s="112" t="s">
        <v>35</v>
      </c>
    </row>
    <row r="1009" spans="1:7" ht="13.5" thickTop="1" x14ac:dyDescent="0.2">
      <c r="A1009" s="345">
        <v>1</v>
      </c>
      <c r="B1009" s="101"/>
      <c r="C1009" s="352" t="s">
        <v>300</v>
      </c>
      <c r="D1009" s="351" t="s">
        <v>841</v>
      </c>
      <c r="E1009" s="108">
        <v>85</v>
      </c>
      <c r="F1009" s="128">
        <v>250</v>
      </c>
      <c r="G1009" s="353">
        <f t="shared" ref="G1009:G1011" si="16">F1009*E1009</f>
        <v>21250</v>
      </c>
    </row>
    <row r="1010" spans="1:7" x14ac:dyDescent="0.2">
      <c r="A1010" s="345">
        <v>2</v>
      </c>
      <c r="B1010" s="646"/>
      <c r="C1010" s="656" t="s">
        <v>300</v>
      </c>
      <c r="D1010" s="657" t="s">
        <v>2797</v>
      </c>
      <c r="E1010" s="745">
        <v>85</v>
      </c>
      <c r="F1010" s="659">
        <v>500</v>
      </c>
      <c r="G1010" s="353">
        <f t="shared" si="16"/>
        <v>42500</v>
      </c>
    </row>
    <row r="1011" spans="1:7" x14ac:dyDescent="0.2">
      <c r="A1011" s="345">
        <v>3</v>
      </c>
      <c r="B1011" s="101"/>
      <c r="C1011" s="352" t="s">
        <v>300</v>
      </c>
      <c r="D1011" s="351" t="s">
        <v>845</v>
      </c>
      <c r="E1011" s="108">
        <v>85</v>
      </c>
      <c r="F1011" s="128">
        <v>250</v>
      </c>
      <c r="G1011" s="353">
        <f t="shared" si="16"/>
        <v>21250</v>
      </c>
    </row>
    <row r="1012" spans="1:7" x14ac:dyDescent="0.2">
      <c r="A1012" s="345"/>
      <c r="B1012" s="101"/>
      <c r="C1012" s="352"/>
      <c r="D1012" s="351"/>
      <c r="E1012" s="108"/>
      <c r="F1012" s="128"/>
      <c r="G1012" s="353"/>
    </row>
    <row r="1013" spans="1:7" x14ac:dyDescent="0.2">
      <c r="A1013" s="29"/>
      <c r="B1013" s="101"/>
      <c r="C1013" s="352"/>
      <c r="D1013" s="657"/>
      <c r="E1013" s="108"/>
      <c r="F1013" s="149"/>
      <c r="G1013" s="353"/>
    </row>
    <row r="1014" spans="1:7" x14ac:dyDescent="0.2">
      <c r="A1014" s="29"/>
      <c r="B1014" s="101"/>
      <c r="C1014" s="352"/>
      <c r="D1014" s="351"/>
      <c r="E1014" s="108"/>
      <c r="F1014" s="128"/>
      <c r="G1014" s="353"/>
    </row>
    <row r="1015" spans="1:7" x14ac:dyDescent="0.2">
      <c r="A1015" s="29"/>
      <c r="B1015" s="646"/>
      <c r="C1015" s="656"/>
      <c r="D1015" s="657"/>
      <c r="E1015" s="745"/>
      <c r="F1015" s="659"/>
      <c r="G1015" s="353"/>
    </row>
    <row r="1016" spans="1:7" x14ac:dyDescent="0.2">
      <c r="A1016" s="29"/>
      <c r="B1016" s="105"/>
      <c r="C1016" s="352"/>
      <c r="D1016" s="351"/>
      <c r="E1016" s="108"/>
      <c r="F1016" s="128"/>
      <c r="G1016" s="353" t="s">
        <v>8</v>
      </c>
    </row>
    <row r="1017" spans="1:7" x14ac:dyDescent="0.2">
      <c r="A1017" s="29"/>
      <c r="B1017" s="105"/>
      <c r="C1017" s="352"/>
      <c r="D1017" s="351"/>
      <c r="E1017" s="108"/>
      <c r="F1017" s="149"/>
      <c r="G1017" s="35"/>
    </row>
    <row r="1018" spans="1:7" x14ac:dyDescent="0.2">
      <c r="A1018" s="29"/>
      <c r="B1018" s="793"/>
      <c r="C1018" s="656"/>
      <c r="D1018" s="657"/>
      <c r="E1018" s="745"/>
      <c r="F1018" s="746"/>
      <c r="G1018" s="35"/>
    </row>
    <row r="1019" spans="1:7" x14ac:dyDescent="0.2">
      <c r="A1019" s="29"/>
      <c r="B1019" s="151"/>
      <c r="C1019" s="352"/>
      <c r="D1019" s="351"/>
      <c r="E1019" s="108"/>
      <c r="F1019" s="149"/>
      <c r="G1019" s="353"/>
    </row>
    <row r="1020" spans="1:7" x14ac:dyDescent="0.2">
      <c r="A1020" s="29"/>
      <c r="B1020" s="151"/>
      <c r="C1020" s="352"/>
      <c r="D1020" s="351"/>
      <c r="E1020" s="108"/>
      <c r="F1020" s="128"/>
      <c r="G1020" s="35"/>
    </row>
    <row r="1021" spans="1:7" x14ac:dyDescent="0.2">
      <c r="A1021" s="29"/>
      <c r="B1021" s="101"/>
      <c r="C1021" s="352"/>
      <c r="D1021" s="351"/>
      <c r="E1021" s="108"/>
      <c r="F1021" s="149"/>
      <c r="G1021" s="35"/>
    </row>
    <row r="1022" spans="1:7" x14ac:dyDescent="0.2">
      <c r="A1022" s="29"/>
      <c r="B1022" s="106"/>
      <c r="C1022" s="352"/>
      <c r="D1022" s="351"/>
      <c r="E1022" s="108"/>
      <c r="F1022" s="128"/>
      <c r="G1022" s="35"/>
    </row>
    <row r="1023" spans="1:7" x14ac:dyDescent="0.2">
      <c r="A1023" s="29"/>
      <c r="B1023" s="105"/>
      <c r="C1023" s="352"/>
      <c r="D1023" s="351"/>
      <c r="E1023" s="108"/>
      <c r="F1023" s="128"/>
      <c r="G1023" s="35"/>
    </row>
    <row r="1024" spans="1:7" x14ac:dyDescent="0.2">
      <c r="A1024" s="29"/>
      <c r="B1024" s="107"/>
      <c r="C1024" s="352"/>
      <c r="D1024" s="351"/>
      <c r="E1024" s="108"/>
      <c r="F1024" s="384"/>
      <c r="G1024" s="353"/>
    </row>
    <row r="1025" spans="1:11" x14ac:dyDescent="0.2">
      <c r="A1025" s="29"/>
      <c r="B1025" s="101"/>
      <c r="C1025" s="352"/>
      <c r="D1025" s="351"/>
      <c r="E1025" s="108"/>
      <c r="F1025" s="128"/>
      <c r="G1025" s="35"/>
    </row>
    <row r="1026" spans="1:11" x14ac:dyDescent="0.2">
      <c r="A1026" s="29"/>
      <c r="B1026" s="101"/>
      <c r="C1026" s="352"/>
      <c r="D1026" s="351"/>
      <c r="E1026" s="108"/>
      <c r="F1026" s="149"/>
      <c r="G1026" s="35"/>
      <c r="K1026" s="411" t="s">
        <v>151</v>
      </c>
    </row>
    <row r="1027" spans="1:11" x14ac:dyDescent="0.2">
      <c r="A1027" s="29"/>
      <c r="B1027" s="106"/>
      <c r="C1027" s="352"/>
      <c r="D1027" s="351"/>
      <c r="E1027" s="108"/>
      <c r="F1027" s="128"/>
      <c r="G1027" s="35"/>
    </row>
    <row r="1028" spans="1:11" x14ac:dyDescent="0.2">
      <c r="A1028" s="29"/>
      <c r="B1028" s="105"/>
      <c r="C1028" s="352"/>
      <c r="D1028" s="351"/>
      <c r="E1028" s="108"/>
      <c r="F1028" s="128"/>
      <c r="G1028" s="35"/>
    </row>
    <row r="1029" spans="1:11" x14ac:dyDescent="0.2">
      <c r="A1029" s="29"/>
      <c r="B1029" s="105"/>
      <c r="C1029" s="352"/>
      <c r="D1029" s="351"/>
      <c r="E1029" s="108"/>
      <c r="F1029" s="149"/>
      <c r="G1029" s="35"/>
    </row>
    <row r="1030" spans="1:11" x14ac:dyDescent="0.2">
      <c r="A1030" s="29"/>
      <c r="B1030" s="101"/>
      <c r="C1030" s="352"/>
      <c r="D1030" s="351"/>
      <c r="E1030" s="104"/>
      <c r="F1030" s="149"/>
      <c r="G1030" s="353"/>
    </row>
    <row r="1031" spans="1:11" x14ac:dyDescent="0.2">
      <c r="A1031" s="29"/>
      <c r="B1031" s="101"/>
      <c r="C1031" s="352"/>
      <c r="D1031" s="351"/>
      <c r="E1031" s="108"/>
      <c r="F1031" s="128"/>
      <c r="G1031" s="35"/>
    </row>
    <row r="1032" spans="1:11" x14ac:dyDescent="0.2">
      <c r="A1032" s="29"/>
      <c r="B1032" s="101"/>
      <c r="C1032" s="352"/>
      <c r="D1032" s="351"/>
      <c r="E1032" s="108"/>
      <c r="F1032" s="149"/>
      <c r="G1032" s="35"/>
    </row>
    <row r="1033" spans="1:11" x14ac:dyDescent="0.2">
      <c r="A1033" s="29"/>
      <c r="B1033" s="101"/>
      <c r="C1033" s="352"/>
      <c r="D1033" s="351"/>
      <c r="E1033" s="108"/>
      <c r="F1033" s="128"/>
      <c r="G1033" s="35"/>
    </row>
    <row r="1034" spans="1:11" x14ac:dyDescent="0.2">
      <c r="A1034" s="29"/>
      <c r="B1034" s="101"/>
      <c r="C1034" s="352"/>
      <c r="D1034" s="351"/>
      <c r="E1034" s="108"/>
      <c r="F1034" s="149"/>
      <c r="G1034" s="35"/>
    </row>
    <row r="1035" spans="1:11" x14ac:dyDescent="0.2">
      <c r="A1035" s="29"/>
      <c r="B1035" s="101"/>
      <c r="C1035" s="41"/>
      <c r="D1035" s="364"/>
      <c r="E1035" s="108"/>
      <c r="F1035" s="128"/>
      <c r="G1035" s="353"/>
    </row>
    <row r="1036" spans="1:11" x14ac:dyDescent="0.2">
      <c r="A1036" s="29"/>
      <c r="B1036" s="101"/>
      <c r="C1036" s="352"/>
      <c r="D1036" s="351"/>
      <c r="E1036" s="108"/>
      <c r="F1036" s="149"/>
      <c r="G1036" s="35"/>
    </row>
    <row r="1037" spans="1:11" x14ac:dyDescent="0.2">
      <c r="A1037" s="29"/>
      <c r="B1037" s="101"/>
      <c r="C1037" s="352"/>
      <c r="D1037" s="340"/>
      <c r="E1037" s="108"/>
      <c r="F1037" s="128"/>
      <c r="G1037" s="353"/>
    </row>
    <row r="1038" spans="1:11" x14ac:dyDescent="0.2">
      <c r="A1038" s="29"/>
      <c r="B1038" s="101"/>
      <c r="C1038" s="352"/>
      <c r="D1038" s="351"/>
      <c r="E1038" s="108"/>
      <c r="F1038" s="128"/>
      <c r="G1038" s="35"/>
    </row>
    <row r="1039" spans="1:11" x14ac:dyDescent="0.2">
      <c r="A1039" s="29"/>
      <c r="B1039" s="101"/>
      <c r="C1039" s="352"/>
      <c r="D1039" s="351"/>
      <c r="E1039" s="108"/>
      <c r="F1039" s="149"/>
      <c r="G1039" s="35"/>
    </row>
    <row r="1040" spans="1:11" x14ac:dyDescent="0.2">
      <c r="A1040" s="29"/>
      <c r="B1040" s="101"/>
      <c r="C1040" s="31"/>
      <c r="D1040" s="400"/>
      <c r="E1040" s="131"/>
      <c r="F1040" s="117"/>
      <c r="G1040" s="35"/>
    </row>
    <row r="1041" spans="1:7" x14ac:dyDescent="0.2">
      <c r="A1041" s="29"/>
      <c r="B1041" s="101"/>
      <c r="C1041" s="41"/>
      <c r="D1041" s="406"/>
      <c r="E1041" s="108"/>
      <c r="F1041" s="149"/>
      <c r="G1041" s="35"/>
    </row>
    <row r="1042" spans="1:7" x14ac:dyDescent="0.2">
      <c r="A1042" s="29"/>
      <c r="B1042" s="101"/>
      <c r="C1042" s="41"/>
      <c r="D1042" s="364"/>
      <c r="E1042" s="108"/>
      <c r="F1042" s="149"/>
      <c r="G1042" s="35"/>
    </row>
    <row r="1043" spans="1:7" ht="13.5" thickBot="1" x14ac:dyDescent="0.25">
      <c r="A1043" s="45"/>
      <c r="B1043" s="132"/>
      <c r="C1043" s="115"/>
      <c r="D1043" s="115"/>
      <c r="E1043" s="132"/>
      <c r="F1043" s="49" t="s">
        <v>15</v>
      </c>
      <c r="G1043" s="50">
        <f>SUM(G1009:G1042)</f>
        <v>85000</v>
      </c>
    </row>
    <row r="1044" spans="1:7" ht="13.5" thickTop="1" x14ac:dyDescent="0.2">
      <c r="A1044" s="1149" t="s">
        <v>2798</v>
      </c>
      <c r="B1044" s="1150"/>
      <c r="C1044" s="1150"/>
      <c r="D1044" s="1150"/>
      <c r="E1044" s="1150"/>
      <c r="F1044" s="1150"/>
      <c r="G1044" s="1151"/>
    </row>
    <row r="1045" spans="1:7" ht="13.5" thickBot="1" x14ac:dyDescent="0.25">
      <c r="A1045" s="52"/>
      <c r="B1045" s="103"/>
      <c r="C1045" s="355" t="s">
        <v>2799</v>
      </c>
      <c r="D1045" s="54"/>
      <c r="E1045" s="103"/>
      <c r="F1045" s="55"/>
      <c r="G1045" s="56"/>
    </row>
    <row r="1046" spans="1:7" ht="13.5" thickTop="1" x14ac:dyDescent="0.2">
      <c r="A1046" s="1130"/>
      <c r="B1046" s="1131"/>
      <c r="C1046" s="1131"/>
      <c r="D1046" s="57" t="s">
        <v>11</v>
      </c>
      <c r="E1046" s="1132" t="s">
        <v>12</v>
      </c>
      <c r="F1046" s="1132"/>
      <c r="G1046" s="1133"/>
    </row>
    <row r="1047" spans="1:7" x14ac:dyDescent="0.2">
      <c r="A1047" s="1161" t="s">
        <v>8</v>
      </c>
      <c r="B1047" s="1135"/>
      <c r="C1047" s="1135"/>
      <c r="D1047" s="39"/>
      <c r="E1047" s="1136"/>
      <c r="F1047" s="1137"/>
      <c r="G1047" s="1138"/>
    </row>
    <row r="1048" spans="1:7" x14ac:dyDescent="0.2">
      <c r="A1048" s="1134" t="s">
        <v>38</v>
      </c>
      <c r="B1048" s="1135"/>
      <c r="C1048" s="1135"/>
      <c r="D1048" s="58" t="s">
        <v>493</v>
      </c>
      <c r="E1048" s="1139" t="s">
        <v>142</v>
      </c>
      <c r="F1048" s="1139"/>
      <c r="G1048" s="1140"/>
    </row>
    <row r="1049" spans="1:7" ht="13.5" thickBot="1" x14ac:dyDescent="0.25">
      <c r="A1049" s="1141" t="s">
        <v>39</v>
      </c>
      <c r="B1049" s="1142"/>
      <c r="C1049" s="1142"/>
      <c r="D1049" s="59" t="s">
        <v>494</v>
      </c>
      <c r="E1049" s="1143" t="s">
        <v>0</v>
      </c>
      <c r="F1049" s="1143"/>
      <c r="G1049" s="1144"/>
    </row>
    <row r="1050" spans="1:7" ht="16.5" x14ac:dyDescent="0.25">
      <c r="A1050" s="1205" t="s">
        <v>29</v>
      </c>
      <c r="B1050" s="1206"/>
      <c r="C1050" s="1206"/>
      <c r="D1050" s="1206"/>
      <c r="E1050" s="1206"/>
      <c r="F1050" s="1206"/>
      <c r="G1050" s="1207"/>
    </row>
    <row r="1051" spans="1:7" x14ac:dyDescent="0.2">
      <c r="A1051" s="1208" t="s">
        <v>48</v>
      </c>
      <c r="B1051" s="1209"/>
      <c r="C1051" s="1209"/>
      <c r="D1051" s="1209"/>
      <c r="E1051" s="1209"/>
      <c r="F1051" s="1209"/>
      <c r="G1051" s="1210"/>
    </row>
    <row r="1052" spans="1:7" x14ac:dyDescent="0.2">
      <c r="A1052" s="1211" t="s">
        <v>49</v>
      </c>
      <c r="B1052" s="1212"/>
      <c r="C1052" s="1212"/>
      <c r="D1052" s="1212"/>
      <c r="E1052" s="1212"/>
      <c r="F1052" s="1212"/>
      <c r="G1052" s="1213"/>
    </row>
    <row r="1053" spans="1:7" x14ac:dyDescent="0.2">
      <c r="A1053" s="450"/>
      <c r="B1053" s="451"/>
      <c r="C1053" s="452"/>
      <c r="D1053" s="453"/>
      <c r="E1053" s="451"/>
      <c r="F1053" s="454"/>
      <c r="G1053" s="455" t="s">
        <v>20</v>
      </c>
    </row>
    <row r="1054" spans="1:7" x14ac:dyDescent="0.2">
      <c r="A1054" s="456" t="s">
        <v>1</v>
      </c>
      <c r="B1054" s="457"/>
      <c r="C1054" s="458" t="s">
        <v>496</v>
      </c>
      <c r="D1054" s="457"/>
      <c r="E1054" s="286" t="s">
        <v>4024</v>
      </c>
      <c r="F1054" s="287"/>
      <c r="G1054" s="288" t="s">
        <v>4022</v>
      </c>
    </row>
    <row r="1055" spans="1:7" x14ac:dyDescent="0.2">
      <c r="A1055" s="459" t="s">
        <v>8</v>
      </c>
      <c r="B1055" s="460"/>
      <c r="C1055" s="461"/>
      <c r="D1055" s="449"/>
      <c r="E1055" s="1214"/>
      <c r="F1055" s="1215"/>
      <c r="G1055" s="462"/>
    </row>
    <row r="1056" spans="1:7" x14ac:dyDescent="0.2">
      <c r="A1056" s="463" t="s">
        <v>37</v>
      </c>
      <c r="B1056" s="464"/>
      <c r="C1056" s="464"/>
      <c r="D1056" s="464"/>
      <c r="E1056" s="465" t="s">
        <v>46</v>
      </c>
      <c r="F1056" s="466"/>
      <c r="G1056" s="462" t="s">
        <v>50</v>
      </c>
    </row>
    <row r="1057" spans="1:7" x14ac:dyDescent="0.2">
      <c r="A1057" s="450"/>
      <c r="B1057" s="451"/>
      <c r="C1057" s="452"/>
      <c r="D1057" s="452"/>
      <c r="E1057" s="1216"/>
      <c r="F1057" s="1217"/>
      <c r="G1057" s="467"/>
    </row>
    <row r="1058" spans="1:7" ht="26.25" thickBot="1" x14ac:dyDescent="0.25">
      <c r="A1058" s="468" t="s">
        <v>47</v>
      </c>
      <c r="B1058" s="469" t="s">
        <v>23</v>
      </c>
      <c r="C1058" s="469" t="s">
        <v>34</v>
      </c>
      <c r="D1058" s="470" t="s">
        <v>53</v>
      </c>
      <c r="E1058" s="471" t="s">
        <v>54</v>
      </c>
      <c r="F1058" s="472" t="s">
        <v>55</v>
      </c>
      <c r="G1058" s="473" t="s">
        <v>35</v>
      </c>
    </row>
    <row r="1059" spans="1:7" ht="13.5" thickTop="1" x14ac:dyDescent="0.2">
      <c r="A1059" s="474"/>
      <c r="B1059" s="475"/>
      <c r="C1059" s="225"/>
      <c r="D1059" s="1029" t="s">
        <v>433</v>
      </c>
      <c r="E1059" s="480"/>
      <c r="F1059" s="481"/>
      <c r="G1059" s="220" t="s">
        <v>8</v>
      </c>
    </row>
    <row r="1060" spans="1:7" x14ac:dyDescent="0.2">
      <c r="A1060" s="474">
        <v>1</v>
      </c>
      <c r="B1060" s="838"/>
      <c r="C1060" s="839" t="s">
        <v>300</v>
      </c>
      <c r="D1060" s="840" t="s">
        <v>841</v>
      </c>
      <c r="E1060" s="841">
        <v>50</v>
      </c>
      <c r="F1060" s="984">
        <v>250</v>
      </c>
      <c r="G1060" s="220">
        <f t="shared" ref="G1060:G1073" si="17">F1060*E1060</f>
        <v>12500</v>
      </c>
    </row>
    <row r="1061" spans="1:7" x14ac:dyDescent="0.2">
      <c r="A1061" s="474">
        <v>2</v>
      </c>
      <c r="B1061" s="475"/>
      <c r="C1061" s="225" t="s">
        <v>300</v>
      </c>
      <c r="D1061" s="482" t="s">
        <v>402</v>
      </c>
      <c r="E1061" s="480">
        <v>50</v>
      </c>
      <c r="F1061" s="481">
        <v>350</v>
      </c>
      <c r="G1061" s="220">
        <f t="shared" si="17"/>
        <v>17500</v>
      </c>
    </row>
    <row r="1062" spans="1:7" x14ac:dyDescent="0.2">
      <c r="A1062" s="474">
        <v>3</v>
      </c>
      <c r="B1062" s="475"/>
      <c r="C1062" s="225" t="s">
        <v>300</v>
      </c>
      <c r="D1062" s="482" t="s">
        <v>845</v>
      </c>
      <c r="E1062" s="480">
        <v>50</v>
      </c>
      <c r="F1062" s="481">
        <v>250</v>
      </c>
      <c r="G1062" s="220">
        <f t="shared" si="17"/>
        <v>12500</v>
      </c>
    </row>
    <row r="1063" spans="1:7" x14ac:dyDescent="0.2">
      <c r="A1063" s="474">
        <v>4</v>
      </c>
      <c r="B1063" s="475"/>
      <c r="C1063" s="225" t="s">
        <v>300</v>
      </c>
      <c r="D1063" s="840" t="s">
        <v>859</v>
      </c>
      <c r="E1063" s="480">
        <v>2</v>
      </c>
      <c r="F1063" s="484">
        <v>350</v>
      </c>
      <c r="G1063" s="220">
        <f t="shared" si="17"/>
        <v>700</v>
      </c>
    </row>
    <row r="1064" spans="1:7" x14ac:dyDescent="0.2">
      <c r="A1064" s="474"/>
      <c r="B1064" s="475"/>
      <c r="C1064" s="225"/>
      <c r="D1064" s="1029" t="s">
        <v>435</v>
      </c>
      <c r="E1064" s="480"/>
      <c r="F1064" s="481"/>
      <c r="G1064" s="220" t="s">
        <v>8</v>
      </c>
    </row>
    <row r="1065" spans="1:7" x14ac:dyDescent="0.2">
      <c r="A1065" s="474">
        <v>5</v>
      </c>
      <c r="B1065" s="838"/>
      <c r="C1065" s="839" t="s">
        <v>300</v>
      </c>
      <c r="D1065" s="840" t="s">
        <v>881</v>
      </c>
      <c r="E1065" s="841">
        <v>50</v>
      </c>
      <c r="F1065" s="984">
        <v>250</v>
      </c>
      <c r="G1065" s="220">
        <f t="shared" si="17"/>
        <v>12500</v>
      </c>
    </row>
    <row r="1066" spans="1:7" x14ac:dyDescent="0.2">
      <c r="A1066" s="474">
        <v>6</v>
      </c>
      <c r="B1066" s="485"/>
      <c r="C1066" s="225" t="s">
        <v>300</v>
      </c>
      <c r="D1066" s="482" t="s">
        <v>402</v>
      </c>
      <c r="E1066" s="480">
        <v>50</v>
      </c>
      <c r="F1066" s="481">
        <v>350</v>
      </c>
      <c r="G1066" s="220">
        <f t="shared" si="17"/>
        <v>17500</v>
      </c>
    </row>
    <row r="1067" spans="1:7" x14ac:dyDescent="0.2">
      <c r="A1067" s="474">
        <v>7</v>
      </c>
      <c r="B1067" s="485"/>
      <c r="C1067" s="225" t="s">
        <v>300</v>
      </c>
      <c r="D1067" s="482" t="s">
        <v>845</v>
      </c>
      <c r="E1067" s="480">
        <v>50</v>
      </c>
      <c r="F1067" s="481">
        <v>250</v>
      </c>
      <c r="G1067" s="220">
        <f t="shared" si="17"/>
        <v>12500</v>
      </c>
    </row>
    <row r="1068" spans="1:7" x14ac:dyDescent="0.2">
      <c r="A1068" s="474">
        <v>8</v>
      </c>
      <c r="B1068" s="905"/>
      <c r="C1068" s="225" t="s">
        <v>300</v>
      </c>
      <c r="D1068" s="840" t="s">
        <v>859</v>
      </c>
      <c r="E1068" s="841">
        <v>2</v>
      </c>
      <c r="F1068" s="484">
        <v>350</v>
      </c>
      <c r="G1068" s="220">
        <f t="shared" si="17"/>
        <v>700</v>
      </c>
    </row>
    <row r="1069" spans="1:7" x14ac:dyDescent="0.2">
      <c r="A1069" s="474"/>
      <c r="B1069" s="487"/>
      <c r="C1069" s="225"/>
      <c r="D1069" s="1029" t="s">
        <v>436</v>
      </c>
      <c r="E1069" s="480"/>
      <c r="F1069" s="484"/>
      <c r="G1069" s="220" t="s">
        <v>8</v>
      </c>
    </row>
    <row r="1070" spans="1:7" x14ac:dyDescent="0.2">
      <c r="A1070" s="474">
        <v>9</v>
      </c>
      <c r="B1070" s="487"/>
      <c r="C1070" s="839" t="s">
        <v>300</v>
      </c>
      <c r="D1070" s="482" t="s">
        <v>841</v>
      </c>
      <c r="E1070" s="480">
        <v>50</v>
      </c>
      <c r="F1070" s="984">
        <v>250</v>
      </c>
      <c r="G1070" s="220">
        <f t="shared" si="17"/>
        <v>12500</v>
      </c>
    </row>
    <row r="1071" spans="1:7" x14ac:dyDescent="0.2">
      <c r="A1071" s="474">
        <v>10</v>
      </c>
      <c r="B1071" s="475"/>
      <c r="C1071" s="225" t="s">
        <v>300</v>
      </c>
      <c r="D1071" s="482" t="s">
        <v>402</v>
      </c>
      <c r="E1071" s="480">
        <v>50</v>
      </c>
      <c r="F1071" s="481">
        <v>350</v>
      </c>
      <c r="G1071" s="220">
        <f t="shared" si="17"/>
        <v>17500</v>
      </c>
    </row>
    <row r="1072" spans="1:7" x14ac:dyDescent="0.2">
      <c r="A1072" s="474">
        <v>11</v>
      </c>
      <c r="B1072" s="492"/>
      <c r="C1072" s="225" t="s">
        <v>300</v>
      </c>
      <c r="D1072" s="482" t="s">
        <v>845</v>
      </c>
      <c r="E1072" s="480">
        <v>50</v>
      </c>
      <c r="F1072" s="481">
        <v>250</v>
      </c>
      <c r="G1072" s="220">
        <f t="shared" si="17"/>
        <v>12500</v>
      </c>
    </row>
    <row r="1073" spans="1:7" x14ac:dyDescent="0.2">
      <c r="A1073" s="474">
        <v>12</v>
      </c>
      <c r="B1073" s="485"/>
      <c r="C1073" s="225" t="s">
        <v>300</v>
      </c>
      <c r="D1073" s="482" t="s">
        <v>859</v>
      </c>
      <c r="E1073" s="480">
        <v>2</v>
      </c>
      <c r="F1073" s="484">
        <v>350</v>
      </c>
      <c r="G1073" s="220">
        <f t="shared" si="17"/>
        <v>700</v>
      </c>
    </row>
    <row r="1074" spans="1:7" x14ac:dyDescent="0.2">
      <c r="A1074" s="474"/>
      <c r="B1074" s="495"/>
      <c r="C1074" s="225"/>
      <c r="D1074" s="482"/>
      <c r="E1074" s="480"/>
      <c r="F1074" s="481"/>
      <c r="G1074" s="220"/>
    </row>
    <row r="1075" spans="1:7" x14ac:dyDescent="0.2">
      <c r="A1075" s="474"/>
      <c r="B1075" s="475"/>
      <c r="C1075" s="225"/>
      <c r="D1075" s="482"/>
      <c r="E1075" s="480"/>
      <c r="F1075" s="481"/>
      <c r="G1075" s="220"/>
    </row>
    <row r="1076" spans="1:7" x14ac:dyDescent="0.2">
      <c r="A1076" s="474"/>
      <c r="B1076" s="475"/>
      <c r="C1076" s="225"/>
      <c r="D1076" s="482"/>
      <c r="E1076" s="480"/>
      <c r="F1076" s="484"/>
      <c r="G1076" s="220"/>
    </row>
    <row r="1077" spans="1:7" x14ac:dyDescent="0.2">
      <c r="A1077" s="474"/>
      <c r="B1077" s="492"/>
      <c r="C1077" s="225"/>
      <c r="D1077" s="482"/>
      <c r="E1077" s="480"/>
      <c r="F1077" s="481"/>
      <c r="G1077" s="220"/>
    </row>
    <row r="1078" spans="1:7" x14ac:dyDescent="0.2">
      <c r="A1078" s="474"/>
      <c r="B1078" s="485"/>
      <c r="C1078" s="225"/>
      <c r="D1078" s="482"/>
      <c r="E1078" s="480"/>
      <c r="F1078" s="481"/>
      <c r="G1078" s="220"/>
    </row>
    <row r="1079" spans="1:7" x14ac:dyDescent="0.2">
      <c r="A1079" s="474"/>
      <c r="B1079" s="485"/>
      <c r="C1079" s="225"/>
      <c r="D1079" s="482"/>
      <c r="E1079" s="480"/>
      <c r="F1079" s="484"/>
      <c r="G1079" s="220"/>
    </row>
    <row r="1080" spans="1:7" x14ac:dyDescent="0.2">
      <c r="A1080" s="474"/>
      <c r="B1080" s="475"/>
      <c r="C1080" s="225"/>
      <c r="D1080" s="482"/>
      <c r="E1080" s="493"/>
      <c r="F1080" s="484"/>
      <c r="G1080" s="220"/>
    </row>
    <row r="1081" spans="1:7" x14ac:dyDescent="0.2">
      <c r="A1081" s="474"/>
      <c r="B1081" s="475"/>
      <c r="C1081" s="225"/>
      <c r="D1081" s="482"/>
      <c r="E1081" s="480"/>
      <c r="F1081" s="481"/>
      <c r="G1081" s="220"/>
    </row>
    <row r="1082" spans="1:7" x14ac:dyDescent="0.2">
      <c r="A1082" s="474"/>
      <c r="B1082" s="475"/>
      <c r="C1082" s="225"/>
      <c r="D1082" s="482"/>
      <c r="E1082" s="480"/>
      <c r="F1082" s="484"/>
      <c r="G1082" s="220"/>
    </row>
    <row r="1083" spans="1:7" x14ac:dyDescent="0.2">
      <c r="A1083" s="474"/>
      <c r="B1083" s="475"/>
      <c r="C1083" s="225"/>
      <c r="D1083" s="482"/>
      <c r="E1083" s="480"/>
      <c r="F1083" s="481"/>
      <c r="G1083" s="220"/>
    </row>
    <row r="1084" spans="1:7" x14ac:dyDescent="0.2">
      <c r="A1084" s="474"/>
      <c r="B1084" s="475"/>
      <c r="C1084" s="225"/>
      <c r="D1084" s="482"/>
      <c r="E1084" s="480"/>
      <c r="F1084" s="484"/>
      <c r="G1084" s="220"/>
    </row>
    <row r="1085" spans="1:7" x14ac:dyDescent="0.2">
      <c r="A1085" s="474"/>
      <c r="B1085" s="475"/>
      <c r="C1085" s="225"/>
      <c r="D1085" s="490"/>
      <c r="E1085" s="480"/>
      <c r="F1085" s="481"/>
      <c r="G1085" s="220"/>
    </row>
    <row r="1086" spans="1:7" x14ac:dyDescent="0.2">
      <c r="A1086" s="474"/>
      <c r="B1086" s="475"/>
      <c r="C1086" s="225"/>
      <c r="D1086" s="482"/>
      <c r="E1086" s="480"/>
      <c r="F1086" s="484"/>
      <c r="G1086" s="220"/>
    </row>
    <row r="1087" spans="1:7" x14ac:dyDescent="0.2">
      <c r="A1087" s="474"/>
      <c r="B1087" s="475"/>
      <c r="C1087" s="225"/>
      <c r="D1087" s="1029"/>
      <c r="E1087" s="480"/>
      <c r="F1087" s="481"/>
      <c r="G1087" s="220"/>
    </row>
    <row r="1088" spans="1:7" x14ac:dyDescent="0.2">
      <c r="A1088" s="474"/>
      <c r="B1088" s="475"/>
      <c r="C1088" s="225"/>
      <c r="D1088" s="482"/>
      <c r="E1088" s="480"/>
      <c r="F1088" s="481"/>
      <c r="G1088" s="220"/>
    </row>
    <row r="1089" spans="1:7" x14ac:dyDescent="0.2">
      <c r="A1089" s="474"/>
      <c r="B1089" s="475"/>
      <c r="C1089" s="225"/>
      <c r="D1089" s="482"/>
      <c r="E1089" s="480"/>
      <c r="F1089" s="484"/>
      <c r="G1089" s="220"/>
    </row>
    <row r="1090" spans="1:7" x14ac:dyDescent="0.2">
      <c r="A1090" s="474"/>
      <c r="B1090" s="475"/>
      <c r="C1090" s="224"/>
      <c r="D1090" s="498"/>
      <c r="E1090" s="502"/>
      <c r="F1090" s="503"/>
      <c r="G1090" s="220"/>
    </row>
    <row r="1091" spans="1:7" x14ac:dyDescent="0.2">
      <c r="A1091" s="474"/>
      <c r="B1091" s="475"/>
      <c r="C1091" s="225"/>
      <c r="D1091" s="504"/>
      <c r="E1091" s="480"/>
      <c r="F1091" s="484"/>
      <c r="G1091" s="220"/>
    </row>
    <row r="1092" spans="1:7" x14ac:dyDescent="0.2">
      <c r="A1092" s="474"/>
      <c r="B1092" s="475"/>
      <c r="C1092" s="225"/>
      <c r="D1092" s="490"/>
      <c r="E1092" s="480"/>
      <c r="F1092" s="484"/>
      <c r="G1092" s="220"/>
    </row>
    <row r="1093" spans="1:7" ht="13.5" thickBot="1" x14ac:dyDescent="0.25">
      <c r="A1093" s="505"/>
      <c r="B1093" s="506"/>
      <c r="C1093" s="507"/>
      <c r="D1093" s="507"/>
      <c r="E1093" s="506"/>
      <c r="F1093" s="508" t="s">
        <v>15</v>
      </c>
      <c r="G1093" s="509">
        <f>SUM(G1059:G1092)</f>
        <v>129600</v>
      </c>
    </row>
    <row r="1094" spans="1:7" ht="13.5" thickTop="1" x14ac:dyDescent="0.2">
      <c r="A1094" s="1218" t="s">
        <v>4025</v>
      </c>
      <c r="B1094" s="1219"/>
      <c r="C1094" s="1219"/>
      <c r="D1094" s="1219"/>
      <c r="E1094" s="1219"/>
      <c r="F1094" s="1219"/>
      <c r="G1094" s="1220"/>
    </row>
    <row r="1095" spans="1:7" ht="13.5" thickBot="1" x14ac:dyDescent="0.25">
      <c r="A1095" s="510"/>
      <c r="B1095" s="511"/>
      <c r="C1095" s="511" t="s">
        <v>8</v>
      </c>
      <c r="D1095" s="512"/>
      <c r="E1095" s="511"/>
      <c r="F1095" s="513"/>
      <c r="G1095" s="514"/>
    </row>
    <row r="1096" spans="1:7" ht="13.5" thickTop="1" x14ac:dyDescent="0.2">
      <c r="A1096" s="1221"/>
      <c r="B1096" s="1222"/>
      <c r="C1096" s="1222"/>
      <c r="D1096" s="515" t="s">
        <v>11</v>
      </c>
      <c r="E1096" s="1223" t="s">
        <v>12</v>
      </c>
      <c r="F1096" s="1223"/>
      <c r="G1096" s="1224"/>
    </row>
    <row r="1097" spans="1:7" x14ac:dyDescent="0.2">
      <c r="A1097" s="1225" t="s">
        <v>8</v>
      </c>
      <c r="B1097" s="1226"/>
      <c r="C1097" s="1226"/>
      <c r="D1097" s="516"/>
      <c r="E1097" s="1227"/>
      <c r="F1097" s="1228"/>
      <c r="G1097" s="1229"/>
    </row>
    <row r="1098" spans="1:7" x14ac:dyDescent="0.2">
      <c r="A1098" s="1225" t="s">
        <v>38</v>
      </c>
      <c r="B1098" s="1226"/>
      <c r="C1098" s="1226"/>
      <c r="D1098" s="517" t="s">
        <v>493</v>
      </c>
      <c r="E1098" s="1230" t="s">
        <v>142</v>
      </c>
      <c r="F1098" s="1230"/>
      <c r="G1098" s="1231"/>
    </row>
    <row r="1099" spans="1:7" ht="13.5" thickBot="1" x14ac:dyDescent="0.25">
      <c r="A1099" s="1276" t="s">
        <v>39</v>
      </c>
      <c r="B1099" s="1277"/>
      <c r="C1099" s="1277"/>
      <c r="D1099" s="518" t="s">
        <v>494</v>
      </c>
      <c r="E1099" s="1279" t="s">
        <v>0</v>
      </c>
      <c r="F1099" s="1279"/>
      <c r="G1099" s="1280"/>
    </row>
    <row r="1100" spans="1:7" ht="16.5" x14ac:dyDescent="0.25">
      <c r="A1100" s="1205" t="s">
        <v>29</v>
      </c>
      <c r="B1100" s="1206"/>
      <c r="C1100" s="1206"/>
      <c r="D1100" s="1206"/>
      <c r="E1100" s="1206"/>
      <c r="F1100" s="1206"/>
      <c r="G1100" s="1207"/>
    </row>
    <row r="1101" spans="1:7" x14ac:dyDescent="0.2">
      <c r="A1101" s="1208" t="s">
        <v>48</v>
      </c>
      <c r="B1101" s="1209"/>
      <c r="C1101" s="1209"/>
      <c r="D1101" s="1209"/>
      <c r="E1101" s="1209"/>
      <c r="F1101" s="1209"/>
      <c r="G1101" s="1210"/>
    </row>
    <row r="1102" spans="1:7" x14ac:dyDescent="0.2">
      <c r="A1102" s="1211" t="s">
        <v>49</v>
      </c>
      <c r="B1102" s="1212"/>
      <c r="C1102" s="1212"/>
      <c r="D1102" s="1212"/>
      <c r="E1102" s="1212"/>
      <c r="F1102" s="1212"/>
      <c r="G1102" s="1213"/>
    </row>
    <row r="1103" spans="1:7" x14ac:dyDescent="0.2">
      <c r="A1103" s="450"/>
      <c r="B1103" s="451"/>
      <c r="C1103" s="452"/>
      <c r="D1103" s="453"/>
      <c r="E1103" s="451"/>
      <c r="F1103" s="454"/>
      <c r="G1103" s="455" t="s">
        <v>20</v>
      </c>
    </row>
    <row r="1104" spans="1:7" x14ac:dyDescent="0.2">
      <c r="A1104" s="456" t="s">
        <v>1</v>
      </c>
      <c r="B1104" s="457"/>
      <c r="C1104" s="458" t="s">
        <v>496</v>
      </c>
      <c r="D1104" s="457"/>
      <c r="E1104" s="286" t="s">
        <v>4021</v>
      </c>
      <c r="F1104" s="287"/>
      <c r="G1104" s="288" t="s">
        <v>4022</v>
      </c>
    </row>
    <row r="1105" spans="1:15" x14ac:dyDescent="0.2">
      <c r="A1105" s="459" t="s">
        <v>8</v>
      </c>
      <c r="B1105" s="460"/>
      <c r="C1105" s="461"/>
      <c r="D1105" s="449"/>
      <c r="E1105" s="1214"/>
      <c r="F1105" s="1215"/>
      <c r="G1105" s="462"/>
    </row>
    <row r="1106" spans="1:15" x14ac:dyDescent="0.2">
      <c r="A1106" s="463" t="s">
        <v>37</v>
      </c>
      <c r="B1106" s="464"/>
      <c r="C1106" s="464"/>
      <c r="D1106" s="464"/>
      <c r="E1106" s="465" t="s">
        <v>46</v>
      </c>
      <c r="F1106" s="466"/>
      <c r="G1106" s="462" t="s">
        <v>50</v>
      </c>
    </row>
    <row r="1107" spans="1:15" x14ac:dyDescent="0.2">
      <c r="A1107" s="450"/>
      <c r="B1107" s="451"/>
      <c r="C1107" s="452"/>
      <c r="D1107" s="452"/>
      <c r="E1107" s="1216"/>
      <c r="F1107" s="1217"/>
      <c r="G1107" s="467"/>
    </row>
    <row r="1108" spans="1:15" ht="26.25" thickBot="1" x14ac:dyDescent="0.25">
      <c r="A1108" s="468" t="s">
        <v>47</v>
      </c>
      <c r="B1108" s="469" t="s">
        <v>23</v>
      </c>
      <c r="C1108" s="469" t="s">
        <v>34</v>
      </c>
      <c r="D1108" s="470" t="s">
        <v>53</v>
      </c>
      <c r="E1108" s="471" t="s">
        <v>54</v>
      </c>
      <c r="F1108" s="472" t="s">
        <v>55</v>
      </c>
      <c r="G1108" s="473" t="s">
        <v>35</v>
      </c>
    </row>
    <row r="1109" spans="1:15" ht="13.5" thickTop="1" x14ac:dyDescent="0.2">
      <c r="A1109" s="474">
        <v>1</v>
      </c>
      <c r="B1109" s="475"/>
      <c r="C1109" s="225" t="s">
        <v>300</v>
      </c>
      <c r="D1109" s="482" t="s">
        <v>1599</v>
      </c>
      <c r="E1109" s="480">
        <v>2</v>
      </c>
      <c r="F1109" s="481">
        <v>7500</v>
      </c>
      <c r="G1109" s="220">
        <f>F1109*E1109</f>
        <v>15000</v>
      </c>
      <c r="J1109" s="101"/>
      <c r="K1109" s="352"/>
      <c r="L1109" s="351"/>
      <c r="M1109" s="108"/>
      <c r="N1109" s="128"/>
      <c r="O1109" s="353"/>
    </row>
    <row r="1110" spans="1:15" x14ac:dyDescent="0.2">
      <c r="A1110" s="474"/>
      <c r="B1110" s="838"/>
      <c r="C1110" s="839"/>
      <c r="D1110" s="840" t="s">
        <v>2943</v>
      </c>
      <c r="E1110" s="841"/>
      <c r="F1110" s="984"/>
      <c r="G1110" s="220"/>
      <c r="J1110" s="646"/>
      <c r="K1110" s="656"/>
      <c r="L1110" s="657"/>
      <c r="M1110" s="745"/>
      <c r="N1110" s="659"/>
      <c r="O1110" s="353"/>
    </row>
    <row r="1111" spans="1:15" x14ac:dyDescent="0.2">
      <c r="A1111" s="474"/>
      <c r="B1111" s="475"/>
      <c r="C1111" s="225"/>
      <c r="D1111" s="482" t="s">
        <v>2942</v>
      </c>
      <c r="E1111" s="480"/>
      <c r="F1111" s="481"/>
      <c r="G1111" s="220"/>
      <c r="J1111" s="101"/>
      <c r="K1111" s="352"/>
      <c r="L1111" s="351"/>
      <c r="M1111" s="108"/>
      <c r="N1111" s="128"/>
      <c r="O1111" s="353"/>
    </row>
    <row r="1112" spans="1:15" x14ac:dyDescent="0.2">
      <c r="A1112" s="474"/>
      <c r="B1112" s="475"/>
      <c r="C1112" s="225"/>
      <c r="D1112" s="482"/>
      <c r="E1112" s="480"/>
      <c r="F1112" s="481"/>
      <c r="G1112" s="220"/>
      <c r="I1112" s="411" t="s">
        <v>8</v>
      </c>
      <c r="J1112" s="101"/>
      <c r="K1112" s="352"/>
      <c r="L1112" s="351"/>
      <c r="M1112" s="108"/>
      <c r="N1112" s="128"/>
      <c r="O1112" s="353"/>
    </row>
    <row r="1113" spans="1:15" x14ac:dyDescent="0.2">
      <c r="A1113" s="474"/>
      <c r="B1113" s="475"/>
      <c r="C1113" s="225"/>
      <c r="D1113" s="840"/>
      <c r="E1113" s="480"/>
      <c r="F1113" s="484"/>
      <c r="G1113" s="220"/>
      <c r="I1113" s="411" t="s">
        <v>8</v>
      </c>
      <c r="J1113" s="101"/>
      <c r="K1113" s="352"/>
      <c r="L1113" s="657"/>
      <c r="M1113" s="108"/>
      <c r="N1113" s="149"/>
      <c r="O1113" s="353"/>
    </row>
    <row r="1114" spans="1:15" x14ac:dyDescent="0.2">
      <c r="A1114" s="474"/>
      <c r="B1114" s="475"/>
      <c r="C1114" s="225"/>
      <c r="D1114" s="482"/>
      <c r="E1114" s="480"/>
      <c r="F1114" s="481"/>
      <c r="G1114" s="220"/>
    </row>
    <row r="1115" spans="1:15" x14ac:dyDescent="0.2">
      <c r="A1115" s="474"/>
      <c r="B1115" s="838"/>
      <c r="C1115" s="839"/>
      <c r="D1115" s="840"/>
      <c r="E1115" s="841"/>
      <c r="F1115" s="984"/>
      <c r="G1115" s="220"/>
    </row>
    <row r="1116" spans="1:15" x14ac:dyDescent="0.2">
      <c r="A1116" s="474"/>
      <c r="B1116" s="485"/>
      <c r="C1116" s="225"/>
      <c r="D1116" s="482"/>
      <c r="E1116" s="480"/>
      <c r="F1116" s="481"/>
      <c r="G1116" s="220"/>
      <c r="J1116" s="411" t="s">
        <v>152</v>
      </c>
    </row>
    <row r="1117" spans="1:15" x14ac:dyDescent="0.2">
      <c r="A1117" s="474"/>
      <c r="B1117" s="485"/>
      <c r="C1117" s="225"/>
      <c r="D1117" s="482"/>
      <c r="E1117" s="480"/>
      <c r="F1117" s="481"/>
      <c r="G1117" s="220"/>
    </row>
    <row r="1118" spans="1:15" x14ac:dyDescent="0.2">
      <c r="A1118" s="474"/>
      <c r="B1118" s="905"/>
      <c r="C1118" s="225"/>
      <c r="D1118" s="840"/>
      <c r="E1118" s="841"/>
      <c r="F1118" s="484"/>
      <c r="G1118" s="220"/>
    </row>
    <row r="1119" spans="1:15" x14ac:dyDescent="0.2">
      <c r="A1119" s="474"/>
      <c r="B1119" s="487"/>
      <c r="C1119" s="225"/>
      <c r="D1119" s="482"/>
      <c r="E1119" s="480"/>
      <c r="F1119" s="484"/>
      <c r="G1119" s="220"/>
    </row>
    <row r="1120" spans="1:15" x14ac:dyDescent="0.2">
      <c r="A1120" s="474"/>
      <c r="B1120" s="487"/>
      <c r="C1120" s="839"/>
      <c r="D1120" s="482"/>
      <c r="E1120" s="480"/>
      <c r="F1120" s="984"/>
      <c r="G1120" s="220"/>
    </row>
    <row r="1121" spans="1:7" x14ac:dyDescent="0.2">
      <c r="A1121" s="474"/>
      <c r="B1121" s="475"/>
      <c r="C1121" s="225"/>
      <c r="D1121" s="482"/>
      <c r="E1121" s="480"/>
      <c r="F1121" s="481"/>
      <c r="G1121" s="220"/>
    </row>
    <row r="1122" spans="1:7" x14ac:dyDescent="0.2">
      <c r="A1122" s="474"/>
      <c r="B1122" s="492"/>
      <c r="C1122" s="225"/>
      <c r="D1122" s="482"/>
      <c r="E1122" s="480"/>
      <c r="F1122" s="481"/>
      <c r="G1122" s="220"/>
    </row>
    <row r="1123" spans="1:7" x14ac:dyDescent="0.2">
      <c r="A1123" s="474"/>
      <c r="B1123" s="485"/>
      <c r="C1123" s="225"/>
      <c r="D1123" s="482"/>
      <c r="E1123" s="480"/>
      <c r="F1123" s="484"/>
      <c r="G1123" s="220"/>
    </row>
    <row r="1124" spans="1:7" x14ac:dyDescent="0.2">
      <c r="A1124" s="474"/>
      <c r="B1124" s="495"/>
      <c r="C1124" s="225"/>
      <c r="D1124" s="482"/>
      <c r="E1124" s="480"/>
      <c r="F1124" s="481"/>
      <c r="G1124" s="220"/>
    </row>
    <row r="1125" spans="1:7" x14ac:dyDescent="0.2">
      <c r="A1125" s="474"/>
      <c r="B1125" s="475"/>
      <c r="C1125" s="225"/>
      <c r="D1125" s="482"/>
      <c r="E1125" s="480"/>
      <c r="F1125" s="481"/>
      <c r="G1125" s="220"/>
    </row>
    <row r="1126" spans="1:7" x14ac:dyDescent="0.2">
      <c r="A1126" s="474"/>
      <c r="B1126" s="475"/>
      <c r="C1126" s="225"/>
      <c r="D1126" s="482"/>
      <c r="E1126" s="480"/>
      <c r="F1126" s="484"/>
      <c r="G1126" s="220"/>
    </row>
    <row r="1127" spans="1:7" x14ac:dyDescent="0.2">
      <c r="A1127" s="474"/>
      <c r="B1127" s="492"/>
      <c r="C1127" s="225"/>
      <c r="D1127" s="482"/>
      <c r="E1127" s="480"/>
      <c r="F1127" s="481"/>
      <c r="G1127" s="220"/>
    </row>
    <row r="1128" spans="1:7" x14ac:dyDescent="0.2">
      <c r="A1128" s="474"/>
      <c r="B1128" s="485"/>
      <c r="C1128" s="225"/>
      <c r="D1128" s="482"/>
      <c r="E1128" s="480"/>
      <c r="F1128" s="481"/>
      <c r="G1128" s="220"/>
    </row>
    <row r="1129" spans="1:7" x14ac:dyDescent="0.2">
      <c r="A1129" s="474"/>
      <c r="B1129" s="485"/>
      <c r="C1129" s="225"/>
      <c r="D1129" s="482"/>
      <c r="E1129" s="480"/>
      <c r="F1129" s="484"/>
      <c r="G1129" s="220"/>
    </row>
    <row r="1130" spans="1:7" x14ac:dyDescent="0.2">
      <c r="A1130" s="474"/>
      <c r="B1130" s="475"/>
      <c r="C1130" s="225"/>
      <c r="D1130" s="482"/>
      <c r="E1130" s="493"/>
      <c r="F1130" s="484"/>
      <c r="G1130" s="220"/>
    </row>
    <row r="1131" spans="1:7" x14ac:dyDescent="0.2">
      <c r="A1131" s="474"/>
      <c r="B1131" s="475"/>
      <c r="C1131" s="225"/>
      <c r="D1131" s="482"/>
      <c r="E1131" s="480"/>
      <c r="F1131" s="481"/>
      <c r="G1131" s="220"/>
    </row>
    <row r="1132" spans="1:7" x14ac:dyDescent="0.2">
      <c r="A1132" s="474"/>
      <c r="B1132" s="475"/>
      <c r="C1132" s="225"/>
      <c r="D1132" s="482"/>
      <c r="E1132" s="480"/>
      <c r="F1132" s="484"/>
      <c r="G1132" s="220"/>
    </row>
    <row r="1133" spans="1:7" x14ac:dyDescent="0.2">
      <c r="A1133" s="474"/>
      <c r="B1133" s="475"/>
      <c r="C1133" s="225"/>
      <c r="D1133" s="482"/>
      <c r="E1133" s="480"/>
      <c r="F1133" s="481"/>
      <c r="G1133" s="220"/>
    </row>
    <row r="1134" spans="1:7" x14ac:dyDescent="0.2">
      <c r="A1134" s="474"/>
      <c r="B1134" s="475"/>
      <c r="C1134" s="225"/>
      <c r="D1134" s="482"/>
      <c r="E1134" s="480"/>
      <c r="F1134" s="484"/>
      <c r="G1134" s="220"/>
    </row>
    <row r="1135" spans="1:7" x14ac:dyDescent="0.2">
      <c r="A1135" s="474"/>
      <c r="B1135" s="475"/>
      <c r="C1135" s="225"/>
      <c r="D1135" s="490"/>
      <c r="E1135" s="480"/>
      <c r="F1135" s="481"/>
      <c r="G1135" s="220"/>
    </row>
    <row r="1136" spans="1:7" x14ac:dyDescent="0.2">
      <c r="A1136" s="474"/>
      <c r="B1136" s="475"/>
      <c r="C1136" s="225"/>
      <c r="D1136" s="482"/>
      <c r="E1136" s="480"/>
      <c r="F1136" s="484"/>
      <c r="G1136" s="220"/>
    </row>
    <row r="1137" spans="1:7" x14ac:dyDescent="0.2">
      <c r="A1137" s="474"/>
      <c r="B1137" s="475"/>
      <c r="C1137" s="225"/>
      <c r="D1137" s="1029"/>
      <c r="E1137" s="480"/>
      <c r="F1137" s="481"/>
      <c r="G1137" s="220"/>
    </row>
    <row r="1138" spans="1:7" x14ac:dyDescent="0.2">
      <c r="A1138" s="474"/>
      <c r="B1138" s="475"/>
      <c r="C1138" s="225"/>
      <c r="D1138" s="482"/>
      <c r="E1138" s="480"/>
      <c r="F1138" s="481"/>
      <c r="G1138" s="220"/>
    </row>
    <row r="1139" spans="1:7" x14ac:dyDescent="0.2">
      <c r="A1139" s="474"/>
      <c r="B1139" s="475"/>
      <c r="C1139" s="225"/>
      <c r="D1139" s="482"/>
      <c r="E1139" s="480"/>
      <c r="F1139" s="484"/>
      <c r="G1139" s="220"/>
    </row>
    <row r="1140" spans="1:7" x14ac:dyDescent="0.2">
      <c r="A1140" s="474"/>
      <c r="B1140" s="475"/>
      <c r="C1140" s="224"/>
      <c r="D1140" s="498"/>
      <c r="E1140" s="502"/>
      <c r="F1140" s="503"/>
      <c r="G1140" s="220"/>
    </row>
    <row r="1141" spans="1:7" x14ac:dyDescent="0.2">
      <c r="A1141" s="474"/>
      <c r="B1141" s="475"/>
      <c r="C1141" s="225"/>
      <c r="D1141" s="504"/>
      <c r="E1141" s="480"/>
      <c r="F1141" s="484"/>
      <c r="G1141" s="220"/>
    </row>
    <row r="1142" spans="1:7" x14ac:dyDescent="0.2">
      <c r="A1142" s="474"/>
      <c r="B1142" s="475"/>
      <c r="C1142" s="225"/>
      <c r="D1142" s="490"/>
      <c r="E1142" s="480"/>
      <c r="F1142" s="484"/>
      <c r="G1142" s="220"/>
    </row>
    <row r="1143" spans="1:7" ht="13.5" thickBot="1" x14ac:dyDescent="0.25">
      <c r="A1143" s="505"/>
      <c r="B1143" s="506"/>
      <c r="C1143" s="507"/>
      <c r="D1143" s="507"/>
      <c r="E1143" s="506"/>
      <c r="F1143" s="508" t="s">
        <v>15</v>
      </c>
      <c r="G1143" s="509">
        <f>SUM(G1109:G1142)</f>
        <v>15000</v>
      </c>
    </row>
    <row r="1144" spans="1:7" ht="13.5" thickTop="1" x14ac:dyDescent="0.2">
      <c r="A1144" s="1218" t="s">
        <v>4023</v>
      </c>
      <c r="B1144" s="1219"/>
      <c r="C1144" s="1219"/>
      <c r="D1144" s="1219"/>
      <c r="E1144" s="1219"/>
      <c r="F1144" s="1219"/>
      <c r="G1144" s="1220"/>
    </row>
    <row r="1145" spans="1:7" ht="13.5" thickBot="1" x14ac:dyDescent="0.25">
      <c r="A1145" s="978"/>
      <c r="B1145" s="979"/>
      <c r="C1145" s="1335" t="s">
        <v>2944</v>
      </c>
      <c r="D1145" s="1335"/>
      <c r="E1145" s="1335"/>
      <c r="F1145" s="1335"/>
      <c r="G1145" s="1336"/>
    </row>
    <row r="1146" spans="1:7" ht="13.5" thickTop="1" x14ac:dyDescent="0.2">
      <c r="A1146" s="1221"/>
      <c r="B1146" s="1222"/>
      <c r="C1146" s="1222"/>
      <c r="D1146" s="515" t="s">
        <v>11</v>
      </c>
      <c r="E1146" s="1223" t="s">
        <v>12</v>
      </c>
      <c r="F1146" s="1223"/>
      <c r="G1146" s="1224"/>
    </row>
    <row r="1147" spans="1:7" x14ac:dyDescent="0.2">
      <c r="A1147" s="1225" t="s">
        <v>8</v>
      </c>
      <c r="B1147" s="1226"/>
      <c r="C1147" s="1226"/>
      <c r="D1147" s="516"/>
      <c r="E1147" s="1227"/>
      <c r="F1147" s="1228"/>
      <c r="G1147" s="1229"/>
    </row>
    <row r="1148" spans="1:7" x14ac:dyDescent="0.2">
      <c r="A1148" s="1225" t="s">
        <v>38</v>
      </c>
      <c r="B1148" s="1226"/>
      <c r="C1148" s="1226"/>
      <c r="D1148" s="517" t="s">
        <v>493</v>
      </c>
      <c r="E1148" s="1230" t="s">
        <v>142</v>
      </c>
      <c r="F1148" s="1230"/>
      <c r="G1148" s="1231"/>
    </row>
    <row r="1149" spans="1:7" ht="13.5" thickBot="1" x14ac:dyDescent="0.25">
      <c r="A1149" s="1276" t="s">
        <v>39</v>
      </c>
      <c r="B1149" s="1277"/>
      <c r="C1149" s="1277"/>
      <c r="D1149" s="518" t="s">
        <v>494</v>
      </c>
      <c r="E1149" s="1279" t="s">
        <v>0</v>
      </c>
      <c r="F1149" s="1279"/>
      <c r="G1149" s="1280"/>
    </row>
    <row r="1150" spans="1:7" ht="16.5" x14ac:dyDescent="0.25">
      <c r="A1150" s="1152" t="s">
        <v>29</v>
      </c>
      <c r="B1150" s="1153"/>
      <c r="C1150" s="1153"/>
      <c r="D1150" s="1153"/>
      <c r="E1150" s="1153"/>
      <c r="F1150" s="1153"/>
      <c r="G1150" s="1154"/>
    </row>
    <row r="1151" spans="1:7" x14ac:dyDescent="0.2">
      <c r="A1151" s="1155" t="s">
        <v>48</v>
      </c>
      <c r="B1151" s="1156"/>
      <c r="C1151" s="1156"/>
      <c r="D1151" s="1156"/>
      <c r="E1151" s="1156"/>
      <c r="F1151" s="1156"/>
      <c r="G1151" s="1157"/>
    </row>
    <row r="1152" spans="1:7" x14ac:dyDescent="0.2">
      <c r="A1152" s="1158" t="s">
        <v>49</v>
      </c>
      <c r="B1152" s="1159"/>
      <c r="C1152" s="1159"/>
      <c r="D1152" s="1159"/>
      <c r="E1152" s="1159"/>
      <c r="F1152" s="1159"/>
      <c r="G1152" s="1160"/>
    </row>
    <row r="1153" spans="1:7" x14ac:dyDescent="0.2">
      <c r="A1153" s="6"/>
      <c r="B1153" s="99"/>
      <c r="C1153" s="8"/>
      <c r="D1153" s="9"/>
      <c r="E1153" s="99"/>
      <c r="F1153" s="10"/>
      <c r="G1153" s="11" t="s">
        <v>20</v>
      </c>
    </row>
    <row r="1154" spans="1:7" x14ac:dyDescent="0.2">
      <c r="A1154" s="12" t="s">
        <v>1</v>
      </c>
      <c r="B1154" s="13"/>
      <c r="C1154" s="14" t="s">
        <v>496</v>
      </c>
      <c r="D1154" s="13"/>
      <c r="E1154" s="343" t="s">
        <v>3070</v>
      </c>
      <c r="F1154" s="98"/>
      <c r="G1154" s="344" t="s">
        <v>3069</v>
      </c>
    </row>
    <row r="1155" spans="1:7" x14ac:dyDescent="0.2">
      <c r="A1155" s="17" t="s">
        <v>8</v>
      </c>
      <c r="B1155" s="100"/>
      <c r="C1155" s="19"/>
      <c r="D1155" s="4"/>
      <c r="E1155" s="1145"/>
      <c r="F1155" s="1146"/>
      <c r="G1155" s="20"/>
    </row>
    <row r="1156" spans="1:7" x14ac:dyDescent="0.2">
      <c r="A1156" s="21" t="s">
        <v>37</v>
      </c>
      <c r="B1156" s="22"/>
      <c r="C1156" s="22"/>
      <c r="D1156" s="22"/>
      <c r="E1156" s="23" t="s">
        <v>46</v>
      </c>
      <c r="F1156" s="24"/>
      <c r="G1156" s="20" t="s">
        <v>50</v>
      </c>
    </row>
    <row r="1157" spans="1:7" x14ac:dyDescent="0.2">
      <c r="A1157" s="6"/>
      <c r="B1157" s="99"/>
      <c r="C1157" s="8"/>
      <c r="D1157" s="8"/>
      <c r="E1157" s="1147"/>
      <c r="F1157" s="1148"/>
      <c r="G1157" s="25"/>
    </row>
    <row r="1158" spans="1:7" ht="26.25" thickBot="1" x14ac:dyDescent="0.25">
      <c r="A1158" s="210" t="s">
        <v>47</v>
      </c>
      <c r="B1158" s="28" t="s">
        <v>23</v>
      </c>
      <c r="C1158" s="28" t="s">
        <v>34</v>
      </c>
      <c r="D1158" s="110" t="s">
        <v>53</v>
      </c>
      <c r="E1158" s="114" t="s">
        <v>54</v>
      </c>
      <c r="F1158" s="111" t="s">
        <v>55</v>
      </c>
      <c r="G1158" s="112" t="s">
        <v>35</v>
      </c>
    </row>
    <row r="1159" spans="1:7" ht="13.5" thickTop="1" x14ac:dyDescent="0.2">
      <c r="A1159" s="345">
        <v>1</v>
      </c>
      <c r="B1159" s="646"/>
      <c r="C1159" s="656" t="s">
        <v>300</v>
      </c>
      <c r="D1159" s="657" t="s">
        <v>841</v>
      </c>
      <c r="E1159" s="745">
        <v>25</v>
      </c>
      <c r="F1159" s="659">
        <v>250</v>
      </c>
      <c r="G1159" s="353">
        <f t="shared" ref="G1159:G1161" si="18">F1159*E1159</f>
        <v>6250</v>
      </c>
    </row>
    <row r="1160" spans="1:7" x14ac:dyDescent="0.2">
      <c r="A1160" s="345">
        <v>2</v>
      </c>
      <c r="B1160" s="101"/>
      <c r="C1160" s="352" t="s">
        <v>300</v>
      </c>
      <c r="D1160" s="351" t="s">
        <v>402</v>
      </c>
      <c r="E1160" s="108">
        <v>25</v>
      </c>
      <c r="F1160" s="128">
        <v>350</v>
      </c>
      <c r="G1160" s="353">
        <f t="shared" si="18"/>
        <v>8750</v>
      </c>
    </row>
    <row r="1161" spans="1:7" x14ac:dyDescent="0.2">
      <c r="A1161" s="345">
        <v>3</v>
      </c>
      <c r="B1161" s="101"/>
      <c r="C1161" s="352" t="s">
        <v>300</v>
      </c>
      <c r="D1161" s="351" t="s">
        <v>845</v>
      </c>
      <c r="E1161" s="108">
        <v>25</v>
      </c>
      <c r="F1161" s="128">
        <v>250</v>
      </c>
      <c r="G1161" s="353">
        <f t="shared" si="18"/>
        <v>6250</v>
      </c>
    </row>
    <row r="1162" spans="1:7" x14ac:dyDescent="0.2">
      <c r="A1162" s="29"/>
      <c r="B1162" s="101"/>
      <c r="C1162" s="352"/>
      <c r="D1162" s="657"/>
      <c r="E1162" s="108"/>
      <c r="F1162" s="149"/>
      <c r="G1162" s="353"/>
    </row>
    <row r="1163" spans="1:7" x14ac:dyDescent="0.2">
      <c r="A1163" s="29"/>
      <c r="B1163" s="101"/>
      <c r="C1163" s="352"/>
      <c r="D1163" s="340"/>
      <c r="E1163" s="108"/>
      <c r="F1163" s="128"/>
      <c r="G1163" s="353"/>
    </row>
    <row r="1164" spans="1:7" x14ac:dyDescent="0.2">
      <c r="A1164" s="29"/>
      <c r="B1164" s="646"/>
      <c r="C1164" s="656"/>
      <c r="D1164" s="657"/>
      <c r="E1164" s="745"/>
      <c r="F1164" s="659"/>
      <c r="G1164" s="353"/>
    </row>
    <row r="1165" spans="1:7" x14ac:dyDescent="0.2">
      <c r="A1165" s="29"/>
      <c r="B1165" s="646"/>
      <c r="C1165" s="656"/>
      <c r="D1165" s="657"/>
      <c r="E1165" s="745"/>
      <c r="F1165" s="659"/>
      <c r="G1165" s="353"/>
    </row>
    <row r="1166" spans="1:7" x14ac:dyDescent="0.2">
      <c r="A1166" s="29"/>
      <c r="B1166" s="105"/>
      <c r="C1166" s="352"/>
      <c r="D1166" s="351"/>
      <c r="E1166" s="108"/>
      <c r="F1166" s="128"/>
      <c r="G1166" s="353"/>
    </row>
    <row r="1167" spans="1:7" x14ac:dyDescent="0.2">
      <c r="A1167" s="29"/>
      <c r="B1167" s="105"/>
      <c r="C1167" s="352"/>
      <c r="D1167" s="351"/>
      <c r="E1167" s="108"/>
      <c r="F1167" s="128"/>
      <c r="G1167" s="353"/>
    </row>
    <row r="1168" spans="1:7" x14ac:dyDescent="0.2">
      <c r="A1168" s="29"/>
      <c r="B1168" s="793"/>
      <c r="C1168" s="352"/>
      <c r="D1168" s="657"/>
      <c r="E1168" s="745"/>
      <c r="F1168" s="149"/>
      <c r="G1168" s="353"/>
    </row>
    <row r="1169" spans="1:7" x14ac:dyDescent="0.2">
      <c r="A1169" s="29"/>
      <c r="B1169" s="151"/>
      <c r="C1169" s="352"/>
      <c r="D1169" s="340"/>
      <c r="E1169" s="108"/>
      <c r="F1169" s="149"/>
      <c r="G1169" s="353"/>
    </row>
    <row r="1170" spans="1:7" x14ac:dyDescent="0.2">
      <c r="A1170" s="29"/>
      <c r="B1170" s="151"/>
      <c r="C1170" s="656"/>
      <c r="D1170" s="351"/>
      <c r="E1170" s="108"/>
      <c r="F1170" s="659"/>
      <c r="G1170" s="353"/>
    </row>
    <row r="1171" spans="1:7" x14ac:dyDescent="0.2">
      <c r="A1171" s="29"/>
      <c r="B1171" s="101"/>
      <c r="C1171" s="352"/>
      <c r="D1171" s="351"/>
      <c r="E1171" s="108"/>
      <c r="F1171" s="128"/>
      <c r="G1171" s="353"/>
    </row>
    <row r="1172" spans="1:7" x14ac:dyDescent="0.2">
      <c r="A1172" s="29"/>
      <c r="B1172" s="106"/>
      <c r="C1172" s="352"/>
      <c r="D1172" s="351"/>
      <c r="E1172" s="108"/>
      <c r="F1172" s="128"/>
      <c r="G1172" s="353"/>
    </row>
    <row r="1173" spans="1:7" x14ac:dyDescent="0.2">
      <c r="A1173" s="29"/>
      <c r="B1173" s="105"/>
      <c r="C1173" s="352"/>
      <c r="D1173" s="351"/>
      <c r="E1173" s="108"/>
      <c r="F1173" s="149"/>
      <c r="G1173" s="353"/>
    </row>
    <row r="1174" spans="1:7" x14ac:dyDescent="0.2">
      <c r="A1174" s="29"/>
      <c r="B1174" s="107"/>
      <c r="C1174" s="352"/>
      <c r="D1174" s="351"/>
      <c r="E1174" s="108"/>
      <c r="F1174" s="384"/>
      <c r="G1174" s="353"/>
    </row>
    <row r="1175" spans="1:7" x14ac:dyDescent="0.2">
      <c r="A1175" s="29"/>
      <c r="B1175" s="101"/>
      <c r="C1175" s="352"/>
      <c r="D1175" s="351"/>
      <c r="E1175" s="108"/>
      <c r="F1175" s="128"/>
      <c r="G1175" s="35"/>
    </row>
    <row r="1176" spans="1:7" x14ac:dyDescent="0.2">
      <c r="A1176" s="29"/>
      <c r="B1176" s="101"/>
      <c r="C1176" s="352"/>
      <c r="D1176" s="351"/>
      <c r="E1176" s="108"/>
      <c r="F1176" s="149"/>
      <c r="G1176" s="35"/>
    </row>
    <row r="1177" spans="1:7" x14ac:dyDescent="0.2">
      <c r="A1177" s="29"/>
      <c r="B1177" s="106"/>
      <c r="C1177" s="352"/>
      <c r="D1177" s="351"/>
      <c r="E1177" s="108"/>
      <c r="F1177" s="128"/>
      <c r="G1177" s="35"/>
    </row>
    <row r="1178" spans="1:7" x14ac:dyDescent="0.2">
      <c r="A1178" s="29"/>
      <c r="B1178" s="105"/>
      <c r="C1178" s="352"/>
      <c r="D1178" s="351"/>
      <c r="E1178" s="108"/>
      <c r="F1178" s="128"/>
      <c r="G1178" s="35"/>
    </row>
    <row r="1179" spans="1:7" x14ac:dyDescent="0.2">
      <c r="A1179" s="29"/>
      <c r="B1179" s="105"/>
      <c r="C1179" s="352"/>
      <c r="D1179" s="351"/>
      <c r="E1179" s="108"/>
      <c r="F1179" s="149"/>
      <c r="G1179" s="35"/>
    </row>
    <row r="1180" spans="1:7" x14ac:dyDescent="0.2">
      <c r="A1180" s="29"/>
      <c r="B1180" s="101"/>
      <c r="C1180" s="352"/>
      <c r="D1180" s="351"/>
      <c r="E1180" s="104"/>
      <c r="F1180" s="149"/>
      <c r="G1180" s="353"/>
    </row>
    <row r="1181" spans="1:7" x14ac:dyDescent="0.2">
      <c r="A1181" s="29"/>
      <c r="B1181" s="101"/>
      <c r="C1181" s="352"/>
      <c r="D1181" s="351"/>
      <c r="E1181" s="108"/>
      <c r="F1181" s="128"/>
      <c r="G1181" s="35"/>
    </row>
    <row r="1182" spans="1:7" x14ac:dyDescent="0.2">
      <c r="A1182" s="29"/>
      <c r="B1182" s="101"/>
      <c r="C1182" s="352"/>
      <c r="D1182" s="351"/>
      <c r="E1182" s="108"/>
      <c r="F1182" s="149"/>
      <c r="G1182" s="35"/>
    </row>
    <row r="1183" spans="1:7" x14ac:dyDescent="0.2">
      <c r="A1183" s="29"/>
      <c r="B1183" s="101"/>
      <c r="C1183" s="352"/>
      <c r="D1183" s="351"/>
      <c r="E1183" s="108"/>
      <c r="F1183" s="128"/>
      <c r="G1183" s="35"/>
    </row>
    <row r="1184" spans="1:7" x14ac:dyDescent="0.2">
      <c r="A1184" s="29"/>
      <c r="B1184" s="101"/>
      <c r="C1184" s="352"/>
      <c r="D1184" s="351"/>
      <c r="E1184" s="108"/>
      <c r="F1184" s="149"/>
      <c r="G1184" s="35"/>
    </row>
    <row r="1185" spans="1:7" x14ac:dyDescent="0.2">
      <c r="A1185" s="29"/>
      <c r="B1185" s="101"/>
      <c r="C1185" s="41"/>
      <c r="D1185" s="364"/>
      <c r="E1185" s="108"/>
      <c r="F1185" s="128"/>
      <c r="G1185" s="353"/>
    </row>
    <row r="1186" spans="1:7" x14ac:dyDescent="0.2">
      <c r="A1186" s="29"/>
      <c r="B1186" s="101"/>
      <c r="C1186" s="352"/>
      <c r="D1186" s="351"/>
      <c r="E1186" s="108"/>
      <c r="F1186" s="149"/>
      <c r="G1186" s="35"/>
    </row>
    <row r="1187" spans="1:7" x14ac:dyDescent="0.2">
      <c r="A1187" s="29"/>
      <c r="B1187" s="101"/>
      <c r="C1187" s="352"/>
      <c r="D1187" s="340"/>
      <c r="E1187" s="108"/>
      <c r="F1187" s="128"/>
      <c r="G1187" s="353"/>
    </row>
    <row r="1188" spans="1:7" x14ac:dyDescent="0.2">
      <c r="A1188" s="29"/>
      <c r="B1188" s="101"/>
      <c r="C1188" s="352"/>
      <c r="D1188" s="351"/>
      <c r="E1188" s="108"/>
      <c r="F1188" s="128"/>
      <c r="G1188" s="35"/>
    </row>
    <row r="1189" spans="1:7" x14ac:dyDescent="0.2">
      <c r="A1189" s="29"/>
      <c r="B1189" s="101"/>
      <c r="C1189" s="352"/>
      <c r="D1189" s="351"/>
      <c r="E1189" s="108"/>
      <c r="F1189" s="149"/>
      <c r="G1189" s="35"/>
    </row>
    <row r="1190" spans="1:7" x14ac:dyDescent="0.2">
      <c r="A1190" s="29"/>
      <c r="B1190" s="101"/>
      <c r="C1190" s="31"/>
      <c r="D1190" s="400"/>
      <c r="E1190" s="131"/>
      <c r="F1190" s="117"/>
      <c r="G1190" s="35"/>
    </row>
    <row r="1191" spans="1:7" x14ac:dyDescent="0.2">
      <c r="A1191" s="29"/>
      <c r="B1191" s="101"/>
      <c r="C1191" s="41"/>
      <c r="D1191" s="406"/>
      <c r="E1191" s="108"/>
      <c r="F1191" s="149"/>
      <c r="G1191" s="35"/>
    </row>
    <row r="1192" spans="1:7" x14ac:dyDescent="0.2">
      <c r="A1192" s="29"/>
      <c r="B1192" s="101"/>
      <c r="C1192" s="41"/>
      <c r="D1192" s="364"/>
      <c r="E1192" s="108"/>
      <c r="F1192" s="149"/>
      <c r="G1192" s="35"/>
    </row>
    <row r="1193" spans="1:7" ht="13.5" thickBot="1" x14ac:dyDescent="0.25">
      <c r="A1193" s="45"/>
      <c r="B1193" s="132"/>
      <c r="C1193" s="115"/>
      <c r="D1193" s="115"/>
      <c r="E1193" s="132"/>
      <c r="F1193" s="49" t="s">
        <v>15</v>
      </c>
      <c r="G1193" s="50">
        <f>SUM(G1159:G1192)</f>
        <v>21250</v>
      </c>
    </row>
    <row r="1194" spans="1:7" ht="13.5" thickTop="1" x14ac:dyDescent="0.2">
      <c r="A1194" s="1149" t="s">
        <v>3040</v>
      </c>
      <c r="B1194" s="1150"/>
      <c r="C1194" s="1150"/>
      <c r="D1194" s="1150"/>
      <c r="E1194" s="1150"/>
      <c r="F1194" s="1150"/>
      <c r="G1194" s="1151"/>
    </row>
    <row r="1195" spans="1:7" ht="13.5" thickBot="1" x14ac:dyDescent="0.25">
      <c r="A1195" s="52"/>
      <c r="B1195" s="103"/>
      <c r="C1195" s="355" t="s">
        <v>8</v>
      </c>
      <c r="D1195" s="54"/>
      <c r="E1195" s="103"/>
      <c r="F1195" s="55"/>
      <c r="G1195" s="56"/>
    </row>
    <row r="1196" spans="1:7" ht="13.5" thickTop="1" x14ac:dyDescent="0.2">
      <c r="A1196" s="1130"/>
      <c r="B1196" s="1131"/>
      <c r="C1196" s="1131"/>
      <c r="D1196" s="57" t="s">
        <v>11</v>
      </c>
      <c r="E1196" s="1132" t="s">
        <v>12</v>
      </c>
      <c r="F1196" s="1132"/>
      <c r="G1196" s="1133"/>
    </row>
    <row r="1197" spans="1:7" x14ac:dyDescent="0.2">
      <c r="A1197" s="1161" t="s">
        <v>8</v>
      </c>
      <c r="B1197" s="1135"/>
      <c r="C1197" s="1135"/>
      <c r="D1197" s="39"/>
      <c r="E1197" s="1136"/>
      <c r="F1197" s="1137"/>
      <c r="G1197" s="1138"/>
    </row>
    <row r="1198" spans="1:7" x14ac:dyDescent="0.2">
      <c r="A1198" s="1134" t="s">
        <v>38</v>
      </c>
      <c r="B1198" s="1135"/>
      <c r="C1198" s="1135"/>
      <c r="D1198" s="58" t="s">
        <v>493</v>
      </c>
      <c r="E1198" s="1139" t="s">
        <v>142</v>
      </c>
      <c r="F1198" s="1139"/>
      <c r="G1198" s="1140"/>
    </row>
    <row r="1199" spans="1:7" ht="13.5" thickBot="1" x14ac:dyDescent="0.25">
      <c r="A1199" s="1141" t="s">
        <v>39</v>
      </c>
      <c r="B1199" s="1142"/>
      <c r="C1199" s="1142"/>
      <c r="D1199" s="59" t="s">
        <v>494</v>
      </c>
      <c r="E1199" s="1143" t="s">
        <v>0</v>
      </c>
      <c r="F1199" s="1143"/>
      <c r="G1199" s="1144"/>
    </row>
    <row r="1200" spans="1:7" ht="16.5" x14ac:dyDescent="0.25">
      <c r="A1200" s="1152" t="s">
        <v>29</v>
      </c>
      <c r="B1200" s="1153"/>
      <c r="C1200" s="1153"/>
      <c r="D1200" s="1153"/>
      <c r="E1200" s="1153"/>
      <c r="F1200" s="1153"/>
      <c r="G1200" s="1154"/>
    </row>
    <row r="1201" spans="1:7" x14ac:dyDescent="0.2">
      <c r="A1201" s="1155" t="s">
        <v>48</v>
      </c>
      <c r="B1201" s="1156"/>
      <c r="C1201" s="1156"/>
      <c r="D1201" s="1156"/>
      <c r="E1201" s="1156"/>
      <c r="F1201" s="1156"/>
      <c r="G1201" s="1157"/>
    </row>
    <row r="1202" spans="1:7" x14ac:dyDescent="0.2">
      <c r="A1202" s="1158" t="s">
        <v>49</v>
      </c>
      <c r="B1202" s="1159"/>
      <c r="C1202" s="1159"/>
      <c r="D1202" s="1159"/>
      <c r="E1202" s="1159"/>
      <c r="F1202" s="1159"/>
      <c r="G1202" s="1160"/>
    </row>
    <row r="1203" spans="1:7" x14ac:dyDescent="0.2">
      <c r="A1203" s="6"/>
      <c r="B1203" s="99"/>
      <c r="C1203" s="8"/>
      <c r="D1203" s="9"/>
      <c r="E1203" s="99"/>
      <c r="F1203" s="10"/>
      <c r="G1203" s="11" t="s">
        <v>20</v>
      </c>
    </row>
    <row r="1204" spans="1:7" x14ac:dyDescent="0.2">
      <c r="A1204" s="12" t="s">
        <v>1</v>
      </c>
      <c r="B1204" s="13"/>
      <c r="C1204" s="14" t="s">
        <v>496</v>
      </c>
      <c r="D1204" s="13"/>
      <c r="E1204" s="343" t="s">
        <v>3300</v>
      </c>
      <c r="F1204" s="98"/>
      <c r="G1204" s="344" t="s">
        <v>3299</v>
      </c>
    </row>
    <row r="1205" spans="1:7" x14ac:dyDescent="0.2">
      <c r="A1205" s="17" t="s">
        <v>8</v>
      </c>
      <c r="B1205" s="100"/>
      <c r="C1205" s="19"/>
      <c r="D1205" s="4"/>
      <c r="E1205" s="1145"/>
      <c r="F1205" s="1146"/>
      <c r="G1205" s="20"/>
    </row>
    <row r="1206" spans="1:7" x14ac:dyDescent="0.2">
      <c r="A1206" s="21" t="s">
        <v>37</v>
      </c>
      <c r="B1206" s="22"/>
      <c r="C1206" s="22"/>
      <c r="D1206" s="22"/>
      <c r="E1206" s="23" t="s">
        <v>46</v>
      </c>
      <c r="F1206" s="24"/>
      <c r="G1206" s="20" t="s">
        <v>50</v>
      </c>
    </row>
    <row r="1207" spans="1:7" x14ac:dyDescent="0.2">
      <c r="A1207" s="6"/>
      <c r="B1207" s="99"/>
      <c r="C1207" s="8"/>
      <c r="D1207" s="8"/>
      <c r="E1207" s="1147"/>
      <c r="F1207" s="1148"/>
      <c r="G1207" s="25"/>
    </row>
    <row r="1208" spans="1:7" ht="26.25" thickBot="1" x14ac:dyDescent="0.25">
      <c r="A1208" s="210" t="s">
        <v>47</v>
      </c>
      <c r="B1208" s="28" t="s">
        <v>23</v>
      </c>
      <c r="C1208" s="28" t="s">
        <v>34</v>
      </c>
      <c r="D1208" s="110" t="s">
        <v>53</v>
      </c>
      <c r="E1208" s="114" t="s">
        <v>54</v>
      </c>
      <c r="F1208" s="111" t="s">
        <v>55</v>
      </c>
      <c r="G1208" s="112" t="s">
        <v>35</v>
      </c>
    </row>
    <row r="1209" spans="1:7" ht="13.5" thickTop="1" x14ac:dyDescent="0.2">
      <c r="A1209" s="345">
        <v>1</v>
      </c>
      <c r="B1209" s="646"/>
      <c r="C1209" s="656" t="s">
        <v>2311</v>
      </c>
      <c r="D1209" s="657" t="s">
        <v>2310</v>
      </c>
      <c r="E1209" s="745">
        <v>35</v>
      </c>
      <c r="F1209" s="659">
        <v>40</v>
      </c>
      <c r="G1209" s="353">
        <f t="shared" ref="G1209" si="19">F1209*E1209</f>
        <v>1400</v>
      </c>
    </row>
    <row r="1210" spans="1:7" x14ac:dyDescent="0.2">
      <c r="A1210" s="345"/>
      <c r="B1210" s="101"/>
      <c r="C1210" s="352"/>
      <c r="D1210" s="351"/>
      <c r="E1210" s="108"/>
      <c r="F1210" s="128"/>
      <c r="G1210" s="353"/>
    </row>
    <row r="1211" spans="1:7" x14ac:dyDescent="0.2">
      <c r="A1211" s="345"/>
      <c r="B1211" s="101"/>
      <c r="C1211" s="352"/>
      <c r="D1211" s="351"/>
      <c r="E1211" s="108"/>
      <c r="F1211" s="128"/>
      <c r="G1211" s="353"/>
    </row>
    <row r="1212" spans="1:7" x14ac:dyDescent="0.2">
      <c r="A1212" s="29"/>
      <c r="B1212" s="101"/>
      <c r="C1212" s="352"/>
      <c r="D1212" s="657"/>
      <c r="E1212" s="108"/>
      <c r="F1212" s="149"/>
      <c r="G1212" s="353"/>
    </row>
    <row r="1213" spans="1:7" x14ac:dyDescent="0.2">
      <c r="A1213" s="29"/>
      <c r="B1213" s="101"/>
      <c r="C1213" s="352"/>
      <c r="D1213" s="340"/>
      <c r="E1213" s="108"/>
      <c r="F1213" s="128"/>
      <c r="G1213" s="353"/>
    </row>
    <row r="1214" spans="1:7" x14ac:dyDescent="0.2">
      <c r="A1214" s="29"/>
      <c r="B1214" s="646"/>
      <c r="C1214" s="656"/>
      <c r="D1214" s="657"/>
      <c r="E1214" s="745"/>
      <c r="F1214" s="659"/>
      <c r="G1214" s="353"/>
    </row>
    <row r="1215" spans="1:7" x14ac:dyDescent="0.2">
      <c r="A1215" s="29"/>
      <c r="B1215" s="646"/>
      <c r="C1215" s="656"/>
      <c r="D1215" s="657"/>
      <c r="E1215" s="745"/>
      <c r="F1215" s="659"/>
      <c r="G1215" s="353"/>
    </row>
    <row r="1216" spans="1:7" x14ac:dyDescent="0.2">
      <c r="A1216" s="29"/>
      <c r="B1216" s="105"/>
      <c r="C1216" s="352"/>
      <c r="D1216" s="351"/>
      <c r="E1216" s="108"/>
      <c r="F1216" s="128"/>
      <c r="G1216" s="353"/>
    </row>
    <row r="1217" spans="1:7" x14ac:dyDescent="0.2">
      <c r="A1217" s="29"/>
      <c r="B1217" s="105"/>
      <c r="C1217" s="352"/>
      <c r="D1217" s="351"/>
      <c r="E1217" s="108"/>
      <c r="F1217" s="128"/>
      <c r="G1217" s="353"/>
    </row>
    <row r="1218" spans="1:7" x14ac:dyDescent="0.2">
      <c r="A1218" s="29"/>
      <c r="B1218" s="793"/>
      <c r="C1218" s="352"/>
      <c r="D1218" s="657"/>
      <c r="E1218" s="745"/>
      <c r="F1218" s="149"/>
      <c r="G1218" s="353"/>
    </row>
    <row r="1219" spans="1:7" x14ac:dyDescent="0.2">
      <c r="A1219" s="29"/>
      <c r="B1219" s="151"/>
      <c r="C1219" s="352"/>
      <c r="D1219" s="340"/>
      <c r="E1219" s="108"/>
      <c r="F1219" s="149"/>
      <c r="G1219" s="353"/>
    </row>
    <row r="1220" spans="1:7" x14ac:dyDescent="0.2">
      <c r="A1220" s="29"/>
      <c r="B1220" s="151"/>
      <c r="C1220" s="656"/>
      <c r="D1220" s="351"/>
      <c r="E1220" s="108"/>
      <c r="F1220" s="659"/>
      <c r="G1220" s="353"/>
    </row>
    <row r="1221" spans="1:7" x14ac:dyDescent="0.2">
      <c r="A1221" s="29"/>
      <c r="B1221" s="101"/>
      <c r="C1221" s="352"/>
      <c r="D1221" s="351"/>
      <c r="E1221" s="108"/>
      <c r="F1221" s="128"/>
      <c r="G1221" s="353"/>
    </row>
    <row r="1222" spans="1:7" x14ac:dyDescent="0.2">
      <c r="A1222" s="29"/>
      <c r="B1222" s="106"/>
      <c r="C1222" s="352"/>
      <c r="D1222" s="351"/>
      <c r="E1222" s="108"/>
      <c r="F1222" s="128"/>
      <c r="G1222" s="353"/>
    </row>
    <row r="1223" spans="1:7" x14ac:dyDescent="0.2">
      <c r="A1223" s="29"/>
      <c r="B1223" s="105"/>
      <c r="C1223" s="352"/>
      <c r="D1223" s="351"/>
      <c r="E1223" s="108"/>
      <c r="F1223" s="149"/>
      <c r="G1223" s="353"/>
    </row>
    <row r="1224" spans="1:7" x14ac:dyDescent="0.2">
      <c r="A1224" s="29"/>
      <c r="B1224" s="107"/>
      <c r="C1224" s="352"/>
      <c r="D1224" s="351"/>
      <c r="E1224" s="108"/>
      <c r="F1224" s="384"/>
      <c r="G1224" s="353"/>
    </row>
    <row r="1225" spans="1:7" x14ac:dyDescent="0.2">
      <c r="A1225" s="29"/>
      <c r="B1225" s="101"/>
      <c r="C1225" s="352"/>
      <c r="D1225" s="351"/>
      <c r="E1225" s="108"/>
      <c r="F1225" s="128"/>
      <c r="G1225" s="35"/>
    </row>
    <row r="1226" spans="1:7" x14ac:dyDescent="0.2">
      <c r="A1226" s="29"/>
      <c r="B1226" s="101"/>
      <c r="C1226" s="352"/>
      <c r="D1226" s="351"/>
      <c r="E1226" s="108"/>
      <c r="F1226" s="149"/>
      <c r="G1226" s="35"/>
    </row>
    <row r="1227" spans="1:7" x14ac:dyDescent="0.2">
      <c r="A1227" s="29"/>
      <c r="B1227" s="106"/>
      <c r="C1227" s="352"/>
      <c r="D1227" s="351"/>
      <c r="E1227" s="108"/>
      <c r="F1227" s="128"/>
      <c r="G1227" s="35"/>
    </row>
    <row r="1228" spans="1:7" x14ac:dyDescent="0.2">
      <c r="A1228" s="29"/>
      <c r="B1228" s="105"/>
      <c r="C1228" s="352"/>
      <c r="D1228" s="351"/>
      <c r="E1228" s="108"/>
      <c r="F1228" s="128"/>
      <c r="G1228" s="35"/>
    </row>
    <row r="1229" spans="1:7" x14ac:dyDescent="0.2">
      <c r="A1229" s="29"/>
      <c r="B1229" s="105"/>
      <c r="C1229" s="352"/>
      <c r="D1229" s="351"/>
      <c r="E1229" s="108"/>
      <c r="F1229" s="149"/>
      <c r="G1229" s="35"/>
    </row>
    <row r="1230" spans="1:7" x14ac:dyDescent="0.2">
      <c r="A1230" s="29"/>
      <c r="B1230" s="101"/>
      <c r="C1230" s="352"/>
      <c r="D1230" s="351"/>
      <c r="E1230" s="104"/>
      <c r="F1230" s="149"/>
      <c r="G1230" s="353"/>
    </row>
    <row r="1231" spans="1:7" x14ac:dyDescent="0.2">
      <c r="A1231" s="29"/>
      <c r="B1231" s="101"/>
      <c r="C1231" s="352"/>
      <c r="D1231" s="351"/>
      <c r="E1231" s="108"/>
      <c r="F1231" s="128"/>
      <c r="G1231" s="35"/>
    </row>
    <row r="1232" spans="1:7" x14ac:dyDescent="0.2">
      <c r="A1232" s="29"/>
      <c r="B1232" s="101"/>
      <c r="C1232" s="352"/>
      <c r="D1232" s="351"/>
      <c r="E1232" s="108"/>
      <c r="F1232" s="149"/>
      <c r="G1232" s="35"/>
    </row>
    <row r="1233" spans="1:10" x14ac:dyDescent="0.2">
      <c r="A1233" s="29"/>
      <c r="B1233" s="101"/>
      <c r="C1233" s="352"/>
      <c r="D1233" s="351"/>
      <c r="E1233" s="108"/>
      <c r="F1233" s="128"/>
      <c r="G1233" s="35"/>
    </row>
    <row r="1234" spans="1:10" x14ac:dyDescent="0.2">
      <c r="A1234" s="29"/>
      <c r="B1234" s="101"/>
      <c r="C1234" s="352"/>
      <c r="D1234" s="351"/>
      <c r="E1234" s="108"/>
      <c r="F1234" s="149"/>
      <c r="G1234" s="35"/>
    </row>
    <row r="1235" spans="1:10" x14ac:dyDescent="0.2">
      <c r="A1235" s="29"/>
      <c r="B1235" s="101"/>
      <c r="C1235" s="41"/>
      <c r="D1235" s="364"/>
      <c r="E1235" s="108"/>
      <c r="F1235" s="128"/>
      <c r="G1235" s="353"/>
    </row>
    <row r="1236" spans="1:10" x14ac:dyDescent="0.2">
      <c r="A1236" s="29"/>
      <c r="B1236" s="101"/>
      <c r="C1236" s="352"/>
      <c r="D1236" s="351"/>
      <c r="E1236" s="108"/>
      <c r="F1236" s="149"/>
      <c r="G1236" s="35"/>
    </row>
    <row r="1237" spans="1:10" x14ac:dyDescent="0.2">
      <c r="A1237" s="29"/>
      <c r="B1237" s="101"/>
      <c r="C1237" s="352"/>
      <c r="D1237" s="340"/>
      <c r="E1237" s="108"/>
      <c r="F1237" s="128"/>
      <c r="G1237" s="353"/>
    </row>
    <row r="1238" spans="1:10" x14ac:dyDescent="0.2">
      <c r="A1238" s="29"/>
      <c r="B1238" s="101"/>
      <c r="C1238" s="352"/>
      <c r="D1238" s="351"/>
      <c r="E1238" s="108"/>
      <c r="F1238" s="128"/>
      <c r="G1238" s="35"/>
    </row>
    <row r="1239" spans="1:10" x14ac:dyDescent="0.2">
      <c r="A1239" s="29"/>
      <c r="B1239" s="101"/>
      <c r="C1239" s="352"/>
      <c r="D1239" s="351" t="s">
        <v>150</v>
      </c>
      <c r="E1239" s="108"/>
      <c r="F1239" s="149"/>
      <c r="G1239" s="35"/>
    </row>
    <row r="1240" spans="1:10" x14ac:dyDescent="0.2">
      <c r="A1240" s="29"/>
      <c r="B1240" s="101"/>
      <c r="C1240" s="31"/>
      <c r="D1240" s="400"/>
      <c r="E1240" s="131"/>
      <c r="F1240" s="117"/>
      <c r="G1240" s="35"/>
    </row>
    <row r="1241" spans="1:10" x14ac:dyDescent="0.2">
      <c r="A1241" s="29"/>
      <c r="B1241" s="101"/>
      <c r="C1241" s="41"/>
      <c r="D1241" s="406"/>
      <c r="E1241" s="108"/>
      <c r="F1241" s="149"/>
      <c r="G1241" s="35"/>
    </row>
    <row r="1242" spans="1:10" x14ac:dyDescent="0.2">
      <c r="A1242" s="29"/>
      <c r="B1242" s="101"/>
      <c r="C1242" s="41"/>
      <c r="D1242" s="364"/>
      <c r="E1242" s="108"/>
      <c r="F1242" s="149"/>
      <c r="G1242" s="35"/>
    </row>
    <row r="1243" spans="1:10" ht="13.5" thickBot="1" x14ac:dyDescent="0.25">
      <c r="A1243" s="45"/>
      <c r="B1243" s="132"/>
      <c r="C1243" s="115"/>
      <c r="D1243" s="409" t="s">
        <v>2685</v>
      </c>
      <c r="E1243" s="132"/>
      <c r="F1243" s="49" t="s">
        <v>15</v>
      </c>
      <c r="G1243" s="50">
        <f>SUM(G1209:G1242)</f>
        <v>1400</v>
      </c>
    </row>
    <row r="1244" spans="1:10" ht="13.5" thickTop="1" x14ac:dyDescent="0.2">
      <c r="A1244" s="1149" t="s">
        <v>2613</v>
      </c>
      <c r="B1244" s="1150"/>
      <c r="C1244" s="1150"/>
      <c r="D1244" s="1150"/>
      <c r="E1244" s="1150"/>
      <c r="F1244" s="1150"/>
      <c r="G1244" s="1151"/>
    </row>
    <row r="1245" spans="1:10" ht="13.5" thickBot="1" x14ac:dyDescent="0.25">
      <c r="A1245" s="52"/>
      <c r="B1245" s="103"/>
      <c r="C1245" s="355" t="s">
        <v>8</v>
      </c>
      <c r="D1245" s="54"/>
      <c r="E1245" s="103"/>
      <c r="F1245" s="55"/>
      <c r="G1245" s="56"/>
      <c r="J1245" s="411" t="s">
        <v>543</v>
      </c>
    </row>
    <row r="1246" spans="1:10" ht="13.5" thickTop="1" x14ac:dyDescent="0.2">
      <c r="A1246" s="1130"/>
      <c r="B1246" s="1131"/>
      <c r="C1246" s="1131"/>
      <c r="D1246" s="57" t="s">
        <v>11</v>
      </c>
      <c r="E1246" s="1132" t="s">
        <v>12</v>
      </c>
      <c r="F1246" s="1132"/>
      <c r="G1246" s="1133"/>
    </row>
    <row r="1247" spans="1:10" x14ac:dyDescent="0.2">
      <c r="A1247" s="1161" t="s">
        <v>8</v>
      </c>
      <c r="B1247" s="1135"/>
      <c r="C1247" s="1135"/>
      <c r="D1247" s="39"/>
      <c r="E1247" s="1136"/>
      <c r="F1247" s="1137"/>
      <c r="G1247" s="1138"/>
    </row>
    <row r="1248" spans="1:10" x14ac:dyDescent="0.2">
      <c r="A1248" s="1134" t="s">
        <v>38</v>
      </c>
      <c r="B1248" s="1135"/>
      <c r="C1248" s="1135"/>
      <c r="D1248" s="58" t="s">
        <v>493</v>
      </c>
      <c r="E1248" s="1139" t="s">
        <v>142</v>
      </c>
      <c r="F1248" s="1139"/>
      <c r="G1248" s="1140"/>
    </row>
    <row r="1249" spans="1:7" ht="13.5" thickBot="1" x14ac:dyDescent="0.25">
      <c r="A1249" s="1141" t="s">
        <v>39</v>
      </c>
      <c r="B1249" s="1142"/>
      <c r="C1249" s="1142"/>
      <c r="D1249" s="356" t="s">
        <v>3396</v>
      </c>
      <c r="E1249" s="1143" t="s">
        <v>0</v>
      </c>
      <c r="F1249" s="1143"/>
      <c r="G1249" s="1144"/>
    </row>
    <row r="1250" spans="1:7" ht="16.5" x14ac:dyDescent="0.25">
      <c r="A1250" s="1205" t="s">
        <v>29</v>
      </c>
      <c r="B1250" s="1206"/>
      <c r="C1250" s="1206"/>
      <c r="D1250" s="1206"/>
      <c r="E1250" s="1206"/>
      <c r="F1250" s="1206"/>
      <c r="G1250" s="1207"/>
    </row>
    <row r="1251" spans="1:7" x14ac:dyDescent="0.2">
      <c r="A1251" s="1208" t="s">
        <v>48</v>
      </c>
      <c r="B1251" s="1209"/>
      <c r="C1251" s="1209"/>
      <c r="D1251" s="1209"/>
      <c r="E1251" s="1209"/>
      <c r="F1251" s="1209"/>
      <c r="G1251" s="1210"/>
    </row>
    <row r="1252" spans="1:7" x14ac:dyDescent="0.2">
      <c r="A1252" s="1211" t="s">
        <v>49</v>
      </c>
      <c r="B1252" s="1212"/>
      <c r="C1252" s="1212"/>
      <c r="D1252" s="1212"/>
      <c r="E1252" s="1212"/>
      <c r="F1252" s="1212"/>
      <c r="G1252" s="1213"/>
    </row>
    <row r="1253" spans="1:7" x14ac:dyDescent="0.2">
      <c r="A1253" s="450"/>
      <c r="B1253" s="451"/>
      <c r="C1253" s="452"/>
      <c r="D1253" s="453"/>
      <c r="E1253" s="451"/>
      <c r="F1253" s="454"/>
      <c r="G1253" s="455" t="s">
        <v>20</v>
      </c>
    </row>
    <row r="1254" spans="1:7" x14ac:dyDescent="0.2">
      <c r="A1254" s="456" t="s">
        <v>1</v>
      </c>
      <c r="B1254" s="457"/>
      <c r="C1254" s="458" t="s">
        <v>496</v>
      </c>
      <c r="D1254" s="457"/>
      <c r="E1254" s="286" t="s">
        <v>3989</v>
      </c>
      <c r="F1254" s="287"/>
      <c r="G1254" s="288" t="s">
        <v>3990</v>
      </c>
    </row>
    <row r="1255" spans="1:7" x14ac:dyDescent="0.2">
      <c r="A1255" s="459" t="s">
        <v>8</v>
      </c>
      <c r="B1255" s="460"/>
      <c r="C1255" s="461"/>
      <c r="D1255" s="449"/>
      <c r="E1255" s="1214"/>
      <c r="F1255" s="1215"/>
      <c r="G1255" s="462"/>
    </row>
    <row r="1256" spans="1:7" x14ac:dyDescent="0.2">
      <c r="A1256" s="463" t="s">
        <v>37</v>
      </c>
      <c r="B1256" s="464"/>
      <c r="C1256" s="464"/>
      <c r="D1256" s="464"/>
      <c r="E1256" s="465" t="s">
        <v>46</v>
      </c>
      <c r="F1256" s="466"/>
      <c r="G1256" s="462" t="s">
        <v>50</v>
      </c>
    </row>
    <row r="1257" spans="1:7" x14ac:dyDescent="0.2">
      <c r="A1257" s="450"/>
      <c r="B1257" s="451"/>
      <c r="C1257" s="452"/>
      <c r="D1257" s="452"/>
      <c r="E1257" s="1216"/>
      <c r="F1257" s="1217"/>
      <c r="G1257" s="467"/>
    </row>
    <row r="1258" spans="1:7" ht="26.25" thickBot="1" x14ac:dyDescent="0.25">
      <c r="A1258" s="468" t="s">
        <v>47</v>
      </c>
      <c r="B1258" s="469" t="s">
        <v>23</v>
      </c>
      <c r="C1258" s="469" t="s">
        <v>34</v>
      </c>
      <c r="D1258" s="470" t="s">
        <v>53</v>
      </c>
      <c r="E1258" s="471" t="s">
        <v>54</v>
      </c>
      <c r="F1258" s="472" t="s">
        <v>55</v>
      </c>
      <c r="G1258" s="473" t="s">
        <v>35</v>
      </c>
    </row>
    <row r="1259" spans="1:7" ht="13.5" thickTop="1" x14ac:dyDescent="0.2">
      <c r="A1259" s="474">
        <v>1</v>
      </c>
      <c r="B1259" s="838"/>
      <c r="C1259" s="839" t="s">
        <v>300</v>
      </c>
      <c r="D1259" s="840" t="s">
        <v>841</v>
      </c>
      <c r="E1259" s="841">
        <v>350</v>
      </c>
      <c r="F1259" s="984">
        <v>250</v>
      </c>
      <c r="G1259" s="220">
        <f t="shared" ref="G1259:G1260" si="20">F1259*E1259</f>
        <v>87500</v>
      </c>
    </row>
    <row r="1260" spans="1:7" x14ac:dyDescent="0.2">
      <c r="A1260" s="474">
        <v>2</v>
      </c>
      <c r="B1260" s="475"/>
      <c r="C1260" s="225" t="s">
        <v>300</v>
      </c>
      <c r="D1260" s="482" t="s">
        <v>402</v>
      </c>
      <c r="E1260" s="480">
        <v>350</v>
      </c>
      <c r="F1260" s="481">
        <v>350</v>
      </c>
      <c r="G1260" s="220">
        <f t="shared" si="20"/>
        <v>122500</v>
      </c>
    </row>
    <row r="1261" spans="1:7" x14ac:dyDescent="0.2">
      <c r="A1261" s="474"/>
      <c r="B1261" s="475"/>
      <c r="C1261" s="225"/>
      <c r="D1261" s="482"/>
      <c r="E1261" s="480"/>
      <c r="F1261" s="481"/>
      <c r="G1261" s="220"/>
    </row>
    <row r="1262" spans="1:7" x14ac:dyDescent="0.2">
      <c r="A1262" s="474"/>
      <c r="B1262" s="475"/>
      <c r="C1262" s="225"/>
      <c r="D1262" s="840"/>
      <c r="E1262" s="480"/>
      <c r="F1262" s="484"/>
      <c r="G1262" s="220"/>
    </row>
    <row r="1263" spans="1:7" x14ac:dyDescent="0.2">
      <c r="A1263" s="474"/>
      <c r="B1263" s="475"/>
      <c r="C1263" s="225"/>
      <c r="D1263" s="1029"/>
      <c r="E1263" s="480"/>
      <c r="F1263" s="481"/>
      <c r="G1263" s="220"/>
    </row>
    <row r="1264" spans="1:7" x14ac:dyDescent="0.2">
      <c r="A1264" s="474"/>
      <c r="B1264" s="838"/>
      <c r="C1264" s="839"/>
      <c r="D1264" s="840"/>
      <c r="E1264" s="841"/>
      <c r="F1264" s="984"/>
      <c r="G1264" s="220"/>
    </row>
    <row r="1265" spans="1:7" x14ac:dyDescent="0.2">
      <c r="A1265" s="474"/>
      <c r="B1265" s="838"/>
      <c r="C1265" s="839"/>
      <c r="D1265" s="840"/>
      <c r="E1265" s="841"/>
      <c r="F1265" s="984"/>
      <c r="G1265" s="220"/>
    </row>
    <row r="1266" spans="1:7" x14ac:dyDescent="0.2">
      <c r="A1266" s="474"/>
      <c r="B1266" s="485"/>
      <c r="C1266" s="225"/>
      <c r="D1266" s="482"/>
      <c r="E1266" s="480"/>
      <c r="F1266" s="481"/>
      <c r="G1266" s="220"/>
    </row>
    <row r="1267" spans="1:7" x14ac:dyDescent="0.2">
      <c r="A1267" s="474"/>
      <c r="B1267" s="485"/>
      <c r="C1267" s="225"/>
      <c r="D1267" s="482"/>
      <c r="E1267" s="480"/>
      <c r="F1267" s="481"/>
      <c r="G1267" s="220"/>
    </row>
    <row r="1268" spans="1:7" x14ac:dyDescent="0.2">
      <c r="A1268" s="474"/>
      <c r="B1268" s="905"/>
      <c r="C1268" s="225"/>
      <c r="D1268" s="840"/>
      <c r="E1268" s="841"/>
      <c r="F1268" s="484"/>
      <c r="G1268" s="220"/>
    </row>
    <row r="1269" spans="1:7" x14ac:dyDescent="0.2">
      <c r="A1269" s="474"/>
      <c r="B1269" s="487"/>
      <c r="C1269" s="225"/>
      <c r="D1269" s="1029"/>
      <c r="E1269" s="480"/>
      <c r="F1269" s="484"/>
      <c r="G1269" s="220"/>
    </row>
    <row r="1270" spans="1:7" x14ac:dyDescent="0.2">
      <c r="A1270" s="474"/>
      <c r="B1270" s="487"/>
      <c r="C1270" s="839"/>
      <c r="D1270" s="482"/>
      <c r="E1270" s="480"/>
      <c r="F1270" s="984"/>
      <c r="G1270" s="220"/>
    </row>
    <row r="1271" spans="1:7" x14ac:dyDescent="0.2">
      <c r="A1271" s="474"/>
      <c r="B1271" s="475"/>
      <c r="C1271" s="225"/>
      <c r="D1271" s="482"/>
      <c r="E1271" s="480"/>
      <c r="F1271" s="481"/>
      <c r="G1271" s="220"/>
    </row>
    <row r="1272" spans="1:7" x14ac:dyDescent="0.2">
      <c r="A1272" s="474"/>
      <c r="B1272" s="492"/>
      <c r="C1272" s="225"/>
      <c r="D1272" s="482"/>
      <c r="E1272" s="480"/>
      <c r="F1272" s="481"/>
      <c r="G1272" s="220"/>
    </row>
    <row r="1273" spans="1:7" x14ac:dyDescent="0.2">
      <c r="A1273" s="474"/>
      <c r="B1273" s="485"/>
      <c r="C1273" s="225"/>
      <c r="D1273" s="482"/>
      <c r="E1273" s="480"/>
      <c r="F1273" s="484"/>
      <c r="G1273" s="220"/>
    </row>
    <row r="1274" spans="1:7" x14ac:dyDescent="0.2">
      <c r="A1274" s="474"/>
      <c r="B1274" s="495"/>
      <c r="C1274" s="225"/>
      <c r="D1274" s="482"/>
      <c r="E1274" s="480"/>
      <c r="F1274" s="481"/>
      <c r="G1274" s="220"/>
    </row>
    <row r="1275" spans="1:7" x14ac:dyDescent="0.2">
      <c r="A1275" s="474"/>
      <c r="B1275" s="475"/>
      <c r="C1275" s="225"/>
      <c r="D1275" s="482"/>
      <c r="E1275" s="480"/>
      <c r="F1275" s="481"/>
      <c r="G1275" s="220"/>
    </row>
    <row r="1276" spans="1:7" x14ac:dyDescent="0.2">
      <c r="A1276" s="474"/>
      <c r="B1276" s="475"/>
      <c r="C1276" s="225"/>
      <c r="D1276" s="482"/>
      <c r="E1276" s="480"/>
      <c r="F1276" s="484"/>
      <c r="G1276" s="220"/>
    </row>
    <row r="1277" spans="1:7" x14ac:dyDescent="0.2">
      <c r="A1277" s="474"/>
      <c r="B1277" s="492"/>
      <c r="C1277" s="225"/>
      <c r="D1277" s="482"/>
      <c r="E1277" s="480"/>
      <c r="F1277" s="481"/>
      <c r="G1277" s="220"/>
    </row>
    <row r="1278" spans="1:7" x14ac:dyDescent="0.2">
      <c r="A1278" s="474"/>
      <c r="B1278" s="485"/>
      <c r="C1278" s="225"/>
      <c r="D1278" s="482"/>
      <c r="E1278" s="480"/>
      <c r="F1278" s="481"/>
      <c r="G1278" s="220"/>
    </row>
    <row r="1279" spans="1:7" x14ac:dyDescent="0.2">
      <c r="A1279" s="474"/>
      <c r="B1279" s="485"/>
      <c r="C1279" s="225"/>
      <c r="D1279" s="482"/>
      <c r="E1279" s="480"/>
      <c r="F1279" s="484"/>
      <c r="G1279" s="220"/>
    </row>
    <row r="1280" spans="1:7" x14ac:dyDescent="0.2">
      <c r="A1280" s="474"/>
      <c r="B1280" s="475"/>
      <c r="C1280" s="225"/>
      <c r="D1280" s="482"/>
      <c r="E1280" s="493"/>
      <c r="F1280" s="484"/>
      <c r="G1280" s="220"/>
    </row>
    <row r="1281" spans="1:7" x14ac:dyDescent="0.2">
      <c r="A1281" s="474"/>
      <c r="B1281" s="475"/>
      <c r="C1281" s="225"/>
      <c r="D1281" s="482"/>
      <c r="E1281" s="480"/>
      <c r="F1281" s="481"/>
      <c r="G1281" s="220"/>
    </row>
    <row r="1282" spans="1:7" x14ac:dyDescent="0.2">
      <c r="A1282" s="474"/>
      <c r="B1282" s="475"/>
      <c r="C1282" s="225"/>
      <c r="D1282" s="482"/>
      <c r="E1282" s="480"/>
      <c r="F1282" s="484"/>
      <c r="G1282" s="220"/>
    </row>
    <row r="1283" spans="1:7" x14ac:dyDescent="0.2">
      <c r="A1283" s="474"/>
      <c r="B1283" s="475"/>
      <c r="C1283" s="225"/>
      <c r="D1283" s="482"/>
      <c r="E1283" s="480"/>
      <c r="F1283" s="481"/>
      <c r="G1283" s="220"/>
    </row>
    <row r="1284" spans="1:7" x14ac:dyDescent="0.2">
      <c r="A1284" s="474"/>
      <c r="B1284" s="475"/>
      <c r="C1284" s="225"/>
      <c r="D1284" s="482"/>
      <c r="E1284" s="480"/>
      <c r="F1284" s="484"/>
      <c r="G1284" s="220"/>
    </row>
    <row r="1285" spans="1:7" x14ac:dyDescent="0.2">
      <c r="A1285" s="474"/>
      <c r="B1285" s="475"/>
      <c r="C1285" s="225"/>
      <c r="D1285" s="490"/>
      <c r="E1285" s="480"/>
      <c r="F1285" s="481"/>
      <c r="G1285" s="220"/>
    </row>
    <row r="1286" spans="1:7" x14ac:dyDescent="0.2">
      <c r="A1286" s="474"/>
      <c r="B1286" s="475"/>
      <c r="C1286" s="225"/>
      <c r="D1286" s="482"/>
      <c r="E1286" s="480"/>
      <c r="F1286" s="484"/>
      <c r="G1286" s="220"/>
    </row>
    <row r="1287" spans="1:7" x14ac:dyDescent="0.2">
      <c r="A1287" s="474"/>
      <c r="B1287" s="475"/>
      <c r="C1287" s="225"/>
      <c r="D1287" s="1029"/>
      <c r="E1287" s="480"/>
      <c r="F1287" s="481"/>
      <c r="G1287" s="220"/>
    </row>
    <row r="1288" spans="1:7" x14ac:dyDescent="0.2">
      <c r="A1288" s="474"/>
      <c r="B1288" s="475"/>
      <c r="C1288" s="225"/>
      <c r="D1288" s="482"/>
      <c r="E1288" s="480"/>
      <c r="F1288" s="481"/>
      <c r="G1288" s="220"/>
    </row>
    <row r="1289" spans="1:7" x14ac:dyDescent="0.2">
      <c r="A1289" s="474"/>
      <c r="B1289" s="475"/>
      <c r="C1289" s="225"/>
      <c r="D1289" s="482"/>
      <c r="E1289" s="480"/>
      <c r="F1289" s="484"/>
      <c r="G1289" s="220"/>
    </row>
    <row r="1290" spans="1:7" x14ac:dyDescent="0.2">
      <c r="A1290" s="474"/>
      <c r="B1290" s="475"/>
      <c r="C1290" s="224"/>
      <c r="D1290" s="498"/>
      <c r="E1290" s="502"/>
      <c r="F1290" s="503"/>
      <c r="G1290" s="220"/>
    </row>
    <row r="1291" spans="1:7" x14ac:dyDescent="0.2">
      <c r="A1291" s="474"/>
      <c r="B1291" s="475"/>
      <c r="C1291" s="225"/>
      <c r="D1291" s="504"/>
      <c r="E1291" s="480"/>
      <c r="F1291" s="484"/>
      <c r="G1291" s="220"/>
    </row>
    <row r="1292" spans="1:7" x14ac:dyDescent="0.2">
      <c r="A1292" s="474"/>
      <c r="B1292" s="475"/>
      <c r="C1292" s="225"/>
      <c r="D1292" s="490"/>
      <c r="E1292" s="480"/>
      <c r="F1292" s="484"/>
      <c r="G1292" s="220"/>
    </row>
    <row r="1293" spans="1:7" ht="13.5" thickBot="1" x14ac:dyDescent="0.25">
      <c r="A1293" s="505"/>
      <c r="B1293" s="506"/>
      <c r="C1293" s="507"/>
      <c r="D1293" s="507"/>
      <c r="E1293" s="506"/>
      <c r="F1293" s="508" t="s">
        <v>15</v>
      </c>
      <c r="G1293" s="509">
        <f>SUM(G1259:G1292)</f>
        <v>210000</v>
      </c>
    </row>
    <row r="1294" spans="1:7" ht="13.5" thickTop="1" x14ac:dyDescent="0.2">
      <c r="A1294" s="1218" t="s">
        <v>3991</v>
      </c>
      <c r="B1294" s="1219"/>
      <c r="C1294" s="1219"/>
      <c r="D1294" s="1219"/>
      <c r="E1294" s="1219"/>
      <c r="F1294" s="1219"/>
      <c r="G1294" s="1220"/>
    </row>
    <row r="1295" spans="1:7" ht="13.5" thickBot="1" x14ac:dyDescent="0.25">
      <c r="A1295" s="510"/>
      <c r="B1295" s="511"/>
      <c r="C1295" s="511" t="s">
        <v>3399</v>
      </c>
      <c r="D1295" s="512"/>
      <c r="E1295" s="511"/>
      <c r="F1295" s="513"/>
      <c r="G1295" s="514"/>
    </row>
    <row r="1296" spans="1:7" ht="13.5" thickTop="1" x14ac:dyDescent="0.2">
      <c r="A1296" s="1221"/>
      <c r="B1296" s="1222"/>
      <c r="C1296" s="1222"/>
      <c r="D1296" s="515" t="s">
        <v>11</v>
      </c>
      <c r="E1296" s="1223" t="s">
        <v>12</v>
      </c>
      <c r="F1296" s="1223"/>
      <c r="G1296" s="1224"/>
    </row>
    <row r="1297" spans="1:7" x14ac:dyDescent="0.2">
      <c r="A1297" s="1225" t="s">
        <v>8</v>
      </c>
      <c r="B1297" s="1226"/>
      <c r="C1297" s="1226"/>
      <c r="D1297" s="516"/>
      <c r="E1297" s="1227"/>
      <c r="F1297" s="1228"/>
      <c r="G1297" s="1229"/>
    </row>
    <row r="1298" spans="1:7" x14ac:dyDescent="0.2">
      <c r="A1298" s="1225" t="s">
        <v>38</v>
      </c>
      <c r="B1298" s="1226"/>
      <c r="C1298" s="1226"/>
      <c r="D1298" s="517" t="s">
        <v>493</v>
      </c>
      <c r="E1298" s="1230" t="s">
        <v>142</v>
      </c>
      <c r="F1298" s="1230"/>
      <c r="G1298" s="1231"/>
    </row>
    <row r="1299" spans="1:7" ht="13.5" thickBot="1" x14ac:dyDescent="0.25">
      <c r="A1299" s="1276" t="s">
        <v>39</v>
      </c>
      <c r="B1299" s="1277"/>
      <c r="C1299" s="1277"/>
      <c r="D1299" s="518" t="s">
        <v>3396</v>
      </c>
      <c r="E1299" s="1279" t="s">
        <v>0</v>
      </c>
      <c r="F1299" s="1279"/>
      <c r="G1299" s="1280"/>
    </row>
    <row r="1300" spans="1:7" ht="16.5" x14ac:dyDescent="0.25">
      <c r="A1300" s="1152" t="s">
        <v>29</v>
      </c>
      <c r="B1300" s="1153"/>
      <c r="C1300" s="1153"/>
      <c r="D1300" s="1153"/>
      <c r="E1300" s="1153"/>
      <c r="F1300" s="1153"/>
      <c r="G1300" s="1154"/>
    </row>
    <row r="1301" spans="1:7" x14ac:dyDescent="0.2">
      <c r="A1301" s="1155" t="s">
        <v>48</v>
      </c>
      <c r="B1301" s="1156"/>
      <c r="C1301" s="1156"/>
      <c r="D1301" s="1156"/>
      <c r="E1301" s="1156"/>
      <c r="F1301" s="1156"/>
      <c r="G1301" s="1157"/>
    </row>
    <row r="1302" spans="1:7" x14ac:dyDescent="0.2">
      <c r="A1302" s="1158" t="s">
        <v>49</v>
      </c>
      <c r="B1302" s="1159"/>
      <c r="C1302" s="1159"/>
      <c r="D1302" s="1159"/>
      <c r="E1302" s="1159"/>
      <c r="F1302" s="1159"/>
      <c r="G1302" s="1160"/>
    </row>
    <row r="1303" spans="1:7" x14ac:dyDescent="0.2">
      <c r="A1303" s="6"/>
      <c r="B1303" s="99"/>
      <c r="C1303" s="8"/>
      <c r="D1303" s="9"/>
      <c r="E1303" s="99"/>
      <c r="F1303" s="10"/>
      <c r="G1303" s="11" t="s">
        <v>20</v>
      </c>
    </row>
    <row r="1304" spans="1:7" x14ac:dyDescent="0.2">
      <c r="A1304" s="12" t="s">
        <v>1</v>
      </c>
      <c r="B1304" s="13"/>
      <c r="C1304" s="14" t="s">
        <v>496</v>
      </c>
      <c r="D1304" s="13"/>
      <c r="E1304" s="343" t="s">
        <v>3641</v>
      </c>
      <c r="F1304" s="98"/>
      <c r="G1304" s="344" t="s">
        <v>3638</v>
      </c>
    </row>
    <row r="1305" spans="1:7" x14ac:dyDescent="0.2">
      <c r="A1305" s="17" t="s">
        <v>8</v>
      </c>
      <c r="B1305" s="100"/>
      <c r="C1305" s="19"/>
      <c r="D1305" s="4"/>
      <c r="E1305" s="1145"/>
      <c r="F1305" s="1146"/>
      <c r="G1305" s="20"/>
    </row>
    <row r="1306" spans="1:7" x14ac:dyDescent="0.2">
      <c r="A1306" s="21" t="s">
        <v>37</v>
      </c>
      <c r="B1306" s="22"/>
      <c r="C1306" s="22"/>
      <c r="D1306" s="22"/>
      <c r="E1306" s="23" t="s">
        <v>46</v>
      </c>
      <c r="F1306" s="24"/>
      <c r="G1306" s="20" t="s">
        <v>50</v>
      </c>
    </row>
    <row r="1307" spans="1:7" x14ac:dyDescent="0.2">
      <c r="A1307" s="6"/>
      <c r="B1307" s="99"/>
      <c r="C1307" s="8"/>
      <c r="D1307" s="8"/>
      <c r="E1307" s="1147"/>
      <c r="F1307" s="1148"/>
      <c r="G1307" s="25"/>
    </row>
    <row r="1308" spans="1:7" ht="26.25" thickBot="1" x14ac:dyDescent="0.25">
      <c r="A1308" s="210" t="s">
        <v>47</v>
      </c>
      <c r="B1308" s="28" t="s">
        <v>23</v>
      </c>
      <c r="C1308" s="28" t="s">
        <v>34</v>
      </c>
      <c r="D1308" s="110" t="s">
        <v>53</v>
      </c>
      <c r="E1308" s="114" t="s">
        <v>54</v>
      </c>
      <c r="F1308" s="111" t="s">
        <v>55</v>
      </c>
      <c r="G1308" s="112" t="s">
        <v>35</v>
      </c>
    </row>
    <row r="1309" spans="1:7" ht="13.5" thickTop="1" x14ac:dyDescent="0.2">
      <c r="A1309" s="345">
        <v>1</v>
      </c>
      <c r="B1309" s="646"/>
      <c r="C1309" s="656" t="s">
        <v>300</v>
      </c>
      <c r="D1309" s="657" t="s">
        <v>841</v>
      </c>
      <c r="E1309" s="745">
        <v>300</v>
      </c>
      <c r="F1309" s="659">
        <v>250</v>
      </c>
      <c r="G1309" s="353">
        <f t="shared" ref="G1309:G1310" si="21">F1309*E1309</f>
        <v>75000</v>
      </c>
    </row>
    <row r="1310" spans="1:7" x14ac:dyDescent="0.2">
      <c r="A1310" s="345">
        <v>2</v>
      </c>
      <c r="B1310" s="101"/>
      <c r="C1310" s="352" t="s">
        <v>300</v>
      </c>
      <c r="D1310" s="351" t="s">
        <v>402</v>
      </c>
      <c r="E1310" s="108">
        <v>300</v>
      </c>
      <c r="F1310" s="128">
        <v>350</v>
      </c>
      <c r="G1310" s="353">
        <f t="shared" si="21"/>
        <v>105000</v>
      </c>
    </row>
    <row r="1311" spans="1:7" x14ac:dyDescent="0.2">
      <c r="A1311" s="345"/>
      <c r="B1311" s="101"/>
      <c r="C1311" s="352"/>
      <c r="D1311" s="351"/>
      <c r="E1311" s="108"/>
      <c r="F1311" s="128"/>
      <c r="G1311" s="353"/>
    </row>
    <row r="1312" spans="1:7" x14ac:dyDescent="0.2">
      <c r="A1312" s="29"/>
      <c r="B1312" s="101"/>
      <c r="C1312" s="352"/>
      <c r="D1312" s="657"/>
      <c r="E1312" s="108"/>
      <c r="F1312" s="149"/>
      <c r="G1312" s="353"/>
    </row>
    <row r="1313" spans="1:10" x14ac:dyDescent="0.2">
      <c r="A1313" s="29"/>
      <c r="B1313" s="101"/>
      <c r="C1313" s="352"/>
      <c r="D1313" s="340"/>
      <c r="E1313" s="108"/>
      <c r="F1313" s="128"/>
      <c r="G1313" s="353"/>
    </row>
    <row r="1314" spans="1:10" x14ac:dyDescent="0.2">
      <c r="A1314" s="29"/>
      <c r="B1314" s="646"/>
      <c r="C1314" s="656"/>
      <c r="D1314" s="657"/>
      <c r="E1314" s="745"/>
      <c r="F1314" s="659"/>
      <c r="G1314" s="353"/>
    </row>
    <row r="1315" spans="1:10" x14ac:dyDescent="0.2">
      <c r="A1315" s="29"/>
      <c r="B1315" s="646"/>
      <c r="C1315" s="656"/>
      <c r="D1315" s="657"/>
      <c r="E1315" s="745"/>
      <c r="F1315" s="659"/>
      <c r="G1315" s="353"/>
    </row>
    <row r="1316" spans="1:10" x14ac:dyDescent="0.2">
      <c r="A1316" s="29"/>
      <c r="B1316" s="105"/>
      <c r="C1316" s="352"/>
      <c r="D1316" s="351"/>
      <c r="E1316" s="108"/>
      <c r="F1316" s="128"/>
      <c r="G1316" s="353"/>
    </row>
    <row r="1317" spans="1:10" x14ac:dyDescent="0.2">
      <c r="A1317" s="29"/>
      <c r="B1317" s="105"/>
      <c r="C1317" s="352"/>
      <c r="D1317" s="351"/>
      <c r="E1317" s="108"/>
      <c r="F1317" s="128"/>
      <c r="G1317" s="353"/>
    </row>
    <row r="1318" spans="1:10" x14ac:dyDescent="0.2">
      <c r="A1318" s="29"/>
      <c r="B1318" s="793"/>
      <c r="C1318" s="352"/>
      <c r="D1318" s="657"/>
      <c r="E1318" s="745"/>
      <c r="F1318" s="149"/>
      <c r="G1318" s="353"/>
    </row>
    <row r="1319" spans="1:10" x14ac:dyDescent="0.2">
      <c r="A1319" s="29"/>
      <c r="B1319" s="151"/>
      <c r="C1319" s="352"/>
      <c r="D1319" s="340"/>
      <c r="E1319" s="108"/>
      <c r="F1319" s="149"/>
      <c r="G1319" s="353"/>
    </row>
    <row r="1320" spans="1:10" x14ac:dyDescent="0.2">
      <c r="A1320" s="29"/>
      <c r="B1320" s="151"/>
      <c r="C1320" s="656"/>
      <c r="D1320" s="351"/>
      <c r="E1320" s="108"/>
      <c r="F1320" s="659"/>
      <c r="G1320" s="353"/>
    </row>
    <row r="1321" spans="1:10" x14ac:dyDescent="0.2">
      <c r="A1321" s="29"/>
      <c r="B1321" s="101"/>
      <c r="C1321" s="352"/>
      <c r="D1321" s="351"/>
      <c r="E1321" s="108"/>
      <c r="F1321" s="128"/>
      <c r="G1321" s="353"/>
    </row>
    <row r="1322" spans="1:10" x14ac:dyDescent="0.2">
      <c r="A1322" s="29"/>
      <c r="B1322" s="106"/>
      <c r="C1322" s="352"/>
      <c r="D1322" s="351"/>
      <c r="E1322" s="108"/>
      <c r="F1322" s="128"/>
      <c r="G1322" s="353"/>
    </row>
    <row r="1323" spans="1:10" x14ac:dyDescent="0.2">
      <c r="A1323" s="29"/>
      <c r="B1323" s="105"/>
      <c r="C1323" s="352"/>
      <c r="D1323" s="351"/>
      <c r="E1323" s="108"/>
      <c r="F1323" s="149"/>
      <c r="G1323" s="353"/>
    </row>
    <row r="1324" spans="1:10" x14ac:dyDescent="0.2">
      <c r="A1324" s="29"/>
      <c r="B1324" s="107"/>
      <c r="C1324" s="352"/>
      <c r="D1324" s="351"/>
      <c r="E1324" s="108"/>
      <c r="F1324" s="384"/>
      <c r="G1324" s="353"/>
    </row>
    <row r="1325" spans="1:10" x14ac:dyDescent="0.2">
      <c r="A1325" s="29"/>
      <c r="B1325" s="101"/>
      <c r="C1325" s="352"/>
      <c r="D1325" s="351"/>
      <c r="E1325" s="108"/>
      <c r="F1325" s="128"/>
      <c r="G1325" s="35"/>
    </row>
    <row r="1326" spans="1:10" x14ac:dyDescent="0.2">
      <c r="A1326" s="29"/>
      <c r="B1326" s="101"/>
      <c r="C1326" s="352"/>
      <c r="D1326" s="351"/>
      <c r="E1326" s="108"/>
      <c r="F1326" s="149"/>
      <c r="G1326" s="35"/>
    </row>
    <row r="1327" spans="1:10" x14ac:dyDescent="0.2">
      <c r="A1327" s="29"/>
      <c r="B1327" s="106"/>
      <c r="C1327" s="352"/>
      <c r="D1327" s="351"/>
      <c r="E1327" s="108"/>
      <c r="F1327" s="128"/>
      <c r="G1327" s="35"/>
      <c r="J1327" s="2">
        <v>0</v>
      </c>
    </row>
    <row r="1328" spans="1:10" x14ac:dyDescent="0.2">
      <c r="A1328" s="29"/>
      <c r="B1328" s="105"/>
      <c r="C1328" s="352"/>
      <c r="D1328" s="351"/>
      <c r="E1328" s="108"/>
      <c r="F1328" s="128"/>
      <c r="G1328" s="35"/>
      <c r="J1328" s="411" t="s">
        <v>152</v>
      </c>
    </row>
    <row r="1329" spans="1:10" x14ac:dyDescent="0.2">
      <c r="A1329" s="29"/>
      <c r="B1329" s="105"/>
      <c r="C1329" s="352"/>
      <c r="D1329" s="351"/>
      <c r="E1329" s="108"/>
      <c r="F1329" s="149"/>
      <c r="G1329" s="35"/>
    </row>
    <row r="1330" spans="1:10" x14ac:dyDescent="0.2">
      <c r="A1330" s="29"/>
      <c r="B1330" s="101"/>
      <c r="C1330" s="352"/>
      <c r="D1330" s="351"/>
      <c r="E1330" s="104"/>
      <c r="F1330" s="149"/>
      <c r="G1330" s="353"/>
    </row>
    <row r="1331" spans="1:10" x14ac:dyDescent="0.2">
      <c r="A1331" s="29"/>
      <c r="B1331" s="101"/>
      <c r="C1331" s="352"/>
      <c r="D1331" s="351"/>
      <c r="E1331" s="108"/>
      <c r="F1331" s="128"/>
      <c r="G1331" s="35"/>
    </row>
    <row r="1332" spans="1:10" x14ac:dyDescent="0.2">
      <c r="A1332" s="29"/>
      <c r="B1332" s="101"/>
      <c r="C1332" s="352"/>
      <c r="D1332" s="351"/>
      <c r="E1332" s="108"/>
      <c r="F1332" s="149"/>
      <c r="G1332" s="35"/>
    </row>
    <row r="1333" spans="1:10" x14ac:dyDescent="0.2">
      <c r="A1333" s="29"/>
      <c r="B1333" s="101"/>
      <c r="C1333" s="352"/>
      <c r="D1333" s="351"/>
      <c r="E1333" s="108"/>
      <c r="F1333" s="128"/>
      <c r="G1333" s="35"/>
    </row>
    <row r="1334" spans="1:10" x14ac:dyDescent="0.2">
      <c r="A1334" s="29"/>
      <c r="B1334" s="101"/>
      <c r="C1334" s="352"/>
      <c r="D1334" s="351"/>
      <c r="E1334" s="108"/>
      <c r="F1334" s="149"/>
      <c r="G1334" s="35"/>
    </row>
    <row r="1335" spans="1:10" x14ac:dyDescent="0.2">
      <c r="A1335" s="29"/>
      <c r="B1335" s="101"/>
      <c r="C1335" s="41"/>
      <c r="D1335" s="364"/>
      <c r="E1335" s="108"/>
      <c r="F1335" s="128"/>
      <c r="G1335" s="353"/>
    </row>
    <row r="1336" spans="1:10" x14ac:dyDescent="0.2">
      <c r="A1336" s="29"/>
      <c r="B1336" s="101"/>
      <c r="C1336" s="352"/>
      <c r="D1336" s="351"/>
      <c r="E1336" s="108"/>
      <c r="F1336" s="149"/>
      <c r="G1336" s="35"/>
    </row>
    <row r="1337" spans="1:10" x14ac:dyDescent="0.2">
      <c r="A1337" s="29"/>
      <c r="B1337" s="101"/>
      <c r="C1337" s="352"/>
      <c r="D1337" s="340"/>
      <c r="E1337" s="108"/>
      <c r="F1337" s="128"/>
      <c r="G1337" s="353"/>
    </row>
    <row r="1338" spans="1:10" x14ac:dyDescent="0.2">
      <c r="A1338" s="29"/>
      <c r="B1338" s="101"/>
      <c r="C1338" s="352"/>
      <c r="D1338" s="351"/>
      <c r="E1338" s="108"/>
      <c r="F1338" s="128"/>
      <c r="G1338" s="35"/>
      <c r="J1338" s="411" t="s">
        <v>4091</v>
      </c>
    </row>
    <row r="1339" spans="1:10" x14ac:dyDescent="0.2">
      <c r="A1339" s="29"/>
      <c r="B1339" s="101"/>
      <c r="C1339" s="352"/>
      <c r="D1339" s="351"/>
      <c r="E1339" s="108"/>
      <c r="F1339" s="149"/>
      <c r="G1339" s="35"/>
    </row>
    <row r="1340" spans="1:10" x14ac:dyDescent="0.2">
      <c r="A1340" s="29"/>
      <c r="B1340" s="101"/>
      <c r="C1340" s="31"/>
      <c r="D1340" s="400"/>
      <c r="E1340" s="131"/>
      <c r="F1340" s="117"/>
      <c r="G1340" s="35"/>
    </row>
    <row r="1341" spans="1:10" x14ac:dyDescent="0.2">
      <c r="A1341" s="29"/>
      <c r="B1341" s="101"/>
      <c r="C1341" s="41"/>
      <c r="D1341" s="406"/>
      <c r="E1341" s="108"/>
      <c r="F1341" s="149"/>
      <c r="G1341" s="35"/>
    </row>
    <row r="1342" spans="1:10" x14ac:dyDescent="0.2">
      <c r="A1342" s="29"/>
      <c r="B1342" s="101"/>
      <c r="C1342" s="41"/>
      <c r="D1342" s="364"/>
      <c r="E1342" s="108"/>
      <c r="F1342" s="149"/>
      <c r="G1342" s="35"/>
    </row>
    <row r="1343" spans="1:10" ht="13.5" thickBot="1" x14ac:dyDescent="0.25">
      <c r="A1343" s="45"/>
      <c r="B1343" s="132"/>
      <c r="C1343" s="115"/>
      <c r="D1343" s="115"/>
      <c r="E1343" s="132"/>
      <c r="F1343" s="49" t="s">
        <v>15</v>
      </c>
      <c r="G1343" s="50">
        <f>SUM(G1309:G1342)</f>
        <v>180000</v>
      </c>
    </row>
    <row r="1344" spans="1:10" ht="13.5" thickTop="1" x14ac:dyDescent="0.2">
      <c r="A1344" s="1149" t="s">
        <v>3400</v>
      </c>
      <c r="B1344" s="1150"/>
      <c r="C1344" s="1150"/>
      <c r="D1344" s="1150"/>
      <c r="E1344" s="1150"/>
      <c r="F1344" s="1150"/>
      <c r="G1344" s="1151"/>
    </row>
    <row r="1345" spans="1:7" ht="13.5" thickBot="1" x14ac:dyDescent="0.25">
      <c r="A1345" s="52"/>
      <c r="B1345" s="103"/>
      <c r="C1345" s="355" t="s">
        <v>3401</v>
      </c>
      <c r="D1345" s="54"/>
      <c r="E1345" s="103"/>
      <c r="F1345" s="55"/>
      <c r="G1345" s="56"/>
    </row>
    <row r="1346" spans="1:7" ht="13.5" thickTop="1" x14ac:dyDescent="0.2">
      <c r="A1346" s="1130"/>
      <c r="B1346" s="1131"/>
      <c r="C1346" s="1131"/>
      <c r="D1346" s="57" t="s">
        <v>11</v>
      </c>
      <c r="E1346" s="1132" t="s">
        <v>12</v>
      </c>
      <c r="F1346" s="1132"/>
      <c r="G1346" s="1133"/>
    </row>
    <row r="1347" spans="1:7" x14ac:dyDescent="0.2">
      <c r="A1347" s="1161" t="s">
        <v>8</v>
      </c>
      <c r="B1347" s="1135"/>
      <c r="C1347" s="1135"/>
      <c r="D1347" s="39"/>
      <c r="E1347" s="1136"/>
      <c r="F1347" s="1137"/>
      <c r="G1347" s="1138"/>
    </row>
    <row r="1348" spans="1:7" x14ac:dyDescent="0.2">
      <c r="A1348" s="1134" t="s">
        <v>38</v>
      </c>
      <c r="B1348" s="1135"/>
      <c r="C1348" s="1135"/>
      <c r="D1348" s="58" t="s">
        <v>493</v>
      </c>
      <c r="E1348" s="1139" t="s">
        <v>142</v>
      </c>
      <c r="F1348" s="1139"/>
      <c r="G1348" s="1140"/>
    </row>
    <row r="1349" spans="1:7" ht="13.5" thickBot="1" x14ac:dyDescent="0.25">
      <c r="A1349" s="1141" t="s">
        <v>39</v>
      </c>
      <c r="B1349" s="1142"/>
      <c r="C1349" s="1142"/>
      <c r="D1349" s="356" t="s">
        <v>3396</v>
      </c>
      <c r="E1349" s="1143" t="s">
        <v>0</v>
      </c>
      <c r="F1349" s="1143"/>
      <c r="G1349" s="1144"/>
    </row>
    <row r="1350" spans="1:7" ht="16.5" x14ac:dyDescent="0.25">
      <c r="A1350" s="1152" t="s">
        <v>29</v>
      </c>
      <c r="B1350" s="1153"/>
      <c r="C1350" s="1153"/>
      <c r="D1350" s="1153"/>
      <c r="E1350" s="1153"/>
      <c r="F1350" s="1153"/>
      <c r="G1350" s="1154"/>
    </row>
    <row r="1351" spans="1:7" x14ac:dyDescent="0.2">
      <c r="A1351" s="1155" t="s">
        <v>48</v>
      </c>
      <c r="B1351" s="1156"/>
      <c r="C1351" s="1156"/>
      <c r="D1351" s="1156"/>
      <c r="E1351" s="1156"/>
      <c r="F1351" s="1156"/>
      <c r="G1351" s="1157"/>
    </row>
    <row r="1352" spans="1:7" x14ac:dyDescent="0.2">
      <c r="A1352" s="1158" t="s">
        <v>49</v>
      </c>
      <c r="B1352" s="1159"/>
      <c r="C1352" s="1159"/>
      <c r="D1352" s="1159"/>
      <c r="E1352" s="1159"/>
      <c r="F1352" s="1159"/>
      <c r="G1352" s="1160"/>
    </row>
    <row r="1353" spans="1:7" x14ac:dyDescent="0.2">
      <c r="A1353" s="6"/>
      <c r="B1353" s="99"/>
      <c r="C1353" s="8"/>
      <c r="D1353" s="9"/>
      <c r="E1353" s="99"/>
      <c r="F1353" s="10"/>
      <c r="G1353" s="11" t="s">
        <v>20</v>
      </c>
    </row>
    <row r="1354" spans="1:7" x14ac:dyDescent="0.2">
      <c r="A1354" s="12" t="s">
        <v>1</v>
      </c>
      <c r="B1354" s="13"/>
      <c r="C1354" s="14" t="s">
        <v>496</v>
      </c>
      <c r="D1354" s="13"/>
      <c r="E1354" s="343" t="s">
        <v>3805</v>
      </c>
      <c r="F1354" s="98"/>
      <c r="G1354" s="344" t="s">
        <v>3798</v>
      </c>
    </row>
    <row r="1355" spans="1:7" x14ac:dyDescent="0.2">
      <c r="A1355" s="17" t="s">
        <v>8</v>
      </c>
      <c r="B1355" s="100"/>
      <c r="C1355" s="19"/>
      <c r="D1355" s="4"/>
      <c r="E1355" s="1145"/>
      <c r="F1355" s="1146"/>
      <c r="G1355" s="20"/>
    </row>
    <row r="1356" spans="1:7" x14ac:dyDescent="0.2">
      <c r="A1356" s="21" t="s">
        <v>37</v>
      </c>
      <c r="B1356" s="22"/>
      <c r="C1356" s="22"/>
      <c r="D1356" s="22"/>
      <c r="E1356" s="23" t="s">
        <v>46</v>
      </c>
      <c r="F1356" s="24"/>
      <c r="G1356" s="20" t="s">
        <v>50</v>
      </c>
    </row>
    <row r="1357" spans="1:7" x14ac:dyDescent="0.2">
      <c r="A1357" s="6"/>
      <c r="B1357" s="99"/>
      <c r="C1357" s="8"/>
      <c r="D1357" s="8"/>
      <c r="E1357" s="1147"/>
      <c r="F1357" s="1148"/>
      <c r="G1357" s="25"/>
    </row>
    <row r="1358" spans="1:7" ht="26.25" thickBot="1" x14ac:dyDescent="0.25">
      <c r="A1358" s="210" t="s">
        <v>47</v>
      </c>
      <c r="B1358" s="28" t="s">
        <v>23</v>
      </c>
      <c r="C1358" s="28" t="s">
        <v>34</v>
      </c>
      <c r="D1358" s="110" t="s">
        <v>53</v>
      </c>
      <c r="E1358" s="114" t="s">
        <v>54</v>
      </c>
      <c r="F1358" s="111" t="s">
        <v>55</v>
      </c>
      <c r="G1358" s="112" t="s">
        <v>35</v>
      </c>
    </row>
    <row r="1359" spans="1:7" ht="13.5" thickTop="1" x14ac:dyDescent="0.2">
      <c r="A1359" s="345"/>
      <c r="B1359" s="101"/>
      <c r="C1359" s="352"/>
      <c r="D1359" s="340" t="s">
        <v>3451</v>
      </c>
      <c r="E1359" s="383"/>
      <c r="F1359" s="384"/>
      <c r="G1359" s="353" t="s">
        <v>8</v>
      </c>
    </row>
    <row r="1360" spans="1:7" x14ac:dyDescent="0.2">
      <c r="A1360" s="345">
        <v>1</v>
      </c>
      <c r="B1360" s="101"/>
      <c r="C1360" s="352" t="s">
        <v>300</v>
      </c>
      <c r="D1360" s="351" t="s">
        <v>841</v>
      </c>
      <c r="E1360" s="108">
        <v>50</v>
      </c>
      <c r="F1360" s="128">
        <v>250</v>
      </c>
      <c r="G1360" s="353">
        <f t="shared" ref="G1360:G1361" si="22">F1360*E1360</f>
        <v>12500</v>
      </c>
    </row>
    <row r="1361" spans="1:11" x14ac:dyDescent="0.2">
      <c r="A1361" s="345">
        <v>2</v>
      </c>
      <c r="B1361" s="646"/>
      <c r="C1361" s="656" t="s">
        <v>300</v>
      </c>
      <c r="D1361" s="657" t="s">
        <v>402</v>
      </c>
      <c r="E1361" s="745">
        <v>50</v>
      </c>
      <c r="F1361" s="659">
        <v>350</v>
      </c>
      <c r="G1361" s="353">
        <f t="shared" si="22"/>
        <v>17500</v>
      </c>
    </row>
    <row r="1362" spans="1:11" x14ac:dyDescent="0.2">
      <c r="A1362" s="345"/>
      <c r="B1362" s="101"/>
      <c r="C1362" s="352"/>
      <c r="D1362" s="340" t="s">
        <v>3452</v>
      </c>
      <c r="E1362" s="108"/>
      <c r="F1362" s="128"/>
      <c r="G1362" s="353" t="s">
        <v>8</v>
      </c>
    </row>
    <row r="1363" spans="1:11" x14ac:dyDescent="0.2">
      <c r="A1363" s="345">
        <v>3</v>
      </c>
      <c r="B1363" s="101"/>
      <c r="C1363" s="352" t="s">
        <v>300</v>
      </c>
      <c r="D1363" s="351" t="s">
        <v>809</v>
      </c>
      <c r="E1363" s="108">
        <v>50</v>
      </c>
      <c r="F1363" s="128">
        <v>250</v>
      </c>
      <c r="G1363" s="353">
        <f t="shared" ref="G1363:G1364" si="23">F1363*E1363</f>
        <v>12500</v>
      </c>
    </row>
    <row r="1364" spans="1:11" x14ac:dyDescent="0.2">
      <c r="A1364" s="29">
        <v>4</v>
      </c>
      <c r="B1364" s="101"/>
      <c r="C1364" s="352" t="s">
        <v>300</v>
      </c>
      <c r="D1364" s="657" t="s">
        <v>402</v>
      </c>
      <c r="E1364" s="108">
        <v>50</v>
      </c>
      <c r="F1364" s="149">
        <v>350</v>
      </c>
      <c r="G1364" s="353">
        <f t="shared" si="23"/>
        <v>17500</v>
      </c>
      <c r="K1364" s="411" t="s">
        <v>152</v>
      </c>
    </row>
    <row r="1365" spans="1:11" x14ac:dyDescent="0.2">
      <c r="A1365" s="29"/>
      <c r="B1365" s="101"/>
      <c r="C1365" s="352"/>
      <c r="D1365" s="351"/>
      <c r="E1365" s="108"/>
      <c r="F1365" s="128"/>
      <c r="G1365" s="353"/>
    </row>
    <row r="1366" spans="1:11" x14ac:dyDescent="0.2">
      <c r="A1366" s="29"/>
      <c r="B1366" s="105"/>
      <c r="C1366" s="352"/>
      <c r="D1366" s="351"/>
      <c r="E1366" s="108"/>
      <c r="F1366" s="128"/>
      <c r="G1366" s="353" t="s">
        <v>8</v>
      </c>
    </row>
    <row r="1367" spans="1:11" x14ac:dyDescent="0.2">
      <c r="A1367" s="29"/>
      <c r="B1367" s="105"/>
      <c r="C1367" s="352"/>
      <c r="D1367" s="351"/>
      <c r="E1367" s="108"/>
      <c r="F1367" s="149"/>
      <c r="G1367" s="35"/>
    </row>
    <row r="1368" spans="1:11" x14ac:dyDescent="0.2">
      <c r="A1368" s="29"/>
      <c r="B1368" s="793"/>
      <c r="C1368" s="656"/>
      <c r="D1368" s="657"/>
      <c r="E1368" s="745"/>
      <c r="F1368" s="746"/>
      <c r="G1368" s="35"/>
    </row>
    <row r="1369" spans="1:11" x14ac:dyDescent="0.2">
      <c r="A1369" s="29"/>
      <c r="B1369" s="151"/>
      <c r="C1369" s="352"/>
      <c r="D1369" s="351"/>
      <c r="E1369" s="108"/>
      <c r="F1369" s="149"/>
      <c r="G1369" s="353"/>
    </row>
    <row r="1370" spans="1:11" x14ac:dyDescent="0.2">
      <c r="A1370" s="29"/>
      <c r="B1370" s="151"/>
      <c r="C1370" s="352"/>
      <c r="D1370" s="351"/>
      <c r="E1370" s="108"/>
      <c r="F1370" s="128"/>
      <c r="G1370" s="35"/>
    </row>
    <row r="1371" spans="1:11" x14ac:dyDescent="0.2">
      <c r="A1371" s="29"/>
      <c r="B1371" s="101"/>
      <c r="C1371" s="352"/>
      <c r="D1371" s="351"/>
      <c r="E1371" s="108"/>
      <c r="F1371" s="149"/>
      <c r="G1371" s="35"/>
    </row>
    <row r="1372" spans="1:11" x14ac:dyDescent="0.2">
      <c r="A1372" s="29"/>
      <c r="B1372" s="106"/>
      <c r="C1372" s="352"/>
      <c r="D1372" s="351"/>
      <c r="E1372" s="108"/>
      <c r="F1372" s="128"/>
      <c r="G1372" s="35"/>
    </row>
    <row r="1373" spans="1:11" x14ac:dyDescent="0.2">
      <c r="A1373" s="29"/>
      <c r="B1373" s="105"/>
      <c r="C1373" s="352"/>
      <c r="D1373" s="351"/>
      <c r="E1373" s="108"/>
      <c r="F1373" s="128"/>
      <c r="G1373" s="35"/>
    </row>
    <row r="1374" spans="1:11" x14ac:dyDescent="0.2">
      <c r="A1374" s="29"/>
      <c r="B1374" s="107"/>
      <c r="C1374" s="352"/>
      <c r="D1374" s="351"/>
      <c r="E1374" s="108"/>
      <c r="F1374" s="384"/>
      <c r="G1374" s="353"/>
    </row>
    <row r="1375" spans="1:11" x14ac:dyDescent="0.2">
      <c r="A1375" s="29"/>
      <c r="B1375" s="101"/>
      <c r="C1375" s="352"/>
      <c r="D1375" s="351"/>
      <c r="E1375" s="108"/>
      <c r="F1375" s="128"/>
      <c r="G1375" s="35"/>
    </row>
    <row r="1376" spans="1:11" x14ac:dyDescent="0.2">
      <c r="A1376" s="29"/>
      <c r="B1376" s="101"/>
      <c r="C1376" s="352"/>
      <c r="D1376" s="351"/>
      <c r="E1376" s="108"/>
      <c r="F1376" s="149"/>
      <c r="G1376" s="35"/>
    </row>
    <row r="1377" spans="1:7" x14ac:dyDescent="0.2">
      <c r="A1377" s="29"/>
      <c r="B1377" s="106"/>
      <c r="C1377" s="352"/>
      <c r="D1377" s="351"/>
      <c r="E1377" s="108"/>
      <c r="F1377" s="128"/>
      <c r="G1377" s="35"/>
    </row>
    <row r="1378" spans="1:7" x14ac:dyDescent="0.2">
      <c r="A1378" s="29"/>
      <c r="B1378" s="105"/>
      <c r="C1378" s="352"/>
      <c r="D1378" s="351"/>
      <c r="E1378" s="108"/>
      <c r="F1378" s="128"/>
      <c r="G1378" s="35"/>
    </row>
    <row r="1379" spans="1:7" x14ac:dyDescent="0.2">
      <c r="A1379" s="29"/>
      <c r="B1379" s="105"/>
      <c r="C1379" s="352"/>
      <c r="D1379" s="351"/>
      <c r="E1379" s="108"/>
      <c r="F1379" s="149"/>
      <c r="G1379" s="35"/>
    </row>
    <row r="1380" spans="1:7" x14ac:dyDescent="0.2">
      <c r="A1380" s="29"/>
      <c r="B1380" s="101"/>
      <c r="C1380" s="352"/>
      <c r="D1380" s="351"/>
      <c r="E1380" s="104"/>
      <c r="F1380" s="149"/>
      <c r="G1380" s="353"/>
    </row>
    <row r="1381" spans="1:7" x14ac:dyDescent="0.2">
      <c r="A1381" s="29"/>
      <c r="B1381" s="101"/>
      <c r="C1381" s="352"/>
      <c r="D1381" s="351"/>
      <c r="E1381" s="108"/>
      <c r="F1381" s="128"/>
      <c r="G1381" s="35"/>
    </row>
    <row r="1382" spans="1:7" x14ac:dyDescent="0.2">
      <c r="A1382" s="29"/>
      <c r="B1382" s="101"/>
      <c r="C1382" s="352"/>
      <c r="D1382" s="351"/>
      <c r="E1382" s="108"/>
      <c r="F1382" s="149"/>
      <c r="G1382" s="35"/>
    </row>
    <row r="1383" spans="1:7" x14ac:dyDescent="0.2">
      <c r="A1383" s="29"/>
      <c r="B1383" s="101"/>
      <c r="C1383" s="352"/>
      <c r="D1383" s="351"/>
      <c r="E1383" s="108"/>
      <c r="F1383" s="128"/>
      <c r="G1383" s="35"/>
    </row>
    <row r="1384" spans="1:7" x14ac:dyDescent="0.2">
      <c r="A1384" s="29"/>
      <c r="B1384" s="101"/>
      <c r="C1384" s="352"/>
      <c r="D1384" s="351"/>
      <c r="E1384" s="108"/>
      <c r="F1384" s="149"/>
      <c r="G1384" s="35"/>
    </row>
    <row r="1385" spans="1:7" x14ac:dyDescent="0.2">
      <c r="A1385" s="29"/>
      <c r="B1385" s="101"/>
      <c r="C1385" s="41"/>
      <c r="D1385" s="364"/>
      <c r="E1385" s="108"/>
      <c r="F1385" s="128"/>
      <c r="G1385" s="353"/>
    </row>
    <row r="1386" spans="1:7" x14ac:dyDescent="0.2">
      <c r="A1386" s="29"/>
      <c r="B1386" s="101"/>
      <c r="C1386" s="352"/>
      <c r="D1386" s="351"/>
      <c r="E1386" s="108"/>
      <c r="F1386" s="149"/>
      <c r="G1386" s="35"/>
    </row>
    <row r="1387" spans="1:7" x14ac:dyDescent="0.2">
      <c r="A1387" s="29"/>
      <c r="B1387" s="101"/>
      <c r="C1387" s="352"/>
      <c r="D1387" s="340"/>
      <c r="E1387" s="108"/>
      <c r="F1387" s="128"/>
      <c r="G1387" s="353"/>
    </row>
    <row r="1388" spans="1:7" x14ac:dyDescent="0.2">
      <c r="A1388" s="29"/>
      <c r="B1388" s="101"/>
      <c r="C1388" s="352"/>
      <c r="D1388" s="351"/>
      <c r="E1388" s="108"/>
      <c r="F1388" s="128"/>
      <c r="G1388" s="35"/>
    </row>
    <row r="1389" spans="1:7" x14ac:dyDescent="0.2">
      <c r="A1389" s="29"/>
      <c r="B1389" s="101"/>
      <c r="C1389" s="352"/>
      <c r="D1389" s="351"/>
      <c r="E1389" s="108"/>
      <c r="F1389" s="149"/>
      <c r="G1389" s="353" t="s">
        <v>2685</v>
      </c>
    </row>
    <row r="1390" spans="1:7" x14ac:dyDescent="0.2">
      <c r="A1390" s="29"/>
      <c r="B1390" s="101"/>
      <c r="C1390" s="31"/>
      <c r="D1390" s="400"/>
      <c r="E1390" s="131"/>
      <c r="F1390" s="117"/>
      <c r="G1390" s="35"/>
    </row>
    <row r="1391" spans="1:7" x14ac:dyDescent="0.2">
      <c r="A1391" s="29"/>
      <c r="B1391" s="101"/>
      <c r="C1391" s="41"/>
      <c r="D1391" s="406"/>
      <c r="E1391" s="108"/>
      <c r="F1391" s="149"/>
      <c r="G1391" s="353" t="s">
        <v>8</v>
      </c>
    </row>
    <row r="1392" spans="1:7" x14ac:dyDescent="0.2">
      <c r="A1392" s="29"/>
      <c r="B1392" s="101"/>
      <c r="C1392" s="41"/>
      <c r="D1392" s="364"/>
      <c r="E1392" s="108"/>
      <c r="F1392" s="149"/>
      <c r="G1392" s="35"/>
    </row>
    <row r="1393" spans="1:7" ht="13.5" thickBot="1" x14ac:dyDescent="0.25">
      <c r="A1393" s="45"/>
      <c r="B1393" s="132"/>
      <c r="C1393" s="115"/>
      <c r="D1393" s="115"/>
      <c r="E1393" s="132"/>
      <c r="F1393" s="49" t="s">
        <v>15</v>
      </c>
      <c r="G1393" s="50">
        <f>SUM(G1360:G1392)</f>
        <v>60000</v>
      </c>
    </row>
    <row r="1394" spans="1:7" ht="13.5" thickTop="1" x14ac:dyDescent="0.2">
      <c r="A1394" s="1149" t="s">
        <v>3453</v>
      </c>
      <c r="B1394" s="1150"/>
      <c r="C1394" s="1150"/>
      <c r="D1394" s="1150"/>
      <c r="E1394" s="1150"/>
      <c r="F1394" s="1150"/>
      <c r="G1394" s="1151"/>
    </row>
    <row r="1395" spans="1:7" ht="13.5" thickBot="1" x14ac:dyDescent="0.25">
      <c r="A1395" s="52"/>
      <c r="B1395" s="103"/>
      <c r="C1395" s="355" t="s">
        <v>3454</v>
      </c>
      <c r="D1395" s="54"/>
      <c r="E1395" s="103"/>
      <c r="F1395" s="55"/>
      <c r="G1395" s="56"/>
    </row>
    <row r="1396" spans="1:7" ht="13.5" thickTop="1" x14ac:dyDescent="0.2">
      <c r="A1396" s="1130"/>
      <c r="B1396" s="1131"/>
      <c r="C1396" s="1131"/>
      <c r="D1396" s="57" t="s">
        <v>11</v>
      </c>
      <c r="E1396" s="1132" t="s">
        <v>12</v>
      </c>
      <c r="F1396" s="1132"/>
      <c r="G1396" s="1133"/>
    </row>
    <row r="1397" spans="1:7" x14ac:dyDescent="0.2">
      <c r="A1397" s="1161" t="s">
        <v>8</v>
      </c>
      <c r="B1397" s="1135"/>
      <c r="C1397" s="1135"/>
      <c r="D1397" s="39"/>
      <c r="E1397" s="1136"/>
      <c r="F1397" s="1137"/>
      <c r="G1397" s="1138"/>
    </row>
    <row r="1398" spans="1:7" x14ac:dyDescent="0.2">
      <c r="A1398" s="1134" t="s">
        <v>38</v>
      </c>
      <c r="B1398" s="1135"/>
      <c r="C1398" s="1135"/>
      <c r="D1398" s="58" t="s">
        <v>493</v>
      </c>
      <c r="E1398" s="1139" t="s">
        <v>142</v>
      </c>
      <c r="F1398" s="1139"/>
      <c r="G1398" s="1140"/>
    </row>
    <row r="1399" spans="1:7" ht="13.5" thickBot="1" x14ac:dyDescent="0.25">
      <c r="A1399" s="1141" t="s">
        <v>39</v>
      </c>
      <c r="B1399" s="1142"/>
      <c r="C1399" s="1142"/>
      <c r="D1399" s="356" t="s">
        <v>3396</v>
      </c>
      <c r="E1399" s="1143" t="s">
        <v>0</v>
      </c>
      <c r="F1399" s="1143"/>
      <c r="G1399" s="1144"/>
    </row>
    <row r="1400" spans="1:7" ht="16.5" x14ac:dyDescent="0.25">
      <c r="A1400" s="1152" t="s">
        <v>29</v>
      </c>
      <c r="B1400" s="1153"/>
      <c r="C1400" s="1153"/>
      <c r="D1400" s="1153"/>
      <c r="E1400" s="1153"/>
      <c r="F1400" s="1153"/>
      <c r="G1400" s="1154"/>
    </row>
    <row r="1401" spans="1:7" x14ac:dyDescent="0.2">
      <c r="A1401" s="1155" t="s">
        <v>48</v>
      </c>
      <c r="B1401" s="1156"/>
      <c r="C1401" s="1156"/>
      <c r="D1401" s="1156"/>
      <c r="E1401" s="1156"/>
      <c r="F1401" s="1156"/>
      <c r="G1401" s="1157"/>
    </row>
    <row r="1402" spans="1:7" x14ac:dyDescent="0.2">
      <c r="A1402" s="1158" t="s">
        <v>49</v>
      </c>
      <c r="B1402" s="1159"/>
      <c r="C1402" s="1159"/>
      <c r="D1402" s="1159"/>
      <c r="E1402" s="1159"/>
      <c r="F1402" s="1159"/>
      <c r="G1402" s="1160"/>
    </row>
    <row r="1403" spans="1:7" x14ac:dyDescent="0.2">
      <c r="A1403" s="6"/>
      <c r="B1403" s="99"/>
      <c r="C1403" s="8"/>
      <c r="D1403" s="9"/>
      <c r="E1403" s="99"/>
      <c r="F1403" s="10"/>
      <c r="G1403" s="11" t="s">
        <v>20</v>
      </c>
    </row>
    <row r="1404" spans="1:7" x14ac:dyDescent="0.2">
      <c r="A1404" s="12" t="s">
        <v>1</v>
      </c>
      <c r="B1404" s="13"/>
      <c r="C1404" s="14" t="s">
        <v>496</v>
      </c>
      <c r="D1404" s="13"/>
      <c r="E1404" s="343" t="s">
        <v>3524</v>
      </c>
      <c r="F1404" s="98"/>
      <c r="G1404" s="344" t="s">
        <v>3398</v>
      </c>
    </row>
    <row r="1405" spans="1:7" x14ac:dyDescent="0.2">
      <c r="A1405" s="17" t="s">
        <v>8</v>
      </c>
      <c r="B1405" s="100"/>
      <c r="C1405" s="19"/>
      <c r="D1405" s="4"/>
      <c r="E1405" s="1145"/>
      <c r="F1405" s="1146"/>
      <c r="G1405" s="20"/>
    </row>
    <row r="1406" spans="1:7" x14ac:dyDescent="0.2">
      <c r="A1406" s="21" t="s">
        <v>37</v>
      </c>
      <c r="B1406" s="22"/>
      <c r="C1406" s="22"/>
      <c r="D1406" s="22"/>
      <c r="E1406" s="23" t="s">
        <v>46</v>
      </c>
      <c r="F1406" s="24"/>
      <c r="G1406" s="20" t="s">
        <v>50</v>
      </c>
    </row>
    <row r="1407" spans="1:7" x14ac:dyDescent="0.2">
      <c r="A1407" s="6"/>
      <c r="B1407" s="99"/>
      <c r="C1407" s="8"/>
      <c r="D1407" s="8"/>
      <c r="E1407" s="1147"/>
      <c r="F1407" s="1148"/>
      <c r="G1407" s="25"/>
    </row>
    <row r="1408" spans="1:7" ht="26.25" thickBot="1" x14ac:dyDescent="0.25">
      <c r="A1408" s="210" t="s">
        <v>47</v>
      </c>
      <c r="B1408" s="28" t="s">
        <v>23</v>
      </c>
      <c r="C1408" s="28" t="s">
        <v>34</v>
      </c>
      <c r="D1408" s="110" t="s">
        <v>53</v>
      </c>
      <c r="E1408" s="114" t="s">
        <v>54</v>
      </c>
      <c r="F1408" s="111" t="s">
        <v>55</v>
      </c>
      <c r="G1408" s="112" t="s">
        <v>35</v>
      </c>
    </row>
    <row r="1409" spans="1:7" ht="13.5" thickTop="1" x14ac:dyDescent="0.2">
      <c r="A1409" s="345"/>
      <c r="B1409" s="101"/>
      <c r="C1409" s="352"/>
      <c r="D1409" s="340" t="s">
        <v>433</v>
      </c>
      <c r="E1409" s="383"/>
      <c r="F1409" s="384"/>
      <c r="G1409" s="353" t="s">
        <v>8</v>
      </c>
    </row>
    <row r="1410" spans="1:7" x14ac:dyDescent="0.2">
      <c r="A1410" s="345">
        <v>1</v>
      </c>
      <c r="B1410" s="101"/>
      <c r="C1410" s="352" t="s">
        <v>300</v>
      </c>
      <c r="D1410" s="351" t="s">
        <v>841</v>
      </c>
      <c r="E1410" s="108">
        <v>15</v>
      </c>
      <c r="F1410" s="128">
        <v>250</v>
      </c>
      <c r="G1410" s="353">
        <f t="shared" ref="G1410:G1412" si="24">F1410*E1410</f>
        <v>3750</v>
      </c>
    </row>
    <row r="1411" spans="1:7" x14ac:dyDescent="0.2">
      <c r="A1411" s="345">
        <v>2</v>
      </c>
      <c r="B1411" s="646"/>
      <c r="C1411" s="656" t="s">
        <v>300</v>
      </c>
      <c r="D1411" s="657" t="s">
        <v>402</v>
      </c>
      <c r="E1411" s="745">
        <v>15</v>
      </c>
      <c r="F1411" s="659">
        <v>350</v>
      </c>
      <c r="G1411" s="353">
        <f t="shared" si="24"/>
        <v>5250</v>
      </c>
    </row>
    <row r="1412" spans="1:7" x14ac:dyDescent="0.2">
      <c r="A1412" s="345">
        <v>3</v>
      </c>
      <c r="B1412" s="646"/>
      <c r="C1412" s="656" t="s">
        <v>300</v>
      </c>
      <c r="D1412" s="657" t="s">
        <v>845</v>
      </c>
      <c r="E1412" s="745">
        <v>15</v>
      </c>
      <c r="F1412" s="659">
        <v>250</v>
      </c>
      <c r="G1412" s="353">
        <f t="shared" si="24"/>
        <v>3750</v>
      </c>
    </row>
    <row r="1413" spans="1:7" x14ac:dyDescent="0.2">
      <c r="A1413" s="345"/>
      <c r="B1413" s="101"/>
      <c r="C1413" s="352"/>
      <c r="D1413" s="340" t="s">
        <v>435</v>
      </c>
      <c r="E1413" s="108"/>
      <c r="F1413" s="128"/>
      <c r="G1413" s="353" t="s">
        <v>8</v>
      </c>
    </row>
    <row r="1414" spans="1:7" x14ac:dyDescent="0.2">
      <c r="A1414" s="345">
        <v>4</v>
      </c>
      <c r="B1414" s="101"/>
      <c r="C1414" s="352" t="s">
        <v>300</v>
      </c>
      <c r="D1414" s="351" t="s">
        <v>841</v>
      </c>
      <c r="E1414" s="108">
        <v>15</v>
      </c>
      <c r="F1414" s="128">
        <v>250</v>
      </c>
      <c r="G1414" s="353">
        <f t="shared" ref="G1414:G1416" si="25">F1414*E1414</f>
        <v>3750</v>
      </c>
    </row>
    <row r="1415" spans="1:7" x14ac:dyDescent="0.2">
      <c r="A1415" s="29">
        <v>5</v>
      </c>
      <c r="B1415" s="101"/>
      <c r="C1415" s="656" t="s">
        <v>300</v>
      </c>
      <c r="D1415" s="657" t="s">
        <v>402</v>
      </c>
      <c r="E1415" s="745">
        <v>15</v>
      </c>
      <c r="F1415" s="659">
        <v>350</v>
      </c>
      <c r="G1415" s="353">
        <f t="shared" si="25"/>
        <v>5250</v>
      </c>
    </row>
    <row r="1416" spans="1:7" x14ac:dyDescent="0.2">
      <c r="A1416" s="29">
        <v>6</v>
      </c>
      <c r="B1416" s="101"/>
      <c r="C1416" s="656" t="s">
        <v>300</v>
      </c>
      <c r="D1416" s="657" t="s">
        <v>845</v>
      </c>
      <c r="E1416" s="745">
        <v>15</v>
      </c>
      <c r="F1416" s="659">
        <v>250</v>
      </c>
      <c r="G1416" s="353">
        <f t="shared" si="25"/>
        <v>3750</v>
      </c>
    </row>
    <row r="1417" spans="1:7" x14ac:dyDescent="0.2">
      <c r="A1417" s="29"/>
      <c r="B1417" s="105"/>
      <c r="C1417" s="352"/>
      <c r="D1417" s="340" t="s">
        <v>436</v>
      </c>
      <c r="E1417" s="108"/>
      <c r="F1417" s="128"/>
      <c r="G1417" s="353" t="s">
        <v>8</v>
      </c>
    </row>
    <row r="1418" spans="1:7" x14ac:dyDescent="0.2">
      <c r="A1418" s="29">
        <v>7</v>
      </c>
      <c r="B1418" s="105"/>
      <c r="C1418" s="352" t="s">
        <v>300</v>
      </c>
      <c r="D1418" s="351" t="s">
        <v>841</v>
      </c>
      <c r="E1418" s="108">
        <v>15</v>
      </c>
      <c r="F1418" s="128">
        <v>250</v>
      </c>
      <c r="G1418" s="35">
        <f>F1418*E1418</f>
        <v>3750</v>
      </c>
    </row>
    <row r="1419" spans="1:7" x14ac:dyDescent="0.2">
      <c r="A1419" s="29">
        <v>8</v>
      </c>
      <c r="B1419" s="793"/>
      <c r="C1419" s="656" t="s">
        <v>300</v>
      </c>
      <c r="D1419" s="657" t="s">
        <v>402</v>
      </c>
      <c r="E1419" s="745">
        <v>15</v>
      </c>
      <c r="F1419" s="659">
        <v>350</v>
      </c>
      <c r="G1419" s="35">
        <f t="shared" ref="G1419:G1420" si="26">F1419*E1419</f>
        <v>5250</v>
      </c>
    </row>
    <row r="1420" spans="1:7" x14ac:dyDescent="0.2">
      <c r="A1420" s="29">
        <v>9</v>
      </c>
      <c r="B1420" s="151"/>
      <c r="C1420" s="656" t="s">
        <v>300</v>
      </c>
      <c r="D1420" s="657" t="s">
        <v>845</v>
      </c>
      <c r="E1420" s="745">
        <v>15</v>
      </c>
      <c r="F1420" s="659">
        <v>250</v>
      </c>
      <c r="G1420" s="35">
        <f t="shared" si="26"/>
        <v>3750</v>
      </c>
    </row>
    <row r="1421" spans="1:7" x14ac:dyDescent="0.2">
      <c r="A1421" s="29"/>
      <c r="B1421" s="151"/>
      <c r="C1421" s="352"/>
      <c r="D1421" s="351"/>
      <c r="E1421" s="108"/>
      <c r="F1421" s="128"/>
      <c r="G1421" s="35"/>
    </row>
    <row r="1422" spans="1:7" x14ac:dyDescent="0.2">
      <c r="A1422" s="29"/>
      <c r="B1422" s="101"/>
      <c r="C1422" s="352"/>
      <c r="D1422" s="351"/>
      <c r="E1422" s="108"/>
      <c r="F1422" s="149"/>
      <c r="G1422" s="35"/>
    </row>
    <row r="1423" spans="1:7" x14ac:dyDescent="0.2">
      <c r="A1423" s="29"/>
      <c r="B1423" s="106"/>
      <c r="C1423" s="352"/>
      <c r="D1423" s="351"/>
      <c r="E1423" s="108"/>
      <c r="F1423" s="128"/>
      <c r="G1423" s="35"/>
    </row>
    <row r="1424" spans="1:7" x14ac:dyDescent="0.2">
      <c r="A1424" s="29"/>
      <c r="B1424" s="105"/>
      <c r="C1424" s="352"/>
      <c r="D1424" s="351"/>
      <c r="E1424" s="108"/>
      <c r="F1424" s="128"/>
      <c r="G1424" s="35"/>
    </row>
    <row r="1425" spans="1:7" x14ac:dyDescent="0.2">
      <c r="A1425" s="29"/>
      <c r="B1425" s="107"/>
      <c r="C1425" s="352"/>
      <c r="D1425" s="351"/>
      <c r="E1425" s="108"/>
      <c r="F1425" s="384"/>
      <c r="G1425" s="353"/>
    </row>
    <row r="1426" spans="1:7" x14ac:dyDescent="0.2">
      <c r="A1426" s="29"/>
      <c r="B1426" s="101"/>
      <c r="C1426" s="352"/>
      <c r="D1426" s="351"/>
      <c r="E1426" s="108"/>
      <c r="F1426" s="128"/>
      <c r="G1426" s="35"/>
    </row>
    <row r="1427" spans="1:7" x14ac:dyDescent="0.2">
      <c r="A1427" s="29"/>
      <c r="B1427" s="106"/>
      <c r="C1427" s="352"/>
      <c r="D1427" s="351"/>
      <c r="E1427" s="108"/>
      <c r="F1427" s="128"/>
      <c r="G1427" s="35"/>
    </row>
    <row r="1428" spans="1:7" x14ac:dyDescent="0.2">
      <c r="A1428" s="29"/>
      <c r="B1428" s="105"/>
      <c r="C1428" s="352"/>
      <c r="D1428" s="351"/>
      <c r="E1428" s="108"/>
      <c r="F1428" s="128"/>
      <c r="G1428" s="35"/>
    </row>
    <row r="1429" spans="1:7" x14ac:dyDescent="0.2">
      <c r="A1429" s="29"/>
      <c r="B1429" s="105"/>
      <c r="C1429" s="352"/>
      <c r="D1429" s="351"/>
      <c r="E1429" s="108"/>
      <c r="F1429" s="149"/>
      <c r="G1429" s="35"/>
    </row>
    <row r="1430" spans="1:7" x14ac:dyDescent="0.2">
      <c r="A1430" s="29"/>
      <c r="B1430" s="101"/>
      <c r="C1430" s="352"/>
      <c r="D1430" s="351"/>
      <c r="E1430" s="104"/>
      <c r="F1430" s="149"/>
      <c r="G1430" s="353"/>
    </row>
    <row r="1431" spans="1:7" x14ac:dyDescent="0.2">
      <c r="A1431" s="29"/>
      <c r="B1431" s="101"/>
      <c r="C1431" s="352"/>
      <c r="D1431" s="351"/>
      <c r="E1431" s="108"/>
      <c r="F1431" s="128"/>
      <c r="G1431" s="35"/>
    </row>
    <row r="1432" spans="1:7" x14ac:dyDescent="0.2">
      <c r="A1432" s="29"/>
      <c r="B1432" s="101"/>
      <c r="C1432" s="352"/>
      <c r="D1432" s="351"/>
      <c r="E1432" s="108"/>
      <c r="F1432" s="149"/>
      <c r="G1432" s="35"/>
    </row>
    <row r="1433" spans="1:7" x14ac:dyDescent="0.2">
      <c r="A1433" s="29"/>
      <c r="B1433" s="101"/>
      <c r="C1433" s="352"/>
      <c r="D1433" s="351"/>
      <c r="E1433" s="108"/>
      <c r="F1433" s="128"/>
      <c r="G1433" s="35"/>
    </row>
    <row r="1434" spans="1:7" x14ac:dyDescent="0.2">
      <c r="A1434" s="29"/>
      <c r="B1434" s="101"/>
      <c r="C1434" s="352"/>
      <c r="D1434" s="351"/>
      <c r="E1434" s="108"/>
      <c r="F1434" s="149"/>
      <c r="G1434" s="35"/>
    </row>
    <row r="1435" spans="1:7" x14ac:dyDescent="0.2">
      <c r="A1435" s="29"/>
      <c r="B1435" s="101"/>
      <c r="C1435" s="41"/>
      <c r="D1435" s="364"/>
      <c r="E1435" s="108"/>
      <c r="F1435" s="128"/>
      <c r="G1435" s="353"/>
    </row>
    <row r="1436" spans="1:7" x14ac:dyDescent="0.2">
      <c r="A1436" s="29"/>
      <c r="B1436" s="101"/>
      <c r="C1436" s="352"/>
      <c r="D1436" s="351"/>
      <c r="E1436" s="108"/>
      <c r="F1436" s="149"/>
      <c r="G1436" s="35"/>
    </row>
    <row r="1437" spans="1:7" x14ac:dyDescent="0.2">
      <c r="A1437" s="29"/>
      <c r="B1437" s="101"/>
      <c r="C1437" s="352"/>
      <c r="D1437" s="340"/>
      <c r="E1437" s="108"/>
      <c r="F1437" s="128"/>
      <c r="G1437" s="353"/>
    </row>
    <row r="1438" spans="1:7" x14ac:dyDescent="0.2">
      <c r="A1438" s="29"/>
      <c r="B1438" s="101"/>
      <c r="C1438" s="352"/>
      <c r="D1438" s="351"/>
      <c r="E1438" s="108"/>
      <c r="F1438" s="128"/>
      <c r="G1438" s="35"/>
    </row>
    <row r="1439" spans="1:7" x14ac:dyDescent="0.2">
      <c r="A1439" s="29"/>
      <c r="B1439" s="101"/>
      <c r="C1439" s="352"/>
      <c r="D1439" s="351"/>
      <c r="E1439" s="108"/>
      <c r="F1439" s="149"/>
      <c r="G1439" s="35"/>
    </row>
    <row r="1440" spans="1:7" x14ac:dyDescent="0.2">
      <c r="A1440" s="29"/>
      <c r="B1440" s="101"/>
      <c r="C1440" s="31"/>
      <c r="D1440" s="400"/>
      <c r="E1440" s="131"/>
      <c r="F1440" s="117"/>
      <c r="G1440" s="35"/>
    </row>
    <row r="1441" spans="1:7" x14ac:dyDescent="0.2">
      <c r="A1441" s="29"/>
      <c r="B1441" s="101"/>
      <c r="C1441" s="41"/>
      <c r="D1441" s="406"/>
      <c r="E1441" s="108"/>
      <c r="F1441" s="149"/>
      <c r="G1441" s="35"/>
    </row>
    <row r="1442" spans="1:7" x14ac:dyDescent="0.2">
      <c r="A1442" s="29"/>
      <c r="B1442" s="101"/>
      <c r="C1442" s="41"/>
      <c r="D1442" s="364"/>
      <c r="E1442" s="108"/>
      <c r="F1442" s="149"/>
      <c r="G1442" s="35"/>
    </row>
    <row r="1443" spans="1:7" ht="13.5" thickBot="1" x14ac:dyDescent="0.25">
      <c r="A1443" s="45"/>
      <c r="B1443" s="132"/>
      <c r="C1443" s="115"/>
      <c r="D1443" s="115"/>
      <c r="E1443" s="132"/>
      <c r="F1443" s="49" t="s">
        <v>15</v>
      </c>
      <c r="G1443" s="50">
        <f>SUM(G1410:G1442)</f>
        <v>38250</v>
      </c>
    </row>
    <row r="1444" spans="1:7" ht="13.5" thickTop="1" x14ac:dyDescent="0.2">
      <c r="A1444" s="1149" t="s">
        <v>3482</v>
      </c>
      <c r="B1444" s="1150"/>
      <c r="C1444" s="1150"/>
      <c r="D1444" s="1150"/>
      <c r="E1444" s="1150"/>
      <c r="F1444" s="1150"/>
      <c r="G1444" s="1151"/>
    </row>
    <row r="1445" spans="1:7" ht="13.5" thickBot="1" x14ac:dyDescent="0.25">
      <c r="A1445" s="52"/>
      <c r="B1445" s="103"/>
      <c r="C1445" s="355" t="s">
        <v>8</v>
      </c>
      <c r="D1445" s="54"/>
      <c r="E1445" s="103"/>
      <c r="F1445" s="55"/>
      <c r="G1445" s="56"/>
    </row>
    <row r="1446" spans="1:7" ht="13.5" thickTop="1" x14ac:dyDescent="0.2">
      <c r="A1446" s="1130"/>
      <c r="B1446" s="1131"/>
      <c r="C1446" s="1131"/>
      <c r="D1446" s="57" t="s">
        <v>11</v>
      </c>
      <c r="E1446" s="1132" t="s">
        <v>12</v>
      </c>
      <c r="F1446" s="1132"/>
      <c r="G1446" s="1133"/>
    </row>
    <row r="1447" spans="1:7" x14ac:dyDescent="0.2">
      <c r="A1447" s="1161" t="s">
        <v>8</v>
      </c>
      <c r="B1447" s="1135"/>
      <c r="C1447" s="1135"/>
      <c r="D1447" s="39"/>
      <c r="E1447" s="1136"/>
      <c r="F1447" s="1137"/>
      <c r="G1447" s="1138"/>
    </row>
    <row r="1448" spans="1:7" x14ac:dyDescent="0.2">
      <c r="A1448" s="1134" t="s">
        <v>38</v>
      </c>
      <c r="B1448" s="1135"/>
      <c r="C1448" s="1135"/>
      <c r="D1448" s="58" t="s">
        <v>493</v>
      </c>
      <c r="E1448" s="1139" t="s">
        <v>142</v>
      </c>
      <c r="F1448" s="1139"/>
      <c r="G1448" s="1140"/>
    </row>
    <row r="1449" spans="1:7" ht="13.5" thickBot="1" x14ac:dyDescent="0.25">
      <c r="A1449" s="1141" t="s">
        <v>39</v>
      </c>
      <c r="B1449" s="1142"/>
      <c r="C1449" s="1142"/>
      <c r="D1449" s="356" t="s">
        <v>3396</v>
      </c>
      <c r="E1449" s="1143" t="s">
        <v>0</v>
      </c>
      <c r="F1449" s="1143"/>
      <c r="G1449" s="1144"/>
    </row>
    <row r="1450" spans="1:7" ht="16.5" x14ac:dyDescent="0.25">
      <c r="A1450" s="1152" t="s">
        <v>29</v>
      </c>
      <c r="B1450" s="1153"/>
      <c r="C1450" s="1153"/>
      <c r="D1450" s="1153"/>
      <c r="E1450" s="1153"/>
      <c r="F1450" s="1153"/>
      <c r="G1450" s="1154"/>
    </row>
    <row r="1451" spans="1:7" x14ac:dyDescent="0.2">
      <c r="A1451" s="1155" t="s">
        <v>48</v>
      </c>
      <c r="B1451" s="1156"/>
      <c r="C1451" s="1156"/>
      <c r="D1451" s="1156"/>
      <c r="E1451" s="1156"/>
      <c r="F1451" s="1156"/>
      <c r="G1451" s="1157"/>
    </row>
    <row r="1452" spans="1:7" x14ac:dyDescent="0.2">
      <c r="A1452" s="1158" t="s">
        <v>49</v>
      </c>
      <c r="B1452" s="1159"/>
      <c r="C1452" s="1159"/>
      <c r="D1452" s="1159"/>
      <c r="E1452" s="1159"/>
      <c r="F1452" s="1159"/>
      <c r="G1452" s="1160"/>
    </row>
    <row r="1453" spans="1:7" x14ac:dyDescent="0.2">
      <c r="A1453" s="6"/>
      <c r="B1453" s="99"/>
      <c r="C1453" s="8"/>
      <c r="D1453" s="9"/>
      <c r="E1453" s="99"/>
      <c r="F1453" s="10"/>
      <c r="G1453" s="11" t="s">
        <v>20</v>
      </c>
    </row>
    <row r="1454" spans="1:7" x14ac:dyDescent="0.2">
      <c r="A1454" s="12" t="s">
        <v>1</v>
      </c>
      <c r="B1454" s="13"/>
      <c r="C1454" s="14" t="s">
        <v>496</v>
      </c>
      <c r="D1454" s="13"/>
      <c r="E1454" s="343" t="s">
        <v>3829</v>
      </c>
      <c r="F1454" s="98"/>
      <c r="G1454" s="344" t="s">
        <v>3798</v>
      </c>
    </row>
    <row r="1455" spans="1:7" x14ac:dyDescent="0.2">
      <c r="A1455" s="17" t="s">
        <v>8</v>
      </c>
      <c r="B1455" s="100"/>
      <c r="C1455" s="19"/>
      <c r="D1455" s="4"/>
      <c r="E1455" s="1145"/>
      <c r="F1455" s="1146"/>
      <c r="G1455" s="20"/>
    </row>
    <row r="1456" spans="1:7" x14ac:dyDescent="0.2">
      <c r="A1456" s="21" t="s">
        <v>37</v>
      </c>
      <c r="B1456" s="22"/>
      <c r="C1456" s="22"/>
      <c r="D1456" s="22"/>
      <c r="E1456" s="23" t="s">
        <v>46</v>
      </c>
      <c r="F1456" s="24"/>
      <c r="G1456" s="20" t="s">
        <v>50</v>
      </c>
    </row>
    <row r="1457" spans="1:7" x14ac:dyDescent="0.2">
      <c r="A1457" s="6"/>
      <c r="B1457" s="99"/>
      <c r="C1457" s="8"/>
      <c r="D1457" s="8"/>
      <c r="E1457" s="1147"/>
      <c r="F1457" s="1148"/>
      <c r="G1457" s="25"/>
    </row>
    <row r="1458" spans="1:7" ht="26.25" thickBot="1" x14ac:dyDescent="0.25">
      <c r="A1458" s="210" t="s">
        <v>47</v>
      </c>
      <c r="B1458" s="28" t="s">
        <v>23</v>
      </c>
      <c r="C1458" s="28" t="s">
        <v>34</v>
      </c>
      <c r="D1458" s="110" t="s">
        <v>53</v>
      </c>
      <c r="E1458" s="114" t="s">
        <v>54</v>
      </c>
      <c r="F1458" s="111" t="s">
        <v>55</v>
      </c>
      <c r="G1458" s="112" t="s">
        <v>35</v>
      </c>
    </row>
    <row r="1459" spans="1:7" ht="13.5" thickTop="1" x14ac:dyDescent="0.2">
      <c r="A1459" s="345">
        <v>1</v>
      </c>
      <c r="B1459" s="646"/>
      <c r="C1459" s="656" t="s">
        <v>300</v>
      </c>
      <c r="D1459" s="657" t="s">
        <v>841</v>
      </c>
      <c r="E1459" s="745">
        <v>250</v>
      </c>
      <c r="F1459" s="659">
        <v>250</v>
      </c>
      <c r="G1459" s="353">
        <f t="shared" ref="G1459:G1460" si="27">F1459*E1459</f>
        <v>62500</v>
      </c>
    </row>
    <row r="1460" spans="1:7" x14ac:dyDescent="0.2">
      <c r="A1460" s="345">
        <v>2</v>
      </c>
      <c r="B1460" s="101"/>
      <c r="C1460" s="352" t="s">
        <v>300</v>
      </c>
      <c r="D1460" s="351" t="s">
        <v>402</v>
      </c>
      <c r="E1460" s="108">
        <v>250</v>
      </c>
      <c r="F1460" s="128">
        <v>350</v>
      </c>
      <c r="G1460" s="353">
        <f t="shared" si="27"/>
        <v>87500</v>
      </c>
    </row>
    <row r="1461" spans="1:7" x14ac:dyDescent="0.2">
      <c r="A1461" s="345"/>
      <c r="B1461" s="101"/>
      <c r="C1461" s="352"/>
      <c r="D1461" s="351"/>
      <c r="E1461" s="108"/>
      <c r="F1461" s="128"/>
      <c r="G1461" s="353"/>
    </row>
    <row r="1462" spans="1:7" x14ac:dyDescent="0.2">
      <c r="A1462" s="29"/>
      <c r="B1462" s="101"/>
      <c r="C1462" s="352"/>
      <c r="D1462" s="657"/>
      <c r="E1462" s="108"/>
      <c r="F1462" s="149"/>
      <c r="G1462" s="353"/>
    </row>
    <row r="1463" spans="1:7" x14ac:dyDescent="0.2">
      <c r="A1463" s="29"/>
      <c r="B1463" s="101"/>
      <c r="C1463" s="352"/>
      <c r="D1463" s="340"/>
      <c r="E1463" s="108"/>
      <c r="F1463" s="128"/>
      <c r="G1463" s="353"/>
    </row>
    <row r="1464" spans="1:7" x14ac:dyDescent="0.2">
      <c r="A1464" s="29"/>
      <c r="B1464" s="646"/>
      <c r="C1464" s="656"/>
      <c r="D1464" s="657"/>
      <c r="E1464" s="745"/>
      <c r="F1464" s="659"/>
      <c r="G1464" s="353"/>
    </row>
    <row r="1465" spans="1:7" x14ac:dyDescent="0.2">
      <c r="A1465" s="29"/>
      <c r="B1465" s="646"/>
      <c r="C1465" s="656"/>
      <c r="D1465" s="657"/>
      <c r="E1465" s="745"/>
      <c r="F1465" s="659"/>
      <c r="G1465" s="353"/>
    </row>
    <row r="1466" spans="1:7" x14ac:dyDescent="0.2">
      <c r="A1466" s="29"/>
      <c r="B1466" s="105"/>
      <c r="C1466" s="352"/>
      <c r="D1466" s="351"/>
      <c r="E1466" s="108"/>
      <c r="F1466" s="128"/>
      <c r="G1466" s="353"/>
    </row>
    <row r="1467" spans="1:7" x14ac:dyDescent="0.2">
      <c r="A1467" s="29"/>
      <c r="B1467" s="105"/>
      <c r="C1467" s="352"/>
      <c r="D1467" s="351"/>
      <c r="E1467" s="108"/>
      <c r="F1467" s="128"/>
      <c r="G1467" s="353"/>
    </row>
    <row r="1468" spans="1:7" x14ac:dyDescent="0.2">
      <c r="A1468" s="29"/>
      <c r="B1468" s="793"/>
      <c r="C1468" s="352"/>
      <c r="D1468" s="657"/>
      <c r="E1468" s="745"/>
      <c r="F1468" s="149"/>
      <c r="G1468" s="353"/>
    </row>
    <row r="1469" spans="1:7" x14ac:dyDescent="0.2">
      <c r="A1469" s="29"/>
      <c r="B1469" s="151"/>
      <c r="C1469" s="352"/>
      <c r="D1469" s="340"/>
      <c r="E1469" s="108"/>
      <c r="F1469" s="149"/>
      <c r="G1469" s="353"/>
    </row>
    <row r="1470" spans="1:7" x14ac:dyDescent="0.2">
      <c r="A1470" s="29"/>
      <c r="B1470" s="151"/>
      <c r="C1470" s="656"/>
      <c r="D1470" s="351"/>
      <c r="E1470" s="108"/>
      <c r="F1470" s="659"/>
      <c r="G1470" s="353"/>
    </row>
    <row r="1471" spans="1:7" x14ac:dyDescent="0.2">
      <c r="A1471" s="29"/>
      <c r="B1471" s="101"/>
      <c r="C1471" s="352"/>
      <c r="D1471" s="351"/>
      <c r="E1471" s="108"/>
      <c r="F1471" s="128"/>
      <c r="G1471" s="353"/>
    </row>
    <row r="1472" spans="1:7" x14ac:dyDescent="0.2">
      <c r="A1472" s="29"/>
      <c r="B1472" s="106"/>
      <c r="C1472" s="352"/>
      <c r="D1472" s="351"/>
      <c r="E1472" s="108"/>
      <c r="F1472" s="128"/>
      <c r="G1472" s="353"/>
    </row>
    <row r="1473" spans="1:7" x14ac:dyDescent="0.2">
      <c r="A1473" s="29"/>
      <c r="B1473" s="105"/>
      <c r="C1473" s="352"/>
      <c r="D1473" s="351"/>
      <c r="E1473" s="108"/>
      <c r="F1473" s="149"/>
      <c r="G1473" s="353"/>
    </row>
    <row r="1474" spans="1:7" x14ac:dyDescent="0.2">
      <c r="A1474" s="29"/>
      <c r="B1474" s="107"/>
      <c r="C1474" s="352"/>
      <c r="D1474" s="351"/>
      <c r="E1474" s="108"/>
      <c r="F1474" s="384"/>
      <c r="G1474" s="353"/>
    </row>
    <row r="1475" spans="1:7" x14ac:dyDescent="0.2">
      <c r="A1475" s="29"/>
      <c r="B1475" s="101"/>
      <c r="C1475" s="352"/>
      <c r="D1475" s="351"/>
      <c r="E1475" s="108"/>
      <c r="F1475" s="128"/>
      <c r="G1475" s="35"/>
    </row>
    <row r="1476" spans="1:7" x14ac:dyDescent="0.2">
      <c r="A1476" s="29"/>
      <c r="B1476" s="101"/>
      <c r="C1476" s="352"/>
      <c r="D1476" s="351"/>
      <c r="E1476" s="108"/>
      <c r="F1476" s="149"/>
      <c r="G1476" s="35"/>
    </row>
    <row r="1477" spans="1:7" x14ac:dyDescent="0.2">
      <c r="A1477" s="29"/>
      <c r="B1477" s="106"/>
      <c r="C1477" s="352"/>
      <c r="D1477" s="351"/>
      <c r="E1477" s="108"/>
      <c r="F1477" s="128"/>
      <c r="G1477" s="35"/>
    </row>
    <row r="1478" spans="1:7" x14ac:dyDescent="0.2">
      <c r="A1478" s="29"/>
      <c r="B1478" s="105"/>
      <c r="C1478" s="352"/>
      <c r="D1478" s="351"/>
      <c r="E1478" s="108"/>
      <c r="F1478" s="128"/>
      <c r="G1478" s="35"/>
    </row>
    <row r="1479" spans="1:7" x14ac:dyDescent="0.2">
      <c r="A1479" s="29"/>
      <c r="B1479" s="105"/>
      <c r="C1479" s="352"/>
      <c r="D1479" s="351"/>
      <c r="E1479" s="108"/>
      <c r="F1479" s="149"/>
      <c r="G1479" s="35"/>
    </row>
    <row r="1480" spans="1:7" x14ac:dyDescent="0.2">
      <c r="A1480" s="29"/>
      <c r="B1480" s="101"/>
      <c r="C1480" s="352"/>
      <c r="D1480" s="351"/>
      <c r="E1480" s="104"/>
      <c r="F1480" s="149"/>
      <c r="G1480" s="353"/>
    </row>
    <row r="1481" spans="1:7" x14ac:dyDescent="0.2">
      <c r="A1481" s="29"/>
      <c r="B1481" s="101"/>
      <c r="C1481" s="352"/>
      <c r="D1481" s="351"/>
      <c r="E1481" s="108"/>
      <c r="F1481" s="128"/>
      <c r="G1481" s="35"/>
    </row>
    <row r="1482" spans="1:7" x14ac:dyDescent="0.2">
      <c r="A1482" s="29"/>
      <c r="B1482" s="101"/>
      <c r="C1482" s="352"/>
      <c r="D1482" s="351"/>
      <c r="E1482" s="108"/>
      <c r="F1482" s="149"/>
      <c r="G1482" s="35"/>
    </row>
    <row r="1483" spans="1:7" x14ac:dyDescent="0.2">
      <c r="A1483" s="29"/>
      <c r="B1483" s="101"/>
      <c r="C1483" s="352"/>
      <c r="D1483" s="351"/>
      <c r="E1483" s="108"/>
      <c r="F1483" s="128"/>
      <c r="G1483" s="35"/>
    </row>
    <row r="1484" spans="1:7" x14ac:dyDescent="0.2">
      <c r="A1484" s="29"/>
      <c r="B1484" s="101"/>
      <c r="C1484" s="352"/>
      <c r="D1484" s="351"/>
      <c r="E1484" s="108"/>
      <c r="F1484" s="149"/>
      <c r="G1484" s="35"/>
    </row>
    <row r="1485" spans="1:7" x14ac:dyDescent="0.2">
      <c r="A1485" s="29"/>
      <c r="B1485" s="101"/>
      <c r="C1485" s="41"/>
      <c r="D1485" s="364"/>
      <c r="E1485" s="108"/>
      <c r="F1485" s="128"/>
      <c r="G1485" s="353"/>
    </row>
    <row r="1486" spans="1:7" x14ac:dyDescent="0.2">
      <c r="A1486" s="29"/>
      <c r="B1486" s="101"/>
      <c r="C1486" s="352"/>
      <c r="D1486" s="351"/>
      <c r="E1486" s="108"/>
      <c r="F1486" s="149"/>
      <c r="G1486" s="35"/>
    </row>
    <row r="1487" spans="1:7" x14ac:dyDescent="0.2">
      <c r="A1487" s="29"/>
      <c r="B1487" s="101"/>
      <c r="C1487" s="352"/>
      <c r="D1487" s="340"/>
      <c r="E1487" s="108"/>
      <c r="F1487" s="128"/>
      <c r="G1487" s="353"/>
    </row>
    <row r="1488" spans="1:7" x14ac:dyDescent="0.2">
      <c r="A1488" s="29"/>
      <c r="B1488" s="101"/>
      <c r="C1488" s="352"/>
      <c r="D1488" s="351"/>
      <c r="E1488" s="108"/>
      <c r="F1488" s="128"/>
      <c r="G1488" s="35"/>
    </row>
    <row r="1489" spans="1:7" x14ac:dyDescent="0.2">
      <c r="A1489" s="29"/>
      <c r="B1489" s="101"/>
      <c r="C1489" s="352"/>
      <c r="D1489" s="351"/>
      <c r="E1489" s="108"/>
      <c r="F1489" s="149"/>
      <c r="G1489" s="35"/>
    </row>
    <row r="1490" spans="1:7" x14ac:dyDescent="0.2">
      <c r="A1490" s="29"/>
      <c r="B1490" s="101"/>
      <c r="C1490" s="31"/>
      <c r="D1490" s="400"/>
      <c r="E1490" s="131"/>
      <c r="F1490" s="117"/>
      <c r="G1490" s="35"/>
    </row>
    <row r="1491" spans="1:7" x14ac:dyDescent="0.2">
      <c r="A1491" s="29"/>
      <c r="B1491" s="101"/>
      <c r="C1491" s="41"/>
      <c r="D1491" s="406"/>
      <c r="E1491" s="108"/>
      <c r="F1491" s="149"/>
      <c r="G1491" s="35"/>
    </row>
    <row r="1492" spans="1:7" x14ac:dyDescent="0.2">
      <c r="A1492" s="29"/>
      <c r="B1492" s="101"/>
      <c r="C1492" s="41"/>
      <c r="D1492" s="364"/>
      <c r="E1492" s="108"/>
      <c r="F1492" s="149"/>
      <c r="G1492" s="35"/>
    </row>
    <row r="1493" spans="1:7" ht="13.5" thickBot="1" x14ac:dyDescent="0.25">
      <c r="A1493" s="45"/>
      <c r="B1493" s="132"/>
      <c r="C1493" s="115"/>
      <c r="D1493" s="115"/>
      <c r="E1493" s="132"/>
      <c r="F1493" s="49" t="s">
        <v>15</v>
      </c>
      <c r="G1493" s="50">
        <f>SUM(G1459:G1492)</f>
        <v>150000</v>
      </c>
    </row>
    <row r="1494" spans="1:7" ht="13.5" thickTop="1" x14ac:dyDescent="0.2">
      <c r="A1494" s="1149" t="s">
        <v>3483</v>
      </c>
      <c r="B1494" s="1150"/>
      <c r="C1494" s="1150"/>
      <c r="D1494" s="1150"/>
      <c r="E1494" s="1150"/>
      <c r="F1494" s="1150"/>
      <c r="G1494" s="1151"/>
    </row>
    <row r="1495" spans="1:7" ht="13.5" thickBot="1" x14ac:dyDescent="0.25">
      <c r="A1495" s="52"/>
      <c r="B1495" s="103"/>
      <c r="C1495" s="355" t="s">
        <v>3484</v>
      </c>
      <c r="D1495" s="54"/>
      <c r="E1495" s="103"/>
      <c r="F1495" s="55"/>
      <c r="G1495" s="56"/>
    </row>
    <row r="1496" spans="1:7" ht="13.5" thickTop="1" x14ac:dyDescent="0.2">
      <c r="A1496" s="1130"/>
      <c r="B1496" s="1131"/>
      <c r="C1496" s="1131"/>
      <c r="D1496" s="57" t="s">
        <v>11</v>
      </c>
      <c r="E1496" s="1132" t="s">
        <v>12</v>
      </c>
      <c r="F1496" s="1132"/>
      <c r="G1496" s="1133"/>
    </row>
    <row r="1497" spans="1:7" x14ac:dyDescent="0.2">
      <c r="A1497" s="1161" t="s">
        <v>8</v>
      </c>
      <c r="B1497" s="1135"/>
      <c r="C1497" s="1135"/>
      <c r="D1497" s="39"/>
      <c r="E1497" s="1136"/>
      <c r="F1497" s="1137"/>
      <c r="G1497" s="1138"/>
    </row>
    <row r="1498" spans="1:7" x14ac:dyDescent="0.2">
      <c r="A1498" s="1134" t="s">
        <v>38</v>
      </c>
      <c r="B1498" s="1135"/>
      <c r="C1498" s="1135"/>
      <c r="D1498" s="58" t="s">
        <v>493</v>
      </c>
      <c r="E1498" s="1139" t="s">
        <v>142</v>
      </c>
      <c r="F1498" s="1139"/>
      <c r="G1498" s="1140"/>
    </row>
    <row r="1499" spans="1:7" ht="13.5" thickBot="1" x14ac:dyDescent="0.25">
      <c r="A1499" s="1141" t="s">
        <v>39</v>
      </c>
      <c r="B1499" s="1142"/>
      <c r="C1499" s="1142"/>
      <c r="D1499" s="356" t="s">
        <v>3396</v>
      </c>
      <c r="E1499" s="1143" t="s">
        <v>0</v>
      </c>
      <c r="F1499" s="1143"/>
      <c r="G1499" s="1144"/>
    </row>
    <row r="1500" spans="1:7" ht="16.5" x14ac:dyDescent="0.25">
      <c r="A1500" s="1152" t="s">
        <v>29</v>
      </c>
      <c r="B1500" s="1153"/>
      <c r="C1500" s="1153"/>
      <c r="D1500" s="1153"/>
      <c r="E1500" s="1153"/>
      <c r="F1500" s="1153"/>
      <c r="G1500" s="1154"/>
    </row>
    <row r="1501" spans="1:7" x14ac:dyDescent="0.2">
      <c r="A1501" s="1155" t="s">
        <v>48</v>
      </c>
      <c r="B1501" s="1156"/>
      <c r="C1501" s="1156"/>
      <c r="D1501" s="1156"/>
      <c r="E1501" s="1156"/>
      <c r="F1501" s="1156"/>
      <c r="G1501" s="1157"/>
    </row>
    <row r="1502" spans="1:7" x14ac:dyDescent="0.2">
      <c r="A1502" s="1158" t="s">
        <v>49</v>
      </c>
      <c r="B1502" s="1159"/>
      <c r="C1502" s="1159"/>
      <c r="D1502" s="1159"/>
      <c r="E1502" s="1159"/>
      <c r="F1502" s="1159"/>
      <c r="G1502" s="1160"/>
    </row>
    <row r="1503" spans="1:7" x14ac:dyDescent="0.2">
      <c r="A1503" s="6"/>
      <c r="B1503" s="99"/>
      <c r="C1503" s="8"/>
      <c r="D1503" s="9"/>
      <c r="E1503" s="99"/>
      <c r="F1503" s="10"/>
      <c r="G1503" s="11" t="s">
        <v>20</v>
      </c>
    </row>
    <row r="1504" spans="1:7" x14ac:dyDescent="0.2">
      <c r="A1504" s="12" t="s">
        <v>1</v>
      </c>
      <c r="B1504" s="13"/>
      <c r="C1504" s="14" t="s">
        <v>496</v>
      </c>
      <c r="D1504" s="13"/>
      <c r="E1504" s="343" t="s">
        <v>3832</v>
      </c>
      <c r="F1504" s="98"/>
      <c r="G1504" s="344" t="s">
        <v>3798</v>
      </c>
    </row>
    <row r="1505" spans="1:7" x14ac:dyDescent="0.2">
      <c r="A1505" s="17" t="s">
        <v>8</v>
      </c>
      <c r="B1505" s="100"/>
      <c r="C1505" s="19"/>
      <c r="D1505" s="4"/>
      <c r="E1505" s="1145"/>
      <c r="F1505" s="1146"/>
      <c r="G1505" s="20"/>
    </row>
    <row r="1506" spans="1:7" x14ac:dyDescent="0.2">
      <c r="A1506" s="21" t="s">
        <v>37</v>
      </c>
      <c r="B1506" s="22"/>
      <c r="C1506" s="22"/>
      <c r="D1506" s="22"/>
      <c r="E1506" s="23" t="s">
        <v>46</v>
      </c>
      <c r="F1506" s="24"/>
      <c r="G1506" s="20" t="s">
        <v>50</v>
      </c>
    </row>
    <row r="1507" spans="1:7" x14ac:dyDescent="0.2">
      <c r="A1507" s="6"/>
      <c r="B1507" s="99"/>
      <c r="C1507" s="8"/>
      <c r="D1507" s="8"/>
      <c r="E1507" s="1147"/>
      <c r="F1507" s="1148"/>
      <c r="G1507" s="25"/>
    </row>
    <row r="1508" spans="1:7" ht="26.25" thickBot="1" x14ac:dyDescent="0.25">
      <c r="A1508" s="210" t="s">
        <v>47</v>
      </c>
      <c r="B1508" s="28" t="s">
        <v>23</v>
      </c>
      <c r="C1508" s="28" t="s">
        <v>34</v>
      </c>
      <c r="D1508" s="110" t="s">
        <v>53</v>
      </c>
      <c r="E1508" s="114" t="s">
        <v>54</v>
      </c>
      <c r="F1508" s="111" t="s">
        <v>55</v>
      </c>
      <c r="G1508" s="112" t="s">
        <v>35</v>
      </c>
    </row>
    <row r="1509" spans="1:7" ht="13.5" thickTop="1" x14ac:dyDescent="0.2">
      <c r="A1509" s="571"/>
      <c r="B1509" s="572"/>
      <c r="C1509" s="572"/>
      <c r="D1509" s="576" t="s">
        <v>3485</v>
      </c>
      <c r="E1509" s="573"/>
      <c r="F1509" s="574"/>
      <c r="G1509" s="575"/>
    </row>
    <row r="1510" spans="1:7" x14ac:dyDescent="0.2">
      <c r="A1510" s="345">
        <v>1</v>
      </c>
      <c r="B1510" s="211"/>
      <c r="C1510" s="346" t="s">
        <v>300</v>
      </c>
      <c r="D1510" s="747" t="s">
        <v>841</v>
      </c>
      <c r="E1510" s="284">
        <v>60</v>
      </c>
      <c r="F1510" s="792">
        <v>250</v>
      </c>
      <c r="G1510" s="353">
        <f t="shared" ref="G1510:G1512" si="28">F1510*E1510</f>
        <v>15000</v>
      </c>
    </row>
    <row r="1511" spans="1:7" x14ac:dyDescent="0.2">
      <c r="A1511" s="345">
        <v>2</v>
      </c>
      <c r="B1511" s="101"/>
      <c r="C1511" s="352" t="s">
        <v>300</v>
      </c>
      <c r="D1511" s="351" t="s">
        <v>402</v>
      </c>
      <c r="E1511" s="108">
        <v>60</v>
      </c>
      <c r="F1511" s="128">
        <v>350</v>
      </c>
      <c r="G1511" s="353">
        <f t="shared" si="28"/>
        <v>21000</v>
      </c>
    </row>
    <row r="1512" spans="1:7" x14ac:dyDescent="0.2">
      <c r="A1512" s="345">
        <v>3</v>
      </c>
      <c r="B1512" s="101"/>
      <c r="C1512" s="352" t="s">
        <v>300</v>
      </c>
      <c r="D1512" s="351" t="s">
        <v>845</v>
      </c>
      <c r="E1512" s="108">
        <v>60</v>
      </c>
      <c r="F1512" s="128">
        <v>250</v>
      </c>
      <c r="G1512" s="353">
        <f t="shared" si="28"/>
        <v>15000</v>
      </c>
    </row>
    <row r="1513" spans="1:7" x14ac:dyDescent="0.2">
      <c r="A1513" s="29"/>
      <c r="B1513" s="101"/>
      <c r="C1513" s="352"/>
      <c r="D1513" s="657"/>
      <c r="E1513" s="108"/>
      <c r="F1513" s="149"/>
      <c r="G1513" s="353"/>
    </row>
    <row r="1514" spans="1:7" x14ac:dyDescent="0.2">
      <c r="A1514" s="29"/>
      <c r="B1514" s="101"/>
      <c r="C1514" s="352"/>
      <c r="D1514" s="340"/>
      <c r="E1514" s="108"/>
      <c r="F1514" s="128"/>
      <c r="G1514" s="353"/>
    </row>
    <row r="1515" spans="1:7" x14ac:dyDescent="0.2">
      <c r="A1515" s="29"/>
      <c r="B1515" s="646"/>
      <c r="C1515" s="656"/>
      <c r="D1515" s="657"/>
      <c r="E1515" s="745"/>
      <c r="F1515" s="659"/>
      <c r="G1515" s="353"/>
    </row>
    <row r="1516" spans="1:7" x14ac:dyDescent="0.2">
      <c r="A1516" s="29"/>
      <c r="B1516" s="646"/>
      <c r="C1516" s="656"/>
      <c r="D1516" s="657"/>
      <c r="E1516" s="745"/>
      <c r="F1516" s="659"/>
      <c r="G1516" s="353"/>
    </row>
    <row r="1517" spans="1:7" x14ac:dyDescent="0.2">
      <c r="A1517" s="29"/>
      <c r="B1517" s="105"/>
      <c r="C1517" s="352"/>
      <c r="D1517" s="351"/>
      <c r="E1517" s="108"/>
      <c r="F1517" s="128"/>
      <c r="G1517" s="353"/>
    </row>
    <row r="1518" spans="1:7" x14ac:dyDescent="0.2">
      <c r="A1518" s="29"/>
      <c r="B1518" s="105"/>
      <c r="C1518" s="352"/>
      <c r="D1518" s="351"/>
      <c r="E1518" s="108"/>
      <c r="F1518" s="128"/>
      <c r="G1518" s="353"/>
    </row>
    <row r="1519" spans="1:7" x14ac:dyDescent="0.2">
      <c r="A1519" s="29"/>
      <c r="B1519" s="793"/>
      <c r="C1519" s="352"/>
      <c r="D1519" s="657"/>
      <c r="E1519" s="745"/>
      <c r="F1519" s="149"/>
      <c r="G1519" s="353"/>
    </row>
    <row r="1520" spans="1:7" x14ac:dyDescent="0.2">
      <c r="A1520" s="29"/>
      <c r="B1520" s="151"/>
      <c r="C1520" s="656"/>
      <c r="D1520" s="351"/>
      <c r="E1520" s="108"/>
      <c r="F1520" s="659"/>
      <c r="G1520" s="353"/>
    </row>
    <row r="1521" spans="1:7" x14ac:dyDescent="0.2">
      <c r="A1521" s="29"/>
      <c r="B1521" s="101"/>
      <c r="C1521" s="352"/>
      <c r="D1521" s="351"/>
      <c r="E1521" s="108"/>
      <c r="F1521" s="128"/>
      <c r="G1521" s="353"/>
    </row>
    <row r="1522" spans="1:7" x14ac:dyDescent="0.2">
      <c r="A1522" s="29"/>
      <c r="B1522" s="106"/>
      <c r="C1522" s="352"/>
      <c r="D1522" s="351"/>
      <c r="E1522" s="108"/>
      <c r="F1522" s="128"/>
      <c r="G1522" s="353"/>
    </row>
    <row r="1523" spans="1:7" x14ac:dyDescent="0.2">
      <c r="A1523" s="29"/>
      <c r="B1523" s="105"/>
      <c r="C1523" s="352"/>
      <c r="D1523" s="351"/>
      <c r="E1523" s="108"/>
      <c r="F1523" s="149"/>
      <c r="G1523" s="353"/>
    </row>
    <row r="1524" spans="1:7" x14ac:dyDescent="0.2">
      <c r="A1524" s="29"/>
      <c r="B1524" s="107"/>
      <c r="C1524" s="352"/>
      <c r="D1524" s="351"/>
      <c r="E1524" s="108"/>
      <c r="F1524" s="384"/>
      <c r="G1524" s="353"/>
    </row>
    <row r="1525" spans="1:7" x14ac:dyDescent="0.2">
      <c r="A1525" s="29"/>
      <c r="B1525" s="101"/>
      <c r="C1525" s="352"/>
      <c r="D1525" s="351"/>
      <c r="E1525" s="108"/>
      <c r="F1525" s="128"/>
      <c r="G1525" s="35"/>
    </row>
    <row r="1526" spans="1:7" x14ac:dyDescent="0.2">
      <c r="A1526" s="29"/>
      <c r="B1526" s="101"/>
      <c r="C1526" s="352"/>
      <c r="D1526" s="351"/>
      <c r="E1526" s="108"/>
      <c r="F1526" s="149"/>
      <c r="G1526" s="35"/>
    </row>
    <row r="1527" spans="1:7" x14ac:dyDescent="0.2">
      <c r="A1527" s="29"/>
      <c r="B1527" s="106"/>
      <c r="C1527" s="352"/>
      <c r="D1527" s="351"/>
      <c r="E1527" s="108"/>
      <c r="F1527" s="128"/>
      <c r="G1527" s="35"/>
    </row>
    <row r="1528" spans="1:7" x14ac:dyDescent="0.2">
      <c r="A1528" s="29"/>
      <c r="B1528" s="105"/>
      <c r="C1528" s="352"/>
      <c r="D1528" s="351"/>
      <c r="E1528" s="108"/>
      <c r="F1528" s="128"/>
      <c r="G1528" s="35"/>
    </row>
    <row r="1529" spans="1:7" x14ac:dyDescent="0.2">
      <c r="A1529" s="29"/>
      <c r="B1529" s="105"/>
      <c r="C1529" s="352"/>
      <c r="D1529" s="351"/>
      <c r="E1529" s="108"/>
      <c r="F1529" s="149"/>
      <c r="G1529" s="35"/>
    </row>
    <row r="1530" spans="1:7" x14ac:dyDescent="0.2">
      <c r="A1530" s="29"/>
      <c r="B1530" s="101"/>
      <c r="C1530" s="352"/>
      <c r="D1530" s="351"/>
      <c r="E1530" s="104"/>
      <c r="F1530" s="149"/>
      <c r="G1530" s="353"/>
    </row>
    <row r="1531" spans="1:7" x14ac:dyDescent="0.2">
      <c r="A1531" s="29"/>
      <c r="B1531" s="101"/>
      <c r="C1531" s="352"/>
      <c r="D1531" s="351"/>
      <c r="E1531" s="108"/>
      <c r="F1531" s="128"/>
      <c r="G1531" s="35"/>
    </row>
    <row r="1532" spans="1:7" x14ac:dyDescent="0.2">
      <c r="A1532" s="29"/>
      <c r="B1532" s="101"/>
      <c r="C1532" s="352"/>
      <c r="D1532" s="351"/>
      <c r="E1532" s="108"/>
      <c r="F1532" s="149"/>
      <c r="G1532" s="35"/>
    </row>
    <row r="1533" spans="1:7" x14ac:dyDescent="0.2">
      <c r="A1533" s="29"/>
      <c r="B1533" s="101"/>
      <c r="C1533" s="352"/>
      <c r="D1533" s="351"/>
      <c r="E1533" s="108"/>
      <c r="F1533" s="128"/>
      <c r="G1533" s="35"/>
    </row>
    <row r="1534" spans="1:7" x14ac:dyDescent="0.2">
      <c r="A1534" s="29"/>
      <c r="B1534" s="101"/>
      <c r="C1534" s="352"/>
      <c r="D1534" s="351"/>
      <c r="E1534" s="108"/>
      <c r="F1534" s="149"/>
      <c r="G1534" s="35"/>
    </row>
    <row r="1535" spans="1:7" x14ac:dyDescent="0.2">
      <c r="A1535" s="29"/>
      <c r="B1535" s="101"/>
      <c r="C1535" s="41"/>
      <c r="D1535" s="364"/>
      <c r="E1535" s="108"/>
      <c r="F1535" s="128"/>
      <c r="G1535" s="353"/>
    </row>
    <row r="1536" spans="1:7" x14ac:dyDescent="0.2">
      <c r="A1536" s="29"/>
      <c r="B1536" s="101"/>
      <c r="C1536" s="352"/>
      <c r="D1536" s="351"/>
      <c r="E1536" s="108"/>
      <c r="F1536" s="149"/>
      <c r="G1536" s="35"/>
    </row>
    <row r="1537" spans="1:7" x14ac:dyDescent="0.2">
      <c r="A1537" s="29"/>
      <c r="B1537" s="101"/>
      <c r="C1537" s="352"/>
      <c r="D1537" s="340"/>
      <c r="E1537" s="108"/>
      <c r="F1537" s="128"/>
      <c r="G1537" s="353"/>
    </row>
    <row r="1538" spans="1:7" x14ac:dyDescent="0.2">
      <c r="A1538" s="29"/>
      <c r="B1538" s="101"/>
      <c r="C1538" s="352"/>
      <c r="D1538" s="351"/>
      <c r="E1538" s="108"/>
      <c r="F1538" s="128"/>
      <c r="G1538" s="35"/>
    </row>
    <row r="1539" spans="1:7" x14ac:dyDescent="0.2">
      <c r="A1539" s="29"/>
      <c r="B1539" s="101"/>
      <c r="C1539" s="352"/>
      <c r="D1539" s="351"/>
      <c r="E1539" s="108"/>
      <c r="F1539" s="149"/>
      <c r="G1539" s="35"/>
    </row>
    <row r="1540" spans="1:7" x14ac:dyDescent="0.2">
      <c r="A1540" s="29"/>
      <c r="B1540" s="101"/>
      <c r="C1540" s="31"/>
      <c r="D1540" s="400"/>
      <c r="E1540" s="131"/>
      <c r="F1540" s="117"/>
      <c r="G1540" s="35"/>
    </row>
    <row r="1541" spans="1:7" x14ac:dyDescent="0.2">
      <c r="A1541" s="29"/>
      <c r="B1541" s="101"/>
      <c r="C1541" s="41"/>
      <c r="D1541" s="406"/>
      <c r="E1541" s="108"/>
      <c r="F1541" s="149"/>
      <c r="G1541" s="35"/>
    </row>
    <row r="1542" spans="1:7" x14ac:dyDescent="0.2">
      <c r="A1542" s="29"/>
      <c r="B1542" s="101"/>
      <c r="C1542" s="41"/>
      <c r="D1542" s="364"/>
      <c r="E1542" s="108"/>
      <c r="F1542" s="149"/>
      <c r="G1542" s="35"/>
    </row>
    <row r="1543" spans="1:7" ht="13.5" thickBot="1" x14ac:dyDescent="0.25">
      <c r="A1543" s="45"/>
      <c r="B1543" s="132"/>
      <c r="C1543" s="115"/>
      <c r="D1543" s="115"/>
      <c r="E1543" s="132"/>
      <c r="F1543" s="49" t="s">
        <v>15</v>
      </c>
      <c r="G1543" s="50">
        <f>SUM(G1510:G1542)</f>
        <v>51000</v>
      </c>
    </row>
    <row r="1544" spans="1:7" ht="13.5" thickTop="1" x14ac:dyDescent="0.2">
      <c r="A1544" s="1149" t="s">
        <v>3847</v>
      </c>
      <c r="B1544" s="1150"/>
      <c r="C1544" s="1150"/>
      <c r="D1544" s="1150"/>
      <c r="E1544" s="1150"/>
      <c r="F1544" s="1150"/>
      <c r="G1544" s="1151"/>
    </row>
    <row r="1545" spans="1:7" ht="13.5" thickBot="1" x14ac:dyDescent="0.25">
      <c r="A1545" s="52"/>
      <c r="B1545" s="103"/>
      <c r="C1545" s="355" t="s">
        <v>8</v>
      </c>
      <c r="D1545" s="54"/>
      <c r="E1545" s="103"/>
      <c r="F1545" s="55"/>
      <c r="G1545" s="56"/>
    </row>
    <row r="1546" spans="1:7" ht="13.5" thickTop="1" x14ac:dyDescent="0.2">
      <c r="A1546" s="1130"/>
      <c r="B1546" s="1131"/>
      <c r="C1546" s="1131"/>
      <c r="D1546" s="57" t="s">
        <v>11</v>
      </c>
      <c r="E1546" s="1132" t="s">
        <v>12</v>
      </c>
      <c r="F1546" s="1132"/>
      <c r="G1546" s="1133"/>
    </row>
    <row r="1547" spans="1:7" x14ac:dyDescent="0.2">
      <c r="A1547" s="1161" t="s">
        <v>8</v>
      </c>
      <c r="B1547" s="1135"/>
      <c r="C1547" s="1135"/>
      <c r="D1547" s="39"/>
      <c r="E1547" s="1136"/>
      <c r="F1547" s="1137"/>
      <c r="G1547" s="1138"/>
    </row>
    <row r="1548" spans="1:7" x14ac:dyDescent="0.2">
      <c r="A1548" s="1134" t="s">
        <v>38</v>
      </c>
      <c r="B1548" s="1135"/>
      <c r="C1548" s="1135"/>
      <c r="D1548" s="58" t="s">
        <v>493</v>
      </c>
      <c r="E1548" s="1139" t="s">
        <v>142</v>
      </c>
      <c r="F1548" s="1139"/>
      <c r="G1548" s="1140"/>
    </row>
    <row r="1549" spans="1:7" ht="13.5" thickBot="1" x14ac:dyDescent="0.25">
      <c r="A1549" s="1141" t="s">
        <v>39</v>
      </c>
      <c r="B1549" s="1142"/>
      <c r="C1549" s="1142"/>
      <c r="D1549" s="356" t="s">
        <v>3396</v>
      </c>
      <c r="E1549" s="1143" t="s">
        <v>0</v>
      </c>
      <c r="F1549" s="1143"/>
      <c r="G1549" s="1144"/>
    </row>
    <row r="1550" spans="1:7" ht="16.5" x14ac:dyDescent="0.25">
      <c r="A1550" s="1152" t="s">
        <v>29</v>
      </c>
      <c r="B1550" s="1153"/>
      <c r="C1550" s="1153"/>
      <c r="D1550" s="1153"/>
      <c r="E1550" s="1153"/>
      <c r="F1550" s="1153"/>
      <c r="G1550" s="1154"/>
    </row>
    <row r="1551" spans="1:7" x14ac:dyDescent="0.2">
      <c r="A1551" s="1155" t="s">
        <v>48</v>
      </c>
      <c r="B1551" s="1156"/>
      <c r="C1551" s="1156"/>
      <c r="D1551" s="1156"/>
      <c r="E1551" s="1156"/>
      <c r="F1551" s="1156"/>
      <c r="G1551" s="1157"/>
    </row>
    <row r="1552" spans="1:7" x14ac:dyDescent="0.2">
      <c r="A1552" s="1158" t="s">
        <v>49</v>
      </c>
      <c r="B1552" s="1159"/>
      <c r="C1552" s="1159"/>
      <c r="D1552" s="1159"/>
      <c r="E1552" s="1159"/>
      <c r="F1552" s="1159"/>
      <c r="G1552" s="1160"/>
    </row>
    <row r="1553" spans="1:7" x14ac:dyDescent="0.2">
      <c r="A1553" s="6"/>
      <c r="B1553" s="99"/>
      <c r="C1553" s="8"/>
      <c r="D1553" s="9"/>
      <c r="E1553" s="99"/>
      <c r="F1553" s="10"/>
      <c r="G1553" s="11" t="s">
        <v>20</v>
      </c>
    </row>
    <row r="1554" spans="1:7" x14ac:dyDescent="0.2">
      <c r="A1554" s="12" t="s">
        <v>1</v>
      </c>
      <c r="B1554" s="13"/>
      <c r="C1554" s="14" t="s">
        <v>496</v>
      </c>
      <c r="D1554" s="13"/>
      <c r="E1554" s="343" t="s">
        <v>3816</v>
      </c>
      <c r="F1554" s="98"/>
      <c r="G1554" s="344" t="s">
        <v>3798</v>
      </c>
    </row>
    <row r="1555" spans="1:7" x14ac:dyDescent="0.2">
      <c r="A1555" s="17" t="s">
        <v>8</v>
      </c>
      <c r="B1555" s="100"/>
      <c r="C1555" s="19"/>
      <c r="D1555" s="4"/>
      <c r="E1555" s="1145"/>
      <c r="F1555" s="1146"/>
      <c r="G1555" s="20"/>
    </row>
    <row r="1556" spans="1:7" x14ac:dyDescent="0.2">
      <c r="A1556" s="21" t="s">
        <v>37</v>
      </c>
      <c r="B1556" s="22"/>
      <c r="C1556" s="22"/>
      <c r="D1556" s="22"/>
      <c r="E1556" s="23" t="s">
        <v>46</v>
      </c>
      <c r="F1556" s="24"/>
      <c r="G1556" s="20" t="s">
        <v>50</v>
      </c>
    </row>
    <row r="1557" spans="1:7" x14ac:dyDescent="0.2">
      <c r="A1557" s="6"/>
      <c r="B1557" s="99"/>
      <c r="C1557" s="8"/>
      <c r="D1557" s="8"/>
      <c r="E1557" s="1147"/>
      <c r="F1557" s="1148"/>
      <c r="G1557" s="25"/>
    </row>
    <row r="1558" spans="1:7" ht="26.25" thickBot="1" x14ac:dyDescent="0.25">
      <c r="A1558" s="210" t="s">
        <v>47</v>
      </c>
      <c r="B1558" s="28" t="s">
        <v>23</v>
      </c>
      <c r="C1558" s="28" t="s">
        <v>34</v>
      </c>
      <c r="D1558" s="110" t="s">
        <v>53</v>
      </c>
      <c r="E1558" s="114" t="s">
        <v>54</v>
      </c>
      <c r="F1558" s="111" t="s">
        <v>55</v>
      </c>
      <c r="G1558" s="112" t="s">
        <v>35</v>
      </c>
    </row>
    <row r="1559" spans="1:7" ht="13.5" thickTop="1" x14ac:dyDescent="0.2">
      <c r="A1559" s="345">
        <v>1</v>
      </c>
      <c r="B1559" s="211"/>
      <c r="C1559" s="346" t="s">
        <v>300</v>
      </c>
      <c r="D1559" s="747" t="s">
        <v>809</v>
      </c>
      <c r="E1559" s="284">
        <v>35</v>
      </c>
      <c r="F1559" s="792">
        <v>250</v>
      </c>
      <c r="G1559" s="353">
        <f t="shared" ref="G1559:G1560" si="29">F1559*E1559</f>
        <v>8750</v>
      </c>
    </row>
    <row r="1560" spans="1:7" x14ac:dyDescent="0.2">
      <c r="A1560" s="345">
        <v>2</v>
      </c>
      <c r="B1560" s="101"/>
      <c r="C1560" s="352" t="s">
        <v>300</v>
      </c>
      <c r="D1560" s="351" t="s">
        <v>402</v>
      </c>
      <c r="E1560" s="108">
        <v>35</v>
      </c>
      <c r="F1560" s="128">
        <v>350</v>
      </c>
      <c r="G1560" s="353">
        <f t="shared" si="29"/>
        <v>12250</v>
      </c>
    </row>
    <row r="1561" spans="1:7" x14ac:dyDescent="0.2">
      <c r="A1561" s="345"/>
      <c r="B1561" s="101"/>
      <c r="C1561" s="352"/>
      <c r="D1561" s="351"/>
      <c r="E1561" s="108"/>
      <c r="F1561" s="128"/>
      <c r="G1561" s="353"/>
    </row>
    <row r="1562" spans="1:7" x14ac:dyDescent="0.2">
      <c r="A1562" s="29"/>
      <c r="B1562" s="101"/>
      <c r="C1562" s="352"/>
      <c r="D1562" s="657"/>
      <c r="E1562" s="108"/>
      <c r="F1562" s="149"/>
      <c r="G1562" s="353"/>
    </row>
    <row r="1563" spans="1:7" x14ac:dyDescent="0.2">
      <c r="A1563" s="29"/>
      <c r="B1563" s="101"/>
      <c r="C1563" s="352"/>
      <c r="D1563" s="340"/>
      <c r="E1563" s="108"/>
      <c r="F1563" s="128"/>
      <c r="G1563" s="353"/>
    </row>
    <row r="1564" spans="1:7" x14ac:dyDescent="0.2">
      <c r="A1564" s="29"/>
      <c r="B1564" s="646"/>
      <c r="C1564" s="656"/>
      <c r="D1564" s="657"/>
      <c r="E1564" s="745"/>
      <c r="F1564" s="659"/>
      <c r="G1564" s="353"/>
    </row>
    <row r="1565" spans="1:7" x14ac:dyDescent="0.2">
      <c r="A1565" s="29"/>
      <c r="B1565" s="646"/>
      <c r="C1565" s="656"/>
      <c r="D1565" s="657"/>
      <c r="E1565" s="745"/>
      <c r="F1565" s="659"/>
      <c r="G1565" s="353"/>
    </row>
    <row r="1566" spans="1:7" x14ac:dyDescent="0.2">
      <c r="A1566" s="29"/>
      <c r="B1566" s="646"/>
      <c r="C1566" s="656"/>
      <c r="D1566" s="657"/>
      <c r="E1566" s="745"/>
      <c r="F1566" s="659"/>
      <c r="G1566" s="353"/>
    </row>
    <row r="1567" spans="1:7" x14ac:dyDescent="0.2">
      <c r="A1567" s="29"/>
      <c r="B1567" s="105"/>
      <c r="C1567" s="352"/>
      <c r="D1567" s="351"/>
      <c r="E1567" s="108"/>
      <c r="F1567" s="128"/>
      <c r="G1567" s="353"/>
    </row>
    <row r="1568" spans="1:7" x14ac:dyDescent="0.2">
      <c r="A1568" s="29"/>
      <c r="B1568" s="105"/>
      <c r="C1568" s="352"/>
      <c r="D1568" s="351"/>
      <c r="E1568" s="108"/>
      <c r="F1568" s="128"/>
      <c r="G1568" s="353"/>
    </row>
    <row r="1569" spans="1:7" x14ac:dyDescent="0.2">
      <c r="A1569" s="29"/>
      <c r="B1569" s="793"/>
      <c r="C1569" s="352"/>
      <c r="D1569" s="657"/>
      <c r="E1569" s="745"/>
      <c r="F1569" s="149"/>
      <c r="G1569" s="353"/>
    </row>
    <row r="1570" spans="1:7" x14ac:dyDescent="0.2">
      <c r="A1570" s="29"/>
      <c r="B1570" s="151"/>
      <c r="C1570" s="656"/>
      <c r="D1570" s="351"/>
      <c r="E1570" s="108"/>
      <c r="F1570" s="659"/>
      <c r="G1570" s="353"/>
    </row>
    <row r="1571" spans="1:7" x14ac:dyDescent="0.2">
      <c r="A1571" s="29"/>
      <c r="B1571" s="101"/>
      <c r="C1571" s="352"/>
      <c r="D1571" s="351"/>
      <c r="E1571" s="108"/>
      <c r="F1571" s="128"/>
      <c r="G1571" s="353"/>
    </row>
    <row r="1572" spans="1:7" x14ac:dyDescent="0.2">
      <c r="A1572" s="29"/>
      <c r="B1572" s="106"/>
      <c r="C1572" s="352"/>
      <c r="D1572" s="351"/>
      <c r="E1572" s="108"/>
      <c r="F1572" s="128"/>
      <c r="G1572" s="353"/>
    </row>
    <row r="1573" spans="1:7" x14ac:dyDescent="0.2">
      <c r="A1573" s="29"/>
      <c r="B1573" s="105"/>
      <c r="C1573" s="352"/>
      <c r="D1573" s="351"/>
      <c r="E1573" s="108"/>
      <c r="F1573" s="149"/>
      <c r="G1573" s="353"/>
    </row>
    <row r="1574" spans="1:7" x14ac:dyDescent="0.2">
      <c r="A1574" s="29"/>
      <c r="B1574" s="107"/>
      <c r="C1574" s="352"/>
      <c r="D1574" s="351"/>
      <c r="E1574" s="108"/>
      <c r="F1574" s="384"/>
      <c r="G1574" s="353"/>
    </row>
    <row r="1575" spans="1:7" x14ac:dyDescent="0.2">
      <c r="A1575" s="29"/>
      <c r="B1575" s="101"/>
      <c r="C1575" s="352"/>
      <c r="D1575" s="351"/>
      <c r="E1575" s="108"/>
      <c r="F1575" s="128"/>
      <c r="G1575" s="35"/>
    </row>
    <row r="1576" spans="1:7" x14ac:dyDescent="0.2">
      <c r="A1576" s="29"/>
      <c r="B1576" s="101"/>
      <c r="C1576" s="352"/>
      <c r="D1576" s="351"/>
      <c r="E1576" s="108"/>
      <c r="F1576" s="149"/>
      <c r="G1576" s="35"/>
    </row>
    <row r="1577" spans="1:7" x14ac:dyDescent="0.2">
      <c r="A1577" s="29"/>
      <c r="B1577" s="106"/>
      <c r="C1577" s="352"/>
      <c r="D1577" s="351"/>
      <c r="E1577" s="108"/>
      <c r="F1577" s="128"/>
      <c r="G1577" s="35"/>
    </row>
    <row r="1578" spans="1:7" x14ac:dyDescent="0.2">
      <c r="A1578" s="29"/>
      <c r="B1578" s="105"/>
      <c r="C1578" s="352"/>
      <c r="D1578" s="351"/>
      <c r="E1578" s="108"/>
      <c r="F1578" s="128"/>
      <c r="G1578" s="35"/>
    </row>
    <row r="1579" spans="1:7" x14ac:dyDescent="0.2">
      <c r="A1579" s="29"/>
      <c r="B1579" s="105"/>
      <c r="C1579" s="352"/>
      <c r="D1579" s="351"/>
      <c r="E1579" s="108"/>
      <c r="F1579" s="149"/>
      <c r="G1579" s="35"/>
    </row>
    <row r="1580" spans="1:7" x14ac:dyDescent="0.2">
      <c r="A1580" s="29"/>
      <c r="B1580" s="101"/>
      <c r="C1580" s="352"/>
      <c r="D1580" s="351"/>
      <c r="E1580" s="104"/>
      <c r="F1580" s="149"/>
      <c r="G1580" s="353"/>
    </row>
    <row r="1581" spans="1:7" x14ac:dyDescent="0.2">
      <c r="A1581" s="29"/>
      <c r="B1581" s="101"/>
      <c r="C1581" s="352"/>
      <c r="D1581" s="351"/>
      <c r="E1581" s="108"/>
      <c r="F1581" s="128"/>
      <c r="G1581" s="35"/>
    </row>
    <row r="1582" spans="1:7" x14ac:dyDescent="0.2">
      <c r="A1582" s="29"/>
      <c r="B1582" s="101"/>
      <c r="C1582" s="352"/>
      <c r="D1582" s="351"/>
      <c r="E1582" s="108"/>
      <c r="F1582" s="149"/>
      <c r="G1582" s="35"/>
    </row>
    <row r="1583" spans="1:7" x14ac:dyDescent="0.2">
      <c r="A1583" s="29"/>
      <c r="B1583" s="101"/>
      <c r="C1583" s="352"/>
      <c r="D1583" s="351"/>
      <c r="E1583" s="108"/>
      <c r="F1583" s="128"/>
      <c r="G1583" s="35"/>
    </row>
    <row r="1584" spans="1:7" x14ac:dyDescent="0.2">
      <c r="A1584" s="29"/>
      <c r="B1584" s="101"/>
      <c r="C1584" s="352"/>
      <c r="D1584" s="351"/>
      <c r="E1584" s="108"/>
      <c r="F1584" s="149"/>
      <c r="G1584" s="35"/>
    </row>
    <row r="1585" spans="1:7" x14ac:dyDescent="0.2">
      <c r="A1585" s="29"/>
      <c r="B1585" s="101"/>
      <c r="C1585" s="41"/>
      <c r="D1585" s="364"/>
      <c r="E1585" s="108"/>
      <c r="F1585" s="128"/>
      <c r="G1585" s="353"/>
    </row>
    <row r="1586" spans="1:7" x14ac:dyDescent="0.2">
      <c r="A1586" s="29"/>
      <c r="B1586" s="101"/>
      <c r="C1586" s="352"/>
      <c r="D1586" s="351"/>
      <c r="E1586" s="108"/>
      <c r="F1586" s="149"/>
      <c r="G1586" s="35"/>
    </row>
    <row r="1587" spans="1:7" x14ac:dyDescent="0.2">
      <c r="A1587" s="29"/>
      <c r="B1587" s="101"/>
      <c r="C1587" s="352"/>
      <c r="D1587" s="340"/>
      <c r="E1587" s="108"/>
      <c r="F1587" s="128"/>
      <c r="G1587" s="353"/>
    </row>
    <row r="1588" spans="1:7" x14ac:dyDescent="0.2">
      <c r="A1588" s="29"/>
      <c r="B1588" s="101"/>
      <c r="C1588" s="352"/>
      <c r="D1588" s="351"/>
      <c r="E1588" s="108"/>
      <c r="F1588" s="128"/>
      <c r="G1588" s="35"/>
    </row>
    <row r="1589" spans="1:7" x14ac:dyDescent="0.2">
      <c r="A1589" s="29"/>
      <c r="B1589" s="101"/>
      <c r="C1589" s="352"/>
      <c r="D1589" s="351"/>
      <c r="E1589" s="108"/>
      <c r="F1589" s="149"/>
      <c r="G1589" s="35"/>
    </row>
    <row r="1590" spans="1:7" x14ac:dyDescent="0.2">
      <c r="A1590" s="29"/>
      <c r="B1590" s="101"/>
      <c r="C1590" s="31"/>
      <c r="D1590" s="400"/>
      <c r="E1590" s="131"/>
      <c r="F1590" s="117"/>
      <c r="G1590" s="35"/>
    </row>
    <row r="1591" spans="1:7" x14ac:dyDescent="0.2">
      <c r="A1591" s="29"/>
      <c r="B1591" s="101"/>
      <c r="C1591" s="41"/>
      <c r="D1591" s="406"/>
      <c r="E1591" s="108"/>
      <c r="F1591" s="149"/>
      <c r="G1591" s="35"/>
    </row>
    <row r="1592" spans="1:7" x14ac:dyDescent="0.2">
      <c r="A1592" s="29"/>
      <c r="B1592" s="101"/>
      <c r="C1592" s="41"/>
      <c r="D1592" s="364"/>
      <c r="E1592" s="108"/>
      <c r="F1592" s="149"/>
      <c r="G1592" s="35"/>
    </row>
    <row r="1593" spans="1:7" ht="13.5" thickBot="1" x14ac:dyDescent="0.25">
      <c r="A1593" s="45"/>
      <c r="B1593" s="132"/>
      <c r="C1593" s="115"/>
      <c r="D1593" s="115"/>
      <c r="E1593" s="132"/>
      <c r="F1593" s="49" t="s">
        <v>15</v>
      </c>
      <c r="G1593" s="50">
        <f>SUM(G1559:G1592)</f>
        <v>21000</v>
      </c>
    </row>
    <row r="1594" spans="1:7" ht="13.5" thickTop="1" x14ac:dyDescent="0.2">
      <c r="A1594" s="1149" t="s">
        <v>3493</v>
      </c>
      <c r="B1594" s="1150"/>
      <c r="C1594" s="1150"/>
      <c r="D1594" s="1150"/>
      <c r="E1594" s="1150"/>
      <c r="F1594" s="1150"/>
      <c r="G1594" s="1151"/>
    </row>
    <row r="1595" spans="1:7" ht="13.5" thickBot="1" x14ac:dyDescent="0.25">
      <c r="A1595" s="52"/>
      <c r="B1595" s="103"/>
      <c r="C1595" s="355" t="s">
        <v>3494</v>
      </c>
      <c r="D1595" s="54"/>
      <c r="E1595" s="103"/>
      <c r="F1595" s="55"/>
      <c r="G1595" s="56"/>
    </row>
    <row r="1596" spans="1:7" ht="13.5" thickTop="1" x14ac:dyDescent="0.2">
      <c r="A1596" s="1130"/>
      <c r="B1596" s="1131"/>
      <c r="C1596" s="1131"/>
      <c r="D1596" s="57" t="s">
        <v>11</v>
      </c>
      <c r="E1596" s="1132" t="s">
        <v>12</v>
      </c>
      <c r="F1596" s="1132"/>
      <c r="G1596" s="1133"/>
    </row>
    <row r="1597" spans="1:7" x14ac:dyDescent="0.2">
      <c r="A1597" s="1161" t="s">
        <v>8</v>
      </c>
      <c r="B1597" s="1135"/>
      <c r="C1597" s="1135"/>
      <c r="D1597" s="39"/>
      <c r="E1597" s="1136"/>
      <c r="F1597" s="1137"/>
      <c r="G1597" s="1138"/>
    </row>
    <row r="1598" spans="1:7" x14ac:dyDescent="0.2">
      <c r="A1598" s="1134" t="s">
        <v>38</v>
      </c>
      <c r="B1598" s="1135"/>
      <c r="C1598" s="1135"/>
      <c r="D1598" s="58" t="s">
        <v>493</v>
      </c>
      <c r="E1598" s="1139" t="s">
        <v>142</v>
      </c>
      <c r="F1598" s="1139"/>
      <c r="G1598" s="1140"/>
    </row>
    <row r="1599" spans="1:7" ht="13.5" thickBot="1" x14ac:dyDescent="0.25">
      <c r="A1599" s="1141" t="s">
        <v>39</v>
      </c>
      <c r="B1599" s="1142"/>
      <c r="C1599" s="1142"/>
      <c r="D1599" s="356" t="s">
        <v>3396</v>
      </c>
      <c r="E1599" s="1143" t="s">
        <v>0</v>
      </c>
      <c r="F1599" s="1143"/>
      <c r="G1599" s="1144"/>
    </row>
    <row r="1600" spans="1:7" ht="16.5" x14ac:dyDescent="0.25">
      <c r="A1600" s="1152" t="s">
        <v>29</v>
      </c>
      <c r="B1600" s="1153"/>
      <c r="C1600" s="1153"/>
      <c r="D1600" s="1153"/>
      <c r="E1600" s="1153"/>
      <c r="F1600" s="1153"/>
      <c r="G1600" s="1154"/>
    </row>
    <row r="1601" spans="1:7" x14ac:dyDescent="0.2">
      <c r="A1601" s="1155" t="s">
        <v>48</v>
      </c>
      <c r="B1601" s="1156"/>
      <c r="C1601" s="1156"/>
      <c r="D1601" s="1156"/>
      <c r="E1601" s="1156"/>
      <c r="F1601" s="1156"/>
      <c r="G1601" s="1157"/>
    </row>
    <row r="1602" spans="1:7" x14ac:dyDescent="0.2">
      <c r="A1602" s="1158" t="s">
        <v>49</v>
      </c>
      <c r="B1602" s="1159"/>
      <c r="C1602" s="1159"/>
      <c r="D1602" s="1159"/>
      <c r="E1602" s="1159"/>
      <c r="F1602" s="1159"/>
      <c r="G1602" s="1160"/>
    </row>
    <row r="1603" spans="1:7" x14ac:dyDescent="0.2">
      <c r="A1603" s="6"/>
      <c r="B1603" s="99"/>
      <c r="C1603" s="8"/>
      <c r="D1603" s="9"/>
      <c r="E1603" s="99"/>
      <c r="F1603" s="10"/>
      <c r="G1603" s="11" t="s">
        <v>20</v>
      </c>
    </row>
    <row r="1604" spans="1:7" x14ac:dyDescent="0.2">
      <c r="A1604" s="12" t="s">
        <v>1</v>
      </c>
      <c r="B1604" s="13"/>
      <c r="C1604" s="14" t="s">
        <v>496</v>
      </c>
      <c r="D1604" s="13"/>
      <c r="E1604" s="343" t="s">
        <v>3887</v>
      </c>
      <c r="F1604" s="98"/>
      <c r="G1604" s="344" t="s">
        <v>3873</v>
      </c>
    </row>
    <row r="1605" spans="1:7" x14ac:dyDescent="0.2">
      <c r="A1605" s="17" t="s">
        <v>8</v>
      </c>
      <c r="B1605" s="100"/>
      <c r="C1605" s="19"/>
      <c r="D1605" s="4"/>
      <c r="E1605" s="1145"/>
      <c r="F1605" s="1146"/>
      <c r="G1605" s="20"/>
    </row>
    <row r="1606" spans="1:7" x14ac:dyDescent="0.2">
      <c r="A1606" s="21" t="s">
        <v>37</v>
      </c>
      <c r="B1606" s="22"/>
      <c r="C1606" s="22"/>
      <c r="D1606" s="22"/>
      <c r="E1606" s="23" t="s">
        <v>46</v>
      </c>
      <c r="F1606" s="24"/>
      <c r="G1606" s="20" t="s">
        <v>50</v>
      </c>
    </row>
    <row r="1607" spans="1:7" x14ac:dyDescent="0.2">
      <c r="A1607" s="6"/>
      <c r="B1607" s="99"/>
      <c r="C1607" s="8"/>
      <c r="D1607" s="8"/>
      <c r="E1607" s="1147"/>
      <c r="F1607" s="1148"/>
      <c r="G1607" s="25"/>
    </row>
    <row r="1608" spans="1:7" ht="26.25" thickBot="1" x14ac:dyDescent="0.25">
      <c r="A1608" s="210" t="s">
        <v>47</v>
      </c>
      <c r="B1608" s="28" t="s">
        <v>23</v>
      </c>
      <c r="C1608" s="28" t="s">
        <v>34</v>
      </c>
      <c r="D1608" s="110" t="s">
        <v>53</v>
      </c>
      <c r="E1608" s="114" t="s">
        <v>54</v>
      </c>
      <c r="F1608" s="111" t="s">
        <v>55</v>
      </c>
      <c r="G1608" s="112" t="s">
        <v>35</v>
      </c>
    </row>
    <row r="1609" spans="1:7" ht="13.5" thickTop="1" x14ac:dyDescent="0.2">
      <c r="A1609" s="345">
        <v>1</v>
      </c>
      <c r="B1609" s="211"/>
      <c r="C1609" s="346" t="s">
        <v>300</v>
      </c>
      <c r="D1609" s="747" t="s">
        <v>2797</v>
      </c>
      <c r="E1609" s="284">
        <v>50</v>
      </c>
      <c r="F1609" s="792">
        <v>500</v>
      </c>
      <c r="G1609" s="353">
        <f t="shared" ref="G1609:G1610" si="30">F1609*E1609</f>
        <v>25000</v>
      </c>
    </row>
    <row r="1610" spans="1:7" x14ac:dyDescent="0.2">
      <c r="A1610" s="345">
        <v>2</v>
      </c>
      <c r="B1610" s="101"/>
      <c r="C1610" s="352" t="s">
        <v>300</v>
      </c>
      <c r="D1610" s="351" t="s">
        <v>402</v>
      </c>
      <c r="E1610" s="108">
        <v>80</v>
      </c>
      <c r="F1610" s="128">
        <v>350</v>
      </c>
      <c r="G1610" s="353">
        <f t="shared" si="30"/>
        <v>28000</v>
      </c>
    </row>
    <row r="1611" spans="1:7" x14ac:dyDescent="0.2">
      <c r="A1611" s="345"/>
      <c r="B1611" s="101"/>
      <c r="C1611" s="352"/>
      <c r="D1611" s="351"/>
      <c r="E1611" s="108"/>
      <c r="F1611" s="128"/>
      <c r="G1611" s="353"/>
    </row>
    <row r="1612" spans="1:7" x14ac:dyDescent="0.2">
      <c r="A1612" s="29"/>
      <c r="B1612" s="101"/>
      <c r="C1612" s="352"/>
      <c r="D1612" s="657"/>
      <c r="E1612" s="108"/>
      <c r="F1612" s="149"/>
      <c r="G1612" s="353"/>
    </row>
    <row r="1613" spans="1:7" x14ac:dyDescent="0.2">
      <c r="A1613" s="29"/>
      <c r="B1613" s="101"/>
      <c r="C1613" s="352"/>
      <c r="D1613" s="340"/>
      <c r="E1613" s="108"/>
      <c r="F1613" s="128"/>
      <c r="G1613" s="353"/>
    </row>
    <row r="1614" spans="1:7" x14ac:dyDescent="0.2">
      <c r="A1614" s="29"/>
      <c r="B1614" s="646"/>
      <c r="C1614" s="656"/>
      <c r="D1614" s="657"/>
      <c r="E1614" s="745"/>
      <c r="F1614" s="659"/>
      <c r="G1614" s="353"/>
    </row>
    <row r="1615" spans="1:7" x14ac:dyDescent="0.2">
      <c r="A1615" s="29"/>
      <c r="B1615" s="646"/>
      <c r="C1615" s="656"/>
      <c r="D1615" s="657"/>
      <c r="E1615" s="745"/>
      <c r="F1615" s="659"/>
      <c r="G1615" s="353"/>
    </row>
    <row r="1616" spans="1:7" x14ac:dyDescent="0.2">
      <c r="A1616" s="29"/>
      <c r="B1616" s="646"/>
      <c r="C1616" s="656"/>
      <c r="D1616" s="657"/>
      <c r="E1616" s="745"/>
      <c r="F1616" s="659"/>
      <c r="G1616" s="353"/>
    </row>
    <row r="1617" spans="1:7" x14ac:dyDescent="0.2">
      <c r="A1617" s="29"/>
      <c r="B1617" s="105"/>
      <c r="C1617" s="352"/>
      <c r="D1617" s="351"/>
      <c r="E1617" s="108"/>
      <c r="F1617" s="128"/>
      <c r="G1617" s="353"/>
    </row>
    <row r="1618" spans="1:7" x14ac:dyDescent="0.2">
      <c r="A1618" s="29"/>
      <c r="B1618" s="105"/>
      <c r="C1618" s="352"/>
      <c r="D1618" s="351"/>
      <c r="E1618" s="108"/>
      <c r="F1618" s="128"/>
      <c r="G1618" s="353"/>
    </row>
    <row r="1619" spans="1:7" x14ac:dyDescent="0.2">
      <c r="A1619" s="29"/>
      <c r="B1619" s="793"/>
      <c r="C1619" s="352"/>
      <c r="D1619" s="657"/>
      <c r="E1619" s="745"/>
      <c r="F1619" s="149"/>
      <c r="G1619" s="353"/>
    </row>
    <row r="1620" spans="1:7" x14ac:dyDescent="0.2">
      <c r="A1620" s="29"/>
      <c r="B1620" s="151"/>
      <c r="C1620" s="656"/>
      <c r="D1620" s="351"/>
      <c r="E1620" s="108"/>
      <c r="F1620" s="659"/>
      <c r="G1620" s="353"/>
    </row>
    <row r="1621" spans="1:7" x14ac:dyDescent="0.2">
      <c r="A1621" s="29"/>
      <c r="B1621" s="101"/>
      <c r="C1621" s="352"/>
      <c r="D1621" s="351"/>
      <c r="E1621" s="108"/>
      <c r="F1621" s="128"/>
      <c r="G1621" s="353"/>
    </row>
    <row r="1622" spans="1:7" x14ac:dyDescent="0.2">
      <c r="A1622" s="29"/>
      <c r="B1622" s="106"/>
      <c r="C1622" s="352"/>
      <c r="D1622" s="351"/>
      <c r="E1622" s="108"/>
      <c r="F1622" s="128"/>
      <c r="G1622" s="353"/>
    </row>
    <row r="1623" spans="1:7" x14ac:dyDescent="0.2">
      <c r="A1623" s="29"/>
      <c r="B1623" s="105"/>
      <c r="C1623" s="352"/>
      <c r="D1623" s="351"/>
      <c r="E1623" s="108"/>
      <c r="F1623" s="149"/>
      <c r="G1623" s="353"/>
    </row>
    <row r="1624" spans="1:7" x14ac:dyDescent="0.2">
      <c r="A1624" s="29"/>
      <c r="B1624" s="107"/>
      <c r="C1624" s="352"/>
      <c r="D1624" s="351"/>
      <c r="E1624" s="108"/>
      <c r="F1624" s="384"/>
      <c r="G1624" s="353"/>
    </row>
    <row r="1625" spans="1:7" x14ac:dyDescent="0.2">
      <c r="A1625" s="29"/>
      <c r="B1625" s="101"/>
      <c r="C1625" s="352"/>
      <c r="D1625" s="351"/>
      <c r="E1625" s="108"/>
      <c r="F1625" s="128"/>
      <c r="G1625" s="35"/>
    </row>
    <row r="1626" spans="1:7" x14ac:dyDescent="0.2">
      <c r="A1626" s="29"/>
      <c r="B1626" s="101"/>
      <c r="C1626" s="352"/>
      <c r="D1626" s="351"/>
      <c r="E1626" s="108"/>
      <c r="F1626" s="149"/>
      <c r="G1626" s="35"/>
    </row>
    <row r="1627" spans="1:7" x14ac:dyDescent="0.2">
      <c r="A1627" s="29"/>
      <c r="B1627" s="106"/>
      <c r="C1627" s="352"/>
      <c r="D1627" s="351"/>
      <c r="E1627" s="108"/>
      <c r="F1627" s="128"/>
      <c r="G1627" s="35"/>
    </row>
    <row r="1628" spans="1:7" x14ac:dyDescent="0.2">
      <c r="A1628" s="29"/>
      <c r="B1628" s="105"/>
      <c r="C1628" s="352"/>
      <c r="D1628" s="351"/>
      <c r="E1628" s="108"/>
      <c r="F1628" s="128"/>
      <c r="G1628" s="35"/>
    </row>
    <row r="1629" spans="1:7" x14ac:dyDescent="0.2">
      <c r="A1629" s="29"/>
      <c r="B1629" s="105"/>
      <c r="C1629" s="352"/>
      <c r="D1629" s="351"/>
      <c r="E1629" s="108"/>
      <c r="F1629" s="149"/>
      <c r="G1629" s="35"/>
    </row>
    <row r="1630" spans="1:7" x14ac:dyDescent="0.2">
      <c r="A1630" s="29"/>
      <c r="B1630" s="101"/>
      <c r="C1630" s="352"/>
      <c r="D1630" s="351"/>
      <c r="E1630" s="104"/>
      <c r="F1630" s="149"/>
      <c r="G1630" s="353"/>
    </row>
    <row r="1631" spans="1:7" x14ac:dyDescent="0.2">
      <c r="A1631" s="29"/>
      <c r="B1631" s="101"/>
      <c r="C1631" s="352"/>
      <c r="D1631" s="351"/>
      <c r="E1631" s="108"/>
      <c r="F1631" s="128"/>
      <c r="G1631" s="35"/>
    </row>
    <row r="1632" spans="1:7" x14ac:dyDescent="0.2">
      <c r="A1632" s="29"/>
      <c r="B1632" s="101"/>
      <c r="C1632" s="352"/>
      <c r="D1632" s="351"/>
      <c r="E1632" s="108"/>
      <c r="F1632" s="149"/>
      <c r="G1632" s="35"/>
    </row>
    <row r="1633" spans="1:7" x14ac:dyDescent="0.2">
      <c r="A1633" s="29"/>
      <c r="B1633" s="101"/>
      <c r="C1633" s="352"/>
      <c r="D1633" s="351"/>
      <c r="E1633" s="108"/>
      <c r="F1633" s="128"/>
      <c r="G1633" s="35"/>
    </row>
    <row r="1634" spans="1:7" x14ac:dyDescent="0.2">
      <c r="A1634" s="29"/>
      <c r="B1634" s="101"/>
      <c r="C1634" s="352"/>
      <c r="D1634" s="351"/>
      <c r="E1634" s="108"/>
      <c r="F1634" s="149"/>
      <c r="G1634" s="35"/>
    </row>
    <row r="1635" spans="1:7" x14ac:dyDescent="0.2">
      <c r="A1635" s="29"/>
      <c r="B1635" s="101"/>
      <c r="C1635" s="41"/>
      <c r="D1635" s="364"/>
      <c r="E1635" s="108"/>
      <c r="F1635" s="128"/>
      <c r="G1635" s="353"/>
    </row>
    <row r="1636" spans="1:7" x14ac:dyDescent="0.2">
      <c r="A1636" s="29"/>
      <c r="B1636" s="101"/>
      <c r="C1636" s="352"/>
      <c r="D1636" s="351"/>
      <c r="E1636" s="108"/>
      <c r="F1636" s="149"/>
      <c r="G1636" s="35"/>
    </row>
    <row r="1637" spans="1:7" x14ac:dyDescent="0.2">
      <c r="A1637" s="29"/>
      <c r="B1637" s="101"/>
      <c r="C1637" s="352"/>
      <c r="D1637" s="340"/>
      <c r="E1637" s="108"/>
      <c r="F1637" s="128"/>
      <c r="G1637" s="353"/>
    </row>
    <row r="1638" spans="1:7" x14ac:dyDescent="0.2">
      <c r="A1638" s="29"/>
      <c r="B1638" s="101"/>
      <c r="C1638" s="352"/>
      <c r="D1638" s="351"/>
      <c r="E1638" s="108"/>
      <c r="F1638" s="128"/>
      <c r="G1638" s="35"/>
    </row>
    <row r="1639" spans="1:7" x14ac:dyDescent="0.2">
      <c r="A1639" s="29"/>
      <c r="B1639" s="101"/>
      <c r="C1639" s="352"/>
      <c r="D1639" s="351"/>
      <c r="E1639" s="108"/>
      <c r="F1639" s="149"/>
      <c r="G1639" s="35"/>
    </row>
    <row r="1640" spans="1:7" x14ac:dyDescent="0.2">
      <c r="A1640" s="29"/>
      <c r="B1640" s="101"/>
      <c r="C1640" s="31"/>
      <c r="D1640" s="400"/>
      <c r="E1640" s="131"/>
      <c r="F1640" s="117"/>
      <c r="G1640" s="35"/>
    </row>
    <row r="1641" spans="1:7" x14ac:dyDescent="0.2">
      <c r="A1641" s="29"/>
      <c r="B1641" s="101"/>
      <c r="C1641" s="41"/>
      <c r="D1641" s="406"/>
      <c r="E1641" s="108"/>
      <c r="F1641" s="149"/>
      <c r="G1641" s="35"/>
    </row>
    <row r="1642" spans="1:7" x14ac:dyDescent="0.2">
      <c r="A1642" s="29"/>
      <c r="B1642" s="101"/>
      <c r="C1642" s="41"/>
      <c r="D1642" s="364"/>
      <c r="E1642" s="108"/>
      <c r="F1642" s="149"/>
      <c r="G1642" s="35"/>
    </row>
    <row r="1643" spans="1:7" ht="13.5" thickBot="1" x14ac:dyDescent="0.25">
      <c r="A1643" s="45"/>
      <c r="B1643" s="132"/>
      <c r="C1643" s="115"/>
      <c r="D1643" s="115"/>
      <c r="E1643" s="132"/>
      <c r="F1643" s="49" t="s">
        <v>15</v>
      </c>
      <c r="G1643" s="50">
        <f>SUM(G1609:G1642)</f>
        <v>53000</v>
      </c>
    </row>
    <row r="1644" spans="1:7" ht="13.5" thickTop="1" x14ac:dyDescent="0.2">
      <c r="A1644" s="1149" t="s">
        <v>3850</v>
      </c>
      <c r="B1644" s="1150"/>
      <c r="C1644" s="1150"/>
      <c r="D1644" s="1150"/>
      <c r="E1644" s="1150"/>
      <c r="F1644" s="1150"/>
      <c r="G1644" s="1151"/>
    </row>
    <row r="1645" spans="1:7" ht="13.5" thickBot="1" x14ac:dyDescent="0.25">
      <c r="A1645" s="52"/>
      <c r="B1645" s="103"/>
      <c r="C1645" s="355" t="s">
        <v>3851</v>
      </c>
      <c r="D1645" s="54"/>
      <c r="E1645" s="103"/>
      <c r="F1645" s="55"/>
      <c r="G1645" s="56"/>
    </row>
    <row r="1646" spans="1:7" ht="13.5" thickTop="1" x14ac:dyDescent="0.2">
      <c r="A1646" s="1130"/>
      <c r="B1646" s="1131"/>
      <c r="C1646" s="1131"/>
      <c r="D1646" s="57" t="s">
        <v>11</v>
      </c>
      <c r="E1646" s="1132" t="s">
        <v>12</v>
      </c>
      <c r="F1646" s="1132"/>
      <c r="G1646" s="1133"/>
    </row>
    <row r="1647" spans="1:7" x14ac:dyDescent="0.2">
      <c r="A1647" s="1161" t="s">
        <v>8</v>
      </c>
      <c r="B1647" s="1135"/>
      <c r="C1647" s="1135"/>
      <c r="D1647" s="39"/>
      <c r="E1647" s="1136"/>
      <c r="F1647" s="1137"/>
      <c r="G1647" s="1138"/>
    </row>
    <row r="1648" spans="1:7" x14ac:dyDescent="0.2">
      <c r="A1648" s="1134" t="s">
        <v>38</v>
      </c>
      <c r="B1648" s="1135"/>
      <c r="C1648" s="1135"/>
      <c r="D1648" s="58" t="s">
        <v>493</v>
      </c>
      <c r="E1648" s="1139" t="s">
        <v>142</v>
      </c>
      <c r="F1648" s="1139"/>
      <c r="G1648" s="1140"/>
    </row>
    <row r="1649" spans="1:7" ht="13.5" thickBot="1" x14ac:dyDescent="0.25">
      <c r="A1649" s="1141" t="s">
        <v>39</v>
      </c>
      <c r="B1649" s="1142"/>
      <c r="C1649" s="1142"/>
      <c r="D1649" s="356" t="s">
        <v>3396</v>
      </c>
      <c r="E1649" s="1143" t="s">
        <v>0</v>
      </c>
      <c r="F1649" s="1143"/>
      <c r="G1649" s="1144"/>
    </row>
    <row r="1650" spans="1:7" ht="16.5" x14ac:dyDescent="0.25">
      <c r="A1650" s="1152" t="s">
        <v>29</v>
      </c>
      <c r="B1650" s="1153"/>
      <c r="C1650" s="1153"/>
      <c r="D1650" s="1153"/>
      <c r="E1650" s="1153"/>
      <c r="F1650" s="1153"/>
      <c r="G1650" s="1154"/>
    </row>
    <row r="1651" spans="1:7" x14ac:dyDescent="0.2">
      <c r="A1651" s="1155" t="s">
        <v>48</v>
      </c>
      <c r="B1651" s="1156"/>
      <c r="C1651" s="1156"/>
      <c r="D1651" s="1156"/>
      <c r="E1651" s="1156"/>
      <c r="F1651" s="1156"/>
      <c r="G1651" s="1157"/>
    </row>
    <row r="1652" spans="1:7" x14ac:dyDescent="0.2">
      <c r="A1652" s="1158" t="s">
        <v>49</v>
      </c>
      <c r="B1652" s="1159"/>
      <c r="C1652" s="1159"/>
      <c r="D1652" s="1159"/>
      <c r="E1652" s="1159"/>
      <c r="F1652" s="1159"/>
      <c r="G1652" s="1160"/>
    </row>
    <row r="1653" spans="1:7" x14ac:dyDescent="0.2">
      <c r="A1653" s="6"/>
      <c r="B1653" s="99"/>
      <c r="C1653" s="8"/>
      <c r="D1653" s="9"/>
      <c r="E1653" s="99"/>
      <c r="F1653" s="10"/>
      <c r="G1653" s="11" t="s">
        <v>20</v>
      </c>
    </row>
    <row r="1654" spans="1:7" x14ac:dyDescent="0.2">
      <c r="A1654" s="12" t="s">
        <v>1</v>
      </c>
      <c r="B1654" s="13"/>
      <c r="C1654" s="14" t="s">
        <v>496</v>
      </c>
      <c r="D1654" s="13"/>
      <c r="E1654" s="343" t="s">
        <v>4009</v>
      </c>
      <c r="F1654" s="98"/>
      <c r="G1654" s="344" t="s">
        <v>4004</v>
      </c>
    </row>
    <row r="1655" spans="1:7" x14ac:dyDescent="0.2">
      <c r="A1655" s="17" t="s">
        <v>8</v>
      </c>
      <c r="B1655" s="100"/>
      <c r="C1655" s="19"/>
      <c r="D1655" s="4"/>
      <c r="E1655" s="1145"/>
      <c r="F1655" s="1146"/>
      <c r="G1655" s="20"/>
    </row>
    <row r="1656" spans="1:7" x14ac:dyDescent="0.2">
      <c r="A1656" s="21" t="s">
        <v>37</v>
      </c>
      <c r="B1656" s="22"/>
      <c r="C1656" s="22"/>
      <c r="D1656" s="22"/>
      <c r="E1656" s="23" t="s">
        <v>46</v>
      </c>
      <c r="F1656" s="24"/>
      <c r="G1656" s="20" t="s">
        <v>50</v>
      </c>
    </row>
    <row r="1657" spans="1:7" x14ac:dyDescent="0.2">
      <c r="A1657" s="6"/>
      <c r="B1657" s="99"/>
      <c r="C1657" s="8"/>
      <c r="D1657" s="8"/>
      <c r="E1657" s="1147"/>
      <c r="F1657" s="1148"/>
      <c r="G1657" s="25"/>
    </row>
    <row r="1658" spans="1:7" ht="26.25" thickBot="1" x14ac:dyDescent="0.25">
      <c r="A1658" s="210" t="s">
        <v>47</v>
      </c>
      <c r="B1658" s="28" t="s">
        <v>23</v>
      </c>
      <c r="C1658" s="28" t="s">
        <v>34</v>
      </c>
      <c r="D1658" s="110" t="s">
        <v>53</v>
      </c>
      <c r="E1658" s="114" t="s">
        <v>54</v>
      </c>
      <c r="F1658" s="111" t="s">
        <v>55</v>
      </c>
      <c r="G1658" s="112" t="s">
        <v>35</v>
      </c>
    </row>
    <row r="1659" spans="1:7" ht="13.5" thickTop="1" x14ac:dyDescent="0.2">
      <c r="A1659" s="345">
        <v>1</v>
      </c>
      <c r="B1659" s="646"/>
      <c r="C1659" s="656" t="s">
        <v>2311</v>
      </c>
      <c r="D1659" s="657" t="s">
        <v>2310</v>
      </c>
      <c r="E1659" s="745">
        <v>31</v>
      </c>
      <c r="F1659" s="659">
        <v>40</v>
      </c>
      <c r="G1659" s="353">
        <f t="shared" ref="G1659" si="31">F1659*E1659</f>
        <v>1240</v>
      </c>
    </row>
    <row r="1660" spans="1:7" x14ac:dyDescent="0.2">
      <c r="A1660" s="345"/>
      <c r="B1660" s="101"/>
      <c r="C1660" s="352"/>
      <c r="D1660" s="351"/>
      <c r="E1660" s="108"/>
      <c r="F1660" s="128"/>
      <c r="G1660" s="353"/>
    </row>
    <row r="1661" spans="1:7" x14ac:dyDescent="0.2">
      <c r="A1661" s="345"/>
      <c r="B1661" s="101"/>
      <c r="C1661" s="352"/>
      <c r="D1661" s="351"/>
      <c r="E1661" s="108"/>
      <c r="F1661" s="128"/>
      <c r="G1661" s="353"/>
    </row>
    <row r="1662" spans="1:7" x14ac:dyDescent="0.2">
      <c r="A1662" s="29"/>
      <c r="B1662" s="101"/>
      <c r="C1662" s="352"/>
      <c r="D1662" s="657"/>
      <c r="E1662" s="108"/>
      <c r="F1662" s="149"/>
      <c r="G1662" s="353"/>
    </row>
    <row r="1663" spans="1:7" x14ac:dyDescent="0.2">
      <c r="A1663" s="29"/>
      <c r="B1663" s="101"/>
      <c r="C1663" s="352"/>
      <c r="D1663" s="340"/>
      <c r="E1663" s="108"/>
      <c r="F1663" s="128"/>
      <c r="G1663" s="353"/>
    </row>
    <row r="1664" spans="1:7" x14ac:dyDescent="0.2">
      <c r="A1664" s="29"/>
      <c r="B1664" s="646"/>
      <c r="C1664" s="656"/>
      <c r="D1664" s="657"/>
      <c r="E1664" s="745"/>
      <c r="F1664" s="659"/>
      <c r="G1664" s="353"/>
    </row>
    <row r="1665" spans="1:7" x14ac:dyDescent="0.2">
      <c r="A1665" s="29"/>
      <c r="B1665" s="646"/>
      <c r="C1665" s="656"/>
      <c r="D1665" s="657"/>
      <c r="E1665" s="745"/>
      <c r="F1665" s="659"/>
      <c r="G1665" s="353"/>
    </row>
    <row r="1666" spans="1:7" x14ac:dyDescent="0.2">
      <c r="A1666" s="29"/>
      <c r="B1666" s="105"/>
      <c r="C1666" s="352"/>
      <c r="D1666" s="351"/>
      <c r="E1666" s="108"/>
      <c r="F1666" s="128"/>
      <c r="G1666" s="353"/>
    </row>
    <row r="1667" spans="1:7" x14ac:dyDescent="0.2">
      <c r="A1667" s="29"/>
      <c r="B1667" s="105"/>
      <c r="C1667" s="352"/>
      <c r="D1667" s="351"/>
      <c r="E1667" s="108"/>
      <c r="F1667" s="128"/>
      <c r="G1667" s="353"/>
    </row>
    <row r="1668" spans="1:7" x14ac:dyDescent="0.2">
      <c r="A1668" s="29"/>
      <c r="B1668" s="793"/>
      <c r="C1668" s="352"/>
      <c r="D1668" s="657"/>
      <c r="E1668" s="745"/>
      <c r="F1668" s="149"/>
      <c r="G1668" s="353"/>
    </row>
    <row r="1669" spans="1:7" x14ac:dyDescent="0.2">
      <c r="A1669" s="29"/>
      <c r="B1669" s="151"/>
      <c r="C1669" s="352"/>
      <c r="D1669" s="340"/>
      <c r="E1669" s="108"/>
      <c r="F1669" s="149"/>
      <c r="G1669" s="353"/>
    </row>
    <row r="1670" spans="1:7" x14ac:dyDescent="0.2">
      <c r="A1670" s="29"/>
      <c r="B1670" s="151"/>
      <c r="C1670" s="656"/>
      <c r="D1670" s="351"/>
      <c r="E1670" s="108"/>
      <c r="F1670" s="659"/>
      <c r="G1670" s="353"/>
    </row>
    <row r="1671" spans="1:7" x14ac:dyDescent="0.2">
      <c r="A1671" s="29"/>
      <c r="B1671" s="101"/>
      <c r="C1671" s="352"/>
      <c r="D1671" s="351"/>
      <c r="E1671" s="108"/>
      <c r="F1671" s="128"/>
      <c r="G1671" s="353"/>
    </row>
    <row r="1672" spans="1:7" x14ac:dyDescent="0.2">
      <c r="A1672" s="29"/>
      <c r="B1672" s="106"/>
      <c r="C1672" s="352"/>
      <c r="D1672" s="351"/>
      <c r="E1672" s="108"/>
      <c r="F1672" s="128"/>
      <c r="G1672" s="353"/>
    </row>
    <row r="1673" spans="1:7" x14ac:dyDescent="0.2">
      <c r="A1673" s="29"/>
      <c r="B1673" s="105"/>
      <c r="C1673" s="352"/>
      <c r="D1673" s="351"/>
      <c r="E1673" s="108"/>
      <c r="F1673" s="149"/>
      <c r="G1673" s="353"/>
    </row>
    <row r="1674" spans="1:7" x14ac:dyDescent="0.2">
      <c r="A1674" s="29"/>
      <c r="B1674" s="107"/>
      <c r="C1674" s="352"/>
      <c r="D1674" s="351"/>
      <c r="E1674" s="108"/>
      <c r="F1674" s="384"/>
      <c r="G1674" s="353"/>
    </row>
    <row r="1675" spans="1:7" x14ac:dyDescent="0.2">
      <c r="A1675" s="29"/>
      <c r="B1675" s="101"/>
      <c r="C1675" s="352"/>
      <c r="D1675" s="351"/>
      <c r="E1675" s="108"/>
      <c r="F1675" s="128"/>
      <c r="G1675" s="35"/>
    </row>
    <row r="1676" spans="1:7" x14ac:dyDescent="0.2">
      <c r="A1676" s="29"/>
      <c r="B1676" s="101"/>
      <c r="C1676" s="352"/>
      <c r="D1676" s="351"/>
      <c r="E1676" s="108"/>
      <c r="F1676" s="149"/>
      <c r="G1676" s="35"/>
    </row>
    <row r="1677" spans="1:7" x14ac:dyDescent="0.2">
      <c r="A1677" s="29"/>
      <c r="B1677" s="106"/>
      <c r="C1677" s="352"/>
      <c r="D1677" s="351"/>
      <c r="E1677" s="108"/>
      <c r="F1677" s="128"/>
      <c r="G1677" s="35"/>
    </row>
    <row r="1678" spans="1:7" x14ac:dyDescent="0.2">
      <c r="A1678" s="29"/>
      <c r="B1678" s="105"/>
      <c r="C1678" s="352"/>
      <c r="D1678" s="351"/>
      <c r="E1678" s="108"/>
      <c r="F1678" s="128"/>
      <c r="G1678" s="35"/>
    </row>
    <row r="1679" spans="1:7" x14ac:dyDescent="0.2">
      <c r="A1679" s="29"/>
      <c r="B1679" s="105"/>
      <c r="C1679" s="352"/>
      <c r="D1679" s="351"/>
      <c r="E1679" s="108"/>
      <c r="F1679" s="149"/>
      <c r="G1679" s="35"/>
    </row>
    <row r="1680" spans="1:7" x14ac:dyDescent="0.2">
      <c r="A1680" s="29"/>
      <c r="B1680" s="101"/>
      <c r="C1680" s="352"/>
      <c r="D1680" s="351"/>
      <c r="E1680" s="104"/>
      <c r="F1680" s="149"/>
      <c r="G1680" s="353"/>
    </row>
    <row r="1681" spans="1:7" x14ac:dyDescent="0.2">
      <c r="A1681" s="29"/>
      <c r="B1681" s="101"/>
      <c r="C1681" s="352"/>
      <c r="D1681" s="351"/>
      <c r="E1681" s="108"/>
      <c r="F1681" s="128"/>
      <c r="G1681" s="35"/>
    </row>
    <row r="1682" spans="1:7" x14ac:dyDescent="0.2">
      <c r="A1682" s="29"/>
      <c r="B1682" s="101"/>
      <c r="C1682" s="352"/>
      <c r="D1682" s="351"/>
      <c r="E1682" s="108"/>
      <c r="F1682" s="149"/>
      <c r="G1682" s="35"/>
    </row>
    <row r="1683" spans="1:7" x14ac:dyDescent="0.2">
      <c r="A1683" s="29"/>
      <c r="B1683" s="101"/>
      <c r="C1683" s="352"/>
      <c r="D1683" s="351"/>
      <c r="E1683" s="108"/>
      <c r="F1683" s="128"/>
      <c r="G1683" s="35"/>
    </row>
    <row r="1684" spans="1:7" x14ac:dyDescent="0.2">
      <c r="A1684" s="29"/>
      <c r="B1684" s="101"/>
      <c r="C1684" s="352"/>
      <c r="D1684" s="351"/>
      <c r="E1684" s="108"/>
      <c r="F1684" s="149"/>
      <c r="G1684" s="35"/>
    </row>
    <row r="1685" spans="1:7" x14ac:dyDescent="0.2">
      <c r="A1685" s="29"/>
      <c r="B1685" s="101"/>
      <c r="C1685" s="41"/>
      <c r="D1685" s="364"/>
      <c r="E1685" s="108"/>
      <c r="F1685" s="128"/>
      <c r="G1685" s="353"/>
    </row>
    <row r="1686" spans="1:7" x14ac:dyDescent="0.2">
      <c r="A1686" s="29"/>
      <c r="B1686" s="101"/>
      <c r="C1686" s="352"/>
      <c r="D1686" s="351"/>
      <c r="E1686" s="108"/>
      <c r="F1686" s="149"/>
      <c r="G1686" s="35"/>
    </row>
    <row r="1687" spans="1:7" x14ac:dyDescent="0.2">
      <c r="A1687" s="29"/>
      <c r="B1687" s="101"/>
      <c r="C1687" s="352"/>
      <c r="D1687" s="340"/>
      <c r="E1687" s="108"/>
      <c r="F1687" s="128"/>
      <c r="G1687" s="353"/>
    </row>
    <row r="1688" spans="1:7" x14ac:dyDescent="0.2">
      <c r="A1688" s="29"/>
      <c r="B1688" s="101"/>
      <c r="C1688" s="352"/>
      <c r="D1688" s="351"/>
      <c r="E1688" s="108"/>
      <c r="F1688" s="128"/>
      <c r="G1688" s="35"/>
    </row>
    <row r="1689" spans="1:7" x14ac:dyDescent="0.2">
      <c r="A1689" s="29"/>
      <c r="B1689" s="101"/>
      <c r="C1689" s="352"/>
      <c r="D1689" s="351" t="s">
        <v>150</v>
      </c>
      <c r="E1689" s="108"/>
      <c r="F1689" s="149"/>
      <c r="G1689" s="35"/>
    </row>
    <row r="1690" spans="1:7" x14ac:dyDescent="0.2">
      <c r="A1690" s="29"/>
      <c r="B1690" s="101"/>
      <c r="C1690" s="31"/>
      <c r="D1690" s="400"/>
      <c r="E1690" s="131"/>
      <c r="F1690" s="117"/>
      <c r="G1690" s="35"/>
    </row>
    <row r="1691" spans="1:7" x14ac:dyDescent="0.2">
      <c r="A1691" s="29"/>
      <c r="B1691" s="101"/>
      <c r="C1691" s="41"/>
      <c r="D1691" s="406"/>
      <c r="E1691" s="108"/>
      <c r="F1691" s="149"/>
      <c r="G1691" s="35"/>
    </row>
    <row r="1692" spans="1:7" x14ac:dyDescent="0.2">
      <c r="A1692" s="29"/>
      <c r="B1692" s="101"/>
      <c r="C1692" s="41"/>
      <c r="D1692" s="364"/>
      <c r="E1692" s="108"/>
      <c r="F1692" s="149"/>
      <c r="G1692" s="35"/>
    </row>
    <row r="1693" spans="1:7" ht="13.5" thickBot="1" x14ac:dyDescent="0.25">
      <c r="A1693" s="45"/>
      <c r="B1693" s="132"/>
      <c r="C1693" s="115"/>
      <c r="D1693" s="409" t="s">
        <v>2685</v>
      </c>
      <c r="E1693" s="132"/>
      <c r="F1693" s="49" t="s">
        <v>15</v>
      </c>
      <c r="G1693" s="50">
        <f>SUM(G1659:G1692)</f>
        <v>1240</v>
      </c>
    </row>
    <row r="1694" spans="1:7" ht="13.5" thickTop="1" x14ac:dyDescent="0.2">
      <c r="A1694" s="1149" t="s">
        <v>3754</v>
      </c>
      <c r="B1694" s="1150"/>
      <c r="C1694" s="1150"/>
      <c r="D1694" s="1150"/>
      <c r="E1694" s="1150"/>
      <c r="F1694" s="1150"/>
      <c r="G1694" s="1151"/>
    </row>
    <row r="1695" spans="1:7" ht="13.5" thickBot="1" x14ac:dyDescent="0.25">
      <c r="A1695" s="52"/>
      <c r="B1695" s="103"/>
      <c r="C1695" s="355" t="s">
        <v>8</v>
      </c>
      <c r="D1695" s="54"/>
      <c r="E1695" s="103"/>
      <c r="F1695" s="55"/>
      <c r="G1695" s="56"/>
    </row>
    <row r="1696" spans="1:7" ht="13.5" thickTop="1" x14ac:dyDescent="0.2">
      <c r="A1696" s="1130"/>
      <c r="B1696" s="1131"/>
      <c r="C1696" s="1131"/>
      <c r="D1696" s="57" t="s">
        <v>11</v>
      </c>
      <c r="E1696" s="1132" t="s">
        <v>12</v>
      </c>
      <c r="F1696" s="1132"/>
      <c r="G1696" s="1133"/>
    </row>
    <row r="1697" spans="1:7" x14ac:dyDescent="0.2">
      <c r="A1697" s="1161" t="s">
        <v>8</v>
      </c>
      <c r="B1697" s="1135"/>
      <c r="C1697" s="1135"/>
      <c r="D1697" s="39"/>
      <c r="E1697" s="1136"/>
      <c r="F1697" s="1137"/>
      <c r="G1697" s="1138"/>
    </row>
    <row r="1698" spans="1:7" x14ac:dyDescent="0.2">
      <c r="A1698" s="1134" t="s">
        <v>38</v>
      </c>
      <c r="B1698" s="1135"/>
      <c r="C1698" s="1135"/>
      <c r="D1698" s="58" t="s">
        <v>493</v>
      </c>
      <c r="E1698" s="1139" t="s">
        <v>142</v>
      </c>
      <c r="F1698" s="1139"/>
      <c r="G1698" s="1140"/>
    </row>
    <row r="1699" spans="1:7" ht="13.5" thickBot="1" x14ac:dyDescent="0.25">
      <c r="A1699" s="1141" t="s">
        <v>39</v>
      </c>
      <c r="B1699" s="1142"/>
      <c r="C1699" s="1142"/>
      <c r="D1699" s="356" t="s">
        <v>3396</v>
      </c>
      <c r="E1699" s="1143" t="s">
        <v>0</v>
      </c>
      <c r="F1699" s="1143"/>
      <c r="G1699" s="1144"/>
    </row>
    <row r="1700" spans="1:7" ht="16.5" x14ac:dyDescent="0.25">
      <c r="A1700" s="1152" t="s">
        <v>29</v>
      </c>
      <c r="B1700" s="1153"/>
      <c r="C1700" s="1153"/>
      <c r="D1700" s="1153"/>
      <c r="E1700" s="1153"/>
      <c r="F1700" s="1153"/>
      <c r="G1700" s="1154"/>
    </row>
    <row r="1701" spans="1:7" x14ac:dyDescent="0.2">
      <c r="A1701" s="1155" t="s">
        <v>48</v>
      </c>
      <c r="B1701" s="1156"/>
      <c r="C1701" s="1156"/>
      <c r="D1701" s="1156"/>
      <c r="E1701" s="1156"/>
      <c r="F1701" s="1156"/>
      <c r="G1701" s="1157"/>
    </row>
    <row r="1702" spans="1:7" x14ac:dyDescent="0.2">
      <c r="A1702" s="1158" t="s">
        <v>49</v>
      </c>
      <c r="B1702" s="1159"/>
      <c r="C1702" s="1159"/>
      <c r="D1702" s="1159"/>
      <c r="E1702" s="1159"/>
      <c r="F1702" s="1159"/>
      <c r="G1702" s="1160"/>
    </row>
    <row r="1703" spans="1:7" x14ac:dyDescent="0.2">
      <c r="A1703" s="6"/>
      <c r="B1703" s="99"/>
      <c r="C1703" s="8"/>
      <c r="D1703" s="9"/>
      <c r="E1703" s="99"/>
      <c r="F1703" s="10"/>
      <c r="G1703" s="11" t="s">
        <v>20</v>
      </c>
    </row>
    <row r="1704" spans="1:7" x14ac:dyDescent="0.2">
      <c r="A1704" s="12" t="s">
        <v>1</v>
      </c>
      <c r="B1704" s="13"/>
      <c r="C1704" s="14" t="s">
        <v>496</v>
      </c>
      <c r="D1704" s="13"/>
      <c r="E1704" s="343" t="s">
        <v>4343</v>
      </c>
      <c r="F1704" s="98"/>
      <c r="G1704" s="344" t="s">
        <v>4342</v>
      </c>
    </row>
    <row r="1705" spans="1:7" x14ac:dyDescent="0.2">
      <c r="A1705" s="17" t="s">
        <v>8</v>
      </c>
      <c r="B1705" s="100"/>
      <c r="C1705" s="19"/>
      <c r="D1705" s="4"/>
      <c r="E1705" s="1145"/>
      <c r="F1705" s="1146"/>
      <c r="G1705" s="20"/>
    </row>
    <row r="1706" spans="1:7" x14ac:dyDescent="0.2">
      <c r="A1706" s="21" t="s">
        <v>37</v>
      </c>
      <c r="B1706" s="22"/>
      <c r="C1706" s="22"/>
      <c r="D1706" s="22"/>
      <c r="E1706" s="23" t="s">
        <v>46</v>
      </c>
      <c r="F1706" s="24"/>
      <c r="G1706" s="20" t="s">
        <v>50</v>
      </c>
    </row>
    <row r="1707" spans="1:7" x14ac:dyDescent="0.2">
      <c r="A1707" s="6"/>
      <c r="B1707" s="99"/>
      <c r="C1707" s="8"/>
      <c r="D1707" s="8"/>
      <c r="E1707" s="1147"/>
      <c r="F1707" s="1148"/>
      <c r="G1707" s="25"/>
    </row>
    <row r="1708" spans="1:7" ht="26.25" thickBot="1" x14ac:dyDescent="0.25">
      <c r="A1708" s="210" t="s">
        <v>47</v>
      </c>
      <c r="B1708" s="28" t="s">
        <v>23</v>
      </c>
      <c r="C1708" s="28" t="s">
        <v>34</v>
      </c>
      <c r="D1708" s="110" t="s">
        <v>53</v>
      </c>
      <c r="E1708" s="114" t="s">
        <v>54</v>
      </c>
      <c r="F1708" s="111" t="s">
        <v>55</v>
      </c>
      <c r="G1708" s="112" t="s">
        <v>35</v>
      </c>
    </row>
    <row r="1709" spans="1:7" ht="13.5" thickTop="1" x14ac:dyDescent="0.2">
      <c r="A1709" s="345"/>
      <c r="B1709" s="646"/>
      <c r="C1709" s="656"/>
      <c r="D1709" s="657" t="s">
        <v>1599</v>
      </c>
      <c r="E1709" s="745"/>
      <c r="F1709" s="659"/>
      <c r="G1709" s="353"/>
    </row>
    <row r="1710" spans="1:7" x14ac:dyDescent="0.2">
      <c r="A1710" s="345">
        <v>1</v>
      </c>
      <c r="B1710" s="101"/>
      <c r="C1710" s="352" t="s">
        <v>495</v>
      </c>
      <c r="D1710" s="351" t="s">
        <v>4301</v>
      </c>
      <c r="E1710" s="108">
        <v>3</v>
      </c>
      <c r="F1710" s="128">
        <v>6100</v>
      </c>
      <c r="G1710" s="353">
        <f>F1710*E1710</f>
        <v>18300</v>
      </c>
    </row>
    <row r="1711" spans="1:7" x14ac:dyDescent="0.2">
      <c r="A1711" s="345"/>
      <c r="B1711" s="101"/>
      <c r="C1711" s="352"/>
      <c r="D1711" s="351"/>
      <c r="E1711" s="108"/>
      <c r="F1711" s="128"/>
      <c r="G1711" s="353"/>
    </row>
    <row r="1712" spans="1:7" x14ac:dyDescent="0.2">
      <c r="A1712" s="29"/>
      <c r="B1712" s="101"/>
      <c r="C1712" s="352"/>
      <c r="D1712" s="657"/>
      <c r="E1712" s="108"/>
      <c r="F1712" s="149"/>
      <c r="G1712" s="353"/>
    </row>
    <row r="1713" spans="1:9" x14ac:dyDescent="0.2">
      <c r="A1713" s="29"/>
      <c r="B1713" s="101"/>
      <c r="C1713" s="352"/>
      <c r="D1713" s="340"/>
      <c r="E1713" s="108"/>
      <c r="F1713" s="128"/>
      <c r="G1713" s="353"/>
    </row>
    <row r="1714" spans="1:9" x14ac:dyDescent="0.2">
      <c r="A1714" s="29"/>
      <c r="B1714" s="646"/>
      <c r="C1714" s="656"/>
      <c r="D1714" s="657"/>
      <c r="E1714" s="745"/>
      <c r="F1714" s="659"/>
      <c r="G1714" s="353"/>
    </row>
    <row r="1715" spans="1:9" x14ac:dyDescent="0.2">
      <c r="A1715" s="29"/>
      <c r="B1715" s="646"/>
      <c r="C1715" s="656"/>
      <c r="D1715" s="657"/>
      <c r="E1715" s="745"/>
      <c r="F1715" s="659"/>
      <c r="G1715" s="353"/>
      <c r="I1715" s="2">
        <f>2399*2*2</f>
        <v>9596</v>
      </c>
    </row>
    <row r="1716" spans="1:9" x14ac:dyDescent="0.2">
      <c r="A1716" s="29"/>
      <c r="B1716" s="105"/>
      <c r="C1716" s="352"/>
      <c r="D1716" s="351"/>
      <c r="E1716" s="108"/>
      <c r="F1716" s="128"/>
      <c r="G1716" s="353"/>
    </row>
    <row r="1717" spans="1:9" x14ac:dyDescent="0.2">
      <c r="A1717" s="29"/>
      <c r="B1717" s="105"/>
      <c r="C1717" s="352"/>
      <c r="D1717" s="351"/>
      <c r="E1717" s="108"/>
      <c r="F1717" s="128"/>
      <c r="G1717" s="353"/>
    </row>
    <row r="1718" spans="1:9" x14ac:dyDescent="0.2">
      <c r="A1718" s="29"/>
      <c r="B1718" s="793"/>
      <c r="C1718" s="352"/>
      <c r="D1718" s="657"/>
      <c r="E1718" s="745"/>
      <c r="F1718" s="149"/>
      <c r="G1718" s="353"/>
    </row>
    <row r="1719" spans="1:9" x14ac:dyDescent="0.2">
      <c r="A1719" s="29"/>
      <c r="B1719" s="151"/>
      <c r="C1719" s="352"/>
      <c r="D1719" s="340"/>
      <c r="E1719" s="108"/>
      <c r="F1719" s="149"/>
      <c r="G1719" s="353"/>
    </row>
    <row r="1720" spans="1:9" x14ac:dyDescent="0.2">
      <c r="A1720" s="29"/>
      <c r="B1720" s="151"/>
      <c r="C1720" s="656"/>
      <c r="D1720" s="351"/>
      <c r="E1720" s="108"/>
      <c r="F1720" s="659"/>
      <c r="G1720" s="353"/>
    </row>
    <row r="1721" spans="1:9" x14ac:dyDescent="0.2">
      <c r="A1721" s="29"/>
      <c r="B1721" s="101"/>
      <c r="C1721" s="352"/>
      <c r="D1721" s="351"/>
      <c r="E1721" s="108"/>
      <c r="F1721" s="128"/>
      <c r="G1721" s="353"/>
    </row>
    <row r="1722" spans="1:9" x14ac:dyDescent="0.2">
      <c r="A1722" s="29"/>
      <c r="B1722" s="106"/>
      <c r="C1722" s="352"/>
      <c r="D1722" s="351"/>
      <c r="E1722" s="108"/>
      <c r="F1722" s="128"/>
      <c r="G1722" s="353"/>
    </row>
    <row r="1723" spans="1:9" x14ac:dyDescent="0.2">
      <c r="A1723" s="29"/>
      <c r="B1723" s="105"/>
      <c r="C1723" s="352"/>
      <c r="D1723" s="351"/>
      <c r="E1723" s="108"/>
      <c r="F1723" s="149"/>
      <c r="G1723" s="353"/>
    </row>
    <row r="1724" spans="1:9" x14ac:dyDescent="0.2">
      <c r="A1724" s="29"/>
      <c r="B1724" s="107"/>
      <c r="C1724" s="352"/>
      <c r="D1724" s="351"/>
      <c r="E1724" s="108"/>
      <c r="F1724" s="384"/>
      <c r="G1724" s="353"/>
    </row>
    <row r="1725" spans="1:9" x14ac:dyDescent="0.2">
      <c r="A1725" s="29"/>
      <c r="B1725" s="101"/>
      <c r="C1725" s="352"/>
      <c r="D1725" s="351"/>
      <c r="E1725" s="108"/>
      <c r="F1725" s="128"/>
      <c r="G1725" s="35"/>
    </row>
    <row r="1726" spans="1:9" x14ac:dyDescent="0.2">
      <c r="A1726" s="29"/>
      <c r="B1726" s="101"/>
      <c r="C1726" s="352"/>
      <c r="D1726" s="351"/>
      <c r="E1726" s="108"/>
      <c r="F1726" s="149"/>
      <c r="G1726" s="35"/>
    </row>
    <row r="1727" spans="1:9" x14ac:dyDescent="0.2">
      <c r="A1727" s="29"/>
      <c r="B1727" s="106"/>
      <c r="C1727" s="352"/>
      <c r="D1727" s="351"/>
      <c r="E1727" s="108"/>
      <c r="F1727" s="128"/>
      <c r="G1727" s="35"/>
    </row>
    <row r="1728" spans="1:9" x14ac:dyDescent="0.2">
      <c r="A1728" s="29"/>
      <c r="B1728" s="105"/>
      <c r="C1728" s="352"/>
      <c r="D1728" s="351"/>
      <c r="E1728" s="108"/>
      <c r="F1728" s="128"/>
      <c r="G1728" s="35"/>
    </row>
    <row r="1729" spans="1:7" x14ac:dyDescent="0.2">
      <c r="A1729" s="29"/>
      <c r="B1729" s="105"/>
      <c r="C1729" s="352"/>
      <c r="D1729" s="351"/>
      <c r="E1729" s="108"/>
      <c r="F1729" s="149"/>
      <c r="G1729" s="35"/>
    </row>
    <row r="1730" spans="1:7" x14ac:dyDescent="0.2">
      <c r="A1730" s="29"/>
      <c r="B1730" s="101"/>
      <c r="C1730" s="352"/>
      <c r="D1730" s="351"/>
      <c r="E1730" s="104"/>
      <c r="F1730" s="149"/>
      <c r="G1730" s="353"/>
    </row>
    <row r="1731" spans="1:7" x14ac:dyDescent="0.2">
      <c r="A1731" s="29"/>
      <c r="B1731" s="101"/>
      <c r="C1731" s="352"/>
      <c r="D1731" s="351"/>
      <c r="E1731" s="108"/>
      <c r="F1731" s="128"/>
      <c r="G1731" s="35"/>
    </row>
    <row r="1732" spans="1:7" x14ac:dyDescent="0.2">
      <c r="A1732" s="29"/>
      <c r="B1732" s="101"/>
      <c r="C1732" s="352"/>
      <c r="D1732" s="351"/>
      <c r="E1732" s="108"/>
      <c r="F1732" s="149"/>
      <c r="G1732" s="35"/>
    </row>
    <row r="1733" spans="1:7" x14ac:dyDescent="0.2">
      <c r="A1733" s="29"/>
      <c r="B1733" s="101"/>
      <c r="C1733" s="352"/>
      <c r="D1733" s="351"/>
      <c r="E1733" s="108"/>
      <c r="F1733" s="128"/>
      <c r="G1733" s="35"/>
    </row>
    <row r="1734" spans="1:7" x14ac:dyDescent="0.2">
      <c r="A1734" s="29"/>
      <c r="B1734" s="101"/>
      <c r="C1734" s="352"/>
      <c r="D1734" s="351"/>
      <c r="E1734" s="108"/>
      <c r="F1734" s="149"/>
      <c r="G1734" s="35"/>
    </row>
    <row r="1735" spans="1:7" x14ac:dyDescent="0.2">
      <c r="A1735" s="29"/>
      <c r="B1735" s="101"/>
      <c r="C1735" s="41"/>
      <c r="D1735" s="364"/>
      <c r="E1735" s="108"/>
      <c r="F1735" s="128"/>
      <c r="G1735" s="353"/>
    </row>
    <row r="1736" spans="1:7" x14ac:dyDescent="0.2">
      <c r="A1736" s="29"/>
      <c r="B1736" s="101"/>
      <c r="C1736" s="352"/>
      <c r="D1736" s="351"/>
      <c r="E1736" s="108"/>
      <c r="F1736" s="149"/>
      <c r="G1736" s="35"/>
    </row>
    <row r="1737" spans="1:7" x14ac:dyDescent="0.2">
      <c r="A1737" s="29"/>
      <c r="B1737" s="101"/>
      <c r="C1737" s="352"/>
      <c r="D1737" s="340" t="s">
        <v>150</v>
      </c>
      <c r="E1737" s="108"/>
      <c r="F1737" s="128"/>
      <c r="G1737" s="353"/>
    </row>
    <row r="1738" spans="1:7" x14ac:dyDescent="0.2">
      <c r="A1738" s="29"/>
      <c r="B1738" s="101"/>
      <c r="C1738" s="352"/>
      <c r="D1738" s="351"/>
      <c r="E1738" s="108"/>
      <c r="F1738" s="128"/>
      <c r="G1738" s="35"/>
    </row>
    <row r="1739" spans="1:7" x14ac:dyDescent="0.2">
      <c r="A1739" s="29"/>
      <c r="B1739" s="101"/>
      <c r="C1739" s="352"/>
      <c r="D1739" s="351" t="s">
        <v>150</v>
      </c>
      <c r="E1739" s="108"/>
      <c r="F1739" s="149"/>
      <c r="G1739" s="35"/>
    </row>
    <row r="1740" spans="1:7" x14ac:dyDescent="0.2">
      <c r="A1740" s="29"/>
      <c r="B1740" s="101"/>
      <c r="C1740" s="31"/>
      <c r="D1740" s="400"/>
      <c r="E1740" s="131"/>
      <c r="F1740" s="117"/>
      <c r="G1740" s="35"/>
    </row>
    <row r="1741" spans="1:7" x14ac:dyDescent="0.2">
      <c r="A1741" s="29"/>
      <c r="B1741" s="101"/>
      <c r="C1741" s="41"/>
      <c r="D1741" s="406"/>
      <c r="E1741" s="108"/>
      <c r="F1741" s="149"/>
      <c r="G1741" s="35"/>
    </row>
    <row r="1742" spans="1:7" x14ac:dyDescent="0.2">
      <c r="A1742" s="29"/>
      <c r="B1742" s="101"/>
      <c r="C1742" s="41"/>
      <c r="D1742" s="364"/>
      <c r="E1742" s="108"/>
      <c r="F1742" s="149"/>
      <c r="G1742" s="35"/>
    </row>
    <row r="1743" spans="1:7" ht="13.5" thickBot="1" x14ac:dyDescent="0.25">
      <c r="A1743" s="45"/>
      <c r="B1743" s="132"/>
      <c r="C1743" s="115"/>
      <c r="D1743" s="409" t="s">
        <v>2685</v>
      </c>
      <c r="E1743" s="132"/>
      <c r="F1743" s="49" t="s">
        <v>15</v>
      </c>
      <c r="G1743" s="50">
        <f>SUM(G1709:G1742)</f>
        <v>18300</v>
      </c>
    </row>
    <row r="1744" spans="1:7" ht="13.5" thickTop="1" x14ac:dyDescent="0.2">
      <c r="A1744" s="1149" t="s">
        <v>4303</v>
      </c>
      <c r="B1744" s="1186"/>
      <c r="C1744" s="1186"/>
      <c r="D1744" s="1186"/>
      <c r="E1744" s="1186"/>
      <c r="F1744" s="1186"/>
      <c r="G1744" s="1187"/>
    </row>
    <row r="1745" spans="1:7" ht="13.5" thickBot="1" x14ac:dyDescent="0.25">
      <c r="A1745" s="423"/>
      <c r="B1745" s="580"/>
      <c r="C1745" s="1285" t="s">
        <v>4302</v>
      </c>
      <c r="D1745" s="1285"/>
      <c r="E1745" s="1285"/>
      <c r="F1745" s="1285"/>
      <c r="G1745" s="1286"/>
    </row>
    <row r="1746" spans="1:7" ht="13.5" thickTop="1" x14ac:dyDescent="0.2">
      <c r="A1746" s="1130"/>
      <c r="B1746" s="1131"/>
      <c r="C1746" s="1131"/>
      <c r="D1746" s="57" t="s">
        <v>11</v>
      </c>
      <c r="E1746" s="1132" t="s">
        <v>12</v>
      </c>
      <c r="F1746" s="1132"/>
      <c r="G1746" s="1133"/>
    </row>
    <row r="1747" spans="1:7" x14ac:dyDescent="0.2">
      <c r="A1747" s="1161" t="s">
        <v>8</v>
      </c>
      <c r="B1747" s="1135"/>
      <c r="C1747" s="1135"/>
      <c r="D1747" s="39"/>
      <c r="E1747" s="1136"/>
      <c r="F1747" s="1137"/>
      <c r="G1747" s="1138"/>
    </row>
    <row r="1748" spans="1:7" x14ac:dyDescent="0.2">
      <c r="A1748" s="1134" t="s">
        <v>38</v>
      </c>
      <c r="B1748" s="1135"/>
      <c r="C1748" s="1135"/>
      <c r="D1748" s="58" t="s">
        <v>493</v>
      </c>
      <c r="E1748" s="1139" t="s">
        <v>69</v>
      </c>
      <c r="F1748" s="1139"/>
      <c r="G1748" s="1140"/>
    </row>
    <row r="1749" spans="1:7" ht="13.5" thickBot="1" x14ac:dyDescent="0.25">
      <c r="A1749" s="1141" t="s">
        <v>39</v>
      </c>
      <c r="B1749" s="1142"/>
      <c r="C1749" s="1142"/>
      <c r="D1749" s="356" t="s">
        <v>3396</v>
      </c>
      <c r="E1749" s="1165" t="s">
        <v>4278</v>
      </c>
      <c r="F1749" s="1143"/>
      <c r="G1749" s="1144"/>
    </row>
    <row r="1750" spans="1:7" ht="16.5" x14ac:dyDescent="0.25">
      <c r="A1750" s="1152" t="s">
        <v>29</v>
      </c>
      <c r="B1750" s="1153"/>
      <c r="C1750" s="1153"/>
      <c r="D1750" s="1153"/>
      <c r="E1750" s="1153"/>
      <c r="F1750" s="1153"/>
      <c r="G1750" s="1154"/>
    </row>
    <row r="1751" spans="1:7" x14ac:dyDescent="0.2">
      <c r="A1751" s="1155" t="s">
        <v>48</v>
      </c>
      <c r="B1751" s="1156"/>
      <c r="C1751" s="1156"/>
      <c r="D1751" s="1156"/>
      <c r="E1751" s="1156"/>
      <c r="F1751" s="1156"/>
      <c r="G1751" s="1157"/>
    </row>
    <row r="1752" spans="1:7" x14ac:dyDescent="0.2">
      <c r="A1752" s="1158" t="s">
        <v>49</v>
      </c>
      <c r="B1752" s="1159"/>
      <c r="C1752" s="1159"/>
      <c r="D1752" s="1159"/>
      <c r="E1752" s="1159"/>
      <c r="F1752" s="1159"/>
      <c r="G1752" s="1160"/>
    </row>
    <row r="1753" spans="1:7" x14ac:dyDescent="0.2">
      <c r="A1753" s="6"/>
      <c r="B1753" s="99"/>
      <c r="C1753" s="8"/>
      <c r="D1753" s="9"/>
      <c r="E1753" s="99"/>
      <c r="F1753" s="10"/>
      <c r="G1753" s="11" t="s">
        <v>20</v>
      </c>
    </row>
    <row r="1754" spans="1:7" x14ac:dyDescent="0.2">
      <c r="A1754" s="12" t="s">
        <v>1</v>
      </c>
      <c r="B1754" s="13"/>
      <c r="C1754" s="14" t="s">
        <v>496</v>
      </c>
      <c r="D1754" s="13"/>
      <c r="E1754" s="343" t="s">
        <v>4382</v>
      </c>
      <c r="F1754" s="98"/>
      <c r="G1754" s="344" t="s">
        <v>4353</v>
      </c>
    </row>
    <row r="1755" spans="1:7" x14ac:dyDescent="0.2">
      <c r="A1755" s="17" t="s">
        <v>8</v>
      </c>
      <c r="B1755" s="100"/>
      <c r="C1755" s="19"/>
      <c r="D1755" s="4"/>
      <c r="E1755" s="1145"/>
      <c r="F1755" s="1146"/>
      <c r="G1755" s="20"/>
    </row>
    <row r="1756" spans="1:7" x14ac:dyDescent="0.2">
      <c r="A1756" s="21" t="s">
        <v>37</v>
      </c>
      <c r="B1756" s="22"/>
      <c r="C1756" s="22"/>
      <c r="D1756" s="22"/>
      <c r="E1756" s="23" t="s">
        <v>46</v>
      </c>
      <c r="F1756" s="24"/>
      <c r="G1756" s="20" t="s">
        <v>50</v>
      </c>
    </row>
    <row r="1757" spans="1:7" x14ac:dyDescent="0.2">
      <c r="A1757" s="6"/>
      <c r="B1757" s="99"/>
      <c r="C1757" s="8"/>
      <c r="D1757" s="8"/>
      <c r="E1757" s="1147"/>
      <c r="F1757" s="1148"/>
      <c r="G1757" s="25"/>
    </row>
    <row r="1758" spans="1:7" ht="26.25" thickBot="1" x14ac:dyDescent="0.25">
      <c r="A1758" s="210" t="s">
        <v>47</v>
      </c>
      <c r="B1758" s="28" t="s">
        <v>23</v>
      </c>
      <c r="C1758" s="28" t="s">
        <v>34</v>
      </c>
      <c r="D1758" s="110" t="s">
        <v>53</v>
      </c>
      <c r="E1758" s="114" t="s">
        <v>54</v>
      </c>
      <c r="F1758" s="111" t="s">
        <v>55</v>
      </c>
      <c r="G1758" s="112" t="s">
        <v>35</v>
      </c>
    </row>
    <row r="1759" spans="1:7" ht="13.5" thickTop="1" x14ac:dyDescent="0.2">
      <c r="A1759" s="345">
        <v>1</v>
      </c>
      <c r="B1759" s="646"/>
      <c r="C1759" s="656" t="s">
        <v>2311</v>
      </c>
      <c r="D1759" s="657" t="s">
        <v>2310</v>
      </c>
      <c r="E1759" s="745">
        <v>30</v>
      </c>
      <c r="F1759" s="659">
        <v>40</v>
      </c>
      <c r="G1759" s="353">
        <f t="shared" ref="G1759" si="32">F1759*E1759</f>
        <v>1200</v>
      </c>
    </row>
    <row r="1760" spans="1:7" x14ac:dyDescent="0.2">
      <c r="A1760" s="345"/>
      <c r="B1760" s="101"/>
      <c r="C1760" s="352"/>
      <c r="D1760" s="351"/>
      <c r="E1760" s="108"/>
      <c r="F1760" s="128"/>
      <c r="G1760" s="353"/>
    </row>
    <row r="1761" spans="1:7" x14ac:dyDescent="0.2">
      <c r="A1761" s="345"/>
      <c r="B1761" s="101"/>
      <c r="C1761" s="352"/>
      <c r="D1761" s="351"/>
      <c r="E1761" s="108"/>
      <c r="F1761" s="128"/>
      <c r="G1761" s="353"/>
    </row>
    <row r="1762" spans="1:7" x14ac:dyDescent="0.2">
      <c r="A1762" s="29"/>
      <c r="B1762" s="101"/>
      <c r="C1762" s="352"/>
      <c r="D1762" s="657"/>
      <c r="E1762" s="108"/>
      <c r="F1762" s="149"/>
      <c r="G1762" s="353"/>
    </row>
    <row r="1763" spans="1:7" x14ac:dyDescent="0.2">
      <c r="A1763" s="29"/>
      <c r="B1763" s="101"/>
      <c r="C1763" s="352"/>
      <c r="D1763" s="340"/>
      <c r="E1763" s="108"/>
      <c r="F1763" s="128"/>
      <c r="G1763" s="353"/>
    </row>
    <row r="1764" spans="1:7" x14ac:dyDescent="0.2">
      <c r="A1764" s="29"/>
      <c r="B1764" s="646"/>
      <c r="C1764" s="656"/>
      <c r="D1764" s="657"/>
      <c r="E1764" s="745"/>
      <c r="F1764" s="659"/>
      <c r="G1764" s="353"/>
    </row>
    <row r="1765" spans="1:7" x14ac:dyDescent="0.2">
      <c r="A1765" s="29"/>
      <c r="B1765" s="646"/>
      <c r="C1765" s="656"/>
      <c r="D1765" s="657"/>
      <c r="E1765" s="745"/>
      <c r="F1765" s="659"/>
      <c r="G1765" s="353"/>
    </row>
    <row r="1766" spans="1:7" x14ac:dyDescent="0.2">
      <c r="A1766" s="29"/>
      <c r="B1766" s="105"/>
      <c r="C1766" s="352"/>
      <c r="D1766" s="351"/>
      <c r="E1766" s="108"/>
      <c r="F1766" s="128"/>
      <c r="G1766" s="353"/>
    </row>
    <row r="1767" spans="1:7" x14ac:dyDescent="0.2">
      <c r="A1767" s="29"/>
      <c r="B1767" s="105"/>
      <c r="C1767" s="352"/>
      <c r="D1767" s="351"/>
      <c r="E1767" s="108"/>
      <c r="F1767" s="128"/>
      <c r="G1767" s="353"/>
    </row>
    <row r="1768" spans="1:7" x14ac:dyDescent="0.2">
      <c r="A1768" s="29"/>
      <c r="B1768" s="793"/>
      <c r="C1768" s="352"/>
      <c r="D1768" s="657"/>
      <c r="E1768" s="745"/>
      <c r="F1768" s="149"/>
      <c r="G1768" s="353"/>
    </row>
    <row r="1769" spans="1:7" x14ac:dyDescent="0.2">
      <c r="A1769" s="29"/>
      <c r="B1769" s="151"/>
      <c r="C1769" s="352"/>
      <c r="D1769" s="340"/>
      <c r="E1769" s="108"/>
      <c r="F1769" s="149"/>
      <c r="G1769" s="353"/>
    </row>
    <row r="1770" spans="1:7" x14ac:dyDescent="0.2">
      <c r="A1770" s="29"/>
      <c r="B1770" s="151"/>
      <c r="C1770" s="656"/>
      <c r="D1770" s="351"/>
      <c r="E1770" s="108"/>
      <c r="F1770" s="659"/>
      <c r="G1770" s="353"/>
    </row>
    <row r="1771" spans="1:7" x14ac:dyDescent="0.2">
      <c r="A1771" s="29"/>
      <c r="B1771" s="101"/>
      <c r="C1771" s="352"/>
      <c r="D1771" s="351"/>
      <c r="E1771" s="108"/>
      <c r="F1771" s="128"/>
      <c r="G1771" s="353"/>
    </row>
    <row r="1772" spans="1:7" x14ac:dyDescent="0.2">
      <c r="A1772" s="29"/>
      <c r="B1772" s="106"/>
      <c r="C1772" s="352"/>
      <c r="D1772" s="351"/>
      <c r="E1772" s="108"/>
      <c r="F1772" s="128"/>
      <c r="G1772" s="353"/>
    </row>
    <row r="1773" spans="1:7" x14ac:dyDescent="0.2">
      <c r="A1773" s="29"/>
      <c r="B1773" s="105"/>
      <c r="C1773" s="352"/>
      <c r="D1773" s="351"/>
      <c r="E1773" s="108"/>
      <c r="F1773" s="149"/>
      <c r="G1773" s="353"/>
    </row>
    <row r="1774" spans="1:7" x14ac:dyDescent="0.2">
      <c r="A1774" s="29"/>
      <c r="B1774" s="107"/>
      <c r="C1774" s="352"/>
      <c r="D1774" s="351"/>
      <c r="E1774" s="108"/>
      <c r="F1774" s="384"/>
      <c r="G1774" s="353"/>
    </row>
    <row r="1775" spans="1:7" x14ac:dyDescent="0.2">
      <c r="A1775" s="29"/>
      <c r="B1775" s="101"/>
      <c r="C1775" s="352"/>
      <c r="D1775" s="351"/>
      <c r="E1775" s="108"/>
      <c r="F1775" s="128"/>
      <c r="G1775" s="35"/>
    </row>
    <row r="1776" spans="1:7" x14ac:dyDescent="0.2">
      <c r="A1776" s="29"/>
      <c r="B1776" s="101"/>
      <c r="C1776" s="352"/>
      <c r="D1776" s="351"/>
      <c r="E1776" s="108"/>
      <c r="F1776" s="149"/>
      <c r="G1776" s="35"/>
    </row>
    <row r="1777" spans="1:7" x14ac:dyDescent="0.2">
      <c r="A1777" s="29"/>
      <c r="B1777" s="106"/>
      <c r="C1777" s="352"/>
      <c r="D1777" s="351"/>
      <c r="E1777" s="108"/>
      <c r="F1777" s="128"/>
      <c r="G1777" s="35"/>
    </row>
    <row r="1778" spans="1:7" x14ac:dyDescent="0.2">
      <c r="A1778" s="29"/>
      <c r="B1778" s="105"/>
      <c r="C1778" s="352"/>
      <c r="D1778" s="351"/>
      <c r="E1778" s="108"/>
      <c r="F1778" s="128"/>
      <c r="G1778" s="35"/>
    </row>
    <row r="1779" spans="1:7" x14ac:dyDescent="0.2">
      <c r="A1779" s="29"/>
      <c r="B1779" s="105"/>
      <c r="C1779" s="352"/>
      <c r="D1779" s="351"/>
      <c r="E1779" s="108"/>
      <c r="F1779" s="149"/>
      <c r="G1779" s="35"/>
    </row>
    <row r="1780" spans="1:7" x14ac:dyDescent="0.2">
      <c r="A1780" s="29"/>
      <c r="B1780" s="101"/>
      <c r="C1780" s="352"/>
      <c r="D1780" s="351"/>
      <c r="E1780" s="104"/>
      <c r="F1780" s="149"/>
      <c r="G1780" s="353"/>
    </row>
    <row r="1781" spans="1:7" x14ac:dyDescent="0.2">
      <c r="A1781" s="29"/>
      <c r="B1781" s="101"/>
      <c r="C1781" s="352"/>
      <c r="D1781" s="351"/>
      <c r="E1781" s="108"/>
      <c r="F1781" s="128"/>
      <c r="G1781" s="35"/>
    </row>
    <row r="1782" spans="1:7" x14ac:dyDescent="0.2">
      <c r="A1782" s="29"/>
      <c r="B1782" s="101"/>
      <c r="C1782" s="352"/>
      <c r="D1782" s="351"/>
      <c r="E1782" s="108"/>
      <c r="F1782" s="149"/>
      <c r="G1782" s="35"/>
    </row>
    <row r="1783" spans="1:7" x14ac:dyDescent="0.2">
      <c r="A1783" s="29"/>
      <c r="B1783" s="101"/>
      <c r="C1783" s="352"/>
      <c r="D1783" s="351"/>
      <c r="E1783" s="108"/>
      <c r="F1783" s="128"/>
      <c r="G1783" s="35"/>
    </row>
    <row r="1784" spans="1:7" x14ac:dyDescent="0.2">
      <c r="A1784" s="29"/>
      <c r="B1784" s="101"/>
      <c r="C1784" s="352"/>
      <c r="D1784" s="351"/>
      <c r="E1784" s="108"/>
      <c r="F1784" s="149"/>
      <c r="G1784" s="35"/>
    </row>
    <row r="1785" spans="1:7" x14ac:dyDescent="0.2">
      <c r="A1785" s="29"/>
      <c r="B1785" s="101"/>
      <c r="C1785" s="41"/>
      <c r="D1785" s="364"/>
      <c r="E1785" s="108"/>
      <c r="F1785" s="128"/>
      <c r="G1785" s="353"/>
    </row>
    <row r="1786" spans="1:7" x14ac:dyDescent="0.2">
      <c r="A1786" s="29"/>
      <c r="B1786" s="101"/>
      <c r="C1786" s="352"/>
      <c r="D1786" s="351"/>
      <c r="E1786" s="108"/>
      <c r="F1786" s="149"/>
      <c r="G1786" s="35"/>
    </row>
    <row r="1787" spans="1:7" x14ac:dyDescent="0.2">
      <c r="A1787" s="29"/>
      <c r="B1787" s="101"/>
      <c r="C1787" s="352"/>
      <c r="D1787" s="340"/>
      <c r="E1787" s="108"/>
      <c r="F1787" s="128"/>
      <c r="G1787" s="353"/>
    </row>
    <row r="1788" spans="1:7" x14ac:dyDescent="0.2">
      <c r="A1788" s="29"/>
      <c r="B1788" s="101"/>
      <c r="C1788" s="352"/>
      <c r="D1788" s="351"/>
      <c r="E1788" s="108"/>
      <c r="F1788" s="128"/>
      <c r="G1788" s="35"/>
    </row>
    <row r="1789" spans="1:7" x14ac:dyDescent="0.2">
      <c r="A1789" s="29"/>
      <c r="B1789" s="101"/>
      <c r="C1789" s="352"/>
      <c r="D1789" s="351" t="s">
        <v>150</v>
      </c>
      <c r="E1789" s="108"/>
      <c r="F1789" s="149"/>
      <c r="G1789" s="35"/>
    </row>
    <row r="1790" spans="1:7" x14ac:dyDescent="0.2">
      <c r="A1790" s="29"/>
      <c r="B1790" s="101"/>
      <c r="C1790" s="31"/>
      <c r="D1790" s="400"/>
      <c r="E1790" s="131"/>
      <c r="F1790" s="117"/>
      <c r="G1790" s="35"/>
    </row>
    <row r="1791" spans="1:7" x14ac:dyDescent="0.2">
      <c r="A1791" s="29"/>
      <c r="B1791" s="101"/>
      <c r="C1791" s="41"/>
      <c r="D1791" s="406"/>
      <c r="E1791" s="108"/>
      <c r="F1791" s="149"/>
      <c r="G1791" s="35"/>
    </row>
    <row r="1792" spans="1:7" x14ac:dyDescent="0.2">
      <c r="A1792" s="29"/>
      <c r="B1792" s="101"/>
      <c r="C1792" s="41"/>
      <c r="D1792" s="364"/>
      <c r="E1792" s="108"/>
      <c r="F1792" s="149"/>
      <c r="G1792" s="35"/>
    </row>
    <row r="1793" spans="1:7" ht="13.5" thickBot="1" x14ac:dyDescent="0.25">
      <c r="A1793" s="45"/>
      <c r="B1793" s="132"/>
      <c r="C1793" s="115"/>
      <c r="D1793" s="409" t="s">
        <v>2685</v>
      </c>
      <c r="E1793" s="132"/>
      <c r="F1793" s="49" t="s">
        <v>15</v>
      </c>
      <c r="G1793" s="50">
        <f>SUM(G1759:G1792)</f>
        <v>1200</v>
      </c>
    </row>
    <row r="1794" spans="1:7" ht="13.5" thickTop="1" x14ac:dyDescent="0.2">
      <c r="A1794" s="1149" t="s">
        <v>4249</v>
      </c>
      <c r="B1794" s="1150"/>
      <c r="C1794" s="1150"/>
      <c r="D1794" s="1150"/>
      <c r="E1794" s="1150"/>
      <c r="F1794" s="1150"/>
      <c r="G1794" s="1151"/>
    </row>
    <row r="1795" spans="1:7" ht="13.5" thickBot="1" x14ac:dyDescent="0.25">
      <c r="A1795" s="52"/>
      <c r="B1795" s="103"/>
      <c r="C1795" s="355" t="s">
        <v>8</v>
      </c>
      <c r="D1795" s="54"/>
      <c r="E1795" s="103"/>
      <c r="F1795" s="55"/>
      <c r="G1795" s="56"/>
    </row>
    <row r="1796" spans="1:7" ht="13.5" thickTop="1" x14ac:dyDescent="0.2">
      <c r="A1796" s="1130"/>
      <c r="B1796" s="1131"/>
      <c r="C1796" s="1131"/>
      <c r="D1796" s="57" t="s">
        <v>11</v>
      </c>
      <c r="E1796" s="1132" t="s">
        <v>12</v>
      </c>
      <c r="F1796" s="1132"/>
      <c r="G1796" s="1133"/>
    </row>
    <row r="1797" spans="1:7" x14ac:dyDescent="0.2">
      <c r="A1797" s="1161" t="s">
        <v>8</v>
      </c>
      <c r="B1797" s="1135"/>
      <c r="C1797" s="1135"/>
      <c r="D1797" s="39"/>
      <c r="E1797" s="1136"/>
      <c r="F1797" s="1137"/>
      <c r="G1797" s="1138"/>
    </row>
    <row r="1798" spans="1:7" x14ac:dyDescent="0.2">
      <c r="A1798" s="1134" t="s">
        <v>38</v>
      </c>
      <c r="B1798" s="1135"/>
      <c r="C1798" s="1135"/>
      <c r="D1798" s="58" t="s">
        <v>493</v>
      </c>
      <c r="E1798" s="1139" t="s">
        <v>142</v>
      </c>
      <c r="F1798" s="1139"/>
      <c r="G1798" s="1140"/>
    </row>
    <row r="1799" spans="1:7" ht="13.5" thickBot="1" x14ac:dyDescent="0.25">
      <c r="A1799" s="1141" t="s">
        <v>39</v>
      </c>
      <c r="B1799" s="1142"/>
      <c r="C1799" s="1142"/>
      <c r="D1799" s="356" t="s">
        <v>3396</v>
      </c>
      <c r="E1799" s="1143" t="s">
        <v>0</v>
      </c>
      <c r="F1799" s="1143"/>
      <c r="G1799" s="1144"/>
    </row>
    <row r="1800" spans="1:7" ht="16.5" x14ac:dyDescent="0.25">
      <c r="A1800" s="1152" t="s">
        <v>29</v>
      </c>
      <c r="B1800" s="1153"/>
      <c r="C1800" s="1153"/>
      <c r="D1800" s="1153"/>
      <c r="E1800" s="1153"/>
      <c r="F1800" s="1153"/>
      <c r="G1800" s="1154"/>
    </row>
    <row r="1801" spans="1:7" x14ac:dyDescent="0.2">
      <c r="A1801" s="1155" t="s">
        <v>48</v>
      </c>
      <c r="B1801" s="1156"/>
      <c r="C1801" s="1156"/>
      <c r="D1801" s="1156"/>
      <c r="E1801" s="1156"/>
      <c r="F1801" s="1156"/>
      <c r="G1801" s="1157"/>
    </row>
    <row r="1802" spans="1:7" x14ac:dyDescent="0.2">
      <c r="A1802" s="1158" t="s">
        <v>49</v>
      </c>
      <c r="B1802" s="1159"/>
      <c r="C1802" s="1159"/>
      <c r="D1802" s="1159"/>
      <c r="E1802" s="1159"/>
      <c r="F1802" s="1159"/>
      <c r="G1802" s="1160"/>
    </row>
    <row r="1803" spans="1:7" x14ac:dyDescent="0.2">
      <c r="A1803" s="6"/>
      <c r="B1803" s="99"/>
      <c r="C1803" s="8"/>
      <c r="D1803" s="9"/>
      <c r="E1803" s="99"/>
      <c r="F1803" s="10"/>
      <c r="G1803" s="11" t="s">
        <v>20</v>
      </c>
    </row>
    <row r="1804" spans="1:7" x14ac:dyDescent="0.2">
      <c r="A1804" s="12" t="s">
        <v>1</v>
      </c>
      <c r="B1804" s="13"/>
      <c r="C1804" s="14" t="s">
        <v>496</v>
      </c>
      <c r="D1804" s="13"/>
      <c r="E1804" s="343" t="s">
        <v>4589</v>
      </c>
      <c r="F1804" s="98"/>
      <c r="G1804" s="344" t="s">
        <v>4493</v>
      </c>
    </row>
    <row r="1805" spans="1:7" x14ac:dyDescent="0.2">
      <c r="A1805" s="17" t="s">
        <v>8</v>
      </c>
      <c r="B1805" s="100"/>
      <c r="C1805" s="19"/>
      <c r="D1805" s="4"/>
      <c r="E1805" s="1145"/>
      <c r="F1805" s="1146"/>
      <c r="G1805" s="20"/>
    </row>
    <row r="1806" spans="1:7" x14ac:dyDescent="0.2">
      <c r="A1806" s="21" t="s">
        <v>37</v>
      </c>
      <c r="B1806" s="22"/>
      <c r="C1806" s="22"/>
      <c r="D1806" s="22"/>
      <c r="E1806" s="23" t="s">
        <v>46</v>
      </c>
      <c r="F1806" s="24"/>
      <c r="G1806" s="20" t="s">
        <v>50</v>
      </c>
    </row>
    <row r="1807" spans="1:7" x14ac:dyDescent="0.2">
      <c r="A1807" s="6"/>
      <c r="B1807" s="99"/>
      <c r="C1807" s="8"/>
      <c r="D1807" s="8"/>
      <c r="E1807" s="1147"/>
      <c r="F1807" s="1148"/>
      <c r="G1807" s="25"/>
    </row>
    <row r="1808" spans="1:7" ht="26.25" thickBot="1" x14ac:dyDescent="0.25">
      <c r="A1808" s="210" t="s">
        <v>47</v>
      </c>
      <c r="B1808" s="28" t="s">
        <v>23</v>
      </c>
      <c r="C1808" s="28" t="s">
        <v>34</v>
      </c>
      <c r="D1808" s="110" t="s">
        <v>53</v>
      </c>
      <c r="E1808" s="114" t="s">
        <v>54</v>
      </c>
      <c r="F1808" s="111" t="s">
        <v>55</v>
      </c>
      <c r="G1808" s="112" t="s">
        <v>35</v>
      </c>
    </row>
    <row r="1809" spans="1:11" ht="13.5" thickTop="1" x14ac:dyDescent="0.2">
      <c r="A1809" s="345">
        <v>1</v>
      </c>
      <c r="B1809" s="646"/>
      <c r="C1809" s="656" t="s">
        <v>300</v>
      </c>
      <c r="D1809" s="657" t="s">
        <v>1599</v>
      </c>
      <c r="E1809" s="745">
        <v>2</v>
      </c>
      <c r="F1809" s="671">
        <v>4798</v>
      </c>
      <c r="G1809" s="975">
        <f>F1809*E1809</f>
        <v>9596</v>
      </c>
    </row>
    <row r="1810" spans="1:11" x14ac:dyDescent="0.2">
      <c r="A1810" s="345" t="s">
        <v>8</v>
      </c>
      <c r="B1810" s="101"/>
      <c r="C1810" s="352" t="s">
        <v>8</v>
      </c>
      <c r="D1810" s="351" t="s">
        <v>4491</v>
      </c>
      <c r="E1810" s="388" t="s">
        <v>8</v>
      </c>
      <c r="F1810" s="384" t="s">
        <v>8</v>
      </c>
      <c r="G1810" s="353" t="s">
        <v>8</v>
      </c>
      <c r="J1810" s="2">
        <f>2399*2</f>
        <v>4798</v>
      </c>
    </row>
    <row r="1811" spans="1:11" x14ac:dyDescent="0.2">
      <c r="A1811" s="345"/>
      <c r="B1811" s="101"/>
      <c r="C1811" s="352"/>
      <c r="D1811" s="351" t="s">
        <v>4492</v>
      </c>
      <c r="E1811" s="108"/>
      <c r="F1811" s="128"/>
      <c r="G1811" s="353"/>
    </row>
    <row r="1812" spans="1:11" x14ac:dyDescent="0.2">
      <c r="A1812" s="29"/>
      <c r="B1812" s="101"/>
      <c r="C1812" s="352"/>
      <c r="D1812" s="657"/>
      <c r="E1812" s="108"/>
      <c r="F1812" s="149"/>
      <c r="G1812" s="353"/>
    </row>
    <row r="1813" spans="1:11" x14ac:dyDescent="0.2">
      <c r="A1813" s="29"/>
      <c r="B1813" s="101"/>
      <c r="C1813" s="352"/>
      <c r="D1813" s="340"/>
      <c r="E1813" s="108"/>
      <c r="F1813" s="128"/>
      <c r="G1813" s="353"/>
    </row>
    <row r="1814" spans="1:11" x14ac:dyDescent="0.2">
      <c r="A1814" s="29"/>
      <c r="B1814" s="646"/>
      <c r="C1814" s="656"/>
      <c r="D1814" s="657"/>
      <c r="E1814" s="745"/>
      <c r="F1814" s="659"/>
      <c r="G1814" s="353"/>
    </row>
    <row r="1815" spans="1:11" x14ac:dyDescent="0.2">
      <c r="A1815" s="29"/>
      <c r="B1815" s="646"/>
      <c r="C1815" s="656"/>
      <c r="D1815" s="657"/>
      <c r="E1815" s="745"/>
      <c r="F1815" s="659"/>
      <c r="G1815" s="353"/>
      <c r="I1815" s="2">
        <f>2399/2</f>
        <v>1199.5</v>
      </c>
      <c r="J1815" s="2">
        <f>I1815*2</f>
        <v>2399</v>
      </c>
      <c r="K1815" s="2">
        <f>J1815*2</f>
        <v>4798</v>
      </c>
    </row>
    <row r="1816" spans="1:11" x14ac:dyDescent="0.2">
      <c r="A1816" s="29"/>
      <c r="B1816" s="105"/>
      <c r="C1816" s="352"/>
      <c r="D1816" s="351"/>
      <c r="E1816" s="108"/>
      <c r="F1816" s="128"/>
      <c r="G1816" s="353"/>
    </row>
    <row r="1817" spans="1:11" x14ac:dyDescent="0.2">
      <c r="A1817" s="29"/>
      <c r="B1817" s="105"/>
      <c r="C1817" s="352"/>
      <c r="D1817" s="351"/>
      <c r="E1817" s="108"/>
      <c r="F1817" s="128"/>
      <c r="G1817" s="353"/>
      <c r="I1817" s="351" t="s">
        <v>4402</v>
      </c>
    </row>
    <row r="1818" spans="1:11" x14ac:dyDescent="0.2">
      <c r="A1818" s="29"/>
      <c r="B1818" s="793"/>
      <c r="C1818" s="352"/>
      <c r="D1818" s="657"/>
      <c r="E1818" s="745"/>
      <c r="F1818" s="149"/>
      <c r="G1818" s="353"/>
    </row>
    <row r="1819" spans="1:11" x14ac:dyDescent="0.2">
      <c r="A1819" s="29"/>
      <c r="B1819" s="151"/>
      <c r="C1819" s="352"/>
      <c r="D1819" s="340"/>
      <c r="E1819" s="108"/>
      <c r="F1819" s="149"/>
      <c r="G1819" s="353"/>
    </row>
    <row r="1820" spans="1:11" x14ac:dyDescent="0.2">
      <c r="A1820" s="29"/>
      <c r="B1820" s="151"/>
      <c r="C1820" s="656"/>
      <c r="D1820" s="351"/>
      <c r="E1820" s="108"/>
      <c r="F1820" s="659"/>
      <c r="G1820" s="353"/>
      <c r="I1820" s="411" t="s">
        <v>8</v>
      </c>
    </row>
    <row r="1821" spans="1:11" x14ac:dyDescent="0.2">
      <c r="A1821" s="29"/>
      <c r="B1821" s="101"/>
      <c r="C1821" s="352"/>
      <c r="D1821" s="351"/>
      <c r="E1821" s="108"/>
      <c r="F1821" s="128"/>
      <c r="G1821" s="353"/>
    </row>
    <row r="1822" spans="1:11" x14ac:dyDescent="0.2">
      <c r="A1822" s="29"/>
      <c r="B1822" s="106"/>
      <c r="C1822" s="352"/>
      <c r="D1822" s="351"/>
      <c r="E1822" s="108"/>
      <c r="F1822" s="128"/>
      <c r="G1822" s="353"/>
    </row>
    <row r="1823" spans="1:11" x14ac:dyDescent="0.2">
      <c r="A1823" s="29"/>
      <c r="B1823" s="105"/>
      <c r="C1823" s="352"/>
      <c r="D1823" s="351"/>
      <c r="E1823" s="108"/>
      <c r="F1823" s="149"/>
      <c r="G1823" s="353"/>
    </row>
    <row r="1824" spans="1:11" x14ac:dyDescent="0.2">
      <c r="A1824" s="29"/>
      <c r="B1824" s="107"/>
      <c r="C1824" s="352"/>
      <c r="D1824" s="351"/>
      <c r="E1824" s="108"/>
      <c r="F1824" s="384"/>
      <c r="G1824" s="353"/>
    </row>
    <row r="1825" spans="1:7" x14ac:dyDescent="0.2">
      <c r="A1825" s="29"/>
      <c r="B1825" s="101"/>
      <c r="C1825" s="352"/>
      <c r="D1825" s="351"/>
      <c r="E1825" s="108"/>
      <c r="F1825" s="128"/>
      <c r="G1825" s="35"/>
    </row>
    <row r="1826" spans="1:7" x14ac:dyDescent="0.2">
      <c r="A1826" s="29"/>
      <c r="B1826" s="101"/>
      <c r="C1826" s="352"/>
      <c r="D1826" s="351"/>
      <c r="E1826" s="108"/>
      <c r="F1826" s="149"/>
      <c r="G1826" s="35"/>
    </row>
    <row r="1827" spans="1:7" x14ac:dyDescent="0.2">
      <c r="A1827" s="29"/>
      <c r="B1827" s="106"/>
      <c r="C1827" s="352"/>
      <c r="D1827" s="351"/>
      <c r="E1827" s="108"/>
      <c r="F1827" s="128"/>
      <c r="G1827" s="35"/>
    </row>
    <row r="1828" spans="1:7" x14ac:dyDescent="0.2">
      <c r="A1828" s="29"/>
      <c r="B1828" s="105"/>
      <c r="C1828" s="352"/>
      <c r="D1828" s="351"/>
      <c r="E1828" s="108"/>
      <c r="F1828" s="128"/>
      <c r="G1828" s="35"/>
    </row>
    <row r="1829" spans="1:7" x14ac:dyDescent="0.2">
      <c r="A1829" s="29"/>
      <c r="B1829" s="105"/>
      <c r="C1829" s="352"/>
      <c r="D1829" s="351"/>
      <c r="E1829" s="108"/>
      <c r="F1829" s="149"/>
      <c r="G1829" s="35"/>
    </row>
    <row r="1830" spans="1:7" x14ac:dyDescent="0.2">
      <c r="A1830" s="29"/>
      <c r="B1830" s="101"/>
      <c r="C1830" s="352"/>
      <c r="D1830" s="351"/>
      <c r="E1830" s="104"/>
      <c r="F1830" s="149"/>
      <c r="G1830" s="353"/>
    </row>
    <row r="1831" spans="1:7" x14ac:dyDescent="0.2">
      <c r="A1831" s="29"/>
      <c r="B1831" s="101"/>
      <c r="C1831" s="352"/>
      <c r="D1831" s="351"/>
      <c r="E1831" s="108"/>
      <c r="F1831" s="128"/>
      <c r="G1831" s="35"/>
    </row>
    <row r="1832" spans="1:7" x14ac:dyDescent="0.2">
      <c r="A1832" s="29"/>
      <c r="B1832" s="101"/>
      <c r="C1832" s="352"/>
      <c r="D1832" s="351"/>
      <c r="E1832" s="108"/>
      <c r="F1832" s="149"/>
      <c r="G1832" s="35"/>
    </row>
    <row r="1833" spans="1:7" x14ac:dyDescent="0.2">
      <c r="A1833" s="29"/>
      <c r="B1833" s="101"/>
      <c r="C1833" s="352"/>
      <c r="D1833" s="351"/>
      <c r="E1833" s="108"/>
      <c r="F1833" s="128"/>
      <c r="G1833" s="35"/>
    </row>
    <row r="1834" spans="1:7" x14ac:dyDescent="0.2">
      <c r="A1834" s="29"/>
      <c r="B1834" s="101"/>
      <c r="C1834" s="352"/>
      <c r="D1834" s="351"/>
      <c r="E1834" s="108"/>
      <c r="F1834" s="149"/>
      <c r="G1834" s="35"/>
    </row>
    <row r="1835" spans="1:7" x14ac:dyDescent="0.2">
      <c r="A1835" s="29"/>
      <c r="B1835" s="101"/>
      <c r="C1835" s="41"/>
      <c r="D1835" s="364"/>
      <c r="E1835" s="108"/>
      <c r="F1835" s="128"/>
      <c r="G1835" s="353"/>
    </row>
    <row r="1836" spans="1:7" x14ac:dyDescent="0.2">
      <c r="A1836" s="29"/>
      <c r="B1836" s="101"/>
      <c r="C1836" s="352"/>
      <c r="D1836" s="351"/>
      <c r="E1836" s="108"/>
      <c r="F1836" s="149"/>
      <c r="G1836" s="35"/>
    </row>
    <row r="1837" spans="1:7" x14ac:dyDescent="0.2">
      <c r="A1837" s="29"/>
      <c r="B1837" s="101"/>
      <c r="C1837" s="352"/>
      <c r="D1837" s="340" t="s">
        <v>150</v>
      </c>
      <c r="E1837" s="108"/>
      <c r="F1837" s="128"/>
      <c r="G1837" s="353"/>
    </row>
    <row r="1838" spans="1:7" x14ac:dyDescent="0.2">
      <c r="A1838" s="29"/>
      <c r="B1838" s="101"/>
      <c r="C1838" s="352"/>
      <c r="D1838" s="351"/>
      <c r="E1838" s="108"/>
      <c r="F1838" s="128"/>
      <c r="G1838" s="35"/>
    </row>
    <row r="1839" spans="1:7" x14ac:dyDescent="0.2">
      <c r="A1839" s="29"/>
      <c r="B1839" s="101"/>
      <c r="C1839" s="352"/>
      <c r="D1839" s="351" t="s">
        <v>150</v>
      </c>
      <c r="E1839" s="108"/>
      <c r="F1839" s="149"/>
      <c r="G1839" s="35"/>
    </row>
    <row r="1840" spans="1:7" x14ac:dyDescent="0.2">
      <c r="A1840" s="29"/>
      <c r="B1840" s="101"/>
      <c r="C1840" s="31"/>
      <c r="D1840" s="400"/>
      <c r="E1840" s="131"/>
      <c r="F1840" s="117"/>
      <c r="G1840" s="35"/>
    </row>
    <row r="1841" spans="1:11" x14ac:dyDescent="0.2">
      <c r="A1841" s="29"/>
      <c r="B1841" s="101"/>
      <c r="C1841" s="41"/>
      <c r="D1841" s="406"/>
      <c r="E1841" s="108"/>
      <c r="F1841" s="149"/>
      <c r="G1841" s="35"/>
    </row>
    <row r="1842" spans="1:11" x14ac:dyDescent="0.2">
      <c r="A1842" s="29"/>
      <c r="B1842" s="101"/>
      <c r="C1842" s="41"/>
      <c r="D1842" s="364"/>
      <c r="E1842" s="108"/>
      <c r="F1842" s="149"/>
      <c r="G1842" s="35"/>
    </row>
    <row r="1843" spans="1:11" ht="13.5" thickBot="1" x14ac:dyDescent="0.25">
      <c r="A1843" s="45"/>
      <c r="B1843" s="132"/>
      <c r="C1843" s="115"/>
      <c r="D1843" s="409" t="s">
        <v>2685</v>
      </c>
      <c r="E1843" s="132"/>
      <c r="F1843" s="49" t="s">
        <v>15</v>
      </c>
      <c r="G1843" s="50">
        <f>SUM(G1809:G1842)</f>
        <v>9596</v>
      </c>
    </row>
    <row r="1844" spans="1:11" ht="13.5" thickTop="1" x14ac:dyDescent="0.2">
      <c r="A1844" s="1149" t="s">
        <v>4683</v>
      </c>
      <c r="B1844" s="1186"/>
      <c r="C1844" s="1186"/>
      <c r="D1844" s="1186"/>
      <c r="E1844" s="1186"/>
      <c r="F1844" s="1186"/>
      <c r="G1844" s="1187"/>
    </row>
    <row r="1845" spans="1:11" ht="13.5" thickBot="1" x14ac:dyDescent="0.25">
      <c r="A1845" s="423"/>
      <c r="B1845" s="580"/>
      <c r="C1845" s="1285" t="s">
        <v>4682</v>
      </c>
      <c r="D1845" s="1285"/>
      <c r="E1845" s="1285"/>
      <c r="F1845" s="1285"/>
      <c r="G1845" s="1286"/>
      <c r="I1845" s="2">
        <v>50</v>
      </c>
      <c r="J1845" s="2">
        <f>2900*2</f>
        <v>5800</v>
      </c>
      <c r="K1845" s="2">
        <f>J1845*I1845</f>
        <v>290000</v>
      </c>
    </row>
    <row r="1846" spans="1:11" ht="13.5" thickTop="1" x14ac:dyDescent="0.2">
      <c r="A1846" s="1130"/>
      <c r="B1846" s="1131"/>
      <c r="C1846" s="1131"/>
      <c r="D1846" s="57" t="s">
        <v>11</v>
      </c>
      <c r="E1846" s="1132" t="s">
        <v>12</v>
      </c>
      <c r="F1846" s="1132"/>
      <c r="G1846" s="1133"/>
    </row>
    <row r="1847" spans="1:11" x14ac:dyDescent="0.2">
      <c r="A1847" s="1161" t="s">
        <v>8</v>
      </c>
      <c r="B1847" s="1135"/>
      <c r="C1847" s="1135"/>
      <c r="D1847" s="39"/>
      <c r="E1847" s="1136"/>
      <c r="F1847" s="1137"/>
      <c r="G1847" s="1138"/>
    </row>
    <row r="1848" spans="1:11" x14ac:dyDescent="0.2">
      <c r="A1848" s="1134" t="s">
        <v>38</v>
      </c>
      <c r="B1848" s="1135"/>
      <c r="C1848" s="1135"/>
      <c r="D1848" s="58" t="s">
        <v>493</v>
      </c>
      <c r="E1848" s="1139" t="s">
        <v>142</v>
      </c>
      <c r="F1848" s="1139"/>
      <c r="G1848" s="1140"/>
    </row>
    <row r="1849" spans="1:11" ht="13.5" thickBot="1" x14ac:dyDescent="0.25">
      <c r="A1849" s="1141" t="s">
        <v>39</v>
      </c>
      <c r="B1849" s="1142"/>
      <c r="C1849" s="1142"/>
      <c r="D1849" s="356" t="s">
        <v>3396</v>
      </c>
      <c r="E1849" s="1143" t="s">
        <v>0</v>
      </c>
      <c r="F1849" s="1143"/>
      <c r="G1849" s="1144"/>
    </row>
    <row r="1850" spans="1:11" ht="16.5" x14ac:dyDescent="0.25">
      <c r="A1850" s="1152" t="s">
        <v>29</v>
      </c>
      <c r="B1850" s="1153"/>
      <c r="C1850" s="1153"/>
      <c r="D1850" s="1153"/>
      <c r="E1850" s="1153"/>
      <c r="F1850" s="1153"/>
      <c r="G1850" s="1154"/>
    </row>
    <row r="1851" spans="1:11" x14ac:dyDescent="0.2">
      <c r="A1851" s="1155" t="s">
        <v>48</v>
      </c>
      <c r="B1851" s="1156"/>
      <c r="C1851" s="1156"/>
      <c r="D1851" s="1156"/>
      <c r="E1851" s="1156"/>
      <c r="F1851" s="1156"/>
      <c r="G1851" s="1157"/>
    </row>
    <row r="1852" spans="1:11" x14ac:dyDescent="0.2">
      <c r="A1852" s="1158" t="s">
        <v>49</v>
      </c>
      <c r="B1852" s="1159"/>
      <c r="C1852" s="1159"/>
      <c r="D1852" s="1159"/>
      <c r="E1852" s="1159"/>
      <c r="F1852" s="1159"/>
      <c r="G1852" s="1160"/>
    </row>
    <row r="1853" spans="1:11" x14ac:dyDescent="0.2">
      <c r="A1853" s="6"/>
      <c r="B1853" s="99"/>
      <c r="C1853" s="8"/>
      <c r="D1853" s="9"/>
      <c r="E1853" s="99"/>
      <c r="F1853" s="10"/>
      <c r="G1853" s="11" t="s">
        <v>20</v>
      </c>
    </row>
    <row r="1854" spans="1:11" x14ac:dyDescent="0.2">
      <c r="A1854" s="12" t="s">
        <v>1</v>
      </c>
      <c r="B1854" s="13"/>
      <c r="C1854" s="14" t="s">
        <v>496</v>
      </c>
      <c r="D1854" s="13"/>
      <c r="E1854" s="343" t="s">
        <v>4428</v>
      </c>
      <c r="F1854" s="98"/>
      <c r="G1854" s="344" t="s">
        <v>4353</v>
      </c>
    </row>
    <row r="1855" spans="1:11" x14ac:dyDescent="0.2">
      <c r="A1855" s="17" t="s">
        <v>8</v>
      </c>
      <c r="B1855" s="100"/>
      <c r="C1855" s="19"/>
      <c r="D1855" s="4"/>
      <c r="E1855" s="1145"/>
      <c r="F1855" s="1146"/>
      <c r="G1855" s="20"/>
    </row>
    <row r="1856" spans="1:11" x14ac:dyDescent="0.2">
      <c r="A1856" s="21" t="s">
        <v>37</v>
      </c>
      <c r="B1856" s="22"/>
      <c r="C1856" s="22"/>
      <c r="D1856" s="22"/>
      <c r="E1856" s="23" t="s">
        <v>46</v>
      </c>
      <c r="F1856" s="24"/>
      <c r="G1856" s="20" t="s">
        <v>50</v>
      </c>
    </row>
    <row r="1857" spans="1:7" x14ac:dyDescent="0.2">
      <c r="A1857" s="6"/>
      <c r="B1857" s="99"/>
      <c r="C1857" s="8"/>
      <c r="D1857" s="8"/>
      <c r="E1857" s="1147"/>
      <c r="F1857" s="1148"/>
      <c r="G1857" s="25"/>
    </row>
    <row r="1858" spans="1:7" ht="26.25" thickBot="1" x14ac:dyDescent="0.25">
      <c r="A1858" s="210" t="s">
        <v>47</v>
      </c>
      <c r="B1858" s="28" t="s">
        <v>23</v>
      </c>
      <c r="C1858" s="28" t="s">
        <v>34</v>
      </c>
      <c r="D1858" s="110" t="s">
        <v>53</v>
      </c>
      <c r="E1858" s="114" t="s">
        <v>54</v>
      </c>
      <c r="F1858" s="111" t="s">
        <v>55</v>
      </c>
      <c r="G1858" s="112" t="s">
        <v>35</v>
      </c>
    </row>
    <row r="1859" spans="1:7" ht="13.5" thickTop="1" x14ac:dyDescent="0.2">
      <c r="A1859" s="345"/>
      <c r="B1859" s="646"/>
      <c r="C1859" s="656"/>
      <c r="D1859" s="657" t="s">
        <v>433</v>
      </c>
      <c r="E1859" s="745"/>
      <c r="F1859" s="671"/>
      <c r="G1859" s="975" t="s">
        <v>8</v>
      </c>
    </row>
    <row r="1860" spans="1:7" x14ac:dyDescent="0.2">
      <c r="A1860" s="345">
        <v>1</v>
      </c>
      <c r="B1860" s="101"/>
      <c r="C1860" s="352" t="s">
        <v>300</v>
      </c>
      <c r="D1860" s="351" t="s">
        <v>841</v>
      </c>
      <c r="E1860" s="388">
        <v>40</v>
      </c>
      <c r="F1860" s="384">
        <v>250</v>
      </c>
      <c r="G1860" s="975">
        <f t="shared" ref="G1860:G1868" si="33">F1860*E1860</f>
        <v>10000</v>
      </c>
    </row>
    <row r="1861" spans="1:7" x14ac:dyDescent="0.2">
      <c r="A1861" s="345">
        <v>2</v>
      </c>
      <c r="B1861" s="101"/>
      <c r="C1861" s="352" t="s">
        <v>300</v>
      </c>
      <c r="D1861" s="351" t="s">
        <v>402</v>
      </c>
      <c r="E1861" s="108">
        <v>40</v>
      </c>
      <c r="F1861" s="128">
        <v>350</v>
      </c>
      <c r="G1861" s="975">
        <f t="shared" si="33"/>
        <v>14000</v>
      </c>
    </row>
    <row r="1862" spans="1:7" x14ac:dyDescent="0.2">
      <c r="A1862" s="29">
        <v>3</v>
      </c>
      <c r="B1862" s="101"/>
      <c r="C1862" s="352" t="s">
        <v>300</v>
      </c>
      <c r="D1862" s="657" t="s">
        <v>845</v>
      </c>
      <c r="E1862" s="108">
        <v>40</v>
      </c>
      <c r="F1862" s="149">
        <v>250</v>
      </c>
      <c r="G1862" s="975">
        <f t="shared" si="33"/>
        <v>10000</v>
      </c>
    </row>
    <row r="1863" spans="1:7" x14ac:dyDescent="0.2">
      <c r="A1863" s="29">
        <v>4</v>
      </c>
      <c r="B1863" s="101"/>
      <c r="C1863" s="352" t="s">
        <v>300</v>
      </c>
      <c r="D1863" s="351" t="s">
        <v>4403</v>
      </c>
      <c r="E1863" s="108">
        <v>2</v>
      </c>
      <c r="F1863" s="128">
        <v>350</v>
      </c>
      <c r="G1863" s="975">
        <f t="shared" si="33"/>
        <v>700</v>
      </c>
    </row>
    <row r="1864" spans="1:7" x14ac:dyDescent="0.2">
      <c r="A1864" s="29"/>
      <c r="B1864" s="646"/>
      <c r="C1864" s="352" t="s">
        <v>8</v>
      </c>
      <c r="D1864" s="657" t="s">
        <v>435</v>
      </c>
      <c r="E1864" s="745"/>
      <c r="F1864" s="659"/>
      <c r="G1864" s="975" t="s">
        <v>8</v>
      </c>
    </row>
    <row r="1865" spans="1:7" x14ac:dyDescent="0.2">
      <c r="A1865" s="29">
        <v>5</v>
      </c>
      <c r="B1865" s="646"/>
      <c r="C1865" s="352" t="s">
        <v>300</v>
      </c>
      <c r="D1865" s="657" t="s">
        <v>881</v>
      </c>
      <c r="E1865" s="745">
        <v>40</v>
      </c>
      <c r="F1865" s="659">
        <v>250</v>
      </c>
      <c r="G1865" s="975">
        <f t="shared" si="33"/>
        <v>10000</v>
      </c>
    </row>
    <row r="1866" spans="1:7" x14ac:dyDescent="0.2">
      <c r="A1866" s="29">
        <v>6</v>
      </c>
      <c r="B1866" s="105"/>
      <c r="C1866" s="352" t="s">
        <v>300</v>
      </c>
      <c r="D1866" s="351" t="s">
        <v>402</v>
      </c>
      <c r="E1866" s="108">
        <v>40</v>
      </c>
      <c r="F1866" s="128">
        <v>350</v>
      </c>
      <c r="G1866" s="975">
        <f t="shared" si="33"/>
        <v>14000</v>
      </c>
    </row>
    <row r="1867" spans="1:7" x14ac:dyDescent="0.2">
      <c r="A1867" s="29">
        <v>7</v>
      </c>
      <c r="B1867" s="105"/>
      <c r="C1867" s="352" t="s">
        <v>300</v>
      </c>
      <c r="D1867" s="351" t="s">
        <v>845</v>
      </c>
      <c r="E1867" s="108">
        <v>40</v>
      </c>
      <c r="F1867" s="128">
        <v>250</v>
      </c>
      <c r="G1867" s="975">
        <f t="shared" si="33"/>
        <v>10000</v>
      </c>
    </row>
    <row r="1868" spans="1:7" x14ac:dyDescent="0.2">
      <c r="A1868" s="29">
        <v>8</v>
      </c>
      <c r="B1868" s="793"/>
      <c r="C1868" s="352" t="s">
        <v>300</v>
      </c>
      <c r="D1868" s="657" t="s">
        <v>4403</v>
      </c>
      <c r="E1868" s="745">
        <v>2</v>
      </c>
      <c r="F1868" s="149">
        <v>350</v>
      </c>
      <c r="G1868" s="975">
        <f t="shared" si="33"/>
        <v>700</v>
      </c>
    </row>
    <row r="1869" spans="1:7" x14ac:dyDescent="0.2">
      <c r="A1869" s="29"/>
      <c r="B1869" s="151"/>
      <c r="C1869" s="352"/>
      <c r="D1869" s="351"/>
      <c r="E1869" s="108"/>
      <c r="F1869" s="149"/>
      <c r="G1869" s="353"/>
    </row>
    <row r="1870" spans="1:7" x14ac:dyDescent="0.2">
      <c r="A1870" s="29"/>
      <c r="B1870" s="151"/>
      <c r="C1870" s="656"/>
      <c r="D1870" s="351"/>
      <c r="E1870" s="108"/>
      <c r="F1870" s="659"/>
      <c r="G1870" s="353"/>
    </row>
    <row r="1871" spans="1:7" x14ac:dyDescent="0.2">
      <c r="A1871" s="29"/>
      <c r="B1871" s="101"/>
      <c r="C1871" s="352"/>
      <c r="D1871" s="351"/>
      <c r="E1871" s="108"/>
      <c r="F1871" s="128"/>
      <c r="G1871" s="353"/>
    </row>
    <row r="1872" spans="1:7" x14ac:dyDescent="0.2">
      <c r="A1872" s="29"/>
      <c r="B1872" s="106"/>
      <c r="C1872" s="352"/>
      <c r="D1872" s="351"/>
      <c r="E1872" s="108"/>
      <c r="F1872" s="128"/>
      <c r="G1872" s="353"/>
    </row>
    <row r="1873" spans="1:7" x14ac:dyDescent="0.2">
      <c r="A1873" s="29"/>
      <c r="B1873" s="105"/>
      <c r="C1873" s="352"/>
      <c r="D1873" s="351"/>
      <c r="E1873" s="108"/>
      <c r="F1873" s="149"/>
      <c r="G1873" s="353"/>
    </row>
    <row r="1874" spans="1:7" x14ac:dyDescent="0.2">
      <c r="A1874" s="29"/>
      <c r="B1874" s="107"/>
      <c r="C1874" s="352"/>
      <c r="D1874" s="351"/>
      <c r="E1874" s="108"/>
      <c r="F1874" s="384"/>
      <c r="G1874" s="353"/>
    </row>
    <row r="1875" spans="1:7" x14ac:dyDescent="0.2">
      <c r="A1875" s="29"/>
      <c r="B1875" s="101"/>
      <c r="C1875" s="352"/>
      <c r="D1875" s="351"/>
      <c r="E1875" s="108"/>
      <c r="F1875" s="128"/>
      <c r="G1875" s="35"/>
    </row>
    <row r="1876" spans="1:7" x14ac:dyDescent="0.2">
      <c r="A1876" s="29"/>
      <c r="B1876" s="101"/>
      <c r="C1876" s="352"/>
      <c r="D1876" s="351"/>
      <c r="E1876" s="108"/>
      <c r="F1876" s="149"/>
      <c r="G1876" s="35"/>
    </row>
    <row r="1877" spans="1:7" x14ac:dyDescent="0.2">
      <c r="A1877" s="29"/>
      <c r="B1877" s="106"/>
      <c r="C1877" s="352"/>
      <c r="D1877" s="351"/>
      <c r="E1877" s="108"/>
      <c r="F1877" s="128"/>
      <c r="G1877" s="35"/>
    </row>
    <row r="1878" spans="1:7" x14ac:dyDescent="0.2">
      <c r="A1878" s="29"/>
      <c r="B1878" s="105"/>
      <c r="C1878" s="352"/>
      <c r="D1878" s="351"/>
      <c r="E1878" s="108"/>
      <c r="F1878" s="128"/>
      <c r="G1878" s="35"/>
    </row>
    <row r="1879" spans="1:7" x14ac:dyDescent="0.2">
      <c r="A1879" s="29"/>
      <c r="B1879" s="105"/>
      <c r="C1879" s="352"/>
      <c r="D1879" s="351"/>
      <c r="E1879" s="108"/>
      <c r="F1879" s="149"/>
      <c r="G1879" s="35"/>
    </row>
    <row r="1880" spans="1:7" x14ac:dyDescent="0.2">
      <c r="A1880" s="29"/>
      <c r="B1880" s="101"/>
      <c r="C1880" s="352"/>
      <c r="D1880" s="351"/>
      <c r="E1880" s="104"/>
      <c r="F1880" s="149"/>
      <c r="G1880" s="353"/>
    </row>
    <row r="1881" spans="1:7" x14ac:dyDescent="0.2">
      <c r="A1881" s="29"/>
      <c r="B1881" s="101"/>
      <c r="C1881" s="352"/>
      <c r="D1881" s="351"/>
      <c r="E1881" s="108"/>
      <c r="F1881" s="128"/>
      <c r="G1881" s="35"/>
    </row>
    <row r="1882" spans="1:7" x14ac:dyDescent="0.2">
      <c r="A1882" s="29"/>
      <c r="B1882" s="101"/>
      <c r="C1882" s="352"/>
      <c r="D1882" s="351"/>
      <c r="E1882" s="108"/>
      <c r="F1882" s="149"/>
      <c r="G1882" s="35"/>
    </row>
    <row r="1883" spans="1:7" x14ac:dyDescent="0.2">
      <c r="A1883" s="29"/>
      <c r="B1883" s="101"/>
      <c r="C1883" s="352"/>
      <c r="D1883" s="351"/>
      <c r="E1883" s="108"/>
      <c r="F1883" s="128"/>
      <c r="G1883" s="35"/>
    </row>
    <row r="1884" spans="1:7" x14ac:dyDescent="0.2">
      <c r="A1884" s="29"/>
      <c r="B1884" s="101"/>
      <c r="C1884" s="352"/>
      <c r="D1884" s="351"/>
      <c r="E1884" s="108"/>
      <c r="F1884" s="149"/>
      <c r="G1884" s="35"/>
    </row>
    <row r="1885" spans="1:7" x14ac:dyDescent="0.2">
      <c r="A1885" s="29"/>
      <c r="B1885" s="101"/>
      <c r="C1885" s="41"/>
      <c r="D1885" s="364"/>
      <c r="E1885" s="108"/>
      <c r="F1885" s="128"/>
      <c r="G1885" s="353"/>
    </row>
    <row r="1886" spans="1:7" x14ac:dyDescent="0.2">
      <c r="A1886" s="29"/>
      <c r="B1886" s="101"/>
      <c r="C1886" s="352"/>
      <c r="D1886" s="351"/>
      <c r="E1886" s="108"/>
      <c r="F1886" s="149"/>
      <c r="G1886" s="35"/>
    </row>
    <row r="1887" spans="1:7" x14ac:dyDescent="0.2">
      <c r="A1887" s="29"/>
      <c r="B1887" s="101"/>
      <c r="C1887" s="352"/>
      <c r="D1887" s="351" t="s">
        <v>150</v>
      </c>
      <c r="E1887" s="108"/>
      <c r="F1887" s="128"/>
      <c r="G1887" s="353"/>
    </row>
    <row r="1888" spans="1:7" x14ac:dyDescent="0.2">
      <c r="A1888" s="29"/>
      <c r="B1888" s="101"/>
      <c r="C1888" s="352"/>
      <c r="D1888" s="351"/>
      <c r="E1888" s="108"/>
      <c r="F1888" s="128"/>
      <c r="G1888" s="35"/>
    </row>
    <row r="1889" spans="1:7" x14ac:dyDescent="0.2">
      <c r="A1889" s="29"/>
      <c r="B1889" s="101"/>
      <c r="C1889" s="352"/>
      <c r="D1889" s="351" t="s">
        <v>150</v>
      </c>
      <c r="E1889" s="108"/>
      <c r="F1889" s="149"/>
      <c r="G1889" s="35"/>
    </row>
    <row r="1890" spans="1:7" x14ac:dyDescent="0.2">
      <c r="A1890" s="29"/>
      <c r="B1890" s="101"/>
      <c r="C1890" s="31"/>
      <c r="D1890" s="400"/>
      <c r="E1890" s="131"/>
      <c r="F1890" s="117"/>
      <c r="G1890" s="35"/>
    </row>
    <row r="1891" spans="1:7" x14ac:dyDescent="0.2">
      <c r="A1891" s="29"/>
      <c r="B1891" s="101"/>
      <c r="C1891" s="41"/>
      <c r="D1891" s="406"/>
      <c r="E1891" s="108"/>
      <c r="F1891" s="149"/>
      <c r="G1891" s="35"/>
    </row>
    <row r="1892" spans="1:7" x14ac:dyDescent="0.2">
      <c r="A1892" s="29"/>
      <c r="B1892" s="101"/>
      <c r="C1892" s="41"/>
      <c r="D1892" s="364"/>
      <c r="E1892" s="108"/>
      <c r="F1892" s="149"/>
      <c r="G1892" s="35"/>
    </row>
    <row r="1893" spans="1:7" ht="13.5" thickBot="1" x14ac:dyDescent="0.25">
      <c r="A1893" s="45"/>
      <c r="B1893" s="132"/>
      <c r="C1893" s="115"/>
      <c r="D1893" s="409" t="s">
        <v>2685</v>
      </c>
      <c r="E1893" s="132"/>
      <c r="F1893" s="49" t="s">
        <v>15</v>
      </c>
      <c r="G1893" s="50">
        <f>SUM(G1859:G1892)</f>
        <v>69400</v>
      </c>
    </row>
    <row r="1894" spans="1:7" ht="13.5" thickTop="1" x14ac:dyDescent="0.2">
      <c r="A1894" s="1149" t="s">
        <v>4608</v>
      </c>
      <c r="B1894" s="1186"/>
      <c r="C1894" s="1186"/>
      <c r="D1894" s="1186"/>
      <c r="E1894" s="1186"/>
      <c r="F1894" s="1186"/>
      <c r="G1894" s="1187"/>
    </row>
    <row r="1895" spans="1:7" ht="13.5" thickBot="1" x14ac:dyDescent="0.25">
      <c r="A1895" s="423"/>
      <c r="B1895" s="580"/>
      <c r="C1895" s="1285" t="s">
        <v>4404</v>
      </c>
      <c r="D1895" s="1285"/>
      <c r="E1895" s="1285"/>
      <c r="F1895" s="1285"/>
      <c r="G1895" s="1286"/>
    </row>
    <row r="1896" spans="1:7" ht="13.5" thickTop="1" x14ac:dyDescent="0.2">
      <c r="A1896" s="1130"/>
      <c r="B1896" s="1131"/>
      <c r="C1896" s="1131"/>
      <c r="D1896" s="57" t="s">
        <v>11</v>
      </c>
      <c r="E1896" s="1132" t="s">
        <v>12</v>
      </c>
      <c r="F1896" s="1132"/>
      <c r="G1896" s="1133"/>
    </row>
    <row r="1897" spans="1:7" x14ac:dyDescent="0.2">
      <c r="A1897" s="1161" t="s">
        <v>8</v>
      </c>
      <c r="B1897" s="1135"/>
      <c r="C1897" s="1135"/>
      <c r="D1897" s="39"/>
      <c r="E1897" s="1136"/>
      <c r="F1897" s="1137"/>
      <c r="G1897" s="1138"/>
    </row>
    <row r="1898" spans="1:7" x14ac:dyDescent="0.2">
      <c r="A1898" s="1134" t="s">
        <v>38</v>
      </c>
      <c r="B1898" s="1135"/>
      <c r="C1898" s="1135"/>
      <c r="D1898" s="58" t="s">
        <v>493</v>
      </c>
      <c r="E1898" s="1139" t="s">
        <v>142</v>
      </c>
      <c r="F1898" s="1139"/>
      <c r="G1898" s="1140"/>
    </row>
    <row r="1899" spans="1:7" ht="13.5" thickBot="1" x14ac:dyDescent="0.25">
      <c r="A1899" s="1141" t="s">
        <v>39</v>
      </c>
      <c r="B1899" s="1142"/>
      <c r="C1899" s="1142"/>
      <c r="D1899" s="356" t="s">
        <v>3396</v>
      </c>
      <c r="E1899" s="1143" t="s">
        <v>0</v>
      </c>
      <c r="F1899" s="1143"/>
      <c r="G1899" s="1144"/>
    </row>
    <row r="1900" spans="1:7" ht="16.5" x14ac:dyDescent="0.25">
      <c r="A1900" s="1152" t="s">
        <v>29</v>
      </c>
      <c r="B1900" s="1153"/>
      <c r="C1900" s="1153"/>
      <c r="D1900" s="1153"/>
      <c r="E1900" s="1153"/>
      <c r="F1900" s="1153"/>
      <c r="G1900" s="1154"/>
    </row>
    <row r="1901" spans="1:7" x14ac:dyDescent="0.2">
      <c r="A1901" s="1155" t="s">
        <v>48</v>
      </c>
      <c r="B1901" s="1156"/>
      <c r="C1901" s="1156"/>
      <c r="D1901" s="1156"/>
      <c r="E1901" s="1156"/>
      <c r="F1901" s="1156"/>
      <c r="G1901" s="1157"/>
    </row>
    <row r="1902" spans="1:7" x14ac:dyDescent="0.2">
      <c r="A1902" s="1158" t="s">
        <v>49</v>
      </c>
      <c r="B1902" s="1159"/>
      <c r="C1902" s="1159"/>
      <c r="D1902" s="1159"/>
      <c r="E1902" s="1159"/>
      <c r="F1902" s="1159"/>
      <c r="G1902" s="1160"/>
    </row>
    <row r="1903" spans="1:7" x14ac:dyDescent="0.2">
      <c r="A1903" s="6"/>
      <c r="B1903" s="99"/>
      <c r="C1903" s="8"/>
      <c r="D1903" s="9"/>
      <c r="E1903" s="99"/>
      <c r="F1903" s="10"/>
      <c r="G1903" s="11" t="s">
        <v>20</v>
      </c>
    </row>
    <row r="1904" spans="1:7" x14ac:dyDescent="0.2">
      <c r="A1904" s="12" t="s">
        <v>1</v>
      </c>
      <c r="B1904" s="13"/>
      <c r="C1904" s="14" t="s">
        <v>496</v>
      </c>
      <c r="D1904" s="13"/>
      <c r="E1904" s="343" t="s">
        <v>4590</v>
      </c>
      <c r="F1904" s="98"/>
      <c r="G1904" s="344" t="s">
        <v>4493</v>
      </c>
    </row>
    <row r="1905" spans="1:7" x14ac:dyDescent="0.2">
      <c r="A1905" s="17" t="s">
        <v>8</v>
      </c>
      <c r="B1905" s="100"/>
      <c r="C1905" s="19"/>
      <c r="D1905" s="4"/>
      <c r="E1905" s="1145"/>
      <c r="F1905" s="1146"/>
      <c r="G1905" s="20"/>
    </row>
    <row r="1906" spans="1:7" x14ac:dyDescent="0.2">
      <c r="A1906" s="21" t="s">
        <v>37</v>
      </c>
      <c r="B1906" s="22"/>
      <c r="C1906" s="22"/>
      <c r="D1906" s="22"/>
      <c r="E1906" s="23" t="s">
        <v>46</v>
      </c>
      <c r="F1906" s="24"/>
      <c r="G1906" s="20" t="s">
        <v>50</v>
      </c>
    </row>
    <row r="1907" spans="1:7" x14ac:dyDescent="0.2">
      <c r="A1907" s="6"/>
      <c r="B1907" s="99"/>
      <c r="C1907" s="8"/>
      <c r="D1907" s="8"/>
      <c r="E1907" s="1147"/>
      <c r="F1907" s="1148"/>
      <c r="G1907" s="25"/>
    </row>
    <row r="1908" spans="1:7" ht="26.25" thickBot="1" x14ac:dyDescent="0.25">
      <c r="A1908" s="210" t="s">
        <v>47</v>
      </c>
      <c r="B1908" s="28" t="s">
        <v>23</v>
      </c>
      <c r="C1908" s="28" t="s">
        <v>34</v>
      </c>
      <c r="D1908" s="110" t="s">
        <v>53</v>
      </c>
      <c r="E1908" s="114" t="s">
        <v>54</v>
      </c>
      <c r="F1908" s="111" t="s">
        <v>55</v>
      </c>
      <c r="G1908" s="112" t="s">
        <v>35</v>
      </c>
    </row>
    <row r="1909" spans="1:7" ht="13.5" thickTop="1" x14ac:dyDescent="0.2">
      <c r="A1909" s="345">
        <v>1</v>
      </c>
      <c r="B1909" s="646"/>
      <c r="C1909" s="656" t="s">
        <v>300</v>
      </c>
      <c r="D1909" s="657" t="s">
        <v>1599</v>
      </c>
      <c r="E1909" s="745">
        <v>2</v>
      </c>
      <c r="F1909" s="671">
        <v>4798</v>
      </c>
      <c r="G1909" s="975">
        <f>F1909*E1909</f>
        <v>9596</v>
      </c>
    </row>
    <row r="1910" spans="1:7" x14ac:dyDescent="0.2">
      <c r="A1910" s="345" t="s">
        <v>8</v>
      </c>
      <c r="B1910" s="101"/>
      <c r="C1910" s="352" t="s">
        <v>8</v>
      </c>
      <c r="D1910" s="351" t="s">
        <v>4491</v>
      </c>
      <c r="E1910" s="388" t="s">
        <v>8</v>
      </c>
      <c r="F1910" s="384" t="s">
        <v>8</v>
      </c>
      <c r="G1910" s="353" t="s">
        <v>8</v>
      </c>
    </row>
    <row r="1911" spans="1:7" x14ac:dyDescent="0.2">
      <c r="A1911" s="345"/>
      <c r="B1911" s="101"/>
      <c r="C1911" s="352"/>
      <c r="D1911" s="351" t="s">
        <v>4492</v>
      </c>
      <c r="E1911" s="108"/>
      <c r="F1911" s="128"/>
      <c r="G1911" s="353"/>
    </row>
    <row r="1912" spans="1:7" x14ac:dyDescent="0.2">
      <c r="A1912" s="29"/>
      <c r="B1912" s="101"/>
      <c r="C1912" s="352"/>
      <c r="D1912" s="657"/>
      <c r="E1912" s="108"/>
      <c r="F1912" s="149"/>
      <c r="G1912" s="353"/>
    </row>
    <row r="1913" spans="1:7" x14ac:dyDescent="0.2">
      <c r="A1913" s="29"/>
      <c r="B1913" s="101"/>
      <c r="C1913" s="352"/>
      <c r="D1913" s="340"/>
      <c r="E1913" s="108"/>
      <c r="F1913" s="128"/>
      <c r="G1913" s="353"/>
    </row>
    <row r="1914" spans="1:7" x14ac:dyDescent="0.2">
      <c r="A1914" s="29"/>
      <c r="B1914" s="646"/>
      <c r="C1914" s="656"/>
      <c r="D1914" s="657"/>
      <c r="E1914" s="745"/>
      <c r="F1914" s="659"/>
      <c r="G1914" s="353"/>
    </row>
    <row r="1915" spans="1:7" x14ac:dyDescent="0.2">
      <c r="A1915" s="29"/>
      <c r="B1915" s="646"/>
      <c r="C1915" s="656"/>
      <c r="D1915" s="657"/>
      <c r="E1915" s="745"/>
      <c r="F1915" s="659"/>
      <c r="G1915" s="353"/>
    </row>
    <row r="1916" spans="1:7" x14ac:dyDescent="0.2">
      <c r="A1916" s="29"/>
      <c r="B1916" s="105"/>
      <c r="C1916" s="352"/>
      <c r="D1916" s="351"/>
      <c r="E1916" s="108"/>
      <c r="F1916" s="128"/>
      <c r="G1916" s="353"/>
    </row>
    <row r="1917" spans="1:7" x14ac:dyDescent="0.2">
      <c r="A1917" s="29"/>
      <c r="B1917" s="105"/>
      <c r="C1917" s="352"/>
      <c r="D1917" s="351"/>
      <c r="E1917" s="108"/>
      <c r="F1917" s="128"/>
      <c r="G1917" s="353"/>
    </row>
    <row r="1918" spans="1:7" x14ac:dyDescent="0.2">
      <c r="A1918" s="29"/>
      <c r="B1918" s="793"/>
      <c r="C1918" s="352"/>
      <c r="D1918" s="657"/>
      <c r="E1918" s="745"/>
      <c r="F1918" s="149"/>
      <c r="G1918" s="353"/>
    </row>
    <row r="1919" spans="1:7" x14ac:dyDescent="0.2">
      <c r="A1919" s="29"/>
      <c r="B1919" s="151"/>
      <c r="C1919" s="352"/>
      <c r="D1919" s="340"/>
      <c r="E1919" s="108"/>
      <c r="F1919" s="149"/>
      <c r="G1919" s="353"/>
    </row>
    <row r="1920" spans="1:7" x14ac:dyDescent="0.2">
      <c r="A1920" s="29"/>
      <c r="B1920" s="151"/>
      <c r="C1920" s="656"/>
      <c r="D1920" s="351"/>
      <c r="E1920" s="108"/>
      <c r="F1920" s="659"/>
      <c r="G1920" s="353"/>
    </row>
    <row r="1921" spans="1:7" x14ac:dyDescent="0.2">
      <c r="A1921" s="29"/>
      <c r="B1921" s="101"/>
      <c r="C1921" s="352"/>
      <c r="D1921" s="351"/>
      <c r="E1921" s="108"/>
      <c r="F1921" s="128"/>
      <c r="G1921" s="353"/>
    </row>
    <row r="1922" spans="1:7" x14ac:dyDescent="0.2">
      <c r="A1922" s="29"/>
      <c r="B1922" s="106"/>
      <c r="C1922" s="352"/>
      <c r="D1922" s="351"/>
      <c r="E1922" s="108"/>
      <c r="F1922" s="128"/>
      <c r="G1922" s="353"/>
    </row>
    <row r="1923" spans="1:7" x14ac:dyDescent="0.2">
      <c r="A1923" s="29"/>
      <c r="B1923" s="105"/>
      <c r="C1923" s="352"/>
      <c r="D1923" s="351"/>
      <c r="E1923" s="108"/>
      <c r="F1923" s="149"/>
      <c r="G1923" s="353"/>
    </row>
    <row r="1924" spans="1:7" x14ac:dyDescent="0.2">
      <c r="A1924" s="29"/>
      <c r="B1924" s="107"/>
      <c r="C1924" s="352"/>
      <c r="D1924" s="351"/>
      <c r="E1924" s="108"/>
      <c r="F1924" s="384"/>
      <c r="G1924" s="353"/>
    </row>
    <row r="1925" spans="1:7" x14ac:dyDescent="0.2">
      <c r="A1925" s="29"/>
      <c r="B1925" s="101"/>
      <c r="C1925" s="352"/>
      <c r="D1925" s="351"/>
      <c r="E1925" s="108"/>
      <c r="F1925" s="128"/>
      <c r="G1925" s="35"/>
    </row>
    <row r="1926" spans="1:7" x14ac:dyDescent="0.2">
      <c r="A1926" s="29"/>
      <c r="B1926" s="101"/>
      <c r="C1926" s="352"/>
      <c r="D1926" s="351"/>
      <c r="E1926" s="108"/>
      <c r="F1926" s="149"/>
      <c r="G1926" s="35"/>
    </row>
    <row r="1927" spans="1:7" x14ac:dyDescent="0.2">
      <c r="A1927" s="29"/>
      <c r="B1927" s="106"/>
      <c r="C1927" s="352"/>
      <c r="D1927" s="351"/>
      <c r="E1927" s="108"/>
      <c r="F1927" s="128"/>
      <c r="G1927" s="35"/>
    </row>
    <row r="1928" spans="1:7" x14ac:dyDescent="0.2">
      <c r="A1928" s="29"/>
      <c r="B1928" s="105"/>
      <c r="C1928" s="352"/>
      <c r="D1928" s="351"/>
      <c r="E1928" s="108"/>
      <c r="F1928" s="128"/>
      <c r="G1928" s="35"/>
    </row>
    <row r="1929" spans="1:7" x14ac:dyDescent="0.2">
      <c r="A1929" s="29"/>
      <c r="B1929" s="105"/>
      <c r="C1929" s="352"/>
      <c r="D1929" s="351"/>
      <c r="E1929" s="108"/>
      <c r="F1929" s="149"/>
      <c r="G1929" s="35"/>
    </row>
    <row r="1930" spans="1:7" x14ac:dyDescent="0.2">
      <c r="A1930" s="29"/>
      <c r="B1930" s="101"/>
      <c r="C1930" s="352"/>
      <c r="D1930" s="351"/>
      <c r="E1930" s="104"/>
      <c r="F1930" s="149"/>
      <c r="G1930" s="353"/>
    </row>
    <row r="1931" spans="1:7" x14ac:dyDescent="0.2">
      <c r="A1931" s="29"/>
      <c r="B1931" s="101"/>
      <c r="C1931" s="352"/>
      <c r="D1931" s="351"/>
      <c r="E1931" s="108"/>
      <c r="F1931" s="128"/>
      <c r="G1931" s="35"/>
    </row>
    <row r="1932" spans="1:7" x14ac:dyDescent="0.2">
      <c r="A1932" s="29"/>
      <c r="B1932" s="101"/>
      <c r="C1932" s="352"/>
      <c r="D1932" s="351"/>
      <c r="E1932" s="108"/>
      <c r="F1932" s="149"/>
      <c r="G1932" s="35"/>
    </row>
    <row r="1933" spans="1:7" x14ac:dyDescent="0.2">
      <c r="A1933" s="29"/>
      <c r="B1933" s="101"/>
      <c r="C1933" s="352"/>
      <c r="D1933" s="351"/>
      <c r="E1933" s="108"/>
      <c r="F1933" s="128"/>
      <c r="G1933" s="35"/>
    </row>
    <row r="1934" spans="1:7" x14ac:dyDescent="0.2">
      <c r="A1934" s="29"/>
      <c r="B1934" s="101"/>
      <c r="C1934" s="352"/>
      <c r="D1934" s="351"/>
      <c r="E1934" s="108"/>
      <c r="F1934" s="149"/>
      <c r="G1934" s="35"/>
    </row>
    <row r="1935" spans="1:7" x14ac:dyDescent="0.2">
      <c r="A1935" s="29"/>
      <c r="B1935" s="101"/>
      <c r="C1935" s="41"/>
      <c r="D1935" s="364"/>
      <c r="E1935" s="108"/>
      <c r="F1935" s="128"/>
      <c r="G1935" s="353"/>
    </row>
    <row r="1936" spans="1:7" x14ac:dyDescent="0.2">
      <c r="A1936" s="29"/>
      <c r="B1936" s="101"/>
      <c r="C1936" s="352"/>
      <c r="D1936" s="351"/>
      <c r="E1936" s="108"/>
      <c r="F1936" s="149"/>
      <c r="G1936" s="35"/>
    </row>
    <row r="1937" spans="1:7" x14ac:dyDescent="0.2">
      <c r="A1937" s="29"/>
      <c r="B1937" s="101"/>
      <c r="C1937" s="352"/>
      <c r="D1937" s="340" t="s">
        <v>150</v>
      </c>
      <c r="E1937" s="108"/>
      <c r="F1937" s="128"/>
      <c r="G1937" s="353"/>
    </row>
    <row r="1938" spans="1:7" x14ac:dyDescent="0.2">
      <c r="A1938" s="29"/>
      <c r="B1938" s="101"/>
      <c r="C1938" s="352"/>
      <c r="D1938" s="351"/>
      <c r="E1938" s="108"/>
      <c r="F1938" s="128"/>
      <c r="G1938" s="35"/>
    </row>
    <row r="1939" spans="1:7" x14ac:dyDescent="0.2">
      <c r="A1939" s="29"/>
      <c r="B1939" s="101"/>
      <c r="C1939" s="352"/>
      <c r="D1939" s="351" t="s">
        <v>150</v>
      </c>
      <c r="E1939" s="108"/>
      <c r="F1939" s="149"/>
      <c r="G1939" s="35"/>
    </row>
    <row r="1940" spans="1:7" x14ac:dyDescent="0.2">
      <c r="A1940" s="29"/>
      <c r="B1940" s="101"/>
      <c r="C1940" s="31"/>
      <c r="D1940" s="400"/>
      <c r="E1940" s="131"/>
      <c r="F1940" s="117"/>
      <c r="G1940" s="35"/>
    </row>
    <row r="1941" spans="1:7" x14ac:dyDescent="0.2">
      <c r="A1941" s="29"/>
      <c r="B1941" s="101"/>
      <c r="C1941" s="41"/>
      <c r="D1941" s="406"/>
      <c r="E1941" s="108"/>
      <c r="F1941" s="149"/>
      <c r="G1941" s="35"/>
    </row>
    <row r="1942" spans="1:7" x14ac:dyDescent="0.2">
      <c r="A1942" s="29"/>
      <c r="B1942" s="101"/>
      <c r="C1942" s="41"/>
      <c r="D1942" s="364"/>
      <c r="E1942" s="108"/>
      <c r="F1942" s="149"/>
      <c r="G1942" s="35"/>
    </row>
    <row r="1943" spans="1:7" ht="13.5" thickBot="1" x14ac:dyDescent="0.25">
      <c r="A1943" s="45"/>
      <c r="B1943" s="132"/>
      <c r="C1943" s="115"/>
      <c r="D1943" s="409" t="s">
        <v>2685</v>
      </c>
      <c r="E1943" s="132"/>
      <c r="F1943" s="49" t="s">
        <v>15</v>
      </c>
      <c r="G1943" s="50">
        <f>SUM(G1909:G1942)</f>
        <v>9596</v>
      </c>
    </row>
    <row r="1944" spans="1:7" ht="13.5" thickTop="1" x14ac:dyDescent="0.2">
      <c r="A1944" s="1149" t="s">
        <v>4681</v>
      </c>
      <c r="B1944" s="1186"/>
      <c r="C1944" s="1186"/>
      <c r="D1944" s="1186"/>
      <c r="E1944" s="1186"/>
      <c r="F1944" s="1186"/>
      <c r="G1944" s="1187"/>
    </row>
    <row r="1945" spans="1:7" ht="13.5" thickBot="1" x14ac:dyDescent="0.25">
      <c r="A1945" s="423"/>
      <c r="B1945" s="580"/>
      <c r="C1945" s="1285" t="s">
        <v>4680</v>
      </c>
      <c r="D1945" s="1285"/>
      <c r="E1945" s="1285"/>
      <c r="F1945" s="1285"/>
      <c r="G1945" s="1286"/>
    </row>
    <row r="1946" spans="1:7" ht="13.5" thickTop="1" x14ac:dyDescent="0.2">
      <c r="A1946" s="1130"/>
      <c r="B1946" s="1131"/>
      <c r="C1946" s="1131"/>
      <c r="D1946" s="57" t="s">
        <v>11</v>
      </c>
      <c r="E1946" s="1132" t="s">
        <v>12</v>
      </c>
      <c r="F1946" s="1132"/>
      <c r="G1946" s="1133"/>
    </row>
    <row r="1947" spans="1:7" x14ac:dyDescent="0.2">
      <c r="A1947" s="1161" t="s">
        <v>8</v>
      </c>
      <c r="B1947" s="1135"/>
      <c r="C1947" s="1135"/>
      <c r="D1947" s="39"/>
      <c r="E1947" s="1136"/>
      <c r="F1947" s="1137"/>
      <c r="G1947" s="1138"/>
    </row>
    <row r="1948" spans="1:7" x14ac:dyDescent="0.2">
      <c r="A1948" s="1134" t="s">
        <v>38</v>
      </c>
      <c r="B1948" s="1135"/>
      <c r="C1948" s="1135"/>
      <c r="D1948" s="58" t="s">
        <v>493</v>
      </c>
      <c r="E1948" s="1139" t="s">
        <v>142</v>
      </c>
      <c r="F1948" s="1139"/>
      <c r="G1948" s="1140"/>
    </row>
    <row r="1949" spans="1:7" ht="13.5" thickBot="1" x14ac:dyDescent="0.25">
      <c r="A1949" s="1141" t="s">
        <v>39</v>
      </c>
      <c r="B1949" s="1142"/>
      <c r="C1949" s="1142"/>
      <c r="D1949" s="356" t="s">
        <v>3396</v>
      </c>
      <c r="E1949" s="1143" t="s">
        <v>0</v>
      </c>
      <c r="F1949" s="1143"/>
      <c r="G1949" s="1144"/>
    </row>
    <row r="1950" spans="1:7" ht="16.5" x14ac:dyDescent="0.25">
      <c r="A1950" s="1152" t="s">
        <v>29</v>
      </c>
      <c r="B1950" s="1153"/>
      <c r="C1950" s="1153"/>
      <c r="D1950" s="1153"/>
      <c r="E1950" s="1153"/>
      <c r="F1950" s="1153"/>
      <c r="G1950" s="1154"/>
    </row>
    <row r="1951" spans="1:7" x14ac:dyDescent="0.2">
      <c r="A1951" s="1155" t="s">
        <v>48</v>
      </c>
      <c r="B1951" s="1156"/>
      <c r="C1951" s="1156"/>
      <c r="D1951" s="1156"/>
      <c r="E1951" s="1156"/>
      <c r="F1951" s="1156"/>
      <c r="G1951" s="1157"/>
    </row>
    <row r="1952" spans="1:7" x14ac:dyDescent="0.2">
      <c r="A1952" s="1158" t="s">
        <v>49</v>
      </c>
      <c r="B1952" s="1159"/>
      <c r="C1952" s="1159"/>
      <c r="D1952" s="1159"/>
      <c r="E1952" s="1159"/>
      <c r="F1952" s="1159"/>
      <c r="G1952" s="1160"/>
    </row>
    <row r="1953" spans="1:7" x14ac:dyDescent="0.2">
      <c r="A1953" s="6"/>
      <c r="B1953" s="99"/>
      <c r="C1953" s="8"/>
      <c r="D1953" s="9"/>
      <c r="E1953" s="99"/>
      <c r="F1953" s="10"/>
      <c r="G1953" s="11" t="s">
        <v>20</v>
      </c>
    </row>
    <row r="1954" spans="1:7" x14ac:dyDescent="0.2">
      <c r="A1954" s="12" t="s">
        <v>1</v>
      </c>
      <c r="B1954" s="13"/>
      <c r="C1954" s="14" t="s">
        <v>496</v>
      </c>
      <c r="D1954" s="13"/>
      <c r="E1954" s="343" t="s">
        <v>4432</v>
      </c>
      <c r="F1954" s="98"/>
      <c r="G1954" s="344" t="s">
        <v>4353</v>
      </c>
    </row>
    <row r="1955" spans="1:7" x14ac:dyDescent="0.2">
      <c r="A1955" s="17" t="s">
        <v>8</v>
      </c>
      <c r="B1955" s="100"/>
      <c r="C1955" s="19"/>
      <c r="D1955" s="4"/>
      <c r="E1955" s="1145"/>
      <c r="F1955" s="1146"/>
      <c r="G1955" s="20"/>
    </row>
    <row r="1956" spans="1:7" x14ac:dyDescent="0.2">
      <c r="A1956" s="21" t="s">
        <v>37</v>
      </c>
      <c r="B1956" s="22"/>
      <c r="C1956" s="22"/>
      <c r="D1956" s="22"/>
      <c r="E1956" s="23" t="s">
        <v>46</v>
      </c>
      <c r="F1956" s="24"/>
      <c r="G1956" s="20" t="s">
        <v>50</v>
      </c>
    </row>
    <row r="1957" spans="1:7" x14ac:dyDescent="0.2">
      <c r="A1957" s="6"/>
      <c r="B1957" s="99"/>
      <c r="C1957" s="8"/>
      <c r="D1957" s="8"/>
      <c r="E1957" s="1147"/>
      <c r="F1957" s="1148"/>
      <c r="G1957" s="25"/>
    </row>
    <row r="1958" spans="1:7" ht="26.25" thickBot="1" x14ac:dyDescent="0.25">
      <c r="A1958" s="210" t="s">
        <v>47</v>
      </c>
      <c r="B1958" s="28" t="s">
        <v>23</v>
      </c>
      <c r="C1958" s="28" t="s">
        <v>34</v>
      </c>
      <c r="D1958" s="110" t="s">
        <v>53</v>
      </c>
      <c r="E1958" s="114" t="s">
        <v>54</v>
      </c>
      <c r="F1958" s="111" t="s">
        <v>55</v>
      </c>
      <c r="G1958" s="112" t="s">
        <v>35</v>
      </c>
    </row>
    <row r="1959" spans="1:7" ht="13.5" thickTop="1" x14ac:dyDescent="0.2">
      <c r="A1959" s="345"/>
      <c r="B1959" s="646"/>
      <c r="C1959" s="656"/>
      <c r="D1959" s="657" t="s">
        <v>433</v>
      </c>
      <c r="E1959" s="745"/>
      <c r="F1959" s="671"/>
      <c r="G1959" s="975" t="s">
        <v>8</v>
      </c>
    </row>
    <row r="1960" spans="1:7" x14ac:dyDescent="0.2">
      <c r="A1960" s="345">
        <v>1</v>
      </c>
      <c r="B1960" s="101"/>
      <c r="C1960" s="352" t="s">
        <v>300</v>
      </c>
      <c r="D1960" s="351" t="s">
        <v>841</v>
      </c>
      <c r="E1960" s="388">
        <v>45</v>
      </c>
      <c r="F1960" s="384">
        <v>250</v>
      </c>
      <c r="G1960" s="975">
        <f t="shared" ref="G1960:G1968" si="34">F1960*E1960</f>
        <v>11250</v>
      </c>
    </row>
    <row r="1961" spans="1:7" x14ac:dyDescent="0.2">
      <c r="A1961" s="345">
        <v>2</v>
      </c>
      <c r="B1961" s="101"/>
      <c r="C1961" s="352" t="s">
        <v>300</v>
      </c>
      <c r="D1961" s="351" t="s">
        <v>402</v>
      </c>
      <c r="E1961" s="108">
        <v>45</v>
      </c>
      <c r="F1961" s="128">
        <v>350</v>
      </c>
      <c r="G1961" s="975">
        <f t="shared" si="34"/>
        <v>15750</v>
      </c>
    </row>
    <row r="1962" spans="1:7" x14ac:dyDescent="0.2">
      <c r="A1962" s="29">
        <v>3</v>
      </c>
      <c r="B1962" s="101"/>
      <c r="C1962" s="352" t="s">
        <v>300</v>
      </c>
      <c r="D1962" s="657" t="s">
        <v>845</v>
      </c>
      <c r="E1962" s="108">
        <v>45</v>
      </c>
      <c r="F1962" s="149">
        <v>250</v>
      </c>
      <c r="G1962" s="975">
        <f t="shared" si="34"/>
        <v>11250</v>
      </c>
    </row>
    <row r="1963" spans="1:7" x14ac:dyDescent="0.2">
      <c r="A1963" s="29">
        <v>4</v>
      </c>
      <c r="B1963" s="101"/>
      <c r="C1963" s="352" t="s">
        <v>300</v>
      </c>
      <c r="D1963" s="351" t="s">
        <v>859</v>
      </c>
      <c r="E1963" s="108">
        <v>2</v>
      </c>
      <c r="F1963" s="128">
        <v>350</v>
      </c>
      <c r="G1963" s="975">
        <f t="shared" si="34"/>
        <v>700</v>
      </c>
    </row>
    <row r="1964" spans="1:7" x14ac:dyDescent="0.2">
      <c r="A1964" s="29"/>
      <c r="B1964" s="646"/>
      <c r="C1964" s="656"/>
      <c r="D1964" s="657" t="s">
        <v>435</v>
      </c>
      <c r="E1964" s="745"/>
      <c r="F1964" s="659"/>
      <c r="G1964" s="975" t="s">
        <v>8</v>
      </c>
    </row>
    <row r="1965" spans="1:7" x14ac:dyDescent="0.2">
      <c r="A1965" s="29">
        <v>5</v>
      </c>
      <c r="B1965" s="646"/>
      <c r="C1965" s="352" t="s">
        <v>300</v>
      </c>
      <c r="D1965" s="657" t="s">
        <v>881</v>
      </c>
      <c r="E1965" s="745">
        <v>45</v>
      </c>
      <c r="F1965" s="384">
        <v>250</v>
      </c>
      <c r="G1965" s="975">
        <f t="shared" si="34"/>
        <v>11250</v>
      </c>
    </row>
    <row r="1966" spans="1:7" x14ac:dyDescent="0.2">
      <c r="A1966" s="29">
        <v>6</v>
      </c>
      <c r="B1966" s="105"/>
      <c r="C1966" s="352" t="s">
        <v>300</v>
      </c>
      <c r="D1966" s="351" t="s">
        <v>402</v>
      </c>
      <c r="E1966" s="108">
        <v>45</v>
      </c>
      <c r="F1966" s="128">
        <v>350</v>
      </c>
      <c r="G1966" s="975">
        <f t="shared" si="34"/>
        <v>15750</v>
      </c>
    </row>
    <row r="1967" spans="1:7" x14ac:dyDescent="0.2">
      <c r="A1967" s="29">
        <v>7</v>
      </c>
      <c r="B1967" s="105"/>
      <c r="C1967" s="352" t="s">
        <v>300</v>
      </c>
      <c r="D1967" s="351" t="s">
        <v>845</v>
      </c>
      <c r="E1967" s="108">
        <v>45</v>
      </c>
      <c r="F1967" s="149">
        <v>250</v>
      </c>
      <c r="G1967" s="975">
        <f t="shared" si="34"/>
        <v>11250</v>
      </c>
    </row>
    <row r="1968" spans="1:7" x14ac:dyDescent="0.2">
      <c r="A1968" s="29">
        <v>8</v>
      </c>
      <c r="B1968" s="793"/>
      <c r="C1968" s="352" t="s">
        <v>300</v>
      </c>
      <c r="D1968" s="657" t="s">
        <v>859</v>
      </c>
      <c r="E1968" s="745">
        <v>2</v>
      </c>
      <c r="F1968" s="128">
        <v>350</v>
      </c>
      <c r="G1968" s="975">
        <f t="shared" si="34"/>
        <v>700</v>
      </c>
    </row>
    <row r="1969" spans="1:7" x14ac:dyDescent="0.2">
      <c r="A1969" s="29"/>
      <c r="B1969" s="151"/>
      <c r="C1969" s="352"/>
      <c r="D1969" s="351"/>
      <c r="E1969" s="108"/>
      <c r="F1969" s="149"/>
      <c r="G1969" s="353"/>
    </row>
    <row r="1970" spans="1:7" x14ac:dyDescent="0.2">
      <c r="A1970" s="29"/>
      <c r="B1970" s="151"/>
      <c r="C1970" s="656"/>
      <c r="D1970" s="351"/>
      <c r="E1970" s="108"/>
      <c r="F1970" s="659"/>
      <c r="G1970" s="353"/>
    </row>
    <row r="1971" spans="1:7" x14ac:dyDescent="0.2">
      <c r="A1971" s="29"/>
      <c r="B1971" s="101"/>
      <c r="C1971" s="352"/>
      <c r="D1971" s="351"/>
      <c r="E1971" s="108"/>
      <c r="F1971" s="128"/>
      <c r="G1971" s="353"/>
    </row>
    <row r="1972" spans="1:7" x14ac:dyDescent="0.2">
      <c r="A1972" s="29"/>
      <c r="B1972" s="106"/>
      <c r="C1972" s="352"/>
      <c r="D1972" s="351"/>
      <c r="E1972" s="108"/>
      <c r="F1972" s="128"/>
      <c r="G1972" s="353"/>
    </row>
    <row r="1973" spans="1:7" x14ac:dyDescent="0.2">
      <c r="A1973" s="29"/>
      <c r="B1973" s="105"/>
      <c r="C1973" s="352"/>
      <c r="D1973" s="351"/>
      <c r="E1973" s="108"/>
      <c r="F1973" s="149"/>
      <c r="G1973" s="353"/>
    </row>
    <row r="1974" spans="1:7" x14ac:dyDescent="0.2">
      <c r="A1974" s="29"/>
      <c r="B1974" s="107"/>
      <c r="C1974" s="352"/>
      <c r="D1974" s="351"/>
      <c r="E1974" s="108"/>
      <c r="F1974" s="384"/>
      <c r="G1974" s="353"/>
    </row>
    <row r="1975" spans="1:7" x14ac:dyDescent="0.2">
      <c r="A1975" s="29"/>
      <c r="B1975" s="101"/>
      <c r="C1975" s="352"/>
      <c r="D1975" s="351"/>
      <c r="E1975" s="108"/>
      <c r="F1975" s="128"/>
      <c r="G1975" s="35"/>
    </row>
    <row r="1976" spans="1:7" x14ac:dyDescent="0.2">
      <c r="A1976" s="29"/>
      <c r="B1976" s="101"/>
      <c r="C1976" s="352"/>
      <c r="D1976" s="351"/>
      <c r="E1976" s="108"/>
      <c r="F1976" s="149"/>
      <c r="G1976" s="35"/>
    </row>
    <row r="1977" spans="1:7" x14ac:dyDescent="0.2">
      <c r="A1977" s="29"/>
      <c r="B1977" s="106"/>
      <c r="C1977" s="352"/>
      <c r="D1977" s="351"/>
      <c r="E1977" s="108"/>
      <c r="F1977" s="128"/>
      <c r="G1977" s="35"/>
    </row>
    <row r="1978" spans="1:7" x14ac:dyDescent="0.2">
      <c r="A1978" s="29"/>
      <c r="B1978" s="105"/>
      <c r="C1978" s="352"/>
      <c r="D1978" s="351"/>
      <c r="E1978" s="108"/>
      <c r="F1978" s="128"/>
      <c r="G1978" s="35"/>
    </row>
    <row r="1979" spans="1:7" x14ac:dyDescent="0.2">
      <c r="A1979" s="29"/>
      <c r="B1979" s="105"/>
      <c r="C1979" s="352"/>
      <c r="D1979" s="351"/>
      <c r="E1979" s="108"/>
      <c r="F1979" s="149"/>
      <c r="G1979" s="35"/>
    </row>
    <row r="1980" spans="1:7" x14ac:dyDescent="0.2">
      <c r="A1980" s="29"/>
      <c r="B1980" s="101"/>
      <c r="C1980" s="352"/>
      <c r="D1980" s="351"/>
      <c r="E1980" s="104"/>
      <c r="F1980" s="149"/>
      <c r="G1980" s="353"/>
    </row>
    <row r="1981" spans="1:7" x14ac:dyDescent="0.2">
      <c r="A1981" s="29"/>
      <c r="B1981" s="101"/>
      <c r="C1981" s="352"/>
      <c r="D1981" s="351"/>
      <c r="E1981" s="108"/>
      <c r="F1981" s="128"/>
      <c r="G1981" s="35"/>
    </row>
    <row r="1982" spans="1:7" x14ac:dyDescent="0.2">
      <c r="A1982" s="29"/>
      <c r="B1982" s="101"/>
      <c r="C1982" s="352"/>
      <c r="D1982" s="351"/>
      <c r="E1982" s="108"/>
      <c r="F1982" s="149"/>
      <c r="G1982" s="35"/>
    </row>
    <row r="1983" spans="1:7" x14ac:dyDescent="0.2">
      <c r="A1983" s="29"/>
      <c r="B1983" s="101"/>
      <c r="C1983" s="352"/>
      <c r="D1983" s="351"/>
      <c r="E1983" s="108"/>
      <c r="F1983" s="128"/>
      <c r="G1983" s="35"/>
    </row>
    <row r="1984" spans="1:7" x14ac:dyDescent="0.2">
      <c r="A1984" s="29"/>
      <c r="B1984" s="101"/>
      <c r="C1984" s="352"/>
      <c r="D1984" s="351"/>
      <c r="E1984" s="108"/>
      <c r="F1984" s="149"/>
      <c r="G1984" s="35"/>
    </row>
    <row r="1985" spans="1:7" x14ac:dyDescent="0.2">
      <c r="A1985" s="29"/>
      <c r="B1985" s="101"/>
      <c r="C1985" s="41"/>
      <c r="D1985" s="364"/>
      <c r="E1985" s="108"/>
      <c r="F1985" s="128"/>
      <c r="G1985" s="353"/>
    </row>
    <row r="1986" spans="1:7" x14ac:dyDescent="0.2">
      <c r="A1986" s="29"/>
      <c r="B1986" s="101"/>
      <c r="C1986" s="352"/>
      <c r="D1986" s="351"/>
      <c r="E1986" s="108"/>
      <c r="F1986" s="149"/>
      <c r="G1986" s="35"/>
    </row>
    <row r="1987" spans="1:7" x14ac:dyDescent="0.2">
      <c r="A1987" s="29"/>
      <c r="B1987" s="101"/>
      <c r="C1987" s="352"/>
      <c r="D1987" s="351" t="s">
        <v>150</v>
      </c>
      <c r="E1987" s="108"/>
      <c r="F1987" s="128"/>
      <c r="G1987" s="353"/>
    </row>
    <row r="1988" spans="1:7" x14ac:dyDescent="0.2">
      <c r="A1988" s="29"/>
      <c r="B1988" s="101"/>
      <c r="C1988" s="352"/>
      <c r="D1988" s="351"/>
      <c r="E1988" s="108"/>
      <c r="F1988" s="128"/>
      <c r="G1988" s="35"/>
    </row>
    <row r="1989" spans="1:7" x14ac:dyDescent="0.2">
      <c r="A1989" s="29"/>
      <c r="B1989" s="101"/>
      <c r="C1989" s="352"/>
      <c r="D1989" s="351" t="s">
        <v>150</v>
      </c>
      <c r="E1989" s="108"/>
      <c r="F1989" s="149"/>
      <c r="G1989" s="35"/>
    </row>
    <row r="1990" spans="1:7" x14ac:dyDescent="0.2">
      <c r="A1990" s="29"/>
      <c r="B1990" s="101"/>
      <c r="C1990" s="31"/>
      <c r="D1990" s="400"/>
      <c r="E1990" s="131"/>
      <c r="F1990" s="117"/>
      <c r="G1990" s="35"/>
    </row>
    <row r="1991" spans="1:7" x14ac:dyDescent="0.2">
      <c r="A1991" s="29"/>
      <c r="B1991" s="101"/>
      <c r="C1991" s="41"/>
      <c r="D1991" s="406"/>
      <c r="E1991" s="108"/>
      <c r="F1991" s="149"/>
      <c r="G1991" s="35"/>
    </row>
    <row r="1992" spans="1:7" x14ac:dyDescent="0.2">
      <c r="A1992" s="29"/>
      <c r="B1992" s="101"/>
      <c r="C1992" s="41"/>
      <c r="D1992" s="364"/>
      <c r="E1992" s="108"/>
      <c r="F1992" s="149"/>
      <c r="G1992" s="35"/>
    </row>
    <row r="1993" spans="1:7" ht="13.5" thickBot="1" x14ac:dyDescent="0.25">
      <c r="A1993" s="45"/>
      <c r="B1993" s="132"/>
      <c r="C1993" s="115"/>
      <c r="D1993" s="409" t="s">
        <v>2685</v>
      </c>
      <c r="E1993" s="132"/>
      <c r="F1993" s="49" t="s">
        <v>15</v>
      </c>
      <c r="G1993" s="50">
        <f>SUM(G1960:G1992)</f>
        <v>77900</v>
      </c>
    </row>
    <row r="1994" spans="1:7" ht="13.5" thickTop="1" x14ac:dyDescent="0.2">
      <c r="A1994" s="1149" t="s">
        <v>4422</v>
      </c>
      <c r="B1994" s="1186"/>
      <c r="C1994" s="1186"/>
      <c r="D1994" s="1186"/>
      <c r="E1994" s="1186"/>
      <c r="F1994" s="1186"/>
      <c r="G1994" s="1187"/>
    </row>
    <row r="1995" spans="1:7" ht="13.5" thickBot="1" x14ac:dyDescent="0.25">
      <c r="A1995" s="423"/>
      <c r="B1995" s="580"/>
      <c r="C1995" s="1285" t="s">
        <v>4423</v>
      </c>
      <c r="D1995" s="1285"/>
      <c r="E1995" s="1285"/>
      <c r="F1995" s="1285"/>
      <c r="G1995" s="1286"/>
    </row>
    <row r="1996" spans="1:7" ht="13.5" thickTop="1" x14ac:dyDescent="0.2">
      <c r="A1996" s="1130"/>
      <c r="B1996" s="1131"/>
      <c r="C1996" s="1131"/>
      <c r="D1996" s="57" t="s">
        <v>11</v>
      </c>
      <c r="E1996" s="1132" t="s">
        <v>12</v>
      </c>
      <c r="F1996" s="1132"/>
      <c r="G1996" s="1133"/>
    </row>
    <row r="1997" spans="1:7" x14ac:dyDescent="0.2">
      <c r="A1997" s="1161" t="s">
        <v>8</v>
      </c>
      <c r="B1997" s="1135"/>
      <c r="C1997" s="1135"/>
      <c r="D1997" s="39"/>
      <c r="E1997" s="1136"/>
      <c r="F1997" s="1137"/>
      <c r="G1997" s="1138"/>
    </row>
    <row r="1998" spans="1:7" x14ac:dyDescent="0.2">
      <c r="A1998" s="1134" t="s">
        <v>38</v>
      </c>
      <c r="B1998" s="1135"/>
      <c r="C1998" s="1135"/>
      <c r="D1998" s="58" t="s">
        <v>493</v>
      </c>
      <c r="E1998" s="1139" t="s">
        <v>142</v>
      </c>
      <c r="F1998" s="1139"/>
      <c r="G1998" s="1140"/>
    </row>
    <row r="1999" spans="1:7" ht="13.5" thickBot="1" x14ac:dyDescent="0.25">
      <c r="A1999" s="1141" t="s">
        <v>39</v>
      </c>
      <c r="B1999" s="1142"/>
      <c r="C1999" s="1142"/>
      <c r="D1999" s="356" t="s">
        <v>3396</v>
      </c>
      <c r="E1999" s="1143" t="s">
        <v>0</v>
      </c>
      <c r="F1999" s="1143"/>
      <c r="G1999" s="1144"/>
    </row>
    <row r="2000" spans="1:7" ht="16.5" x14ac:dyDescent="0.25">
      <c r="A2000" s="1152" t="s">
        <v>29</v>
      </c>
      <c r="B2000" s="1153"/>
      <c r="C2000" s="1153"/>
      <c r="D2000" s="1153"/>
      <c r="E2000" s="1153"/>
      <c r="F2000" s="1153"/>
      <c r="G2000" s="1154"/>
    </row>
    <row r="2001" spans="1:7" x14ac:dyDescent="0.2">
      <c r="A2001" s="1155" t="s">
        <v>48</v>
      </c>
      <c r="B2001" s="1156"/>
      <c r="C2001" s="1156"/>
      <c r="D2001" s="1156"/>
      <c r="E2001" s="1156"/>
      <c r="F2001" s="1156"/>
      <c r="G2001" s="1157"/>
    </row>
    <row r="2002" spans="1:7" x14ac:dyDescent="0.2">
      <c r="A2002" s="1158" t="s">
        <v>49</v>
      </c>
      <c r="B2002" s="1159"/>
      <c r="C2002" s="1159"/>
      <c r="D2002" s="1159"/>
      <c r="E2002" s="1159"/>
      <c r="F2002" s="1159"/>
      <c r="G2002" s="1160"/>
    </row>
    <row r="2003" spans="1:7" x14ac:dyDescent="0.2">
      <c r="A2003" s="6"/>
      <c r="B2003" s="99"/>
      <c r="C2003" s="8"/>
      <c r="D2003" s="9"/>
      <c r="E2003" s="99"/>
      <c r="F2003" s="10"/>
      <c r="G2003" s="11" t="s">
        <v>20</v>
      </c>
    </row>
    <row r="2004" spans="1:7" x14ac:dyDescent="0.2">
      <c r="A2004" s="12" t="s">
        <v>1</v>
      </c>
      <c r="B2004" s="13"/>
      <c r="C2004" s="14" t="s">
        <v>496</v>
      </c>
      <c r="D2004" s="13"/>
      <c r="E2004" s="343" t="s">
        <v>4717</v>
      </c>
      <c r="F2004" s="98"/>
      <c r="G2004" s="344" t="s">
        <v>4700</v>
      </c>
    </row>
    <row r="2005" spans="1:7" x14ac:dyDescent="0.2">
      <c r="A2005" s="17" t="s">
        <v>8</v>
      </c>
      <c r="B2005" s="100"/>
      <c r="C2005" s="19"/>
      <c r="D2005" s="4"/>
      <c r="E2005" s="1145"/>
      <c r="F2005" s="1146"/>
      <c r="G2005" s="20"/>
    </row>
    <row r="2006" spans="1:7" x14ac:dyDescent="0.2">
      <c r="A2006" s="21" t="s">
        <v>37</v>
      </c>
      <c r="B2006" s="22"/>
      <c r="C2006" s="22"/>
      <c r="D2006" s="22"/>
      <c r="E2006" s="23" t="s">
        <v>46</v>
      </c>
      <c r="F2006" s="24"/>
      <c r="G2006" s="20" t="s">
        <v>50</v>
      </c>
    </row>
    <row r="2007" spans="1:7" x14ac:dyDescent="0.2">
      <c r="A2007" s="6"/>
      <c r="B2007" s="99"/>
      <c r="C2007" s="8"/>
      <c r="D2007" s="8"/>
      <c r="E2007" s="1147"/>
      <c r="F2007" s="1148"/>
      <c r="G2007" s="25"/>
    </row>
    <row r="2008" spans="1:7" ht="26.25" thickBot="1" x14ac:dyDescent="0.25">
      <c r="A2008" s="210" t="s">
        <v>47</v>
      </c>
      <c r="B2008" s="28" t="s">
        <v>23</v>
      </c>
      <c r="C2008" s="28" t="s">
        <v>34</v>
      </c>
      <c r="D2008" s="110" t="s">
        <v>53</v>
      </c>
      <c r="E2008" s="114" t="s">
        <v>54</v>
      </c>
      <c r="F2008" s="111" t="s">
        <v>55</v>
      </c>
      <c r="G2008" s="112" t="s">
        <v>35</v>
      </c>
    </row>
    <row r="2009" spans="1:7" ht="13.5" thickTop="1" x14ac:dyDescent="0.2">
      <c r="A2009" s="345">
        <v>1</v>
      </c>
      <c r="B2009" s="101"/>
      <c r="C2009" s="352" t="s">
        <v>300</v>
      </c>
      <c r="D2009" s="351" t="s">
        <v>841</v>
      </c>
      <c r="E2009" s="388">
        <v>70</v>
      </c>
      <c r="F2009" s="384">
        <v>250</v>
      </c>
      <c r="G2009" s="975">
        <f t="shared" ref="G2009:G2010" si="35">F2009*E2009</f>
        <v>17500</v>
      </c>
    </row>
    <row r="2010" spans="1:7" x14ac:dyDescent="0.2">
      <c r="A2010" s="345">
        <v>2</v>
      </c>
      <c r="B2010" s="101"/>
      <c r="C2010" s="352" t="s">
        <v>300</v>
      </c>
      <c r="D2010" s="351" t="s">
        <v>402</v>
      </c>
      <c r="E2010" s="108">
        <v>70</v>
      </c>
      <c r="F2010" s="128">
        <v>350</v>
      </c>
      <c r="G2010" s="975">
        <f t="shared" si="35"/>
        <v>24500</v>
      </c>
    </row>
    <row r="2011" spans="1:7" x14ac:dyDescent="0.2">
      <c r="A2011" s="29"/>
      <c r="B2011" s="101"/>
      <c r="C2011" s="352"/>
      <c r="D2011" s="657"/>
      <c r="E2011" s="108"/>
      <c r="F2011" s="149"/>
      <c r="G2011" s="975"/>
    </row>
    <row r="2012" spans="1:7" x14ac:dyDescent="0.2">
      <c r="A2012" s="29"/>
      <c r="B2012" s="101"/>
      <c r="C2012" s="352"/>
      <c r="D2012" s="351"/>
      <c r="E2012" s="108"/>
      <c r="F2012" s="128"/>
      <c r="G2012" s="975"/>
    </row>
    <row r="2013" spans="1:7" x14ac:dyDescent="0.2">
      <c r="A2013" s="29"/>
      <c r="B2013" s="646"/>
      <c r="C2013" s="656"/>
      <c r="D2013" s="657"/>
      <c r="E2013" s="745"/>
      <c r="F2013" s="659"/>
      <c r="G2013" s="975"/>
    </row>
    <row r="2014" spans="1:7" x14ac:dyDescent="0.2">
      <c r="A2014" s="29"/>
      <c r="B2014" s="646"/>
      <c r="C2014" s="656"/>
      <c r="D2014" s="657"/>
      <c r="E2014" s="745"/>
      <c r="F2014" s="659"/>
      <c r="G2014" s="975"/>
    </row>
    <row r="2015" spans="1:7" x14ac:dyDescent="0.2">
      <c r="A2015" s="29"/>
      <c r="B2015" s="646"/>
      <c r="C2015" s="352"/>
      <c r="D2015" s="657"/>
      <c r="E2015" s="745"/>
      <c r="F2015" s="384"/>
      <c r="G2015" s="975"/>
    </row>
    <row r="2016" spans="1:7" x14ac:dyDescent="0.2">
      <c r="A2016" s="29"/>
      <c r="B2016" s="105"/>
      <c r="C2016" s="352"/>
      <c r="D2016" s="351"/>
      <c r="E2016" s="108"/>
      <c r="F2016" s="128"/>
      <c r="G2016" s="975"/>
    </row>
    <row r="2017" spans="1:7" x14ac:dyDescent="0.2">
      <c r="A2017" s="29"/>
      <c r="B2017" s="105"/>
      <c r="C2017" s="352"/>
      <c r="D2017" s="351"/>
      <c r="E2017" s="108"/>
      <c r="F2017" s="149"/>
      <c r="G2017" s="975"/>
    </row>
    <row r="2018" spans="1:7" x14ac:dyDescent="0.2">
      <c r="A2018" s="29"/>
      <c r="B2018" s="793"/>
      <c r="C2018" s="352"/>
      <c r="D2018" s="657"/>
      <c r="E2018" s="745"/>
      <c r="F2018" s="128"/>
      <c r="G2018" s="975"/>
    </row>
    <row r="2019" spans="1:7" x14ac:dyDescent="0.2">
      <c r="A2019" s="29"/>
      <c r="B2019" s="151"/>
      <c r="C2019" s="352"/>
      <c r="D2019" s="351"/>
      <c r="E2019" s="108"/>
      <c r="F2019" s="149"/>
      <c r="G2019" s="353"/>
    </row>
    <row r="2020" spans="1:7" x14ac:dyDescent="0.2">
      <c r="A2020" s="29"/>
      <c r="B2020" s="151"/>
      <c r="C2020" s="656"/>
      <c r="D2020" s="351"/>
      <c r="E2020" s="108"/>
      <c r="F2020" s="659"/>
      <c r="G2020" s="353"/>
    </row>
    <row r="2021" spans="1:7" x14ac:dyDescent="0.2">
      <c r="A2021" s="29"/>
      <c r="B2021" s="101"/>
      <c r="C2021" s="352"/>
      <c r="D2021" s="351"/>
      <c r="E2021" s="108"/>
      <c r="F2021" s="128"/>
      <c r="G2021" s="353"/>
    </row>
    <row r="2022" spans="1:7" x14ac:dyDescent="0.2">
      <c r="A2022" s="29"/>
      <c r="B2022" s="106"/>
      <c r="C2022" s="352"/>
      <c r="D2022" s="351"/>
      <c r="E2022" s="108"/>
      <c r="F2022" s="128"/>
      <c r="G2022" s="353"/>
    </row>
    <row r="2023" spans="1:7" x14ac:dyDescent="0.2">
      <c r="A2023" s="29"/>
      <c r="B2023" s="105"/>
      <c r="C2023" s="352"/>
      <c r="D2023" s="351"/>
      <c r="E2023" s="108"/>
      <c r="F2023" s="149"/>
      <c r="G2023" s="353"/>
    </row>
    <row r="2024" spans="1:7" x14ac:dyDescent="0.2">
      <c r="A2024" s="29"/>
      <c r="B2024" s="107"/>
      <c r="C2024" s="352"/>
      <c r="D2024" s="351"/>
      <c r="E2024" s="108"/>
      <c r="F2024" s="384"/>
      <c r="G2024" s="353"/>
    </row>
    <row r="2025" spans="1:7" x14ac:dyDescent="0.2">
      <c r="A2025" s="29"/>
      <c r="B2025" s="101"/>
      <c r="C2025" s="352"/>
      <c r="D2025" s="351"/>
      <c r="E2025" s="108"/>
      <c r="F2025" s="128"/>
      <c r="G2025" s="35"/>
    </row>
    <row r="2026" spans="1:7" x14ac:dyDescent="0.2">
      <c r="A2026" s="29"/>
      <c r="B2026" s="101"/>
      <c r="C2026" s="352"/>
      <c r="D2026" s="351"/>
      <c r="E2026" s="108"/>
      <c r="F2026" s="149"/>
      <c r="G2026" s="35"/>
    </row>
    <row r="2027" spans="1:7" x14ac:dyDescent="0.2">
      <c r="A2027" s="29"/>
      <c r="B2027" s="106"/>
      <c r="C2027" s="352"/>
      <c r="D2027" s="351"/>
      <c r="E2027" s="108"/>
      <c r="F2027" s="128"/>
      <c r="G2027" s="35"/>
    </row>
    <row r="2028" spans="1:7" x14ac:dyDescent="0.2">
      <c r="A2028" s="29"/>
      <c r="B2028" s="105"/>
      <c r="C2028" s="352"/>
      <c r="D2028" s="351"/>
      <c r="E2028" s="108"/>
      <c r="F2028" s="128"/>
      <c r="G2028" s="35"/>
    </row>
    <row r="2029" spans="1:7" x14ac:dyDescent="0.2">
      <c r="A2029" s="29"/>
      <c r="B2029" s="105"/>
      <c r="C2029" s="352"/>
      <c r="D2029" s="351"/>
      <c r="E2029" s="108"/>
      <c r="F2029" s="149"/>
      <c r="G2029" s="35"/>
    </row>
    <row r="2030" spans="1:7" x14ac:dyDescent="0.2">
      <c r="A2030" s="29"/>
      <c r="B2030" s="101"/>
      <c r="C2030" s="352"/>
      <c r="D2030" s="351"/>
      <c r="E2030" s="104"/>
      <c r="F2030" s="149"/>
      <c r="G2030" s="353"/>
    </row>
    <row r="2031" spans="1:7" x14ac:dyDescent="0.2">
      <c r="A2031" s="29"/>
      <c r="B2031" s="101"/>
      <c r="C2031" s="352"/>
      <c r="D2031" s="351"/>
      <c r="E2031" s="108"/>
      <c r="F2031" s="128"/>
      <c r="G2031" s="35"/>
    </row>
    <row r="2032" spans="1:7" x14ac:dyDescent="0.2">
      <c r="A2032" s="29"/>
      <c r="B2032" s="101"/>
      <c r="C2032" s="352"/>
      <c r="D2032" s="351"/>
      <c r="E2032" s="108"/>
      <c r="F2032" s="149"/>
      <c r="G2032" s="35"/>
    </row>
    <row r="2033" spans="1:7" x14ac:dyDescent="0.2">
      <c r="A2033" s="29"/>
      <c r="B2033" s="101"/>
      <c r="C2033" s="352"/>
      <c r="D2033" s="351"/>
      <c r="E2033" s="108"/>
      <c r="F2033" s="128"/>
      <c r="G2033" s="35"/>
    </row>
    <row r="2034" spans="1:7" x14ac:dyDescent="0.2">
      <c r="A2034" s="29"/>
      <c r="B2034" s="101"/>
      <c r="C2034" s="352"/>
      <c r="D2034" s="351"/>
      <c r="E2034" s="108"/>
      <c r="F2034" s="149"/>
      <c r="G2034" s="35"/>
    </row>
    <row r="2035" spans="1:7" x14ac:dyDescent="0.2">
      <c r="A2035" s="29"/>
      <c r="B2035" s="101"/>
      <c r="C2035" s="41"/>
      <c r="D2035" s="364"/>
      <c r="E2035" s="108"/>
      <c r="F2035" s="128"/>
      <c r="G2035" s="353"/>
    </row>
    <row r="2036" spans="1:7" x14ac:dyDescent="0.2">
      <c r="A2036" s="29"/>
      <c r="B2036" s="101"/>
      <c r="C2036" s="352"/>
      <c r="D2036" s="351"/>
      <c r="E2036" s="108"/>
      <c r="F2036" s="149"/>
      <c r="G2036" s="35"/>
    </row>
    <row r="2037" spans="1:7" x14ac:dyDescent="0.2">
      <c r="A2037" s="29"/>
      <c r="B2037" s="101"/>
      <c r="C2037" s="352"/>
      <c r="D2037" s="351" t="s">
        <v>150</v>
      </c>
      <c r="E2037" s="108"/>
      <c r="F2037" s="128"/>
      <c r="G2037" s="353"/>
    </row>
    <row r="2038" spans="1:7" x14ac:dyDescent="0.2">
      <c r="A2038" s="29"/>
      <c r="B2038" s="101"/>
      <c r="C2038" s="352"/>
      <c r="D2038" s="351"/>
      <c r="E2038" s="108"/>
      <c r="F2038" s="128"/>
      <c r="G2038" s="35"/>
    </row>
    <row r="2039" spans="1:7" x14ac:dyDescent="0.2">
      <c r="A2039" s="29"/>
      <c r="B2039" s="101"/>
      <c r="C2039" s="352"/>
      <c r="D2039" s="351" t="s">
        <v>150</v>
      </c>
      <c r="E2039" s="108"/>
      <c r="F2039" s="149"/>
      <c r="G2039" s="35"/>
    </row>
    <row r="2040" spans="1:7" x14ac:dyDescent="0.2">
      <c r="A2040" s="29"/>
      <c r="B2040" s="101"/>
      <c r="C2040" s="31"/>
      <c r="D2040" s="400"/>
      <c r="E2040" s="131"/>
      <c r="F2040" s="117"/>
      <c r="G2040" s="35"/>
    </row>
    <row r="2041" spans="1:7" x14ac:dyDescent="0.2">
      <c r="A2041" s="29"/>
      <c r="B2041" s="101"/>
      <c r="C2041" s="41"/>
      <c r="D2041" s="406"/>
      <c r="E2041" s="108"/>
      <c r="F2041" s="149"/>
      <c r="G2041" s="35"/>
    </row>
    <row r="2042" spans="1:7" x14ac:dyDescent="0.2">
      <c r="A2042" s="29"/>
      <c r="B2042" s="101"/>
      <c r="C2042" s="41"/>
      <c r="D2042" s="364"/>
      <c r="E2042" s="108"/>
      <c r="F2042" s="149"/>
      <c r="G2042" s="35"/>
    </row>
    <row r="2043" spans="1:7" ht="13.5" thickBot="1" x14ac:dyDescent="0.25">
      <c r="A2043" s="45"/>
      <c r="B2043" s="132"/>
      <c r="C2043" s="115"/>
      <c r="D2043" s="409" t="s">
        <v>2685</v>
      </c>
      <c r="E2043" s="132"/>
      <c r="F2043" s="49" t="s">
        <v>15</v>
      </c>
      <c r="G2043" s="50">
        <f>SUM(G2009:G2042)</f>
        <v>42000</v>
      </c>
    </row>
    <row r="2044" spans="1:7" ht="13.5" thickTop="1" x14ac:dyDescent="0.2">
      <c r="A2044" s="1149" t="s">
        <v>4660</v>
      </c>
      <c r="B2044" s="1186"/>
      <c r="C2044" s="1186"/>
      <c r="D2044" s="1186"/>
      <c r="E2044" s="1186"/>
      <c r="F2044" s="1186"/>
      <c r="G2044" s="1187"/>
    </row>
    <row r="2045" spans="1:7" ht="13.5" thickBot="1" x14ac:dyDescent="0.25">
      <c r="A2045" s="423"/>
      <c r="B2045" s="580"/>
      <c r="C2045" s="1285" t="s">
        <v>4661</v>
      </c>
      <c r="D2045" s="1285"/>
      <c r="E2045" s="1285"/>
      <c r="F2045" s="1285"/>
      <c r="G2045" s="1286"/>
    </row>
    <row r="2046" spans="1:7" ht="13.5" thickTop="1" x14ac:dyDescent="0.2">
      <c r="A2046" s="1130"/>
      <c r="B2046" s="1131"/>
      <c r="C2046" s="1131"/>
      <c r="D2046" s="57" t="s">
        <v>11</v>
      </c>
      <c r="E2046" s="1132" t="s">
        <v>12</v>
      </c>
      <c r="F2046" s="1132"/>
      <c r="G2046" s="1133"/>
    </row>
    <row r="2047" spans="1:7" x14ac:dyDescent="0.2">
      <c r="A2047" s="1161" t="s">
        <v>8</v>
      </c>
      <c r="B2047" s="1135"/>
      <c r="C2047" s="1135"/>
      <c r="D2047" s="39"/>
      <c r="E2047" s="1136"/>
      <c r="F2047" s="1137"/>
      <c r="G2047" s="1138"/>
    </row>
    <row r="2048" spans="1:7" x14ac:dyDescent="0.2">
      <c r="A2048" s="1134" t="s">
        <v>38</v>
      </c>
      <c r="B2048" s="1135"/>
      <c r="C2048" s="1135"/>
      <c r="D2048" s="58" t="s">
        <v>493</v>
      </c>
      <c r="E2048" s="1139" t="s">
        <v>142</v>
      </c>
      <c r="F2048" s="1139"/>
      <c r="G2048" s="1140"/>
    </row>
    <row r="2049" spans="1:7" ht="13.5" thickBot="1" x14ac:dyDescent="0.25">
      <c r="A2049" s="1141" t="s">
        <v>39</v>
      </c>
      <c r="B2049" s="1142"/>
      <c r="C2049" s="1142"/>
      <c r="D2049" s="356" t="s">
        <v>3396</v>
      </c>
      <c r="E2049" s="1143" t="s">
        <v>0</v>
      </c>
      <c r="F2049" s="1143"/>
      <c r="G2049" s="1144"/>
    </row>
    <row r="2050" spans="1:7" ht="16.5" x14ac:dyDescent="0.25">
      <c r="A2050" s="1152" t="s">
        <v>29</v>
      </c>
      <c r="B2050" s="1153"/>
      <c r="C2050" s="1153"/>
      <c r="D2050" s="1153"/>
      <c r="E2050" s="1153"/>
      <c r="F2050" s="1153"/>
      <c r="G2050" s="1154"/>
    </row>
    <row r="2051" spans="1:7" x14ac:dyDescent="0.2">
      <c r="A2051" s="1155" t="s">
        <v>48</v>
      </c>
      <c r="B2051" s="1156"/>
      <c r="C2051" s="1156"/>
      <c r="D2051" s="1156"/>
      <c r="E2051" s="1156"/>
      <c r="F2051" s="1156"/>
      <c r="G2051" s="1157"/>
    </row>
    <row r="2052" spans="1:7" x14ac:dyDescent="0.2">
      <c r="A2052" s="1158" t="s">
        <v>49</v>
      </c>
      <c r="B2052" s="1159"/>
      <c r="C2052" s="1159"/>
      <c r="D2052" s="1159"/>
      <c r="E2052" s="1159"/>
      <c r="F2052" s="1159"/>
      <c r="G2052" s="1160"/>
    </row>
    <row r="2053" spans="1:7" x14ac:dyDescent="0.2">
      <c r="A2053" s="6"/>
      <c r="B2053" s="99"/>
      <c r="C2053" s="8"/>
      <c r="D2053" s="9"/>
      <c r="E2053" s="99"/>
      <c r="F2053" s="10"/>
      <c r="G2053" s="11" t="s">
        <v>20</v>
      </c>
    </row>
    <row r="2054" spans="1:7" x14ac:dyDescent="0.2">
      <c r="A2054" s="12" t="s">
        <v>1</v>
      </c>
      <c r="B2054" s="13"/>
      <c r="C2054" s="14" t="s">
        <v>496</v>
      </c>
      <c r="D2054" s="13"/>
      <c r="E2054" s="343" t="s">
        <v>4659</v>
      </c>
      <c r="F2054" s="98"/>
      <c r="G2054" s="344" t="s">
        <v>4628</v>
      </c>
    </row>
    <row r="2055" spans="1:7" x14ac:dyDescent="0.2">
      <c r="A2055" s="17" t="s">
        <v>8</v>
      </c>
      <c r="B2055" s="100"/>
      <c r="C2055" s="19"/>
      <c r="D2055" s="4"/>
      <c r="E2055" s="1145"/>
      <c r="F2055" s="1146"/>
      <c r="G2055" s="20"/>
    </row>
    <row r="2056" spans="1:7" x14ac:dyDescent="0.2">
      <c r="A2056" s="21" t="s">
        <v>37</v>
      </c>
      <c r="B2056" s="22"/>
      <c r="C2056" s="22"/>
      <c r="D2056" s="22"/>
      <c r="E2056" s="23" t="s">
        <v>46</v>
      </c>
      <c r="F2056" s="24"/>
      <c r="G2056" s="20" t="s">
        <v>50</v>
      </c>
    </row>
    <row r="2057" spans="1:7" x14ac:dyDescent="0.2">
      <c r="A2057" s="6"/>
      <c r="B2057" s="99"/>
      <c r="C2057" s="8"/>
      <c r="D2057" s="8"/>
      <c r="E2057" s="1147"/>
      <c r="F2057" s="1148"/>
      <c r="G2057" s="25"/>
    </row>
    <row r="2058" spans="1:7" ht="26.25" thickBot="1" x14ac:dyDescent="0.25">
      <c r="A2058" s="210" t="s">
        <v>47</v>
      </c>
      <c r="B2058" s="28" t="s">
        <v>23</v>
      </c>
      <c r="C2058" s="28" t="s">
        <v>34</v>
      </c>
      <c r="D2058" s="110" t="s">
        <v>53</v>
      </c>
      <c r="E2058" s="114" t="s">
        <v>54</v>
      </c>
      <c r="F2058" s="111" t="s">
        <v>55</v>
      </c>
      <c r="G2058" s="112" t="s">
        <v>35</v>
      </c>
    </row>
    <row r="2059" spans="1:7" ht="13.5" thickTop="1" x14ac:dyDescent="0.2">
      <c r="A2059" s="345">
        <v>1</v>
      </c>
      <c r="B2059" s="101"/>
      <c r="C2059" s="352" t="s">
        <v>300</v>
      </c>
      <c r="D2059" s="351" t="s">
        <v>809</v>
      </c>
      <c r="E2059" s="388">
        <v>35</v>
      </c>
      <c r="F2059" s="384">
        <v>250</v>
      </c>
      <c r="G2059" s="975">
        <f t="shared" ref="G2059:G2060" si="36">F2059*E2059</f>
        <v>8750</v>
      </c>
    </row>
    <row r="2060" spans="1:7" x14ac:dyDescent="0.2">
      <c r="A2060" s="345">
        <v>2</v>
      </c>
      <c r="B2060" s="101"/>
      <c r="C2060" s="352" t="s">
        <v>300</v>
      </c>
      <c r="D2060" s="351" t="s">
        <v>402</v>
      </c>
      <c r="E2060" s="108">
        <v>35</v>
      </c>
      <c r="F2060" s="128">
        <v>350</v>
      </c>
      <c r="G2060" s="975">
        <f t="shared" si="36"/>
        <v>12250</v>
      </c>
    </row>
    <row r="2061" spans="1:7" x14ac:dyDescent="0.2">
      <c r="A2061" s="29"/>
      <c r="B2061" s="101"/>
      <c r="C2061" s="352"/>
      <c r="D2061" s="657"/>
      <c r="E2061" s="108"/>
      <c r="F2061" s="149"/>
      <c r="G2061" s="975"/>
    </row>
    <row r="2062" spans="1:7" x14ac:dyDescent="0.2">
      <c r="A2062" s="29"/>
      <c r="B2062" s="101"/>
      <c r="C2062" s="352"/>
      <c r="D2062" s="351"/>
      <c r="E2062" s="108"/>
      <c r="F2062" s="128"/>
      <c r="G2062" s="975"/>
    </row>
    <row r="2063" spans="1:7" x14ac:dyDescent="0.2">
      <c r="A2063" s="29"/>
      <c r="B2063" s="646"/>
      <c r="C2063" s="656"/>
      <c r="D2063" s="657"/>
      <c r="E2063" s="745"/>
      <c r="F2063" s="659"/>
      <c r="G2063" s="975"/>
    </row>
    <row r="2064" spans="1:7" x14ac:dyDescent="0.2">
      <c r="A2064" s="29"/>
      <c r="B2064" s="646"/>
      <c r="C2064" s="656"/>
      <c r="D2064" s="657"/>
      <c r="E2064" s="745"/>
      <c r="F2064" s="659"/>
      <c r="G2064" s="975"/>
    </row>
    <row r="2065" spans="1:7" x14ac:dyDescent="0.2">
      <c r="A2065" s="29"/>
      <c r="B2065" s="646"/>
      <c r="C2065" s="352"/>
      <c r="D2065" s="657"/>
      <c r="E2065" s="745"/>
      <c r="F2065" s="384"/>
      <c r="G2065" s="975"/>
    </row>
    <row r="2066" spans="1:7" x14ac:dyDescent="0.2">
      <c r="A2066" s="29"/>
      <c r="B2066" s="105"/>
      <c r="C2066" s="352"/>
      <c r="D2066" s="351"/>
      <c r="E2066" s="108"/>
      <c r="F2066" s="128"/>
      <c r="G2066" s="975"/>
    </row>
    <row r="2067" spans="1:7" x14ac:dyDescent="0.2">
      <c r="A2067" s="29"/>
      <c r="B2067" s="105"/>
      <c r="C2067" s="352"/>
      <c r="D2067" s="351"/>
      <c r="E2067" s="108"/>
      <c r="F2067" s="149"/>
      <c r="G2067" s="975"/>
    </row>
    <row r="2068" spans="1:7" x14ac:dyDescent="0.2">
      <c r="A2068" s="29"/>
      <c r="B2068" s="793"/>
      <c r="C2068" s="352"/>
      <c r="D2068" s="657"/>
      <c r="E2068" s="745"/>
      <c r="F2068" s="128"/>
      <c r="G2068" s="975"/>
    </row>
    <row r="2069" spans="1:7" x14ac:dyDescent="0.2">
      <c r="A2069" s="29"/>
      <c r="B2069" s="151"/>
      <c r="C2069" s="352"/>
      <c r="D2069" s="351"/>
      <c r="E2069" s="108"/>
      <c r="F2069" s="149"/>
      <c r="G2069" s="353"/>
    </row>
    <row r="2070" spans="1:7" x14ac:dyDescent="0.2">
      <c r="A2070" s="29"/>
      <c r="B2070" s="151"/>
      <c r="C2070" s="656"/>
      <c r="D2070" s="351"/>
      <c r="E2070" s="108"/>
      <c r="F2070" s="659"/>
      <c r="G2070" s="353"/>
    </row>
    <row r="2071" spans="1:7" x14ac:dyDescent="0.2">
      <c r="A2071" s="29"/>
      <c r="B2071" s="101"/>
      <c r="C2071" s="352"/>
      <c r="D2071" s="351"/>
      <c r="E2071" s="108"/>
      <c r="F2071" s="128"/>
      <c r="G2071" s="353"/>
    </row>
    <row r="2072" spans="1:7" x14ac:dyDescent="0.2">
      <c r="A2072" s="29"/>
      <c r="B2072" s="106"/>
      <c r="C2072" s="352"/>
      <c r="D2072" s="351"/>
      <c r="E2072" s="108"/>
      <c r="F2072" s="128"/>
      <c r="G2072" s="353"/>
    </row>
    <row r="2073" spans="1:7" x14ac:dyDescent="0.2">
      <c r="A2073" s="29"/>
      <c r="B2073" s="105"/>
      <c r="C2073" s="352"/>
      <c r="D2073" s="351"/>
      <c r="E2073" s="108"/>
      <c r="F2073" s="149"/>
      <c r="G2073" s="353"/>
    </row>
    <row r="2074" spans="1:7" x14ac:dyDescent="0.2">
      <c r="A2074" s="29"/>
      <c r="B2074" s="107"/>
      <c r="C2074" s="352"/>
      <c r="D2074" s="351"/>
      <c r="E2074" s="108"/>
      <c r="F2074" s="384"/>
      <c r="G2074" s="353"/>
    </row>
    <row r="2075" spans="1:7" x14ac:dyDescent="0.2">
      <c r="A2075" s="29"/>
      <c r="B2075" s="101"/>
      <c r="C2075" s="352"/>
      <c r="D2075" s="351"/>
      <c r="E2075" s="108"/>
      <c r="F2075" s="128"/>
      <c r="G2075" s="35"/>
    </row>
    <row r="2076" spans="1:7" x14ac:dyDescent="0.2">
      <c r="A2076" s="29"/>
      <c r="B2076" s="101"/>
      <c r="C2076" s="352"/>
      <c r="D2076" s="351"/>
      <c r="E2076" s="108"/>
      <c r="F2076" s="149"/>
      <c r="G2076" s="35"/>
    </row>
    <row r="2077" spans="1:7" x14ac:dyDescent="0.2">
      <c r="A2077" s="29"/>
      <c r="B2077" s="106"/>
      <c r="C2077" s="352"/>
      <c r="D2077" s="351"/>
      <c r="E2077" s="108"/>
      <c r="F2077" s="128"/>
      <c r="G2077" s="35"/>
    </row>
    <row r="2078" spans="1:7" x14ac:dyDescent="0.2">
      <c r="A2078" s="29"/>
      <c r="B2078" s="105"/>
      <c r="C2078" s="352"/>
      <c r="D2078" s="351"/>
      <c r="E2078" s="108"/>
      <c r="F2078" s="128"/>
      <c r="G2078" s="35"/>
    </row>
    <row r="2079" spans="1:7" x14ac:dyDescent="0.2">
      <c r="A2079" s="29"/>
      <c r="B2079" s="105"/>
      <c r="C2079" s="352"/>
      <c r="D2079" s="351"/>
      <c r="E2079" s="108"/>
      <c r="F2079" s="149"/>
      <c r="G2079" s="35"/>
    </row>
    <row r="2080" spans="1:7" x14ac:dyDescent="0.2">
      <c r="A2080" s="29"/>
      <c r="B2080" s="101"/>
      <c r="C2080" s="352"/>
      <c r="D2080" s="351"/>
      <c r="E2080" s="104"/>
      <c r="F2080" s="149"/>
      <c r="G2080" s="353"/>
    </row>
    <row r="2081" spans="1:7" x14ac:dyDescent="0.2">
      <c r="A2081" s="29"/>
      <c r="B2081" s="101"/>
      <c r="C2081" s="352"/>
      <c r="D2081" s="351"/>
      <c r="E2081" s="108"/>
      <c r="F2081" s="128"/>
      <c r="G2081" s="35"/>
    </row>
    <row r="2082" spans="1:7" x14ac:dyDescent="0.2">
      <c r="A2082" s="29"/>
      <c r="B2082" s="101"/>
      <c r="C2082" s="352"/>
      <c r="D2082" s="351"/>
      <c r="E2082" s="108"/>
      <c r="F2082" s="149"/>
      <c r="G2082" s="35"/>
    </row>
    <row r="2083" spans="1:7" x14ac:dyDescent="0.2">
      <c r="A2083" s="29"/>
      <c r="B2083" s="101"/>
      <c r="C2083" s="352"/>
      <c r="D2083" s="351"/>
      <c r="E2083" s="108"/>
      <c r="F2083" s="128"/>
      <c r="G2083" s="35"/>
    </row>
    <row r="2084" spans="1:7" x14ac:dyDescent="0.2">
      <c r="A2084" s="29"/>
      <c r="B2084" s="101"/>
      <c r="C2084" s="352"/>
      <c r="D2084" s="351"/>
      <c r="E2084" s="108"/>
      <c r="F2084" s="149"/>
      <c r="G2084" s="35"/>
    </row>
    <row r="2085" spans="1:7" x14ac:dyDescent="0.2">
      <c r="A2085" s="29"/>
      <c r="B2085" s="101"/>
      <c r="C2085" s="41"/>
      <c r="D2085" s="364"/>
      <c r="E2085" s="108"/>
      <c r="F2085" s="128"/>
      <c r="G2085" s="353"/>
    </row>
    <row r="2086" spans="1:7" x14ac:dyDescent="0.2">
      <c r="A2086" s="29"/>
      <c r="B2086" s="101"/>
      <c r="C2086" s="352"/>
      <c r="D2086" s="351"/>
      <c r="E2086" s="108"/>
      <c r="F2086" s="149"/>
      <c r="G2086" s="35"/>
    </row>
    <row r="2087" spans="1:7" x14ac:dyDescent="0.2">
      <c r="A2087" s="29"/>
      <c r="B2087" s="101"/>
      <c r="C2087" s="352"/>
      <c r="D2087" s="351" t="s">
        <v>150</v>
      </c>
      <c r="E2087" s="108"/>
      <c r="F2087" s="128"/>
      <c r="G2087" s="353"/>
    </row>
    <row r="2088" spans="1:7" x14ac:dyDescent="0.2">
      <c r="A2088" s="29"/>
      <c r="B2088" s="101"/>
      <c r="C2088" s="352"/>
      <c r="D2088" s="351"/>
      <c r="E2088" s="108"/>
      <c r="F2088" s="128"/>
      <c r="G2088" s="35"/>
    </row>
    <row r="2089" spans="1:7" x14ac:dyDescent="0.2">
      <c r="A2089" s="29"/>
      <c r="B2089" s="101"/>
      <c r="C2089" s="352"/>
      <c r="D2089" s="351" t="s">
        <v>150</v>
      </c>
      <c r="E2089" s="108"/>
      <c r="F2089" s="149"/>
      <c r="G2089" s="35"/>
    </row>
    <row r="2090" spans="1:7" x14ac:dyDescent="0.2">
      <c r="A2090" s="29"/>
      <c r="B2090" s="101"/>
      <c r="C2090" s="31"/>
      <c r="D2090" s="400"/>
      <c r="E2090" s="131"/>
      <c r="F2090" s="117"/>
      <c r="G2090" s="35"/>
    </row>
    <row r="2091" spans="1:7" x14ac:dyDescent="0.2">
      <c r="A2091" s="29"/>
      <c r="B2091" s="101"/>
      <c r="C2091" s="41"/>
      <c r="D2091" s="406"/>
      <c r="E2091" s="108"/>
      <c r="F2091" s="149"/>
      <c r="G2091" s="35"/>
    </row>
    <row r="2092" spans="1:7" x14ac:dyDescent="0.2">
      <c r="A2092" s="29"/>
      <c r="B2092" s="101"/>
      <c r="C2092" s="41"/>
      <c r="D2092" s="364"/>
      <c r="E2092" s="108"/>
      <c r="F2092" s="149"/>
      <c r="G2092" s="35"/>
    </row>
    <row r="2093" spans="1:7" ht="13.5" thickBot="1" x14ac:dyDescent="0.25">
      <c r="A2093" s="45"/>
      <c r="B2093" s="132"/>
      <c r="C2093" s="115"/>
      <c r="D2093" s="409" t="s">
        <v>2685</v>
      </c>
      <c r="E2093" s="132"/>
      <c r="F2093" s="49" t="s">
        <v>15</v>
      </c>
      <c r="G2093" s="50">
        <f>SUM(G2059:G2092)</f>
        <v>21000</v>
      </c>
    </row>
    <row r="2094" spans="1:7" ht="13.5" thickTop="1" x14ac:dyDescent="0.2">
      <c r="A2094" s="1149" t="s">
        <v>4666</v>
      </c>
      <c r="B2094" s="1186"/>
      <c r="C2094" s="1186"/>
      <c r="D2094" s="1186"/>
      <c r="E2094" s="1186"/>
      <c r="F2094" s="1186"/>
      <c r="G2094" s="1187"/>
    </row>
    <row r="2095" spans="1:7" ht="13.5" thickBot="1" x14ac:dyDescent="0.25">
      <c r="A2095" s="423"/>
      <c r="B2095" s="580"/>
      <c r="C2095" s="1285" t="s">
        <v>8</v>
      </c>
      <c r="D2095" s="1285"/>
      <c r="E2095" s="1285"/>
      <c r="F2095" s="1285"/>
      <c r="G2095" s="1286"/>
    </row>
    <row r="2096" spans="1:7" ht="13.5" thickTop="1" x14ac:dyDescent="0.2">
      <c r="A2096" s="1130"/>
      <c r="B2096" s="1131"/>
      <c r="C2096" s="1131"/>
      <c r="D2096" s="57" t="s">
        <v>11</v>
      </c>
      <c r="E2096" s="1132" t="s">
        <v>12</v>
      </c>
      <c r="F2096" s="1132"/>
      <c r="G2096" s="1133"/>
    </row>
    <row r="2097" spans="1:7" x14ac:dyDescent="0.2">
      <c r="A2097" s="1161" t="s">
        <v>8</v>
      </c>
      <c r="B2097" s="1135"/>
      <c r="C2097" s="1135"/>
      <c r="D2097" s="39"/>
      <c r="E2097" s="1136"/>
      <c r="F2097" s="1137"/>
      <c r="G2097" s="1138"/>
    </row>
    <row r="2098" spans="1:7" x14ac:dyDescent="0.2">
      <c r="A2098" s="1134" t="s">
        <v>38</v>
      </c>
      <c r="B2098" s="1135"/>
      <c r="C2098" s="1135"/>
      <c r="D2098" s="58" t="s">
        <v>493</v>
      </c>
      <c r="E2098" s="1139" t="s">
        <v>142</v>
      </c>
      <c r="F2098" s="1139"/>
      <c r="G2098" s="1140"/>
    </row>
    <row r="2099" spans="1:7" ht="13.5" thickBot="1" x14ac:dyDescent="0.25">
      <c r="A2099" s="1141" t="s">
        <v>39</v>
      </c>
      <c r="B2099" s="1142"/>
      <c r="C2099" s="1142"/>
      <c r="D2099" s="356" t="s">
        <v>3396</v>
      </c>
      <c r="E2099" s="1143" t="s">
        <v>0</v>
      </c>
      <c r="F2099" s="1143"/>
      <c r="G2099" s="1144"/>
    </row>
    <row r="2100" spans="1:7" ht="16.5" x14ac:dyDescent="0.25">
      <c r="A2100" s="1152" t="s">
        <v>29</v>
      </c>
      <c r="B2100" s="1153"/>
      <c r="C2100" s="1153"/>
      <c r="D2100" s="1153"/>
      <c r="E2100" s="1153"/>
      <c r="F2100" s="1153"/>
      <c r="G2100" s="1154"/>
    </row>
    <row r="2101" spans="1:7" x14ac:dyDescent="0.2">
      <c r="A2101" s="1155" t="s">
        <v>48</v>
      </c>
      <c r="B2101" s="1156"/>
      <c r="C2101" s="1156"/>
      <c r="D2101" s="1156"/>
      <c r="E2101" s="1156"/>
      <c r="F2101" s="1156"/>
      <c r="G2101" s="1157"/>
    </row>
    <row r="2102" spans="1:7" x14ac:dyDescent="0.2">
      <c r="A2102" s="1158" t="s">
        <v>49</v>
      </c>
      <c r="B2102" s="1159"/>
      <c r="C2102" s="1159"/>
      <c r="D2102" s="1159"/>
      <c r="E2102" s="1159"/>
      <c r="F2102" s="1159"/>
      <c r="G2102" s="1160"/>
    </row>
    <row r="2103" spans="1:7" x14ac:dyDescent="0.2">
      <c r="A2103" s="6"/>
      <c r="B2103" s="99"/>
      <c r="C2103" s="8"/>
      <c r="D2103" s="9"/>
      <c r="E2103" s="99"/>
      <c r="F2103" s="10"/>
      <c r="G2103" s="11" t="s">
        <v>20</v>
      </c>
    </row>
    <row r="2104" spans="1:7" x14ac:dyDescent="0.2">
      <c r="A2104" s="12" t="s">
        <v>1</v>
      </c>
      <c r="B2104" s="13"/>
      <c r="C2104" s="14" t="s">
        <v>496</v>
      </c>
      <c r="D2104" s="13"/>
      <c r="E2104" s="343" t="s">
        <v>4659</v>
      </c>
      <c r="F2104" s="98"/>
      <c r="G2104" s="344" t="s">
        <v>4628</v>
      </c>
    </row>
    <row r="2105" spans="1:7" x14ac:dyDescent="0.2">
      <c r="A2105" s="17" t="s">
        <v>8</v>
      </c>
      <c r="B2105" s="100"/>
      <c r="C2105" s="19"/>
      <c r="D2105" s="4"/>
      <c r="E2105" s="1145"/>
      <c r="F2105" s="1146"/>
      <c r="G2105" s="20"/>
    </row>
    <row r="2106" spans="1:7" x14ac:dyDescent="0.2">
      <c r="A2106" s="21" t="s">
        <v>37</v>
      </c>
      <c r="B2106" s="22"/>
      <c r="C2106" s="22"/>
      <c r="D2106" s="22"/>
      <c r="E2106" s="23" t="s">
        <v>46</v>
      </c>
      <c r="F2106" s="24"/>
      <c r="G2106" s="20" t="s">
        <v>50</v>
      </c>
    </row>
    <row r="2107" spans="1:7" x14ac:dyDescent="0.2">
      <c r="A2107" s="6"/>
      <c r="B2107" s="99"/>
      <c r="C2107" s="8"/>
      <c r="D2107" s="8"/>
      <c r="E2107" s="1147"/>
      <c r="F2107" s="1148"/>
      <c r="G2107" s="25"/>
    </row>
    <row r="2108" spans="1:7" ht="26.25" thickBot="1" x14ac:dyDescent="0.25">
      <c r="A2108" s="210" t="s">
        <v>47</v>
      </c>
      <c r="B2108" s="28" t="s">
        <v>23</v>
      </c>
      <c r="C2108" s="28" t="s">
        <v>34</v>
      </c>
      <c r="D2108" s="110" t="s">
        <v>53</v>
      </c>
      <c r="E2108" s="114" t="s">
        <v>54</v>
      </c>
      <c r="F2108" s="111" t="s">
        <v>55</v>
      </c>
      <c r="G2108" s="112" t="s">
        <v>35</v>
      </c>
    </row>
    <row r="2109" spans="1:7" ht="13.5" thickTop="1" x14ac:dyDescent="0.2">
      <c r="A2109" s="345">
        <v>1</v>
      </c>
      <c r="B2109" s="101"/>
      <c r="C2109" s="352" t="s">
        <v>300</v>
      </c>
      <c r="D2109" s="351" t="s">
        <v>809</v>
      </c>
      <c r="E2109" s="388">
        <v>35</v>
      </c>
      <c r="F2109" s="384">
        <v>250</v>
      </c>
      <c r="G2109" s="975">
        <f t="shared" ref="G2109:G2110" si="37">F2109*E2109</f>
        <v>8750</v>
      </c>
    </row>
    <row r="2110" spans="1:7" x14ac:dyDescent="0.2">
      <c r="A2110" s="345">
        <v>2</v>
      </c>
      <c r="B2110" s="101"/>
      <c r="C2110" s="352" t="s">
        <v>300</v>
      </c>
      <c r="D2110" s="351" t="s">
        <v>402</v>
      </c>
      <c r="E2110" s="108">
        <v>35</v>
      </c>
      <c r="F2110" s="128">
        <v>350</v>
      </c>
      <c r="G2110" s="975">
        <f t="shared" si="37"/>
        <v>12250</v>
      </c>
    </row>
    <row r="2111" spans="1:7" x14ac:dyDescent="0.2">
      <c r="A2111" s="29"/>
      <c r="B2111" s="101"/>
      <c r="C2111" s="352"/>
      <c r="D2111" s="657"/>
      <c r="E2111" s="108"/>
      <c r="F2111" s="149"/>
      <c r="G2111" s="975"/>
    </row>
    <row r="2112" spans="1:7" x14ac:dyDescent="0.2">
      <c r="A2112" s="29"/>
      <c r="B2112" s="101"/>
      <c r="C2112" s="352"/>
      <c r="D2112" s="351"/>
      <c r="E2112" s="108"/>
      <c r="F2112" s="128"/>
      <c r="G2112" s="975"/>
    </row>
    <row r="2113" spans="1:7" x14ac:dyDescent="0.2">
      <c r="A2113" s="29"/>
      <c r="B2113" s="646"/>
      <c r="C2113" s="656"/>
      <c r="D2113" s="657"/>
      <c r="E2113" s="745"/>
      <c r="F2113" s="659"/>
      <c r="G2113" s="975"/>
    </row>
    <row r="2114" spans="1:7" x14ac:dyDescent="0.2">
      <c r="A2114" s="29"/>
      <c r="B2114" s="646"/>
      <c r="C2114" s="656"/>
      <c r="D2114" s="657"/>
      <c r="E2114" s="745"/>
      <c r="F2114" s="659"/>
      <c r="G2114" s="975"/>
    </row>
    <row r="2115" spans="1:7" x14ac:dyDescent="0.2">
      <c r="A2115" s="29"/>
      <c r="B2115" s="646"/>
      <c r="C2115" s="352"/>
      <c r="D2115" s="657"/>
      <c r="E2115" s="745"/>
      <c r="F2115" s="384"/>
      <c r="G2115" s="975"/>
    </row>
    <row r="2116" spans="1:7" x14ac:dyDescent="0.2">
      <c r="A2116" s="29"/>
      <c r="B2116" s="105"/>
      <c r="C2116" s="352"/>
      <c r="D2116" s="351"/>
      <c r="E2116" s="108"/>
      <c r="F2116" s="128"/>
      <c r="G2116" s="975"/>
    </row>
    <row r="2117" spans="1:7" x14ac:dyDescent="0.2">
      <c r="A2117" s="29"/>
      <c r="B2117" s="105"/>
      <c r="C2117" s="352"/>
      <c r="D2117" s="351"/>
      <c r="E2117" s="108"/>
      <c r="F2117" s="149"/>
      <c r="G2117" s="975"/>
    </row>
    <row r="2118" spans="1:7" x14ac:dyDescent="0.2">
      <c r="A2118" s="29"/>
      <c r="B2118" s="793"/>
      <c r="C2118" s="352"/>
      <c r="D2118" s="657"/>
      <c r="E2118" s="745"/>
      <c r="F2118" s="128"/>
      <c r="G2118" s="975"/>
    </row>
    <row r="2119" spans="1:7" x14ac:dyDescent="0.2">
      <c r="A2119" s="29"/>
      <c r="B2119" s="151"/>
      <c r="C2119" s="352"/>
      <c r="D2119" s="351"/>
      <c r="E2119" s="108"/>
      <c r="F2119" s="149"/>
      <c r="G2119" s="353"/>
    </row>
    <row r="2120" spans="1:7" x14ac:dyDescent="0.2">
      <c r="A2120" s="29"/>
      <c r="B2120" s="151"/>
      <c r="C2120" s="656"/>
      <c r="D2120" s="351"/>
      <c r="E2120" s="108"/>
      <c r="F2120" s="659"/>
      <c r="G2120" s="353"/>
    </row>
    <row r="2121" spans="1:7" x14ac:dyDescent="0.2">
      <c r="A2121" s="29"/>
      <c r="B2121" s="101"/>
      <c r="C2121" s="352"/>
      <c r="D2121" s="351"/>
      <c r="E2121" s="108"/>
      <c r="F2121" s="128"/>
      <c r="G2121" s="353"/>
    </row>
    <row r="2122" spans="1:7" x14ac:dyDescent="0.2">
      <c r="A2122" s="29"/>
      <c r="B2122" s="106"/>
      <c r="C2122" s="352"/>
      <c r="D2122" s="351"/>
      <c r="E2122" s="108"/>
      <c r="F2122" s="128"/>
      <c r="G2122" s="353"/>
    </row>
    <row r="2123" spans="1:7" x14ac:dyDescent="0.2">
      <c r="A2123" s="29"/>
      <c r="B2123" s="105"/>
      <c r="C2123" s="352"/>
      <c r="D2123" s="351"/>
      <c r="E2123" s="108"/>
      <c r="F2123" s="149"/>
      <c r="G2123" s="353"/>
    </row>
    <row r="2124" spans="1:7" x14ac:dyDescent="0.2">
      <c r="A2124" s="29"/>
      <c r="B2124" s="107"/>
      <c r="C2124" s="352"/>
      <c r="D2124" s="351"/>
      <c r="E2124" s="108"/>
      <c r="F2124" s="384"/>
      <c r="G2124" s="353"/>
    </row>
    <row r="2125" spans="1:7" x14ac:dyDescent="0.2">
      <c r="A2125" s="29"/>
      <c r="B2125" s="101"/>
      <c r="C2125" s="352"/>
      <c r="D2125" s="351"/>
      <c r="E2125" s="108"/>
      <c r="F2125" s="128"/>
      <c r="G2125" s="35"/>
    </row>
    <row r="2126" spans="1:7" x14ac:dyDescent="0.2">
      <c r="A2126" s="29"/>
      <c r="B2126" s="101"/>
      <c r="C2126" s="352"/>
      <c r="D2126" s="351"/>
      <c r="E2126" s="108"/>
      <c r="F2126" s="149"/>
      <c r="G2126" s="35"/>
    </row>
    <row r="2127" spans="1:7" x14ac:dyDescent="0.2">
      <c r="A2127" s="29"/>
      <c r="B2127" s="106"/>
      <c r="C2127" s="352"/>
      <c r="D2127" s="351"/>
      <c r="E2127" s="108"/>
      <c r="F2127" s="128"/>
      <c r="G2127" s="35"/>
    </row>
    <row r="2128" spans="1:7" x14ac:dyDescent="0.2">
      <c r="A2128" s="29"/>
      <c r="B2128" s="105"/>
      <c r="C2128" s="352"/>
      <c r="D2128" s="351"/>
      <c r="E2128" s="108"/>
      <c r="F2128" s="128"/>
      <c r="G2128" s="35"/>
    </row>
    <row r="2129" spans="1:7" x14ac:dyDescent="0.2">
      <c r="A2129" s="29"/>
      <c r="B2129" s="105"/>
      <c r="C2129" s="352"/>
      <c r="D2129" s="351"/>
      <c r="E2129" s="108"/>
      <c r="F2129" s="149"/>
      <c r="G2129" s="35"/>
    </row>
    <row r="2130" spans="1:7" x14ac:dyDescent="0.2">
      <c r="A2130" s="29"/>
      <c r="B2130" s="101"/>
      <c r="C2130" s="352"/>
      <c r="D2130" s="351"/>
      <c r="E2130" s="104"/>
      <c r="F2130" s="149"/>
      <c r="G2130" s="353"/>
    </row>
    <row r="2131" spans="1:7" x14ac:dyDescent="0.2">
      <c r="A2131" s="29"/>
      <c r="B2131" s="101"/>
      <c r="C2131" s="352"/>
      <c r="D2131" s="351"/>
      <c r="E2131" s="108"/>
      <c r="F2131" s="128"/>
      <c r="G2131" s="35"/>
    </row>
    <row r="2132" spans="1:7" x14ac:dyDescent="0.2">
      <c r="A2132" s="29"/>
      <c r="B2132" s="101"/>
      <c r="C2132" s="352"/>
      <c r="D2132" s="351"/>
      <c r="E2132" s="108"/>
      <c r="F2132" s="149"/>
      <c r="G2132" s="35"/>
    </row>
    <row r="2133" spans="1:7" x14ac:dyDescent="0.2">
      <c r="A2133" s="29"/>
      <c r="B2133" s="101"/>
      <c r="C2133" s="352"/>
      <c r="D2133" s="351"/>
      <c r="E2133" s="108"/>
      <c r="F2133" s="128"/>
      <c r="G2133" s="35"/>
    </row>
    <row r="2134" spans="1:7" x14ac:dyDescent="0.2">
      <c r="A2134" s="29"/>
      <c r="B2134" s="101"/>
      <c r="C2134" s="352"/>
      <c r="D2134" s="351"/>
      <c r="E2134" s="108"/>
      <c r="F2134" s="149"/>
      <c r="G2134" s="35"/>
    </row>
    <row r="2135" spans="1:7" x14ac:dyDescent="0.2">
      <c r="A2135" s="29"/>
      <c r="B2135" s="101"/>
      <c r="C2135" s="41"/>
      <c r="D2135" s="364"/>
      <c r="E2135" s="108"/>
      <c r="F2135" s="128"/>
      <c r="G2135" s="353"/>
    </row>
    <row r="2136" spans="1:7" x14ac:dyDescent="0.2">
      <c r="A2136" s="29"/>
      <c r="B2136" s="101"/>
      <c r="C2136" s="352"/>
      <c r="D2136" s="351"/>
      <c r="E2136" s="108"/>
      <c r="F2136" s="149"/>
      <c r="G2136" s="35"/>
    </row>
    <row r="2137" spans="1:7" x14ac:dyDescent="0.2">
      <c r="A2137" s="29"/>
      <c r="B2137" s="101"/>
      <c r="C2137" s="352"/>
      <c r="D2137" s="351" t="s">
        <v>150</v>
      </c>
      <c r="E2137" s="108"/>
      <c r="F2137" s="128"/>
      <c r="G2137" s="353"/>
    </row>
    <row r="2138" spans="1:7" x14ac:dyDescent="0.2">
      <c r="A2138" s="29"/>
      <c r="B2138" s="101"/>
      <c r="C2138" s="352"/>
      <c r="D2138" s="351"/>
      <c r="E2138" s="108"/>
      <c r="F2138" s="128"/>
      <c r="G2138" s="35"/>
    </row>
    <row r="2139" spans="1:7" x14ac:dyDescent="0.2">
      <c r="A2139" s="29"/>
      <c r="B2139" s="101"/>
      <c r="C2139" s="352"/>
      <c r="D2139" s="351" t="s">
        <v>150</v>
      </c>
      <c r="E2139" s="108"/>
      <c r="F2139" s="149"/>
      <c r="G2139" s="35"/>
    </row>
    <row r="2140" spans="1:7" x14ac:dyDescent="0.2">
      <c r="A2140" s="29"/>
      <c r="B2140" s="101"/>
      <c r="C2140" s="31"/>
      <c r="D2140" s="400"/>
      <c r="E2140" s="131"/>
      <c r="F2140" s="117"/>
      <c r="G2140" s="35"/>
    </row>
    <row r="2141" spans="1:7" x14ac:dyDescent="0.2">
      <c r="A2141" s="29"/>
      <c r="B2141" s="101"/>
      <c r="C2141" s="41"/>
      <c r="D2141" s="406"/>
      <c r="E2141" s="108"/>
      <c r="F2141" s="149"/>
      <c r="G2141" s="35"/>
    </row>
    <row r="2142" spans="1:7" x14ac:dyDescent="0.2">
      <c r="A2142" s="29"/>
      <c r="B2142" s="101"/>
      <c r="C2142" s="41"/>
      <c r="D2142" s="364"/>
      <c r="E2142" s="108"/>
      <c r="F2142" s="149"/>
      <c r="G2142" s="35"/>
    </row>
    <row r="2143" spans="1:7" ht="13.5" thickBot="1" x14ac:dyDescent="0.25">
      <c r="A2143" s="45"/>
      <c r="B2143" s="132"/>
      <c r="C2143" s="115"/>
      <c r="D2143" s="409" t="s">
        <v>2685</v>
      </c>
      <c r="E2143" s="132"/>
      <c r="F2143" s="49" t="s">
        <v>15</v>
      </c>
      <c r="G2143" s="50">
        <f>SUM(G2109:G2142)</f>
        <v>21000</v>
      </c>
    </row>
    <row r="2144" spans="1:7" ht="13.5" thickTop="1" x14ac:dyDescent="0.2">
      <c r="A2144" s="1149" t="s">
        <v>4725</v>
      </c>
      <c r="B2144" s="1186"/>
      <c r="C2144" s="1186"/>
      <c r="D2144" s="1186"/>
      <c r="E2144" s="1186"/>
      <c r="F2144" s="1186"/>
      <c r="G2144" s="1187"/>
    </row>
    <row r="2145" spans="1:7" ht="13.5" thickBot="1" x14ac:dyDescent="0.25">
      <c r="A2145" s="423"/>
      <c r="B2145" s="580"/>
      <c r="C2145" s="1285" t="s">
        <v>8</v>
      </c>
      <c r="D2145" s="1285"/>
      <c r="E2145" s="1285"/>
      <c r="F2145" s="1285"/>
      <c r="G2145" s="1286"/>
    </row>
    <row r="2146" spans="1:7" ht="13.5" thickTop="1" x14ac:dyDescent="0.2">
      <c r="A2146" s="1130"/>
      <c r="B2146" s="1131"/>
      <c r="C2146" s="1131"/>
      <c r="D2146" s="57" t="s">
        <v>11</v>
      </c>
      <c r="E2146" s="1132" t="s">
        <v>12</v>
      </c>
      <c r="F2146" s="1132"/>
      <c r="G2146" s="1133"/>
    </row>
    <row r="2147" spans="1:7" x14ac:dyDescent="0.2">
      <c r="A2147" s="1161" t="s">
        <v>8</v>
      </c>
      <c r="B2147" s="1135"/>
      <c r="C2147" s="1135"/>
      <c r="D2147" s="39"/>
      <c r="E2147" s="1136"/>
      <c r="F2147" s="1137"/>
      <c r="G2147" s="1138"/>
    </row>
    <row r="2148" spans="1:7" x14ac:dyDescent="0.2">
      <c r="A2148" s="1134" t="s">
        <v>38</v>
      </c>
      <c r="B2148" s="1135"/>
      <c r="C2148" s="1135"/>
      <c r="D2148" s="58" t="s">
        <v>493</v>
      </c>
      <c r="E2148" s="1139" t="s">
        <v>142</v>
      </c>
      <c r="F2148" s="1139"/>
      <c r="G2148" s="1140"/>
    </row>
    <row r="2149" spans="1:7" ht="13.5" thickBot="1" x14ac:dyDescent="0.25">
      <c r="A2149" s="1141" t="s">
        <v>39</v>
      </c>
      <c r="B2149" s="1142"/>
      <c r="C2149" s="1142"/>
      <c r="D2149" s="356" t="s">
        <v>3396</v>
      </c>
      <c r="E2149" s="1143" t="s">
        <v>0</v>
      </c>
      <c r="F2149" s="1143"/>
      <c r="G2149" s="1144"/>
    </row>
    <row r="2150" spans="1:7" ht="16.5" x14ac:dyDescent="0.25">
      <c r="A2150" s="1152" t="s">
        <v>29</v>
      </c>
      <c r="B2150" s="1153"/>
      <c r="C2150" s="1153"/>
      <c r="D2150" s="1153"/>
      <c r="E2150" s="1153"/>
      <c r="F2150" s="1153"/>
      <c r="G2150" s="1154"/>
    </row>
    <row r="2151" spans="1:7" x14ac:dyDescent="0.2">
      <c r="A2151" s="1155" t="s">
        <v>48</v>
      </c>
      <c r="B2151" s="1156"/>
      <c r="C2151" s="1156"/>
      <c r="D2151" s="1156"/>
      <c r="E2151" s="1156"/>
      <c r="F2151" s="1156"/>
      <c r="G2151" s="1157"/>
    </row>
    <row r="2152" spans="1:7" x14ac:dyDescent="0.2">
      <c r="A2152" s="1158" t="s">
        <v>49</v>
      </c>
      <c r="B2152" s="1159"/>
      <c r="C2152" s="1159"/>
      <c r="D2152" s="1159"/>
      <c r="E2152" s="1159"/>
      <c r="F2152" s="1159"/>
      <c r="G2152" s="1160"/>
    </row>
    <row r="2153" spans="1:7" x14ac:dyDescent="0.2">
      <c r="A2153" s="6"/>
      <c r="B2153" s="99"/>
      <c r="C2153" s="8"/>
      <c r="D2153" s="9"/>
      <c r="E2153" s="99"/>
      <c r="F2153" s="10"/>
      <c r="G2153" s="11" t="s">
        <v>20</v>
      </c>
    </row>
    <row r="2154" spans="1:7" x14ac:dyDescent="0.2">
      <c r="A2154" s="12" t="s">
        <v>1</v>
      </c>
      <c r="B2154" s="13"/>
      <c r="C2154" s="14" t="s">
        <v>496</v>
      </c>
      <c r="D2154" s="13"/>
      <c r="E2154" s="343" t="s">
        <v>4659</v>
      </c>
      <c r="F2154" s="98"/>
      <c r="G2154" s="344" t="s">
        <v>4628</v>
      </c>
    </row>
    <row r="2155" spans="1:7" x14ac:dyDescent="0.2">
      <c r="A2155" s="17" t="s">
        <v>8</v>
      </c>
      <c r="B2155" s="100"/>
      <c r="C2155" s="19"/>
      <c r="D2155" s="4"/>
      <c r="E2155" s="1145"/>
      <c r="F2155" s="1146"/>
      <c r="G2155" s="20"/>
    </row>
    <row r="2156" spans="1:7" x14ac:dyDescent="0.2">
      <c r="A2156" s="21" t="s">
        <v>37</v>
      </c>
      <c r="B2156" s="22"/>
      <c r="C2156" s="22"/>
      <c r="D2156" s="22"/>
      <c r="E2156" s="23" t="s">
        <v>46</v>
      </c>
      <c r="F2156" s="24"/>
      <c r="G2156" s="20" t="s">
        <v>50</v>
      </c>
    </row>
    <row r="2157" spans="1:7" x14ac:dyDescent="0.2">
      <c r="A2157" s="6"/>
      <c r="B2157" s="99"/>
      <c r="C2157" s="8"/>
      <c r="D2157" s="8"/>
      <c r="E2157" s="1147"/>
      <c r="F2157" s="1148"/>
      <c r="G2157" s="25"/>
    </row>
    <row r="2158" spans="1:7" ht="26.25" thickBot="1" x14ac:dyDescent="0.25">
      <c r="A2158" s="210" t="s">
        <v>47</v>
      </c>
      <c r="B2158" s="28" t="s">
        <v>23</v>
      </c>
      <c r="C2158" s="28" t="s">
        <v>34</v>
      </c>
      <c r="D2158" s="110" t="s">
        <v>53</v>
      </c>
      <c r="E2158" s="114" t="s">
        <v>54</v>
      </c>
      <c r="F2158" s="111" t="s">
        <v>55</v>
      </c>
      <c r="G2158" s="112" t="s">
        <v>35</v>
      </c>
    </row>
    <row r="2159" spans="1:7" ht="13.5" thickTop="1" x14ac:dyDescent="0.2">
      <c r="A2159" s="345"/>
      <c r="B2159" s="101"/>
      <c r="C2159" s="352"/>
      <c r="D2159" s="351" t="s">
        <v>433</v>
      </c>
      <c r="E2159" s="388"/>
      <c r="F2159" s="384"/>
      <c r="G2159" s="975" t="s">
        <v>8</v>
      </c>
    </row>
    <row r="2160" spans="1:7" x14ac:dyDescent="0.2">
      <c r="A2160" s="345">
        <v>1</v>
      </c>
      <c r="B2160" s="101"/>
      <c r="C2160" s="352" t="s">
        <v>300</v>
      </c>
      <c r="D2160" s="351" t="s">
        <v>841</v>
      </c>
      <c r="E2160" s="108">
        <v>50</v>
      </c>
      <c r="F2160" s="128">
        <v>250</v>
      </c>
      <c r="G2160" s="975">
        <f t="shared" ref="G2160:G2166" si="38">F2160*E2160</f>
        <v>12500</v>
      </c>
    </row>
    <row r="2161" spans="1:7" x14ac:dyDescent="0.2">
      <c r="A2161" s="29">
        <v>2</v>
      </c>
      <c r="B2161" s="101"/>
      <c r="C2161" s="352" t="s">
        <v>300</v>
      </c>
      <c r="D2161" s="657" t="s">
        <v>402</v>
      </c>
      <c r="E2161" s="108">
        <v>50</v>
      </c>
      <c r="F2161" s="149">
        <v>350</v>
      </c>
      <c r="G2161" s="975">
        <f t="shared" si="38"/>
        <v>17500</v>
      </c>
    </row>
    <row r="2162" spans="1:7" x14ac:dyDescent="0.2">
      <c r="A2162" s="29">
        <v>3</v>
      </c>
      <c r="B2162" s="101"/>
      <c r="C2162" s="352" t="s">
        <v>300</v>
      </c>
      <c r="D2162" s="351" t="s">
        <v>845</v>
      </c>
      <c r="E2162" s="108">
        <v>50</v>
      </c>
      <c r="F2162" s="128">
        <v>250</v>
      </c>
      <c r="G2162" s="975">
        <f t="shared" si="38"/>
        <v>12500</v>
      </c>
    </row>
    <row r="2163" spans="1:7" x14ac:dyDescent="0.2">
      <c r="A2163" s="29"/>
      <c r="B2163" s="646"/>
      <c r="C2163" s="656"/>
      <c r="D2163" s="657" t="s">
        <v>435</v>
      </c>
      <c r="E2163" s="745"/>
      <c r="F2163" s="659"/>
      <c r="G2163" s="975" t="s">
        <v>8</v>
      </c>
    </row>
    <row r="2164" spans="1:7" x14ac:dyDescent="0.2">
      <c r="A2164" s="29">
        <v>4</v>
      </c>
      <c r="B2164" s="646"/>
      <c r="C2164" s="352" t="s">
        <v>300</v>
      </c>
      <c r="D2164" s="657" t="s">
        <v>881</v>
      </c>
      <c r="E2164" s="745">
        <v>50</v>
      </c>
      <c r="F2164" s="659">
        <v>250</v>
      </c>
      <c r="G2164" s="975">
        <f t="shared" si="38"/>
        <v>12500</v>
      </c>
    </row>
    <row r="2165" spans="1:7" x14ac:dyDescent="0.2">
      <c r="A2165" s="29">
        <v>5</v>
      </c>
      <c r="B2165" s="646"/>
      <c r="C2165" s="352" t="s">
        <v>300</v>
      </c>
      <c r="D2165" s="657" t="s">
        <v>402</v>
      </c>
      <c r="E2165" s="745">
        <v>50</v>
      </c>
      <c r="F2165" s="384">
        <v>350</v>
      </c>
      <c r="G2165" s="975">
        <f t="shared" si="38"/>
        <v>17500</v>
      </c>
    </row>
    <row r="2166" spans="1:7" x14ac:dyDescent="0.2">
      <c r="A2166" s="29">
        <v>6</v>
      </c>
      <c r="B2166" s="105"/>
      <c r="C2166" s="352" t="s">
        <v>300</v>
      </c>
      <c r="D2166" s="351" t="s">
        <v>845</v>
      </c>
      <c r="E2166" s="108">
        <v>50</v>
      </c>
      <c r="F2166" s="128">
        <v>250</v>
      </c>
      <c r="G2166" s="975">
        <f t="shared" si="38"/>
        <v>12500</v>
      </c>
    </row>
    <row r="2167" spans="1:7" x14ac:dyDescent="0.2">
      <c r="A2167" s="29"/>
      <c r="B2167" s="105"/>
      <c r="C2167" s="352"/>
      <c r="D2167" s="351"/>
      <c r="E2167" s="108"/>
      <c r="F2167" s="149"/>
      <c r="G2167" s="975"/>
    </row>
    <row r="2168" spans="1:7" x14ac:dyDescent="0.2">
      <c r="A2168" s="29"/>
      <c r="B2168" s="793"/>
      <c r="C2168" s="352"/>
      <c r="D2168" s="657"/>
      <c r="E2168" s="745"/>
      <c r="F2168" s="128"/>
      <c r="G2168" s="975"/>
    </row>
    <row r="2169" spans="1:7" x14ac:dyDescent="0.2">
      <c r="A2169" s="29"/>
      <c r="B2169" s="151"/>
      <c r="C2169" s="352"/>
      <c r="D2169" s="351"/>
      <c r="E2169" s="108"/>
      <c r="F2169" s="149"/>
      <c r="G2169" s="353"/>
    </row>
    <row r="2170" spans="1:7" x14ac:dyDescent="0.2">
      <c r="A2170" s="29"/>
      <c r="B2170" s="151"/>
      <c r="C2170" s="656"/>
      <c r="D2170" s="351"/>
      <c r="E2170" s="108"/>
      <c r="F2170" s="659"/>
      <c r="G2170" s="353"/>
    </row>
    <row r="2171" spans="1:7" x14ac:dyDescent="0.2">
      <c r="A2171" s="29"/>
      <c r="B2171" s="101"/>
      <c r="C2171" s="352"/>
      <c r="D2171" s="351"/>
      <c r="E2171" s="108"/>
      <c r="F2171" s="128"/>
      <c r="G2171" s="353"/>
    </row>
    <row r="2172" spans="1:7" x14ac:dyDescent="0.2">
      <c r="A2172" s="29"/>
      <c r="B2172" s="106"/>
      <c r="C2172" s="352"/>
      <c r="D2172" s="351"/>
      <c r="E2172" s="108"/>
      <c r="F2172" s="128"/>
      <c r="G2172" s="353"/>
    </row>
    <row r="2173" spans="1:7" x14ac:dyDescent="0.2">
      <c r="A2173" s="29"/>
      <c r="B2173" s="105"/>
      <c r="C2173" s="352"/>
      <c r="D2173" s="351"/>
      <c r="E2173" s="108"/>
      <c r="F2173" s="149"/>
      <c r="G2173" s="353"/>
    </row>
    <row r="2174" spans="1:7" x14ac:dyDescent="0.2">
      <c r="A2174" s="29"/>
      <c r="B2174" s="107"/>
      <c r="C2174" s="352"/>
      <c r="D2174" s="351"/>
      <c r="E2174" s="108"/>
      <c r="F2174" s="384"/>
      <c r="G2174" s="353"/>
    </row>
    <row r="2175" spans="1:7" x14ac:dyDescent="0.2">
      <c r="A2175" s="29"/>
      <c r="B2175" s="101"/>
      <c r="C2175" s="352"/>
      <c r="D2175" s="351"/>
      <c r="E2175" s="108"/>
      <c r="F2175" s="128"/>
      <c r="G2175" s="35"/>
    </row>
    <row r="2176" spans="1:7" x14ac:dyDescent="0.2">
      <c r="A2176" s="29"/>
      <c r="B2176" s="101"/>
      <c r="C2176" s="352"/>
      <c r="D2176" s="351"/>
      <c r="E2176" s="108"/>
      <c r="F2176" s="149"/>
      <c r="G2176" s="35"/>
    </row>
    <row r="2177" spans="1:7" x14ac:dyDescent="0.2">
      <c r="A2177" s="29"/>
      <c r="B2177" s="106"/>
      <c r="C2177" s="352"/>
      <c r="D2177" s="351"/>
      <c r="E2177" s="108"/>
      <c r="F2177" s="128"/>
      <c r="G2177" s="35"/>
    </row>
    <row r="2178" spans="1:7" x14ac:dyDescent="0.2">
      <c r="A2178" s="29"/>
      <c r="B2178" s="105"/>
      <c r="C2178" s="352"/>
      <c r="D2178" s="351"/>
      <c r="E2178" s="108"/>
      <c r="F2178" s="128"/>
      <c r="G2178" s="35"/>
    </row>
    <row r="2179" spans="1:7" x14ac:dyDescent="0.2">
      <c r="A2179" s="29"/>
      <c r="B2179" s="105"/>
      <c r="C2179" s="352"/>
      <c r="D2179" s="351"/>
      <c r="E2179" s="108"/>
      <c r="F2179" s="149"/>
      <c r="G2179" s="35"/>
    </row>
    <row r="2180" spans="1:7" x14ac:dyDescent="0.2">
      <c r="A2180" s="29"/>
      <c r="B2180" s="101"/>
      <c r="C2180" s="352"/>
      <c r="D2180" s="351"/>
      <c r="E2180" s="104"/>
      <c r="F2180" s="149"/>
      <c r="G2180" s="353"/>
    </row>
    <row r="2181" spans="1:7" x14ac:dyDescent="0.2">
      <c r="A2181" s="29"/>
      <c r="B2181" s="101"/>
      <c r="C2181" s="352"/>
      <c r="D2181" s="351"/>
      <c r="E2181" s="108"/>
      <c r="F2181" s="128"/>
      <c r="G2181" s="35"/>
    </row>
    <row r="2182" spans="1:7" x14ac:dyDescent="0.2">
      <c r="A2182" s="29"/>
      <c r="B2182" s="101"/>
      <c r="C2182" s="352"/>
      <c r="D2182" s="351"/>
      <c r="E2182" s="108"/>
      <c r="F2182" s="149"/>
      <c r="G2182" s="35"/>
    </row>
    <row r="2183" spans="1:7" x14ac:dyDescent="0.2">
      <c r="A2183" s="29"/>
      <c r="B2183" s="101"/>
      <c r="C2183" s="352"/>
      <c r="D2183" s="351"/>
      <c r="E2183" s="108"/>
      <c r="F2183" s="128"/>
      <c r="G2183" s="35"/>
    </row>
    <row r="2184" spans="1:7" x14ac:dyDescent="0.2">
      <c r="A2184" s="29"/>
      <c r="B2184" s="101"/>
      <c r="C2184" s="352"/>
      <c r="D2184" s="351"/>
      <c r="E2184" s="108"/>
      <c r="F2184" s="149"/>
      <c r="G2184" s="35"/>
    </row>
    <row r="2185" spans="1:7" x14ac:dyDescent="0.2">
      <c r="A2185" s="29"/>
      <c r="B2185" s="101"/>
      <c r="C2185" s="41"/>
      <c r="D2185" s="364"/>
      <c r="E2185" s="108"/>
      <c r="F2185" s="128"/>
      <c r="G2185" s="353"/>
    </row>
    <row r="2186" spans="1:7" x14ac:dyDescent="0.2">
      <c r="A2186" s="29"/>
      <c r="B2186" s="101"/>
      <c r="C2186" s="352"/>
      <c r="D2186" s="351"/>
      <c r="E2186" s="108"/>
      <c r="F2186" s="149"/>
      <c r="G2186" s="35"/>
    </row>
    <row r="2187" spans="1:7" x14ac:dyDescent="0.2">
      <c r="A2187" s="29"/>
      <c r="B2187" s="101"/>
      <c r="C2187" s="352"/>
      <c r="D2187" s="351" t="s">
        <v>150</v>
      </c>
      <c r="E2187" s="108"/>
      <c r="F2187" s="128"/>
      <c r="G2187" s="353"/>
    </row>
    <row r="2188" spans="1:7" x14ac:dyDescent="0.2">
      <c r="A2188" s="29"/>
      <c r="B2188" s="101"/>
      <c r="C2188" s="352"/>
      <c r="D2188" s="351"/>
      <c r="E2188" s="108"/>
      <c r="F2188" s="128"/>
      <c r="G2188" s="35"/>
    </row>
    <row r="2189" spans="1:7" x14ac:dyDescent="0.2">
      <c r="A2189" s="29"/>
      <c r="B2189" s="101"/>
      <c r="C2189" s="352"/>
      <c r="D2189" s="351" t="s">
        <v>150</v>
      </c>
      <c r="E2189" s="108"/>
      <c r="F2189" s="149"/>
      <c r="G2189" s="35"/>
    </row>
    <row r="2190" spans="1:7" x14ac:dyDescent="0.2">
      <c r="A2190" s="29"/>
      <c r="B2190" s="101"/>
      <c r="C2190" s="31"/>
      <c r="D2190" s="400"/>
      <c r="E2190" s="131"/>
      <c r="F2190" s="117"/>
      <c r="G2190" s="35"/>
    </row>
    <row r="2191" spans="1:7" x14ac:dyDescent="0.2">
      <c r="A2191" s="29"/>
      <c r="B2191" s="101"/>
      <c r="C2191" s="41"/>
      <c r="D2191" s="406"/>
      <c r="E2191" s="108"/>
      <c r="F2191" s="149"/>
      <c r="G2191" s="35"/>
    </row>
    <row r="2192" spans="1:7" x14ac:dyDescent="0.2">
      <c r="A2192" s="29"/>
      <c r="B2192" s="101"/>
      <c r="C2192" s="41"/>
      <c r="D2192" s="364"/>
      <c r="E2192" s="108"/>
      <c r="F2192" s="149"/>
      <c r="G2192" s="35"/>
    </row>
    <row r="2193" spans="1:7" ht="13.5" thickBot="1" x14ac:dyDescent="0.25">
      <c r="A2193" s="45"/>
      <c r="B2193" s="132"/>
      <c r="C2193" s="115"/>
      <c r="D2193" s="409" t="s">
        <v>2685</v>
      </c>
      <c r="E2193" s="132"/>
      <c r="F2193" s="49" t="s">
        <v>15</v>
      </c>
      <c r="G2193" s="50">
        <f>SUM(G2159:G2192)</f>
        <v>85000</v>
      </c>
    </row>
    <row r="2194" spans="1:7" ht="13.5" thickTop="1" x14ac:dyDescent="0.2">
      <c r="A2194" s="1149" t="s">
        <v>4730</v>
      </c>
      <c r="B2194" s="1186"/>
      <c r="C2194" s="1186"/>
      <c r="D2194" s="1186"/>
      <c r="E2194" s="1186"/>
      <c r="F2194" s="1186"/>
      <c r="G2194" s="1187"/>
    </row>
    <row r="2195" spans="1:7" ht="13.5" thickBot="1" x14ac:dyDescent="0.25">
      <c r="A2195" s="423"/>
      <c r="B2195" s="580"/>
      <c r="C2195" s="1285" t="s">
        <v>4731</v>
      </c>
      <c r="D2195" s="1285"/>
      <c r="E2195" s="1285"/>
      <c r="F2195" s="1285"/>
      <c r="G2195" s="1286"/>
    </row>
    <row r="2196" spans="1:7" ht="13.5" thickTop="1" x14ac:dyDescent="0.2">
      <c r="A2196" s="1130"/>
      <c r="B2196" s="1131"/>
      <c r="C2196" s="1131"/>
      <c r="D2196" s="57" t="s">
        <v>11</v>
      </c>
      <c r="E2196" s="1132" t="s">
        <v>12</v>
      </c>
      <c r="F2196" s="1132"/>
      <c r="G2196" s="1133"/>
    </row>
    <row r="2197" spans="1:7" x14ac:dyDescent="0.2">
      <c r="A2197" s="1161" t="s">
        <v>8</v>
      </c>
      <c r="B2197" s="1135"/>
      <c r="C2197" s="1135"/>
      <c r="D2197" s="39"/>
      <c r="E2197" s="1136"/>
      <c r="F2197" s="1137"/>
      <c r="G2197" s="1138"/>
    </row>
    <row r="2198" spans="1:7" x14ac:dyDescent="0.2">
      <c r="A2198" s="1134" t="s">
        <v>38</v>
      </c>
      <c r="B2198" s="1135"/>
      <c r="C2198" s="1135"/>
      <c r="D2198" s="58" t="s">
        <v>493</v>
      </c>
      <c r="E2198" s="1139" t="s">
        <v>142</v>
      </c>
      <c r="F2198" s="1139"/>
      <c r="G2198" s="1140"/>
    </row>
    <row r="2199" spans="1:7" ht="13.5" thickBot="1" x14ac:dyDescent="0.25">
      <c r="A2199" s="1141" t="s">
        <v>39</v>
      </c>
      <c r="B2199" s="1142"/>
      <c r="C2199" s="1142"/>
      <c r="D2199" s="356" t="s">
        <v>3396</v>
      </c>
      <c r="E2199" s="1143" t="s">
        <v>0</v>
      </c>
      <c r="F2199" s="1143"/>
      <c r="G2199" s="1144"/>
    </row>
    <row r="2200" spans="1:7" ht="16.5" x14ac:dyDescent="0.25">
      <c r="A2200" s="1152" t="s">
        <v>29</v>
      </c>
      <c r="B2200" s="1153"/>
      <c r="C2200" s="1153"/>
      <c r="D2200" s="1153"/>
      <c r="E2200" s="1153"/>
      <c r="F2200" s="1153"/>
      <c r="G2200" s="1154"/>
    </row>
    <row r="2201" spans="1:7" x14ac:dyDescent="0.2">
      <c r="A2201" s="1155" t="s">
        <v>48</v>
      </c>
      <c r="B2201" s="1156"/>
      <c r="C2201" s="1156"/>
      <c r="D2201" s="1156"/>
      <c r="E2201" s="1156"/>
      <c r="F2201" s="1156"/>
      <c r="G2201" s="1157"/>
    </row>
    <row r="2202" spans="1:7" x14ac:dyDescent="0.2">
      <c r="A2202" s="1158" t="s">
        <v>49</v>
      </c>
      <c r="B2202" s="1159"/>
      <c r="C2202" s="1159"/>
      <c r="D2202" s="1159"/>
      <c r="E2202" s="1159"/>
      <c r="F2202" s="1159"/>
      <c r="G2202" s="1160"/>
    </row>
    <row r="2203" spans="1:7" x14ac:dyDescent="0.2">
      <c r="A2203" s="6"/>
      <c r="B2203" s="99"/>
      <c r="C2203" s="8"/>
      <c r="D2203" s="9"/>
      <c r="E2203" s="99"/>
      <c r="F2203" s="10"/>
      <c r="G2203" s="11" t="s">
        <v>20</v>
      </c>
    </row>
    <row r="2204" spans="1:7" x14ac:dyDescent="0.2">
      <c r="A2204" s="12" t="s">
        <v>1</v>
      </c>
      <c r="B2204" s="13"/>
      <c r="C2204" s="14" t="s">
        <v>496</v>
      </c>
      <c r="D2204" s="13"/>
      <c r="E2204" s="343" t="s">
        <v>4659</v>
      </c>
      <c r="F2204" s="98"/>
      <c r="G2204" s="344" t="s">
        <v>4628</v>
      </c>
    </row>
    <row r="2205" spans="1:7" x14ac:dyDescent="0.2">
      <c r="A2205" s="17" t="s">
        <v>8</v>
      </c>
      <c r="B2205" s="100"/>
      <c r="C2205" s="19"/>
      <c r="D2205" s="4"/>
      <c r="E2205" s="1145"/>
      <c r="F2205" s="1146"/>
      <c r="G2205" s="20"/>
    </row>
    <row r="2206" spans="1:7" x14ac:dyDescent="0.2">
      <c r="A2206" s="21" t="s">
        <v>37</v>
      </c>
      <c r="B2206" s="22"/>
      <c r="C2206" s="22"/>
      <c r="D2206" s="22"/>
      <c r="E2206" s="23" t="s">
        <v>46</v>
      </c>
      <c r="F2206" s="24"/>
      <c r="G2206" s="20" t="s">
        <v>50</v>
      </c>
    </row>
    <row r="2207" spans="1:7" x14ac:dyDescent="0.2">
      <c r="A2207" s="6"/>
      <c r="B2207" s="99"/>
      <c r="C2207" s="8"/>
      <c r="D2207" s="8"/>
      <c r="E2207" s="1147"/>
      <c r="F2207" s="1148"/>
      <c r="G2207" s="25"/>
    </row>
    <row r="2208" spans="1:7" ht="26.25" thickBot="1" x14ac:dyDescent="0.25">
      <c r="A2208" s="210" t="s">
        <v>47</v>
      </c>
      <c r="B2208" s="28" t="s">
        <v>23</v>
      </c>
      <c r="C2208" s="28" t="s">
        <v>34</v>
      </c>
      <c r="D2208" s="110" t="s">
        <v>53</v>
      </c>
      <c r="E2208" s="114" t="s">
        <v>54</v>
      </c>
      <c r="F2208" s="111" t="s">
        <v>55</v>
      </c>
      <c r="G2208" s="112" t="s">
        <v>35</v>
      </c>
    </row>
    <row r="2209" spans="1:7" ht="13.5" thickTop="1" x14ac:dyDescent="0.2">
      <c r="A2209" s="345">
        <v>1</v>
      </c>
      <c r="B2209" s="101"/>
      <c r="C2209" s="352" t="s">
        <v>300</v>
      </c>
      <c r="D2209" s="351" t="s">
        <v>841</v>
      </c>
      <c r="E2209" s="108">
        <v>60</v>
      </c>
      <c r="F2209" s="128">
        <v>250</v>
      </c>
      <c r="G2209" s="975">
        <f t="shared" ref="G2209:G2211" si="39">F2209*E2209</f>
        <v>15000</v>
      </c>
    </row>
    <row r="2210" spans="1:7" x14ac:dyDescent="0.2">
      <c r="A2210" s="29">
        <v>2</v>
      </c>
      <c r="B2210" s="101"/>
      <c r="C2210" s="352" t="s">
        <v>300</v>
      </c>
      <c r="D2210" s="657" t="s">
        <v>402</v>
      </c>
      <c r="E2210" s="108">
        <v>60</v>
      </c>
      <c r="F2210" s="149">
        <v>350</v>
      </c>
      <c r="G2210" s="975">
        <f t="shared" si="39"/>
        <v>21000</v>
      </c>
    </row>
    <row r="2211" spans="1:7" x14ac:dyDescent="0.2">
      <c r="A2211" s="29">
        <v>3</v>
      </c>
      <c r="B2211" s="101"/>
      <c r="C2211" s="352" t="s">
        <v>300</v>
      </c>
      <c r="D2211" s="351" t="s">
        <v>845</v>
      </c>
      <c r="E2211" s="108">
        <v>60</v>
      </c>
      <c r="F2211" s="128">
        <v>250</v>
      </c>
      <c r="G2211" s="975">
        <f t="shared" si="39"/>
        <v>15000</v>
      </c>
    </row>
    <row r="2212" spans="1:7" x14ac:dyDescent="0.2">
      <c r="A2212" s="29"/>
      <c r="B2212" s="646"/>
      <c r="C2212" s="656"/>
      <c r="D2212" s="657"/>
      <c r="E2212" s="745"/>
      <c r="F2212" s="659"/>
      <c r="G2212" s="975"/>
    </row>
    <row r="2213" spans="1:7" x14ac:dyDescent="0.2">
      <c r="A2213" s="29"/>
      <c r="B2213" s="646"/>
      <c r="C2213" s="656"/>
      <c r="D2213" s="657"/>
      <c r="E2213" s="745"/>
      <c r="F2213" s="659"/>
      <c r="G2213" s="975"/>
    </row>
    <row r="2214" spans="1:7" x14ac:dyDescent="0.2">
      <c r="A2214" s="29"/>
      <c r="B2214" s="646"/>
      <c r="C2214" s="352"/>
      <c r="D2214" s="657"/>
      <c r="E2214" s="745"/>
      <c r="F2214" s="659"/>
      <c r="G2214" s="975"/>
    </row>
    <row r="2215" spans="1:7" x14ac:dyDescent="0.2">
      <c r="A2215" s="29"/>
      <c r="B2215" s="646"/>
      <c r="C2215" s="352"/>
      <c r="D2215" s="657"/>
      <c r="E2215" s="745"/>
      <c r="F2215" s="384"/>
      <c r="G2215" s="975"/>
    </row>
    <row r="2216" spans="1:7" x14ac:dyDescent="0.2">
      <c r="A2216" s="29"/>
      <c r="B2216" s="105"/>
      <c r="C2216" s="352"/>
      <c r="D2216" s="351"/>
      <c r="E2216" s="108"/>
      <c r="F2216" s="128"/>
      <c r="G2216" s="975"/>
    </row>
    <row r="2217" spans="1:7" x14ac:dyDescent="0.2">
      <c r="A2217" s="29"/>
      <c r="B2217" s="105"/>
      <c r="C2217" s="352"/>
      <c r="D2217" s="351"/>
      <c r="E2217" s="108"/>
      <c r="F2217" s="149"/>
      <c r="G2217" s="975"/>
    </row>
    <row r="2218" spans="1:7" x14ac:dyDescent="0.2">
      <c r="A2218" s="29"/>
      <c r="B2218" s="793"/>
      <c r="C2218" s="352"/>
      <c r="D2218" s="657"/>
      <c r="E2218" s="745"/>
      <c r="F2218" s="128"/>
      <c r="G2218" s="975"/>
    </row>
    <row r="2219" spans="1:7" x14ac:dyDescent="0.2">
      <c r="A2219" s="29"/>
      <c r="B2219" s="151"/>
      <c r="C2219" s="352"/>
      <c r="D2219" s="351"/>
      <c r="E2219" s="108"/>
      <c r="F2219" s="149"/>
      <c r="G2219" s="353"/>
    </row>
    <row r="2220" spans="1:7" x14ac:dyDescent="0.2">
      <c r="A2220" s="29"/>
      <c r="B2220" s="151"/>
      <c r="C2220" s="656"/>
      <c r="D2220" s="351"/>
      <c r="E2220" s="108"/>
      <c r="F2220" s="659"/>
      <c r="G2220" s="353"/>
    </row>
    <row r="2221" spans="1:7" x14ac:dyDescent="0.2">
      <c r="A2221" s="29"/>
      <c r="B2221" s="101"/>
      <c r="C2221" s="352"/>
      <c r="D2221" s="351"/>
      <c r="E2221" s="108"/>
      <c r="F2221" s="128"/>
      <c r="G2221" s="353"/>
    </row>
    <row r="2222" spans="1:7" x14ac:dyDescent="0.2">
      <c r="A2222" s="29"/>
      <c r="B2222" s="106"/>
      <c r="C2222" s="352"/>
      <c r="D2222" s="351"/>
      <c r="E2222" s="108"/>
      <c r="F2222" s="128"/>
      <c r="G2222" s="353"/>
    </row>
    <row r="2223" spans="1:7" x14ac:dyDescent="0.2">
      <c r="A2223" s="29"/>
      <c r="B2223" s="105"/>
      <c r="C2223" s="352"/>
      <c r="D2223" s="351"/>
      <c r="E2223" s="108"/>
      <c r="F2223" s="149"/>
      <c r="G2223" s="353"/>
    </row>
    <row r="2224" spans="1:7" x14ac:dyDescent="0.2">
      <c r="A2224" s="29"/>
      <c r="B2224" s="107"/>
      <c r="C2224" s="352"/>
      <c r="D2224" s="351"/>
      <c r="E2224" s="108"/>
      <c r="F2224" s="384"/>
      <c r="G2224" s="353"/>
    </row>
    <row r="2225" spans="1:7" x14ac:dyDescent="0.2">
      <c r="A2225" s="29"/>
      <c r="B2225" s="101"/>
      <c r="C2225" s="352"/>
      <c r="D2225" s="351"/>
      <c r="E2225" s="108"/>
      <c r="F2225" s="128"/>
      <c r="G2225" s="35"/>
    </row>
    <row r="2226" spans="1:7" x14ac:dyDescent="0.2">
      <c r="A2226" s="29"/>
      <c r="B2226" s="101"/>
      <c r="C2226" s="352"/>
      <c r="D2226" s="351"/>
      <c r="E2226" s="108"/>
      <c r="F2226" s="149"/>
      <c r="G2226" s="35"/>
    </row>
    <row r="2227" spans="1:7" x14ac:dyDescent="0.2">
      <c r="A2227" s="29"/>
      <c r="B2227" s="106"/>
      <c r="C2227" s="352"/>
      <c r="D2227" s="351"/>
      <c r="E2227" s="108"/>
      <c r="F2227" s="128"/>
      <c r="G2227" s="35"/>
    </row>
    <row r="2228" spans="1:7" x14ac:dyDescent="0.2">
      <c r="A2228" s="29"/>
      <c r="B2228" s="105"/>
      <c r="C2228" s="352"/>
      <c r="D2228" s="351"/>
      <c r="E2228" s="108"/>
      <c r="F2228" s="128"/>
      <c r="G2228" s="35"/>
    </row>
    <row r="2229" spans="1:7" x14ac:dyDescent="0.2">
      <c r="A2229" s="29"/>
      <c r="B2229" s="105"/>
      <c r="C2229" s="352"/>
      <c r="D2229" s="351"/>
      <c r="E2229" s="108"/>
      <c r="F2229" s="149"/>
      <c r="G2229" s="35"/>
    </row>
    <row r="2230" spans="1:7" x14ac:dyDescent="0.2">
      <c r="A2230" s="29"/>
      <c r="B2230" s="101"/>
      <c r="C2230" s="352"/>
      <c r="D2230" s="351"/>
      <c r="E2230" s="104"/>
      <c r="F2230" s="149"/>
      <c r="G2230" s="353"/>
    </row>
    <row r="2231" spans="1:7" x14ac:dyDescent="0.2">
      <c r="A2231" s="29"/>
      <c r="B2231" s="101"/>
      <c r="C2231" s="352"/>
      <c r="D2231" s="351"/>
      <c r="E2231" s="108"/>
      <c r="F2231" s="128"/>
      <c r="G2231" s="35"/>
    </row>
    <row r="2232" spans="1:7" x14ac:dyDescent="0.2">
      <c r="A2232" s="29"/>
      <c r="B2232" s="101"/>
      <c r="C2232" s="352"/>
      <c r="D2232" s="351"/>
      <c r="E2232" s="108"/>
      <c r="F2232" s="149"/>
      <c r="G2232" s="35"/>
    </row>
    <row r="2233" spans="1:7" x14ac:dyDescent="0.2">
      <c r="A2233" s="29"/>
      <c r="B2233" s="101"/>
      <c r="C2233" s="352"/>
      <c r="D2233" s="351"/>
      <c r="E2233" s="108"/>
      <c r="F2233" s="128"/>
      <c r="G2233" s="35"/>
    </row>
    <row r="2234" spans="1:7" x14ac:dyDescent="0.2">
      <c r="A2234" s="29"/>
      <c r="B2234" s="101"/>
      <c r="C2234" s="352"/>
      <c r="D2234" s="351"/>
      <c r="E2234" s="108"/>
      <c r="F2234" s="149"/>
      <c r="G2234" s="35"/>
    </row>
    <row r="2235" spans="1:7" x14ac:dyDescent="0.2">
      <c r="A2235" s="29"/>
      <c r="B2235" s="101"/>
      <c r="C2235" s="41"/>
      <c r="D2235" s="364"/>
      <c r="E2235" s="108"/>
      <c r="F2235" s="128"/>
      <c r="G2235" s="353"/>
    </row>
    <row r="2236" spans="1:7" x14ac:dyDescent="0.2">
      <c r="A2236" s="29"/>
      <c r="B2236" s="101"/>
      <c r="C2236" s="352"/>
      <c r="D2236" s="351"/>
      <c r="E2236" s="108"/>
      <c r="F2236" s="149"/>
      <c r="G2236" s="35"/>
    </row>
    <row r="2237" spans="1:7" x14ac:dyDescent="0.2">
      <c r="A2237" s="29"/>
      <c r="B2237" s="101"/>
      <c r="C2237" s="352"/>
      <c r="D2237" s="351" t="s">
        <v>150</v>
      </c>
      <c r="E2237" s="108"/>
      <c r="F2237" s="128"/>
      <c r="G2237" s="353"/>
    </row>
    <row r="2238" spans="1:7" x14ac:dyDescent="0.2">
      <c r="A2238" s="29"/>
      <c r="B2238" s="101"/>
      <c r="C2238" s="352"/>
      <c r="D2238" s="351"/>
      <c r="E2238" s="108"/>
      <c r="F2238" s="128"/>
      <c r="G2238" s="35"/>
    </row>
    <row r="2239" spans="1:7" x14ac:dyDescent="0.2">
      <c r="A2239" s="29"/>
      <c r="B2239" s="101"/>
      <c r="C2239" s="352"/>
      <c r="D2239" s="351" t="s">
        <v>150</v>
      </c>
      <c r="E2239" s="108"/>
      <c r="F2239" s="149"/>
      <c r="G2239" s="35"/>
    </row>
    <row r="2240" spans="1:7" x14ac:dyDescent="0.2">
      <c r="A2240" s="29"/>
      <c r="B2240" s="101"/>
      <c r="C2240" s="31"/>
      <c r="D2240" s="400"/>
      <c r="E2240" s="131"/>
      <c r="F2240" s="117"/>
      <c r="G2240" s="35"/>
    </row>
    <row r="2241" spans="1:7" x14ac:dyDescent="0.2">
      <c r="A2241" s="29"/>
      <c r="B2241" s="101"/>
      <c r="C2241" s="41"/>
      <c r="D2241" s="406"/>
      <c r="E2241" s="108"/>
      <c r="F2241" s="149"/>
      <c r="G2241" s="35"/>
    </row>
    <row r="2242" spans="1:7" x14ac:dyDescent="0.2">
      <c r="A2242" s="29"/>
      <c r="B2242" s="101"/>
      <c r="C2242" s="41"/>
      <c r="D2242" s="364"/>
      <c r="E2242" s="108"/>
      <c r="F2242" s="149"/>
      <c r="G2242" s="35"/>
    </row>
    <row r="2243" spans="1:7" ht="13.5" thickBot="1" x14ac:dyDescent="0.25">
      <c r="A2243" s="45"/>
      <c r="B2243" s="132"/>
      <c r="C2243" s="115"/>
      <c r="D2243" s="409" t="s">
        <v>2685</v>
      </c>
      <c r="E2243" s="132"/>
      <c r="F2243" s="49" t="s">
        <v>15</v>
      </c>
      <c r="G2243" s="50">
        <f>SUM(G2209:G2242)</f>
        <v>51000</v>
      </c>
    </row>
    <row r="2244" spans="1:7" ht="13.5" thickTop="1" x14ac:dyDescent="0.2">
      <c r="A2244" s="1149" t="s">
        <v>4753</v>
      </c>
      <c r="B2244" s="1186"/>
      <c r="C2244" s="1186"/>
      <c r="D2244" s="1186"/>
      <c r="E2244" s="1186"/>
      <c r="F2244" s="1186"/>
      <c r="G2244" s="1187"/>
    </row>
    <row r="2245" spans="1:7" ht="13.5" thickBot="1" x14ac:dyDescent="0.25">
      <c r="A2245" s="423"/>
      <c r="B2245" s="580"/>
      <c r="C2245" s="1285" t="s">
        <v>8</v>
      </c>
      <c r="D2245" s="1285"/>
      <c r="E2245" s="1285"/>
      <c r="F2245" s="1285"/>
      <c r="G2245" s="1286"/>
    </row>
    <row r="2246" spans="1:7" ht="13.5" thickTop="1" x14ac:dyDescent="0.2">
      <c r="A2246" s="1130"/>
      <c r="B2246" s="1131"/>
      <c r="C2246" s="1131"/>
      <c r="D2246" s="57" t="s">
        <v>11</v>
      </c>
      <c r="E2246" s="1132" t="s">
        <v>12</v>
      </c>
      <c r="F2246" s="1132"/>
      <c r="G2246" s="1133"/>
    </row>
    <row r="2247" spans="1:7" x14ac:dyDescent="0.2">
      <c r="A2247" s="1161" t="s">
        <v>8</v>
      </c>
      <c r="B2247" s="1135"/>
      <c r="C2247" s="1135"/>
      <c r="D2247" s="39"/>
      <c r="E2247" s="1136"/>
      <c r="F2247" s="1137"/>
      <c r="G2247" s="1138"/>
    </row>
    <row r="2248" spans="1:7" x14ac:dyDescent="0.2">
      <c r="A2248" s="1134" t="s">
        <v>38</v>
      </c>
      <c r="B2248" s="1135"/>
      <c r="C2248" s="1135"/>
      <c r="D2248" s="58" t="s">
        <v>493</v>
      </c>
      <c r="E2248" s="1139" t="s">
        <v>142</v>
      </c>
      <c r="F2248" s="1139"/>
      <c r="G2248" s="1140"/>
    </row>
    <row r="2249" spans="1:7" ht="13.5" thickBot="1" x14ac:dyDescent="0.25">
      <c r="A2249" s="1141" t="s">
        <v>39</v>
      </c>
      <c r="B2249" s="1142"/>
      <c r="C2249" s="1142"/>
      <c r="D2249" s="356" t="s">
        <v>3396</v>
      </c>
      <c r="E2249" s="1143" t="s">
        <v>0</v>
      </c>
      <c r="F2249" s="1143"/>
      <c r="G2249" s="1144"/>
    </row>
    <row r="2250" spans="1:7" ht="16.5" x14ac:dyDescent="0.25">
      <c r="A2250" s="1152" t="s">
        <v>29</v>
      </c>
      <c r="B2250" s="1153"/>
      <c r="C2250" s="1153"/>
      <c r="D2250" s="1153"/>
      <c r="E2250" s="1153"/>
      <c r="F2250" s="1153"/>
      <c r="G2250" s="1154"/>
    </row>
    <row r="2251" spans="1:7" x14ac:dyDescent="0.2">
      <c r="A2251" s="1155" t="s">
        <v>48</v>
      </c>
      <c r="B2251" s="1156"/>
      <c r="C2251" s="1156"/>
      <c r="D2251" s="1156"/>
      <c r="E2251" s="1156"/>
      <c r="F2251" s="1156"/>
      <c r="G2251" s="1157"/>
    </row>
    <row r="2252" spans="1:7" x14ac:dyDescent="0.2">
      <c r="A2252" s="1158" t="s">
        <v>49</v>
      </c>
      <c r="B2252" s="1159"/>
      <c r="C2252" s="1159"/>
      <c r="D2252" s="1159"/>
      <c r="E2252" s="1159"/>
      <c r="F2252" s="1159"/>
      <c r="G2252" s="1160"/>
    </row>
    <row r="2253" spans="1:7" x14ac:dyDescent="0.2">
      <c r="A2253" s="6"/>
      <c r="B2253" s="99"/>
      <c r="C2253" s="8"/>
      <c r="D2253" s="9"/>
      <c r="E2253" s="99"/>
      <c r="F2253" s="10"/>
      <c r="G2253" s="11" t="s">
        <v>20</v>
      </c>
    </row>
    <row r="2254" spans="1:7" x14ac:dyDescent="0.2">
      <c r="A2254" s="12" t="s">
        <v>1</v>
      </c>
      <c r="B2254" s="13"/>
      <c r="C2254" s="14" t="s">
        <v>496</v>
      </c>
      <c r="D2254" s="13"/>
      <c r="E2254" s="343" t="s">
        <v>4659</v>
      </c>
      <c r="F2254" s="98"/>
      <c r="G2254" s="344" t="s">
        <v>4628</v>
      </c>
    </row>
    <row r="2255" spans="1:7" x14ac:dyDescent="0.2">
      <c r="A2255" s="17" t="s">
        <v>8</v>
      </c>
      <c r="B2255" s="100"/>
      <c r="C2255" s="19"/>
      <c r="D2255" s="4"/>
      <c r="E2255" s="1145"/>
      <c r="F2255" s="1146"/>
      <c r="G2255" s="20"/>
    </row>
    <row r="2256" spans="1:7" x14ac:dyDescent="0.2">
      <c r="A2256" s="21" t="s">
        <v>37</v>
      </c>
      <c r="B2256" s="22"/>
      <c r="C2256" s="22"/>
      <c r="D2256" s="22"/>
      <c r="E2256" s="23" t="s">
        <v>46</v>
      </c>
      <c r="F2256" s="24"/>
      <c r="G2256" s="20" t="s">
        <v>50</v>
      </c>
    </row>
    <row r="2257" spans="1:7" x14ac:dyDescent="0.2">
      <c r="A2257" s="6"/>
      <c r="B2257" s="99"/>
      <c r="C2257" s="8"/>
      <c r="D2257" s="8"/>
      <c r="E2257" s="1147"/>
      <c r="F2257" s="1148"/>
      <c r="G2257" s="25"/>
    </row>
    <row r="2258" spans="1:7" ht="26.25" thickBot="1" x14ac:dyDescent="0.25">
      <c r="A2258" s="210" t="s">
        <v>47</v>
      </c>
      <c r="B2258" s="28" t="s">
        <v>23</v>
      </c>
      <c r="C2258" s="28" t="s">
        <v>34</v>
      </c>
      <c r="D2258" s="110" t="s">
        <v>53</v>
      </c>
      <c r="E2258" s="114" t="s">
        <v>54</v>
      </c>
      <c r="F2258" s="111" t="s">
        <v>55</v>
      </c>
      <c r="G2258" s="112" t="s">
        <v>35</v>
      </c>
    </row>
    <row r="2259" spans="1:7" ht="13.5" thickTop="1" x14ac:dyDescent="0.2">
      <c r="A2259" s="345"/>
      <c r="B2259" s="101"/>
      <c r="C2259" s="352"/>
      <c r="D2259" s="351" t="s">
        <v>433</v>
      </c>
      <c r="E2259" s="108"/>
      <c r="F2259" s="128"/>
      <c r="G2259" s="975" t="s">
        <v>8</v>
      </c>
    </row>
    <row r="2260" spans="1:7" x14ac:dyDescent="0.2">
      <c r="A2260" s="29">
        <v>1</v>
      </c>
      <c r="B2260" s="101"/>
      <c r="C2260" s="352" t="s">
        <v>300</v>
      </c>
      <c r="D2260" s="657" t="s">
        <v>841</v>
      </c>
      <c r="E2260" s="108">
        <v>50</v>
      </c>
      <c r="F2260" s="149">
        <v>250</v>
      </c>
      <c r="G2260" s="975">
        <f t="shared" ref="G2260:G2273" si="40">F2260*E2260</f>
        <v>12500</v>
      </c>
    </row>
    <row r="2261" spans="1:7" x14ac:dyDescent="0.2">
      <c r="A2261" s="29">
        <v>2</v>
      </c>
      <c r="B2261" s="101"/>
      <c r="C2261" s="352" t="s">
        <v>300</v>
      </c>
      <c r="D2261" s="351" t="s">
        <v>402</v>
      </c>
      <c r="E2261" s="108">
        <v>50</v>
      </c>
      <c r="F2261" s="128">
        <v>350</v>
      </c>
      <c r="G2261" s="975">
        <f t="shared" si="40"/>
        <v>17500</v>
      </c>
    </row>
    <row r="2262" spans="1:7" x14ac:dyDescent="0.2">
      <c r="A2262" s="29">
        <v>3</v>
      </c>
      <c r="B2262" s="646"/>
      <c r="C2262" s="352" t="s">
        <v>300</v>
      </c>
      <c r="D2262" s="657" t="s">
        <v>845</v>
      </c>
      <c r="E2262" s="745">
        <v>50</v>
      </c>
      <c r="F2262" s="659">
        <v>250</v>
      </c>
      <c r="G2262" s="975">
        <f t="shared" si="40"/>
        <v>12500</v>
      </c>
    </row>
    <row r="2263" spans="1:7" x14ac:dyDescent="0.2">
      <c r="A2263" s="29">
        <v>4</v>
      </c>
      <c r="B2263" s="646"/>
      <c r="C2263" s="352" t="s">
        <v>300</v>
      </c>
      <c r="D2263" s="657" t="s">
        <v>859</v>
      </c>
      <c r="E2263" s="745">
        <v>2</v>
      </c>
      <c r="F2263" s="659">
        <v>350</v>
      </c>
      <c r="G2263" s="975">
        <f t="shared" si="40"/>
        <v>700</v>
      </c>
    </row>
    <row r="2264" spans="1:7" x14ac:dyDescent="0.2">
      <c r="A2264" s="29"/>
      <c r="B2264" s="646"/>
      <c r="C2264" s="352"/>
      <c r="D2264" s="351" t="s">
        <v>435</v>
      </c>
      <c r="E2264" s="745"/>
      <c r="F2264" s="659"/>
      <c r="G2264" s="975" t="s">
        <v>8</v>
      </c>
    </row>
    <row r="2265" spans="1:7" x14ac:dyDescent="0.2">
      <c r="A2265" s="29">
        <v>5</v>
      </c>
      <c r="B2265" s="646"/>
      <c r="C2265" s="352" t="s">
        <v>300</v>
      </c>
      <c r="D2265" s="657" t="s">
        <v>881</v>
      </c>
      <c r="E2265" s="108">
        <v>50</v>
      </c>
      <c r="F2265" s="149">
        <v>250</v>
      </c>
      <c r="G2265" s="975">
        <f t="shared" si="40"/>
        <v>12500</v>
      </c>
    </row>
    <row r="2266" spans="1:7" x14ac:dyDescent="0.2">
      <c r="A2266" s="29">
        <v>6</v>
      </c>
      <c r="B2266" s="105"/>
      <c r="C2266" s="352" t="s">
        <v>300</v>
      </c>
      <c r="D2266" s="351" t="s">
        <v>402</v>
      </c>
      <c r="E2266" s="108">
        <v>50</v>
      </c>
      <c r="F2266" s="128">
        <v>350</v>
      </c>
      <c r="G2266" s="975">
        <f t="shared" si="40"/>
        <v>17500</v>
      </c>
    </row>
    <row r="2267" spans="1:7" x14ac:dyDescent="0.2">
      <c r="A2267" s="29">
        <v>7</v>
      </c>
      <c r="B2267" s="105"/>
      <c r="C2267" s="352" t="s">
        <v>300</v>
      </c>
      <c r="D2267" s="657" t="s">
        <v>845</v>
      </c>
      <c r="E2267" s="745">
        <v>50</v>
      </c>
      <c r="F2267" s="659">
        <v>250</v>
      </c>
      <c r="G2267" s="975">
        <f t="shared" si="40"/>
        <v>12500</v>
      </c>
    </row>
    <row r="2268" spans="1:7" x14ac:dyDescent="0.2">
      <c r="A2268" s="29">
        <v>8</v>
      </c>
      <c r="B2268" s="793"/>
      <c r="C2268" s="352" t="s">
        <v>300</v>
      </c>
      <c r="D2268" s="657" t="s">
        <v>859</v>
      </c>
      <c r="E2268" s="745">
        <v>2</v>
      </c>
      <c r="F2268" s="659">
        <v>350</v>
      </c>
      <c r="G2268" s="975">
        <f t="shared" si="40"/>
        <v>700</v>
      </c>
    </row>
    <row r="2269" spans="1:7" x14ac:dyDescent="0.2">
      <c r="A2269" s="29"/>
      <c r="B2269" s="151"/>
      <c r="C2269" s="352"/>
      <c r="D2269" s="351" t="s">
        <v>436</v>
      </c>
      <c r="E2269" s="108"/>
      <c r="F2269" s="149"/>
      <c r="G2269" s="975" t="s">
        <v>8</v>
      </c>
    </row>
    <row r="2270" spans="1:7" x14ac:dyDescent="0.2">
      <c r="A2270" s="29">
        <v>9</v>
      </c>
      <c r="B2270" s="151"/>
      <c r="C2270" s="352" t="s">
        <v>300</v>
      </c>
      <c r="D2270" s="657" t="s">
        <v>841</v>
      </c>
      <c r="E2270" s="108">
        <v>50</v>
      </c>
      <c r="F2270" s="149">
        <v>250</v>
      </c>
      <c r="G2270" s="975">
        <f t="shared" si="40"/>
        <v>12500</v>
      </c>
    </row>
    <row r="2271" spans="1:7" x14ac:dyDescent="0.2">
      <c r="A2271" s="29">
        <v>10</v>
      </c>
      <c r="B2271" s="101"/>
      <c r="C2271" s="352" t="s">
        <v>300</v>
      </c>
      <c r="D2271" s="351" t="s">
        <v>402</v>
      </c>
      <c r="E2271" s="108">
        <v>50</v>
      </c>
      <c r="F2271" s="128">
        <v>350</v>
      </c>
      <c r="G2271" s="975">
        <f t="shared" si="40"/>
        <v>17500</v>
      </c>
    </row>
    <row r="2272" spans="1:7" x14ac:dyDescent="0.2">
      <c r="A2272" s="29">
        <v>11</v>
      </c>
      <c r="B2272" s="106"/>
      <c r="C2272" s="352" t="s">
        <v>300</v>
      </c>
      <c r="D2272" s="657" t="s">
        <v>845</v>
      </c>
      <c r="E2272" s="745">
        <v>50</v>
      </c>
      <c r="F2272" s="659">
        <v>250</v>
      </c>
      <c r="G2272" s="975">
        <f t="shared" si="40"/>
        <v>12500</v>
      </c>
    </row>
    <row r="2273" spans="1:7" x14ac:dyDescent="0.2">
      <c r="A2273" s="29">
        <v>12</v>
      </c>
      <c r="B2273" s="105"/>
      <c r="C2273" s="352" t="s">
        <v>300</v>
      </c>
      <c r="D2273" s="657" t="s">
        <v>859</v>
      </c>
      <c r="E2273" s="745">
        <v>2</v>
      </c>
      <c r="F2273" s="659">
        <v>350</v>
      </c>
      <c r="G2273" s="975">
        <f t="shared" si="40"/>
        <v>700</v>
      </c>
    </row>
    <row r="2274" spans="1:7" x14ac:dyDescent="0.2">
      <c r="A2274" s="29"/>
      <c r="B2274" s="107"/>
      <c r="C2274" s="352"/>
      <c r="D2274" s="351"/>
      <c r="E2274" s="108"/>
      <c r="F2274" s="384"/>
      <c r="G2274" s="353"/>
    </row>
    <row r="2275" spans="1:7" x14ac:dyDescent="0.2">
      <c r="A2275" s="29"/>
      <c r="B2275" s="101"/>
      <c r="C2275" s="352"/>
      <c r="D2275" s="351"/>
      <c r="E2275" s="108"/>
      <c r="F2275" s="128"/>
      <c r="G2275" s="35"/>
    </row>
    <row r="2276" spans="1:7" x14ac:dyDescent="0.2">
      <c r="A2276" s="29"/>
      <c r="B2276" s="101"/>
      <c r="C2276" s="352"/>
      <c r="D2276" s="351"/>
      <c r="E2276" s="108"/>
      <c r="F2276" s="149"/>
      <c r="G2276" s="35"/>
    </row>
    <row r="2277" spans="1:7" x14ac:dyDescent="0.2">
      <c r="A2277" s="29"/>
      <c r="B2277" s="106"/>
      <c r="C2277" s="352"/>
      <c r="D2277" s="351"/>
      <c r="E2277" s="108"/>
      <c r="F2277" s="128"/>
      <c r="G2277" s="35"/>
    </row>
    <row r="2278" spans="1:7" x14ac:dyDescent="0.2">
      <c r="A2278" s="29"/>
      <c r="B2278" s="105"/>
      <c r="C2278" s="352"/>
      <c r="D2278" s="351"/>
      <c r="E2278" s="108"/>
      <c r="F2278" s="128"/>
      <c r="G2278" s="35"/>
    </row>
    <row r="2279" spans="1:7" x14ac:dyDescent="0.2">
      <c r="A2279" s="29"/>
      <c r="B2279" s="105"/>
      <c r="C2279" s="352"/>
      <c r="D2279" s="351"/>
      <c r="E2279" s="108"/>
      <c r="F2279" s="149"/>
      <c r="G2279" s="35"/>
    </row>
    <row r="2280" spans="1:7" x14ac:dyDescent="0.2">
      <c r="A2280" s="29"/>
      <c r="B2280" s="101"/>
      <c r="C2280" s="352"/>
      <c r="D2280" s="351"/>
      <c r="E2280" s="104"/>
      <c r="F2280" s="149"/>
      <c r="G2280" s="353"/>
    </row>
    <row r="2281" spans="1:7" x14ac:dyDescent="0.2">
      <c r="A2281" s="29"/>
      <c r="B2281" s="101"/>
      <c r="C2281" s="352"/>
      <c r="D2281" s="351"/>
      <c r="E2281" s="108"/>
      <c r="F2281" s="128"/>
      <c r="G2281" s="35"/>
    </row>
    <row r="2282" spans="1:7" x14ac:dyDescent="0.2">
      <c r="A2282" s="29"/>
      <c r="B2282" s="101"/>
      <c r="C2282" s="352"/>
      <c r="D2282" s="351"/>
      <c r="E2282" s="108"/>
      <c r="F2282" s="149"/>
      <c r="G2282" s="35"/>
    </row>
    <row r="2283" spans="1:7" x14ac:dyDescent="0.2">
      <c r="A2283" s="29"/>
      <c r="B2283" s="101"/>
      <c r="C2283" s="352"/>
      <c r="D2283" s="351"/>
      <c r="E2283" s="108"/>
      <c r="F2283" s="128"/>
      <c r="G2283" s="35"/>
    </row>
    <row r="2284" spans="1:7" x14ac:dyDescent="0.2">
      <c r="A2284" s="29"/>
      <c r="B2284" s="101"/>
      <c r="C2284" s="352"/>
      <c r="D2284" s="351"/>
      <c r="E2284" s="108"/>
      <c r="F2284" s="149"/>
      <c r="G2284" s="35"/>
    </row>
    <row r="2285" spans="1:7" x14ac:dyDescent="0.2">
      <c r="A2285" s="29"/>
      <c r="B2285" s="101"/>
      <c r="C2285" s="41"/>
      <c r="D2285" s="364"/>
      <c r="E2285" s="108"/>
      <c r="F2285" s="128"/>
      <c r="G2285" s="353"/>
    </row>
    <row r="2286" spans="1:7" x14ac:dyDescent="0.2">
      <c r="A2286" s="29"/>
      <c r="B2286" s="101"/>
      <c r="C2286" s="352"/>
      <c r="D2286" s="351"/>
      <c r="E2286" s="108"/>
      <c r="F2286" s="149"/>
      <c r="G2286" s="35"/>
    </row>
    <row r="2287" spans="1:7" x14ac:dyDescent="0.2">
      <c r="A2287" s="29"/>
      <c r="B2287" s="101"/>
      <c r="C2287" s="352"/>
      <c r="D2287" s="351" t="s">
        <v>150</v>
      </c>
      <c r="E2287" s="108"/>
      <c r="F2287" s="128"/>
      <c r="G2287" s="353"/>
    </row>
    <row r="2288" spans="1:7" x14ac:dyDescent="0.2">
      <c r="A2288" s="29"/>
      <c r="B2288" s="101"/>
      <c r="C2288" s="352"/>
      <c r="D2288" s="351"/>
      <c r="E2288" s="108"/>
      <c r="F2288" s="128"/>
      <c r="G2288" s="35"/>
    </row>
    <row r="2289" spans="1:7" x14ac:dyDescent="0.2">
      <c r="A2289" s="29"/>
      <c r="B2289" s="101"/>
      <c r="C2289" s="352"/>
      <c r="D2289" s="351" t="s">
        <v>150</v>
      </c>
      <c r="E2289" s="108"/>
      <c r="F2289" s="149"/>
      <c r="G2289" s="35"/>
    </row>
    <row r="2290" spans="1:7" x14ac:dyDescent="0.2">
      <c r="A2290" s="29"/>
      <c r="B2290" s="101"/>
      <c r="C2290" s="31"/>
      <c r="D2290" s="400"/>
      <c r="E2290" s="131"/>
      <c r="F2290" s="117"/>
      <c r="G2290" s="35"/>
    </row>
    <row r="2291" spans="1:7" x14ac:dyDescent="0.2">
      <c r="A2291" s="29"/>
      <c r="B2291" s="101"/>
      <c r="C2291" s="41"/>
      <c r="D2291" s="406"/>
      <c r="E2291" s="108"/>
      <c r="F2291" s="149"/>
      <c r="G2291" s="35"/>
    </row>
    <row r="2292" spans="1:7" x14ac:dyDescent="0.2">
      <c r="A2292" s="29"/>
      <c r="B2292" s="101"/>
      <c r="C2292" s="41"/>
      <c r="D2292" s="364"/>
      <c r="E2292" s="108"/>
      <c r="F2292" s="149"/>
      <c r="G2292" s="35"/>
    </row>
    <row r="2293" spans="1:7" ht="13.5" thickBot="1" x14ac:dyDescent="0.25">
      <c r="A2293" s="45"/>
      <c r="B2293" s="132"/>
      <c r="C2293" s="115"/>
      <c r="D2293" s="409" t="s">
        <v>2685</v>
      </c>
      <c r="E2293" s="132"/>
      <c r="F2293" s="49" t="s">
        <v>15</v>
      </c>
      <c r="G2293" s="50">
        <f>SUM(G2260:G2292)</f>
        <v>129600</v>
      </c>
    </row>
    <row r="2294" spans="1:7" ht="13.5" thickTop="1" x14ac:dyDescent="0.2">
      <c r="A2294" s="1149" t="s">
        <v>4772</v>
      </c>
      <c r="B2294" s="1186"/>
      <c r="C2294" s="1186"/>
      <c r="D2294" s="1186"/>
      <c r="E2294" s="1186"/>
      <c r="F2294" s="1186"/>
      <c r="G2294" s="1187"/>
    </row>
    <row r="2295" spans="1:7" ht="13.5" thickBot="1" x14ac:dyDescent="0.25">
      <c r="A2295" s="423"/>
      <c r="B2295" s="580"/>
      <c r="C2295" s="1285" t="s">
        <v>8</v>
      </c>
      <c r="D2295" s="1285"/>
      <c r="E2295" s="1285"/>
      <c r="F2295" s="1285"/>
      <c r="G2295" s="1286"/>
    </row>
    <row r="2296" spans="1:7" ht="13.5" thickTop="1" x14ac:dyDescent="0.2">
      <c r="A2296" s="1130"/>
      <c r="B2296" s="1131"/>
      <c r="C2296" s="1131"/>
      <c r="D2296" s="57" t="s">
        <v>11</v>
      </c>
      <c r="E2296" s="1132" t="s">
        <v>12</v>
      </c>
      <c r="F2296" s="1132"/>
      <c r="G2296" s="1133"/>
    </row>
    <row r="2297" spans="1:7" x14ac:dyDescent="0.2">
      <c r="A2297" s="1161" t="s">
        <v>8</v>
      </c>
      <c r="B2297" s="1135"/>
      <c r="C2297" s="1135"/>
      <c r="D2297" s="39"/>
      <c r="E2297" s="1136"/>
      <c r="F2297" s="1137"/>
      <c r="G2297" s="1138"/>
    </row>
    <row r="2298" spans="1:7" x14ac:dyDescent="0.2">
      <c r="A2298" s="1134" t="s">
        <v>38</v>
      </c>
      <c r="B2298" s="1135"/>
      <c r="C2298" s="1135"/>
      <c r="D2298" s="58" t="s">
        <v>493</v>
      </c>
      <c r="E2298" s="1139" t="s">
        <v>142</v>
      </c>
      <c r="F2298" s="1139"/>
      <c r="G2298" s="1140"/>
    </row>
    <row r="2299" spans="1:7" ht="13.5" thickBot="1" x14ac:dyDescent="0.25">
      <c r="A2299" s="1141" t="s">
        <v>39</v>
      </c>
      <c r="B2299" s="1142"/>
      <c r="C2299" s="1142"/>
      <c r="D2299" s="356" t="s">
        <v>3396</v>
      </c>
      <c r="E2299" s="1143" t="s">
        <v>0</v>
      </c>
      <c r="F2299" s="1143"/>
      <c r="G2299" s="1144"/>
    </row>
    <row r="2300" spans="1:7" ht="16.5" x14ac:dyDescent="0.25">
      <c r="A2300" s="1152" t="s">
        <v>29</v>
      </c>
      <c r="B2300" s="1153"/>
      <c r="C2300" s="1153"/>
      <c r="D2300" s="1153"/>
      <c r="E2300" s="1153"/>
      <c r="F2300" s="1153"/>
      <c r="G2300" s="1154"/>
    </row>
    <row r="2301" spans="1:7" x14ac:dyDescent="0.2">
      <c r="A2301" s="1155" t="s">
        <v>48</v>
      </c>
      <c r="B2301" s="1156"/>
      <c r="C2301" s="1156"/>
      <c r="D2301" s="1156"/>
      <c r="E2301" s="1156"/>
      <c r="F2301" s="1156"/>
      <c r="G2301" s="1157"/>
    </row>
    <row r="2302" spans="1:7" x14ac:dyDescent="0.2">
      <c r="A2302" s="1158" t="s">
        <v>49</v>
      </c>
      <c r="B2302" s="1159"/>
      <c r="C2302" s="1159"/>
      <c r="D2302" s="1159"/>
      <c r="E2302" s="1159"/>
      <c r="F2302" s="1159"/>
      <c r="G2302" s="1160"/>
    </row>
    <row r="2303" spans="1:7" x14ac:dyDescent="0.2">
      <c r="A2303" s="6"/>
      <c r="B2303" s="99"/>
      <c r="C2303" s="8"/>
      <c r="D2303" s="9"/>
      <c r="E2303" s="99"/>
      <c r="F2303" s="10"/>
      <c r="G2303" s="11" t="s">
        <v>20</v>
      </c>
    </row>
    <row r="2304" spans="1:7" x14ac:dyDescent="0.2">
      <c r="A2304" s="12" t="s">
        <v>1</v>
      </c>
      <c r="B2304" s="13"/>
      <c r="C2304" s="14" t="s">
        <v>496</v>
      </c>
      <c r="D2304" s="13"/>
      <c r="E2304" s="343" t="s">
        <v>4828</v>
      </c>
      <c r="F2304" s="98"/>
      <c r="G2304" s="344" t="s">
        <v>4826</v>
      </c>
    </row>
    <row r="2305" spans="1:7" x14ac:dyDescent="0.2">
      <c r="A2305" s="17" t="s">
        <v>8</v>
      </c>
      <c r="B2305" s="100"/>
      <c r="C2305" s="19"/>
      <c r="D2305" s="4"/>
      <c r="E2305" s="1145"/>
      <c r="F2305" s="1146"/>
      <c r="G2305" s="20"/>
    </row>
    <row r="2306" spans="1:7" x14ac:dyDescent="0.2">
      <c r="A2306" s="21" t="s">
        <v>37</v>
      </c>
      <c r="B2306" s="22"/>
      <c r="C2306" s="22"/>
      <c r="D2306" s="22"/>
      <c r="E2306" s="23" t="s">
        <v>46</v>
      </c>
      <c r="F2306" s="24"/>
      <c r="G2306" s="20" t="s">
        <v>50</v>
      </c>
    </row>
    <row r="2307" spans="1:7" x14ac:dyDescent="0.2">
      <c r="A2307" s="6"/>
      <c r="B2307" s="99"/>
      <c r="C2307" s="8"/>
      <c r="D2307" s="8"/>
      <c r="E2307" s="1147"/>
      <c r="F2307" s="1148"/>
      <c r="G2307" s="25"/>
    </row>
    <row r="2308" spans="1:7" ht="26.25" thickBot="1" x14ac:dyDescent="0.25">
      <c r="A2308" s="210" t="s">
        <v>47</v>
      </c>
      <c r="B2308" s="28" t="s">
        <v>23</v>
      </c>
      <c r="C2308" s="28" t="s">
        <v>34</v>
      </c>
      <c r="D2308" s="110" t="s">
        <v>53</v>
      </c>
      <c r="E2308" s="114" t="s">
        <v>54</v>
      </c>
      <c r="F2308" s="111" t="s">
        <v>55</v>
      </c>
      <c r="G2308" s="112" t="s">
        <v>35</v>
      </c>
    </row>
    <row r="2309" spans="1:7" ht="13.5" thickTop="1" x14ac:dyDescent="0.2">
      <c r="A2309" s="345"/>
      <c r="B2309" s="101"/>
      <c r="C2309" s="352"/>
      <c r="D2309" s="351" t="s">
        <v>4773</v>
      </c>
      <c r="E2309" s="108"/>
      <c r="F2309" s="128"/>
      <c r="G2309" s="975" t="s">
        <v>8</v>
      </c>
    </row>
    <row r="2310" spans="1:7" x14ac:dyDescent="0.2">
      <c r="A2310" s="29">
        <v>1</v>
      </c>
      <c r="B2310" s="101"/>
      <c r="C2310" s="352" t="s">
        <v>300</v>
      </c>
      <c r="D2310" s="657" t="s">
        <v>841</v>
      </c>
      <c r="E2310" s="108">
        <v>50</v>
      </c>
      <c r="F2310" s="149">
        <v>250</v>
      </c>
      <c r="G2310" s="975">
        <f t="shared" ref="G2310:G2311" si="41">F2310*E2310</f>
        <v>12500</v>
      </c>
    </row>
    <row r="2311" spans="1:7" x14ac:dyDescent="0.2">
      <c r="A2311" s="29">
        <v>2</v>
      </c>
      <c r="B2311" s="101"/>
      <c r="C2311" s="352" t="s">
        <v>300</v>
      </c>
      <c r="D2311" s="351" t="s">
        <v>402</v>
      </c>
      <c r="E2311" s="108">
        <v>50</v>
      </c>
      <c r="F2311" s="128">
        <v>350</v>
      </c>
      <c r="G2311" s="975">
        <f t="shared" si="41"/>
        <v>17500</v>
      </c>
    </row>
    <row r="2312" spans="1:7" x14ac:dyDescent="0.2">
      <c r="A2312" s="29"/>
      <c r="B2312" s="646"/>
      <c r="C2312" s="352"/>
      <c r="D2312" s="351" t="s">
        <v>4774</v>
      </c>
      <c r="E2312" s="745"/>
      <c r="F2312" s="659"/>
      <c r="G2312" s="975" t="s">
        <v>8</v>
      </c>
    </row>
    <row r="2313" spans="1:7" x14ac:dyDescent="0.2">
      <c r="A2313" s="29">
        <v>3</v>
      </c>
      <c r="B2313" s="646"/>
      <c r="C2313" s="352" t="s">
        <v>300</v>
      </c>
      <c r="D2313" s="657" t="s">
        <v>841</v>
      </c>
      <c r="E2313" s="108">
        <v>50</v>
      </c>
      <c r="F2313" s="149">
        <v>250</v>
      </c>
      <c r="G2313" s="975">
        <f t="shared" ref="G2313:G2314" si="42">F2313*E2313</f>
        <v>12500</v>
      </c>
    </row>
    <row r="2314" spans="1:7" x14ac:dyDescent="0.2">
      <c r="A2314" s="29">
        <v>4</v>
      </c>
      <c r="B2314" s="105"/>
      <c r="C2314" s="352" t="s">
        <v>300</v>
      </c>
      <c r="D2314" s="351" t="s">
        <v>402</v>
      </c>
      <c r="E2314" s="108">
        <v>50</v>
      </c>
      <c r="F2314" s="128">
        <v>350</v>
      </c>
      <c r="G2314" s="975">
        <f t="shared" si="42"/>
        <v>17500</v>
      </c>
    </row>
    <row r="2315" spans="1:7" x14ac:dyDescent="0.2">
      <c r="A2315" s="29"/>
      <c r="B2315" s="105"/>
      <c r="C2315" s="352"/>
      <c r="D2315" s="657"/>
      <c r="E2315" s="745"/>
      <c r="F2315" s="659"/>
      <c r="G2315" s="975"/>
    </row>
    <row r="2316" spans="1:7" x14ac:dyDescent="0.2">
      <c r="A2316" s="29"/>
      <c r="B2316" s="793"/>
      <c r="C2316" s="352"/>
      <c r="D2316" s="657"/>
      <c r="E2316" s="745"/>
      <c r="F2316" s="659"/>
      <c r="G2316" s="975"/>
    </row>
    <row r="2317" spans="1:7" x14ac:dyDescent="0.2">
      <c r="A2317" s="29"/>
      <c r="B2317" s="151"/>
      <c r="C2317" s="352"/>
      <c r="D2317" s="351"/>
      <c r="E2317" s="108"/>
      <c r="F2317" s="149"/>
      <c r="G2317" s="975"/>
    </row>
    <row r="2318" spans="1:7" x14ac:dyDescent="0.2">
      <c r="A2318" s="29"/>
      <c r="B2318" s="151"/>
      <c r="C2318" s="352"/>
      <c r="D2318" s="657"/>
      <c r="E2318" s="108"/>
      <c r="F2318" s="149"/>
      <c r="G2318" s="975"/>
    </row>
    <row r="2319" spans="1:7" x14ac:dyDescent="0.2">
      <c r="A2319" s="29"/>
      <c r="B2319" s="101"/>
      <c r="C2319" s="352"/>
      <c r="D2319" s="351"/>
      <c r="E2319" s="108"/>
      <c r="F2319" s="128"/>
      <c r="G2319" s="975"/>
    </row>
    <row r="2320" spans="1:7" x14ac:dyDescent="0.2">
      <c r="A2320" s="29"/>
      <c r="B2320" s="646"/>
      <c r="C2320" s="656"/>
      <c r="D2320" s="657"/>
      <c r="E2320" s="745"/>
      <c r="F2320" s="659"/>
      <c r="G2320" s="975"/>
    </row>
    <row r="2321" spans="1:7" x14ac:dyDescent="0.2">
      <c r="A2321" s="29"/>
      <c r="B2321" s="646"/>
      <c r="C2321" s="656"/>
      <c r="D2321" s="657"/>
      <c r="E2321" s="745"/>
      <c r="F2321" s="659"/>
      <c r="G2321" s="975"/>
    </row>
    <row r="2322" spans="1:7" x14ac:dyDescent="0.2">
      <c r="A2322" s="29"/>
      <c r="B2322" s="106"/>
      <c r="C2322" s="352"/>
      <c r="D2322" s="657"/>
      <c r="E2322" s="745"/>
      <c r="F2322" s="659"/>
      <c r="G2322" s="975"/>
    </row>
    <row r="2323" spans="1:7" x14ac:dyDescent="0.2">
      <c r="A2323" s="29"/>
      <c r="B2323" s="105"/>
      <c r="C2323" s="352"/>
      <c r="D2323" s="657"/>
      <c r="E2323" s="745"/>
      <c r="F2323" s="659"/>
      <c r="G2323" s="975"/>
    </row>
    <row r="2324" spans="1:7" x14ac:dyDescent="0.2">
      <c r="A2324" s="29"/>
      <c r="B2324" s="107"/>
      <c r="C2324" s="352"/>
      <c r="D2324" s="351"/>
      <c r="E2324" s="108"/>
      <c r="F2324" s="384"/>
      <c r="G2324" s="353"/>
    </row>
    <row r="2325" spans="1:7" x14ac:dyDescent="0.2">
      <c r="A2325" s="29"/>
      <c r="B2325" s="101"/>
      <c r="C2325" s="352"/>
      <c r="D2325" s="351"/>
      <c r="E2325" s="108"/>
      <c r="F2325" s="128"/>
      <c r="G2325" s="35"/>
    </row>
    <row r="2326" spans="1:7" x14ac:dyDescent="0.2">
      <c r="A2326" s="29"/>
      <c r="B2326" s="101"/>
      <c r="C2326" s="352"/>
      <c r="D2326" s="351"/>
      <c r="E2326" s="108"/>
      <c r="F2326" s="149"/>
      <c r="G2326" s="35"/>
    </row>
    <row r="2327" spans="1:7" x14ac:dyDescent="0.2">
      <c r="A2327" s="29"/>
      <c r="B2327" s="106"/>
      <c r="C2327" s="352"/>
      <c r="D2327" s="351"/>
      <c r="E2327" s="108"/>
      <c r="F2327" s="128"/>
      <c r="G2327" s="35"/>
    </row>
    <row r="2328" spans="1:7" x14ac:dyDescent="0.2">
      <c r="A2328" s="29"/>
      <c r="B2328" s="105"/>
      <c r="C2328" s="352"/>
      <c r="D2328" s="351"/>
      <c r="E2328" s="108"/>
      <c r="F2328" s="128"/>
      <c r="G2328" s="35"/>
    </row>
    <row r="2329" spans="1:7" x14ac:dyDescent="0.2">
      <c r="A2329" s="29"/>
      <c r="B2329" s="105"/>
      <c r="C2329" s="352"/>
      <c r="D2329" s="351"/>
      <c r="E2329" s="108"/>
      <c r="F2329" s="149"/>
      <c r="G2329" s="35"/>
    </row>
    <row r="2330" spans="1:7" x14ac:dyDescent="0.2">
      <c r="A2330" s="29"/>
      <c r="B2330" s="101"/>
      <c r="C2330" s="352"/>
      <c r="D2330" s="351"/>
      <c r="E2330" s="104"/>
      <c r="F2330" s="149"/>
      <c r="G2330" s="353"/>
    </row>
    <row r="2331" spans="1:7" x14ac:dyDescent="0.2">
      <c r="A2331" s="29"/>
      <c r="B2331" s="101"/>
      <c r="C2331" s="352"/>
      <c r="D2331" s="351"/>
      <c r="E2331" s="108"/>
      <c r="F2331" s="128"/>
      <c r="G2331" s="35"/>
    </row>
    <row r="2332" spans="1:7" x14ac:dyDescent="0.2">
      <c r="A2332" s="29"/>
      <c r="B2332" s="101"/>
      <c r="C2332" s="352"/>
      <c r="D2332" s="351"/>
      <c r="E2332" s="108"/>
      <c r="F2332" s="149"/>
      <c r="G2332" s="35"/>
    </row>
    <row r="2333" spans="1:7" x14ac:dyDescent="0.2">
      <c r="A2333" s="29"/>
      <c r="B2333" s="101"/>
      <c r="C2333" s="352"/>
      <c r="D2333" s="351"/>
      <c r="E2333" s="108"/>
      <c r="F2333" s="128"/>
      <c r="G2333" s="35"/>
    </row>
    <row r="2334" spans="1:7" x14ac:dyDescent="0.2">
      <c r="A2334" s="29"/>
      <c r="B2334" s="101"/>
      <c r="C2334" s="352"/>
      <c r="D2334" s="351"/>
      <c r="E2334" s="108"/>
      <c r="F2334" s="149"/>
      <c r="G2334" s="35"/>
    </row>
    <row r="2335" spans="1:7" x14ac:dyDescent="0.2">
      <c r="A2335" s="29"/>
      <c r="B2335" s="101"/>
      <c r="C2335" s="41"/>
      <c r="D2335" s="364"/>
      <c r="E2335" s="108"/>
      <c r="F2335" s="128"/>
      <c r="G2335" s="353"/>
    </row>
    <row r="2336" spans="1:7" x14ac:dyDescent="0.2">
      <c r="A2336" s="29"/>
      <c r="B2336" s="101"/>
      <c r="C2336" s="352"/>
      <c r="D2336" s="351"/>
      <c r="E2336" s="108"/>
      <c r="F2336" s="149"/>
      <c r="G2336" s="35"/>
    </row>
    <row r="2337" spans="1:7" x14ac:dyDescent="0.2">
      <c r="A2337" s="29"/>
      <c r="B2337" s="101"/>
      <c r="C2337" s="352"/>
      <c r="D2337" s="351" t="s">
        <v>150</v>
      </c>
      <c r="E2337" s="108"/>
      <c r="F2337" s="128"/>
      <c r="G2337" s="353"/>
    </row>
    <row r="2338" spans="1:7" x14ac:dyDescent="0.2">
      <c r="A2338" s="29"/>
      <c r="B2338" s="101"/>
      <c r="C2338" s="352"/>
      <c r="D2338" s="351"/>
      <c r="E2338" s="108"/>
      <c r="F2338" s="128"/>
      <c r="G2338" s="35"/>
    </row>
    <row r="2339" spans="1:7" x14ac:dyDescent="0.2">
      <c r="A2339" s="29"/>
      <c r="B2339" s="101"/>
      <c r="C2339" s="352"/>
      <c r="D2339" s="351" t="s">
        <v>150</v>
      </c>
      <c r="E2339" s="108"/>
      <c r="F2339" s="149"/>
      <c r="G2339" s="35"/>
    </row>
    <row r="2340" spans="1:7" x14ac:dyDescent="0.2">
      <c r="A2340" s="29"/>
      <c r="B2340" s="101"/>
      <c r="C2340" s="31"/>
      <c r="D2340" s="400"/>
      <c r="E2340" s="131"/>
      <c r="F2340" s="117"/>
      <c r="G2340" s="35"/>
    </row>
    <row r="2341" spans="1:7" x14ac:dyDescent="0.2">
      <c r="A2341" s="29"/>
      <c r="B2341" s="101"/>
      <c r="C2341" s="41"/>
      <c r="D2341" s="406"/>
      <c r="E2341" s="108"/>
      <c r="F2341" s="149"/>
      <c r="G2341" s="35"/>
    </row>
    <row r="2342" spans="1:7" x14ac:dyDescent="0.2">
      <c r="A2342" s="29"/>
      <c r="B2342" s="101"/>
      <c r="C2342" s="41"/>
      <c r="D2342" s="364"/>
      <c r="E2342" s="108"/>
      <c r="F2342" s="149"/>
      <c r="G2342" s="35"/>
    </row>
    <row r="2343" spans="1:7" ht="13.5" thickBot="1" x14ac:dyDescent="0.25">
      <c r="A2343" s="45"/>
      <c r="B2343" s="132"/>
      <c r="C2343" s="115"/>
      <c r="D2343" s="409" t="s">
        <v>2685</v>
      </c>
      <c r="E2343" s="132"/>
      <c r="F2343" s="49" t="s">
        <v>15</v>
      </c>
      <c r="G2343" s="50">
        <f>SUM(G2310:G2342)</f>
        <v>60000</v>
      </c>
    </row>
    <row r="2344" spans="1:7" ht="13.5" thickTop="1" x14ac:dyDescent="0.2">
      <c r="A2344" s="1149" t="s">
        <v>4775</v>
      </c>
      <c r="B2344" s="1150"/>
      <c r="C2344" s="1150"/>
      <c r="D2344" s="1150"/>
      <c r="E2344" s="1150"/>
      <c r="F2344" s="1150"/>
      <c r="G2344" s="1151"/>
    </row>
    <row r="2345" spans="1:7" ht="13.5" thickBot="1" x14ac:dyDescent="0.25">
      <c r="A2345" s="52"/>
      <c r="B2345" s="103"/>
      <c r="C2345" s="355" t="s">
        <v>4776</v>
      </c>
      <c r="D2345" s="54"/>
      <c r="E2345" s="103"/>
      <c r="F2345" s="55"/>
      <c r="G2345" s="56"/>
    </row>
    <row r="2346" spans="1:7" ht="13.5" thickTop="1" x14ac:dyDescent="0.2">
      <c r="A2346" s="1130"/>
      <c r="B2346" s="1131"/>
      <c r="C2346" s="1131"/>
      <c r="D2346" s="57" t="s">
        <v>11</v>
      </c>
      <c r="E2346" s="1132" t="s">
        <v>12</v>
      </c>
      <c r="F2346" s="1132"/>
      <c r="G2346" s="1133"/>
    </row>
    <row r="2347" spans="1:7" x14ac:dyDescent="0.2">
      <c r="A2347" s="1161" t="s">
        <v>8</v>
      </c>
      <c r="B2347" s="1135"/>
      <c r="C2347" s="1135"/>
      <c r="D2347" s="39"/>
      <c r="E2347" s="1136"/>
      <c r="F2347" s="1137"/>
      <c r="G2347" s="1138"/>
    </row>
    <row r="2348" spans="1:7" x14ac:dyDescent="0.2">
      <c r="A2348" s="1134" t="s">
        <v>38</v>
      </c>
      <c r="B2348" s="1135"/>
      <c r="C2348" s="1135"/>
      <c r="D2348" s="58" t="s">
        <v>493</v>
      </c>
      <c r="E2348" s="1139" t="s">
        <v>142</v>
      </c>
      <c r="F2348" s="1139"/>
      <c r="G2348" s="1140"/>
    </row>
    <row r="2349" spans="1:7" ht="13.5" thickBot="1" x14ac:dyDescent="0.25">
      <c r="A2349" s="1141" t="s">
        <v>39</v>
      </c>
      <c r="B2349" s="1142"/>
      <c r="C2349" s="1142"/>
      <c r="D2349" s="356" t="s">
        <v>3396</v>
      </c>
      <c r="E2349" s="1143" t="s">
        <v>0</v>
      </c>
      <c r="F2349" s="1143"/>
      <c r="G2349" s="1144"/>
    </row>
    <row r="2350" spans="1:7" ht="16.5" x14ac:dyDescent="0.25">
      <c r="A2350" s="1152" t="s">
        <v>29</v>
      </c>
      <c r="B2350" s="1153"/>
      <c r="C2350" s="1153"/>
      <c r="D2350" s="1153"/>
      <c r="E2350" s="1153"/>
      <c r="F2350" s="1153"/>
      <c r="G2350" s="1154"/>
    </row>
    <row r="2351" spans="1:7" x14ac:dyDescent="0.2">
      <c r="A2351" s="1155" t="s">
        <v>48</v>
      </c>
      <c r="B2351" s="1156"/>
      <c r="C2351" s="1156"/>
      <c r="D2351" s="1156"/>
      <c r="E2351" s="1156"/>
      <c r="F2351" s="1156"/>
      <c r="G2351" s="1157"/>
    </row>
    <row r="2352" spans="1:7" x14ac:dyDescent="0.2">
      <c r="A2352" s="1158" t="s">
        <v>49</v>
      </c>
      <c r="B2352" s="1159"/>
      <c r="C2352" s="1159"/>
      <c r="D2352" s="1159"/>
      <c r="E2352" s="1159"/>
      <c r="F2352" s="1159"/>
      <c r="G2352" s="1160"/>
    </row>
    <row r="2353" spans="1:7" x14ac:dyDescent="0.2">
      <c r="A2353" s="6"/>
      <c r="B2353" s="99"/>
      <c r="C2353" s="8"/>
      <c r="D2353" s="9"/>
      <c r="E2353" s="99"/>
      <c r="F2353" s="10"/>
      <c r="G2353" s="11" t="s">
        <v>20</v>
      </c>
    </row>
    <row r="2354" spans="1:7" x14ac:dyDescent="0.2">
      <c r="A2354" s="12" t="s">
        <v>1</v>
      </c>
      <c r="B2354" s="13"/>
      <c r="C2354" s="14" t="s">
        <v>496</v>
      </c>
      <c r="D2354" s="13"/>
      <c r="E2354" s="343" t="s">
        <v>4659</v>
      </c>
      <c r="F2354" s="98"/>
      <c r="G2354" s="344" t="s">
        <v>4628</v>
      </c>
    </row>
    <row r="2355" spans="1:7" x14ac:dyDescent="0.2">
      <c r="A2355" s="17" t="s">
        <v>8</v>
      </c>
      <c r="B2355" s="100"/>
      <c r="C2355" s="19"/>
      <c r="D2355" s="4"/>
      <c r="E2355" s="1145"/>
      <c r="F2355" s="1146"/>
      <c r="G2355" s="20"/>
    </row>
    <row r="2356" spans="1:7" x14ac:dyDescent="0.2">
      <c r="A2356" s="21" t="s">
        <v>37</v>
      </c>
      <c r="B2356" s="22"/>
      <c r="C2356" s="22"/>
      <c r="D2356" s="22"/>
      <c r="E2356" s="23" t="s">
        <v>46</v>
      </c>
      <c r="F2356" s="24"/>
      <c r="G2356" s="20" t="s">
        <v>50</v>
      </c>
    </row>
    <row r="2357" spans="1:7" x14ac:dyDescent="0.2">
      <c r="A2357" s="6"/>
      <c r="B2357" s="99"/>
      <c r="C2357" s="8"/>
      <c r="D2357" s="8"/>
      <c r="E2357" s="1147"/>
      <c r="F2357" s="1148"/>
      <c r="G2357" s="25"/>
    </row>
    <row r="2358" spans="1:7" ht="26.25" thickBot="1" x14ac:dyDescent="0.25">
      <c r="A2358" s="210" t="s">
        <v>47</v>
      </c>
      <c r="B2358" s="28" t="s">
        <v>23</v>
      </c>
      <c r="C2358" s="28" t="s">
        <v>34</v>
      </c>
      <c r="D2358" s="110" t="s">
        <v>53</v>
      </c>
      <c r="E2358" s="114" t="s">
        <v>54</v>
      </c>
      <c r="F2358" s="111" t="s">
        <v>55</v>
      </c>
      <c r="G2358" s="112" t="s">
        <v>35</v>
      </c>
    </row>
    <row r="2359" spans="1:7" ht="13.5" thickTop="1" x14ac:dyDescent="0.2">
      <c r="A2359" s="29">
        <v>1</v>
      </c>
      <c r="B2359" s="101"/>
      <c r="C2359" s="352" t="s">
        <v>300</v>
      </c>
      <c r="D2359" s="657" t="s">
        <v>841</v>
      </c>
      <c r="E2359" s="108">
        <v>60</v>
      </c>
      <c r="F2359" s="149">
        <v>250</v>
      </c>
      <c r="G2359" s="975">
        <f t="shared" ref="G2359:G2361" si="43">F2359*E2359</f>
        <v>15000</v>
      </c>
    </row>
    <row r="2360" spans="1:7" x14ac:dyDescent="0.2">
      <c r="A2360" s="29">
        <v>2</v>
      </c>
      <c r="B2360" s="101"/>
      <c r="C2360" s="352" t="s">
        <v>300</v>
      </c>
      <c r="D2360" s="351" t="s">
        <v>402</v>
      </c>
      <c r="E2360" s="108">
        <v>60</v>
      </c>
      <c r="F2360" s="128">
        <v>350</v>
      </c>
      <c r="G2360" s="975">
        <f t="shared" si="43"/>
        <v>21000</v>
      </c>
    </row>
    <row r="2361" spans="1:7" x14ac:dyDescent="0.2">
      <c r="A2361" s="29">
        <v>3</v>
      </c>
      <c r="B2361" s="646"/>
      <c r="C2361" s="352" t="s">
        <v>300</v>
      </c>
      <c r="D2361" s="351" t="s">
        <v>845</v>
      </c>
      <c r="E2361" s="745">
        <v>60</v>
      </c>
      <c r="F2361" s="659">
        <v>250</v>
      </c>
      <c r="G2361" s="975">
        <f t="shared" si="43"/>
        <v>15000</v>
      </c>
    </row>
    <row r="2362" spans="1:7" x14ac:dyDescent="0.2">
      <c r="A2362" s="29"/>
      <c r="B2362" s="646"/>
      <c r="C2362" s="352"/>
      <c r="D2362" s="657"/>
      <c r="E2362" s="108"/>
      <c r="F2362" s="149"/>
      <c r="G2362" s="975"/>
    </row>
    <row r="2363" spans="1:7" x14ac:dyDescent="0.2">
      <c r="A2363" s="29"/>
      <c r="B2363" s="105"/>
      <c r="C2363" s="352"/>
      <c r="D2363" s="351"/>
      <c r="E2363" s="108"/>
      <c r="F2363" s="128"/>
      <c r="G2363" s="975"/>
    </row>
    <row r="2364" spans="1:7" x14ac:dyDescent="0.2">
      <c r="A2364" s="29"/>
      <c r="B2364" s="105"/>
      <c r="C2364" s="352"/>
      <c r="D2364" s="657"/>
      <c r="E2364" s="745"/>
      <c r="F2364" s="659"/>
      <c r="G2364" s="975"/>
    </row>
    <row r="2365" spans="1:7" x14ac:dyDescent="0.2">
      <c r="A2365" s="29"/>
      <c r="B2365" s="793"/>
      <c r="C2365" s="656"/>
      <c r="D2365" s="657"/>
      <c r="E2365" s="745"/>
      <c r="F2365" s="659"/>
      <c r="G2365" s="975"/>
    </row>
    <row r="2366" spans="1:7" x14ac:dyDescent="0.2">
      <c r="A2366" s="29"/>
      <c r="B2366" s="793"/>
      <c r="C2366" s="352"/>
      <c r="D2366" s="657"/>
      <c r="E2366" s="745"/>
      <c r="F2366" s="659"/>
      <c r="G2366" s="975"/>
    </row>
    <row r="2367" spans="1:7" x14ac:dyDescent="0.2">
      <c r="A2367" s="29"/>
      <c r="B2367" s="151"/>
      <c r="C2367" s="352"/>
      <c r="D2367" s="351"/>
      <c r="E2367" s="108"/>
      <c r="F2367" s="149"/>
      <c r="G2367" s="975"/>
    </row>
    <row r="2368" spans="1:7" x14ac:dyDescent="0.2">
      <c r="A2368" s="29"/>
      <c r="B2368" s="151"/>
      <c r="C2368" s="352"/>
      <c r="D2368" s="657"/>
      <c r="E2368" s="108"/>
      <c r="F2368" s="149"/>
      <c r="G2368" s="975"/>
    </row>
    <row r="2369" spans="1:7" x14ac:dyDescent="0.2">
      <c r="A2369" s="29"/>
      <c r="B2369" s="101"/>
      <c r="C2369" s="352"/>
      <c r="D2369" s="351"/>
      <c r="E2369" s="108"/>
      <c r="F2369" s="128"/>
      <c r="G2369" s="975"/>
    </row>
    <row r="2370" spans="1:7" x14ac:dyDescent="0.2">
      <c r="A2370" s="29"/>
      <c r="B2370" s="646"/>
      <c r="C2370" s="656"/>
      <c r="D2370" s="657"/>
      <c r="E2370" s="745"/>
      <c r="F2370" s="659"/>
      <c r="G2370" s="975"/>
    </row>
    <row r="2371" spans="1:7" x14ac:dyDescent="0.2">
      <c r="A2371" s="29"/>
      <c r="B2371" s="646"/>
      <c r="C2371" s="656"/>
      <c r="D2371" s="657"/>
      <c r="E2371" s="745"/>
      <c r="F2371" s="659"/>
      <c r="G2371" s="975"/>
    </row>
    <row r="2372" spans="1:7" x14ac:dyDescent="0.2">
      <c r="A2372" s="29"/>
      <c r="B2372" s="106"/>
      <c r="C2372" s="352"/>
      <c r="D2372" s="657"/>
      <c r="E2372" s="745"/>
      <c r="F2372" s="659"/>
      <c r="G2372" s="975"/>
    </row>
    <row r="2373" spans="1:7" x14ac:dyDescent="0.2">
      <c r="A2373" s="29"/>
      <c r="B2373" s="105"/>
      <c r="C2373" s="352"/>
      <c r="D2373" s="657"/>
      <c r="E2373" s="745"/>
      <c r="F2373" s="659"/>
      <c r="G2373" s="975"/>
    </row>
    <row r="2374" spans="1:7" x14ac:dyDescent="0.2">
      <c r="A2374" s="29"/>
      <c r="B2374" s="107"/>
      <c r="C2374" s="352"/>
      <c r="D2374" s="351"/>
      <c r="E2374" s="108"/>
      <c r="F2374" s="384"/>
      <c r="G2374" s="353"/>
    </row>
    <row r="2375" spans="1:7" x14ac:dyDescent="0.2">
      <c r="A2375" s="29"/>
      <c r="B2375" s="101"/>
      <c r="C2375" s="352"/>
      <c r="D2375" s="351"/>
      <c r="E2375" s="108"/>
      <c r="F2375" s="128"/>
      <c r="G2375" s="35"/>
    </row>
    <row r="2376" spans="1:7" x14ac:dyDescent="0.2">
      <c r="A2376" s="29"/>
      <c r="B2376" s="101"/>
      <c r="C2376" s="352"/>
      <c r="D2376" s="351"/>
      <c r="E2376" s="108"/>
      <c r="F2376" s="149"/>
      <c r="G2376" s="35"/>
    </row>
    <row r="2377" spans="1:7" x14ac:dyDescent="0.2">
      <c r="A2377" s="29"/>
      <c r="B2377" s="106"/>
      <c r="C2377" s="352"/>
      <c r="D2377" s="351"/>
      <c r="E2377" s="108"/>
      <c r="F2377" s="128"/>
      <c r="G2377" s="35"/>
    </row>
    <row r="2378" spans="1:7" x14ac:dyDescent="0.2">
      <c r="A2378" s="29"/>
      <c r="B2378" s="105"/>
      <c r="C2378" s="352"/>
      <c r="D2378" s="351"/>
      <c r="E2378" s="108"/>
      <c r="F2378" s="128"/>
      <c r="G2378" s="35"/>
    </row>
    <row r="2379" spans="1:7" x14ac:dyDescent="0.2">
      <c r="A2379" s="29"/>
      <c r="B2379" s="105"/>
      <c r="C2379" s="352"/>
      <c r="D2379" s="351"/>
      <c r="E2379" s="108"/>
      <c r="F2379" s="149"/>
      <c r="G2379" s="35"/>
    </row>
    <row r="2380" spans="1:7" x14ac:dyDescent="0.2">
      <c r="A2380" s="29"/>
      <c r="B2380" s="101"/>
      <c r="C2380" s="352"/>
      <c r="D2380" s="351"/>
      <c r="E2380" s="104"/>
      <c r="F2380" s="149"/>
      <c r="G2380" s="353"/>
    </row>
    <row r="2381" spans="1:7" x14ac:dyDescent="0.2">
      <c r="A2381" s="29"/>
      <c r="B2381" s="101"/>
      <c r="C2381" s="352"/>
      <c r="D2381" s="351"/>
      <c r="E2381" s="108"/>
      <c r="F2381" s="128"/>
      <c r="G2381" s="35"/>
    </row>
    <row r="2382" spans="1:7" x14ac:dyDescent="0.2">
      <c r="A2382" s="29"/>
      <c r="B2382" s="101"/>
      <c r="C2382" s="352"/>
      <c r="D2382" s="351"/>
      <c r="E2382" s="108"/>
      <c r="F2382" s="149"/>
      <c r="G2382" s="35"/>
    </row>
    <row r="2383" spans="1:7" x14ac:dyDescent="0.2">
      <c r="A2383" s="29"/>
      <c r="B2383" s="101"/>
      <c r="C2383" s="352"/>
      <c r="D2383" s="351"/>
      <c r="E2383" s="108"/>
      <c r="F2383" s="128"/>
      <c r="G2383" s="35"/>
    </row>
    <row r="2384" spans="1:7" x14ac:dyDescent="0.2">
      <c r="A2384" s="29"/>
      <c r="B2384" s="101"/>
      <c r="C2384" s="352"/>
      <c r="D2384" s="351"/>
      <c r="E2384" s="108"/>
      <c r="F2384" s="149"/>
      <c r="G2384" s="35"/>
    </row>
    <row r="2385" spans="1:7" x14ac:dyDescent="0.2">
      <c r="A2385" s="29"/>
      <c r="B2385" s="101"/>
      <c r="C2385" s="41"/>
      <c r="D2385" s="364"/>
      <c r="E2385" s="108"/>
      <c r="F2385" s="128"/>
      <c r="G2385" s="353"/>
    </row>
    <row r="2386" spans="1:7" x14ac:dyDescent="0.2">
      <c r="A2386" s="29"/>
      <c r="B2386" s="101"/>
      <c r="C2386" s="352"/>
      <c r="D2386" s="351"/>
      <c r="E2386" s="108"/>
      <c r="F2386" s="149"/>
      <c r="G2386" s="35"/>
    </row>
    <row r="2387" spans="1:7" x14ac:dyDescent="0.2">
      <c r="A2387" s="29"/>
      <c r="B2387" s="101"/>
      <c r="C2387" s="352"/>
      <c r="D2387" s="351" t="s">
        <v>150</v>
      </c>
      <c r="E2387" s="108"/>
      <c r="F2387" s="128"/>
      <c r="G2387" s="353"/>
    </row>
    <row r="2388" spans="1:7" x14ac:dyDescent="0.2">
      <c r="A2388" s="29"/>
      <c r="B2388" s="101"/>
      <c r="C2388" s="352"/>
      <c r="D2388" s="351"/>
      <c r="E2388" s="108"/>
      <c r="F2388" s="128"/>
      <c r="G2388" s="35"/>
    </row>
    <row r="2389" spans="1:7" x14ac:dyDescent="0.2">
      <c r="A2389" s="29"/>
      <c r="B2389" s="101"/>
      <c r="C2389" s="352"/>
      <c r="D2389" s="351" t="s">
        <v>150</v>
      </c>
      <c r="E2389" s="108"/>
      <c r="F2389" s="149"/>
      <c r="G2389" s="35"/>
    </row>
    <row r="2390" spans="1:7" x14ac:dyDescent="0.2">
      <c r="A2390" s="29"/>
      <c r="B2390" s="101"/>
      <c r="C2390" s="31"/>
      <c r="D2390" s="400"/>
      <c r="E2390" s="131"/>
      <c r="F2390" s="117"/>
      <c r="G2390" s="35"/>
    </row>
    <row r="2391" spans="1:7" x14ac:dyDescent="0.2">
      <c r="A2391" s="29"/>
      <c r="B2391" s="101"/>
      <c r="C2391" s="41"/>
      <c r="D2391" s="406"/>
      <c r="E2391" s="108"/>
      <c r="F2391" s="149"/>
      <c r="G2391" s="35"/>
    </row>
    <row r="2392" spans="1:7" x14ac:dyDescent="0.2">
      <c r="A2392" s="29"/>
      <c r="B2392" s="101"/>
      <c r="C2392" s="41"/>
      <c r="D2392" s="364"/>
      <c r="E2392" s="108"/>
      <c r="F2392" s="149"/>
      <c r="G2392" s="35"/>
    </row>
    <row r="2393" spans="1:7" ht="13.5" thickBot="1" x14ac:dyDescent="0.25">
      <c r="A2393" s="45"/>
      <c r="B2393" s="132"/>
      <c r="C2393" s="115"/>
      <c r="D2393" s="409" t="s">
        <v>2685</v>
      </c>
      <c r="E2393" s="132"/>
      <c r="F2393" s="49" t="s">
        <v>15</v>
      </c>
      <c r="G2393" s="50">
        <f>SUM(G2359:G2392)</f>
        <v>51000</v>
      </c>
    </row>
    <row r="2394" spans="1:7" ht="13.5" thickTop="1" x14ac:dyDescent="0.2">
      <c r="A2394" s="1149" t="s">
        <v>4786</v>
      </c>
      <c r="B2394" s="1150"/>
      <c r="C2394" s="1150"/>
      <c r="D2394" s="1150"/>
      <c r="E2394" s="1150"/>
      <c r="F2394" s="1150"/>
      <c r="G2394" s="1151"/>
    </row>
    <row r="2395" spans="1:7" ht="13.5" thickBot="1" x14ac:dyDescent="0.25">
      <c r="A2395" s="52"/>
      <c r="B2395" s="103"/>
      <c r="C2395" s="355" t="s">
        <v>4787</v>
      </c>
      <c r="D2395" s="54"/>
      <c r="E2395" s="103"/>
      <c r="F2395" s="55"/>
      <c r="G2395" s="56"/>
    </row>
    <row r="2396" spans="1:7" ht="13.5" thickTop="1" x14ac:dyDescent="0.2">
      <c r="A2396" s="1130"/>
      <c r="B2396" s="1131"/>
      <c r="C2396" s="1131"/>
      <c r="D2396" s="57" t="s">
        <v>11</v>
      </c>
      <c r="E2396" s="1132" t="s">
        <v>12</v>
      </c>
      <c r="F2396" s="1132"/>
      <c r="G2396" s="1133"/>
    </row>
    <row r="2397" spans="1:7" x14ac:dyDescent="0.2">
      <c r="A2397" s="1161" t="s">
        <v>8</v>
      </c>
      <c r="B2397" s="1135"/>
      <c r="C2397" s="1135"/>
      <c r="D2397" s="39"/>
      <c r="E2397" s="1136"/>
      <c r="F2397" s="1137"/>
      <c r="G2397" s="1138"/>
    </row>
    <row r="2398" spans="1:7" x14ac:dyDescent="0.2">
      <c r="A2398" s="1134" t="s">
        <v>38</v>
      </c>
      <c r="B2398" s="1135"/>
      <c r="C2398" s="1135"/>
      <c r="D2398" s="58" t="s">
        <v>493</v>
      </c>
      <c r="E2398" s="1139" t="s">
        <v>142</v>
      </c>
      <c r="F2398" s="1139"/>
      <c r="G2398" s="1140"/>
    </row>
    <row r="2399" spans="1:7" ht="13.5" thickBot="1" x14ac:dyDescent="0.25">
      <c r="A2399" s="1141" t="s">
        <v>39</v>
      </c>
      <c r="B2399" s="1142"/>
      <c r="C2399" s="1142"/>
      <c r="D2399" s="356" t="s">
        <v>3396</v>
      </c>
      <c r="E2399" s="1143" t="s">
        <v>0</v>
      </c>
      <c r="F2399" s="1143"/>
      <c r="G2399" s="1144"/>
    </row>
  </sheetData>
  <mergeCells count="703">
    <mergeCell ref="A2398:C2398"/>
    <mergeCell ref="E2398:G2398"/>
    <mergeCell ref="A2399:C2399"/>
    <mergeCell ref="E2399:G2399"/>
    <mergeCell ref="A2350:G2350"/>
    <mergeCell ref="A2351:G2351"/>
    <mergeCell ref="A2352:G2352"/>
    <mergeCell ref="E2355:F2355"/>
    <mergeCell ref="E2357:F2357"/>
    <mergeCell ref="A2394:G2394"/>
    <mergeCell ref="A2396:C2396"/>
    <mergeCell ref="E2396:G2396"/>
    <mergeCell ref="A2397:C2397"/>
    <mergeCell ref="E2397:G2397"/>
    <mergeCell ref="A2346:C2346"/>
    <mergeCell ref="E2346:G2346"/>
    <mergeCell ref="A2347:C2347"/>
    <mergeCell ref="E2347:G2347"/>
    <mergeCell ref="A2348:C2348"/>
    <mergeCell ref="E2348:G2348"/>
    <mergeCell ref="A2349:C2349"/>
    <mergeCell ref="E2349:G2349"/>
    <mergeCell ref="A2299:C2299"/>
    <mergeCell ref="E2299:G2299"/>
    <mergeCell ref="A2300:G2300"/>
    <mergeCell ref="A2301:G2301"/>
    <mergeCell ref="A2302:G2302"/>
    <mergeCell ref="E2305:F2305"/>
    <mergeCell ref="E2307:F2307"/>
    <mergeCell ref="A2344:G2344"/>
    <mergeCell ref="E2255:F2255"/>
    <mergeCell ref="E2257:F2257"/>
    <mergeCell ref="A2294:G2294"/>
    <mergeCell ref="C2295:G2295"/>
    <mergeCell ref="A2296:C2296"/>
    <mergeCell ref="E2296:G2296"/>
    <mergeCell ref="A2297:C2297"/>
    <mergeCell ref="E2297:G2297"/>
    <mergeCell ref="A2298:C2298"/>
    <mergeCell ref="E2298:G2298"/>
    <mergeCell ref="A2247:C2247"/>
    <mergeCell ref="E2247:G2247"/>
    <mergeCell ref="A2248:C2248"/>
    <mergeCell ref="E2248:G2248"/>
    <mergeCell ref="A2249:C2249"/>
    <mergeCell ref="E2249:G2249"/>
    <mergeCell ref="A2250:G2250"/>
    <mergeCell ref="A2251:G2251"/>
    <mergeCell ref="A2252:G2252"/>
    <mergeCell ref="A2200:G2200"/>
    <mergeCell ref="A2201:G2201"/>
    <mergeCell ref="A2202:G2202"/>
    <mergeCell ref="E2205:F2205"/>
    <mergeCell ref="E2207:F2207"/>
    <mergeCell ref="A2244:G2244"/>
    <mergeCell ref="C2245:G2245"/>
    <mergeCell ref="A2246:C2246"/>
    <mergeCell ref="E2246:G2246"/>
    <mergeCell ref="A2199:C2199"/>
    <mergeCell ref="E2199:G2199"/>
    <mergeCell ref="E2155:F2155"/>
    <mergeCell ref="E2157:F2157"/>
    <mergeCell ref="A2194:G2194"/>
    <mergeCell ref="C2195:G2195"/>
    <mergeCell ref="A2196:C2196"/>
    <mergeCell ref="E2196:G2196"/>
    <mergeCell ref="A2197:C2197"/>
    <mergeCell ref="E2197:G2197"/>
    <mergeCell ref="A2198:C2198"/>
    <mergeCell ref="E2198:G2198"/>
    <mergeCell ref="A2147:C2147"/>
    <mergeCell ref="E2147:G2147"/>
    <mergeCell ref="A2148:C2148"/>
    <mergeCell ref="E2148:G2148"/>
    <mergeCell ref="A2149:C2149"/>
    <mergeCell ref="E2149:G2149"/>
    <mergeCell ref="A2150:G2150"/>
    <mergeCell ref="A2151:G2151"/>
    <mergeCell ref="A2152:G2152"/>
    <mergeCell ref="A2100:G2100"/>
    <mergeCell ref="A2101:G2101"/>
    <mergeCell ref="A2102:G2102"/>
    <mergeCell ref="E2105:F2105"/>
    <mergeCell ref="E2107:F2107"/>
    <mergeCell ref="A2144:G2144"/>
    <mergeCell ref="C2145:G2145"/>
    <mergeCell ref="A2146:C2146"/>
    <mergeCell ref="E2146:G2146"/>
    <mergeCell ref="A1748:C1748"/>
    <mergeCell ref="E1748:G1748"/>
    <mergeCell ref="A1749:C1749"/>
    <mergeCell ref="E1749:G1749"/>
    <mergeCell ref="A1700:G1700"/>
    <mergeCell ref="A1701:G1701"/>
    <mergeCell ref="A1702:G1702"/>
    <mergeCell ref="E1705:F1705"/>
    <mergeCell ref="E1707:F1707"/>
    <mergeCell ref="A1744:G1744"/>
    <mergeCell ref="A1746:C1746"/>
    <mergeCell ref="E1746:G1746"/>
    <mergeCell ref="A1747:C1747"/>
    <mergeCell ref="E1747:G1747"/>
    <mergeCell ref="C1745:G1745"/>
    <mergeCell ref="A1598:C1598"/>
    <mergeCell ref="E1598:G1598"/>
    <mergeCell ref="A1599:C1599"/>
    <mergeCell ref="E1599:G1599"/>
    <mergeCell ref="A1550:G1550"/>
    <mergeCell ref="A1551:G1551"/>
    <mergeCell ref="A1552:G1552"/>
    <mergeCell ref="E1555:F1555"/>
    <mergeCell ref="E1557:F1557"/>
    <mergeCell ref="A1594:G1594"/>
    <mergeCell ref="A1596:C1596"/>
    <mergeCell ref="E1596:G1596"/>
    <mergeCell ref="A1597:C1597"/>
    <mergeCell ref="E1597:G1597"/>
    <mergeCell ref="A1544:G1544"/>
    <mergeCell ref="A1546:C1546"/>
    <mergeCell ref="E1546:G1546"/>
    <mergeCell ref="A1547:C1547"/>
    <mergeCell ref="E1547:G1547"/>
    <mergeCell ref="A1548:C1548"/>
    <mergeCell ref="E1548:G1548"/>
    <mergeCell ref="A1549:C1549"/>
    <mergeCell ref="E1549:G1549"/>
    <mergeCell ref="A1498:C1498"/>
    <mergeCell ref="E1498:G1498"/>
    <mergeCell ref="A1499:C1499"/>
    <mergeCell ref="E1499:G1499"/>
    <mergeCell ref="A1500:G1500"/>
    <mergeCell ref="A1501:G1501"/>
    <mergeCell ref="A1502:G1502"/>
    <mergeCell ref="E1505:F1505"/>
    <mergeCell ref="E1507:F1507"/>
    <mergeCell ref="A1450:G1450"/>
    <mergeCell ref="A1451:G1451"/>
    <mergeCell ref="A1452:G1452"/>
    <mergeCell ref="E1455:F1455"/>
    <mergeCell ref="E1457:F1457"/>
    <mergeCell ref="A1494:G1494"/>
    <mergeCell ref="A1496:C1496"/>
    <mergeCell ref="E1496:G1496"/>
    <mergeCell ref="A1497:C1497"/>
    <mergeCell ref="E1497:G1497"/>
    <mergeCell ref="A1444:G1444"/>
    <mergeCell ref="A1446:C1446"/>
    <mergeCell ref="E1446:G1446"/>
    <mergeCell ref="A1447:C1447"/>
    <mergeCell ref="E1447:G1447"/>
    <mergeCell ref="A1448:C1448"/>
    <mergeCell ref="E1448:G1448"/>
    <mergeCell ref="A1449:C1449"/>
    <mergeCell ref="E1449:G1449"/>
    <mergeCell ref="A1398:C1398"/>
    <mergeCell ref="E1398:G1398"/>
    <mergeCell ref="A1399:C1399"/>
    <mergeCell ref="E1399:G1399"/>
    <mergeCell ref="A1400:G1400"/>
    <mergeCell ref="A1401:G1401"/>
    <mergeCell ref="A1402:G1402"/>
    <mergeCell ref="E1405:F1405"/>
    <mergeCell ref="E1407:F1407"/>
    <mergeCell ref="A1350:G1350"/>
    <mergeCell ref="A1351:G1351"/>
    <mergeCell ref="A1352:G1352"/>
    <mergeCell ref="E1355:F1355"/>
    <mergeCell ref="E1357:F1357"/>
    <mergeCell ref="A1394:G1394"/>
    <mergeCell ref="A1396:C1396"/>
    <mergeCell ref="E1396:G1396"/>
    <mergeCell ref="A1397:C1397"/>
    <mergeCell ref="E1397:G1397"/>
    <mergeCell ref="A1344:G1344"/>
    <mergeCell ref="A1346:C1346"/>
    <mergeCell ref="E1346:G1346"/>
    <mergeCell ref="A1347:C1347"/>
    <mergeCell ref="E1347:G1347"/>
    <mergeCell ref="A1348:C1348"/>
    <mergeCell ref="E1348:G1348"/>
    <mergeCell ref="A1349:C1349"/>
    <mergeCell ref="E1349:G1349"/>
    <mergeCell ref="A1298:C1298"/>
    <mergeCell ref="E1298:G1298"/>
    <mergeCell ref="A1299:C1299"/>
    <mergeCell ref="E1299:G1299"/>
    <mergeCell ref="A1300:G1300"/>
    <mergeCell ref="A1301:G1301"/>
    <mergeCell ref="A1302:G1302"/>
    <mergeCell ref="E1305:F1305"/>
    <mergeCell ref="E1307:F1307"/>
    <mergeCell ref="A1250:G1250"/>
    <mergeCell ref="A1251:G1251"/>
    <mergeCell ref="A1252:G1252"/>
    <mergeCell ref="E1255:F1255"/>
    <mergeCell ref="E1257:F1257"/>
    <mergeCell ref="A1294:G1294"/>
    <mergeCell ref="A1296:C1296"/>
    <mergeCell ref="E1296:G1296"/>
    <mergeCell ref="A1297:C1297"/>
    <mergeCell ref="E1297:G1297"/>
    <mergeCell ref="A1248:C1248"/>
    <mergeCell ref="E1248:G1248"/>
    <mergeCell ref="A1249:C1249"/>
    <mergeCell ref="E1249:G1249"/>
    <mergeCell ref="A1200:G1200"/>
    <mergeCell ref="A1201:G1201"/>
    <mergeCell ref="A1202:G1202"/>
    <mergeCell ref="E1205:F1205"/>
    <mergeCell ref="E1207:F1207"/>
    <mergeCell ref="A1244:G1244"/>
    <mergeCell ref="A1246:C1246"/>
    <mergeCell ref="E1246:G1246"/>
    <mergeCell ref="A1247:C1247"/>
    <mergeCell ref="E1247:G1247"/>
    <mergeCell ref="A1198:C1198"/>
    <mergeCell ref="E1198:G1198"/>
    <mergeCell ref="A1199:C1199"/>
    <mergeCell ref="E1199:G1199"/>
    <mergeCell ref="A1150:G1150"/>
    <mergeCell ref="A1151:G1151"/>
    <mergeCell ref="A1152:G1152"/>
    <mergeCell ref="E1155:F1155"/>
    <mergeCell ref="E1157:F1157"/>
    <mergeCell ref="A1194:G1194"/>
    <mergeCell ref="A1196:C1196"/>
    <mergeCell ref="E1196:G1196"/>
    <mergeCell ref="A1197:C1197"/>
    <mergeCell ref="E1197:G1197"/>
    <mergeCell ref="A798:C798"/>
    <mergeCell ref="E798:G798"/>
    <mergeCell ref="A799:C799"/>
    <mergeCell ref="E799:G799"/>
    <mergeCell ref="A800:G800"/>
    <mergeCell ref="A801:G801"/>
    <mergeCell ref="A802:G802"/>
    <mergeCell ref="A849:C849"/>
    <mergeCell ref="E849:G849"/>
    <mergeCell ref="E805:F805"/>
    <mergeCell ref="E807:F807"/>
    <mergeCell ref="A844:G844"/>
    <mergeCell ref="C845:G845"/>
    <mergeCell ref="A846:C846"/>
    <mergeCell ref="E846:G846"/>
    <mergeCell ref="A847:C847"/>
    <mergeCell ref="E847:G847"/>
    <mergeCell ref="A848:C848"/>
    <mergeCell ref="E848:G848"/>
    <mergeCell ref="A750:G750"/>
    <mergeCell ref="A751:G751"/>
    <mergeCell ref="A752:G752"/>
    <mergeCell ref="E755:F755"/>
    <mergeCell ref="E757:F757"/>
    <mergeCell ref="A794:G794"/>
    <mergeCell ref="A796:C796"/>
    <mergeCell ref="E796:G796"/>
    <mergeCell ref="A797:C797"/>
    <mergeCell ref="E797:G797"/>
    <mergeCell ref="A648:C648"/>
    <mergeCell ref="E648:G648"/>
    <mergeCell ref="A649:C649"/>
    <mergeCell ref="E649:G649"/>
    <mergeCell ref="A600:G600"/>
    <mergeCell ref="A601:G601"/>
    <mergeCell ref="A602:G602"/>
    <mergeCell ref="E605:F605"/>
    <mergeCell ref="E607:F607"/>
    <mergeCell ref="A644:G644"/>
    <mergeCell ref="A646:C646"/>
    <mergeCell ref="E646:G646"/>
    <mergeCell ref="A647:C647"/>
    <mergeCell ref="E647:G647"/>
    <mergeCell ref="A547:C547"/>
    <mergeCell ref="E547:G547"/>
    <mergeCell ref="A548:C548"/>
    <mergeCell ref="E548:G548"/>
    <mergeCell ref="A549:C549"/>
    <mergeCell ref="E549:G549"/>
    <mergeCell ref="E505:F505"/>
    <mergeCell ref="E507:F507"/>
    <mergeCell ref="A544:G544"/>
    <mergeCell ref="A546:C546"/>
    <mergeCell ref="E546:G546"/>
    <mergeCell ref="A499:C499"/>
    <mergeCell ref="E499:G499"/>
    <mergeCell ref="A500:G500"/>
    <mergeCell ref="A501:G501"/>
    <mergeCell ref="A502:G502"/>
    <mergeCell ref="A496:C496"/>
    <mergeCell ref="E496:G496"/>
    <mergeCell ref="A497:C497"/>
    <mergeCell ref="E497:G497"/>
    <mergeCell ref="A498:C498"/>
    <mergeCell ref="E498:G498"/>
    <mergeCell ref="A451:G451"/>
    <mergeCell ref="A452:G452"/>
    <mergeCell ref="E455:F455"/>
    <mergeCell ref="E457:F457"/>
    <mergeCell ref="A494:G494"/>
    <mergeCell ref="A448:C448"/>
    <mergeCell ref="E448:G448"/>
    <mergeCell ref="A449:C449"/>
    <mergeCell ref="E449:G449"/>
    <mergeCell ref="A450:G450"/>
    <mergeCell ref="A444:G444"/>
    <mergeCell ref="A446:C446"/>
    <mergeCell ref="E446:G446"/>
    <mergeCell ref="A447:C447"/>
    <mergeCell ref="E447:G447"/>
    <mergeCell ref="A400:G400"/>
    <mergeCell ref="A401:G401"/>
    <mergeCell ref="A402:G402"/>
    <mergeCell ref="E405:F405"/>
    <mergeCell ref="E407:F407"/>
    <mergeCell ref="B445:G445"/>
    <mergeCell ref="A397:C397"/>
    <mergeCell ref="E397:G397"/>
    <mergeCell ref="A398:C398"/>
    <mergeCell ref="E398:G398"/>
    <mergeCell ref="A399:C399"/>
    <mergeCell ref="E399:G399"/>
    <mergeCell ref="E355:F355"/>
    <mergeCell ref="E357:F357"/>
    <mergeCell ref="A394:G394"/>
    <mergeCell ref="A396:C396"/>
    <mergeCell ref="E396:G396"/>
    <mergeCell ref="A349:C349"/>
    <mergeCell ref="E349:G349"/>
    <mergeCell ref="A350:G350"/>
    <mergeCell ref="A351:G351"/>
    <mergeCell ref="A352:G352"/>
    <mergeCell ref="A346:C346"/>
    <mergeCell ref="E346:G346"/>
    <mergeCell ref="A347:C347"/>
    <mergeCell ref="E347:G347"/>
    <mergeCell ref="A348:C348"/>
    <mergeCell ref="E348:G348"/>
    <mergeCell ref="A301:G301"/>
    <mergeCell ref="A302:G302"/>
    <mergeCell ref="E305:F305"/>
    <mergeCell ref="E307:F307"/>
    <mergeCell ref="A344:G344"/>
    <mergeCell ref="A251:G251"/>
    <mergeCell ref="A252:G252"/>
    <mergeCell ref="A299:C299"/>
    <mergeCell ref="E299:G299"/>
    <mergeCell ref="A300:G300"/>
    <mergeCell ref="A297:C297"/>
    <mergeCell ref="E297:G297"/>
    <mergeCell ref="A298:C298"/>
    <mergeCell ref="E298:G298"/>
    <mergeCell ref="E248:G248"/>
    <mergeCell ref="A249:C249"/>
    <mergeCell ref="E249:G249"/>
    <mergeCell ref="A250:G250"/>
    <mergeCell ref="E207:F207"/>
    <mergeCell ref="A244:G244"/>
    <mergeCell ref="A246:C246"/>
    <mergeCell ref="E246:G246"/>
    <mergeCell ref="A247:C247"/>
    <mergeCell ref="E247:G247"/>
    <mergeCell ref="A148:C148"/>
    <mergeCell ref="E148:G148"/>
    <mergeCell ref="A149:C149"/>
    <mergeCell ref="E149:G149"/>
    <mergeCell ref="E58:F58"/>
    <mergeCell ref="A94:G94"/>
    <mergeCell ref="A98:C98"/>
    <mergeCell ref="E98:G98"/>
    <mergeCell ref="A99:C99"/>
    <mergeCell ref="E99:G99"/>
    <mergeCell ref="A100:G100"/>
    <mergeCell ref="A101:G101"/>
    <mergeCell ref="A102:G102"/>
    <mergeCell ref="A144:G144"/>
    <mergeCell ref="A96:C96"/>
    <mergeCell ref="E96:G96"/>
    <mergeCell ref="E105:F105"/>
    <mergeCell ref="E107:F107"/>
    <mergeCell ref="A146:C146"/>
    <mergeCell ref="E146:G146"/>
    <mergeCell ref="A147:C147"/>
    <mergeCell ref="E147:G147"/>
    <mergeCell ref="A97:C97"/>
    <mergeCell ref="E97:G97"/>
    <mergeCell ref="A1:G1"/>
    <mergeCell ref="A2:G2"/>
    <mergeCell ref="A3:G3"/>
    <mergeCell ref="E6:F6"/>
    <mergeCell ref="E8:F8"/>
    <mergeCell ref="A45:G45"/>
    <mergeCell ref="E56:F56"/>
    <mergeCell ref="A50:C50"/>
    <mergeCell ref="E50:G50"/>
    <mergeCell ref="A51:G51"/>
    <mergeCell ref="A47:C47"/>
    <mergeCell ref="E47:G47"/>
    <mergeCell ref="A48:C48"/>
    <mergeCell ref="E48:G48"/>
    <mergeCell ref="A49:C49"/>
    <mergeCell ref="E49:G49"/>
    <mergeCell ref="A52:G52"/>
    <mergeCell ref="A53:G53"/>
    <mergeCell ref="A198:C198"/>
    <mergeCell ref="E198:G198"/>
    <mergeCell ref="A199:C199"/>
    <mergeCell ref="E255:F255"/>
    <mergeCell ref="E257:F257"/>
    <mergeCell ref="A294:G294"/>
    <mergeCell ref="A296:C296"/>
    <mergeCell ref="E296:G296"/>
    <mergeCell ref="A150:G150"/>
    <mergeCell ref="A151:G151"/>
    <mergeCell ref="A152:G152"/>
    <mergeCell ref="E155:F155"/>
    <mergeCell ref="E157:F157"/>
    <mergeCell ref="A196:C196"/>
    <mergeCell ref="E196:G196"/>
    <mergeCell ref="A197:C197"/>
    <mergeCell ref="E197:G197"/>
    <mergeCell ref="E199:G199"/>
    <mergeCell ref="A200:G200"/>
    <mergeCell ref="A201:G201"/>
    <mergeCell ref="A202:G202"/>
    <mergeCell ref="E205:F205"/>
    <mergeCell ref="A194:G194"/>
    <mergeCell ref="A248:C248"/>
    <mergeCell ref="A598:C598"/>
    <mergeCell ref="E598:G598"/>
    <mergeCell ref="A599:C599"/>
    <mergeCell ref="E599:G599"/>
    <mergeCell ref="A550:G550"/>
    <mergeCell ref="A551:G551"/>
    <mergeCell ref="A552:G552"/>
    <mergeCell ref="E555:F555"/>
    <mergeCell ref="E557:F557"/>
    <mergeCell ref="A594:G594"/>
    <mergeCell ref="A596:C596"/>
    <mergeCell ref="E596:G596"/>
    <mergeCell ref="A597:C597"/>
    <mergeCell ref="E597:G597"/>
    <mergeCell ref="J98:L98"/>
    <mergeCell ref="N98:P98"/>
    <mergeCell ref="J99:L99"/>
    <mergeCell ref="N99:P99"/>
    <mergeCell ref="J51:P51"/>
    <mergeCell ref="J52:P52"/>
    <mergeCell ref="J53:P53"/>
    <mergeCell ref="N56:O56"/>
    <mergeCell ref="N58:O58"/>
    <mergeCell ref="J94:P94"/>
    <mergeCell ref="J96:L96"/>
    <mergeCell ref="N96:P96"/>
    <mergeCell ref="J97:L97"/>
    <mergeCell ref="N97:P97"/>
    <mergeCell ref="A698:C698"/>
    <mergeCell ref="E698:G698"/>
    <mergeCell ref="A699:C699"/>
    <mergeCell ref="E699:G699"/>
    <mergeCell ref="A650:G650"/>
    <mergeCell ref="A651:G651"/>
    <mergeCell ref="A652:G652"/>
    <mergeCell ref="E655:F655"/>
    <mergeCell ref="E657:F657"/>
    <mergeCell ref="A694:G694"/>
    <mergeCell ref="A696:C696"/>
    <mergeCell ref="E696:G696"/>
    <mergeCell ref="A697:C697"/>
    <mergeCell ref="E697:G697"/>
    <mergeCell ref="A748:C748"/>
    <mergeCell ref="E748:G748"/>
    <mergeCell ref="A749:C749"/>
    <mergeCell ref="E749:G749"/>
    <mergeCell ref="C745:G745"/>
    <mergeCell ref="A700:G700"/>
    <mergeCell ref="A701:G701"/>
    <mergeCell ref="A702:G702"/>
    <mergeCell ref="E705:F705"/>
    <mergeCell ref="E707:F707"/>
    <mergeCell ref="A744:G744"/>
    <mergeCell ref="A746:C746"/>
    <mergeCell ref="E746:G746"/>
    <mergeCell ref="A747:C747"/>
    <mergeCell ref="E747:G747"/>
    <mergeCell ref="A897:C897"/>
    <mergeCell ref="E897:G897"/>
    <mergeCell ref="A898:C898"/>
    <mergeCell ref="E898:G898"/>
    <mergeCell ref="A899:C899"/>
    <mergeCell ref="E899:G899"/>
    <mergeCell ref="A850:G850"/>
    <mergeCell ref="A851:G851"/>
    <mergeCell ref="A852:G852"/>
    <mergeCell ref="E855:F855"/>
    <mergeCell ref="E857:F857"/>
    <mergeCell ref="A894:G894"/>
    <mergeCell ref="C895:G895"/>
    <mergeCell ref="A896:C896"/>
    <mergeCell ref="E896:G896"/>
    <mergeCell ref="A900:G900"/>
    <mergeCell ref="A901:G901"/>
    <mergeCell ref="A902:G902"/>
    <mergeCell ref="E905:F905"/>
    <mergeCell ref="E907:F907"/>
    <mergeCell ref="A944:G944"/>
    <mergeCell ref="C945:G945"/>
    <mergeCell ref="A946:C946"/>
    <mergeCell ref="E946:G946"/>
    <mergeCell ref="A947:C947"/>
    <mergeCell ref="E947:G947"/>
    <mergeCell ref="A948:C948"/>
    <mergeCell ref="E948:G948"/>
    <mergeCell ref="A949:C949"/>
    <mergeCell ref="E949:G949"/>
    <mergeCell ref="A950:G950"/>
    <mergeCell ref="A951:G951"/>
    <mergeCell ref="A952:G952"/>
    <mergeCell ref="E955:F955"/>
    <mergeCell ref="E957:F957"/>
    <mergeCell ref="A994:G994"/>
    <mergeCell ref="A996:C996"/>
    <mergeCell ref="E996:G996"/>
    <mergeCell ref="A997:C997"/>
    <mergeCell ref="E997:G997"/>
    <mergeCell ref="A998:C998"/>
    <mergeCell ref="E998:G998"/>
    <mergeCell ref="A1047:C1047"/>
    <mergeCell ref="E1047:G1047"/>
    <mergeCell ref="A1048:C1048"/>
    <mergeCell ref="E1048:G1048"/>
    <mergeCell ref="A1049:C1049"/>
    <mergeCell ref="E1049:G1049"/>
    <mergeCell ref="A999:C999"/>
    <mergeCell ref="E999:G999"/>
    <mergeCell ref="A1000:G1000"/>
    <mergeCell ref="A1001:G1001"/>
    <mergeCell ref="A1002:G1002"/>
    <mergeCell ref="E1005:F1005"/>
    <mergeCell ref="E1007:F1007"/>
    <mergeCell ref="A1044:G1044"/>
    <mergeCell ref="A1046:C1046"/>
    <mergeCell ref="E1046:G1046"/>
    <mergeCell ref="A1050:G1050"/>
    <mergeCell ref="A1051:G1051"/>
    <mergeCell ref="A1052:G1052"/>
    <mergeCell ref="E1055:F1055"/>
    <mergeCell ref="E1057:F1057"/>
    <mergeCell ref="A1094:G1094"/>
    <mergeCell ref="A1096:C1096"/>
    <mergeCell ref="E1096:G1096"/>
    <mergeCell ref="A1097:C1097"/>
    <mergeCell ref="E1097:G1097"/>
    <mergeCell ref="A1098:C1098"/>
    <mergeCell ref="E1098:G1098"/>
    <mergeCell ref="A1099:C1099"/>
    <mergeCell ref="E1099:G1099"/>
    <mergeCell ref="A1100:G1100"/>
    <mergeCell ref="A1101:G1101"/>
    <mergeCell ref="A1102:G1102"/>
    <mergeCell ref="E1105:F1105"/>
    <mergeCell ref="E1107:F1107"/>
    <mergeCell ref="A1144:G1144"/>
    <mergeCell ref="A1146:C1146"/>
    <mergeCell ref="E1146:G1146"/>
    <mergeCell ref="A1147:C1147"/>
    <mergeCell ref="E1147:G1147"/>
    <mergeCell ref="A1148:C1148"/>
    <mergeCell ref="E1148:G1148"/>
    <mergeCell ref="A1149:C1149"/>
    <mergeCell ref="E1149:G1149"/>
    <mergeCell ref="C1145:G1145"/>
    <mergeCell ref="A1648:C1648"/>
    <mergeCell ref="E1648:G1648"/>
    <mergeCell ref="A1649:C1649"/>
    <mergeCell ref="E1649:G1649"/>
    <mergeCell ref="A1600:G1600"/>
    <mergeCell ref="A1601:G1601"/>
    <mergeCell ref="A1602:G1602"/>
    <mergeCell ref="E1605:F1605"/>
    <mergeCell ref="E1607:F1607"/>
    <mergeCell ref="A1644:G1644"/>
    <mergeCell ref="A1646:C1646"/>
    <mergeCell ref="E1646:G1646"/>
    <mergeCell ref="A1647:C1647"/>
    <mergeCell ref="E1647:G1647"/>
    <mergeCell ref="A1698:C1698"/>
    <mergeCell ref="E1698:G1698"/>
    <mergeCell ref="A1699:C1699"/>
    <mergeCell ref="E1699:G1699"/>
    <mergeCell ref="A1650:G1650"/>
    <mergeCell ref="A1651:G1651"/>
    <mergeCell ref="A1652:G1652"/>
    <mergeCell ref="E1655:F1655"/>
    <mergeCell ref="E1657:F1657"/>
    <mergeCell ref="A1694:G1694"/>
    <mergeCell ref="A1696:C1696"/>
    <mergeCell ref="E1696:G1696"/>
    <mergeCell ref="A1697:C1697"/>
    <mergeCell ref="E1697:G1697"/>
    <mergeCell ref="A1750:G1750"/>
    <mergeCell ref="A1751:G1751"/>
    <mergeCell ref="A1752:G1752"/>
    <mergeCell ref="E1755:F1755"/>
    <mergeCell ref="E1757:F1757"/>
    <mergeCell ref="A1794:G1794"/>
    <mergeCell ref="A1796:C1796"/>
    <mergeCell ref="E1796:G1796"/>
    <mergeCell ref="A1797:C1797"/>
    <mergeCell ref="E1797:G1797"/>
    <mergeCell ref="A1798:C1798"/>
    <mergeCell ref="E1798:G1798"/>
    <mergeCell ref="A1799:C1799"/>
    <mergeCell ref="E1799:G1799"/>
    <mergeCell ref="A1800:G1800"/>
    <mergeCell ref="A1801:G1801"/>
    <mergeCell ref="A1802:G1802"/>
    <mergeCell ref="E1805:F1805"/>
    <mergeCell ref="E1807:F1807"/>
    <mergeCell ref="A1844:G1844"/>
    <mergeCell ref="C1845:G1845"/>
    <mergeCell ref="A1846:C1846"/>
    <mergeCell ref="E1846:G1846"/>
    <mergeCell ref="A1847:C1847"/>
    <mergeCell ref="E1847:G1847"/>
    <mergeCell ref="A1848:C1848"/>
    <mergeCell ref="E1848:G1848"/>
    <mergeCell ref="A1849:C1849"/>
    <mergeCell ref="E1849:G1849"/>
    <mergeCell ref="A1850:G1850"/>
    <mergeCell ref="A1851:G1851"/>
    <mergeCell ref="A1852:G1852"/>
    <mergeCell ref="E1855:F1855"/>
    <mergeCell ref="E1857:F1857"/>
    <mergeCell ref="A1894:G1894"/>
    <mergeCell ref="C1895:G1895"/>
    <mergeCell ref="A1896:C1896"/>
    <mergeCell ref="E1896:G1896"/>
    <mergeCell ref="A1897:C1897"/>
    <mergeCell ref="E1897:G1897"/>
    <mergeCell ref="A1898:C1898"/>
    <mergeCell ref="E1898:G1898"/>
    <mergeCell ref="A1899:C1899"/>
    <mergeCell ref="E1899:G1899"/>
    <mergeCell ref="A1900:G1900"/>
    <mergeCell ref="A1901:G1901"/>
    <mergeCell ref="A1902:G1902"/>
    <mergeCell ref="E1905:F1905"/>
    <mergeCell ref="E1907:F1907"/>
    <mergeCell ref="A1944:G1944"/>
    <mergeCell ref="C1945:G1945"/>
    <mergeCell ref="A1946:C1946"/>
    <mergeCell ref="E1946:G1946"/>
    <mergeCell ref="A1947:C1947"/>
    <mergeCell ref="E1947:G1947"/>
    <mergeCell ref="A1948:C1948"/>
    <mergeCell ref="E1948:G1948"/>
    <mergeCell ref="A1996:C1996"/>
    <mergeCell ref="E1996:G1996"/>
    <mergeCell ref="A1997:C1997"/>
    <mergeCell ref="E1997:G1997"/>
    <mergeCell ref="A1998:C1998"/>
    <mergeCell ref="E1998:G1998"/>
    <mergeCell ref="A1999:C1999"/>
    <mergeCell ref="E1999:G1999"/>
    <mergeCell ref="A1949:C1949"/>
    <mergeCell ref="E1949:G1949"/>
    <mergeCell ref="A1950:G1950"/>
    <mergeCell ref="A1951:G1951"/>
    <mergeCell ref="A1952:G1952"/>
    <mergeCell ref="E1955:F1955"/>
    <mergeCell ref="E1957:F1957"/>
    <mergeCell ref="A1994:G1994"/>
    <mergeCell ref="C1995:G1995"/>
    <mergeCell ref="A2000:G2000"/>
    <mergeCell ref="A2001:G2001"/>
    <mergeCell ref="A2002:G2002"/>
    <mergeCell ref="E2005:F2005"/>
    <mergeCell ref="E2007:F2007"/>
    <mergeCell ref="A2044:G2044"/>
    <mergeCell ref="C2045:G2045"/>
    <mergeCell ref="A2046:C2046"/>
    <mergeCell ref="E2046:G2046"/>
    <mergeCell ref="A2047:C2047"/>
    <mergeCell ref="E2047:G2047"/>
    <mergeCell ref="A2048:C2048"/>
    <mergeCell ref="E2048:G2048"/>
    <mergeCell ref="A2049:C2049"/>
    <mergeCell ref="E2049:G2049"/>
    <mergeCell ref="A2050:G2050"/>
    <mergeCell ref="A2051:G2051"/>
    <mergeCell ref="A2052:G2052"/>
    <mergeCell ref="A2099:C2099"/>
    <mergeCell ref="E2099:G2099"/>
    <mergeCell ref="E2055:F2055"/>
    <mergeCell ref="E2057:F2057"/>
    <mergeCell ref="A2094:G2094"/>
    <mergeCell ref="C2095:G2095"/>
    <mergeCell ref="A2096:C2096"/>
    <mergeCell ref="E2096:G2096"/>
    <mergeCell ref="A2097:C2097"/>
    <mergeCell ref="E2097:G2097"/>
    <mergeCell ref="A2098:C2098"/>
    <mergeCell ref="E2098:G2098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8A3CC4"/>
  </sheetPr>
  <dimension ref="A1:M898"/>
  <sheetViews>
    <sheetView topLeftCell="A867" zoomScale="110" zoomScaleNormal="110" workbookViewId="0">
      <selection activeCell="A894" sqref="A894"/>
    </sheetView>
  </sheetViews>
  <sheetFormatPr defaultRowHeight="12.75" x14ac:dyDescent="0.2"/>
  <cols>
    <col min="1" max="1" width="6.42578125" style="2" customWidth="1"/>
    <col min="2" max="2" width="7.140625" style="3" customWidth="1"/>
    <col min="3" max="3" width="10.42578125" style="4" customWidth="1"/>
    <col min="4" max="4" width="35.28515625" style="2" customWidth="1"/>
    <col min="5" max="5" width="9.28515625" style="3" customWidth="1"/>
    <col min="6" max="6" width="12.140625" style="5" customWidth="1"/>
    <col min="7" max="7" width="14.85546875" style="2" customWidth="1"/>
    <col min="8" max="8" width="11.28515625" style="1" bestFit="1" customWidth="1"/>
    <col min="9" max="9" width="11.140625" style="2" customWidth="1"/>
    <col min="10" max="10" width="12.85546875" style="2" bestFit="1" customWidth="1"/>
    <col min="11" max="11" width="11.5703125" style="2" customWidth="1"/>
    <col min="12" max="12" width="11.7109375" style="2" customWidth="1"/>
    <col min="13" max="13" width="10.7109375" style="2" customWidth="1"/>
    <col min="14" max="14" width="9.28515625" style="2" bestFit="1" customWidth="1"/>
    <col min="15" max="15" width="10.42578125" style="2" bestFit="1" customWidth="1"/>
    <col min="16" max="16" width="9.28515625" style="2" bestFit="1" customWidth="1"/>
    <col min="17" max="17" width="10.28515625" style="2" bestFit="1" customWidth="1"/>
    <col min="18" max="19" width="9.140625" style="2"/>
    <col min="20" max="21" width="9.28515625" style="2" bestFit="1" customWidth="1"/>
    <col min="22" max="22" width="11.28515625" style="2" customWidth="1"/>
    <col min="23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99"/>
      <c r="C4" s="8"/>
      <c r="D4" s="9"/>
      <c r="E4" s="99"/>
      <c r="F4" s="10"/>
      <c r="G4" s="11" t="s">
        <v>20</v>
      </c>
    </row>
    <row r="5" spans="1:7" x14ac:dyDescent="0.2">
      <c r="A5" s="12" t="s">
        <v>41</v>
      </c>
      <c r="B5" s="13"/>
      <c r="C5" s="14" t="s">
        <v>18</v>
      </c>
      <c r="D5" s="13"/>
      <c r="E5" s="343" t="s">
        <v>731</v>
      </c>
      <c r="F5" s="98"/>
      <c r="G5" s="344" t="s">
        <v>717</v>
      </c>
    </row>
    <row r="6" spans="1:7" x14ac:dyDescent="0.2">
      <c r="A6" s="17" t="s">
        <v>8</v>
      </c>
      <c r="B6" s="100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99"/>
      <c r="C8" s="8"/>
      <c r="D8" s="8"/>
      <c r="E8" s="1147"/>
      <c r="F8" s="1148"/>
      <c r="G8" s="25"/>
    </row>
    <row r="9" spans="1:7" ht="26.25" customHeight="1" thickBot="1" x14ac:dyDescent="0.25">
      <c r="A9" s="210" t="s">
        <v>47</v>
      </c>
      <c r="B9" s="28" t="s">
        <v>23</v>
      </c>
      <c r="C9" s="28" t="s">
        <v>34</v>
      </c>
      <c r="D9" s="110" t="s">
        <v>53</v>
      </c>
      <c r="E9" s="114" t="s">
        <v>54</v>
      </c>
      <c r="F9" s="111" t="s">
        <v>55</v>
      </c>
      <c r="G9" s="112" t="s">
        <v>35</v>
      </c>
    </row>
    <row r="10" spans="1:7" ht="13.5" thickTop="1" x14ac:dyDescent="0.2">
      <c r="A10" s="29">
        <v>1</v>
      </c>
      <c r="B10" s="101"/>
      <c r="C10" s="352" t="s">
        <v>149</v>
      </c>
      <c r="D10" s="357" t="s">
        <v>738</v>
      </c>
      <c r="E10" s="158">
        <v>65</v>
      </c>
      <c r="F10" s="128">
        <v>250</v>
      </c>
      <c r="G10" s="35">
        <f>F10*E10</f>
        <v>16250</v>
      </c>
    </row>
    <row r="11" spans="1:7" ht="12.75" customHeight="1" x14ac:dyDescent="0.2">
      <c r="A11" s="29"/>
      <c r="B11" s="101"/>
      <c r="C11" s="41"/>
      <c r="D11" s="351" t="s">
        <v>736</v>
      </c>
      <c r="E11" s="158"/>
      <c r="F11" s="128"/>
      <c r="G11" s="35"/>
    </row>
    <row r="12" spans="1:7" ht="12.75" customHeight="1" x14ac:dyDescent="0.2">
      <c r="A12" s="29">
        <v>2</v>
      </c>
      <c r="B12" s="101"/>
      <c r="C12" s="352" t="s">
        <v>300</v>
      </c>
      <c r="D12" s="351" t="s">
        <v>739</v>
      </c>
      <c r="E12" s="207">
        <v>65</v>
      </c>
      <c r="F12" s="149">
        <v>450</v>
      </c>
      <c r="G12" s="35">
        <f>F12*E12</f>
        <v>29250</v>
      </c>
    </row>
    <row r="13" spans="1:7" x14ac:dyDescent="0.2">
      <c r="A13" s="29"/>
      <c r="B13" s="101"/>
      <c r="C13" s="41"/>
      <c r="D13" s="357" t="s">
        <v>358</v>
      </c>
      <c r="E13" s="108"/>
      <c r="F13" s="128"/>
      <c r="G13" s="35"/>
    </row>
    <row r="14" spans="1:7" x14ac:dyDescent="0.2">
      <c r="A14" s="29"/>
      <c r="B14" s="105"/>
      <c r="C14" s="41"/>
      <c r="D14" s="136"/>
      <c r="E14" s="102"/>
      <c r="F14" s="128"/>
      <c r="G14" s="35"/>
    </row>
    <row r="15" spans="1:7" x14ac:dyDescent="0.2">
      <c r="A15" s="29"/>
      <c r="B15" s="105"/>
      <c r="C15" s="41"/>
      <c r="D15" s="357" t="s">
        <v>737</v>
      </c>
      <c r="E15" s="102"/>
      <c r="F15" s="128"/>
      <c r="G15" s="35"/>
    </row>
    <row r="16" spans="1:7" x14ac:dyDescent="0.2">
      <c r="A16" s="29"/>
      <c r="B16" s="151"/>
      <c r="C16" s="119"/>
      <c r="D16" s="136"/>
      <c r="E16" s="108"/>
      <c r="F16" s="150"/>
      <c r="G16" s="35"/>
    </row>
    <row r="17" spans="1:7" x14ac:dyDescent="0.2">
      <c r="A17" s="29"/>
      <c r="B17" s="151"/>
      <c r="C17" s="119"/>
      <c r="D17" s="144"/>
      <c r="E17" s="108"/>
      <c r="F17" s="150"/>
      <c r="G17" s="35"/>
    </row>
    <row r="18" spans="1:7" x14ac:dyDescent="0.2">
      <c r="A18" s="29"/>
      <c r="B18" s="101"/>
      <c r="C18" s="41"/>
      <c r="D18" s="144"/>
      <c r="E18" s="155"/>
      <c r="F18" s="128"/>
      <c r="G18" s="35"/>
    </row>
    <row r="19" spans="1:7" x14ac:dyDescent="0.2">
      <c r="A19" s="29"/>
      <c r="B19" s="106"/>
      <c r="C19" s="41"/>
      <c r="D19" s="136"/>
      <c r="E19" s="104"/>
      <c r="F19" s="128"/>
      <c r="G19" s="35"/>
    </row>
    <row r="20" spans="1:7" x14ac:dyDescent="0.2">
      <c r="A20" s="29"/>
      <c r="B20" s="105"/>
      <c r="C20" s="41"/>
      <c r="D20" s="136"/>
      <c r="E20" s="108"/>
      <c r="F20" s="152"/>
      <c r="G20" s="35"/>
    </row>
    <row r="21" spans="1:7" x14ac:dyDescent="0.2">
      <c r="A21" s="29"/>
      <c r="B21" s="107"/>
      <c r="C21" s="41"/>
      <c r="D21" s="136"/>
      <c r="E21" s="153"/>
      <c r="F21" s="128"/>
      <c r="G21" s="35"/>
    </row>
    <row r="22" spans="1:7" x14ac:dyDescent="0.2">
      <c r="A22" s="29"/>
      <c r="B22" s="107"/>
      <c r="C22" s="41"/>
      <c r="D22" s="67"/>
      <c r="E22" s="153"/>
      <c r="F22" s="128"/>
      <c r="G22" s="35"/>
    </row>
    <row r="23" spans="1:7" x14ac:dyDescent="0.2">
      <c r="A23" s="29"/>
      <c r="B23" s="101"/>
      <c r="C23" s="41"/>
      <c r="D23" s="67"/>
      <c r="E23" s="108"/>
      <c r="F23" s="128"/>
      <c r="G23" s="35"/>
    </row>
    <row r="24" spans="1:7" x14ac:dyDescent="0.2">
      <c r="A24" s="29"/>
      <c r="B24" s="101"/>
      <c r="C24" s="41"/>
      <c r="D24" s="67"/>
      <c r="E24" s="153"/>
      <c r="F24" s="128"/>
      <c r="G24" s="35"/>
    </row>
    <row r="25" spans="1:7" x14ac:dyDescent="0.2">
      <c r="A25" s="29"/>
      <c r="B25" s="106"/>
      <c r="C25" s="41"/>
      <c r="D25" s="67"/>
      <c r="E25" s="104"/>
      <c r="F25" s="154"/>
      <c r="G25" s="35"/>
    </row>
    <row r="26" spans="1:7" ht="12.75" customHeight="1" x14ac:dyDescent="0.2">
      <c r="A26" s="29"/>
      <c r="B26" s="105"/>
      <c r="C26" s="41"/>
      <c r="D26" s="130"/>
      <c r="E26" s="104"/>
      <c r="F26" s="154"/>
      <c r="G26" s="35"/>
    </row>
    <row r="27" spans="1:7" ht="12.75" customHeight="1" x14ac:dyDescent="0.2">
      <c r="A27" s="29"/>
      <c r="B27" s="105"/>
      <c r="C27" s="41"/>
      <c r="D27" s="67"/>
      <c r="E27" s="104"/>
      <c r="F27" s="154"/>
      <c r="G27" s="35"/>
    </row>
    <row r="28" spans="1:7" x14ac:dyDescent="0.2">
      <c r="A28" s="29"/>
      <c r="B28" s="101"/>
      <c r="C28" s="41"/>
      <c r="D28" s="67"/>
      <c r="E28" s="104"/>
      <c r="F28" s="154"/>
      <c r="G28" s="35"/>
    </row>
    <row r="29" spans="1:7" ht="12.75" customHeight="1" x14ac:dyDescent="0.2">
      <c r="A29" s="29"/>
      <c r="B29" s="101"/>
      <c r="C29" s="41"/>
      <c r="D29" s="136"/>
      <c r="E29" s="104"/>
      <c r="F29" s="154"/>
      <c r="G29" s="35"/>
    </row>
    <row r="30" spans="1:7" ht="12.75" customHeight="1" x14ac:dyDescent="0.2">
      <c r="A30" s="29"/>
      <c r="B30" s="101"/>
      <c r="C30" s="41"/>
      <c r="D30" s="136"/>
      <c r="E30" s="104"/>
      <c r="F30" s="154"/>
      <c r="G30" s="35"/>
    </row>
    <row r="31" spans="1:7" ht="12.75" customHeight="1" x14ac:dyDescent="0.2">
      <c r="A31" s="29"/>
      <c r="B31" s="101"/>
      <c r="C31" s="41"/>
      <c r="D31" s="136"/>
      <c r="E31" s="104"/>
      <c r="F31" s="154"/>
      <c r="G31" s="35"/>
    </row>
    <row r="32" spans="1:7" ht="12.75" customHeight="1" x14ac:dyDescent="0.2">
      <c r="A32" s="29"/>
      <c r="B32" s="101"/>
      <c r="C32" s="41"/>
      <c r="D32" s="136"/>
      <c r="E32" s="104"/>
      <c r="F32" s="154"/>
      <c r="G32" s="35"/>
    </row>
    <row r="33" spans="1:9" x14ac:dyDescent="0.2">
      <c r="A33" s="29"/>
      <c r="B33" s="101"/>
      <c r="C33" s="41"/>
      <c r="D33" s="62"/>
      <c r="E33" s="104"/>
      <c r="F33" s="154"/>
      <c r="G33" s="35"/>
    </row>
    <row r="34" spans="1:9" x14ac:dyDescent="0.2">
      <c r="A34" s="29"/>
      <c r="B34" s="101"/>
      <c r="C34" s="41"/>
      <c r="D34" s="67"/>
      <c r="E34" s="104"/>
      <c r="F34" s="154"/>
      <c r="G34" s="35"/>
      <c r="I34" s="411" t="s">
        <v>152</v>
      </c>
    </row>
    <row r="35" spans="1:9" x14ac:dyDescent="0.2">
      <c r="A35" s="29"/>
      <c r="B35" s="101"/>
      <c r="C35" s="41"/>
      <c r="D35" s="159"/>
      <c r="E35" s="104"/>
      <c r="F35" s="154"/>
      <c r="G35" s="35"/>
    </row>
    <row r="36" spans="1:9" x14ac:dyDescent="0.2">
      <c r="A36" s="29"/>
      <c r="B36" s="101"/>
      <c r="C36" s="41"/>
      <c r="D36" s="159"/>
      <c r="E36" s="104"/>
      <c r="F36" s="154"/>
      <c r="G36" s="35"/>
    </row>
    <row r="37" spans="1:9" x14ac:dyDescent="0.2">
      <c r="A37" s="29"/>
      <c r="B37" s="101"/>
      <c r="C37" s="41"/>
      <c r="D37" s="160"/>
      <c r="E37" s="108"/>
      <c r="F37" s="128"/>
      <c r="G37" s="35"/>
    </row>
    <row r="38" spans="1:9" x14ac:dyDescent="0.2">
      <c r="A38" s="29"/>
      <c r="B38" s="101"/>
      <c r="C38" s="41"/>
      <c r="D38" s="136"/>
      <c r="E38" s="153"/>
      <c r="F38" s="128"/>
      <c r="G38" s="35"/>
    </row>
    <row r="39" spans="1:9" x14ac:dyDescent="0.2">
      <c r="A39" s="29"/>
      <c r="B39" s="101"/>
      <c r="C39" s="41"/>
      <c r="D39" s="136"/>
      <c r="E39" s="102"/>
      <c r="F39" s="128"/>
      <c r="G39" s="35"/>
    </row>
    <row r="40" spans="1:9" x14ac:dyDescent="0.2">
      <c r="A40" s="29"/>
      <c r="B40" s="101"/>
      <c r="C40" s="31"/>
      <c r="D40" s="67"/>
      <c r="E40" s="131"/>
      <c r="F40" s="117"/>
      <c r="G40" s="35"/>
    </row>
    <row r="41" spans="1:9" x14ac:dyDescent="0.2">
      <c r="A41" s="29"/>
      <c r="B41" s="101"/>
      <c r="C41" s="41"/>
      <c r="D41" s="118"/>
      <c r="E41" s="108"/>
      <c r="F41" s="149"/>
      <c r="G41" s="35"/>
    </row>
    <row r="42" spans="1:9" x14ac:dyDescent="0.2">
      <c r="A42" s="29"/>
      <c r="B42" s="101"/>
      <c r="C42" s="41"/>
      <c r="D42" s="144"/>
      <c r="E42" s="108"/>
      <c r="F42" s="149"/>
      <c r="G42" s="35"/>
    </row>
    <row r="43" spans="1:9" ht="13.5" thickBot="1" x14ac:dyDescent="0.25">
      <c r="A43" s="45"/>
      <c r="B43" s="132"/>
      <c r="C43" s="115"/>
      <c r="D43" s="115"/>
      <c r="E43" s="132"/>
      <c r="F43" s="49" t="s">
        <v>15</v>
      </c>
      <c r="G43" s="50">
        <f>SUM(G10:G42)</f>
        <v>45500</v>
      </c>
    </row>
    <row r="44" spans="1:9" ht="13.5" thickTop="1" x14ac:dyDescent="0.2">
      <c r="A44" s="1149" t="s">
        <v>725</v>
      </c>
      <c r="B44" s="1150"/>
      <c r="C44" s="1150"/>
      <c r="D44" s="1150"/>
      <c r="E44" s="1150"/>
      <c r="F44" s="1150"/>
      <c r="G44" s="1151"/>
    </row>
    <row r="45" spans="1:9" ht="13.5" thickBot="1" x14ac:dyDescent="0.25">
      <c r="A45" s="52"/>
      <c r="B45" s="103"/>
      <c r="C45" s="355" t="s">
        <v>726</v>
      </c>
      <c r="D45" s="54"/>
      <c r="E45" s="103"/>
      <c r="F45" s="55"/>
      <c r="G45" s="56"/>
    </row>
    <row r="46" spans="1:9" ht="13.5" thickTop="1" x14ac:dyDescent="0.2">
      <c r="A46" s="1130"/>
      <c r="B46" s="1131"/>
      <c r="C46" s="1131"/>
      <c r="D46" s="57" t="s">
        <v>11</v>
      </c>
      <c r="E46" s="1132" t="s">
        <v>12</v>
      </c>
      <c r="F46" s="1132"/>
      <c r="G46" s="1133"/>
    </row>
    <row r="47" spans="1:9" x14ac:dyDescent="0.2">
      <c r="A47" s="1134" t="s">
        <v>17</v>
      </c>
      <c r="B47" s="1135"/>
      <c r="C47" s="1135"/>
      <c r="D47" s="39"/>
      <c r="E47" s="1136"/>
      <c r="F47" s="1137"/>
      <c r="G47" s="1138"/>
    </row>
    <row r="48" spans="1:9" x14ac:dyDescent="0.2">
      <c r="A48" s="1134" t="s">
        <v>38</v>
      </c>
      <c r="B48" s="1135"/>
      <c r="C48" s="1135"/>
      <c r="D48" s="58" t="s">
        <v>437</v>
      </c>
      <c r="E48" s="1139" t="s">
        <v>142</v>
      </c>
      <c r="F48" s="1139"/>
      <c r="G48" s="1140"/>
    </row>
    <row r="49" spans="1:7" ht="13.5" thickBot="1" x14ac:dyDescent="0.25">
      <c r="A49" s="1141" t="s">
        <v>39</v>
      </c>
      <c r="B49" s="1142"/>
      <c r="C49" s="1142"/>
      <c r="D49" s="59" t="s">
        <v>438</v>
      </c>
      <c r="E49" s="1143" t="s">
        <v>0</v>
      </c>
      <c r="F49" s="1143"/>
      <c r="G49" s="1144"/>
    </row>
    <row r="50" spans="1:7" ht="16.5" x14ac:dyDescent="0.25">
      <c r="A50" s="1152" t="s">
        <v>29</v>
      </c>
      <c r="B50" s="1153"/>
      <c r="C50" s="1153"/>
      <c r="D50" s="1153"/>
      <c r="E50" s="1153"/>
      <c r="F50" s="1153"/>
      <c r="G50" s="1154"/>
    </row>
    <row r="51" spans="1:7" x14ac:dyDescent="0.2">
      <c r="A51" s="1155" t="s">
        <v>48</v>
      </c>
      <c r="B51" s="1156"/>
      <c r="C51" s="1156"/>
      <c r="D51" s="1156"/>
      <c r="E51" s="1156"/>
      <c r="F51" s="1156"/>
      <c r="G51" s="1157"/>
    </row>
    <row r="52" spans="1:7" x14ac:dyDescent="0.2">
      <c r="A52" s="1158" t="s">
        <v>49</v>
      </c>
      <c r="B52" s="1159"/>
      <c r="C52" s="1159"/>
      <c r="D52" s="1159"/>
      <c r="E52" s="1159"/>
      <c r="F52" s="1159"/>
      <c r="G52" s="1160"/>
    </row>
    <row r="53" spans="1:7" x14ac:dyDescent="0.2">
      <c r="A53" s="6"/>
      <c r="B53" s="99"/>
      <c r="C53" s="8"/>
      <c r="D53" s="9"/>
      <c r="E53" s="99"/>
      <c r="F53" s="10"/>
      <c r="G53" s="11" t="s">
        <v>20</v>
      </c>
    </row>
    <row r="54" spans="1:7" x14ac:dyDescent="0.2">
      <c r="A54" s="12" t="s">
        <v>41</v>
      </c>
      <c r="B54" s="13"/>
      <c r="C54" s="14" t="s">
        <v>18</v>
      </c>
      <c r="D54" s="13"/>
      <c r="E54" s="343" t="s">
        <v>776</v>
      </c>
      <c r="F54" s="98"/>
      <c r="G54" s="344" t="s">
        <v>751</v>
      </c>
    </row>
    <row r="55" spans="1:7" x14ac:dyDescent="0.2">
      <c r="A55" s="17" t="s">
        <v>8</v>
      </c>
      <c r="B55" s="100"/>
      <c r="C55" s="19"/>
      <c r="D55" s="4"/>
      <c r="E55" s="1145"/>
      <c r="F55" s="1146"/>
      <c r="G55" s="20"/>
    </row>
    <row r="56" spans="1:7" x14ac:dyDescent="0.2">
      <c r="A56" s="21" t="s">
        <v>37</v>
      </c>
      <c r="B56" s="22"/>
      <c r="C56" s="22"/>
      <c r="D56" s="22"/>
      <c r="E56" s="23" t="s">
        <v>46</v>
      </c>
      <c r="F56" s="24"/>
      <c r="G56" s="20" t="s">
        <v>50</v>
      </c>
    </row>
    <row r="57" spans="1:7" x14ac:dyDescent="0.2">
      <c r="A57" s="6"/>
      <c r="B57" s="99"/>
      <c r="C57" s="8"/>
      <c r="D57" s="8"/>
      <c r="E57" s="1147"/>
      <c r="F57" s="1148"/>
      <c r="G57" s="25"/>
    </row>
    <row r="58" spans="1:7" ht="26.25" thickBot="1" x14ac:dyDescent="0.25">
      <c r="A58" s="210" t="s">
        <v>47</v>
      </c>
      <c r="B58" s="28" t="s">
        <v>23</v>
      </c>
      <c r="C58" s="28" t="s">
        <v>34</v>
      </c>
      <c r="D58" s="110" t="s">
        <v>53</v>
      </c>
      <c r="E58" s="114" t="s">
        <v>54</v>
      </c>
      <c r="F58" s="111" t="s">
        <v>55</v>
      </c>
      <c r="G58" s="112" t="s">
        <v>35</v>
      </c>
    </row>
    <row r="59" spans="1:7" ht="13.5" thickTop="1" x14ac:dyDescent="0.2">
      <c r="A59" s="29">
        <v>1</v>
      </c>
      <c r="B59" s="101"/>
      <c r="C59" s="352" t="s">
        <v>149</v>
      </c>
      <c r="D59" s="357" t="s">
        <v>758</v>
      </c>
      <c r="E59" s="158">
        <v>50</v>
      </c>
      <c r="F59" s="128">
        <v>250</v>
      </c>
      <c r="G59" s="35">
        <f>F59*E59</f>
        <v>12500</v>
      </c>
    </row>
    <row r="60" spans="1:7" x14ac:dyDescent="0.2">
      <c r="A60" s="29"/>
      <c r="B60" s="101"/>
      <c r="C60" s="41"/>
      <c r="D60" s="351" t="s">
        <v>759</v>
      </c>
      <c r="E60" s="158"/>
      <c r="F60" s="128"/>
      <c r="G60" s="35"/>
    </row>
    <row r="61" spans="1:7" x14ac:dyDescent="0.2">
      <c r="A61" s="29">
        <v>2</v>
      </c>
      <c r="B61" s="101"/>
      <c r="C61" s="352" t="s">
        <v>149</v>
      </c>
      <c r="D61" s="351" t="s">
        <v>425</v>
      </c>
      <c r="E61" s="207">
        <v>50</v>
      </c>
      <c r="F61" s="149">
        <v>350</v>
      </c>
      <c r="G61" s="35">
        <f>F61*E61</f>
        <v>17500</v>
      </c>
    </row>
    <row r="62" spans="1:7" x14ac:dyDescent="0.2">
      <c r="A62" s="29"/>
      <c r="B62" s="101"/>
      <c r="C62" s="41"/>
      <c r="D62" s="357" t="s">
        <v>358</v>
      </c>
      <c r="E62" s="108"/>
      <c r="F62" s="128"/>
      <c r="G62" s="35"/>
    </row>
    <row r="63" spans="1:7" x14ac:dyDescent="0.2">
      <c r="A63" s="29"/>
      <c r="B63" s="105"/>
      <c r="C63" s="41"/>
      <c r="D63" s="357" t="s">
        <v>8</v>
      </c>
      <c r="E63" s="102"/>
      <c r="F63" s="128"/>
      <c r="G63" s="35"/>
    </row>
    <row r="64" spans="1:7" x14ac:dyDescent="0.2">
      <c r="A64" s="29"/>
      <c r="B64" s="105"/>
      <c r="C64" s="41"/>
      <c r="D64" s="357" t="s">
        <v>8</v>
      </c>
      <c r="E64" s="102"/>
      <c r="F64" s="128"/>
      <c r="G64" s="35"/>
    </row>
    <row r="65" spans="1:7" x14ac:dyDescent="0.2">
      <c r="A65" s="29"/>
      <c r="B65" s="151"/>
      <c r="C65" s="119"/>
      <c r="D65" s="136"/>
      <c r="E65" s="108"/>
      <c r="F65" s="150"/>
      <c r="G65" s="35"/>
    </row>
    <row r="66" spans="1:7" x14ac:dyDescent="0.2">
      <c r="A66" s="29"/>
      <c r="B66" s="151"/>
      <c r="C66" s="119"/>
      <c r="D66" s="144"/>
      <c r="E66" s="108"/>
      <c r="F66" s="150"/>
      <c r="G66" s="35"/>
    </row>
    <row r="67" spans="1:7" x14ac:dyDescent="0.2">
      <c r="A67" s="29"/>
      <c r="B67" s="101"/>
      <c r="C67" s="41"/>
      <c r="D67" s="144"/>
      <c r="E67" s="155"/>
      <c r="F67" s="128"/>
      <c r="G67" s="35"/>
    </row>
    <row r="68" spans="1:7" x14ac:dyDescent="0.2">
      <c r="A68" s="29"/>
      <c r="B68" s="106"/>
      <c r="C68" s="41"/>
      <c r="D68" s="136"/>
      <c r="E68" s="104"/>
      <c r="F68" s="128"/>
      <c r="G68" s="35"/>
    </row>
    <row r="69" spans="1:7" x14ac:dyDescent="0.2">
      <c r="A69" s="29"/>
      <c r="B69" s="105"/>
      <c r="C69" s="41"/>
      <c r="D69" s="136"/>
      <c r="E69" s="108"/>
      <c r="F69" s="152"/>
      <c r="G69" s="35"/>
    </row>
    <row r="70" spans="1:7" x14ac:dyDescent="0.2">
      <c r="A70" s="29"/>
      <c r="B70" s="107"/>
      <c r="C70" s="41"/>
      <c r="D70" s="136"/>
      <c r="E70" s="153"/>
      <c r="F70" s="128"/>
      <c r="G70" s="35"/>
    </row>
    <row r="71" spans="1:7" x14ac:dyDescent="0.2">
      <c r="A71" s="29"/>
      <c r="B71" s="107"/>
      <c r="C71" s="41"/>
      <c r="D71" s="67"/>
      <c r="E71" s="153"/>
      <c r="F71" s="128"/>
      <c r="G71" s="35"/>
    </row>
    <row r="72" spans="1:7" x14ac:dyDescent="0.2">
      <c r="A72" s="29"/>
      <c r="B72" s="101"/>
      <c r="C72" s="41"/>
      <c r="D72" s="67"/>
      <c r="E72" s="108"/>
      <c r="F72" s="128"/>
      <c r="G72" s="35"/>
    </row>
    <row r="73" spans="1:7" x14ac:dyDescent="0.2">
      <c r="A73" s="29"/>
      <c r="B73" s="101"/>
      <c r="C73" s="41"/>
      <c r="D73" s="67"/>
      <c r="E73" s="153"/>
      <c r="F73" s="128"/>
      <c r="G73" s="35"/>
    </row>
    <row r="74" spans="1:7" x14ac:dyDescent="0.2">
      <c r="A74" s="29"/>
      <c r="B74" s="106"/>
      <c r="C74" s="41"/>
      <c r="D74" s="67"/>
      <c r="E74" s="104"/>
      <c r="F74" s="154"/>
      <c r="G74" s="35"/>
    </row>
    <row r="75" spans="1:7" x14ac:dyDescent="0.2">
      <c r="A75" s="29"/>
      <c r="B75" s="105"/>
      <c r="C75" s="41"/>
      <c r="D75" s="130"/>
      <c r="E75" s="104"/>
      <c r="F75" s="154"/>
      <c r="G75" s="35"/>
    </row>
    <row r="76" spans="1:7" x14ac:dyDescent="0.2">
      <c r="A76" s="29"/>
      <c r="B76" s="105"/>
      <c r="C76" s="41"/>
      <c r="D76" s="365" t="s">
        <v>8</v>
      </c>
      <c r="E76" s="104"/>
      <c r="F76" s="154"/>
      <c r="G76" s="35"/>
    </row>
    <row r="77" spans="1:7" x14ac:dyDescent="0.2">
      <c r="A77" s="29"/>
      <c r="B77" s="101"/>
      <c r="C77" s="41"/>
      <c r="D77" s="67"/>
      <c r="E77" s="104"/>
      <c r="F77" s="154"/>
      <c r="G77" s="35"/>
    </row>
    <row r="78" spans="1:7" x14ac:dyDescent="0.2">
      <c r="A78" s="29"/>
      <c r="B78" s="101"/>
      <c r="C78" s="41"/>
      <c r="D78" s="136"/>
      <c r="E78" s="104"/>
      <c r="F78" s="154"/>
      <c r="G78" s="35"/>
    </row>
    <row r="79" spans="1:7" x14ac:dyDescent="0.2">
      <c r="A79" s="29"/>
      <c r="B79" s="101"/>
      <c r="C79" s="41"/>
      <c r="D79" s="136"/>
      <c r="E79" s="104"/>
      <c r="F79" s="154"/>
      <c r="G79" s="35"/>
    </row>
    <row r="80" spans="1:7" x14ac:dyDescent="0.2">
      <c r="A80" s="29"/>
      <c r="B80" s="101"/>
      <c r="C80" s="41"/>
      <c r="D80" s="136"/>
      <c r="E80" s="104"/>
      <c r="F80" s="154"/>
      <c r="G80" s="35"/>
    </row>
    <row r="81" spans="1:11" x14ac:dyDescent="0.2">
      <c r="A81" s="29"/>
      <c r="B81" s="101"/>
      <c r="C81" s="41"/>
      <c r="D81" s="136"/>
      <c r="E81" s="104"/>
      <c r="F81" s="154"/>
      <c r="G81" s="35"/>
    </row>
    <row r="82" spans="1:11" x14ac:dyDescent="0.2">
      <c r="A82" s="29"/>
      <c r="B82" s="101"/>
      <c r="C82" s="41"/>
      <c r="D82" s="136"/>
      <c r="E82" s="104"/>
      <c r="F82" s="154"/>
      <c r="G82" s="35"/>
    </row>
    <row r="83" spans="1:11" x14ac:dyDescent="0.2">
      <c r="A83" s="29"/>
      <c r="B83" s="101"/>
      <c r="C83" s="41"/>
      <c r="D83" s="62"/>
      <c r="E83" s="104"/>
      <c r="F83" s="154"/>
      <c r="G83" s="35"/>
    </row>
    <row r="84" spans="1:11" x14ac:dyDescent="0.2">
      <c r="A84" s="29"/>
      <c r="B84" s="101"/>
      <c r="C84" s="41"/>
      <c r="D84" s="365" t="s">
        <v>8</v>
      </c>
      <c r="E84" s="104"/>
      <c r="F84" s="154"/>
      <c r="G84" s="35"/>
      <c r="K84" s="411" t="s">
        <v>543</v>
      </c>
    </row>
    <row r="85" spans="1:11" x14ac:dyDescent="0.2">
      <c r="A85" s="29"/>
      <c r="B85" s="101"/>
      <c r="C85" s="41"/>
      <c r="D85" s="159"/>
      <c r="E85" s="104"/>
      <c r="F85" s="154"/>
      <c r="G85" s="35"/>
    </row>
    <row r="86" spans="1:11" x14ac:dyDescent="0.2">
      <c r="A86" s="29"/>
      <c r="B86" s="101"/>
      <c r="C86" s="41"/>
      <c r="D86" s="160"/>
      <c r="E86" s="108"/>
      <c r="F86" s="128"/>
      <c r="G86" s="35"/>
    </row>
    <row r="87" spans="1:11" x14ac:dyDescent="0.2">
      <c r="A87" s="29"/>
      <c r="B87" s="101"/>
      <c r="C87" s="41"/>
      <c r="D87" s="136"/>
      <c r="E87" s="153"/>
      <c r="F87" s="128"/>
      <c r="G87" s="35"/>
    </row>
    <row r="88" spans="1:11" x14ac:dyDescent="0.2">
      <c r="A88" s="29"/>
      <c r="B88" s="101"/>
      <c r="C88" s="41"/>
      <c r="D88" s="136"/>
      <c r="E88" s="102"/>
      <c r="F88" s="128"/>
      <c r="G88" s="35"/>
    </row>
    <row r="89" spans="1:11" x14ac:dyDescent="0.2">
      <c r="A89" s="29"/>
      <c r="B89" s="101"/>
      <c r="C89" s="31"/>
      <c r="D89" s="67"/>
      <c r="E89" s="131"/>
      <c r="F89" s="117"/>
      <c r="G89" s="35"/>
    </row>
    <row r="90" spans="1:11" x14ac:dyDescent="0.2">
      <c r="A90" s="29"/>
      <c r="B90" s="101"/>
      <c r="C90" s="41"/>
      <c r="D90" s="118"/>
      <c r="E90" s="108"/>
      <c r="F90" s="149"/>
      <c r="G90" s="35"/>
    </row>
    <row r="91" spans="1:11" x14ac:dyDescent="0.2">
      <c r="A91" s="29"/>
      <c r="B91" s="101"/>
      <c r="C91" s="41"/>
      <c r="D91" s="144"/>
      <c r="E91" s="108"/>
      <c r="F91" s="149"/>
      <c r="G91" s="35"/>
    </row>
    <row r="92" spans="1:11" ht="13.5" thickBot="1" x14ac:dyDescent="0.25">
      <c r="A92" s="45"/>
      <c r="B92" s="132"/>
      <c r="C92" s="115"/>
      <c r="D92" s="115"/>
      <c r="E92" s="132"/>
      <c r="F92" s="49" t="s">
        <v>15</v>
      </c>
      <c r="G92" s="50">
        <f>SUM(G59:G91)</f>
        <v>30000</v>
      </c>
    </row>
    <row r="93" spans="1:11" ht="13.5" thickTop="1" x14ac:dyDescent="0.2">
      <c r="A93" s="1149" t="s">
        <v>760</v>
      </c>
      <c r="B93" s="1150"/>
      <c r="C93" s="1150"/>
      <c r="D93" s="1150"/>
      <c r="E93" s="1150"/>
      <c r="F93" s="1150"/>
      <c r="G93" s="1151"/>
    </row>
    <row r="94" spans="1:11" ht="13.5" thickBot="1" x14ac:dyDescent="0.25">
      <c r="A94" s="423"/>
      <c r="B94" s="317"/>
      <c r="C94" s="1285" t="s">
        <v>761</v>
      </c>
      <c r="D94" s="1332"/>
      <c r="E94" s="1332"/>
      <c r="F94" s="1332"/>
      <c r="G94" s="1333"/>
    </row>
    <row r="95" spans="1:11" ht="13.5" thickTop="1" x14ac:dyDescent="0.2">
      <c r="A95" s="1130"/>
      <c r="B95" s="1131"/>
      <c r="C95" s="1131"/>
      <c r="D95" s="57" t="s">
        <v>11</v>
      </c>
      <c r="E95" s="1132" t="s">
        <v>12</v>
      </c>
      <c r="F95" s="1132"/>
      <c r="G95" s="1133"/>
    </row>
    <row r="96" spans="1:11" x14ac:dyDescent="0.2">
      <c r="A96" s="1134" t="s">
        <v>17</v>
      </c>
      <c r="B96" s="1135"/>
      <c r="C96" s="1135"/>
      <c r="D96" s="39"/>
      <c r="E96" s="1136"/>
      <c r="F96" s="1137"/>
      <c r="G96" s="1138"/>
    </row>
    <row r="97" spans="1:7" x14ac:dyDescent="0.2">
      <c r="A97" s="1134" t="s">
        <v>38</v>
      </c>
      <c r="B97" s="1135"/>
      <c r="C97" s="1135"/>
      <c r="D97" s="58" t="s">
        <v>437</v>
      </c>
      <c r="E97" s="1139" t="s">
        <v>142</v>
      </c>
      <c r="F97" s="1139"/>
      <c r="G97" s="1140"/>
    </row>
    <row r="98" spans="1:7" ht="13.5" thickBot="1" x14ac:dyDescent="0.25">
      <c r="A98" s="1141" t="s">
        <v>39</v>
      </c>
      <c r="B98" s="1142"/>
      <c r="C98" s="1142"/>
      <c r="D98" s="59" t="s">
        <v>438</v>
      </c>
      <c r="E98" s="1143" t="s">
        <v>0</v>
      </c>
      <c r="F98" s="1143"/>
      <c r="G98" s="1144"/>
    </row>
    <row r="99" spans="1:7" ht="16.5" x14ac:dyDescent="0.25">
      <c r="A99" s="1152" t="s">
        <v>29</v>
      </c>
      <c r="B99" s="1153"/>
      <c r="C99" s="1153"/>
      <c r="D99" s="1153"/>
      <c r="E99" s="1153"/>
      <c r="F99" s="1153"/>
      <c r="G99" s="1154"/>
    </row>
    <row r="100" spans="1:7" x14ac:dyDescent="0.2">
      <c r="A100" s="1155" t="s">
        <v>48</v>
      </c>
      <c r="B100" s="1156"/>
      <c r="C100" s="1156"/>
      <c r="D100" s="1156"/>
      <c r="E100" s="1156"/>
      <c r="F100" s="1156"/>
      <c r="G100" s="1157"/>
    </row>
    <row r="101" spans="1:7" x14ac:dyDescent="0.2">
      <c r="A101" s="1158" t="s">
        <v>49</v>
      </c>
      <c r="B101" s="1159"/>
      <c r="C101" s="1159"/>
      <c r="D101" s="1159"/>
      <c r="E101" s="1159"/>
      <c r="F101" s="1159"/>
      <c r="G101" s="1160"/>
    </row>
    <row r="102" spans="1:7" x14ac:dyDescent="0.2">
      <c r="A102" s="6"/>
      <c r="B102" s="99"/>
      <c r="C102" s="8"/>
      <c r="D102" s="9"/>
      <c r="E102" s="99"/>
      <c r="F102" s="10"/>
      <c r="G102" s="11" t="s">
        <v>20</v>
      </c>
    </row>
    <row r="103" spans="1:7" x14ac:dyDescent="0.2">
      <c r="A103" s="12" t="s">
        <v>41</v>
      </c>
      <c r="B103" s="13"/>
      <c r="C103" s="14" t="s">
        <v>18</v>
      </c>
      <c r="D103" s="13"/>
      <c r="E103" s="343" t="s">
        <v>1068</v>
      </c>
      <c r="F103" s="98"/>
      <c r="G103" s="344" t="s">
        <v>1064</v>
      </c>
    </row>
    <row r="104" spans="1:7" x14ac:dyDescent="0.2">
      <c r="A104" s="17" t="s">
        <v>8</v>
      </c>
      <c r="B104" s="100"/>
      <c r="C104" s="19"/>
      <c r="D104" s="4"/>
      <c r="E104" s="1145"/>
      <c r="F104" s="1146"/>
      <c r="G104" s="20"/>
    </row>
    <row r="105" spans="1:7" x14ac:dyDescent="0.2">
      <c r="A105" s="21" t="s">
        <v>37</v>
      </c>
      <c r="B105" s="22"/>
      <c r="C105" s="22"/>
      <c r="D105" s="22"/>
      <c r="E105" s="23" t="s">
        <v>46</v>
      </c>
      <c r="F105" s="24"/>
      <c r="G105" s="20" t="s">
        <v>50</v>
      </c>
    </row>
    <row r="106" spans="1:7" x14ac:dyDescent="0.2">
      <c r="A106" s="6"/>
      <c r="B106" s="99"/>
      <c r="C106" s="8"/>
      <c r="D106" s="8"/>
      <c r="E106" s="1147"/>
      <c r="F106" s="1148"/>
      <c r="G106" s="25"/>
    </row>
    <row r="107" spans="1:7" ht="26.25" thickBot="1" x14ac:dyDescent="0.25">
      <c r="A107" s="210" t="s">
        <v>47</v>
      </c>
      <c r="B107" s="28" t="s">
        <v>23</v>
      </c>
      <c r="C107" s="28" t="s">
        <v>34</v>
      </c>
      <c r="D107" s="110" t="s">
        <v>53</v>
      </c>
      <c r="E107" s="114" t="s">
        <v>54</v>
      </c>
      <c r="F107" s="111" t="s">
        <v>55</v>
      </c>
      <c r="G107" s="112" t="s">
        <v>35</v>
      </c>
    </row>
    <row r="108" spans="1:7" ht="13.5" thickTop="1" x14ac:dyDescent="0.2">
      <c r="A108" s="345">
        <v>1</v>
      </c>
      <c r="B108" s="101"/>
      <c r="C108" s="352" t="s">
        <v>301</v>
      </c>
      <c r="D108" s="357" t="s">
        <v>935</v>
      </c>
      <c r="E108" s="158">
        <v>1</v>
      </c>
      <c r="F108" s="128">
        <v>80000</v>
      </c>
      <c r="G108" s="35">
        <f>F108*E108</f>
        <v>80000</v>
      </c>
    </row>
    <row r="109" spans="1:7" x14ac:dyDescent="0.2">
      <c r="A109" s="29"/>
      <c r="B109" s="101"/>
      <c r="C109" s="41"/>
      <c r="D109" s="351" t="s">
        <v>936</v>
      </c>
      <c r="E109" s="158"/>
      <c r="F109" s="128"/>
      <c r="G109" s="35"/>
    </row>
    <row r="110" spans="1:7" x14ac:dyDescent="0.2">
      <c r="A110" s="29"/>
      <c r="B110" s="101"/>
      <c r="C110" s="352"/>
      <c r="D110" s="351" t="s">
        <v>930</v>
      </c>
      <c r="E110" s="207"/>
      <c r="F110" s="149"/>
      <c r="G110" s="35"/>
    </row>
    <row r="111" spans="1:7" x14ac:dyDescent="0.2">
      <c r="A111" s="29"/>
      <c r="B111" s="101"/>
      <c r="C111" s="41"/>
      <c r="D111" s="351" t="s">
        <v>932</v>
      </c>
      <c r="E111" s="108"/>
      <c r="F111" s="128"/>
      <c r="G111" s="35"/>
    </row>
    <row r="112" spans="1:7" x14ac:dyDescent="0.2">
      <c r="A112" s="29"/>
      <c r="B112" s="105"/>
      <c r="C112" s="41"/>
      <c r="D112" s="357" t="s">
        <v>931</v>
      </c>
      <c r="E112" s="102"/>
      <c r="F112" s="128"/>
      <c r="G112" s="35"/>
    </row>
    <row r="113" spans="1:12" x14ac:dyDescent="0.2">
      <c r="A113" s="29"/>
      <c r="B113" s="105"/>
      <c r="C113" s="41"/>
      <c r="D113" s="357" t="s">
        <v>937</v>
      </c>
      <c r="E113" s="102"/>
      <c r="F113" s="128"/>
      <c r="G113" s="35"/>
    </row>
    <row r="114" spans="1:12" x14ac:dyDescent="0.2">
      <c r="A114" s="29"/>
      <c r="B114" s="151"/>
      <c r="C114" s="119"/>
      <c r="D114" s="357" t="s">
        <v>934</v>
      </c>
      <c r="E114" s="108"/>
      <c r="F114" s="150"/>
      <c r="G114" s="35"/>
    </row>
    <row r="115" spans="1:12" x14ac:dyDescent="0.2">
      <c r="A115" s="29"/>
      <c r="B115" s="151"/>
      <c r="C115" s="119"/>
      <c r="D115" s="144"/>
      <c r="E115" s="108"/>
      <c r="F115" s="150"/>
      <c r="G115" s="35"/>
    </row>
    <row r="116" spans="1:12" x14ac:dyDescent="0.2">
      <c r="A116" s="29"/>
      <c r="B116" s="151"/>
      <c r="C116" s="119"/>
      <c r="D116" s="144"/>
      <c r="E116" s="108"/>
      <c r="F116" s="150"/>
      <c r="G116" s="35"/>
    </row>
    <row r="117" spans="1:12" x14ac:dyDescent="0.2">
      <c r="A117" s="29"/>
      <c r="B117" s="101"/>
      <c r="C117" s="41"/>
      <c r="D117" s="144"/>
      <c r="E117" s="155"/>
      <c r="F117" s="128"/>
      <c r="G117" s="35"/>
      <c r="J117" s="411" t="s">
        <v>150</v>
      </c>
    </row>
    <row r="118" spans="1:12" x14ac:dyDescent="0.2">
      <c r="A118" s="29"/>
      <c r="B118" s="105"/>
      <c r="C118" s="41"/>
      <c r="D118" s="136"/>
      <c r="E118" s="108"/>
      <c r="F118" s="152"/>
      <c r="G118" s="35"/>
    </row>
    <row r="119" spans="1:12" x14ac:dyDescent="0.2">
      <c r="A119" s="29"/>
      <c r="B119" s="107"/>
      <c r="C119" s="41"/>
      <c r="D119" s="136"/>
      <c r="E119" s="153"/>
      <c r="F119" s="128"/>
      <c r="G119" s="35"/>
    </row>
    <row r="120" spans="1:12" x14ac:dyDescent="0.2">
      <c r="A120" s="29"/>
      <c r="B120" s="107"/>
      <c r="C120" s="41"/>
      <c r="D120" s="67"/>
      <c r="E120" s="153"/>
      <c r="F120" s="128"/>
      <c r="G120" s="35"/>
    </row>
    <row r="121" spans="1:12" x14ac:dyDescent="0.2">
      <c r="A121" s="29"/>
      <c r="B121" s="101"/>
      <c r="C121" s="41"/>
      <c r="D121" s="67"/>
      <c r="E121" s="108"/>
      <c r="F121" s="128"/>
      <c r="G121" s="35"/>
    </row>
    <row r="122" spans="1:12" x14ac:dyDescent="0.2">
      <c r="A122" s="29"/>
      <c r="B122" s="101"/>
      <c r="C122" s="41"/>
      <c r="D122" s="67"/>
      <c r="E122" s="153"/>
      <c r="F122" s="128"/>
      <c r="G122" s="35"/>
    </row>
    <row r="123" spans="1:12" x14ac:dyDescent="0.2">
      <c r="A123" s="29"/>
      <c r="B123" s="106"/>
      <c r="C123" s="41"/>
      <c r="D123" s="67"/>
      <c r="E123" s="104"/>
      <c r="F123" s="154"/>
      <c r="G123" s="35"/>
      <c r="L123" s="214"/>
    </row>
    <row r="124" spans="1:12" x14ac:dyDescent="0.2">
      <c r="A124" s="29"/>
      <c r="B124" s="105"/>
      <c r="C124" s="41"/>
      <c r="D124" s="130"/>
      <c r="E124" s="104"/>
      <c r="F124" s="154"/>
      <c r="G124" s="35"/>
      <c r="L124" s="214"/>
    </row>
    <row r="125" spans="1:12" x14ac:dyDescent="0.2">
      <c r="A125" s="29"/>
      <c r="B125" s="105"/>
      <c r="C125" s="41"/>
      <c r="D125" s="67"/>
      <c r="E125" s="104"/>
      <c r="F125" s="154"/>
      <c r="G125" s="35"/>
    </row>
    <row r="126" spans="1:12" x14ac:dyDescent="0.2">
      <c r="A126" s="29"/>
      <c r="B126" s="101"/>
      <c r="C126" s="41"/>
      <c r="D126" s="67"/>
      <c r="E126" s="104"/>
      <c r="F126" s="154"/>
      <c r="G126" s="35"/>
      <c r="L126" s="215"/>
    </row>
    <row r="127" spans="1:12" x14ac:dyDescent="0.2">
      <c r="A127" s="29"/>
      <c r="B127" s="101"/>
      <c r="C127" s="41"/>
      <c r="D127" s="136"/>
      <c r="E127" s="104"/>
      <c r="F127" s="154"/>
      <c r="G127" s="35"/>
    </row>
    <row r="128" spans="1:12" x14ac:dyDescent="0.2">
      <c r="A128" s="29"/>
      <c r="B128" s="101"/>
      <c r="C128" s="41"/>
      <c r="D128" s="136"/>
      <c r="E128" s="104"/>
      <c r="F128" s="154"/>
      <c r="G128" s="35"/>
    </row>
    <row r="129" spans="1:7" x14ac:dyDescent="0.2">
      <c r="A129" s="29"/>
      <c r="B129" s="101"/>
      <c r="C129" s="41"/>
      <c r="D129" s="136"/>
      <c r="E129" s="104"/>
      <c r="F129" s="154"/>
      <c r="G129" s="35"/>
    </row>
    <row r="130" spans="1:7" x14ac:dyDescent="0.2">
      <c r="A130" s="29"/>
      <c r="B130" s="101"/>
      <c r="C130" s="41"/>
      <c r="D130" s="136"/>
      <c r="E130" s="104"/>
      <c r="F130" s="154"/>
      <c r="G130" s="35"/>
    </row>
    <row r="131" spans="1:7" x14ac:dyDescent="0.2">
      <c r="A131" s="29"/>
      <c r="B131" s="101"/>
      <c r="C131" s="41"/>
      <c r="D131" s="136"/>
      <c r="E131" s="104"/>
      <c r="F131" s="154"/>
      <c r="G131" s="35"/>
    </row>
    <row r="132" spans="1:7" x14ac:dyDescent="0.2">
      <c r="A132" s="29"/>
      <c r="B132" s="101"/>
      <c r="C132" s="41"/>
      <c r="D132" s="136"/>
      <c r="E132" s="104"/>
      <c r="F132" s="154"/>
      <c r="G132" s="35"/>
    </row>
    <row r="133" spans="1:7" x14ac:dyDescent="0.2">
      <c r="A133" s="29"/>
      <c r="B133" s="101"/>
      <c r="C133" s="41"/>
      <c r="D133" s="62"/>
      <c r="E133" s="104"/>
      <c r="F133" s="154"/>
      <c r="G133" s="35"/>
    </row>
    <row r="134" spans="1:7" x14ac:dyDescent="0.2">
      <c r="A134" s="29"/>
      <c r="B134" s="101"/>
      <c r="C134" s="41"/>
      <c r="D134" s="365" t="s">
        <v>8</v>
      </c>
      <c r="E134" s="104"/>
      <c r="F134" s="154"/>
      <c r="G134" s="35"/>
    </row>
    <row r="135" spans="1:7" x14ac:dyDescent="0.2">
      <c r="A135" s="29"/>
      <c r="B135" s="101"/>
      <c r="C135" s="41"/>
      <c r="D135" s="159"/>
      <c r="E135" s="104"/>
      <c r="F135" s="154"/>
      <c r="G135" s="35"/>
    </row>
    <row r="136" spans="1:7" x14ac:dyDescent="0.2">
      <c r="A136" s="29"/>
      <c r="B136" s="101"/>
      <c r="C136" s="41"/>
      <c r="D136" s="160"/>
      <c r="E136" s="108"/>
      <c r="F136" s="128"/>
      <c r="G136" s="35"/>
    </row>
    <row r="137" spans="1:7" x14ac:dyDescent="0.2">
      <c r="A137" s="29"/>
      <c r="B137" s="101"/>
      <c r="C137" s="41"/>
      <c r="D137" s="136"/>
      <c r="E137" s="153"/>
      <c r="F137" s="128"/>
      <c r="G137" s="35"/>
    </row>
    <row r="138" spans="1:7" x14ac:dyDescent="0.2">
      <c r="A138" s="29"/>
      <c r="B138" s="101"/>
      <c r="C138" s="41"/>
      <c r="D138" s="136"/>
      <c r="E138" s="102"/>
      <c r="F138" s="128"/>
      <c r="G138" s="35"/>
    </row>
    <row r="139" spans="1:7" x14ac:dyDescent="0.2">
      <c r="A139" s="29"/>
      <c r="B139" s="101"/>
      <c r="C139" s="31"/>
      <c r="D139" s="67"/>
      <c r="E139" s="131"/>
      <c r="F139" s="117"/>
      <c r="G139" s="35"/>
    </row>
    <row r="140" spans="1:7" x14ac:dyDescent="0.2">
      <c r="A140" s="29"/>
      <c r="B140" s="101"/>
      <c r="C140" s="41"/>
      <c r="D140" s="118"/>
      <c r="E140" s="108"/>
      <c r="F140" s="149"/>
      <c r="G140" s="35"/>
    </row>
    <row r="141" spans="1:7" x14ac:dyDescent="0.2">
      <c r="A141" s="29"/>
      <c r="B141" s="101"/>
      <c r="C141" s="41"/>
      <c r="D141" s="144"/>
      <c r="E141" s="108"/>
      <c r="F141" s="149"/>
      <c r="G141" s="35"/>
    </row>
    <row r="142" spans="1:7" ht="13.5" thickBot="1" x14ac:dyDescent="0.25">
      <c r="A142" s="45"/>
      <c r="B142" s="132"/>
      <c r="C142" s="115"/>
      <c r="D142" s="115"/>
      <c r="E142" s="132"/>
      <c r="F142" s="49" t="s">
        <v>15</v>
      </c>
      <c r="G142" s="50">
        <f>SUM(G108:G141)</f>
        <v>80000</v>
      </c>
    </row>
    <row r="143" spans="1:7" ht="13.5" thickTop="1" x14ac:dyDescent="0.2">
      <c r="A143" s="1149" t="s">
        <v>933</v>
      </c>
      <c r="B143" s="1150"/>
      <c r="C143" s="1150"/>
      <c r="D143" s="1150"/>
      <c r="E143" s="1150"/>
      <c r="F143" s="1150"/>
      <c r="G143" s="1151"/>
    </row>
    <row r="144" spans="1:7" ht="13.5" thickBot="1" x14ac:dyDescent="0.25">
      <c r="A144" s="423"/>
      <c r="B144" s="317"/>
      <c r="C144" s="1285" t="s">
        <v>8</v>
      </c>
      <c r="D144" s="1332"/>
      <c r="E144" s="1332"/>
      <c r="F144" s="1332"/>
      <c r="G144" s="1333"/>
    </row>
    <row r="145" spans="1:10" ht="13.5" thickTop="1" x14ac:dyDescent="0.2">
      <c r="A145" s="1130"/>
      <c r="B145" s="1131"/>
      <c r="C145" s="1131"/>
      <c r="D145" s="57" t="s">
        <v>11</v>
      </c>
      <c r="E145" s="1132" t="s">
        <v>12</v>
      </c>
      <c r="F145" s="1132"/>
      <c r="G145" s="1133"/>
    </row>
    <row r="146" spans="1:10" x14ac:dyDescent="0.2">
      <c r="A146" s="1134" t="s">
        <v>17</v>
      </c>
      <c r="B146" s="1135"/>
      <c r="C146" s="1135"/>
      <c r="D146" s="39"/>
      <c r="E146" s="1136"/>
      <c r="F146" s="1137"/>
      <c r="G146" s="1138"/>
    </row>
    <row r="147" spans="1:10" x14ac:dyDescent="0.2">
      <c r="A147" s="1134" t="s">
        <v>38</v>
      </c>
      <c r="B147" s="1135"/>
      <c r="C147" s="1135"/>
      <c r="D147" s="58" t="s">
        <v>437</v>
      </c>
      <c r="E147" s="1139" t="s">
        <v>142</v>
      </c>
      <c r="F147" s="1139"/>
      <c r="G147" s="1140"/>
    </row>
    <row r="148" spans="1:10" ht="13.5" thickBot="1" x14ac:dyDescent="0.25">
      <c r="A148" s="1141" t="s">
        <v>39</v>
      </c>
      <c r="B148" s="1142"/>
      <c r="C148" s="1142"/>
      <c r="D148" s="59" t="s">
        <v>438</v>
      </c>
      <c r="E148" s="1143" t="s">
        <v>0</v>
      </c>
      <c r="F148" s="1143"/>
      <c r="G148" s="1144"/>
    </row>
    <row r="149" spans="1:10" ht="16.5" x14ac:dyDescent="0.25">
      <c r="A149" s="1205" t="s">
        <v>29</v>
      </c>
      <c r="B149" s="1206"/>
      <c r="C149" s="1206"/>
      <c r="D149" s="1206"/>
      <c r="E149" s="1206"/>
      <c r="F149" s="1206"/>
      <c r="G149" s="1207"/>
    </row>
    <row r="150" spans="1:10" x14ac:dyDescent="0.2">
      <c r="A150" s="1208" t="s">
        <v>48</v>
      </c>
      <c r="B150" s="1209"/>
      <c r="C150" s="1209"/>
      <c r="D150" s="1209"/>
      <c r="E150" s="1209"/>
      <c r="F150" s="1209"/>
      <c r="G150" s="1210"/>
    </row>
    <row r="151" spans="1:10" x14ac:dyDescent="0.2">
      <c r="A151" s="1211" t="s">
        <v>49</v>
      </c>
      <c r="B151" s="1212"/>
      <c r="C151" s="1212"/>
      <c r="D151" s="1212"/>
      <c r="E151" s="1212"/>
      <c r="F151" s="1212"/>
      <c r="G151" s="1213"/>
    </row>
    <row r="152" spans="1:10" x14ac:dyDescent="0.2">
      <c r="A152" s="450"/>
      <c r="B152" s="451"/>
      <c r="C152" s="452"/>
      <c r="D152" s="453"/>
      <c r="E152" s="451"/>
      <c r="F152" s="454"/>
      <c r="G152" s="455" t="s">
        <v>20</v>
      </c>
    </row>
    <row r="153" spans="1:10" x14ac:dyDescent="0.2">
      <c r="A153" s="456" t="s">
        <v>41</v>
      </c>
      <c r="B153" s="457"/>
      <c r="C153" s="458" t="s">
        <v>18</v>
      </c>
      <c r="D153" s="457"/>
      <c r="E153" s="286" t="s">
        <v>3659</v>
      </c>
      <c r="F153" s="287"/>
      <c r="G153" s="288" t="s">
        <v>3660</v>
      </c>
    </row>
    <row r="154" spans="1:10" x14ac:dyDescent="0.2">
      <c r="A154" s="459" t="s">
        <v>8</v>
      </c>
      <c r="B154" s="460"/>
      <c r="C154" s="461"/>
      <c r="D154" s="449"/>
      <c r="E154" s="1214"/>
      <c r="F154" s="1215"/>
      <c r="G154" s="462"/>
    </row>
    <row r="155" spans="1:10" x14ac:dyDescent="0.2">
      <c r="A155" s="463" t="s">
        <v>37</v>
      </c>
      <c r="B155" s="464"/>
      <c r="C155" s="464"/>
      <c r="D155" s="464"/>
      <c r="E155" s="465" t="s">
        <v>46</v>
      </c>
      <c r="F155" s="466"/>
      <c r="G155" s="462" t="s">
        <v>50</v>
      </c>
      <c r="I155" s="411" t="s">
        <v>2283</v>
      </c>
      <c r="J155" s="983" t="s">
        <v>3662</v>
      </c>
    </row>
    <row r="156" spans="1:10" x14ac:dyDescent="0.2">
      <c r="A156" s="450"/>
      <c r="B156" s="451"/>
      <c r="C156" s="452"/>
      <c r="D156" s="452"/>
      <c r="E156" s="1216"/>
      <c r="F156" s="1217"/>
      <c r="G156" s="467"/>
    </row>
    <row r="157" spans="1:10" ht="26.25" thickBot="1" x14ac:dyDescent="0.25">
      <c r="A157" s="468" t="s">
        <v>47</v>
      </c>
      <c r="B157" s="469" t="s">
        <v>23</v>
      </c>
      <c r="C157" s="469" t="s">
        <v>34</v>
      </c>
      <c r="D157" s="470" t="s">
        <v>53</v>
      </c>
      <c r="E157" s="471" t="s">
        <v>54</v>
      </c>
      <c r="F157" s="472" t="s">
        <v>55</v>
      </c>
      <c r="G157" s="473" t="s">
        <v>35</v>
      </c>
    </row>
    <row r="158" spans="1:10" ht="13.5" thickTop="1" x14ac:dyDescent="0.2">
      <c r="A158" s="474">
        <v>1</v>
      </c>
      <c r="B158" s="475"/>
      <c r="C158" s="225" t="s">
        <v>149</v>
      </c>
      <c r="D158" s="255" t="s">
        <v>1122</v>
      </c>
      <c r="E158" s="661">
        <v>70</v>
      </c>
      <c r="F158" s="481">
        <v>200</v>
      </c>
      <c r="G158" s="220">
        <f>F158*E158</f>
        <v>14000</v>
      </c>
    </row>
    <row r="159" spans="1:10" x14ac:dyDescent="0.2">
      <c r="A159" s="474"/>
      <c r="B159" s="475"/>
      <c r="C159" s="225"/>
      <c r="D159" s="482" t="s">
        <v>1123</v>
      </c>
      <c r="E159" s="661"/>
      <c r="F159" s="481"/>
      <c r="G159" s="220"/>
    </row>
    <row r="160" spans="1:10" x14ac:dyDescent="0.2">
      <c r="A160" s="474">
        <v>2</v>
      </c>
      <c r="B160" s="475"/>
      <c r="C160" s="225" t="s">
        <v>149</v>
      </c>
      <c r="D160" s="482" t="s">
        <v>835</v>
      </c>
      <c r="E160" s="982">
        <v>70</v>
      </c>
      <c r="F160" s="484">
        <v>450</v>
      </c>
      <c r="G160" s="220">
        <f>F160*E160</f>
        <v>31500</v>
      </c>
    </row>
    <row r="161" spans="1:7" x14ac:dyDescent="0.2">
      <c r="A161" s="474"/>
      <c r="B161" s="475"/>
      <c r="C161" s="225"/>
      <c r="D161" s="482" t="s">
        <v>358</v>
      </c>
      <c r="E161" s="480"/>
      <c r="F161" s="481"/>
      <c r="G161" s="220"/>
    </row>
    <row r="162" spans="1:7" x14ac:dyDescent="0.2">
      <c r="A162" s="474"/>
      <c r="B162" s="485"/>
      <c r="C162" s="225"/>
      <c r="D162" s="255"/>
      <c r="E162" s="486"/>
      <c r="F162" s="481"/>
      <c r="G162" s="220"/>
    </row>
    <row r="163" spans="1:7" x14ac:dyDescent="0.2">
      <c r="A163" s="474"/>
      <c r="B163" s="485"/>
      <c r="C163" s="225"/>
      <c r="D163" s="255" t="s">
        <v>734</v>
      </c>
      <c r="E163" s="486"/>
      <c r="F163" s="481"/>
      <c r="G163" s="220"/>
    </row>
    <row r="164" spans="1:7" x14ac:dyDescent="0.2">
      <c r="A164" s="474"/>
      <c r="B164" s="487"/>
      <c r="C164" s="488"/>
      <c r="D164" s="255"/>
      <c r="E164" s="480"/>
      <c r="F164" s="489"/>
      <c r="G164" s="220"/>
    </row>
    <row r="165" spans="1:7" x14ac:dyDescent="0.2">
      <c r="A165" s="474"/>
      <c r="B165" s="487"/>
      <c r="C165" s="488"/>
      <c r="D165" s="490"/>
      <c r="E165" s="480"/>
      <c r="F165" s="489"/>
      <c r="G165" s="220"/>
    </row>
    <row r="166" spans="1:7" x14ac:dyDescent="0.2">
      <c r="A166" s="474"/>
      <c r="B166" s="487"/>
      <c r="C166" s="488"/>
      <c r="D166" s="490"/>
      <c r="E166" s="480"/>
      <c r="F166" s="489"/>
      <c r="G166" s="220"/>
    </row>
    <row r="167" spans="1:7" x14ac:dyDescent="0.2">
      <c r="A167" s="474"/>
      <c r="B167" s="475"/>
      <c r="C167" s="225"/>
      <c r="D167" s="490"/>
      <c r="E167" s="491"/>
      <c r="F167" s="481"/>
      <c r="G167" s="220"/>
    </row>
    <row r="168" spans="1:7" x14ac:dyDescent="0.2">
      <c r="A168" s="474"/>
      <c r="B168" s="485"/>
      <c r="C168" s="225"/>
      <c r="D168" s="255"/>
      <c r="E168" s="480"/>
      <c r="F168" s="494"/>
      <c r="G168" s="220"/>
    </row>
    <row r="169" spans="1:7" x14ac:dyDescent="0.2">
      <c r="A169" s="474"/>
      <c r="B169" s="495"/>
      <c r="C169" s="225"/>
      <c r="D169" s="255"/>
      <c r="E169" s="496"/>
      <c r="F169" s="481"/>
      <c r="G169" s="220"/>
    </row>
    <row r="170" spans="1:7" x14ac:dyDescent="0.2">
      <c r="A170" s="474"/>
      <c r="B170" s="495"/>
      <c r="C170" s="225"/>
      <c r="D170" s="262"/>
      <c r="E170" s="496"/>
      <c r="F170" s="481"/>
      <c r="G170" s="220"/>
    </row>
    <row r="171" spans="1:7" x14ac:dyDescent="0.2">
      <c r="A171" s="474"/>
      <c r="B171" s="475"/>
      <c r="C171" s="225"/>
      <c r="D171" s="262"/>
      <c r="E171" s="480"/>
      <c r="F171" s="481"/>
      <c r="G171" s="220"/>
    </row>
    <row r="172" spans="1:7" x14ac:dyDescent="0.2">
      <c r="A172" s="474"/>
      <c r="B172" s="475"/>
      <c r="C172" s="225"/>
      <c r="D172" s="262"/>
      <c r="E172" s="496"/>
      <c r="F172" s="481"/>
      <c r="G172" s="220"/>
    </row>
    <row r="173" spans="1:7" x14ac:dyDescent="0.2">
      <c r="A173" s="474"/>
      <c r="B173" s="492"/>
      <c r="C173" s="225"/>
      <c r="D173" s="262"/>
      <c r="E173" s="493"/>
      <c r="F173" s="497"/>
      <c r="G173" s="220"/>
    </row>
    <row r="174" spans="1:7" x14ac:dyDescent="0.2">
      <c r="A174" s="474"/>
      <c r="B174" s="485"/>
      <c r="C174" s="225"/>
      <c r="D174" s="498"/>
      <c r="E174" s="493"/>
      <c r="F174" s="497"/>
      <c r="G174" s="220"/>
    </row>
    <row r="175" spans="1:7" x14ac:dyDescent="0.2">
      <c r="A175" s="474"/>
      <c r="B175" s="485"/>
      <c r="C175" s="225"/>
      <c r="D175" s="262"/>
      <c r="E175" s="493"/>
      <c r="F175" s="497"/>
      <c r="G175" s="220"/>
    </row>
    <row r="176" spans="1:7" x14ac:dyDescent="0.2">
      <c r="A176" s="474"/>
      <c r="B176" s="475"/>
      <c r="C176" s="225"/>
      <c r="D176" s="262"/>
      <c r="E176" s="493"/>
      <c r="F176" s="497"/>
      <c r="G176" s="220"/>
    </row>
    <row r="177" spans="1:7" x14ac:dyDescent="0.2">
      <c r="A177" s="474"/>
      <c r="B177" s="475"/>
      <c r="C177" s="225"/>
      <c r="D177" s="255"/>
      <c r="E177" s="493"/>
      <c r="F177" s="497"/>
      <c r="G177" s="220"/>
    </row>
    <row r="178" spans="1:7" x14ac:dyDescent="0.2">
      <c r="A178" s="474"/>
      <c r="B178" s="475"/>
      <c r="C178" s="225"/>
      <c r="D178" s="255"/>
      <c r="E178" s="493"/>
      <c r="F178" s="497"/>
      <c r="G178" s="220"/>
    </row>
    <row r="179" spans="1:7" x14ac:dyDescent="0.2">
      <c r="A179" s="474"/>
      <c r="B179" s="475"/>
      <c r="C179" s="225"/>
      <c r="D179" s="255"/>
      <c r="E179" s="493"/>
      <c r="F179" s="497"/>
      <c r="G179" s="220"/>
    </row>
    <row r="180" spans="1:7" x14ac:dyDescent="0.2">
      <c r="A180" s="474"/>
      <c r="B180" s="475"/>
      <c r="C180" s="225"/>
      <c r="D180" s="255"/>
      <c r="E180" s="493"/>
      <c r="F180" s="497"/>
      <c r="G180" s="220"/>
    </row>
    <row r="181" spans="1:7" x14ac:dyDescent="0.2">
      <c r="A181" s="474"/>
      <c r="B181" s="475"/>
      <c r="C181" s="225"/>
      <c r="D181" s="255"/>
      <c r="E181" s="493"/>
      <c r="F181" s="497"/>
      <c r="G181" s="220"/>
    </row>
    <row r="182" spans="1:7" x14ac:dyDescent="0.2">
      <c r="A182" s="474"/>
      <c r="B182" s="475"/>
      <c r="C182" s="225"/>
      <c r="D182" s="255"/>
      <c r="E182" s="493"/>
      <c r="F182" s="497"/>
      <c r="G182" s="220"/>
    </row>
    <row r="183" spans="1:7" x14ac:dyDescent="0.2">
      <c r="A183" s="474"/>
      <c r="B183" s="475"/>
      <c r="C183" s="225"/>
      <c r="D183" s="499"/>
      <c r="E183" s="493"/>
      <c r="F183" s="497"/>
      <c r="G183" s="220"/>
    </row>
    <row r="184" spans="1:7" x14ac:dyDescent="0.2">
      <c r="A184" s="474"/>
      <c r="B184" s="475"/>
      <c r="C184" s="225"/>
      <c r="D184" s="262" t="s">
        <v>8</v>
      </c>
      <c r="E184" s="493"/>
      <c r="F184" s="497"/>
      <c r="G184" s="220"/>
    </row>
    <row r="185" spans="1:7" x14ac:dyDescent="0.2">
      <c r="A185" s="474"/>
      <c r="B185" s="475"/>
      <c r="C185" s="225"/>
      <c r="D185" s="500"/>
      <c r="E185" s="493"/>
      <c r="F185" s="497"/>
      <c r="G185" s="220"/>
    </row>
    <row r="186" spans="1:7" x14ac:dyDescent="0.2">
      <c r="A186" s="474"/>
      <c r="B186" s="475"/>
      <c r="C186" s="225"/>
      <c r="D186" s="501"/>
      <c r="E186" s="480"/>
      <c r="F186" s="481"/>
      <c r="G186" s="220"/>
    </row>
    <row r="187" spans="1:7" x14ac:dyDescent="0.2">
      <c r="A187" s="474"/>
      <c r="B187" s="475"/>
      <c r="C187" s="225"/>
      <c r="D187" s="255"/>
      <c r="E187" s="496"/>
      <c r="F187" s="481"/>
      <c r="G187" s="220"/>
    </row>
    <row r="188" spans="1:7" x14ac:dyDescent="0.2">
      <c r="A188" s="474"/>
      <c r="B188" s="475"/>
      <c r="C188" s="225"/>
      <c r="D188" s="255"/>
      <c r="E188" s="486"/>
      <c r="F188" s="481"/>
      <c r="G188" s="220"/>
    </row>
    <row r="189" spans="1:7" x14ac:dyDescent="0.2">
      <c r="A189" s="474"/>
      <c r="B189" s="475"/>
      <c r="C189" s="224"/>
      <c r="D189" s="262"/>
      <c r="E189" s="502"/>
      <c r="F189" s="503"/>
      <c r="G189" s="220"/>
    </row>
    <row r="190" spans="1:7" x14ac:dyDescent="0.2">
      <c r="A190" s="474"/>
      <c r="B190" s="475"/>
      <c r="C190" s="225"/>
      <c r="D190" s="504"/>
      <c r="E190" s="480"/>
      <c r="F190" s="484"/>
      <c r="G190" s="220"/>
    </row>
    <row r="191" spans="1:7" x14ac:dyDescent="0.2">
      <c r="A191" s="474"/>
      <c r="B191" s="475"/>
      <c r="C191" s="225"/>
      <c r="D191" s="490"/>
      <c r="E191" s="480"/>
      <c r="F191" s="484"/>
      <c r="G191" s="220"/>
    </row>
    <row r="192" spans="1:7" ht="13.5" thickBot="1" x14ac:dyDescent="0.25">
      <c r="A192" s="505"/>
      <c r="B192" s="506"/>
      <c r="C192" s="507"/>
      <c r="D192" s="507"/>
      <c r="E192" s="506"/>
      <c r="F192" s="508" t="s">
        <v>15</v>
      </c>
      <c r="G192" s="509">
        <f>SUM(G158:G191)</f>
        <v>45500</v>
      </c>
    </row>
    <row r="193" spans="1:7" ht="13.5" thickTop="1" x14ac:dyDescent="0.2">
      <c r="A193" s="1218" t="s">
        <v>3661</v>
      </c>
      <c r="B193" s="1219"/>
      <c r="C193" s="1219"/>
      <c r="D193" s="1219"/>
      <c r="E193" s="1219"/>
      <c r="F193" s="1219"/>
      <c r="G193" s="1220"/>
    </row>
    <row r="194" spans="1:7" ht="13.5" thickBot="1" x14ac:dyDescent="0.25">
      <c r="A194" s="978"/>
      <c r="B194" s="979"/>
      <c r="C194" s="1335" t="s">
        <v>1124</v>
      </c>
      <c r="D194" s="1335"/>
      <c r="E194" s="1335"/>
      <c r="F194" s="1335"/>
      <c r="G194" s="1336"/>
    </row>
    <row r="195" spans="1:7" ht="13.5" thickTop="1" x14ac:dyDescent="0.2">
      <c r="A195" s="1221"/>
      <c r="B195" s="1222"/>
      <c r="C195" s="1222"/>
      <c r="D195" s="515" t="s">
        <v>11</v>
      </c>
      <c r="E195" s="1223" t="s">
        <v>12</v>
      </c>
      <c r="F195" s="1223"/>
      <c r="G195" s="1224"/>
    </row>
    <row r="196" spans="1:7" x14ac:dyDescent="0.2">
      <c r="A196" s="1225" t="s">
        <v>17</v>
      </c>
      <c r="B196" s="1226"/>
      <c r="C196" s="1226"/>
      <c r="D196" s="516"/>
      <c r="E196" s="1227"/>
      <c r="F196" s="1228"/>
      <c r="G196" s="1229"/>
    </row>
    <row r="197" spans="1:7" x14ac:dyDescent="0.2">
      <c r="A197" s="1225" t="s">
        <v>38</v>
      </c>
      <c r="B197" s="1226"/>
      <c r="C197" s="1226"/>
      <c r="D197" s="517" t="s">
        <v>437</v>
      </c>
      <c r="E197" s="1230" t="s">
        <v>142</v>
      </c>
      <c r="F197" s="1230"/>
      <c r="G197" s="1231"/>
    </row>
    <row r="198" spans="1:7" ht="13.5" thickBot="1" x14ac:dyDescent="0.25">
      <c r="A198" s="1276" t="s">
        <v>39</v>
      </c>
      <c r="B198" s="1277"/>
      <c r="C198" s="1277"/>
      <c r="D198" s="518" t="s">
        <v>438</v>
      </c>
      <c r="E198" s="1279" t="s">
        <v>0</v>
      </c>
      <c r="F198" s="1279"/>
      <c r="G198" s="1280"/>
    </row>
    <row r="199" spans="1:7" ht="16.5" x14ac:dyDescent="0.25">
      <c r="A199" s="1152" t="s">
        <v>29</v>
      </c>
      <c r="B199" s="1153"/>
      <c r="C199" s="1153"/>
      <c r="D199" s="1153"/>
      <c r="E199" s="1153"/>
      <c r="F199" s="1153"/>
      <c r="G199" s="1154"/>
    </row>
    <row r="200" spans="1:7" x14ac:dyDescent="0.2">
      <c r="A200" s="1155" t="s">
        <v>48</v>
      </c>
      <c r="B200" s="1156"/>
      <c r="C200" s="1156"/>
      <c r="D200" s="1156"/>
      <c r="E200" s="1156"/>
      <c r="F200" s="1156"/>
      <c r="G200" s="1157"/>
    </row>
    <row r="201" spans="1:7" x14ac:dyDescent="0.2">
      <c r="A201" s="1158" t="s">
        <v>49</v>
      </c>
      <c r="B201" s="1159"/>
      <c r="C201" s="1159"/>
      <c r="D201" s="1159"/>
      <c r="E201" s="1159"/>
      <c r="F201" s="1159"/>
      <c r="G201" s="1160"/>
    </row>
    <row r="202" spans="1:7" x14ac:dyDescent="0.2">
      <c r="A202" s="6"/>
      <c r="B202" s="99"/>
      <c r="C202" s="8"/>
      <c r="D202" s="9"/>
      <c r="E202" s="99"/>
      <c r="F202" s="10"/>
      <c r="G202" s="11" t="s">
        <v>20</v>
      </c>
    </row>
    <row r="203" spans="1:7" x14ac:dyDescent="0.2">
      <c r="A203" s="12" t="s">
        <v>41</v>
      </c>
      <c r="B203" s="13"/>
      <c r="C203" s="14" t="s">
        <v>18</v>
      </c>
      <c r="D203" s="13"/>
      <c r="E203" s="343" t="s">
        <v>1181</v>
      </c>
      <c r="F203" s="98"/>
      <c r="G203" s="344" t="s">
        <v>1180</v>
      </c>
    </row>
    <row r="204" spans="1:7" x14ac:dyDescent="0.2">
      <c r="A204" s="17" t="s">
        <v>8</v>
      </c>
      <c r="B204" s="100"/>
      <c r="C204" s="19"/>
      <c r="D204" s="4"/>
      <c r="E204" s="1145"/>
      <c r="F204" s="1146"/>
      <c r="G204" s="20"/>
    </row>
    <row r="205" spans="1:7" x14ac:dyDescent="0.2">
      <c r="A205" s="21" t="s">
        <v>37</v>
      </c>
      <c r="B205" s="22"/>
      <c r="C205" s="22"/>
      <c r="D205" s="22"/>
      <c r="E205" s="23" t="s">
        <v>46</v>
      </c>
      <c r="F205" s="24"/>
      <c r="G205" s="20" t="s">
        <v>50</v>
      </c>
    </row>
    <row r="206" spans="1:7" x14ac:dyDescent="0.2">
      <c r="A206" s="6"/>
      <c r="B206" s="99"/>
      <c r="C206" s="8"/>
      <c r="D206" s="8"/>
      <c r="E206" s="1147"/>
      <c r="F206" s="1148"/>
      <c r="G206" s="25"/>
    </row>
    <row r="207" spans="1:7" ht="26.25" thickBot="1" x14ac:dyDescent="0.25">
      <c r="A207" s="210" t="s">
        <v>47</v>
      </c>
      <c r="B207" s="28" t="s">
        <v>23</v>
      </c>
      <c r="C207" s="28" t="s">
        <v>34</v>
      </c>
      <c r="D207" s="110" t="s">
        <v>53</v>
      </c>
      <c r="E207" s="114" t="s">
        <v>54</v>
      </c>
      <c r="F207" s="111" t="s">
        <v>55</v>
      </c>
      <c r="G207" s="112" t="s">
        <v>35</v>
      </c>
    </row>
    <row r="208" spans="1:7" ht="13.5" thickTop="1" x14ac:dyDescent="0.2">
      <c r="A208" s="345">
        <v>1</v>
      </c>
      <c r="B208" s="101"/>
      <c r="C208" s="352" t="s">
        <v>153</v>
      </c>
      <c r="D208" s="357" t="s">
        <v>1174</v>
      </c>
      <c r="E208" s="158">
        <v>10</v>
      </c>
      <c r="F208" s="128">
        <v>1490</v>
      </c>
      <c r="G208" s="35">
        <f>F208*E208</f>
        <v>14900</v>
      </c>
    </row>
    <row r="209" spans="1:7" x14ac:dyDescent="0.2">
      <c r="A209" s="29"/>
      <c r="B209" s="101"/>
      <c r="C209" s="41"/>
      <c r="D209" s="351"/>
      <c r="E209" s="158"/>
      <c r="F209" s="128"/>
      <c r="G209" s="35"/>
    </row>
    <row r="210" spans="1:7" x14ac:dyDescent="0.2">
      <c r="A210" s="29"/>
      <c r="B210" s="101"/>
      <c r="C210" s="352"/>
      <c r="D210" s="351"/>
      <c r="E210" s="207"/>
      <c r="F210" s="149"/>
      <c r="G210" s="353" t="s">
        <v>8</v>
      </c>
    </row>
    <row r="211" spans="1:7" x14ac:dyDescent="0.2">
      <c r="A211" s="29"/>
      <c r="B211" s="101"/>
      <c r="C211" s="41"/>
      <c r="D211" s="351"/>
      <c r="E211" s="108"/>
      <c r="F211" s="128"/>
      <c r="G211" s="35"/>
    </row>
    <row r="212" spans="1:7" x14ac:dyDescent="0.2">
      <c r="A212" s="29"/>
      <c r="B212" s="105"/>
      <c r="C212" s="41"/>
      <c r="D212" s="357"/>
      <c r="E212" s="102"/>
      <c r="F212" s="128"/>
      <c r="G212" s="35"/>
    </row>
    <row r="213" spans="1:7" x14ac:dyDescent="0.2">
      <c r="A213" s="29"/>
      <c r="B213" s="105"/>
      <c r="C213" s="41"/>
      <c r="D213" s="357"/>
      <c r="E213" s="102"/>
      <c r="F213" s="128"/>
      <c r="G213" s="35"/>
    </row>
    <row r="214" spans="1:7" x14ac:dyDescent="0.2">
      <c r="A214" s="29"/>
      <c r="B214" s="151"/>
      <c r="C214" s="119"/>
      <c r="D214" s="357"/>
      <c r="E214" s="108"/>
      <c r="F214" s="150"/>
      <c r="G214" s="35"/>
    </row>
    <row r="215" spans="1:7" x14ac:dyDescent="0.2">
      <c r="A215" s="29"/>
      <c r="B215" s="151"/>
      <c r="C215" s="119"/>
      <c r="D215" s="144"/>
      <c r="E215" s="108"/>
      <c r="F215" s="150"/>
      <c r="G215" s="35"/>
    </row>
    <row r="216" spans="1:7" x14ac:dyDescent="0.2">
      <c r="A216" s="29"/>
      <c r="B216" s="151"/>
      <c r="C216" s="119"/>
      <c r="D216" s="144"/>
      <c r="E216" s="108"/>
      <c r="F216" s="150"/>
      <c r="G216" s="35"/>
    </row>
    <row r="217" spans="1:7" x14ac:dyDescent="0.2">
      <c r="A217" s="29"/>
      <c r="B217" s="101"/>
      <c r="C217" s="41"/>
      <c r="D217" s="144"/>
      <c r="E217" s="155"/>
      <c r="F217" s="128"/>
      <c r="G217" s="35"/>
    </row>
    <row r="218" spans="1:7" x14ac:dyDescent="0.2">
      <c r="A218" s="29"/>
      <c r="B218" s="105"/>
      <c r="C218" s="41"/>
      <c r="D218" s="136"/>
      <c r="E218" s="108"/>
      <c r="F218" s="152"/>
      <c r="G218" s="35"/>
    </row>
    <row r="219" spans="1:7" x14ac:dyDescent="0.2">
      <c r="A219" s="29"/>
      <c r="B219" s="107"/>
      <c r="C219" s="41"/>
      <c r="D219" s="136"/>
      <c r="E219" s="153"/>
      <c r="F219" s="128"/>
      <c r="G219" s="35"/>
    </row>
    <row r="220" spans="1:7" x14ac:dyDescent="0.2">
      <c r="A220" s="29"/>
      <c r="B220" s="107"/>
      <c r="C220" s="41"/>
      <c r="D220" s="67"/>
      <c r="E220" s="153"/>
      <c r="F220" s="128"/>
      <c r="G220" s="35"/>
    </row>
    <row r="221" spans="1:7" x14ac:dyDescent="0.2">
      <c r="A221" s="29"/>
      <c r="B221" s="101"/>
      <c r="C221" s="41"/>
      <c r="D221" s="67"/>
      <c r="E221" s="108"/>
      <c r="F221" s="128"/>
      <c r="G221" s="35"/>
    </row>
    <row r="222" spans="1:7" x14ac:dyDescent="0.2">
      <c r="A222" s="29"/>
      <c r="B222" s="101"/>
      <c r="C222" s="41"/>
      <c r="D222" s="67"/>
      <c r="E222" s="153"/>
      <c r="F222" s="128"/>
      <c r="G222" s="35"/>
    </row>
    <row r="223" spans="1:7" x14ac:dyDescent="0.2">
      <c r="A223" s="29"/>
      <c r="B223" s="106"/>
      <c r="C223" s="41"/>
      <c r="D223" s="67"/>
      <c r="E223" s="104"/>
      <c r="F223" s="154"/>
      <c r="G223" s="35"/>
    </row>
    <row r="224" spans="1:7" x14ac:dyDescent="0.2">
      <c r="A224" s="29"/>
      <c r="B224" s="105"/>
      <c r="C224" s="41"/>
      <c r="D224" s="130"/>
      <c r="E224" s="104"/>
      <c r="F224" s="154"/>
      <c r="G224" s="35"/>
    </row>
    <row r="225" spans="1:7" x14ac:dyDescent="0.2">
      <c r="A225" s="29"/>
      <c r="B225" s="105"/>
      <c r="C225" s="41"/>
      <c r="D225" s="67"/>
      <c r="E225" s="104"/>
      <c r="F225" s="154"/>
      <c r="G225" s="35"/>
    </row>
    <row r="226" spans="1:7" x14ac:dyDescent="0.2">
      <c r="A226" s="29"/>
      <c r="B226" s="101"/>
      <c r="C226" s="41"/>
      <c r="D226" s="67"/>
      <c r="E226" s="104"/>
      <c r="F226" s="154"/>
      <c r="G226" s="35"/>
    </row>
    <row r="227" spans="1:7" x14ac:dyDescent="0.2">
      <c r="A227" s="29"/>
      <c r="B227" s="101"/>
      <c r="C227" s="41"/>
      <c r="D227" s="136"/>
      <c r="E227" s="104"/>
      <c r="F227" s="154"/>
      <c r="G227" s="35"/>
    </row>
    <row r="228" spans="1:7" x14ac:dyDescent="0.2">
      <c r="A228" s="29"/>
      <c r="B228" s="101"/>
      <c r="C228" s="41"/>
      <c r="D228" s="136"/>
      <c r="E228" s="104"/>
      <c r="F228" s="154"/>
      <c r="G228" s="35"/>
    </row>
    <row r="229" spans="1:7" x14ac:dyDescent="0.2">
      <c r="A229" s="29"/>
      <c r="B229" s="101"/>
      <c r="C229" s="41"/>
      <c r="D229" s="136"/>
      <c r="E229" s="104"/>
      <c r="F229" s="154"/>
      <c r="G229" s="35"/>
    </row>
    <row r="230" spans="1:7" x14ac:dyDescent="0.2">
      <c r="A230" s="29"/>
      <c r="B230" s="101"/>
      <c r="C230" s="41"/>
      <c r="D230" s="136"/>
      <c r="E230" s="104"/>
      <c r="F230" s="154"/>
      <c r="G230" s="35"/>
    </row>
    <row r="231" spans="1:7" x14ac:dyDescent="0.2">
      <c r="A231" s="29"/>
      <c r="B231" s="101"/>
      <c r="C231" s="41"/>
      <c r="D231" s="136"/>
      <c r="E231" s="104"/>
      <c r="F231" s="154"/>
      <c r="G231" s="35"/>
    </row>
    <row r="232" spans="1:7" x14ac:dyDescent="0.2">
      <c r="A232" s="29"/>
      <c r="B232" s="101"/>
      <c r="C232" s="41"/>
      <c r="D232" s="136"/>
      <c r="E232" s="104"/>
      <c r="F232" s="154"/>
      <c r="G232" s="35"/>
    </row>
    <row r="233" spans="1:7" x14ac:dyDescent="0.2">
      <c r="A233" s="29"/>
      <c r="B233" s="101"/>
      <c r="C233" s="41"/>
      <c r="D233" s="62"/>
      <c r="E233" s="104"/>
      <c r="F233" s="154"/>
      <c r="G233" s="35"/>
    </row>
    <row r="234" spans="1:7" x14ac:dyDescent="0.2">
      <c r="A234" s="29"/>
      <c r="B234" s="101"/>
      <c r="C234" s="41"/>
      <c r="D234" s="365" t="s">
        <v>8</v>
      </c>
      <c r="E234" s="104"/>
      <c r="F234" s="154"/>
      <c r="G234" s="35"/>
    </row>
    <row r="235" spans="1:7" x14ac:dyDescent="0.2">
      <c r="A235" s="29"/>
      <c r="B235" s="101"/>
      <c r="C235" s="41"/>
      <c r="D235" s="159"/>
      <c r="E235" s="104"/>
      <c r="F235" s="154"/>
      <c r="G235" s="35"/>
    </row>
    <row r="236" spans="1:7" x14ac:dyDescent="0.2">
      <c r="A236" s="29"/>
      <c r="B236" s="101"/>
      <c r="C236" s="41"/>
      <c r="D236" s="160"/>
      <c r="E236" s="108"/>
      <c r="F236" s="128"/>
      <c r="G236" s="35"/>
    </row>
    <row r="237" spans="1:7" x14ac:dyDescent="0.2">
      <c r="A237" s="29"/>
      <c r="B237" s="101"/>
      <c r="C237" s="41"/>
      <c r="D237" s="136"/>
      <c r="E237" s="153"/>
      <c r="F237" s="128"/>
      <c r="G237" s="35"/>
    </row>
    <row r="238" spans="1:7" x14ac:dyDescent="0.2">
      <c r="A238" s="29"/>
      <c r="B238" s="101"/>
      <c r="C238" s="41"/>
      <c r="D238" s="136"/>
      <c r="E238" s="102"/>
      <c r="F238" s="128"/>
      <c r="G238" s="35"/>
    </row>
    <row r="239" spans="1:7" x14ac:dyDescent="0.2">
      <c r="A239" s="29"/>
      <c r="B239" s="101"/>
      <c r="C239" s="31"/>
      <c r="D239" s="67"/>
      <c r="E239" s="131"/>
      <c r="F239" s="117"/>
      <c r="G239" s="35"/>
    </row>
    <row r="240" spans="1:7" x14ac:dyDescent="0.2">
      <c r="A240" s="29"/>
      <c r="B240" s="101"/>
      <c r="C240" s="41"/>
      <c r="D240" s="118"/>
      <c r="E240" s="108"/>
      <c r="F240" s="149"/>
      <c r="G240" s="35"/>
    </row>
    <row r="241" spans="1:10" x14ac:dyDescent="0.2">
      <c r="A241" s="29"/>
      <c r="B241" s="101"/>
      <c r="C241" s="41"/>
      <c r="D241" s="144"/>
      <c r="E241" s="108"/>
      <c r="F241" s="149"/>
      <c r="G241" s="35"/>
    </row>
    <row r="242" spans="1:10" ht="13.5" thickBot="1" x14ac:dyDescent="0.25">
      <c r="A242" s="45"/>
      <c r="B242" s="132"/>
      <c r="C242" s="115"/>
      <c r="D242" s="115"/>
      <c r="E242" s="132"/>
      <c r="F242" s="49" t="s">
        <v>15</v>
      </c>
      <c r="G242" s="50">
        <f>SUM(G208:G241)</f>
        <v>14900</v>
      </c>
    </row>
    <row r="243" spans="1:10" ht="13.5" thickTop="1" x14ac:dyDescent="0.2">
      <c r="A243" s="1149" t="s">
        <v>1233</v>
      </c>
      <c r="B243" s="1150"/>
      <c r="C243" s="1150"/>
      <c r="D243" s="1150"/>
      <c r="E243" s="1150"/>
      <c r="F243" s="1150"/>
      <c r="G243" s="1151"/>
    </row>
    <row r="244" spans="1:10" ht="13.5" thickBot="1" x14ac:dyDescent="0.25">
      <c r="A244" s="423"/>
      <c r="B244" s="317"/>
      <c r="C244" s="1285" t="s">
        <v>8</v>
      </c>
      <c r="D244" s="1332"/>
      <c r="E244" s="1332"/>
      <c r="F244" s="1332"/>
      <c r="G244" s="1333"/>
    </row>
    <row r="245" spans="1:10" ht="13.5" thickTop="1" x14ac:dyDescent="0.2">
      <c r="A245" s="1130"/>
      <c r="B245" s="1131"/>
      <c r="C245" s="1131"/>
      <c r="D245" s="57" t="s">
        <v>11</v>
      </c>
      <c r="E245" s="1132" t="s">
        <v>12</v>
      </c>
      <c r="F245" s="1132"/>
      <c r="G245" s="1133"/>
    </row>
    <row r="246" spans="1:10" x14ac:dyDescent="0.2">
      <c r="A246" s="1134" t="s">
        <v>17</v>
      </c>
      <c r="B246" s="1135"/>
      <c r="C246" s="1135"/>
      <c r="D246" s="39"/>
      <c r="E246" s="1136"/>
      <c r="F246" s="1137"/>
      <c r="G246" s="1138"/>
    </row>
    <row r="247" spans="1:10" x14ac:dyDescent="0.2">
      <c r="A247" s="1134" t="s">
        <v>38</v>
      </c>
      <c r="B247" s="1135"/>
      <c r="C247" s="1135"/>
      <c r="D247" s="58" t="s">
        <v>437</v>
      </c>
      <c r="E247" s="1139" t="s">
        <v>142</v>
      </c>
      <c r="F247" s="1139"/>
      <c r="G247" s="1140"/>
    </row>
    <row r="248" spans="1:10" ht="13.5" thickBot="1" x14ac:dyDescent="0.25">
      <c r="A248" s="1141" t="s">
        <v>39</v>
      </c>
      <c r="B248" s="1142"/>
      <c r="C248" s="1142"/>
      <c r="D248" s="59" t="s">
        <v>438</v>
      </c>
      <c r="E248" s="1143" t="s">
        <v>0</v>
      </c>
      <c r="F248" s="1143"/>
      <c r="G248" s="1144"/>
    </row>
    <row r="249" spans="1:10" ht="16.5" x14ac:dyDescent="0.25">
      <c r="A249" s="1205" t="s">
        <v>29</v>
      </c>
      <c r="B249" s="1206"/>
      <c r="C249" s="1206"/>
      <c r="D249" s="1206"/>
      <c r="E249" s="1206"/>
      <c r="F249" s="1206"/>
      <c r="G249" s="1207"/>
    </row>
    <row r="250" spans="1:10" x14ac:dyDescent="0.2">
      <c r="A250" s="1208" t="s">
        <v>48</v>
      </c>
      <c r="B250" s="1209"/>
      <c r="C250" s="1209"/>
      <c r="D250" s="1209"/>
      <c r="E250" s="1209"/>
      <c r="F250" s="1209"/>
      <c r="G250" s="1210"/>
    </row>
    <row r="251" spans="1:10" x14ac:dyDescent="0.2">
      <c r="A251" s="1211" t="s">
        <v>49</v>
      </c>
      <c r="B251" s="1212"/>
      <c r="C251" s="1212"/>
      <c r="D251" s="1212"/>
      <c r="E251" s="1212"/>
      <c r="F251" s="1212"/>
      <c r="G251" s="1213"/>
    </row>
    <row r="252" spans="1:10" x14ac:dyDescent="0.2">
      <c r="A252" s="450"/>
      <c r="B252" s="451"/>
      <c r="C252" s="452"/>
      <c r="D252" s="453"/>
      <c r="E252" s="451"/>
      <c r="F252" s="454"/>
      <c r="G252" s="455" t="s">
        <v>20</v>
      </c>
    </row>
    <row r="253" spans="1:10" x14ac:dyDescent="0.2">
      <c r="A253" s="456" t="s">
        <v>41</v>
      </c>
      <c r="B253" s="457"/>
      <c r="C253" s="458" t="s">
        <v>18</v>
      </c>
      <c r="D253" s="457"/>
      <c r="E253" s="286" t="s">
        <v>3663</v>
      </c>
      <c r="F253" s="287"/>
      <c r="G253" s="288" t="s">
        <v>3660</v>
      </c>
    </row>
    <row r="254" spans="1:10" x14ac:dyDescent="0.2">
      <c r="A254" s="459" t="s">
        <v>8</v>
      </c>
      <c r="B254" s="460"/>
      <c r="C254" s="461"/>
      <c r="D254" s="449"/>
      <c r="E254" s="1214"/>
      <c r="F254" s="1215"/>
      <c r="G254" s="462"/>
    </row>
    <row r="255" spans="1:10" x14ac:dyDescent="0.2">
      <c r="A255" s="463" t="s">
        <v>37</v>
      </c>
      <c r="B255" s="464"/>
      <c r="C255" s="464"/>
      <c r="D255" s="464"/>
      <c r="E255" s="465" t="s">
        <v>46</v>
      </c>
      <c r="F255" s="466"/>
      <c r="G255" s="462" t="s">
        <v>50</v>
      </c>
      <c r="J255" s="411" t="s">
        <v>3665</v>
      </c>
    </row>
    <row r="256" spans="1:10" x14ac:dyDescent="0.2">
      <c r="A256" s="450"/>
      <c r="B256" s="451"/>
      <c r="C256" s="452"/>
      <c r="D256" s="452"/>
      <c r="E256" s="1216"/>
      <c r="F256" s="1217"/>
      <c r="G256" s="467"/>
    </row>
    <row r="257" spans="1:7" ht="26.25" thickBot="1" x14ac:dyDescent="0.25">
      <c r="A257" s="468" t="s">
        <v>47</v>
      </c>
      <c r="B257" s="469" t="s">
        <v>23</v>
      </c>
      <c r="C257" s="469" t="s">
        <v>34</v>
      </c>
      <c r="D257" s="470" t="s">
        <v>53</v>
      </c>
      <c r="E257" s="471" t="s">
        <v>54</v>
      </c>
      <c r="F257" s="472" t="s">
        <v>55</v>
      </c>
      <c r="G257" s="473" t="s">
        <v>35</v>
      </c>
    </row>
    <row r="258" spans="1:7" ht="13.5" thickTop="1" x14ac:dyDescent="0.2">
      <c r="A258" s="474">
        <v>1</v>
      </c>
      <c r="B258" s="475"/>
      <c r="C258" s="225" t="s">
        <v>149</v>
      </c>
      <c r="D258" s="255" t="s">
        <v>1214</v>
      </c>
      <c r="E258" s="661">
        <v>65</v>
      </c>
      <c r="F258" s="481">
        <v>250</v>
      </c>
      <c r="G258" s="220">
        <f>F258*E258</f>
        <v>16250</v>
      </c>
    </row>
    <row r="259" spans="1:7" x14ac:dyDescent="0.2">
      <c r="A259" s="474"/>
      <c r="B259" s="475"/>
      <c r="C259" s="225"/>
      <c r="D259" s="482" t="s">
        <v>1215</v>
      </c>
      <c r="E259" s="661"/>
      <c r="F259" s="481"/>
      <c r="G259" s="220"/>
    </row>
    <row r="260" spans="1:7" x14ac:dyDescent="0.2">
      <c r="A260" s="474">
        <v>2</v>
      </c>
      <c r="B260" s="475"/>
      <c r="C260" s="225" t="s">
        <v>149</v>
      </c>
      <c r="D260" s="482" t="s">
        <v>835</v>
      </c>
      <c r="E260" s="982">
        <v>65</v>
      </c>
      <c r="F260" s="484">
        <v>450</v>
      </c>
      <c r="G260" s="220">
        <f>F260*E260</f>
        <v>29250</v>
      </c>
    </row>
    <row r="261" spans="1:7" x14ac:dyDescent="0.2">
      <c r="A261" s="474"/>
      <c r="B261" s="475"/>
      <c r="C261" s="225"/>
      <c r="D261" s="482" t="s">
        <v>358</v>
      </c>
      <c r="E261" s="480"/>
      <c r="F261" s="481"/>
      <c r="G261" s="220"/>
    </row>
    <row r="262" spans="1:7" x14ac:dyDescent="0.2">
      <c r="A262" s="474"/>
      <c r="B262" s="485"/>
      <c r="C262" s="225"/>
      <c r="D262" s="255"/>
      <c r="E262" s="486"/>
      <c r="F262" s="481"/>
      <c r="G262" s="220"/>
    </row>
    <row r="263" spans="1:7" x14ac:dyDescent="0.2">
      <c r="A263" s="474"/>
      <c r="B263" s="485"/>
      <c r="C263" s="225"/>
      <c r="D263" s="255" t="s">
        <v>734</v>
      </c>
      <c r="E263" s="486"/>
      <c r="F263" s="481"/>
      <c r="G263" s="220"/>
    </row>
    <row r="264" spans="1:7" x14ac:dyDescent="0.2">
      <c r="A264" s="474"/>
      <c r="B264" s="487"/>
      <c r="C264" s="488"/>
      <c r="D264" s="255"/>
      <c r="E264" s="480"/>
      <c r="F264" s="489"/>
      <c r="G264" s="220"/>
    </row>
    <row r="265" spans="1:7" x14ac:dyDescent="0.2">
      <c r="A265" s="474"/>
      <c r="B265" s="487"/>
      <c r="C265" s="488"/>
      <c r="D265" s="490"/>
      <c r="E265" s="480"/>
      <c r="F265" s="489"/>
      <c r="G265" s="220"/>
    </row>
    <row r="266" spans="1:7" x14ac:dyDescent="0.2">
      <c r="A266" s="474"/>
      <c r="B266" s="487"/>
      <c r="C266" s="488"/>
      <c r="D266" s="490"/>
      <c r="E266" s="480"/>
      <c r="F266" s="489"/>
      <c r="G266" s="220"/>
    </row>
    <row r="267" spans="1:7" x14ac:dyDescent="0.2">
      <c r="A267" s="474"/>
      <c r="B267" s="475"/>
      <c r="C267" s="225"/>
      <c r="D267" s="490"/>
      <c r="E267" s="491"/>
      <c r="F267" s="481"/>
      <c r="G267" s="220"/>
    </row>
    <row r="268" spans="1:7" x14ac:dyDescent="0.2">
      <c r="A268" s="474"/>
      <c r="B268" s="485"/>
      <c r="C268" s="225"/>
      <c r="D268" s="255"/>
      <c r="E268" s="480"/>
      <c r="F268" s="494"/>
      <c r="G268" s="220"/>
    </row>
    <row r="269" spans="1:7" x14ac:dyDescent="0.2">
      <c r="A269" s="474"/>
      <c r="B269" s="495"/>
      <c r="C269" s="225"/>
      <c r="D269" s="255"/>
      <c r="E269" s="496"/>
      <c r="F269" s="481"/>
      <c r="G269" s="220"/>
    </row>
    <row r="270" spans="1:7" x14ac:dyDescent="0.2">
      <c r="A270" s="474"/>
      <c r="B270" s="495"/>
      <c r="C270" s="225"/>
      <c r="D270" s="262"/>
      <c r="E270" s="496"/>
      <c r="F270" s="481"/>
      <c r="G270" s="220"/>
    </row>
    <row r="271" spans="1:7" x14ac:dyDescent="0.2">
      <c r="A271" s="474"/>
      <c r="B271" s="475"/>
      <c r="C271" s="225"/>
      <c r="D271" s="262"/>
      <c r="E271" s="480"/>
      <c r="F271" s="481"/>
      <c r="G271" s="220"/>
    </row>
    <row r="272" spans="1:7" x14ac:dyDescent="0.2">
      <c r="A272" s="474"/>
      <c r="B272" s="475"/>
      <c r="C272" s="225"/>
      <c r="D272" s="262"/>
      <c r="E272" s="496"/>
      <c r="F272" s="481"/>
      <c r="G272" s="220"/>
    </row>
    <row r="273" spans="1:7" x14ac:dyDescent="0.2">
      <c r="A273" s="474"/>
      <c r="B273" s="492"/>
      <c r="C273" s="225"/>
      <c r="D273" s="262"/>
      <c r="E273" s="493"/>
      <c r="F273" s="497"/>
      <c r="G273" s="220"/>
    </row>
    <row r="274" spans="1:7" x14ac:dyDescent="0.2">
      <c r="A274" s="474"/>
      <c r="B274" s="485"/>
      <c r="C274" s="225"/>
      <c r="D274" s="498"/>
      <c r="E274" s="493"/>
      <c r="F274" s="497"/>
      <c r="G274" s="220"/>
    </row>
    <row r="275" spans="1:7" x14ac:dyDescent="0.2">
      <c r="A275" s="474"/>
      <c r="B275" s="485"/>
      <c r="C275" s="225"/>
      <c r="D275" s="262"/>
      <c r="E275" s="493"/>
      <c r="F275" s="497"/>
      <c r="G275" s="220"/>
    </row>
    <row r="276" spans="1:7" x14ac:dyDescent="0.2">
      <c r="A276" s="474"/>
      <c r="B276" s="475"/>
      <c r="C276" s="225"/>
      <c r="D276" s="262"/>
      <c r="E276" s="493"/>
      <c r="F276" s="497"/>
      <c r="G276" s="220"/>
    </row>
    <row r="277" spans="1:7" x14ac:dyDescent="0.2">
      <c r="A277" s="474"/>
      <c r="B277" s="475"/>
      <c r="C277" s="225"/>
      <c r="D277" s="255"/>
      <c r="E277" s="493"/>
      <c r="F277" s="497"/>
      <c r="G277" s="220"/>
    </row>
    <row r="278" spans="1:7" x14ac:dyDescent="0.2">
      <c r="A278" s="474"/>
      <c r="B278" s="475"/>
      <c r="C278" s="225"/>
      <c r="D278" s="255"/>
      <c r="E278" s="493"/>
      <c r="F278" s="497"/>
      <c r="G278" s="220"/>
    </row>
    <row r="279" spans="1:7" x14ac:dyDescent="0.2">
      <c r="A279" s="474"/>
      <c r="B279" s="475"/>
      <c r="C279" s="225"/>
      <c r="D279" s="255"/>
      <c r="E279" s="493"/>
      <c r="F279" s="497"/>
      <c r="G279" s="220"/>
    </row>
    <row r="280" spans="1:7" x14ac:dyDescent="0.2">
      <c r="A280" s="474"/>
      <c r="B280" s="475"/>
      <c r="C280" s="225"/>
      <c r="D280" s="255"/>
      <c r="E280" s="493"/>
      <c r="F280" s="497"/>
      <c r="G280" s="220"/>
    </row>
    <row r="281" spans="1:7" x14ac:dyDescent="0.2">
      <c r="A281" s="474"/>
      <c r="B281" s="475"/>
      <c r="C281" s="225"/>
      <c r="D281" s="255"/>
      <c r="E281" s="493"/>
      <c r="F281" s="497"/>
      <c r="G281" s="220"/>
    </row>
    <row r="282" spans="1:7" x14ac:dyDescent="0.2">
      <c r="A282" s="474"/>
      <c r="B282" s="475"/>
      <c r="C282" s="225"/>
      <c r="D282" s="255"/>
      <c r="E282" s="493"/>
      <c r="F282" s="497"/>
      <c r="G282" s="220"/>
    </row>
    <row r="283" spans="1:7" x14ac:dyDescent="0.2">
      <c r="A283" s="474"/>
      <c r="B283" s="475"/>
      <c r="C283" s="225"/>
      <c r="D283" s="499"/>
      <c r="E283" s="493"/>
      <c r="F283" s="497"/>
      <c r="G283" s="220"/>
    </row>
    <row r="284" spans="1:7" x14ac:dyDescent="0.2">
      <c r="A284" s="474"/>
      <c r="B284" s="475"/>
      <c r="C284" s="225"/>
      <c r="D284" s="262" t="s">
        <v>8</v>
      </c>
      <c r="E284" s="493"/>
      <c r="F284" s="497"/>
      <c r="G284" s="220"/>
    </row>
    <row r="285" spans="1:7" x14ac:dyDescent="0.2">
      <c r="A285" s="474"/>
      <c r="B285" s="475"/>
      <c r="C285" s="225"/>
      <c r="D285" s="500"/>
      <c r="E285" s="493"/>
      <c r="F285" s="497"/>
      <c r="G285" s="220"/>
    </row>
    <row r="286" spans="1:7" x14ac:dyDescent="0.2">
      <c r="A286" s="474"/>
      <c r="B286" s="475"/>
      <c r="C286" s="225"/>
      <c r="D286" s="501"/>
      <c r="E286" s="480"/>
      <c r="F286" s="481"/>
      <c r="G286" s="220"/>
    </row>
    <row r="287" spans="1:7" x14ac:dyDescent="0.2">
      <c r="A287" s="474"/>
      <c r="B287" s="475"/>
      <c r="C287" s="225"/>
      <c r="D287" s="255"/>
      <c r="E287" s="496"/>
      <c r="F287" s="481"/>
      <c r="G287" s="220"/>
    </row>
    <row r="288" spans="1:7" x14ac:dyDescent="0.2">
      <c r="A288" s="474"/>
      <c r="B288" s="475"/>
      <c r="C288" s="225"/>
      <c r="D288" s="255"/>
      <c r="E288" s="486"/>
      <c r="F288" s="481"/>
      <c r="G288" s="220"/>
    </row>
    <row r="289" spans="1:7" x14ac:dyDescent="0.2">
      <c r="A289" s="474"/>
      <c r="B289" s="475"/>
      <c r="C289" s="224"/>
      <c r="D289" s="262"/>
      <c r="E289" s="502"/>
      <c r="F289" s="503"/>
      <c r="G289" s="220"/>
    </row>
    <row r="290" spans="1:7" x14ac:dyDescent="0.2">
      <c r="A290" s="474"/>
      <c r="B290" s="475"/>
      <c r="C290" s="225"/>
      <c r="D290" s="504"/>
      <c r="E290" s="480"/>
      <c r="F290" s="484"/>
      <c r="G290" s="220"/>
    </row>
    <row r="291" spans="1:7" x14ac:dyDescent="0.2">
      <c r="A291" s="474"/>
      <c r="B291" s="475"/>
      <c r="C291" s="225"/>
      <c r="D291" s="490"/>
      <c r="E291" s="480"/>
      <c r="F291" s="484"/>
      <c r="G291" s="220"/>
    </row>
    <row r="292" spans="1:7" ht="13.5" thickBot="1" x14ac:dyDescent="0.25">
      <c r="A292" s="505"/>
      <c r="B292" s="506"/>
      <c r="C292" s="507"/>
      <c r="D292" s="507"/>
      <c r="E292" s="506"/>
      <c r="F292" s="508" t="s">
        <v>15</v>
      </c>
      <c r="G292" s="509">
        <f>SUM(G258:G291)</f>
        <v>45500</v>
      </c>
    </row>
    <row r="293" spans="1:7" ht="13.5" thickTop="1" x14ac:dyDescent="0.2">
      <c r="A293" s="1218" t="s">
        <v>3664</v>
      </c>
      <c r="B293" s="1219"/>
      <c r="C293" s="1219"/>
      <c r="D293" s="1219"/>
      <c r="E293" s="1219"/>
      <c r="F293" s="1219"/>
      <c r="G293" s="1220"/>
    </row>
    <row r="294" spans="1:7" ht="13.5" thickBot="1" x14ac:dyDescent="0.25">
      <c r="A294" s="978"/>
      <c r="B294" s="979"/>
      <c r="C294" s="1335" t="s">
        <v>8</v>
      </c>
      <c r="D294" s="1335"/>
      <c r="E294" s="1335"/>
      <c r="F294" s="1335"/>
      <c r="G294" s="1336"/>
    </row>
    <row r="295" spans="1:7" ht="13.5" thickTop="1" x14ac:dyDescent="0.2">
      <c r="A295" s="1221"/>
      <c r="B295" s="1222"/>
      <c r="C295" s="1222"/>
      <c r="D295" s="515" t="s">
        <v>11</v>
      </c>
      <c r="E295" s="1223" t="s">
        <v>12</v>
      </c>
      <c r="F295" s="1223"/>
      <c r="G295" s="1224"/>
    </row>
    <row r="296" spans="1:7" x14ac:dyDescent="0.2">
      <c r="A296" s="1225" t="s">
        <v>17</v>
      </c>
      <c r="B296" s="1226"/>
      <c r="C296" s="1226"/>
      <c r="D296" s="516"/>
      <c r="E296" s="1227"/>
      <c r="F296" s="1228"/>
      <c r="G296" s="1229"/>
    </row>
    <row r="297" spans="1:7" x14ac:dyDescent="0.2">
      <c r="A297" s="1225" t="s">
        <v>38</v>
      </c>
      <c r="B297" s="1226"/>
      <c r="C297" s="1226"/>
      <c r="D297" s="517" t="s">
        <v>437</v>
      </c>
      <c r="E297" s="1230" t="s">
        <v>142</v>
      </c>
      <c r="F297" s="1230"/>
      <c r="G297" s="1231"/>
    </row>
    <row r="298" spans="1:7" ht="13.5" thickBot="1" x14ac:dyDescent="0.25">
      <c r="A298" s="1276" t="s">
        <v>39</v>
      </c>
      <c r="B298" s="1277"/>
      <c r="C298" s="1277"/>
      <c r="D298" s="518" t="s">
        <v>438</v>
      </c>
      <c r="E298" s="1279" t="s">
        <v>0</v>
      </c>
      <c r="F298" s="1279"/>
      <c r="G298" s="1280"/>
    </row>
    <row r="299" spans="1:7" ht="16.5" x14ac:dyDescent="0.25">
      <c r="A299" s="1152" t="s">
        <v>29</v>
      </c>
      <c r="B299" s="1153"/>
      <c r="C299" s="1153"/>
      <c r="D299" s="1153"/>
      <c r="E299" s="1153"/>
      <c r="F299" s="1153"/>
      <c r="G299" s="1154"/>
    </row>
    <row r="300" spans="1:7" x14ac:dyDescent="0.2">
      <c r="A300" s="1155" t="s">
        <v>48</v>
      </c>
      <c r="B300" s="1156"/>
      <c r="C300" s="1156"/>
      <c r="D300" s="1156"/>
      <c r="E300" s="1156"/>
      <c r="F300" s="1156"/>
      <c r="G300" s="1157"/>
    </row>
    <row r="301" spans="1:7" x14ac:dyDescent="0.2">
      <c r="A301" s="1158" t="s">
        <v>49</v>
      </c>
      <c r="B301" s="1159"/>
      <c r="C301" s="1159"/>
      <c r="D301" s="1159"/>
      <c r="E301" s="1159"/>
      <c r="F301" s="1159"/>
      <c r="G301" s="1160"/>
    </row>
    <row r="302" spans="1:7" x14ac:dyDescent="0.2">
      <c r="A302" s="6"/>
      <c r="B302" s="99"/>
      <c r="C302" s="8"/>
      <c r="D302" s="9"/>
      <c r="E302" s="99"/>
      <c r="F302" s="10"/>
      <c r="G302" s="11" t="s">
        <v>20</v>
      </c>
    </row>
    <row r="303" spans="1:7" x14ac:dyDescent="0.2">
      <c r="A303" s="12" t="s">
        <v>41</v>
      </c>
      <c r="B303" s="13"/>
      <c r="C303" s="14" t="s">
        <v>18</v>
      </c>
      <c r="D303" s="13"/>
      <c r="E303" s="343" t="s">
        <v>1373</v>
      </c>
      <c r="F303" s="98"/>
      <c r="G303" s="344" t="s">
        <v>1360</v>
      </c>
    </row>
    <row r="304" spans="1:7" x14ac:dyDescent="0.2">
      <c r="A304" s="17" t="s">
        <v>8</v>
      </c>
      <c r="B304" s="100"/>
      <c r="C304" s="19"/>
      <c r="D304" s="4"/>
      <c r="E304" s="1145"/>
      <c r="F304" s="1146"/>
      <c r="G304" s="20"/>
    </row>
    <row r="305" spans="1:7" x14ac:dyDescent="0.2">
      <c r="A305" s="21" t="s">
        <v>37</v>
      </c>
      <c r="B305" s="22"/>
      <c r="C305" s="22"/>
      <c r="D305" s="22"/>
      <c r="E305" s="23" t="s">
        <v>46</v>
      </c>
      <c r="F305" s="24"/>
      <c r="G305" s="20" t="s">
        <v>50</v>
      </c>
    </row>
    <row r="306" spans="1:7" x14ac:dyDescent="0.2">
      <c r="A306" s="6"/>
      <c r="B306" s="99"/>
      <c r="C306" s="8"/>
      <c r="D306" s="8"/>
      <c r="E306" s="1147"/>
      <c r="F306" s="1148"/>
      <c r="G306" s="25"/>
    </row>
    <row r="307" spans="1:7" ht="26.25" thickBot="1" x14ac:dyDescent="0.25">
      <c r="A307" s="210" t="s">
        <v>47</v>
      </c>
      <c r="B307" s="28" t="s">
        <v>23</v>
      </c>
      <c r="C307" s="28" t="s">
        <v>34</v>
      </c>
      <c r="D307" s="110" t="s">
        <v>53</v>
      </c>
      <c r="E307" s="114" t="s">
        <v>54</v>
      </c>
      <c r="F307" s="111" t="s">
        <v>55</v>
      </c>
      <c r="G307" s="112" t="s">
        <v>35</v>
      </c>
    </row>
    <row r="308" spans="1:7" ht="13.5" thickTop="1" x14ac:dyDescent="0.2">
      <c r="A308" s="345">
        <v>1</v>
      </c>
      <c r="B308" s="101"/>
      <c r="C308" s="352" t="s">
        <v>149</v>
      </c>
      <c r="D308" s="357" t="s">
        <v>1245</v>
      </c>
      <c r="E308" s="158">
        <v>25</v>
      </c>
      <c r="F308" s="128">
        <v>250</v>
      </c>
      <c r="G308" s="35">
        <f>F308*E308</f>
        <v>6250</v>
      </c>
    </row>
    <row r="309" spans="1:7" x14ac:dyDescent="0.2">
      <c r="A309" s="29"/>
      <c r="B309" s="101"/>
      <c r="C309" s="41"/>
      <c r="D309" s="351" t="s">
        <v>856</v>
      </c>
      <c r="E309" s="158"/>
      <c r="F309" s="128"/>
      <c r="G309" s="35"/>
    </row>
    <row r="310" spans="1:7" x14ac:dyDescent="0.2">
      <c r="A310" s="29">
        <v>2</v>
      </c>
      <c r="B310" s="101"/>
      <c r="C310" s="352" t="s">
        <v>149</v>
      </c>
      <c r="D310" s="351" t="s">
        <v>835</v>
      </c>
      <c r="E310" s="207">
        <v>25</v>
      </c>
      <c r="F310" s="149">
        <v>450</v>
      </c>
      <c r="G310" s="353">
        <f>F310*E310</f>
        <v>11250</v>
      </c>
    </row>
    <row r="311" spans="1:7" x14ac:dyDescent="0.2">
      <c r="A311" s="29"/>
      <c r="B311" s="101"/>
      <c r="C311" s="41"/>
      <c r="D311" s="351" t="s">
        <v>358</v>
      </c>
      <c r="E311" s="108"/>
      <c r="F311" s="128"/>
      <c r="G311" s="35"/>
    </row>
    <row r="312" spans="1:7" x14ac:dyDescent="0.2">
      <c r="A312" s="29"/>
      <c r="B312" s="105"/>
      <c r="C312" s="41"/>
      <c r="D312" s="357"/>
      <c r="E312" s="102"/>
      <c r="F312" s="128"/>
      <c r="G312" s="35"/>
    </row>
    <row r="313" spans="1:7" x14ac:dyDescent="0.2">
      <c r="A313" s="29"/>
      <c r="B313" s="105"/>
      <c r="C313" s="41"/>
      <c r="D313" s="357" t="s">
        <v>8</v>
      </c>
      <c r="E313" s="102"/>
      <c r="F313" s="128"/>
      <c r="G313" s="35"/>
    </row>
    <row r="314" spans="1:7" x14ac:dyDescent="0.2">
      <c r="A314" s="29"/>
      <c r="B314" s="151"/>
      <c r="C314" s="119"/>
      <c r="D314" s="357"/>
      <c r="E314" s="108"/>
      <c r="F314" s="150"/>
      <c r="G314" s="35"/>
    </row>
    <row r="315" spans="1:7" x14ac:dyDescent="0.2">
      <c r="A315" s="29"/>
      <c r="B315" s="151"/>
      <c r="C315" s="119"/>
      <c r="D315" s="144"/>
      <c r="E315" s="108"/>
      <c r="F315" s="150"/>
      <c r="G315" s="35"/>
    </row>
    <row r="316" spans="1:7" x14ac:dyDescent="0.2">
      <c r="A316" s="29"/>
      <c r="B316" s="151"/>
      <c r="C316" s="119"/>
      <c r="D316" s="144"/>
      <c r="E316" s="108"/>
      <c r="F316" s="150"/>
      <c r="G316" s="35"/>
    </row>
    <row r="317" spans="1:7" x14ac:dyDescent="0.2">
      <c r="A317" s="29"/>
      <c r="B317" s="101"/>
      <c r="C317" s="41"/>
      <c r="D317" s="144"/>
      <c r="E317" s="155"/>
      <c r="F317" s="128"/>
      <c r="G317" s="35"/>
    </row>
    <row r="318" spans="1:7" x14ac:dyDescent="0.2">
      <c r="A318" s="29"/>
      <c r="B318" s="105"/>
      <c r="C318" s="41"/>
      <c r="D318" s="136"/>
      <c r="E318" s="108"/>
      <c r="F318" s="152"/>
      <c r="G318" s="35"/>
    </row>
    <row r="319" spans="1:7" x14ac:dyDescent="0.2">
      <c r="A319" s="29"/>
      <c r="B319" s="107"/>
      <c r="C319" s="41"/>
      <c r="D319" s="136"/>
      <c r="E319" s="153"/>
      <c r="F319" s="128"/>
      <c r="G319" s="35"/>
    </row>
    <row r="320" spans="1:7" x14ac:dyDescent="0.2">
      <c r="A320" s="29"/>
      <c r="B320" s="107"/>
      <c r="C320" s="41"/>
      <c r="D320" s="67"/>
      <c r="E320" s="153"/>
      <c r="F320" s="128"/>
      <c r="G320" s="35"/>
    </row>
    <row r="321" spans="1:12" x14ac:dyDescent="0.2">
      <c r="A321" s="29"/>
      <c r="B321" s="101"/>
      <c r="C321" s="41"/>
      <c r="D321" s="67"/>
      <c r="E321" s="108"/>
      <c r="F321" s="128"/>
      <c r="G321" s="35"/>
    </row>
    <row r="322" spans="1:12" x14ac:dyDescent="0.2">
      <c r="A322" s="29"/>
      <c r="B322" s="101"/>
      <c r="C322" s="41"/>
      <c r="D322" s="67"/>
      <c r="E322" s="153"/>
      <c r="F322" s="128"/>
      <c r="G322" s="35"/>
    </row>
    <row r="323" spans="1:12" x14ac:dyDescent="0.2">
      <c r="A323" s="29"/>
      <c r="B323" s="106"/>
      <c r="C323" s="41"/>
      <c r="D323" s="67"/>
      <c r="E323" s="104"/>
      <c r="F323" s="154"/>
      <c r="G323" s="35"/>
    </row>
    <row r="324" spans="1:12" x14ac:dyDescent="0.2">
      <c r="A324" s="29"/>
      <c r="B324" s="105"/>
      <c r="C324" s="41"/>
      <c r="D324" s="130"/>
      <c r="E324" s="104"/>
      <c r="F324" s="154"/>
      <c r="G324" s="35"/>
    </row>
    <row r="325" spans="1:12" x14ac:dyDescent="0.2">
      <c r="A325" s="29"/>
      <c r="B325" s="105"/>
      <c r="C325" s="41"/>
      <c r="D325" s="67"/>
      <c r="E325" s="104"/>
      <c r="F325" s="154"/>
      <c r="G325" s="35"/>
    </row>
    <row r="326" spans="1:12" x14ac:dyDescent="0.2">
      <c r="A326" s="29"/>
      <c r="B326" s="101"/>
      <c r="C326" s="41"/>
      <c r="D326" s="67"/>
      <c r="E326" s="104"/>
      <c r="F326" s="154"/>
      <c r="G326" s="35"/>
    </row>
    <row r="327" spans="1:12" x14ac:dyDescent="0.2">
      <c r="A327" s="29"/>
      <c r="B327" s="101"/>
      <c r="C327" s="41"/>
      <c r="D327" s="136"/>
      <c r="E327" s="104"/>
      <c r="F327" s="154"/>
      <c r="G327" s="35"/>
    </row>
    <row r="328" spans="1:12" x14ac:dyDescent="0.2">
      <c r="A328" s="29"/>
      <c r="B328" s="101"/>
      <c r="C328" s="41"/>
      <c r="D328" s="136"/>
      <c r="E328" s="104"/>
      <c r="F328" s="154"/>
      <c r="G328" s="35"/>
    </row>
    <row r="329" spans="1:12" x14ac:dyDescent="0.2">
      <c r="A329" s="29"/>
      <c r="B329" s="101"/>
      <c r="C329" s="41"/>
      <c r="D329" s="136"/>
      <c r="E329" s="104"/>
      <c r="F329" s="154"/>
      <c r="G329" s="35"/>
    </row>
    <row r="330" spans="1:12" x14ac:dyDescent="0.2">
      <c r="A330" s="29"/>
      <c r="B330" s="101"/>
      <c r="C330" s="41"/>
      <c r="D330" s="136"/>
      <c r="E330" s="104"/>
      <c r="F330" s="154"/>
      <c r="G330" s="35"/>
    </row>
    <row r="331" spans="1:12" x14ac:dyDescent="0.2">
      <c r="A331" s="29"/>
      <c r="B331" s="101"/>
      <c r="C331" s="41"/>
      <c r="D331" s="136"/>
      <c r="E331" s="104"/>
      <c r="F331" s="154"/>
      <c r="G331" s="35"/>
    </row>
    <row r="332" spans="1:12" x14ac:dyDescent="0.2">
      <c r="A332" s="29"/>
      <c r="B332" s="101"/>
      <c r="C332" s="41"/>
      <c r="D332" s="136"/>
      <c r="E332" s="104"/>
      <c r="F332" s="154"/>
      <c r="G332" s="35"/>
      <c r="L332" s="411"/>
    </row>
    <row r="333" spans="1:12" x14ac:dyDescent="0.2">
      <c r="A333" s="29"/>
      <c r="B333" s="101"/>
      <c r="C333" s="41"/>
      <c r="D333" s="62"/>
      <c r="E333" s="104"/>
      <c r="F333" s="154"/>
      <c r="G333" s="35"/>
    </row>
    <row r="334" spans="1:12" x14ac:dyDescent="0.2">
      <c r="A334" s="29"/>
      <c r="B334" s="101"/>
      <c r="C334" s="41"/>
      <c r="D334" s="365" t="s">
        <v>8</v>
      </c>
      <c r="E334" s="104"/>
      <c r="F334" s="154"/>
      <c r="G334" s="35"/>
    </row>
    <row r="335" spans="1:12" x14ac:dyDescent="0.2">
      <c r="A335" s="29"/>
      <c r="B335" s="101"/>
      <c r="C335" s="41"/>
      <c r="D335" s="159"/>
      <c r="E335" s="104"/>
      <c r="F335" s="154"/>
      <c r="G335" s="35"/>
    </row>
    <row r="336" spans="1:12" x14ac:dyDescent="0.2">
      <c r="A336" s="29"/>
      <c r="B336" s="101"/>
      <c r="C336" s="41"/>
      <c r="D336" s="160"/>
      <c r="E336" s="108"/>
      <c r="F336" s="128"/>
      <c r="G336" s="35"/>
    </row>
    <row r="337" spans="1:13" x14ac:dyDescent="0.2">
      <c r="A337" s="29"/>
      <c r="B337" s="101"/>
      <c r="C337" s="41"/>
      <c r="D337" s="136"/>
      <c r="E337" s="153"/>
      <c r="F337" s="128"/>
      <c r="G337" s="35"/>
    </row>
    <row r="338" spans="1:13" x14ac:dyDescent="0.2">
      <c r="A338" s="29"/>
      <c r="B338" s="101"/>
      <c r="C338" s="41"/>
      <c r="D338" s="136"/>
      <c r="E338" s="102"/>
      <c r="F338" s="128"/>
      <c r="G338" s="35"/>
    </row>
    <row r="339" spans="1:13" x14ac:dyDescent="0.2">
      <c r="A339" s="29"/>
      <c r="B339" s="101"/>
      <c r="C339" s="31"/>
      <c r="D339" s="67"/>
      <c r="E339" s="131"/>
      <c r="F339" s="117"/>
      <c r="G339" s="35"/>
    </row>
    <row r="340" spans="1:13" x14ac:dyDescent="0.2">
      <c r="A340" s="29"/>
      <c r="B340" s="101"/>
      <c r="C340" s="41"/>
      <c r="D340" s="118"/>
      <c r="E340" s="108"/>
      <c r="F340" s="149"/>
      <c r="G340" s="35"/>
    </row>
    <row r="341" spans="1:13" x14ac:dyDescent="0.2">
      <c r="A341" s="29"/>
      <c r="B341" s="101"/>
      <c r="C341" s="41"/>
      <c r="D341" s="144"/>
      <c r="E341" s="108"/>
      <c r="F341" s="149"/>
      <c r="G341" s="35"/>
    </row>
    <row r="342" spans="1:13" ht="13.5" thickBot="1" x14ac:dyDescent="0.25">
      <c r="A342" s="45"/>
      <c r="B342" s="132"/>
      <c r="C342" s="115"/>
      <c r="D342" s="115"/>
      <c r="E342" s="132"/>
      <c r="F342" s="49" t="s">
        <v>15</v>
      </c>
      <c r="G342" s="50">
        <f>SUM(G308:G341)</f>
        <v>17500</v>
      </c>
    </row>
    <row r="343" spans="1:13" ht="13.5" thickTop="1" x14ac:dyDescent="0.2">
      <c r="A343" s="1149" t="s">
        <v>1246</v>
      </c>
      <c r="B343" s="1150"/>
      <c r="C343" s="1150"/>
      <c r="D343" s="1150"/>
      <c r="E343" s="1150"/>
      <c r="F343" s="1150"/>
      <c r="G343" s="1151"/>
    </row>
    <row r="344" spans="1:13" ht="13.5" thickBot="1" x14ac:dyDescent="0.25">
      <c r="A344" s="423"/>
      <c r="B344" s="317"/>
      <c r="C344" s="1285" t="s">
        <v>8</v>
      </c>
      <c r="D344" s="1332"/>
      <c r="E344" s="1332"/>
      <c r="F344" s="1332"/>
      <c r="G344" s="1333"/>
    </row>
    <row r="345" spans="1:13" ht="13.5" thickTop="1" x14ac:dyDescent="0.2">
      <c r="A345" s="1130"/>
      <c r="B345" s="1131"/>
      <c r="C345" s="1131"/>
      <c r="D345" s="57" t="s">
        <v>11</v>
      </c>
      <c r="E345" s="1132" t="s">
        <v>12</v>
      </c>
      <c r="F345" s="1132"/>
      <c r="G345" s="1133"/>
    </row>
    <row r="346" spans="1:13" x14ac:dyDescent="0.2">
      <c r="A346" s="1134" t="s">
        <v>17</v>
      </c>
      <c r="B346" s="1135"/>
      <c r="C346" s="1135"/>
      <c r="D346" s="39"/>
      <c r="E346" s="1136"/>
      <c r="F346" s="1137"/>
      <c r="G346" s="1138"/>
    </row>
    <row r="347" spans="1:13" x14ac:dyDescent="0.2">
      <c r="A347" s="1134" t="s">
        <v>38</v>
      </c>
      <c r="B347" s="1135"/>
      <c r="C347" s="1135"/>
      <c r="D347" s="58" t="s">
        <v>437</v>
      </c>
      <c r="E347" s="1139" t="s">
        <v>142</v>
      </c>
      <c r="F347" s="1139"/>
      <c r="G347" s="1140"/>
    </row>
    <row r="348" spans="1:13" ht="13.5" thickBot="1" x14ac:dyDescent="0.25">
      <c r="A348" s="1141" t="s">
        <v>39</v>
      </c>
      <c r="B348" s="1142"/>
      <c r="C348" s="1142"/>
      <c r="D348" s="59" t="s">
        <v>438</v>
      </c>
      <c r="E348" s="1143" t="s">
        <v>0</v>
      </c>
      <c r="F348" s="1143"/>
      <c r="G348" s="1144"/>
    </row>
    <row r="349" spans="1:13" ht="16.5" x14ac:dyDescent="0.25">
      <c r="A349" s="1152" t="s">
        <v>29</v>
      </c>
      <c r="B349" s="1153"/>
      <c r="C349" s="1153"/>
      <c r="D349" s="1153"/>
      <c r="E349" s="1153"/>
      <c r="F349" s="1153"/>
      <c r="G349" s="1154"/>
    </row>
    <row r="350" spans="1:13" x14ac:dyDescent="0.2">
      <c r="A350" s="1155" t="s">
        <v>48</v>
      </c>
      <c r="B350" s="1156"/>
      <c r="C350" s="1156"/>
      <c r="D350" s="1156"/>
      <c r="E350" s="1156"/>
      <c r="F350" s="1156"/>
      <c r="G350" s="1157"/>
    </row>
    <row r="351" spans="1:13" x14ac:dyDescent="0.2">
      <c r="A351" s="1158" t="s">
        <v>49</v>
      </c>
      <c r="B351" s="1159"/>
      <c r="C351" s="1159"/>
      <c r="D351" s="1159"/>
      <c r="E351" s="1159"/>
      <c r="F351" s="1159"/>
      <c r="G351" s="1160"/>
      <c r="M351" s="2">
        <v>3</v>
      </c>
    </row>
    <row r="352" spans="1:13" x14ac:dyDescent="0.2">
      <c r="A352" s="6"/>
      <c r="B352" s="99"/>
      <c r="C352" s="8"/>
      <c r="D352" s="9"/>
      <c r="E352" s="99"/>
      <c r="F352" s="10"/>
      <c r="G352" s="11" t="s">
        <v>20</v>
      </c>
    </row>
    <row r="353" spans="1:13" x14ac:dyDescent="0.2">
      <c r="A353" s="12" t="s">
        <v>41</v>
      </c>
      <c r="B353" s="13"/>
      <c r="C353" s="14" t="s">
        <v>18</v>
      </c>
      <c r="D353" s="13"/>
      <c r="E353" s="343" t="s">
        <v>1383</v>
      </c>
      <c r="F353" s="98"/>
      <c r="G353" s="344" t="s">
        <v>1360</v>
      </c>
      <c r="M353" s="411" t="s">
        <v>152</v>
      </c>
    </row>
    <row r="354" spans="1:13" x14ac:dyDescent="0.2">
      <c r="A354" s="17" t="s">
        <v>8</v>
      </c>
      <c r="B354" s="100"/>
      <c r="C354" s="19"/>
      <c r="D354" s="4"/>
      <c r="E354" s="1145"/>
      <c r="F354" s="1146"/>
      <c r="G354" s="20"/>
    </row>
    <row r="355" spans="1:13" x14ac:dyDescent="0.2">
      <c r="A355" s="21" t="s">
        <v>37</v>
      </c>
      <c r="B355" s="22"/>
      <c r="C355" s="22"/>
      <c r="D355" s="22"/>
      <c r="E355" s="23" t="s">
        <v>46</v>
      </c>
      <c r="F355" s="24"/>
      <c r="G355" s="20" t="s">
        <v>50</v>
      </c>
    </row>
    <row r="356" spans="1:13" x14ac:dyDescent="0.2">
      <c r="A356" s="6"/>
      <c r="B356" s="99"/>
      <c r="C356" s="8"/>
      <c r="D356" s="8"/>
      <c r="E356" s="1147"/>
      <c r="F356" s="1148"/>
      <c r="G356" s="25"/>
      <c r="L356" s="411" t="s">
        <v>4082</v>
      </c>
    </row>
    <row r="357" spans="1:13" ht="26.25" thickBot="1" x14ac:dyDescent="0.25">
      <c r="A357" s="210" t="s">
        <v>47</v>
      </c>
      <c r="B357" s="28" t="s">
        <v>23</v>
      </c>
      <c r="C357" s="28" t="s">
        <v>34</v>
      </c>
      <c r="D357" s="110" t="s">
        <v>53</v>
      </c>
      <c r="E357" s="114" t="s">
        <v>54</v>
      </c>
      <c r="F357" s="111" t="s">
        <v>55</v>
      </c>
      <c r="G357" s="112" t="s">
        <v>35</v>
      </c>
    </row>
    <row r="358" spans="1:13" ht="13.5" thickTop="1" x14ac:dyDescent="0.2">
      <c r="A358" s="345">
        <v>1</v>
      </c>
      <c r="B358" s="101"/>
      <c r="C358" s="352" t="s">
        <v>300</v>
      </c>
      <c r="D358" s="357" t="s">
        <v>1377</v>
      </c>
      <c r="E358" s="158">
        <v>35</v>
      </c>
      <c r="F358" s="128">
        <v>200</v>
      </c>
      <c r="G358" s="35">
        <f>F358*E358</f>
        <v>7000</v>
      </c>
      <c r="M358" s="411"/>
    </row>
    <row r="359" spans="1:13" x14ac:dyDescent="0.2">
      <c r="A359" s="29"/>
      <c r="B359" s="101"/>
      <c r="C359" s="41"/>
      <c r="D359" s="351" t="s">
        <v>545</v>
      </c>
      <c r="E359" s="158"/>
      <c r="F359" s="128"/>
      <c r="G359" s="35"/>
    </row>
    <row r="360" spans="1:13" x14ac:dyDescent="0.2">
      <c r="A360" s="29">
        <v>2</v>
      </c>
      <c r="B360" s="101"/>
      <c r="C360" s="352" t="s">
        <v>300</v>
      </c>
      <c r="D360" s="351" t="s">
        <v>739</v>
      </c>
      <c r="E360" s="207">
        <v>35</v>
      </c>
      <c r="F360" s="149">
        <v>450</v>
      </c>
      <c r="G360" s="353">
        <f>F360*E360</f>
        <v>15750</v>
      </c>
    </row>
    <row r="361" spans="1:13" x14ac:dyDescent="0.2">
      <c r="A361" s="29"/>
      <c r="B361" s="101"/>
      <c r="C361" s="41"/>
      <c r="D361" s="351" t="s">
        <v>358</v>
      </c>
      <c r="E361" s="108"/>
      <c r="F361" s="128"/>
      <c r="G361" s="35"/>
    </row>
    <row r="362" spans="1:13" x14ac:dyDescent="0.2">
      <c r="A362" s="29"/>
      <c r="B362" s="105"/>
      <c r="C362" s="41"/>
      <c r="D362" s="357"/>
      <c r="E362" s="102"/>
      <c r="F362" s="128"/>
      <c r="G362" s="35"/>
      <c r="J362" s="411"/>
    </row>
    <row r="363" spans="1:13" x14ac:dyDescent="0.2">
      <c r="A363" s="29"/>
      <c r="B363" s="105"/>
      <c r="C363" s="41"/>
      <c r="D363" s="357" t="s">
        <v>8</v>
      </c>
      <c r="E363" s="102"/>
      <c r="F363" s="128"/>
      <c r="G363" s="35"/>
    </row>
    <row r="364" spans="1:13" x14ac:dyDescent="0.2">
      <c r="A364" s="29"/>
      <c r="B364" s="151"/>
      <c r="C364" s="119"/>
      <c r="D364" s="357"/>
      <c r="E364" s="108"/>
      <c r="F364" s="150"/>
      <c r="G364" s="35"/>
    </row>
    <row r="365" spans="1:13" x14ac:dyDescent="0.2">
      <c r="A365" s="29"/>
      <c r="B365" s="151"/>
      <c r="C365" s="119"/>
      <c r="D365" s="144"/>
      <c r="E365" s="108"/>
      <c r="F365" s="150"/>
      <c r="G365" s="35"/>
    </row>
    <row r="366" spans="1:13" x14ac:dyDescent="0.2">
      <c r="A366" s="29"/>
      <c r="B366" s="151"/>
      <c r="C366" s="119"/>
      <c r="D366" s="144"/>
      <c r="E366" s="108"/>
      <c r="F366" s="150"/>
      <c r="G366" s="35"/>
    </row>
    <row r="367" spans="1:13" x14ac:dyDescent="0.2">
      <c r="A367" s="29"/>
      <c r="B367" s="101"/>
      <c r="C367" s="41"/>
      <c r="D367" s="364" t="s">
        <v>151</v>
      </c>
      <c r="E367" s="155"/>
      <c r="F367" s="128"/>
      <c r="G367" s="35"/>
    </row>
    <row r="368" spans="1:13" x14ac:dyDescent="0.2">
      <c r="A368" s="29"/>
      <c r="B368" s="105"/>
      <c r="C368" s="41"/>
      <c r="D368" s="136"/>
      <c r="E368" s="108"/>
      <c r="F368" s="152"/>
      <c r="G368" s="35"/>
    </row>
    <row r="369" spans="1:9" x14ac:dyDescent="0.2">
      <c r="A369" s="29"/>
      <c r="B369" s="107"/>
      <c r="C369" s="41"/>
      <c r="D369" s="136"/>
      <c r="E369" s="153"/>
      <c r="F369" s="128"/>
      <c r="G369" s="35"/>
    </row>
    <row r="370" spans="1:9" x14ac:dyDescent="0.2">
      <c r="A370" s="29"/>
      <c r="B370" s="107"/>
      <c r="C370" s="41"/>
      <c r="D370" s="67"/>
      <c r="E370" s="153"/>
      <c r="F370" s="128"/>
      <c r="G370" s="35"/>
    </row>
    <row r="371" spans="1:9" x14ac:dyDescent="0.2">
      <c r="A371" s="29"/>
      <c r="B371" s="101"/>
      <c r="C371" s="41"/>
      <c r="D371" s="67"/>
      <c r="E371" s="108"/>
      <c r="F371" s="128"/>
      <c r="G371" s="35"/>
    </row>
    <row r="372" spans="1:9" x14ac:dyDescent="0.2">
      <c r="A372" s="29"/>
      <c r="B372" s="101"/>
      <c r="C372" s="41"/>
      <c r="D372" s="67"/>
      <c r="E372" s="153"/>
      <c r="F372" s="128"/>
      <c r="G372" s="35"/>
    </row>
    <row r="373" spans="1:9" x14ac:dyDescent="0.2">
      <c r="A373" s="29"/>
      <c r="B373" s="106"/>
      <c r="C373" s="41"/>
      <c r="D373" s="67"/>
      <c r="E373" s="104"/>
      <c r="F373" s="154"/>
      <c r="G373" s="35"/>
      <c r="I373" s="411" t="s">
        <v>151</v>
      </c>
    </row>
    <row r="374" spans="1:9" x14ac:dyDescent="0.2">
      <c r="A374" s="29"/>
      <c r="B374" s="105"/>
      <c r="C374" s="41"/>
      <c r="D374" s="130"/>
      <c r="E374" s="104"/>
      <c r="F374" s="154"/>
      <c r="G374" s="35"/>
    </row>
    <row r="375" spans="1:9" x14ac:dyDescent="0.2">
      <c r="A375" s="29"/>
      <c r="B375" s="105"/>
      <c r="C375" s="41"/>
      <c r="D375" s="67"/>
      <c r="E375" s="104"/>
      <c r="F375" s="154"/>
      <c r="G375" s="35"/>
    </row>
    <row r="376" spans="1:9" x14ac:dyDescent="0.2">
      <c r="A376" s="29"/>
      <c r="B376" s="101"/>
      <c r="C376" s="41"/>
      <c r="D376" s="67"/>
      <c r="E376" s="104"/>
      <c r="F376" s="154"/>
      <c r="G376" s="35"/>
    </row>
    <row r="377" spans="1:9" x14ac:dyDescent="0.2">
      <c r="A377" s="29"/>
      <c r="B377" s="101"/>
      <c r="C377" s="41"/>
      <c r="D377" s="357" t="s">
        <v>8</v>
      </c>
      <c r="E377" s="104"/>
      <c r="F377" s="154"/>
      <c r="G377" s="35"/>
    </row>
    <row r="378" spans="1:9" x14ac:dyDescent="0.2">
      <c r="A378" s="29"/>
      <c r="B378" s="101"/>
      <c r="C378" s="41"/>
      <c r="D378" s="136"/>
      <c r="E378" s="104"/>
      <c r="F378" s="154"/>
      <c r="G378" s="35"/>
    </row>
    <row r="379" spans="1:9" x14ac:dyDescent="0.2">
      <c r="A379" s="29"/>
      <c r="B379" s="101"/>
      <c r="C379" s="41"/>
      <c r="D379" s="136"/>
      <c r="E379" s="104"/>
      <c r="F379" s="154"/>
      <c r="G379" s="35"/>
    </row>
    <row r="380" spans="1:9" x14ac:dyDescent="0.2">
      <c r="A380" s="29"/>
      <c r="B380" s="101"/>
      <c r="C380" s="41"/>
      <c r="D380" s="136"/>
      <c r="E380" s="104"/>
      <c r="F380" s="154"/>
      <c r="G380" s="35"/>
    </row>
    <row r="381" spans="1:9" x14ac:dyDescent="0.2">
      <c r="A381" s="29"/>
      <c r="B381" s="101"/>
      <c r="C381" s="41"/>
      <c r="D381" s="136"/>
      <c r="E381" s="104"/>
      <c r="F381" s="154"/>
      <c r="G381" s="35"/>
    </row>
    <row r="382" spans="1:9" x14ac:dyDescent="0.2">
      <c r="A382" s="29"/>
      <c r="B382" s="101"/>
      <c r="C382" s="41"/>
      <c r="D382" s="136"/>
      <c r="E382" s="104"/>
      <c r="F382" s="154"/>
      <c r="G382" s="35"/>
    </row>
    <row r="383" spans="1:9" x14ac:dyDescent="0.2">
      <c r="A383" s="29"/>
      <c r="B383" s="101"/>
      <c r="C383" s="41"/>
      <c r="D383" s="62"/>
      <c r="E383" s="104"/>
      <c r="F383" s="154"/>
      <c r="G383" s="35"/>
    </row>
    <row r="384" spans="1:9" x14ac:dyDescent="0.2">
      <c r="A384" s="29"/>
      <c r="B384" s="101"/>
      <c r="C384" s="41"/>
      <c r="D384" s="365" t="s">
        <v>8</v>
      </c>
      <c r="E384" s="104"/>
      <c r="F384" s="154"/>
      <c r="G384" s="35"/>
    </row>
    <row r="385" spans="1:7" x14ac:dyDescent="0.2">
      <c r="A385" s="29"/>
      <c r="B385" s="101"/>
      <c r="C385" s="41"/>
      <c r="D385" s="159"/>
      <c r="E385" s="104"/>
      <c r="F385" s="154"/>
      <c r="G385" s="35"/>
    </row>
    <row r="386" spans="1:7" x14ac:dyDescent="0.2">
      <c r="A386" s="29"/>
      <c r="B386" s="101"/>
      <c r="C386" s="41"/>
      <c r="D386" s="160"/>
      <c r="E386" s="108"/>
      <c r="F386" s="128"/>
      <c r="G386" s="35"/>
    </row>
    <row r="387" spans="1:7" x14ac:dyDescent="0.2">
      <c r="A387" s="29"/>
      <c r="B387" s="101"/>
      <c r="C387" s="41"/>
      <c r="D387" s="136"/>
      <c r="E387" s="153"/>
      <c r="F387" s="128"/>
      <c r="G387" s="35"/>
    </row>
    <row r="388" spans="1:7" x14ac:dyDescent="0.2">
      <c r="A388" s="29"/>
      <c r="B388" s="101"/>
      <c r="C388" s="41"/>
      <c r="D388" s="136"/>
      <c r="E388" s="102"/>
      <c r="F388" s="128"/>
      <c r="G388" s="35"/>
    </row>
    <row r="389" spans="1:7" x14ac:dyDescent="0.2">
      <c r="A389" s="29"/>
      <c r="B389" s="101"/>
      <c r="C389" s="31"/>
      <c r="D389" s="67"/>
      <c r="E389" s="131"/>
      <c r="F389" s="117"/>
      <c r="G389" s="35"/>
    </row>
    <row r="390" spans="1:7" x14ac:dyDescent="0.2">
      <c r="A390" s="29"/>
      <c r="B390" s="101"/>
      <c r="C390" s="41"/>
      <c r="D390" s="118"/>
      <c r="E390" s="108"/>
      <c r="F390" s="149"/>
      <c r="G390" s="35"/>
    </row>
    <row r="391" spans="1:7" x14ac:dyDescent="0.2">
      <c r="A391" s="29"/>
      <c r="B391" s="101"/>
      <c r="C391" s="41"/>
      <c r="D391" s="144"/>
      <c r="E391" s="108"/>
      <c r="F391" s="149"/>
      <c r="G391" s="35"/>
    </row>
    <row r="392" spans="1:7" ht="13.5" thickBot="1" x14ac:dyDescent="0.25">
      <c r="A392" s="45"/>
      <c r="B392" s="132"/>
      <c r="C392" s="115"/>
      <c r="D392" s="115"/>
      <c r="E392" s="132"/>
      <c r="F392" s="49" t="s">
        <v>15</v>
      </c>
      <c r="G392" s="50">
        <f>SUM(G358:G391)</f>
        <v>22750</v>
      </c>
    </row>
    <row r="393" spans="1:7" ht="13.5" thickTop="1" x14ac:dyDescent="0.2">
      <c r="A393" s="1149" t="s">
        <v>1382</v>
      </c>
      <c r="B393" s="1150"/>
      <c r="C393" s="1150"/>
      <c r="D393" s="1150"/>
      <c r="E393" s="1150"/>
      <c r="F393" s="1150"/>
      <c r="G393" s="1151"/>
    </row>
    <row r="394" spans="1:7" ht="13.5" thickBot="1" x14ac:dyDescent="0.25">
      <c r="A394" s="423"/>
      <c r="B394" s="317"/>
      <c r="C394" s="1285" t="s">
        <v>8</v>
      </c>
      <c r="D394" s="1332"/>
      <c r="E394" s="1332"/>
      <c r="F394" s="1332"/>
      <c r="G394" s="1333"/>
    </row>
    <row r="395" spans="1:7" ht="13.5" thickTop="1" x14ac:dyDescent="0.2">
      <c r="A395" s="1130"/>
      <c r="B395" s="1131"/>
      <c r="C395" s="1131"/>
      <c r="D395" s="57" t="s">
        <v>11</v>
      </c>
      <c r="E395" s="1132" t="s">
        <v>12</v>
      </c>
      <c r="F395" s="1132"/>
      <c r="G395" s="1133"/>
    </row>
    <row r="396" spans="1:7" x14ac:dyDescent="0.2">
      <c r="A396" s="1134" t="s">
        <v>17</v>
      </c>
      <c r="B396" s="1135"/>
      <c r="C396" s="1135"/>
      <c r="D396" s="39"/>
      <c r="E396" s="1136"/>
      <c r="F396" s="1137"/>
      <c r="G396" s="1138"/>
    </row>
    <row r="397" spans="1:7" x14ac:dyDescent="0.2">
      <c r="A397" s="1134" t="s">
        <v>38</v>
      </c>
      <c r="B397" s="1135"/>
      <c r="C397" s="1135"/>
      <c r="D397" s="58" t="s">
        <v>437</v>
      </c>
      <c r="E397" s="1139" t="s">
        <v>142</v>
      </c>
      <c r="F397" s="1139"/>
      <c r="G397" s="1140"/>
    </row>
    <row r="398" spans="1:7" ht="13.5" thickBot="1" x14ac:dyDescent="0.25">
      <c r="A398" s="1141" t="s">
        <v>39</v>
      </c>
      <c r="B398" s="1142"/>
      <c r="C398" s="1142"/>
      <c r="D398" s="59" t="s">
        <v>438</v>
      </c>
      <c r="E398" s="1143" t="s">
        <v>0</v>
      </c>
      <c r="F398" s="1143"/>
      <c r="G398" s="1144"/>
    </row>
    <row r="399" spans="1:7" ht="16.5" x14ac:dyDescent="0.25">
      <c r="A399" s="1152" t="s">
        <v>29</v>
      </c>
      <c r="B399" s="1153"/>
      <c r="C399" s="1153"/>
      <c r="D399" s="1153"/>
      <c r="E399" s="1153"/>
      <c r="F399" s="1153"/>
      <c r="G399" s="1154"/>
    </row>
    <row r="400" spans="1:7" x14ac:dyDescent="0.2">
      <c r="A400" s="1155" t="s">
        <v>48</v>
      </c>
      <c r="B400" s="1156"/>
      <c r="C400" s="1156"/>
      <c r="D400" s="1156"/>
      <c r="E400" s="1156"/>
      <c r="F400" s="1156"/>
      <c r="G400" s="1157"/>
    </row>
    <row r="401" spans="1:11" x14ac:dyDescent="0.2">
      <c r="A401" s="1158" t="s">
        <v>49</v>
      </c>
      <c r="B401" s="1159"/>
      <c r="C401" s="1159"/>
      <c r="D401" s="1159"/>
      <c r="E401" s="1159"/>
      <c r="F401" s="1159"/>
      <c r="G401" s="1160"/>
    </row>
    <row r="402" spans="1:11" x14ac:dyDescent="0.2">
      <c r="A402" s="6"/>
      <c r="B402" s="99"/>
      <c r="C402" s="8"/>
      <c r="D402" s="9"/>
      <c r="E402" s="99"/>
      <c r="F402" s="10"/>
      <c r="G402" s="11" t="s">
        <v>20</v>
      </c>
    </row>
    <row r="403" spans="1:11" x14ac:dyDescent="0.2">
      <c r="A403" s="12" t="s">
        <v>41</v>
      </c>
      <c r="B403" s="13"/>
      <c r="C403" s="14" t="s">
        <v>18</v>
      </c>
      <c r="D403" s="13"/>
      <c r="E403" s="343" t="s">
        <v>1449</v>
      </c>
      <c r="F403" s="98"/>
      <c r="G403" s="344" t="s">
        <v>1393</v>
      </c>
    </row>
    <row r="404" spans="1:11" x14ac:dyDescent="0.2">
      <c r="A404" s="17" t="s">
        <v>8</v>
      </c>
      <c r="B404" s="100"/>
      <c r="C404" s="19"/>
      <c r="D404" s="4"/>
      <c r="E404" s="1145"/>
      <c r="F404" s="1146"/>
      <c r="G404" s="20"/>
    </row>
    <row r="405" spans="1:11" x14ac:dyDescent="0.2">
      <c r="A405" s="21" t="s">
        <v>37</v>
      </c>
      <c r="B405" s="22"/>
      <c r="C405" s="22"/>
      <c r="D405" s="22"/>
      <c r="E405" s="23" t="s">
        <v>46</v>
      </c>
      <c r="F405" s="24"/>
      <c r="G405" s="20" t="s">
        <v>50</v>
      </c>
    </row>
    <row r="406" spans="1:11" x14ac:dyDescent="0.2">
      <c r="A406" s="6"/>
      <c r="B406" s="99"/>
      <c r="C406" s="8"/>
      <c r="D406" s="8"/>
      <c r="E406" s="1147"/>
      <c r="F406" s="1148"/>
      <c r="G406" s="25"/>
    </row>
    <row r="407" spans="1:11" ht="26.25" thickBot="1" x14ac:dyDescent="0.25">
      <c r="A407" s="210" t="s">
        <v>47</v>
      </c>
      <c r="B407" s="28" t="s">
        <v>23</v>
      </c>
      <c r="C407" s="28" t="s">
        <v>34</v>
      </c>
      <c r="D407" s="110" t="s">
        <v>53</v>
      </c>
      <c r="E407" s="114" t="s">
        <v>54</v>
      </c>
      <c r="F407" s="111" t="s">
        <v>55</v>
      </c>
      <c r="G407" s="112" t="s">
        <v>35</v>
      </c>
    </row>
    <row r="408" spans="1:11" ht="13.5" thickTop="1" x14ac:dyDescent="0.2">
      <c r="A408" s="345">
        <v>1</v>
      </c>
      <c r="B408" s="101"/>
      <c r="C408" s="352" t="s">
        <v>246</v>
      </c>
      <c r="D408" s="357" t="s">
        <v>1396</v>
      </c>
      <c r="E408" s="158">
        <v>30</v>
      </c>
      <c r="F408" s="128">
        <v>3950</v>
      </c>
      <c r="G408" s="35">
        <f>F408*E408</f>
        <v>118500</v>
      </c>
      <c r="I408" s="158">
        <v>30</v>
      </c>
      <c r="J408" s="128">
        <v>3950</v>
      </c>
      <c r="K408" s="35">
        <f>J408*I408</f>
        <v>118500</v>
      </c>
    </row>
    <row r="409" spans="1:11" x14ac:dyDescent="0.2">
      <c r="A409" s="29">
        <v>2</v>
      </c>
      <c r="B409" s="101"/>
      <c r="C409" s="352" t="s">
        <v>178</v>
      </c>
      <c r="D409" s="351" t="s">
        <v>1397</v>
      </c>
      <c r="E409" s="158">
        <v>25</v>
      </c>
      <c r="F409" s="128">
        <v>3480</v>
      </c>
      <c r="G409" s="35">
        <f t="shared" ref="G409:G422" si="0">F409*E409</f>
        <v>87000</v>
      </c>
      <c r="I409" s="158">
        <v>25</v>
      </c>
      <c r="J409" s="128">
        <v>3480</v>
      </c>
      <c r="K409" s="35">
        <f t="shared" ref="K409:K410" si="1">J409*I409</f>
        <v>87000</v>
      </c>
    </row>
    <row r="410" spans="1:11" x14ac:dyDescent="0.2">
      <c r="A410" s="29">
        <v>3</v>
      </c>
      <c r="B410" s="101"/>
      <c r="C410" s="352" t="s">
        <v>246</v>
      </c>
      <c r="D410" s="351" t="s">
        <v>1399</v>
      </c>
      <c r="E410" s="207">
        <v>20</v>
      </c>
      <c r="F410" s="149">
        <v>1795</v>
      </c>
      <c r="G410" s="35">
        <f t="shared" si="0"/>
        <v>35900</v>
      </c>
      <c r="I410" s="207">
        <v>20</v>
      </c>
      <c r="J410" s="149">
        <v>1795</v>
      </c>
      <c r="K410" s="35">
        <f t="shared" si="1"/>
        <v>35900</v>
      </c>
    </row>
    <row r="411" spans="1:11" x14ac:dyDescent="0.2">
      <c r="A411" s="29"/>
      <c r="B411" s="101"/>
      <c r="C411" s="352"/>
      <c r="D411" s="351" t="s">
        <v>1398</v>
      </c>
      <c r="E411" s="554" t="s">
        <v>8</v>
      </c>
      <c r="F411" s="149"/>
      <c r="G411" s="353" t="s">
        <v>8</v>
      </c>
      <c r="I411" s="554" t="s">
        <v>8</v>
      </c>
      <c r="J411" s="149"/>
      <c r="K411" s="353" t="s">
        <v>8</v>
      </c>
    </row>
    <row r="412" spans="1:11" x14ac:dyDescent="0.2">
      <c r="A412" s="29">
        <v>4</v>
      </c>
      <c r="B412" s="101"/>
      <c r="C412" s="352" t="s">
        <v>246</v>
      </c>
      <c r="D412" s="351" t="s">
        <v>1400</v>
      </c>
      <c r="E412" s="388">
        <v>40</v>
      </c>
      <c r="F412" s="128">
        <v>11695</v>
      </c>
      <c r="G412" s="35">
        <f t="shared" si="0"/>
        <v>467800</v>
      </c>
      <c r="I412" s="388">
        <v>40</v>
      </c>
      <c r="J412" s="128">
        <v>11695</v>
      </c>
      <c r="K412" s="35">
        <f t="shared" ref="K412:K413" si="2">J412*I412</f>
        <v>467800</v>
      </c>
    </row>
    <row r="413" spans="1:11" x14ac:dyDescent="0.2">
      <c r="A413" s="29">
        <v>5</v>
      </c>
      <c r="B413" s="105"/>
      <c r="C413" s="352" t="s">
        <v>178</v>
      </c>
      <c r="D413" s="357" t="s">
        <v>1401</v>
      </c>
      <c r="E413" s="390">
        <v>75</v>
      </c>
      <c r="F413" s="128">
        <v>1905</v>
      </c>
      <c r="G413" s="35">
        <f t="shared" si="0"/>
        <v>142875</v>
      </c>
      <c r="I413" s="390">
        <v>75</v>
      </c>
      <c r="J413" s="128">
        <v>1905</v>
      </c>
      <c r="K413" s="35">
        <f t="shared" si="2"/>
        <v>142875</v>
      </c>
    </row>
    <row r="414" spans="1:11" x14ac:dyDescent="0.2">
      <c r="A414" s="29"/>
      <c r="B414" s="105"/>
      <c r="C414" s="41"/>
      <c r="D414" s="357" t="s">
        <v>1402</v>
      </c>
      <c r="E414" s="102"/>
      <c r="F414" s="128"/>
      <c r="G414" s="353" t="s">
        <v>8</v>
      </c>
      <c r="I414" s="102"/>
      <c r="J414" s="128"/>
      <c r="K414" s="353" t="s">
        <v>8</v>
      </c>
    </row>
    <row r="415" spans="1:11" x14ac:dyDescent="0.2">
      <c r="A415" s="29">
        <v>6</v>
      </c>
      <c r="B415" s="151"/>
      <c r="C415" s="366" t="s">
        <v>178</v>
      </c>
      <c r="D415" s="357" t="s">
        <v>1404</v>
      </c>
      <c r="E415" s="108">
        <v>150</v>
      </c>
      <c r="F415" s="150">
        <v>1195</v>
      </c>
      <c r="G415" s="35">
        <f t="shared" si="0"/>
        <v>179250</v>
      </c>
      <c r="I415" s="108">
        <v>150</v>
      </c>
      <c r="J415" s="150">
        <v>1195</v>
      </c>
      <c r="K415" s="35">
        <f t="shared" ref="K415" si="3">J415*I415</f>
        <v>179250</v>
      </c>
    </row>
    <row r="416" spans="1:11" x14ac:dyDescent="0.2">
      <c r="A416" s="29"/>
      <c r="B416" s="151"/>
      <c r="C416" s="119"/>
      <c r="D416" s="364" t="s">
        <v>1403</v>
      </c>
      <c r="E416" s="108"/>
      <c r="F416" s="150"/>
      <c r="G416" s="353" t="s">
        <v>8</v>
      </c>
      <c r="I416" s="108"/>
      <c r="J416" s="150"/>
      <c r="K416" s="353" t="s">
        <v>8</v>
      </c>
    </row>
    <row r="417" spans="1:11" x14ac:dyDescent="0.2">
      <c r="A417" s="29">
        <v>7</v>
      </c>
      <c r="B417" s="151"/>
      <c r="C417" s="366" t="s">
        <v>246</v>
      </c>
      <c r="D417" s="364" t="s">
        <v>1407</v>
      </c>
      <c r="E417" s="108">
        <v>20</v>
      </c>
      <c r="F417" s="150">
        <v>680</v>
      </c>
      <c r="G417" s="35">
        <f t="shared" si="0"/>
        <v>13600</v>
      </c>
      <c r="I417" s="108">
        <v>20</v>
      </c>
      <c r="J417" s="150">
        <v>680</v>
      </c>
      <c r="K417" s="35">
        <f t="shared" ref="K417" si="4">J417*I417</f>
        <v>13600</v>
      </c>
    </row>
    <row r="418" spans="1:11" x14ac:dyDescent="0.2">
      <c r="A418" s="29"/>
      <c r="B418" s="101"/>
      <c r="C418" s="41"/>
      <c r="D418" s="364" t="s">
        <v>1406</v>
      </c>
      <c r="E418" s="155"/>
      <c r="F418" s="128"/>
      <c r="G418" s="353" t="s">
        <v>8</v>
      </c>
      <c r="I418" s="155"/>
      <c r="J418" s="128"/>
      <c r="K418" s="353" t="s">
        <v>8</v>
      </c>
    </row>
    <row r="419" spans="1:11" x14ac:dyDescent="0.2">
      <c r="A419" s="29">
        <v>8</v>
      </c>
      <c r="B419" s="107"/>
      <c r="C419" s="352" t="s">
        <v>246</v>
      </c>
      <c r="D419" s="364" t="s">
        <v>1405</v>
      </c>
      <c r="E419" s="153">
        <v>10</v>
      </c>
      <c r="F419" s="128">
        <v>430</v>
      </c>
      <c r="G419" s="35">
        <f t="shared" si="0"/>
        <v>4300</v>
      </c>
      <c r="I419" s="153">
        <v>10</v>
      </c>
      <c r="J419" s="128">
        <v>430</v>
      </c>
      <c r="K419" s="35">
        <f t="shared" ref="K419:K422" si="5">J419*I419</f>
        <v>4300</v>
      </c>
    </row>
    <row r="420" spans="1:11" x14ac:dyDescent="0.2">
      <c r="A420" s="29">
        <v>9</v>
      </c>
      <c r="B420" s="107"/>
      <c r="C420" s="352" t="s">
        <v>246</v>
      </c>
      <c r="D420" s="365" t="s">
        <v>1408</v>
      </c>
      <c r="E420" s="153">
        <v>75</v>
      </c>
      <c r="F420" s="128">
        <v>1795</v>
      </c>
      <c r="G420" s="35">
        <f t="shared" si="0"/>
        <v>134625</v>
      </c>
      <c r="I420" s="153">
        <v>75</v>
      </c>
      <c r="J420" s="128">
        <v>1795</v>
      </c>
      <c r="K420" s="35">
        <f t="shared" si="5"/>
        <v>134625</v>
      </c>
    </row>
    <row r="421" spans="1:11" x14ac:dyDescent="0.2">
      <c r="A421" s="29">
        <v>10</v>
      </c>
      <c r="B421" s="101"/>
      <c r="C421" s="352" t="s">
        <v>430</v>
      </c>
      <c r="D421" s="365" t="s">
        <v>1409</v>
      </c>
      <c r="E421" s="108">
        <v>150</v>
      </c>
      <c r="F421" s="128">
        <v>745</v>
      </c>
      <c r="G421" s="35">
        <f t="shared" si="0"/>
        <v>111750</v>
      </c>
      <c r="I421" s="108">
        <v>150</v>
      </c>
      <c r="J421" s="128">
        <v>745</v>
      </c>
      <c r="K421" s="35">
        <f t="shared" si="5"/>
        <v>111750</v>
      </c>
    </row>
    <row r="422" spans="1:11" x14ac:dyDescent="0.2">
      <c r="A422" s="29">
        <v>11</v>
      </c>
      <c r="B422" s="101"/>
      <c r="C422" s="352" t="s">
        <v>430</v>
      </c>
      <c r="D422" s="365" t="s">
        <v>1411</v>
      </c>
      <c r="E422" s="153">
        <v>150</v>
      </c>
      <c r="F422" s="128">
        <v>895</v>
      </c>
      <c r="G422" s="35">
        <f t="shared" si="0"/>
        <v>134250</v>
      </c>
      <c r="I422" s="153">
        <v>150</v>
      </c>
      <c r="J422" s="128">
        <v>895</v>
      </c>
      <c r="K422" s="35">
        <f t="shared" si="5"/>
        <v>134250</v>
      </c>
    </row>
    <row r="423" spans="1:11" x14ac:dyDescent="0.2">
      <c r="A423" s="29"/>
      <c r="B423" s="106"/>
      <c r="C423" s="41"/>
      <c r="D423" s="67" t="s">
        <v>1410</v>
      </c>
      <c r="E423" s="104"/>
      <c r="F423" s="154"/>
      <c r="G423" s="353" t="s">
        <v>8</v>
      </c>
    </row>
    <row r="424" spans="1:11" x14ac:dyDescent="0.2">
      <c r="A424" s="29"/>
      <c r="B424" s="105"/>
      <c r="C424" s="41"/>
      <c r="D424" s="130"/>
      <c r="E424" s="104"/>
      <c r="F424" s="154"/>
      <c r="G424" s="35"/>
    </row>
    <row r="425" spans="1:11" x14ac:dyDescent="0.2">
      <c r="A425" s="29"/>
      <c r="B425" s="105"/>
      <c r="C425" s="41"/>
      <c r="D425" s="67"/>
      <c r="E425" s="104"/>
      <c r="F425" s="154"/>
      <c r="G425" s="35"/>
    </row>
    <row r="426" spans="1:11" x14ac:dyDescent="0.2">
      <c r="A426" s="29"/>
      <c r="B426" s="101"/>
      <c r="C426" s="41"/>
      <c r="D426" s="67"/>
      <c r="E426" s="104"/>
      <c r="F426" s="154"/>
      <c r="G426" s="35"/>
    </row>
    <row r="427" spans="1:11" x14ac:dyDescent="0.2">
      <c r="A427" s="29"/>
      <c r="B427" s="101"/>
      <c r="C427" s="41"/>
      <c r="D427" s="357" t="s">
        <v>8</v>
      </c>
      <c r="E427" s="104"/>
      <c r="F427" s="154"/>
      <c r="G427" s="35"/>
    </row>
    <row r="428" spans="1:11" x14ac:dyDescent="0.2">
      <c r="A428" s="29"/>
      <c r="B428" s="101"/>
      <c r="C428" s="41"/>
      <c r="D428" s="136"/>
      <c r="E428" s="104"/>
      <c r="F428" s="154"/>
      <c r="G428" s="35"/>
    </row>
    <row r="429" spans="1:11" x14ac:dyDescent="0.2">
      <c r="A429" s="29"/>
      <c r="B429" s="101"/>
      <c r="C429" s="41"/>
      <c r="D429" s="136"/>
      <c r="E429" s="104"/>
      <c r="F429" s="154"/>
      <c r="G429" s="35"/>
    </row>
    <row r="430" spans="1:11" x14ac:dyDescent="0.2">
      <c r="A430" s="29"/>
      <c r="B430" s="101"/>
      <c r="C430" s="41"/>
      <c r="D430" s="136"/>
      <c r="E430" s="104"/>
      <c r="F430" s="154"/>
      <c r="G430" s="35"/>
    </row>
    <row r="431" spans="1:11" x14ac:dyDescent="0.2">
      <c r="A431" s="29"/>
      <c r="B431" s="101"/>
      <c r="C431" s="41"/>
      <c r="D431" s="136"/>
      <c r="E431" s="104"/>
      <c r="F431" s="154"/>
      <c r="G431" s="35"/>
    </row>
    <row r="432" spans="1:11" x14ac:dyDescent="0.2">
      <c r="A432" s="29"/>
      <c r="B432" s="101"/>
      <c r="C432" s="41"/>
      <c r="D432" s="136"/>
      <c r="E432" s="104"/>
      <c r="F432" s="154"/>
      <c r="G432" s="35"/>
    </row>
    <row r="433" spans="1:7" x14ac:dyDescent="0.2">
      <c r="A433" s="29"/>
      <c r="B433" s="101"/>
      <c r="C433" s="41"/>
      <c r="D433" s="62"/>
      <c r="E433" s="104"/>
      <c r="F433" s="154"/>
      <c r="G433" s="35"/>
    </row>
    <row r="434" spans="1:7" x14ac:dyDescent="0.2">
      <c r="A434" s="29"/>
      <c r="B434" s="101"/>
      <c r="C434" s="41"/>
      <c r="D434" s="365" t="s">
        <v>8</v>
      </c>
      <c r="E434" s="104"/>
      <c r="F434" s="154"/>
      <c r="G434" s="35"/>
    </row>
    <row r="435" spans="1:7" x14ac:dyDescent="0.2">
      <c r="A435" s="29"/>
      <c r="B435" s="101"/>
      <c r="C435" s="41"/>
      <c r="D435" s="159"/>
      <c r="E435" s="104"/>
      <c r="F435" s="154"/>
      <c r="G435" s="35"/>
    </row>
    <row r="436" spans="1:7" x14ac:dyDescent="0.2">
      <c r="A436" s="29"/>
      <c r="B436" s="101"/>
      <c r="C436" s="41"/>
      <c r="D436" s="160"/>
      <c r="E436" s="108"/>
      <c r="F436" s="128"/>
      <c r="G436" s="35"/>
    </row>
    <row r="437" spans="1:7" x14ac:dyDescent="0.2">
      <c r="A437" s="29"/>
      <c r="B437" s="101"/>
      <c r="C437" s="41"/>
      <c r="D437" s="136"/>
      <c r="E437" s="153"/>
      <c r="F437" s="128"/>
      <c r="G437" s="35"/>
    </row>
    <row r="438" spans="1:7" x14ac:dyDescent="0.2">
      <c r="A438" s="29"/>
      <c r="B438" s="101"/>
      <c r="C438" s="41"/>
      <c r="D438" s="136"/>
      <c r="E438" s="102"/>
      <c r="F438" s="128"/>
      <c r="G438" s="35"/>
    </row>
    <row r="439" spans="1:7" x14ac:dyDescent="0.2">
      <c r="A439" s="29"/>
      <c r="B439" s="101"/>
      <c r="C439" s="31"/>
      <c r="D439" s="67"/>
      <c r="E439" s="131"/>
      <c r="F439" s="117"/>
      <c r="G439" s="35"/>
    </row>
    <row r="440" spans="1:7" x14ac:dyDescent="0.2">
      <c r="A440" s="29"/>
      <c r="B440" s="101"/>
      <c r="C440" s="41"/>
      <c r="D440" s="118"/>
      <c r="E440" s="108"/>
      <c r="F440" s="149"/>
      <c r="G440" s="35"/>
    </row>
    <row r="441" spans="1:7" x14ac:dyDescent="0.2">
      <c r="A441" s="29"/>
      <c r="B441" s="101"/>
      <c r="C441" s="41"/>
      <c r="D441" s="144"/>
      <c r="E441" s="108"/>
      <c r="F441" s="149"/>
      <c r="G441" s="35"/>
    </row>
    <row r="442" spans="1:7" ht="13.5" thickBot="1" x14ac:dyDescent="0.25">
      <c r="A442" s="45"/>
      <c r="B442" s="132"/>
      <c r="C442" s="115"/>
      <c r="D442" s="115"/>
      <c r="E442" s="132"/>
      <c r="F442" s="49" t="s">
        <v>15</v>
      </c>
      <c r="G442" s="50">
        <f>SUM(G408:G441)</f>
        <v>1429850</v>
      </c>
    </row>
    <row r="443" spans="1:7" ht="13.5" thickTop="1" x14ac:dyDescent="0.2">
      <c r="A443" s="1149" t="s">
        <v>1412</v>
      </c>
      <c r="B443" s="1150"/>
      <c r="C443" s="1150"/>
      <c r="D443" s="1150"/>
      <c r="E443" s="1150"/>
      <c r="F443" s="1150"/>
      <c r="G443" s="1151"/>
    </row>
    <row r="444" spans="1:7" ht="13.5" thickBot="1" x14ac:dyDescent="0.25">
      <c r="A444" s="423"/>
      <c r="B444" s="317"/>
      <c r="C444" s="1285" t="s">
        <v>1413</v>
      </c>
      <c r="D444" s="1332"/>
      <c r="E444" s="1332"/>
      <c r="F444" s="1332"/>
      <c r="G444" s="1333"/>
    </row>
    <row r="445" spans="1:7" ht="13.5" thickTop="1" x14ac:dyDescent="0.2">
      <c r="A445" s="1130"/>
      <c r="B445" s="1131"/>
      <c r="C445" s="1131"/>
      <c r="D445" s="57" t="s">
        <v>11</v>
      </c>
      <c r="E445" s="1132" t="s">
        <v>12</v>
      </c>
      <c r="F445" s="1132"/>
      <c r="G445" s="1133"/>
    </row>
    <row r="446" spans="1:7" x14ac:dyDescent="0.2">
      <c r="A446" s="1134" t="s">
        <v>17</v>
      </c>
      <c r="B446" s="1135"/>
      <c r="C446" s="1135"/>
      <c r="D446" s="39"/>
      <c r="E446" s="1136"/>
      <c r="F446" s="1137"/>
      <c r="G446" s="1138"/>
    </row>
    <row r="447" spans="1:7" x14ac:dyDescent="0.2">
      <c r="A447" s="1134" t="s">
        <v>38</v>
      </c>
      <c r="B447" s="1135"/>
      <c r="C447" s="1135"/>
      <c r="D447" s="58" t="s">
        <v>437</v>
      </c>
      <c r="E447" s="1139" t="s">
        <v>142</v>
      </c>
      <c r="F447" s="1139"/>
      <c r="G447" s="1140"/>
    </row>
    <row r="448" spans="1:7" ht="13.5" thickBot="1" x14ac:dyDescent="0.25">
      <c r="A448" s="1141" t="s">
        <v>39</v>
      </c>
      <c r="B448" s="1142"/>
      <c r="C448" s="1142"/>
      <c r="D448" s="59" t="s">
        <v>438</v>
      </c>
      <c r="E448" s="1143" t="s">
        <v>0</v>
      </c>
      <c r="F448" s="1143"/>
      <c r="G448" s="1144"/>
    </row>
    <row r="449" spans="1:7" ht="16.5" x14ac:dyDescent="0.25">
      <c r="A449" s="1152" t="s">
        <v>29</v>
      </c>
      <c r="B449" s="1153"/>
      <c r="C449" s="1153"/>
      <c r="D449" s="1153"/>
      <c r="E449" s="1153"/>
      <c r="F449" s="1153"/>
      <c r="G449" s="1154"/>
    </row>
    <row r="450" spans="1:7" x14ac:dyDescent="0.2">
      <c r="A450" s="1155" t="s">
        <v>48</v>
      </c>
      <c r="B450" s="1156"/>
      <c r="C450" s="1156"/>
      <c r="D450" s="1156"/>
      <c r="E450" s="1156"/>
      <c r="F450" s="1156"/>
      <c r="G450" s="1157"/>
    </row>
    <row r="451" spans="1:7" x14ac:dyDescent="0.2">
      <c r="A451" s="1158" t="s">
        <v>49</v>
      </c>
      <c r="B451" s="1159"/>
      <c r="C451" s="1159"/>
      <c r="D451" s="1159"/>
      <c r="E451" s="1159"/>
      <c r="F451" s="1159"/>
      <c r="G451" s="1160"/>
    </row>
    <row r="452" spans="1:7" x14ac:dyDescent="0.2">
      <c r="A452" s="6"/>
      <c r="B452" s="99"/>
      <c r="C452" s="8"/>
      <c r="D452" s="9"/>
      <c r="E452" s="99"/>
      <c r="F452" s="10"/>
      <c r="G452" s="11" t="s">
        <v>20</v>
      </c>
    </row>
    <row r="453" spans="1:7" x14ac:dyDescent="0.2">
      <c r="A453" s="12" t="s">
        <v>41</v>
      </c>
      <c r="B453" s="13"/>
      <c r="C453" s="14" t="s">
        <v>18</v>
      </c>
      <c r="D453" s="13"/>
      <c r="E453" s="343" t="s">
        <v>3092</v>
      </c>
      <c r="F453" s="98"/>
      <c r="G453" s="344" t="s">
        <v>3069</v>
      </c>
    </row>
    <row r="454" spans="1:7" x14ac:dyDescent="0.2">
      <c r="A454" s="17" t="s">
        <v>8</v>
      </c>
      <c r="B454" s="100"/>
      <c r="C454" s="19"/>
      <c r="D454" s="4"/>
      <c r="E454" s="1145"/>
      <c r="F454" s="1146"/>
      <c r="G454" s="20"/>
    </row>
    <row r="455" spans="1:7" x14ac:dyDescent="0.2">
      <c r="A455" s="21" t="s">
        <v>37</v>
      </c>
      <c r="B455" s="22"/>
      <c r="C455" s="22"/>
      <c r="D455" s="22"/>
      <c r="E455" s="23" t="s">
        <v>46</v>
      </c>
      <c r="F455" s="24"/>
      <c r="G455" s="20" t="s">
        <v>50</v>
      </c>
    </row>
    <row r="456" spans="1:7" x14ac:dyDescent="0.2">
      <c r="A456" s="6"/>
      <c r="B456" s="99"/>
      <c r="C456" s="8"/>
      <c r="D456" s="8"/>
      <c r="E456" s="1147"/>
      <c r="F456" s="1148"/>
      <c r="G456" s="25"/>
    </row>
    <row r="457" spans="1:7" ht="26.25" thickBot="1" x14ac:dyDescent="0.25">
      <c r="A457" s="210" t="s">
        <v>47</v>
      </c>
      <c r="B457" s="28" t="s">
        <v>23</v>
      </c>
      <c r="C457" s="28" t="s">
        <v>34</v>
      </c>
      <c r="D457" s="110" t="s">
        <v>53</v>
      </c>
      <c r="E457" s="114" t="s">
        <v>54</v>
      </c>
      <c r="F457" s="111" t="s">
        <v>55</v>
      </c>
      <c r="G457" s="112" t="s">
        <v>35</v>
      </c>
    </row>
    <row r="458" spans="1:7" ht="13.5" thickTop="1" x14ac:dyDescent="0.2">
      <c r="A458" s="345">
        <v>1</v>
      </c>
      <c r="B458" s="101"/>
      <c r="C458" s="352" t="s">
        <v>2733</v>
      </c>
      <c r="D458" s="357" t="s">
        <v>2875</v>
      </c>
      <c r="E458" s="158">
        <v>19</v>
      </c>
      <c r="F458" s="128">
        <v>35</v>
      </c>
      <c r="G458" s="35">
        <f>F458*E458</f>
        <v>665</v>
      </c>
    </row>
    <row r="459" spans="1:7" x14ac:dyDescent="0.2">
      <c r="A459" s="29">
        <v>2</v>
      </c>
      <c r="B459" s="101"/>
      <c r="C459" s="352" t="s">
        <v>2733</v>
      </c>
      <c r="D459" s="351" t="s">
        <v>3039</v>
      </c>
      <c r="E459" s="158">
        <v>19</v>
      </c>
      <c r="F459" s="128">
        <v>20</v>
      </c>
      <c r="G459" s="35">
        <f>F459*E459</f>
        <v>380</v>
      </c>
    </row>
    <row r="460" spans="1:7" x14ac:dyDescent="0.2">
      <c r="A460" s="29"/>
      <c r="B460" s="101"/>
      <c r="C460" s="352"/>
      <c r="D460" s="351"/>
      <c r="E460" s="207"/>
      <c r="F460" s="149"/>
      <c r="G460" s="35"/>
    </row>
    <row r="461" spans="1:7" x14ac:dyDescent="0.2">
      <c r="A461" s="29"/>
      <c r="B461" s="101"/>
      <c r="C461" s="352"/>
      <c r="D461" s="351"/>
      <c r="E461" s="554"/>
      <c r="F461" s="149"/>
      <c r="G461" s="353"/>
    </row>
    <row r="462" spans="1:7" x14ac:dyDescent="0.2">
      <c r="A462" s="29"/>
      <c r="B462" s="101"/>
      <c r="C462" s="352"/>
      <c r="D462" s="351"/>
      <c r="E462" s="388"/>
      <c r="F462" s="128"/>
      <c r="G462" s="35"/>
    </row>
    <row r="463" spans="1:7" x14ac:dyDescent="0.2">
      <c r="A463" s="29"/>
      <c r="B463" s="105"/>
      <c r="C463" s="352"/>
      <c r="D463" s="357"/>
      <c r="E463" s="390"/>
      <c r="F463" s="128"/>
      <c r="G463" s="35"/>
    </row>
    <row r="464" spans="1:7" x14ac:dyDescent="0.2">
      <c r="A464" s="29"/>
      <c r="B464" s="105"/>
      <c r="C464" s="41"/>
      <c r="D464" s="357"/>
      <c r="E464" s="102"/>
      <c r="F464" s="128"/>
      <c r="G464" s="353"/>
    </row>
    <row r="465" spans="1:7" x14ac:dyDescent="0.2">
      <c r="A465" s="29"/>
      <c r="B465" s="151"/>
      <c r="C465" s="366"/>
      <c r="D465" s="357"/>
      <c r="E465" s="108"/>
      <c r="F465" s="150"/>
      <c r="G465" s="35"/>
    </row>
    <row r="466" spans="1:7" x14ac:dyDescent="0.2">
      <c r="A466" s="29"/>
      <c r="B466" s="151"/>
      <c r="C466" s="119"/>
      <c r="D466" s="364"/>
      <c r="E466" s="108"/>
      <c r="F466" s="150"/>
      <c r="G466" s="353"/>
    </row>
    <row r="467" spans="1:7" x14ac:dyDescent="0.2">
      <c r="A467" s="29"/>
      <c r="B467" s="151"/>
      <c r="C467" s="366"/>
      <c r="D467" s="364"/>
      <c r="E467" s="108"/>
      <c r="F467" s="150"/>
      <c r="G467" s="35"/>
    </row>
    <row r="468" spans="1:7" x14ac:dyDescent="0.2">
      <c r="A468" s="29"/>
      <c r="B468" s="101"/>
      <c r="C468" s="41"/>
      <c r="D468" s="364"/>
      <c r="E468" s="155"/>
      <c r="F468" s="128"/>
      <c r="G468" s="353"/>
    </row>
    <row r="469" spans="1:7" x14ac:dyDescent="0.2">
      <c r="A469" s="29"/>
      <c r="B469" s="107"/>
      <c r="C469" s="352"/>
      <c r="D469" s="364"/>
      <c r="E469" s="153"/>
      <c r="F469" s="128"/>
      <c r="G469" s="35"/>
    </row>
    <row r="470" spans="1:7" x14ac:dyDescent="0.2">
      <c r="A470" s="29"/>
      <c r="B470" s="107"/>
      <c r="C470" s="352"/>
      <c r="D470" s="365"/>
      <c r="E470" s="153"/>
      <c r="F470" s="128"/>
      <c r="G470" s="35"/>
    </row>
    <row r="471" spans="1:7" x14ac:dyDescent="0.2">
      <c r="A471" s="29"/>
      <c r="B471" s="101"/>
      <c r="C471" s="352"/>
      <c r="D471" s="365"/>
      <c r="E471" s="108"/>
      <c r="F471" s="128"/>
      <c r="G471" s="35"/>
    </row>
    <row r="472" spans="1:7" x14ac:dyDescent="0.2">
      <c r="A472" s="29"/>
      <c r="B472" s="101"/>
      <c r="C472" s="352"/>
      <c r="D472" s="365"/>
      <c r="E472" s="153"/>
      <c r="F472" s="128"/>
      <c r="G472" s="35"/>
    </row>
    <row r="473" spans="1:7" x14ac:dyDescent="0.2">
      <c r="A473" s="29"/>
      <c r="B473" s="106"/>
      <c r="C473" s="41"/>
      <c r="D473" s="67"/>
      <c r="E473" s="104"/>
      <c r="F473" s="154"/>
      <c r="G473" s="353"/>
    </row>
    <row r="474" spans="1:7" x14ac:dyDescent="0.2">
      <c r="A474" s="29"/>
      <c r="B474" s="105"/>
      <c r="C474" s="41"/>
      <c r="D474" s="130"/>
      <c r="E474" s="104"/>
      <c r="F474" s="154"/>
      <c r="G474" s="35"/>
    </row>
    <row r="475" spans="1:7" x14ac:dyDescent="0.2">
      <c r="A475" s="29"/>
      <c r="B475" s="105"/>
      <c r="C475" s="41"/>
      <c r="D475" s="67"/>
      <c r="E475" s="104"/>
      <c r="F475" s="154"/>
      <c r="G475" s="35"/>
    </row>
    <row r="476" spans="1:7" x14ac:dyDescent="0.2">
      <c r="A476" s="29"/>
      <c r="B476" s="101"/>
      <c r="C476" s="41"/>
      <c r="D476" s="67"/>
      <c r="E476" s="104"/>
      <c r="F476" s="154"/>
      <c r="G476" s="35"/>
    </row>
    <row r="477" spans="1:7" x14ac:dyDescent="0.2">
      <c r="A477" s="29"/>
      <c r="B477" s="101"/>
      <c r="C477" s="41"/>
      <c r="D477" s="357" t="s">
        <v>8</v>
      </c>
      <c r="E477" s="104"/>
      <c r="F477" s="154"/>
      <c r="G477" s="35"/>
    </row>
    <row r="478" spans="1:7" x14ac:dyDescent="0.2">
      <c r="A478" s="29"/>
      <c r="B478" s="101"/>
      <c r="C478" s="41"/>
      <c r="D478" s="136"/>
      <c r="E478" s="104"/>
      <c r="F478" s="154"/>
      <c r="G478" s="35"/>
    </row>
    <row r="479" spans="1:7" x14ac:dyDescent="0.2">
      <c r="A479" s="29"/>
      <c r="B479" s="101"/>
      <c r="C479" s="41"/>
      <c r="D479" s="136"/>
      <c r="E479" s="104"/>
      <c r="F479" s="154"/>
      <c r="G479" s="35"/>
    </row>
    <row r="480" spans="1:7" x14ac:dyDescent="0.2">
      <c r="A480" s="29"/>
      <c r="B480" s="101"/>
      <c r="C480" s="41"/>
      <c r="D480" s="136"/>
      <c r="E480" s="104"/>
      <c r="F480" s="154"/>
      <c r="G480" s="35"/>
    </row>
    <row r="481" spans="1:7" x14ac:dyDescent="0.2">
      <c r="A481" s="29"/>
      <c r="B481" s="101"/>
      <c r="C481" s="41"/>
      <c r="D481" s="136"/>
      <c r="E481" s="104"/>
      <c r="F481" s="154"/>
      <c r="G481" s="35"/>
    </row>
    <row r="482" spans="1:7" x14ac:dyDescent="0.2">
      <c r="A482" s="29"/>
      <c r="B482" s="101"/>
      <c r="C482" s="41"/>
      <c r="D482" s="136"/>
      <c r="E482" s="104"/>
      <c r="F482" s="154"/>
      <c r="G482" s="35"/>
    </row>
    <row r="483" spans="1:7" x14ac:dyDescent="0.2">
      <c r="A483" s="29"/>
      <c r="B483" s="101"/>
      <c r="C483" s="41"/>
      <c r="D483" s="62"/>
      <c r="E483" s="104"/>
      <c r="F483" s="154"/>
      <c r="G483" s="35"/>
    </row>
    <row r="484" spans="1:7" x14ac:dyDescent="0.2">
      <c r="A484" s="29"/>
      <c r="B484" s="101"/>
      <c r="C484" s="41"/>
      <c r="D484" s="365" t="s">
        <v>8</v>
      </c>
      <c r="E484" s="104"/>
      <c r="F484" s="154"/>
      <c r="G484" s="35"/>
    </row>
    <row r="485" spans="1:7" x14ac:dyDescent="0.2">
      <c r="A485" s="29"/>
      <c r="B485" s="101"/>
      <c r="C485" s="41"/>
      <c r="D485" s="159"/>
      <c r="E485" s="104"/>
      <c r="F485" s="154"/>
      <c r="G485" s="35"/>
    </row>
    <row r="486" spans="1:7" x14ac:dyDescent="0.2">
      <c r="A486" s="29"/>
      <c r="B486" s="101"/>
      <c r="C486" s="41"/>
      <c r="D486" s="160"/>
      <c r="E486" s="108"/>
      <c r="F486" s="128"/>
      <c r="G486" s="35"/>
    </row>
    <row r="487" spans="1:7" x14ac:dyDescent="0.2">
      <c r="A487" s="29"/>
      <c r="B487" s="101"/>
      <c r="C487" s="41"/>
      <c r="D487" s="136"/>
      <c r="E487" s="153"/>
      <c r="F487" s="128"/>
      <c r="G487" s="35"/>
    </row>
    <row r="488" spans="1:7" x14ac:dyDescent="0.2">
      <c r="A488" s="29"/>
      <c r="B488" s="101"/>
      <c r="C488" s="41"/>
      <c r="D488" s="136"/>
      <c r="E488" s="102"/>
      <c r="F488" s="128"/>
      <c r="G488" s="35"/>
    </row>
    <row r="489" spans="1:7" x14ac:dyDescent="0.2">
      <c r="A489" s="29"/>
      <c r="B489" s="101"/>
      <c r="C489" s="31"/>
      <c r="D489" s="67"/>
      <c r="E489" s="131"/>
      <c r="F489" s="117"/>
      <c r="G489" s="35"/>
    </row>
    <row r="490" spans="1:7" x14ac:dyDescent="0.2">
      <c r="A490" s="29"/>
      <c r="B490" s="101"/>
      <c r="C490" s="41"/>
      <c r="D490" s="118"/>
      <c r="E490" s="108"/>
      <c r="F490" s="149"/>
      <c r="G490" s="35"/>
    </row>
    <row r="491" spans="1:7" x14ac:dyDescent="0.2">
      <c r="A491" s="29"/>
      <c r="B491" s="101"/>
      <c r="C491" s="41"/>
      <c r="D491" s="144"/>
      <c r="E491" s="108"/>
      <c r="F491" s="149"/>
      <c r="G491" s="35"/>
    </row>
    <row r="492" spans="1:7" ht="13.5" thickBot="1" x14ac:dyDescent="0.25">
      <c r="A492" s="45"/>
      <c r="B492" s="132"/>
      <c r="C492" s="115"/>
      <c r="D492" s="115"/>
      <c r="E492" s="132"/>
      <c r="F492" s="49" t="s">
        <v>15</v>
      </c>
      <c r="G492" s="50">
        <f>SUM(G458:G491)</f>
        <v>1045</v>
      </c>
    </row>
    <row r="493" spans="1:7" ht="13.5" thickTop="1" x14ac:dyDescent="0.2">
      <c r="A493" s="1149" t="s">
        <v>2538</v>
      </c>
      <c r="B493" s="1150"/>
      <c r="C493" s="1150"/>
      <c r="D493" s="1150"/>
      <c r="E493" s="1150"/>
      <c r="F493" s="1150"/>
      <c r="G493" s="1151"/>
    </row>
    <row r="494" spans="1:7" ht="13.5" thickBot="1" x14ac:dyDescent="0.25">
      <c r="A494" s="423"/>
      <c r="B494" s="317"/>
      <c r="C494" s="1285" t="s">
        <v>8</v>
      </c>
      <c r="D494" s="1332"/>
      <c r="E494" s="1332"/>
      <c r="F494" s="1332"/>
      <c r="G494" s="1333"/>
    </row>
    <row r="495" spans="1:7" ht="13.5" thickTop="1" x14ac:dyDescent="0.2">
      <c r="A495" s="1130"/>
      <c r="B495" s="1131"/>
      <c r="C495" s="1131"/>
      <c r="D495" s="57" t="s">
        <v>11</v>
      </c>
      <c r="E495" s="1132" t="s">
        <v>12</v>
      </c>
      <c r="F495" s="1132"/>
      <c r="G495" s="1133"/>
    </row>
    <row r="496" spans="1:7" x14ac:dyDescent="0.2">
      <c r="A496" s="1134" t="s">
        <v>17</v>
      </c>
      <c r="B496" s="1135"/>
      <c r="C496" s="1135"/>
      <c r="D496" s="39"/>
      <c r="E496" s="1136"/>
      <c r="F496" s="1137"/>
      <c r="G496" s="1138"/>
    </row>
    <row r="497" spans="1:7" x14ac:dyDescent="0.2">
      <c r="A497" s="1134" t="s">
        <v>38</v>
      </c>
      <c r="B497" s="1135"/>
      <c r="C497" s="1135"/>
      <c r="D497" s="58" t="s">
        <v>437</v>
      </c>
      <c r="E497" s="1139" t="s">
        <v>142</v>
      </c>
      <c r="F497" s="1139"/>
      <c r="G497" s="1140"/>
    </row>
    <row r="498" spans="1:7" ht="13.5" thickBot="1" x14ac:dyDescent="0.25">
      <c r="A498" s="1141" t="s">
        <v>39</v>
      </c>
      <c r="B498" s="1142"/>
      <c r="C498" s="1142"/>
      <c r="D498" s="59" t="s">
        <v>438</v>
      </c>
      <c r="E498" s="1143" t="s">
        <v>0</v>
      </c>
      <c r="F498" s="1143"/>
      <c r="G498" s="1144"/>
    </row>
    <row r="499" spans="1:7" ht="16.5" x14ac:dyDescent="0.25">
      <c r="A499" s="1152" t="s">
        <v>29</v>
      </c>
      <c r="B499" s="1153"/>
      <c r="C499" s="1153"/>
      <c r="D499" s="1153"/>
      <c r="E499" s="1153"/>
      <c r="F499" s="1153"/>
      <c r="G499" s="1154"/>
    </row>
    <row r="500" spans="1:7" x14ac:dyDescent="0.2">
      <c r="A500" s="1155" t="s">
        <v>48</v>
      </c>
      <c r="B500" s="1156"/>
      <c r="C500" s="1156"/>
      <c r="D500" s="1156"/>
      <c r="E500" s="1156"/>
      <c r="F500" s="1156"/>
      <c r="G500" s="1157"/>
    </row>
    <row r="501" spans="1:7" x14ac:dyDescent="0.2">
      <c r="A501" s="1158" t="s">
        <v>49</v>
      </c>
      <c r="B501" s="1159"/>
      <c r="C501" s="1159"/>
      <c r="D501" s="1159"/>
      <c r="E501" s="1159"/>
      <c r="F501" s="1159"/>
      <c r="G501" s="1160"/>
    </row>
    <row r="502" spans="1:7" x14ac:dyDescent="0.2">
      <c r="A502" s="6"/>
      <c r="B502" s="99"/>
      <c r="C502" s="8"/>
      <c r="D502" s="9"/>
      <c r="E502" s="99"/>
      <c r="F502" s="10"/>
      <c r="G502" s="11" t="s">
        <v>20</v>
      </c>
    </row>
    <row r="503" spans="1:7" x14ac:dyDescent="0.2">
      <c r="A503" s="12" t="s">
        <v>41</v>
      </c>
      <c r="B503" s="13"/>
      <c r="C503" s="14" t="s">
        <v>18</v>
      </c>
      <c r="D503" s="13"/>
      <c r="E503" s="343" t="s">
        <v>3161</v>
      </c>
      <c r="F503" s="98"/>
      <c r="G503" s="344" t="s">
        <v>3160</v>
      </c>
    </row>
    <row r="504" spans="1:7" x14ac:dyDescent="0.2">
      <c r="A504" s="17" t="s">
        <v>8</v>
      </c>
      <c r="B504" s="100"/>
      <c r="C504" s="19"/>
      <c r="D504" s="4"/>
      <c r="E504" s="1145"/>
      <c r="F504" s="1146"/>
      <c r="G504" s="20"/>
    </row>
    <row r="505" spans="1:7" x14ac:dyDescent="0.2">
      <c r="A505" s="21" t="s">
        <v>37</v>
      </c>
      <c r="B505" s="22"/>
      <c r="C505" s="22"/>
      <c r="D505" s="22"/>
      <c r="E505" s="23" t="s">
        <v>46</v>
      </c>
      <c r="F505" s="24"/>
      <c r="G505" s="20" t="s">
        <v>50</v>
      </c>
    </row>
    <row r="506" spans="1:7" x14ac:dyDescent="0.2">
      <c r="A506" s="6"/>
      <c r="B506" s="99"/>
      <c r="C506" s="8"/>
      <c r="D506" s="8"/>
      <c r="E506" s="1147"/>
      <c r="F506" s="1148"/>
      <c r="G506" s="25"/>
    </row>
    <row r="507" spans="1:7" ht="26.25" thickBot="1" x14ac:dyDescent="0.25">
      <c r="A507" s="210" t="s">
        <v>47</v>
      </c>
      <c r="B507" s="28" t="s">
        <v>23</v>
      </c>
      <c r="C507" s="28" t="s">
        <v>34</v>
      </c>
      <c r="D507" s="110" t="s">
        <v>53</v>
      </c>
      <c r="E507" s="114" t="s">
        <v>54</v>
      </c>
      <c r="F507" s="111" t="s">
        <v>55</v>
      </c>
      <c r="G507" s="112" t="s">
        <v>35</v>
      </c>
    </row>
    <row r="508" spans="1:7" ht="13.5" thickTop="1" x14ac:dyDescent="0.2">
      <c r="A508" s="345" t="s">
        <v>8</v>
      </c>
      <c r="B508" s="101"/>
      <c r="C508" s="352"/>
      <c r="D508" s="357" t="s">
        <v>3111</v>
      </c>
      <c r="E508" s="158"/>
      <c r="F508" s="128"/>
      <c r="G508" s="353" t="s">
        <v>8</v>
      </c>
    </row>
    <row r="509" spans="1:7" x14ac:dyDescent="0.2">
      <c r="A509" s="345">
        <v>1</v>
      </c>
      <c r="B509" s="101"/>
      <c r="C509" s="352" t="s">
        <v>300</v>
      </c>
      <c r="D509" s="351" t="s">
        <v>3107</v>
      </c>
      <c r="E509" s="158">
        <v>30</v>
      </c>
      <c r="F509" s="128">
        <v>250</v>
      </c>
      <c r="G509" s="353">
        <f>F509*E509</f>
        <v>7500</v>
      </c>
    </row>
    <row r="510" spans="1:7" x14ac:dyDescent="0.2">
      <c r="A510" s="29"/>
      <c r="B510" s="101"/>
      <c r="C510" s="352"/>
      <c r="D510" s="351" t="s">
        <v>3108</v>
      </c>
      <c r="E510" s="207"/>
      <c r="F510" s="149"/>
      <c r="G510" s="353" t="s">
        <v>8</v>
      </c>
    </row>
    <row r="511" spans="1:7" x14ac:dyDescent="0.2">
      <c r="A511" s="29">
        <v>2</v>
      </c>
      <c r="B511" s="101"/>
      <c r="C511" s="352" t="s">
        <v>300</v>
      </c>
      <c r="D511" s="351" t="s">
        <v>3520</v>
      </c>
      <c r="E511" s="554">
        <v>30</v>
      </c>
      <c r="F511" s="149">
        <v>350</v>
      </c>
      <c r="G511" s="353">
        <f t="shared" ref="G511:G516" si="6">F511*E511</f>
        <v>10500</v>
      </c>
    </row>
    <row r="512" spans="1:7" x14ac:dyDescent="0.2">
      <c r="A512" s="29"/>
      <c r="B512" s="101"/>
      <c r="C512" s="352"/>
      <c r="D512" s="351" t="s">
        <v>3521</v>
      </c>
      <c r="E512" s="388"/>
      <c r="F512" s="128"/>
      <c r="G512" s="353" t="s">
        <v>8</v>
      </c>
    </row>
    <row r="513" spans="1:7" x14ac:dyDescent="0.2">
      <c r="A513" s="29"/>
      <c r="B513" s="105"/>
      <c r="C513" s="352"/>
      <c r="D513" s="357" t="s">
        <v>3112</v>
      </c>
      <c r="E513" s="390"/>
      <c r="F513" s="128"/>
      <c r="G513" s="353" t="s">
        <v>8</v>
      </c>
    </row>
    <row r="514" spans="1:7" x14ac:dyDescent="0.2">
      <c r="A514" s="29">
        <v>3</v>
      </c>
      <c r="B514" s="105"/>
      <c r="C514" s="352" t="s">
        <v>300</v>
      </c>
      <c r="D514" s="357" t="s">
        <v>3109</v>
      </c>
      <c r="E514" s="102">
        <v>30</v>
      </c>
      <c r="F514" s="128">
        <v>250</v>
      </c>
      <c r="G514" s="353">
        <f t="shared" si="6"/>
        <v>7500</v>
      </c>
    </row>
    <row r="515" spans="1:7" x14ac:dyDescent="0.2">
      <c r="A515" s="29"/>
      <c r="B515" s="151"/>
      <c r="C515" s="366"/>
      <c r="D515" s="357" t="s">
        <v>3108</v>
      </c>
      <c r="E515" s="108"/>
      <c r="F515" s="150"/>
      <c r="G515" s="353" t="s">
        <v>8</v>
      </c>
    </row>
    <row r="516" spans="1:7" x14ac:dyDescent="0.2">
      <c r="A516" s="29">
        <v>4</v>
      </c>
      <c r="B516" s="151"/>
      <c r="C516" s="366" t="s">
        <v>300</v>
      </c>
      <c r="D516" s="364" t="s">
        <v>3520</v>
      </c>
      <c r="E516" s="108">
        <v>30</v>
      </c>
      <c r="F516" s="150">
        <v>350</v>
      </c>
      <c r="G516" s="353">
        <f t="shared" si="6"/>
        <v>10500</v>
      </c>
    </row>
    <row r="517" spans="1:7" x14ac:dyDescent="0.2">
      <c r="A517" s="29"/>
      <c r="B517" s="151"/>
      <c r="C517" s="366"/>
      <c r="D517" s="364" t="s">
        <v>3521</v>
      </c>
      <c r="E517" s="108"/>
      <c r="F517" s="150"/>
      <c r="G517" s="35"/>
    </row>
    <row r="518" spans="1:7" x14ac:dyDescent="0.2">
      <c r="A518" s="29"/>
      <c r="B518" s="101"/>
      <c r="C518" s="41"/>
      <c r="D518" s="364"/>
      <c r="E518" s="155"/>
      <c r="F518" s="128"/>
      <c r="G518" s="353"/>
    </row>
    <row r="519" spans="1:7" x14ac:dyDescent="0.2">
      <c r="A519" s="29"/>
      <c r="B519" s="107"/>
      <c r="C519" s="352"/>
      <c r="D519" s="364"/>
      <c r="E519" s="153"/>
      <c r="F519" s="128"/>
      <c r="G519" s="35"/>
    </row>
    <row r="520" spans="1:7" x14ac:dyDescent="0.2">
      <c r="A520" s="29"/>
      <c r="B520" s="107"/>
      <c r="C520" s="352"/>
      <c r="D520" s="365"/>
      <c r="E520" s="153"/>
      <c r="F520" s="128"/>
      <c r="G520" s="35"/>
    </row>
    <row r="521" spans="1:7" x14ac:dyDescent="0.2">
      <c r="A521" s="29"/>
      <c r="B521" s="101"/>
      <c r="C521" s="352"/>
      <c r="D521" s="365"/>
      <c r="E521" s="108"/>
      <c r="F521" s="128"/>
      <c r="G521" s="35"/>
    </row>
    <row r="522" spans="1:7" x14ac:dyDescent="0.2">
      <c r="A522" s="29"/>
      <c r="B522" s="101"/>
      <c r="C522" s="352"/>
      <c r="D522" s="365"/>
      <c r="E522" s="153"/>
      <c r="F522" s="128"/>
      <c r="G522" s="35"/>
    </row>
    <row r="523" spans="1:7" x14ac:dyDescent="0.2">
      <c r="A523" s="29"/>
      <c r="B523" s="106"/>
      <c r="C523" s="41"/>
      <c r="D523" s="67"/>
      <c r="E523" s="104"/>
      <c r="F523" s="154"/>
      <c r="G523" s="353"/>
    </row>
    <row r="524" spans="1:7" x14ac:dyDescent="0.2">
      <c r="A524" s="29"/>
      <c r="B524" s="105"/>
      <c r="C524" s="41"/>
      <c r="D524" s="130"/>
      <c r="E524" s="104"/>
      <c r="F524" s="154"/>
      <c r="G524" s="35"/>
    </row>
    <row r="525" spans="1:7" x14ac:dyDescent="0.2">
      <c r="A525" s="29"/>
      <c r="B525" s="105"/>
      <c r="C525" s="41"/>
      <c r="D525" s="67"/>
      <c r="E525" s="104"/>
      <c r="F525" s="154"/>
      <c r="G525" s="35"/>
    </row>
    <row r="526" spans="1:7" x14ac:dyDescent="0.2">
      <c r="A526" s="29"/>
      <c r="B526" s="101"/>
      <c r="C526" s="41"/>
      <c r="D526" s="67"/>
      <c r="E526" s="104"/>
      <c r="F526" s="154"/>
      <c r="G526" s="35"/>
    </row>
    <row r="527" spans="1:7" x14ac:dyDescent="0.2">
      <c r="A527" s="29"/>
      <c r="B527" s="101"/>
      <c r="C527" s="41"/>
      <c r="D527" s="357" t="s">
        <v>8</v>
      </c>
      <c r="E527" s="104"/>
      <c r="F527" s="154"/>
      <c r="G527" s="35"/>
    </row>
    <row r="528" spans="1:7" x14ac:dyDescent="0.2">
      <c r="A528" s="29"/>
      <c r="B528" s="101"/>
      <c r="C528" s="41"/>
      <c r="D528" s="136"/>
      <c r="E528" s="104"/>
      <c r="F528" s="154"/>
      <c r="G528" s="35"/>
    </row>
    <row r="529" spans="1:7" x14ac:dyDescent="0.2">
      <c r="A529" s="29"/>
      <c r="B529" s="101"/>
      <c r="C529" s="41"/>
      <c r="D529" s="136"/>
      <c r="E529" s="104"/>
      <c r="F529" s="154"/>
      <c r="G529" s="35"/>
    </row>
    <row r="530" spans="1:7" x14ac:dyDescent="0.2">
      <c r="A530" s="29"/>
      <c r="B530" s="101"/>
      <c r="C530" s="41"/>
      <c r="D530" s="136"/>
      <c r="E530" s="104"/>
      <c r="F530" s="154"/>
      <c r="G530" s="35"/>
    </row>
    <row r="531" spans="1:7" x14ac:dyDescent="0.2">
      <c r="A531" s="29"/>
      <c r="B531" s="101"/>
      <c r="C531" s="41"/>
      <c r="D531" s="136"/>
      <c r="E531" s="104"/>
      <c r="F531" s="154"/>
      <c r="G531" s="35"/>
    </row>
    <row r="532" spans="1:7" x14ac:dyDescent="0.2">
      <c r="A532" s="29"/>
      <c r="B532" s="101"/>
      <c r="C532" s="41"/>
      <c r="D532" s="136"/>
      <c r="E532" s="104"/>
      <c r="F532" s="154"/>
      <c r="G532" s="35"/>
    </row>
    <row r="533" spans="1:7" x14ac:dyDescent="0.2">
      <c r="A533" s="29"/>
      <c r="B533" s="101"/>
      <c r="C533" s="41"/>
      <c r="D533" s="62"/>
      <c r="E533" s="104"/>
      <c r="F533" s="154"/>
      <c r="G533" s="35"/>
    </row>
    <row r="534" spans="1:7" x14ac:dyDescent="0.2">
      <c r="A534" s="29"/>
      <c r="B534" s="101"/>
      <c r="C534" s="41"/>
      <c r="D534" s="365" t="s">
        <v>8</v>
      </c>
      <c r="E534" s="104"/>
      <c r="F534" s="154"/>
      <c r="G534" s="35"/>
    </row>
    <row r="535" spans="1:7" x14ac:dyDescent="0.2">
      <c r="A535" s="29"/>
      <c r="B535" s="101"/>
      <c r="C535" s="41"/>
      <c r="D535" s="159"/>
      <c r="E535" s="104"/>
      <c r="F535" s="154"/>
      <c r="G535" s="35"/>
    </row>
    <row r="536" spans="1:7" x14ac:dyDescent="0.2">
      <c r="A536" s="29"/>
      <c r="B536" s="101"/>
      <c r="C536" s="41"/>
      <c r="D536" s="160"/>
      <c r="E536" s="108"/>
      <c r="F536" s="128"/>
      <c r="G536" s="35"/>
    </row>
    <row r="537" spans="1:7" x14ac:dyDescent="0.2">
      <c r="A537" s="29"/>
      <c r="B537" s="101"/>
      <c r="C537" s="41"/>
      <c r="D537" s="136"/>
      <c r="E537" s="153"/>
      <c r="F537" s="128"/>
      <c r="G537" s="35"/>
    </row>
    <row r="538" spans="1:7" x14ac:dyDescent="0.2">
      <c r="A538" s="29"/>
      <c r="B538" s="101"/>
      <c r="C538" s="41"/>
      <c r="D538" s="136"/>
      <c r="E538" s="102"/>
      <c r="F538" s="128"/>
      <c r="G538" s="35"/>
    </row>
    <row r="539" spans="1:7" x14ac:dyDescent="0.2">
      <c r="A539" s="29"/>
      <c r="B539" s="101"/>
      <c r="C539" s="31"/>
      <c r="D539" s="67"/>
      <c r="E539" s="131"/>
      <c r="F539" s="117"/>
      <c r="G539" s="35"/>
    </row>
    <row r="540" spans="1:7" x14ac:dyDescent="0.2">
      <c r="A540" s="29"/>
      <c r="B540" s="101"/>
      <c r="C540" s="41"/>
      <c r="D540" s="118"/>
      <c r="E540" s="108"/>
      <c r="F540" s="149"/>
      <c r="G540" s="35"/>
    </row>
    <row r="541" spans="1:7" x14ac:dyDescent="0.2">
      <c r="A541" s="29"/>
      <c r="B541" s="101"/>
      <c r="C541" s="41"/>
      <c r="D541" s="144"/>
      <c r="E541" s="108"/>
      <c r="F541" s="149"/>
      <c r="G541" s="35"/>
    </row>
    <row r="542" spans="1:7" ht="13.5" thickBot="1" x14ac:dyDescent="0.25">
      <c r="A542" s="45"/>
      <c r="B542" s="132"/>
      <c r="C542" s="115"/>
      <c r="D542" s="115"/>
      <c r="E542" s="132"/>
      <c r="F542" s="49" t="s">
        <v>15</v>
      </c>
      <c r="G542" s="50">
        <f>SUM(G508:G541)</f>
        <v>36000</v>
      </c>
    </row>
    <row r="543" spans="1:7" ht="13.5" thickTop="1" x14ac:dyDescent="0.2">
      <c r="A543" s="1149" t="s">
        <v>3110</v>
      </c>
      <c r="B543" s="1150"/>
      <c r="C543" s="1150"/>
      <c r="D543" s="1150"/>
      <c r="E543" s="1150"/>
      <c r="F543" s="1150"/>
      <c r="G543" s="1151"/>
    </row>
    <row r="544" spans="1:7" ht="13.5" thickBot="1" x14ac:dyDescent="0.25">
      <c r="A544" s="423"/>
      <c r="B544" s="317"/>
      <c r="C544" s="1285" t="s">
        <v>8</v>
      </c>
      <c r="D544" s="1332"/>
      <c r="E544" s="1332"/>
      <c r="F544" s="1332"/>
      <c r="G544" s="1333"/>
    </row>
    <row r="545" spans="1:7" ht="13.5" thickTop="1" x14ac:dyDescent="0.2">
      <c r="A545" s="1130"/>
      <c r="B545" s="1131"/>
      <c r="C545" s="1131"/>
      <c r="D545" s="57" t="s">
        <v>11</v>
      </c>
      <c r="E545" s="1132" t="s">
        <v>12</v>
      </c>
      <c r="F545" s="1132"/>
      <c r="G545" s="1133"/>
    </row>
    <row r="546" spans="1:7" x14ac:dyDescent="0.2">
      <c r="A546" s="1134" t="s">
        <v>17</v>
      </c>
      <c r="B546" s="1135"/>
      <c r="C546" s="1135"/>
      <c r="D546" s="39"/>
      <c r="E546" s="1136"/>
      <c r="F546" s="1137"/>
      <c r="G546" s="1138"/>
    </row>
    <row r="547" spans="1:7" x14ac:dyDescent="0.2">
      <c r="A547" s="1134" t="s">
        <v>38</v>
      </c>
      <c r="B547" s="1135"/>
      <c r="C547" s="1135"/>
      <c r="D547" s="58" t="s">
        <v>437</v>
      </c>
      <c r="E547" s="1139" t="s">
        <v>142</v>
      </c>
      <c r="F547" s="1139"/>
      <c r="G547" s="1140"/>
    </row>
    <row r="548" spans="1:7" ht="13.5" thickBot="1" x14ac:dyDescent="0.25">
      <c r="A548" s="1141" t="s">
        <v>39</v>
      </c>
      <c r="B548" s="1142"/>
      <c r="C548" s="1142"/>
      <c r="D548" s="59" t="s">
        <v>438</v>
      </c>
      <c r="E548" s="1143" t="s">
        <v>0</v>
      </c>
      <c r="F548" s="1143"/>
      <c r="G548" s="1144"/>
    </row>
    <row r="549" spans="1:7" ht="16.5" x14ac:dyDescent="0.25">
      <c r="A549" s="1152" t="s">
        <v>29</v>
      </c>
      <c r="B549" s="1153"/>
      <c r="C549" s="1153"/>
      <c r="D549" s="1153"/>
      <c r="E549" s="1153"/>
      <c r="F549" s="1153"/>
      <c r="G549" s="1154"/>
    </row>
    <row r="550" spans="1:7" x14ac:dyDescent="0.2">
      <c r="A550" s="1155" t="s">
        <v>48</v>
      </c>
      <c r="B550" s="1156"/>
      <c r="C550" s="1156"/>
      <c r="D550" s="1156"/>
      <c r="E550" s="1156"/>
      <c r="F550" s="1156"/>
      <c r="G550" s="1157"/>
    </row>
    <row r="551" spans="1:7" x14ac:dyDescent="0.2">
      <c r="A551" s="1158" t="s">
        <v>49</v>
      </c>
      <c r="B551" s="1159"/>
      <c r="C551" s="1159"/>
      <c r="D551" s="1159"/>
      <c r="E551" s="1159"/>
      <c r="F551" s="1159"/>
      <c r="G551" s="1160"/>
    </row>
    <row r="552" spans="1:7" x14ac:dyDescent="0.2">
      <c r="A552" s="6"/>
      <c r="B552" s="99"/>
      <c r="C552" s="8"/>
      <c r="D552" s="9"/>
      <c r="E552" s="99"/>
      <c r="F552" s="10"/>
      <c r="G552" s="11" t="s">
        <v>20</v>
      </c>
    </row>
    <row r="553" spans="1:7" x14ac:dyDescent="0.2">
      <c r="A553" s="12" t="s">
        <v>41</v>
      </c>
      <c r="B553" s="13"/>
      <c r="C553" s="14" t="s">
        <v>18</v>
      </c>
      <c r="D553" s="13"/>
      <c r="E553" s="343" t="s">
        <v>3376</v>
      </c>
      <c r="F553" s="98"/>
      <c r="G553" s="344" t="s">
        <v>3331</v>
      </c>
    </row>
    <row r="554" spans="1:7" x14ac:dyDescent="0.2">
      <c r="A554" s="17" t="s">
        <v>8</v>
      </c>
      <c r="B554" s="100"/>
      <c r="C554" s="19"/>
      <c r="D554" s="4"/>
      <c r="E554" s="1145"/>
      <c r="F554" s="1146"/>
      <c r="G554" s="20"/>
    </row>
    <row r="555" spans="1:7" x14ac:dyDescent="0.2">
      <c r="A555" s="21" t="s">
        <v>37</v>
      </c>
      <c r="B555" s="22"/>
      <c r="C555" s="22"/>
      <c r="D555" s="22"/>
      <c r="E555" s="23" t="s">
        <v>46</v>
      </c>
      <c r="F555" s="24"/>
      <c r="G555" s="20" t="s">
        <v>50</v>
      </c>
    </row>
    <row r="556" spans="1:7" x14ac:dyDescent="0.2">
      <c r="A556" s="6"/>
      <c r="B556" s="99"/>
      <c r="C556" s="8"/>
      <c r="D556" s="8"/>
      <c r="E556" s="1147"/>
      <c r="F556" s="1148"/>
      <c r="G556" s="25"/>
    </row>
    <row r="557" spans="1:7" ht="26.25" thickBot="1" x14ac:dyDescent="0.25">
      <c r="A557" s="210" t="s">
        <v>47</v>
      </c>
      <c r="B557" s="28" t="s">
        <v>23</v>
      </c>
      <c r="C557" s="28" t="s">
        <v>34</v>
      </c>
      <c r="D557" s="110" t="s">
        <v>53</v>
      </c>
      <c r="E557" s="114" t="s">
        <v>54</v>
      </c>
      <c r="F557" s="111" t="s">
        <v>55</v>
      </c>
      <c r="G557" s="112" t="s">
        <v>35</v>
      </c>
    </row>
    <row r="558" spans="1:7" ht="13.5" thickTop="1" x14ac:dyDescent="0.2">
      <c r="A558" s="345">
        <v>1</v>
      </c>
      <c r="B558" s="101"/>
      <c r="C558" s="352" t="s">
        <v>2311</v>
      </c>
      <c r="D558" s="351" t="s">
        <v>2310</v>
      </c>
      <c r="E558" s="158">
        <v>80</v>
      </c>
      <c r="F558" s="128">
        <v>40</v>
      </c>
      <c r="G558" s="353">
        <f>F558*E558</f>
        <v>3200</v>
      </c>
    </row>
    <row r="559" spans="1:7" x14ac:dyDescent="0.2">
      <c r="A559" s="29"/>
      <c r="B559" s="101"/>
      <c r="C559" s="352"/>
      <c r="D559" s="351"/>
      <c r="E559" s="207"/>
      <c r="F559" s="149"/>
      <c r="G559" s="353"/>
    </row>
    <row r="560" spans="1:7" x14ac:dyDescent="0.2">
      <c r="A560" s="29"/>
      <c r="B560" s="101"/>
      <c r="C560" s="352"/>
      <c r="D560" s="351"/>
      <c r="E560" s="554"/>
      <c r="F560" s="149"/>
      <c r="G560" s="353"/>
    </row>
    <row r="561" spans="1:7" x14ac:dyDescent="0.2">
      <c r="A561" s="29"/>
      <c r="B561" s="101"/>
      <c r="C561" s="352"/>
      <c r="D561" s="351"/>
      <c r="E561" s="388"/>
      <c r="F561" s="128"/>
      <c r="G561" s="353"/>
    </row>
    <row r="562" spans="1:7" x14ac:dyDescent="0.2">
      <c r="A562" s="29"/>
      <c r="B562" s="105"/>
      <c r="C562" s="352"/>
      <c r="D562" s="357"/>
      <c r="E562" s="390"/>
      <c r="F562" s="128"/>
      <c r="G562" s="353"/>
    </row>
    <row r="563" spans="1:7" x14ac:dyDescent="0.2">
      <c r="A563" s="29"/>
      <c r="B563" s="105"/>
      <c r="C563" s="352"/>
      <c r="D563" s="357"/>
      <c r="E563" s="102"/>
      <c r="F563" s="128"/>
      <c r="G563" s="353"/>
    </row>
    <row r="564" spans="1:7" x14ac:dyDescent="0.2">
      <c r="A564" s="29"/>
      <c r="B564" s="151"/>
      <c r="C564" s="366"/>
      <c r="D564" s="357"/>
      <c r="E564" s="108"/>
      <c r="F564" s="150"/>
      <c r="G564" s="353"/>
    </row>
    <row r="565" spans="1:7" x14ac:dyDescent="0.2">
      <c r="A565" s="29"/>
      <c r="B565" s="151"/>
      <c r="C565" s="366"/>
      <c r="D565" s="364"/>
      <c r="E565" s="108"/>
      <c r="F565" s="150"/>
      <c r="G565" s="353"/>
    </row>
    <row r="566" spans="1:7" x14ac:dyDescent="0.2">
      <c r="A566" s="29"/>
      <c r="B566" s="151"/>
      <c r="C566" s="366"/>
      <c r="D566" s="364"/>
      <c r="E566" s="108"/>
      <c r="F566" s="150"/>
      <c r="G566" s="35"/>
    </row>
    <row r="567" spans="1:7" x14ac:dyDescent="0.2">
      <c r="A567" s="29"/>
      <c r="B567" s="775"/>
      <c r="C567" s="756"/>
      <c r="D567" s="757"/>
      <c r="E567" s="745"/>
      <c r="F567" s="777"/>
      <c r="G567" s="35"/>
    </row>
    <row r="568" spans="1:7" x14ac:dyDescent="0.2">
      <c r="A568" s="29"/>
      <c r="B568" s="101"/>
      <c r="C568" s="41"/>
      <c r="D568" s="364"/>
      <c r="E568" s="155"/>
      <c r="F568" s="128"/>
      <c r="G568" s="353"/>
    </row>
    <row r="569" spans="1:7" x14ac:dyDescent="0.2">
      <c r="A569" s="29"/>
      <c r="B569" s="107"/>
      <c r="C569" s="352"/>
      <c r="D569" s="364"/>
      <c r="E569" s="153"/>
      <c r="F569" s="128"/>
      <c r="G569" s="35"/>
    </row>
    <row r="570" spans="1:7" x14ac:dyDescent="0.2">
      <c r="A570" s="29"/>
      <c r="B570" s="107"/>
      <c r="C570" s="352"/>
      <c r="D570" s="365"/>
      <c r="E570" s="153"/>
      <c r="F570" s="128"/>
      <c r="G570" s="35"/>
    </row>
    <row r="571" spans="1:7" x14ac:dyDescent="0.2">
      <c r="A571" s="29"/>
      <c r="B571" s="101"/>
      <c r="C571" s="352"/>
      <c r="D571" s="365"/>
      <c r="E571" s="108"/>
      <c r="F571" s="128"/>
      <c r="G571" s="35"/>
    </row>
    <row r="572" spans="1:7" x14ac:dyDescent="0.2">
      <c r="A572" s="29"/>
      <c r="B572" s="101"/>
      <c r="C572" s="352"/>
      <c r="D572" s="365"/>
      <c r="E572" s="153"/>
      <c r="F572" s="128"/>
      <c r="G572" s="35"/>
    </row>
    <row r="573" spans="1:7" x14ac:dyDescent="0.2">
      <c r="A573" s="29"/>
      <c r="B573" s="106"/>
      <c r="C573" s="41"/>
      <c r="D573" s="67"/>
      <c r="E573" s="104"/>
      <c r="F573" s="154"/>
      <c r="G573" s="353"/>
    </row>
    <row r="574" spans="1:7" x14ac:dyDescent="0.2">
      <c r="A574" s="29"/>
      <c r="B574" s="105"/>
      <c r="C574" s="41"/>
      <c r="D574" s="130"/>
      <c r="E574" s="104"/>
      <c r="F574" s="154"/>
      <c r="G574" s="35"/>
    </row>
    <row r="575" spans="1:7" x14ac:dyDescent="0.2">
      <c r="A575" s="29"/>
      <c r="B575" s="105"/>
      <c r="C575" s="41"/>
      <c r="D575" s="67"/>
      <c r="E575" s="104"/>
      <c r="F575" s="154"/>
      <c r="G575" s="35"/>
    </row>
    <row r="576" spans="1:7" x14ac:dyDescent="0.2">
      <c r="A576" s="29"/>
      <c r="B576" s="101"/>
      <c r="C576" s="41"/>
      <c r="D576" s="67"/>
      <c r="E576" s="104"/>
      <c r="F576" s="154"/>
      <c r="G576" s="35"/>
    </row>
    <row r="577" spans="1:7" x14ac:dyDescent="0.2">
      <c r="A577" s="29"/>
      <c r="B577" s="101"/>
      <c r="C577" s="41"/>
      <c r="D577" s="357" t="s">
        <v>8</v>
      </c>
      <c r="E577" s="104"/>
      <c r="F577" s="154"/>
      <c r="G577" s="35"/>
    </row>
    <row r="578" spans="1:7" x14ac:dyDescent="0.2">
      <c r="A578" s="29"/>
      <c r="B578" s="101"/>
      <c r="C578" s="41"/>
      <c r="D578" s="136"/>
      <c r="E578" s="104"/>
      <c r="F578" s="154"/>
      <c r="G578" s="35"/>
    </row>
    <row r="579" spans="1:7" x14ac:dyDescent="0.2">
      <c r="A579" s="29"/>
      <c r="B579" s="101"/>
      <c r="C579" s="41"/>
      <c r="D579" s="136"/>
      <c r="E579" s="104"/>
      <c r="F579" s="154"/>
      <c r="G579" s="35"/>
    </row>
    <row r="580" spans="1:7" x14ac:dyDescent="0.2">
      <c r="A580" s="29"/>
      <c r="B580" s="101"/>
      <c r="C580" s="41"/>
      <c r="D580" s="136"/>
      <c r="E580" s="104"/>
      <c r="F580" s="154"/>
      <c r="G580" s="35"/>
    </row>
    <row r="581" spans="1:7" x14ac:dyDescent="0.2">
      <c r="A581" s="29"/>
      <c r="B581" s="101"/>
      <c r="C581" s="41"/>
      <c r="D581" s="136"/>
      <c r="E581" s="104"/>
      <c r="F581" s="154"/>
      <c r="G581" s="35"/>
    </row>
    <row r="582" spans="1:7" x14ac:dyDescent="0.2">
      <c r="A582" s="29"/>
      <c r="B582" s="101"/>
      <c r="C582" s="41"/>
      <c r="D582" s="136"/>
      <c r="E582" s="104"/>
      <c r="F582" s="154"/>
      <c r="G582" s="35"/>
    </row>
    <row r="583" spans="1:7" x14ac:dyDescent="0.2">
      <c r="A583" s="29"/>
      <c r="B583" s="101"/>
      <c r="C583" s="41"/>
      <c r="D583" s="62"/>
      <c r="E583" s="104"/>
      <c r="F583" s="154"/>
      <c r="G583" s="35"/>
    </row>
    <row r="584" spans="1:7" x14ac:dyDescent="0.2">
      <c r="A584" s="29"/>
      <c r="B584" s="101"/>
      <c r="C584" s="41"/>
      <c r="D584" s="365" t="s">
        <v>8</v>
      </c>
      <c r="E584" s="104"/>
      <c r="F584" s="154"/>
      <c r="G584" s="35"/>
    </row>
    <row r="585" spans="1:7" x14ac:dyDescent="0.2">
      <c r="A585" s="29"/>
      <c r="B585" s="101"/>
      <c r="C585" s="41"/>
      <c r="D585" s="159"/>
      <c r="E585" s="104"/>
      <c r="F585" s="154"/>
      <c r="G585" s="35"/>
    </row>
    <row r="586" spans="1:7" x14ac:dyDescent="0.2">
      <c r="A586" s="29"/>
      <c r="B586" s="101"/>
      <c r="C586" s="41"/>
      <c r="D586" s="160"/>
      <c r="E586" s="108"/>
      <c r="F586" s="128"/>
      <c r="G586" s="35"/>
    </row>
    <row r="587" spans="1:7" x14ac:dyDescent="0.2">
      <c r="A587" s="29"/>
      <c r="B587" s="101"/>
      <c r="C587" s="41"/>
      <c r="D587" s="136"/>
      <c r="E587" s="153"/>
      <c r="F587" s="128"/>
      <c r="G587" s="35"/>
    </row>
    <row r="588" spans="1:7" x14ac:dyDescent="0.2">
      <c r="A588" s="29"/>
      <c r="B588" s="101"/>
      <c r="C588" s="41"/>
      <c r="D588" s="136"/>
      <c r="E588" s="102"/>
      <c r="F588" s="128"/>
      <c r="G588" s="35"/>
    </row>
    <row r="589" spans="1:7" x14ac:dyDescent="0.2">
      <c r="A589" s="29"/>
      <c r="B589" s="101"/>
      <c r="C589" s="31"/>
      <c r="D589" s="67"/>
      <c r="E589" s="131"/>
      <c r="F589" s="117"/>
      <c r="G589" s="35"/>
    </row>
    <row r="590" spans="1:7" x14ac:dyDescent="0.2">
      <c r="A590" s="29"/>
      <c r="B590" s="101"/>
      <c r="C590" s="41"/>
      <c r="D590" s="118"/>
      <c r="E590" s="108"/>
      <c r="F590" s="149"/>
      <c r="G590" s="35"/>
    </row>
    <row r="591" spans="1:7" x14ac:dyDescent="0.2">
      <c r="A591" s="29"/>
      <c r="B591" s="101"/>
      <c r="C591" s="41"/>
      <c r="D591" s="144"/>
      <c r="E591" s="108"/>
      <c r="F591" s="149"/>
      <c r="G591" s="35"/>
    </row>
    <row r="592" spans="1:7" ht="13.5" thickBot="1" x14ac:dyDescent="0.25">
      <c r="A592" s="45"/>
      <c r="B592" s="132"/>
      <c r="C592" s="115"/>
      <c r="D592" s="115"/>
      <c r="E592" s="132"/>
      <c r="F592" s="49" t="s">
        <v>15</v>
      </c>
      <c r="G592" s="50">
        <f>SUM(G558:G591)</f>
        <v>3200</v>
      </c>
    </row>
    <row r="593" spans="1:7" ht="13.5" thickTop="1" x14ac:dyDescent="0.2">
      <c r="A593" s="1149" t="s">
        <v>2538</v>
      </c>
      <c r="B593" s="1150"/>
      <c r="C593" s="1150"/>
      <c r="D593" s="1150"/>
      <c r="E593" s="1150"/>
      <c r="F593" s="1150"/>
      <c r="G593" s="1151"/>
    </row>
    <row r="594" spans="1:7" ht="13.5" thickBot="1" x14ac:dyDescent="0.25">
      <c r="A594" s="423"/>
      <c r="B594" s="317"/>
      <c r="C594" s="1285" t="s">
        <v>8</v>
      </c>
      <c r="D594" s="1332"/>
      <c r="E594" s="1332"/>
      <c r="F594" s="1332"/>
      <c r="G594" s="1333"/>
    </row>
    <row r="595" spans="1:7" ht="13.5" thickTop="1" x14ac:dyDescent="0.2">
      <c r="A595" s="1130"/>
      <c r="B595" s="1131"/>
      <c r="C595" s="1131"/>
      <c r="D595" s="57" t="s">
        <v>11</v>
      </c>
      <c r="E595" s="1132" t="s">
        <v>12</v>
      </c>
      <c r="F595" s="1132"/>
      <c r="G595" s="1133"/>
    </row>
    <row r="596" spans="1:7" x14ac:dyDescent="0.2">
      <c r="A596" s="1134" t="s">
        <v>17</v>
      </c>
      <c r="B596" s="1135"/>
      <c r="C596" s="1135"/>
      <c r="D596" s="39"/>
      <c r="E596" s="1136"/>
      <c r="F596" s="1137"/>
      <c r="G596" s="1138"/>
    </row>
    <row r="597" spans="1:7" x14ac:dyDescent="0.2">
      <c r="A597" s="1134" t="s">
        <v>38</v>
      </c>
      <c r="B597" s="1135"/>
      <c r="C597" s="1135"/>
      <c r="D597" s="58" t="s">
        <v>437</v>
      </c>
      <c r="E597" s="1139" t="s">
        <v>142</v>
      </c>
      <c r="F597" s="1139"/>
      <c r="G597" s="1140"/>
    </row>
    <row r="598" spans="1:7" ht="13.5" thickBot="1" x14ac:dyDescent="0.25">
      <c r="A598" s="1141" t="s">
        <v>39</v>
      </c>
      <c r="B598" s="1142"/>
      <c r="C598" s="1142"/>
      <c r="D598" s="59" t="s">
        <v>438</v>
      </c>
      <c r="E598" s="1143" t="s">
        <v>0</v>
      </c>
      <c r="F598" s="1143"/>
      <c r="G598" s="1144"/>
    </row>
    <row r="599" spans="1:7" ht="16.5" x14ac:dyDescent="0.25">
      <c r="A599" s="1152" t="s">
        <v>29</v>
      </c>
      <c r="B599" s="1153"/>
      <c r="C599" s="1153"/>
      <c r="D599" s="1153"/>
      <c r="E599" s="1153"/>
      <c r="F599" s="1153"/>
      <c r="G599" s="1154"/>
    </row>
    <row r="600" spans="1:7" x14ac:dyDescent="0.2">
      <c r="A600" s="1155" t="s">
        <v>48</v>
      </c>
      <c r="B600" s="1156"/>
      <c r="C600" s="1156"/>
      <c r="D600" s="1156"/>
      <c r="E600" s="1156"/>
      <c r="F600" s="1156"/>
      <c r="G600" s="1157"/>
    </row>
    <row r="601" spans="1:7" x14ac:dyDescent="0.2">
      <c r="A601" s="1158" t="s">
        <v>49</v>
      </c>
      <c r="B601" s="1159"/>
      <c r="C601" s="1159"/>
      <c r="D601" s="1159"/>
      <c r="E601" s="1159"/>
      <c r="F601" s="1159"/>
      <c r="G601" s="1160"/>
    </row>
    <row r="602" spans="1:7" x14ac:dyDescent="0.2">
      <c r="A602" s="6"/>
      <c r="B602" s="99"/>
      <c r="C602" s="8"/>
      <c r="D602" s="9"/>
      <c r="E602" s="99"/>
      <c r="F602" s="10"/>
      <c r="G602" s="11" t="s">
        <v>20</v>
      </c>
    </row>
    <row r="603" spans="1:7" x14ac:dyDescent="0.2">
      <c r="A603" s="12" t="s">
        <v>41</v>
      </c>
      <c r="B603" s="13"/>
      <c r="C603" s="14" t="s">
        <v>18</v>
      </c>
      <c r="D603" s="13"/>
      <c r="E603" s="343" t="s">
        <v>3982</v>
      </c>
      <c r="F603" s="98"/>
      <c r="G603" s="344" t="s">
        <v>3965</v>
      </c>
    </row>
    <row r="604" spans="1:7" x14ac:dyDescent="0.2">
      <c r="A604" s="17" t="s">
        <v>8</v>
      </c>
      <c r="B604" s="100"/>
      <c r="C604" s="19"/>
      <c r="D604" s="4"/>
      <c r="E604" s="1145"/>
      <c r="F604" s="1146"/>
      <c r="G604" s="20"/>
    </row>
    <row r="605" spans="1:7" x14ac:dyDescent="0.2">
      <c r="A605" s="21" t="s">
        <v>37</v>
      </c>
      <c r="B605" s="22"/>
      <c r="C605" s="22"/>
      <c r="D605" s="22"/>
      <c r="E605" s="23" t="s">
        <v>46</v>
      </c>
      <c r="F605" s="24"/>
      <c r="G605" s="20" t="s">
        <v>50</v>
      </c>
    </row>
    <row r="606" spans="1:7" x14ac:dyDescent="0.2">
      <c r="A606" s="6"/>
      <c r="B606" s="99"/>
      <c r="C606" s="8"/>
      <c r="D606" s="8"/>
      <c r="E606" s="1147"/>
      <c r="F606" s="1148"/>
      <c r="G606" s="25"/>
    </row>
    <row r="607" spans="1:7" ht="26.25" thickBot="1" x14ac:dyDescent="0.25">
      <c r="A607" s="210" t="s">
        <v>47</v>
      </c>
      <c r="B607" s="28" t="s">
        <v>23</v>
      </c>
      <c r="C607" s="28" t="s">
        <v>34</v>
      </c>
      <c r="D607" s="110" t="s">
        <v>53</v>
      </c>
      <c r="E607" s="114" t="s">
        <v>54</v>
      </c>
      <c r="F607" s="111" t="s">
        <v>55</v>
      </c>
      <c r="G607" s="112" t="s">
        <v>35</v>
      </c>
    </row>
    <row r="608" spans="1:7" ht="13.5" thickTop="1" x14ac:dyDescent="0.2">
      <c r="A608" s="345">
        <v>1</v>
      </c>
      <c r="B608" s="101"/>
      <c r="C608" s="352" t="s">
        <v>2311</v>
      </c>
      <c r="D608" s="351" t="s">
        <v>2310</v>
      </c>
      <c r="E608" s="158">
        <v>80</v>
      </c>
      <c r="F608" s="128">
        <v>40</v>
      </c>
      <c r="G608" s="353">
        <f>F608*E608</f>
        <v>3200</v>
      </c>
    </row>
    <row r="609" spans="1:7" x14ac:dyDescent="0.2">
      <c r="A609" s="29"/>
      <c r="B609" s="101"/>
      <c r="C609" s="352"/>
      <c r="D609" s="351"/>
      <c r="E609" s="207"/>
      <c r="F609" s="149"/>
      <c r="G609" s="353"/>
    </row>
    <row r="610" spans="1:7" x14ac:dyDescent="0.2">
      <c r="A610" s="29"/>
      <c r="B610" s="101"/>
      <c r="C610" s="352"/>
      <c r="D610" s="351"/>
      <c r="E610" s="554"/>
      <c r="F610" s="149"/>
      <c r="G610" s="353"/>
    </row>
    <row r="611" spans="1:7" x14ac:dyDescent="0.2">
      <c r="A611" s="29"/>
      <c r="B611" s="101"/>
      <c r="C611" s="352"/>
      <c r="D611" s="351"/>
      <c r="E611" s="388"/>
      <c r="F611" s="128"/>
      <c r="G611" s="353"/>
    </row>
    <row r="612" spans="1:7" x14ac:dyDescent="0.2">
      <c r="A612" s="29"/>
      <c r="B612" s="105"/>
      <c r="C612" s="352"/>
      <c r="D612" s="357"/>
      <c r="E612" s="390"/>
      <c r="F612" s="128"/>
      <c r="G612" s="353"/>
    </row>
    <row r="613" spans="1:7" x14ac:dyDescent="0.2">
      <c r="A613" s="29"/>
      <c r="B613" s="105"/>
      <c r="C613" s="352"/>
      <c r="D613" s="357" t="s">
        <v>152</v>
      </c>
      <c r="E613" s="102"/>
      <c r="F613" s="128"/>
      <c r="G613" s="353"/>
    </row>
    <row r="614" spans="1:7" x14ac:dyDescent="0.2">
      <c r="A614" s="29"/>
      <c r="B614" s="151"/>
      <c r="C614" s="366"/>
      <c r="D614" s="357"/>
      <c r="E614" s="108"/>
      <c r="F614" s="150"/>
      <c r="G614" s="353"/>
    </row>
    <row r="615" spans="1:7" x14ac:dyDescent="0.2">
      <c r="A615" s="29"/>
      <c r="B615" s="151"/>
      <c r="C615" s="366"/>
      <c r="D615" s="364"/>
      <c r="E615" s="108"/>
      <c r="F615" s="150"/>
      <c r="G615" s="353"/>
    </row>
    <row r="616" spans="1:7" x14ac:dyDescent="0.2">
      <c r="A616" s="29"/>
      <c r="B616" s="151"/>
      <c r="C616" s="366"/>
      <c r="D616" s="364"/>
      <c r="E616" s="108"/>
      <c r="F616" s="150"/>
      <c r="G616" s="35"/>
    </row>
    <row r="617" spans="1:7" x14ac:dyDescent="0.2">
      <c r="A617" s="29"/>
      <c r="B617" s="775"/>
      <c r="C617" s="756"/>
      <c r="D617" s="757"/>
      <c r="E617" s="745"/>
      <c r="F617" s="777"/>
      <c r="G617" s="35"/>
    </row>
    <row r="618" spans="1:7" x14ac:dyDescent="0.2">
      <c r="A618" s="29"/>
      <c r="B618" s="101"/>
      <c r="C618" s="41"/>
      <c r="D618" s="364"/>
      <c r="E618" s="155"/>
      <c r="F618" s="128"/>
      <c r="G618" s="353"/>
    </row>
    <row r="619" spans="1:7" x14ac:dyDescent="0.2">
      <c r="A619" s="29"/>
      <c r="B619" s="107"/>
      <c r="C619" s="352"/>
      <c r="D619" s="364"/>
      <c r="E619" s="153"/>
      <c r="F619" s="128"/>
      <c r="G619" s="35"/>
    </row>
    <row r="620" spans="1:7" x14ac:dyDescent="0.2">
      <c r="A620" s="29"/>
      <c r="B620" s="107"/>
      <c r="C620" s="352"/>
      <c r="D620" s="365"/>
      <c r="E620" s="153"/>
      <c r="F620" s="128"/>
      <c r="G620" s="35"/>
    </row>
    <row r="621" spans="1:7" x14ac:dyDescent="0.2">
      <c r="A621" s="29"/>
      <c r="B621" s="101"/>
      <c r="C621" s="352"/>
      <c r="D621" s="365"/>
      <c r="E621" s="108"/>
      <c r="F621" s="128"/>
      <c r="G621" s="35"/>
    </row>
    <row r="622" spans="1:7" x14ac:dyDescent="0.2">
      <c r="A622" s="29"/>
      <c r="B622" s="101"/>
      <c r="C622" s="352"/>
      <c r="D622" s="365"/>
      <c r="E622" s="153"/>
      <c r="F622" s="128"/>
      <c r="G622" s="35"/>
    </row>
    <row r="623" spans="1:7" x14ac:dyDescent="0.2">
      <c r="A623" s="29"/>
      <c r="B623" s="106"/>
      <c r="C623" s="41"/>
      <c r="D623" s="67"/>
      <c r="E623" s="104"/>
      <c r="F623" s="154"/>
      <c r="G623" s="353"/>
    </row>
    <row r="624" spans="1:7" x14ac:dyDescent="0.2">
      <c r="A624" s="29"/>
      <c r="B624" s="105"/>
      <c r="C624" s="41"/>
      <c r="D624" s="130"/>
      <c r="E624" s="104"/>
      <c r="F624" s="154"/>
      <c r="G624" s="35"/>
    </row>
    <row r="625" spans="1:7" x14ac:dyDescent="0.2">
      <c r="A625" s="29"/>
      <c r="B625" s="105"/>
      <c r="C625" s="41"/>
      <c r="D625" s="67"/>
      <c r="E625" s="104"/>
      <c r="F625" s="154"/>
      <c r="G625" s="35"/>
    </row>
    <row r="626" spans="1:7" x14ac:dyDescent="0.2">
      <c r="A626" s="29"/>
      <c r="B626" s="101"/>
      <c r="C626" s="41"/>
      <c r="D626" s="67"/>
      <c r="E626" s="104"/>
      <c r="F626" s="154"/>
      <c r="G626" s="35"/>
    </row>
    <row r="627" spans="1:7" x14ac:dyDescent="0.2">
      <c r="A627" s="29"/>
      <c r="B627" s="101"/>
      <c r="C627" s="41"/>
      <c r="D627" s="357" t="s">
        <v>8</v>
      </c>
      <c r="E627" s="104"/>
      <c r="F627" s="154"/>
      <c r="G627" s="35"/>
    </row>
    <row r="628" spans="1:7" x14ac:dyDescent="0.2">
      <c r="A628" s="29"/>
      <c r="B628" s="101"/>
      <c r="C628" s="41"/>
      <c r="D628" s="136"/>
      <c r="E628" s="104"/>
      <c r="F628" s="154"/>
      <c r="G628" s="35"/>
    </row>
    <row r="629" spans="1:7" x14ac:dyDescent="0.2">
      <c r="A629" s="29"/>
      <c r="B629" s="101"/>
      <c r="C629" s="41"/>
      <c r="D629" s="136"/>
      <c r="E629" s="104"/>
      <c r="F629" s="154"/>
      <c r="G629" s="35"/>
    </row>
    <row r="630" spans="1:7" x14ac:dyDescent="0.2">
      <c r="A630" s="29"/>
      <c r="B630" s="101"/>
      <c r="C630" s="41"/>
      <c r="D630" s="136"/>
      <c r="E630" s="104"/>
      <c r="F630" s="154"/>
      <c r="G630" s="35"/>
    </row>
    <row r="631" spans="1:7" x14ac:dyDescent="0.2">
      <c r="A631" s="29"/>
      <c r="B631" s="101"/>
      <c r="C631" s="41"/>
      <c r="D631" s="136"/>
      <c r="E631" s="104"/>
      <c r="F631" s="154"/>
      <c r="G631" s="35"/>
    </row>
    <row r="632" spans="1:7" x14ac:dyDescent="0.2">
      <c r="A632" s="29"/>
      <c r="B632" s="101"/>
      <c r="C632" s="41"/>
      <c r="D632" s="136"/>
      <c r="E632" s="104"/>
      <c r="F632" s="154"/>
      <c r="G632" s="35"/>
    </row>
    <row r="633" spans="1:7" x14ac:dyDescent="0.2">
      <c r="A633" s="29"/>
      <c r="B633" s="101"/>
      <c r="C633" s="41"/>
      <c r="D633" s="62"/>
      <c r="E633" s="104"/>
      <c r="F633" s="154"/>
      <c r="G633" s="35"/>
    </row>
    <row r="634" spans="1:7" x14ac:dyDescent="0.2">
      <c r="A634" s="29"/>
      <c r="B634" s="101"/>
      <c r="C634" s="41"/>
      <c r="D634" s="365" t="s">
        <v>8</v>
      </c>
      <c r="E634" s="104"/>
      <c r="F634" s="154"/>
      <c r="G634" s="35"/>
    </row>
    <row r="635" spans="1:7" x14ac:dyDescent="0.2">
      <c r="A635" s="29"/>
      <c r="B635" s="101"/>
      <c r="C635" s="41"/>
      <c r="D635" s="159"/>
      <c r="E635" s="104"/>
      <c r="F635" s="154"/>
      <c r="G635" s="35"/>
    </row>
    <row r="636" spans="1:7" x14ac:dyDescent="0.2">
      <c r="A636" s="29"/>
      <c r="B636" s="101"/>
      <c r="C636" s="41"/>
      <c r="D636" s="160"/>
      <c r="E636" s="108"/>
      <c r="F636" s="128"/>
      <c r="G636" s="35"/>
    </row>
    <row r="637" spans="1:7" x14ac:dyDescent="0.2">
      <c r="A637" s="29"/>
      <c r="B637" s="101"/>
      <c r="C637" s="41"/>
      <c r="D637" s="136"/>
      <c r="E637" s="153"/>
      <c r="F637" s="128"/>
      <c r="G637" s="35"/>
    </row>
    <row r="638" spans="1:7" x14ac:dyDescent="0.2">
      <c r="A638" s="29"/>
      <c r="B638" s="101"/>
      <c r="C638" s="41"/>
      <c r="D638" s="136"/>
      <c r="E638" s="102"/>
      <c r="F638" s="128"/>
      <c r="G638" s="35"/>
    </row>
    <row r="639" spans="1:7" x14ac:dyDescent="0.2">
      <c r="A639" s="29"/>
      <c r="B639" s="101"/>
      <c r="C639" s="31"/>
      <c r="D639" s="67"/>
      <c r="E639" s="131"/>
      <c r="F639" s="117"/>
      <c r="G639" s="35"/>
    </row>
    <row r="640" spans="1:7" x14ac:dyDescent="0.2">
      <c r="A640" s="29"/>
      <c r="B640" s="101"/>
      <c r="C640" s="41"/>
      <c r="D640" s="118"/>
      <c r="E640" s="108"/>
      <c r="F640" s="149"/>
      <c r="G640" s="35"/>
    </row>
    <row r="641" spans="1:7" x14ac:dyDescent="0.2">
      <c r="A641" s="29"/>
      <c r="B641" s="101"/>
      <c r="C641" s="41"/>
      <c r="D641" s="144"/>
      <c r="E641" s="108"/>
      <c r="F641" s="149"/>
      <c r="G641" s="35"/>
    </row>
    <row r="642" spans="1:7" ht="13.5" thickBot="1" x14ac:dyDescent="0.25">
      <c r="A642" s="45"/>
      <c r="B642" s="132"/>
      <c r="C642" s="115"/>
      <c r="D642" s="115"/>
      <c r="E642" s="132"/>
      <c r="F642" s="49" t="s">
        <v>15</v>
      </c>
      <c r="G642" s="50">
        <f>SUM(G608:G641)</f>
        <v>3200</v>
      </c>
    </row>
    <row r="643" spans="1:7" ht="13.5" thickTop="1" x14ac:dyDescent="0.2">
      <c r="A643" s="1149" t="s">
        <v>3644</v>
      </c>
      <c r="B643" s="1150"/>
      <c r="C643" s="1150"/>
      <c r="D643" s="1150"/>
      <c r="E643" s="1150"/>
      <c r="F643" s="1150"/>
      <c r="G643" s="1151"/>
    </row>
    <row r="644" spans="1:7" ht="13.5" thickBot="1" x14ac:dyDescent="0.25">
      <c r="A644" s="423"/>
      <c r="B644" s="317"/>
      <c r="C644" s="1285" t="s">
        <v>8</v>
      </c>
      <c r="D644" s="1332"/>
      <c r="E644" s="1332"/>
      <c r="F644" s="1332"/>
      <c r="G644" s="1333"/>
    </row>
    <row r="645" spans="1:7" ht="13.5" thickTop="1" x14ac:dyDescent="0.2">
      <c r="A645" s="1130"/>
      <c r="B645" s="1131"/>
      <c r="C645" s="1131"/>
      <c r="D645" s="57" t="s">
        <v>11</v>
      </c>
      <c r="E645" s="1132" t="s">
        <v>12</v>
      </c>
      <c r="F645" s="1132"/>
      <c r="G645" s="1133"/>
    </row>
    <row r="646" spans="1:7" x14ac:dyDescent="0.2">
      <c r="A646" s="1134" t="s">
        <v>17</v>
      </c>
      <c r="B646" s="1135"/>
      <c r="C646" s="1135"/>
      <c r="D646" s="39"/>
      <c r="E646" s="1136"/>
      <c r="F646" s="1137"/>
      <c r="G646" s="1138"/>
    </row>
    <row r="647" spans="1:7" x14ac:dyDescent="0.2">
      <c r="A647" s="1134" t="s">
        <v>38</v>
      </c>
      <c r="B647" s="1135"/>
      <c r="C647" s="1135"/>
      <c r="D647" s="58" t="s">
        <v>437</v>
      </c>
      <c r="E647" s="1139" t="s">
        <v>142</v>
      </c>
      <c r="F647" s="1139"/>
      <c r="G647" s="1140"/>
    </row>
    <row r="648" spans="1:7" ht="13.5" thickBot="1" x14ac:dyDescent="0.25">
      <c r="A648" s="1141" t="s">
        <v>39</v>
      </c>
      <c r="B648" s="1142"/>
      <c r="C648" s="1142"/>
      <c r="D648" s="59" t="s">
        <v>438</v>
      </c>
      <c r="E648" s="1143" t="s">
        <v>0</v>
      </c>
      <c r="F648" s="1143"/>
      <c r="G648" s="1144"/>
    </row>
    <row r="649" spans="1:7" ht="16.5" x14ac:dyDescent="0.25">
      <c r="A649" s="1152" t="s">
        <v>29</v>
      </c>
      <c r="B649" s="1153"/>
      <c r="C649" s="1153"/>
      <c r="D649" s="1153"/>
      <c r="E649" s="1153"/>
      <c r="F649" s="1153"/>
      <c r="G649" s="1154"/>
    </row>
    <row r="650" spans="1:7" x14ac:dyDescent="0.2">
      <c r="A650" s="1155" t="s">
        <v>48</v>
      </c>
      <c r="B650" s="1156"/>
      <c r="C650" s="1156"/>
      <c r="D650" s="1156"/>
      <c r="E650" s="1156"/>
      <c r="F650" s="1156"/>
      <c r="G650" s="1157"/>
    </row>
    <row r="651" spans="1:7" x14ac:dyDescent="0.2">
      <c r="A651" s="1158" t="s">
        <v>49</v>
      </c>
      <c r="B651" s="1159"/>
      <c r="C651" s="1159"/>
      <c r="D651" s="1159"/>
      <c r="E651" s="1159"/>
      <c r="F651" s="1159"/>
      <c r="G651" s="1160"/>
    </row>
    <row r="652" spans="1:7" x14ac:dyDescent="0.2">
      <c r="A652" s="6"/>
      <c r="B652" s="99"/>
      <c r="C652" s="8"/>
      <c r="D652" s="9"/>
      <c r="E652" s="99"/>
      <c r="F652" s="10"/>
      <c r="G652" s="11" t="s">
        <v>20</v>
      </c>
    </row>
    <row r="653" spans="1:7" x14ac:dyDescent="0.2">
      <c r="A653" s="12" t="s">
        <v>41</v>
      </c>
      <c r="B653" s="13"/>
      <c r="C653" s="14" t="s">
        <v>18</v>
      </c>
      <c r="D653" s="13"/>
      <c r="E653" s="343" t="s">
        <v>3980</v>
      </c>
      <c r="F653" s="98"/>
      <c r="G653" s="344" t="s">
        <v>3965</v>
      </c>
    </row>
    <row r="654" spans="1:7" x14ac:dyDescent="0.2">
      <c r="A654" s="17" t="s">
        <v>8</v>
      </c>
      <c r="B654" s="100"/>
      <c r="C654" s="19"/>
      <c r="D654" s="4"/>
      <c r="E654" s="1145"/>
      <c r="F654" s="1146"/>
      <c r="G654" s="20"/>
    </row>
    <row r="655" spans="1:7" x14ac:dyDescent="0.2">
      <c r="A655" s="21" t="s">
        <v>37</v>
      </c>
      <c r="B655" s="22"/>
      <c r="C655" s="22"/>
      <c r="D655" s="22"/>
      <c r="E655" s="23" t="s">
        <v>46</v>
      </c>
      <c r="F655" s="24"/>
      <c r="G655" s="20" t="s">
        <v>50</v>
      </c>
    </row>
    <row r="656" spans="1:7" x14ac:dyDescent="0.2">
      <c r="A656" s="6"/>
      <c r="B656" s="99"/>
      <c r="C656" s="8"/>
      <c r="D656" s="8"/>
      <c r="E656" s="1147"/>
      <c r="F656" s="1148"/>
      <c r="G656" s="25"/>
    </row>
    <row r="657" spans="1:7" ht="26.25" thickBot="1" x14ac:dyDescent="0.25">
      <c r="A657" s="210" t="s">
        <v>47</v>
      </c>
      <c r="B657" s="28" t="s">
        <v>23</v>
      </c>
      <c r="C657" s="28" t="s">
        <v>34</v>
      </c>
      <c r="D657" s="110" t="s">
        <v>53</v>
      </c>
      <c r="E657" s="114" t="s">
        <v>54</v>
      </c>
      <c r="F657" s="111" t="s">
        <v>55</v>
      </c>
      <c r="G657" s="112" t="s">
        <v>35</v>
      </c>
    </row>
    <row r="658" spans="1:7" ht="13.5" thickTop="1" x14ac:dyDescent="0.2">
      <c r="A658" s="345">
        <v>1</v>
      </c>
      <c r="B658" s="101"/>
      <c r="C658" s="352" t="s">
        <v>2733</v>
      </c>
      <c r="D658" s="357" t="s">
        <v>2875</v>
      </c>
      <c r="E658" s="158">
        <v>16</v>
      </c>
      <c r="F658" s="128">
        <v>40</v>
      </c>
      <c r="G658" s="35">
        <f>F658*E658</f>
        <v>640</v>
      </c>
    </row>
    <row r="659" spans="1:7" x14ac:dyDescent="0.2">
      <c r="A659" s="29">
        <v>2</v>
      </c>
      <c r="B659" s="101"/>
      <c r="C659" s="352" t="s">
        <v>2733</v>
      </c>
      <c r="D659" s="351" t="s">
        <v>3039</v>
      </c>
      <c r="E659" s="158">
        <v>16</v>
      </c>
      <c r="F659" s="128">
        <v>20</v>
      </c>
      <c r="G659" s="35">
        <f>F659*E659</f>
        <v>320</v>
      </c>
    </row>
    <row r="660" spans="1:7" x14ac:dyDescent="0.2">
      <c r="A660" s="29"/>
      <c r="B660" s="101"/>
      <c r="C660" s="352"/>
      <c r="D660" s="351"/>
      <c r="E660" s="207"/>
      <c r="F660" s="149"/>
      <c r="G660" s="35"/>
    </row>
    <row r="661" spans="1:7" x14ac:dyDescent="0.2">
      <c r="A661" s="29"/>
      <c r="B661" s="101"/>
      <c r="C661" s="352"/>
      <c r="D661" s="351"/>
      <c r="E661" s="554"/>
      <c r="F661" s="149"/>
      <c r="G661" s="353"/>
    </row>
    <row r="662" spans="1:7" x14ac:dyDescent="0.2">
      <c r="A662" s="29"/>
      <c r="B662" s="101"/>
      <c r="C662" s="352"/>
      <c r="D662" s="351"/>
      <c r="E662" s="388"/>
      <c r="F662" s="128"/>
      <c r="G662" s="35"/>
    </row>
    <row r="663" spans="1:7" x14ac:dyDescent="0.2">
      <c r="A663" s="29"/>
      <c r="B663" s="105"/>
      <c r="C663" s="352"/>
      <c r="D663" s="357"/>
      <c r="E663" s="390"/>
      <c r="F663" s="128"/>
      <c r="G663" s="35"/>
    </row>
    <row r="664" spans="1:7" x14ac:dyDescent="0.2">
      <c r="A664" s="29"/>
      <c r="B664" s="105"/>
      <c r="C664" s="41"/>
      <c r="D664" s="357"/>
      <c r="E664" s="102"/>
      <c r="F664" s="128"/>
      <c r="G664" s="353"/>
    </row>
    <row r="665" spans="1:7" x14ac:dyDescent="0.2">
      <c r="A665" s="29"/>
      <c r="B665" s="151"/>
      <c r="C665" s="366"/>
      <c r="D665" s="357"/>
      <c r="E665" s="108"/>
      <c r="F665" s="150"/>
      <c r="G665" s="35"/>
    </row>
    <row r="666" spans="1:7" x14ac:dyDescent="0.2">
      <c r="A666" s="29"/>
      <c r="B666" s="151"/>
      <c r="C666" s="119"/>
      <c r="D666" s="364"/>
      <c r="E666" s="108"/>
      <c r="F666" s="150"/>
      <c r="G666" s="353"/>
    </row>
    <row r="667" spans="1:7" x14ac:dyDescent="0.2">
      <c r="A667" s="29"/>
      <c r="B667" s="151"/>
      <c r="C667" s="366"/>
      <c r="D667" s="364"/>
      <c r="E667" s="108"/>
      <c r="F667" s="150"/>
      <c r="G667" s="35"/>
    </row>
    <row r="668" spans="1:7" x14ac:dyDescent="0.2">
      <c r="A668" s="29"/>
      <c r="B668" s="101"/>
      <c r="C668" s="41"/>
      <c r="D668" s="364"/>
      <c r="E668" s="155"/>
      <c r="F668" s="128"/>
      <c r="G668" s="353"/>
    </row>
    <row r="669" spans="1:7" x14ac:dyDescent="0.2">
      <c r="A669" s="29"/>
      <c r="B669" s="107"/>
      <c r="C669" s="352"/>
      <c r="D669" s="364"/>
      <c r="E669" s="153"/>
      <c r="F669" s="128"/>
      <c r="G669" s="35"/>
    </row>
    <row r="670" spans="1:7" x14ac:dyDescent="0.2">
      <c r="A670" s="29"/>
      <c r="B670" s="107"/>
      <c r="C670" s="352"/>
      <c r="D670" s="365"/>
      <c r="E670" s="153"/>
      <c r="F670" s="128"/>
      <c r="G670" s="35"/>
    </row>
    <row r="671" spans="1:7" x14ac:dyDescent="0.2">
      <c r="A671" s="29"/>
      <c r="B671" s="101"/>
      <c r="C671" s="352"/>
      <c r="D671" s="365"/>
      <c r="E671" s="108"/>
      <c r="F671" s="128"/>
      <c r="G671" s="35"/>
    </row>
    <row r="672" spans="1:7" x14ac:dyDescent="0.2">
      <c r="A672" s="29"/>
      <c r="B672" s="101"/>
      <c r="C672" s="352"/>
      <c r="D672" s="365"/>
      <c r="E672" s="153"/>
      <c r="F672" s="128"/>
      <c r="G672" s="35"/>
    </row>
    <row r="673" spans="1:7" x14ac:dyDescent="0.2">
      <c r="A673" s="29"/>
      <c r="B673" s="106"/>
      <c r="C673" s="41"/>
      <c r="D673" s="67"/>
      <c r="E673" s="104"/>
      <c r="F673" s="154"/>
      <c r="G673" s="353"/>
    </row>
    <row r="674" spans="1:7" x14ac:dyDescent="0.2">
      <c r="A674" s="29"/>
      <c r="B674" s="105"/>
      <c r="C674" s="41"/>
      <c r="D674" s="130"/>
      <c r="E674" s="104"/>
      <c r="F674" s="154"/>
      <c r="G674" s="35"/>
    </row>
    <row r="675" spans="1:7" x14ac:dyDescent="0.2">
      <c r="A675" s="29"/>
      <c r="B675" s="105"/>
      <c r="C675" s="41"/>
      <c r="D675" s="67"/>
      <c r="E675" s="104"/>
      <c r="F675" s="154"/>
      <c r="G675" s="35"/>
    </row>
    <row r="676" spans="1:7" x14ac:dyDescent="0.2">
      <c r="A676" s="29"/>
      <c r="B676" s="101"/>
      <c r="C676" s="41"/>
      <c r="D676" s="67"/>
      <c r="E676" s="104"/>
      <c r="F676" s="154"/>
      <c r="G676" s="35"/>
    </row>
    <row r="677" spans="1:7" x14ac:dyDescent="0.2">
      <c r="A677" s="29"/>
      <c r="B677" s="101"/>
      <c r="C677" s="41"/>
      <c r="D677" s="357" t="s">
        <v>8</v>
      </c>
      <c r="E677" s="104"/>
      <c r="F677" s="154"/>
      <c r="G677" s="35"/>
    </row>
    <row r="678" spans="1:7" x14ac:dyDescent="0.2">
      <c r="A678" s="29"/>
      <c r="B678" s="101"/>
      <c r="C678" s="41"/>
      <c r="D678" s="136"/>
      <c r="E678" s="104"/>
      <c r="F678" s="154"/>
      <c r="G678" s="35"/>
    </row>
    <row r="679" spans="1:7" x14ac:dyDescent="0.2">
      <c r="A679" s="29"/>
      <c r="B679" s="101"/>
      <c r="C679" s="41"/>
      <c r="D679" s="136"/>
      <c r="E679" s="104"/>
      <c r="F679" s="154"/>
      <c r="G679" s="35"/>
    </row>
    <row r="680" spans="1:7" x14ac:dyDescent="0.2">
      <c r="A680" s="29"/>
      <c r="B680" s="101"/>
      <c r="C680" s="41"/>
      <c r="D680" s="136"/>
      <c r="E680" s="104"/>
      <c r="F680" s="154"/>
      <c r="G680" s="35"/>
    </row>
    <row r="681" spans="1:7" x14ac:dyDescent="0.2">
      <c r="A681" s="29"/>
      <c r="B681" s="101"/>
      <c r="C681" s="41"/>
      <c r="D681" s="136"/>
      <c r="E681" s="104"/>
      <c r="F681" s="154"/>
      <c r="G681" s="35"/>
    </row>
    <row r="682" spans="1:7" x14ac:dyDescent="0.2">
      <c r="A682" s="29"/>
      <c r="B682" s="101"/>
      <c r="C682" s="41"/>
      <c r="D682" s="136"/>
      <c r="E682" s="104"/>
      <c r="F682" s="154"/>
      <c r="G682" s="35"/>
    </row>
    <row r="683" spans="1:7" x14ac:dyDescent="0.2">
      <c r="A683" s="29"/>
      <c r="B683" s="101"/>
      <c r="C683" s="41"/>
      <c r="D683" s="62"/>
      <c r="E683" s="104"/>
      <c r="F683" s="154"/>
      <c r="G683" s="35"/>
    </row>
    <row r="684" spans="1:7" x14ac:dyDescent="0.2">
      <c r="A684" s="29"/>
      <c r="B684" s="101"/>
      <c r="C684" s="41"/>
      <c r="D684" s="365" t="s">
        <v>8</v>
      </c>
      <c r="E684" s="104"/>
      <c r="F684" s="154"/>
      <c r="G684" s="35"/>
    </row>
    <row r="685" spans="1:7" x14ac:dyDescent="0.2">
      <c r="A685" s="29"/>
      <c r="B685" s="101"/>
      <c r="C685" s="41"/>
      <c r="D685" s="159"/>
      <c r="E685" s="104"/>
      <c r="F685" s="154"/>
      <c r="G685" s="35"/>
    </row>
    <row r="686" spans="1:7" x14ac:dyDescent="0.2">
      <c r="A686" s="29"/>
      <c r="B686" s="101"/>
      <c r="C686" s="41"/>
      <c r="D686" s="160"/>
      <c r="E686" s="108"/>
      <c r="F686" s="128"/>
      <c r="G686" s="35"/>
    </row>
    <row r="687" spans="1:7" x14ac:dyDescent="0.2">
      <c r="A687" s="29"/>
      <c r="B687" s="101"/>
      <c r="C687" s="41"/>
      <c r="D687" s="136"/>
      <c r="E687" s="153"/>
      <c r="F687" s="128"/>
      <c r="G687" s="35"/>
    </row>
    <row r="688" spans="1:7" x14ac:dyDescent="0.2">
      <c r="A688" s="29"/>
      <c r="B688" s="101"/>
      <c r="C688" s="41"/>
      <c r="D688" s="136"/>
      <c r="E688" s="102"/>
      <c r="F688" s="128"/>
      <c r="G688" s="35"/>
    </row>
    <row r="689" spans="1:7" x14ac:dyDescent="0.2">
      <c r="A689" s="29"/>
      <c r="B689" s="101"/>
      <c r="C689" s="31"/>
      <c r="D689" s="67"/>
      <c r="E689" s="131"/>
      <c r="F689" s="117"/>
      <c r="G689" s="35"/>
    </row>
    <row r="690" spans="1:7" x14ac:dyDescent="0.2">
      <c r="A690" s="29"/>
      <c r="B690" s="101"/>
      <c r="C690" s="41"/>
      <c r="D690" s="118"/>
      <c r="E690" s="108"/>
      <c r="F690" s="149"/>
      <c r="G690" s="35"/>
    </row>
    <row r="691" spans="1:7" x14ac:dyDescent="0.2">
      <c r="A691" s="29"/>
      <c r="B691" s="101"/>
      <c r="C691" s="41"/>
      <c r="D691" s="144"/>
      <c r="E691" s="108"/>
      <c r="F691" s="149"/>
      <c r="G691" s="35"/>
    </row>
    <row r="692" spans="1:7" ht="13.5" thickBot="1" x14ac:dyDescent="0.25">
      <c r="A692" s="45"/>
      <c r="B692" s="132"/>
      <c r="C692" s="115"/>
      <c r="D692" s="115"/>
      <c r="E692" s="132"/>
      <c r="F692" s="49" t="s">
        <v>15</v>
      </c>
      <c r="G692" s="50">
        <f>SUM(G658:G691)</f>
        <v>960</v>
      </c>
    </row>
    <row r="693" spans="1:7" ht="13.5" thickTop="1" x14ac:dyDescent="0.2">
      <c r="A693" s="1149" t="s">
        <v>3644</v>
      </c>
      <c r="B693" s="1150"/>
      <c r="C693" s="1150"/>
      <c r="D693" s="1150"/>
      <c r="E693" s="1150"/>
      <c r="F693" s="1150"/>
      <c r="G693" s="1151"/>
    </row>
    <row r="694" spans="1:7" ht="13.5" thickBot="1" x14ac:dyDescent="0.25">
      <c r="A694" s="423"/>
      <c r="B694" s="317"/>
      <c r="C694" s="1285" t="s">
        <v>8</v>
      </c>
      <c r="D694" s="1332"/>
      <c r="E694" s="1332"/>
      <c r="F694" s="1332"/>
      <c r="G694" s="1333"/>
    </row>
    <row r="695" spans="1:7" ht="13.5" thickTop="1" x14ac:dyDescent="0.2">
      <c r="A695" s="1130"/>
      <c r="B695" s="1131"/>
      <c r="C695" s="1131"/>
      <c r="D695" s="57" t="s">
        <v>11</v>
      </c>
      <c r="E695" s="1132" t="s">
        <v>12</v>
      </c>
      <c r="F695" s="1132"/>
      <c r="G695" s="1133"/>
    </row>
    <row r="696" spans="1:7" x14ac:dyDescent="0.2">
      <c r="A696" s="1134" t="s">
        <v>17</v>
      </c>
      <c r="B696" s="1135"/>
      <c r="C696" s="1135"/>
      <c r="D696" s="39"/>
      <c r="E696" s="1136"/>
      <c r="F696" s="1137"/>
      <c r="G696" s="1138"/>
    </row>
    <row r="697" spans="1:7" x14ac:dyDescent="0.2">
      <c r="A697" s="1134" t="s">
        <v>38</v>
      </c>
      <c r="B697" s="1135"/>
      <c r="C697" s="1135"/>
      <c r="D697" s="58" t="s">
        <v>437</v>
      </c>
      <c r="E697" s="1139" t="s">
        <v>142</v>
      </c>
      <c r="F697" s="1139"/>
      <c r="G697" s="1140"/>
    </row>
    <row r="698" spans="1:7" ht="13.5" thickBot="1" x14ac:dyDescent="0.25">
      <c r="A698" s="1141" t="s">
        <v>39</v>
      </c>
      <c r="B698" s="1142"/>
      <c r="C698" s="1142"/>
      <c r="D698" s="59" t="s">
        <v>438</v>
      </c>
      <c r="E698" s="1143" t="s">
        <v>0</v>
      </c>
      <c r="F698" s="1143"/>
      <c r="G698" s="1144"/>
    </row>
    <row r="699" spans="1:7" ht="16.5" x14ac:dyDescent="0.25">
      <c r="A699" s="1152" t="s">
        <v>29</v>
      </c>
      <c r="B699" s="1153"/>
      <c r="C699" s="1153"/>
      <c r="D699" s="1153"/>
      <c r="E699" s="1153"/>
      <c r="F699" s="1153"/>
      <c r="G699" s="1154"/>
    </row>
    <row r="700" spans="1:7" x14ac:dyDescent="0.2">
      <c r="A700" s="1155" t="s">
        <v>48</v>
      </c>
      <c r="B700" s="1156"/>
      <c r="C700" s="1156"/>
      <c r="D700" s="1156"/>
      <c r="E700" s="1156"/>
      <c r="F700" s="1156"/>
      <c r="G700" s="1157"/>
    </row>
    <row r="701" spans="1:7" x14ac:dyDescent="0.2">
      <c r="A701" s="1158" t="s">
        <v>49</v>
      </c>
      <c r="B701" s="1159"/>
      <c r="C701" s="1159"/>
      <c r="D701" s="1159"/>
      <c r="E701" s="1159"/>
      <c r="F701" s="1159"/>
      <c r="G701" s="1160"/>
    </row>
    <row r="702" spans="1:7" x14ac:dyDescent="0.2">
      <c r="A702" s="6"/>
      <c r="B702" s="99"/>
      <c r="C702" s="8"/>
      <c r="D702" s="9"/>
      <c r="E702" s="99"/>
      <c r="F702" s="10"/>
      <c r="G702" s="11" t="s">
        <v>20</v>
      </c>
    </row>
    <row r="703" spans="1:7" x14ac:dyDescent="0.2">
      <c r="A703" s="12" t="s">
        <v>41</v>
      </c>
      <c r="B703" s="13"/>
      <c r="C703" s="14" t="s">
        <v>18</v>
      </c>
      <c r="D703" s="13"/>
      <c r="E703" s="343" t="s">
        <v>4253</v>
      </c>
      <c r="F703" s="98"/>
      <c r="G703" s="344" t="s">
        <v>4223</v>
      </c>
    </row>
    <row r="704" spans="1:7" x14ac:dyDescent="0.2">
      <c r="A704" s="17" t="s">
        <v>8</v>
      </c>
      <c r="B704" s="100"/>
      <c r="C704" s="19"/>
      <c r="D704" s="4"/>
      <c r="E704" s="1145"/>
      <c r="F704" s="1146"/>
      <c r="G704" s="20"/>
    </row>
    <row r="705" spans="1:7" x14ac:dyDescent="0.2">
      <c r="A705" s="21" t="s">
        <v>37</v>
      </c>
      <c r="B705" s="22"/>
      <c r="C705" s="22"/>
      <c r="D705" s="22"/>
      <c r="E705" s="23" t="s">
        <v>46</v>
      </c>
      <c r="F705" s="24"/>
      <c r="G705" s="20" t="s">
        <v>50</v>
      </c>
    </row>
    <row r="706" spans="1:7" x14ac:dyDescent="0.2">
      <c r="A706" s="6"/>
      <c r="B706" s="99"/>
      <c r="C706" s="8"/>
      <c r="D706" s="8"/>
      <c r="E706" s="1147"/>
      <c r="F706" s="1148"/>
      <c r="G706" s="25"/>
    </row>
    <row r="707" spans="1:7" ht="26.25" thickBot="1" x14ac:dyDescent="0.25">
      <c r="A707" s="210" t="s">
        <v>47</v>
      </c>
      <c r="B707" s="28" t="s">
        <v>23</v>
      </c>
      <c r="C707" s="28" t="s">
        <v>34</v>
      </c>
      <c r="D707" s="110" t="s">
        <v>53</v>
      </c>
      <c r="E707" s="114" t="s">
        <v>54</v>
      </c>
      <c r="F707" s="111" t="s">
        <v>55</v>
      </c>
      <c r="G707" s="112" t="s">
        <v>35</v>
      </c>
    </row>
    <row r="708" spans="1:7" ht="13.5" thickTop="1" x14ac:dyDescent="0.2">
      <c r="A708" s="345">
        <v>1</v>
      </c>
      <c r="B708" s="101"/>
      <c r="C708" s="352" t="s">
        <v>2311</v>
      </c>
      <c r="D708" s="351" t="s">
        <v>2310</v>
      </c>
      <c r="E708" s="158">
        <v>80</v>
      </c>
      <c r="F708" s="128">
        <v>40</v>
      </c>
      <c r="G708" s="353">
        <f>F708*E708</f>
        <v>3200</v>
      </c>
    </row>
    <row r="709" spans="1:7" x14ac:dyDescent="0.2">
      <c r="A709" s="29"/>
      <c r="B709" s="101"/>
      <c r="C709" s="352"/>
      <c r="D709" s="351"/>
      <c r="E709" s="207"/>
      <c r="F709" s="149"/>
      <c r="G709" s="353"/>
    </row>
    <row r="710" spans="1:7" x14ac:dyDescent="0.2">
      <c r="A710" s="29"/>
      <c r="B710" s="101"/>
      <c r="C710" s="352"/>
      <c r="D710" s="351"/>
      <c r="E710" s="554"/>
      <c r="F710" s="149"/>
      <c r="G710" s="353"/>
    </row>
    <row r="711" spans="1:7" x14ac:dyDescent="0.2">
      <c r="A711" s="29"/>
      <c r="B711" s="101"/>
      <c r="C711" s="352"/>
      <c r="D711" s="351"/>
      <c r="E711" s="388"/>
      <c r="F711" s="128"/>
      <c r="G711" s="353"/>
    </row>
    <row r="712" spans="1:7" x14ac:dyDescent="0.2">
      <c r="A712" s="29"/>
      <c r="B712" s="105"/>
      <c r="C712" s="352"/>
      <c r="D712" s="357"/>
      <c r="E712" s="390"/>
      <c r="F712" s="128"/>
      <c r="G712" s="353"/>
    </row>
    <row r="713" spans="1:7" x14ac:dyDescent="0.2">
      <c r="A713" s="29"/>
      <c r="B713" s="105"/>
      <c r="C713" s="352"/>
      <c r="D713" s="357" t="s">
        <v>152</v>
      </c>
      <c r="E713" s="102"/>
      <c r="F713" s="128"/>
      <c r="G713" s="353"/>
    </row>
    <row r="714" spans="1:7" x14ac:dyDescent="0.2">
      <c r="A714" s="29"/>
      <c r="B714" s="151"/>
      <c r="C714" s="366"/>
      <c r="D714" s="357"/>
      <c r="E714" s="108"/>
      <c r="F714" s="150"/>
      <c r="G714" s="353"/>
    </row>
    <row r="715" spans="1:7" x14ac:dyDescent="0.2">
      <c r="A715" s="29"/>
      <c r="B715" s="151"/>
      <c r="C715" s="366"/>
      <c r="D715" s="364"/>
      <c r="E715" s="108"/>
      <c r="F715" s="150"/>
      <c r="G715" s="353"/>
    </row>
    <row r="716" spans="1:7" x14ac:dyDescent="0.2">
      <c r="A716" s="29"/>
      <c r="B716" s="151"/>
      <c r="C716" s="366"/>
      <c r="D716" s="364"/>
      <c r="E716" s="108"/>
      <c r="F716" s="150"/>
      <c r="G716" s="35"/>
    </row>
    <row r="717" spans="1:7" x14ac:dyDescent="0.2">
      <c r="A717" s="29"/>
      <c r="B717" s="775"/>
      <c r="C717" s="756"/>
      <c r="D717" s="757"/>
      <c r="E717" s="745"/>
      <c r="F717" s="777"/>
      <c r="G717" s="35"/>
    </row>
    <row r="718" spans="1:7" x14ac:dyDescent="0.2">
      <c r="A718" s="29"/>
      <c r="B718" s="101"/>
      <c r="C718" s="41"/>
      <c r="D718" s="364"/>
      <c r="E718" s="155"/>
      <c r="F718" s="128"/>
      <c r="G718" s="353"/>
    </row>
    <row r="719" spans="1:7" x14ac:dyDescent="0.2">
      <c r="A719" s="29"/>
      <c r="B719" s="107"/>
      <c r="C719" s="352"/>
      <c r="D719" s="364"/>
      <c r="E719" s="153"/>
      <c r="F719" s="128"/>
      <c r="G719" s="35"/>
    </row>
    <row r="720" spans="1:7" x14ac:dyDescent="0.2">
      <c r="A720" s="29"/>
      <c r="B720" s="107"/>
      <c r="C720" s="352"/>
      <c r="D720" s="365"/>
      <c r="E720" s="153"/>
      <c r="F720" s="128"/>
      <c r="G720" s="35"/>
    </row>
    <row r="721" spans="1:7" x14ac:dyDescent="0.2">
      <c r="A721" s="29"/>
      <c r="B721" s="101"/>
      <c r="C721" s="352"/>
      <c r="D721" s="365"/>
      <c r="E721" s="108"/>
      <c r="F721" s="128"/>
      <c r="G721" s="35"/>
    </row>
    <row r="722" spans="1:7" x14ac:dyDescent="0.2">
      <c r="A722" s="29"/>
      <c r="B722" s="101"/>
      <c r="C722" s="352"/>
      <c r="D722" s="365"/>
      <c r="E722" s="153"/>
      <c r="F722" s="128"/>
      <c r="G722" s="35"/>
    </row>
    <row r="723" spans="1:7" x14ac:dyDescent="0.2">
      <c r="A723" s="29"/>
      <c r="B723" s="106"/>
      <c r="C723" s="41"/>
      <c r="D723" s="67"/>
      <c r="E723" s="104"/>
      <c r="F723" s="154"/>
      <c r="G723" s="353"/>
    </row>
    <row r="724" spans="1:7" x14ac:dyDescent="0.2">
      <c r="A724" s="29"/>
      <c r="B724" s="105"/>
      <c r="C724" s="41"/>
      <c r="D724" s="130"/>
      <c r="E724" s="104"/>
      <c r="F724" s="154"/>
      <c r="G724" s="35"/>
    </row>
    <row r="725" spans="1:7" x14ac:dyDescent="0.2">
      <c r="A725" s="29"/>
      <c r="B725" s="105"/>
      <c r="C725" s="41"/>
      <c r="D725" s="67"/>
      <c r="E725" s="104"/>
      <c r="F725" s="154"/>
      <c r="G725" s="35"/>
    </row>
    <row r="726" spans="1:7" x14ac:dyDescent="0.2">
      <c r="A726" s="29"/>
      <c r="B726" s="101"/>
      <c r="C726" s="41"/>
      <c r="D726" s="67"/>
      <c r="E726" s="104"/>
      <c r="F726" s="154"/>
      <c r="G726" s="35"/>
    </row>
    <row r="727" spans="1:7" x14ac:dyDescent="0.2">
      <c r="A727" s="29"/>
      <c r="B727" s="101"/>
      <c r="C727" s="41"/>
      <c r="D727" s="357" t="s">
        <v>8</v>
      </c>
      <c r="E727" s="104"/>
      <c r="F727" s="154"/>
      <c r="G727" s="35"/>
    </row>
    <row r="728" spans="1:7" x14ac:dyDescent="0.2">
      <c r="A728" s="29"/>
      <c r="B728" s="101"/>
      <c r="C728" s="41"/>
      <c r="D728" s="136"/>
      <c r="E728" s="104"/>
      <c r="F728" s="154"/>
      <c r="G728" s="35"/>
    </row>
    <row r="729" spans="1:7" x14ac:dyDescent="0.2">
      <c r="A729" s="29"/>
      <c r="B729" s="101"/>
      <c r="C729" s="41"/>
      <c r="D729" s="136"/>
      <c r="E729" s="104"/>
      <c r="F729" s="154"/>
      <c r="G729" s="35"/>
    </row>
    <row r="730" spans="1:7" x14ac:dyDescent="0.2">
      <c r="A730" s="29"/>
      <c r="B730" s="101"/>
      <c r="C730" s="41"/>
      <c r="D730" s="136"/>
      <c r="E730" s="104"/>
      <c r="F730" s="154"/>
      <c r="G730" s="35"/>
    </row>
    <row r="731" spans="1:7" x14ac:dyDescent="0.2">
      <c r="A731" s="29"/>
      <c r="B731" s="101"/>
      <c r="C731" s="41"/>
      <c r="D731" s="136"/>
      <c r="E731" s="104"/>
      <c r="F731" s="154"/>
      <c r="G731" s="35"/>
    </row>
    <row r="732" spans="1:7" x14ac:dyDescent="0.2">
      <c r="A732" s="29"/>
      <c r="B732" s="101"/>
      <c r="C732" s="41"/>
      <c r="D732" s="136"/>
      <c r="E732" s="104"/>
      <c r="F732" s="154"/>
      <c r="G732" s="35"/>
    </row>
    <row r="733" spans="1:7" x14ac:dyDescent="0.2">
      <c r="A733" s="29"/>
      <c r="B733" s="101"/>
      <c r="C733" s="41"/>
      <c r="D733" s="62"/>
      <c r="E733" s="104"/>
      <c r="F733" s="154"/>
      <c r="G733" s="35"/>
    </row>
    <row r="734" spans="1:7" x14ac:dyDescent="0.2">
      <c r="A734" s="29"/>
      <c r="B734" s="101"/>
      <c r="C734" s="41"/>
      <c r="D734" s="365" t="s">
        <v>8</v>
      </c>
      <c r="E734" s="104"/>
      <c r="F734" s="154"/>
      <c r="G734" s="35"/>
    </row>
    <row r="735" spans="1:7" x14ac:dyDescent="0.2">
      <c r="A735" s="29"/>
      <c r="B735" s="101"/>
      <c r="C735" s="41"/>
      <c r="D735" s="159"/>
      <c r="E735" s="104"/>
      <c r="F735" s="154"/>
      <c r="G735" s="35"/>
    </row>
    <row r="736" spans="1:7" x14ac:dyDescent="0.2">
      <c r="A736" s="29"/>
      <c r="B736" s="101"/>
      <c r="C736" s="41"/>
      <c r="D736" s="160"/>
      <c r="E736" s="108"/>
      <c r="F736" s="128"/>
      <c r="G736" s="35"/>
    </row>
    <row r="737" spans="1:7" x14ac:dyDescent="0.2">
      <c r="A737" s="29"/>
      <c r="B737" s="101"/>
      <c r="C737" s="41"/>
      <c r="D737" s="136"/>
      <c r="E737" s="153"/>
      <c r="F737" s="128"/>
      <c r="G737" s="35"/>
    </row>
    <row r="738" spans="1:7" x14ac:dyDescent="0.2">
      <c r="A738" s="29"/>
      <c r="B738" s="101"/>
      <c r="C738" s="41"/>
      <c r="D738" s="136"/>
      <c r="E738" s="102"/>
      <c r="F738" s="128"/>
      <c r="G738" s="35"/>
    </row>
    <row r="739" spans="1:7" x14ac:dyDescent="0.2">
      <c r="A739" s="29"/>
      <c r="B739" s="101"/>
      <c r="C739" s="31"/>
      <c r="D739" s="67"/>
      <c r="E739" s="131"/>
      <c r="F739" s="117"/>
      <c r="G739" s="35"/>
    </row>
    <row r="740" spans="1:7" x14ac:dyDescent="0.2">
      <c r="A740" s="29"/>
      <c r="B740" s="101"/>
      <c r="C740" s="41"/>
      <c r="D740" s="118"/>
      <c r="E740" s="108"/>
      <c r="F740" s="149"/>
      <c r="G740" s="35"/>
    </row>
    <row r="741" spans="1:7" x14ac:dyDescent="0.2">
      <c r="A741" s="29"/>
      <c r="B741" s="101"/>
      <c r="C741" s="41"/>
      <c r="D741" s="144"/>
      <c r="E741" s="108"/>
      <c r="F741" s="149"/>
      <c r="G741" s="35"/>
    </row>
    <row r="742" spans="1:7" ht="13.5" thickBot="1" x14ac:dyDescent="0.25">
      <c r="A742" s="45"/>
      <c r="B742" s="132"/>
      <c r="C742" s="115"/>
      <c r="D742" s="115"/>
      <c r="E742" s="132"/>
      <c r="F742" s="49" t="s">
        <v>15</v>
      </c>
      <c r="G742" s="50">
        <f>SUM(G708:G741)</f>
        <v>3200</v>
      </c>
    </row>
    <row r="743" spans="1:7" ht="13.5" thickTop="1" x14ac:dyDescent="0.2">
      <c r="A743" s="1149" t="s">
        <v>4131</v>
      </c>
      <c r="B743" s="1150"/>
      <c r="C743" s="1150"/>
      <c r="D743" s="1150"/>
      <c r="E743" s="1150"/>
      <c r="F743" s="1150"/>
      <c r="G743" s="1151"/>
    </row>
    <row r="744" spans="1:7" ht="13.5" thickBot="1" x14ac:dyDescent="0.25">
      <c r="A744" s="423"/>
      <c r="B744" s="317"/>
      <c r="C744" s="1285" t="s">
        <v>8</v>
      </c>
      <c r="D744" s="1332"/>
      <c r="E744" s="1332"/>
      <c r="F744" s="1332"/>
      <c r="G744" s="1333"/>
    </row>
    <row r="745" spans="1:7" ht="13.5" thickTop="1" x14ac:dyDescent="0.2">
      <c r="A745" s="1130"/>
      <c r="B745" s="1131"/>
      <c r="C745" s="1131"/>
      <c r="D745" s="57" t="s">
        <v>11</v>
      </c>
      <c r="E745" s="1132" t="s">
        <v>12</v>
      </c>
      <c r="F745" s="1132"/>
      <c r="G745" s="1133"/>
    </row>
    <row r="746" spans="1:7" x14ac:dyDescent="0.2">
      <c r="A746" s="1134" t="s">
        <v>17</v>
      </c>
      <c r="B746" s="1135"/>
      <c r="C746" s="1135"/>
      <c r="D746" s="39"/>
      <c r="E746" s="1136"/>
      <c r="F746" s="1137"/>
      <c r="G746" s="1138"/>
    </row>
    <row r="747" spans="1:7" x14ac:dyDescent="0.2">
      <c r="A747" s="1134" t="s">
        <v>38</v>
      </c>
      <c r="B747" s="1135"/>
      <c r="C747" s="1135"/>
      <c r="D747" s="58" t="s">
        <v>437</v>
      </c>
      <c r="E747" s="1139" t="s">
        <v>142</v>
      </c>
      <c r="F747" s="1139"/>
      <c r="G747" s="1140"/>
    </row>
    <row r="748" spans="1:7" ht="13.5" thickBot="1" x14ac:dyDescent="0.25">
      <c r="A748" s="1141" t="s">
        <v>39</v>
      </c>
      <c r="B748" s="1142"/>
      <c r="C748" s="1142"/>
      <c r="D748" s="59" t="s">
        <v>438</v>
      </c>
      <c r="E748" s="1143" t="s">
        <v>0</v>
      </c>
      <c r="F748" s="1143"/>
      <c r="G748" s="1144"/>
    </row>
    <row r="749" spans="1:7" ht="16.5" x14ac:dyDescent="0.25">
      <c r="A749" s="1152" t="s">
        <v>29</v>
      </c>
      <c r="B749" s="1153"/>
      <c r="C749" s="1153"/>
      <c r="D749" s="1153"/>
      <c r="E749" s="1153"/>
      <c r="F749" s="1153"/>
      <c r="G749" s="1154"/>
    </row>
    <row r="750" spans="1:7" x14ac:dyDescent="0.2">
      <c r="A750" s="1155" t="s">
        <v>48</v>
      </c>
      <c r="B750" s="1156"/>
      <c r="C750" s="1156"/>
      <c r="D750" s="1156"/>
      <c r="E750" s="1156"/>
      <c r="F750" s="1156"/>
      <c r="G750" s="1157"/>
    </row>
    <row r="751" spans="1:7" x14ac:dyDescent="0.2">
      <c r="A751" s="1158" t="s">
        <v>49</v>
      </c>
      <c r="B751" s="1159"/>
      <c r="C751" s="1159"/>
      <c r="D751" s="1159"/>
      <c r="E751" s="1159"/>
      <c r="F751" s="1159"/>
      <c r="G751" s="1160"/>
    </row>
    <row r="752" spans="1:7" x14ac:dyDescent="0.2">
      <c r="A752" s="6"/>
      <c r="B752" s="99"/>
      <c r="C752" s="8"/>
      <c r="D752" s="9"/>
      <c r="E752" s="99"/>
      <c r="F752" s="10"/>
      <c r="G752" s="11" t="s">
        <v>20</v>
      </c>
    </row>
    <row r="753" spans="1:7" x14ac:dyDescent="0.2">
      <c r="A753" s="12" t="s">
        <v>41</v>
      </c>
      <c r="B753" s="13"/>
      <c r="C753" s="14" t="s">
        <v>18</v>
      </c>
      <c r="D753" s="13"/>
      <c r="E753" s="343" t="s">
        <v>4286</v>
      </c>
      <c r="F753" s="98"/>
      <c r="G753" s="344" t="s">
        <v>4281</v>
      </c>
    </row>
    <row r="754" spans="1:7" x14ac:dyDescent="0.2">
      <c r="A754" s="17" t="s">
        <v>8</v>
      </c>
      <c r="B754" s="100"/>
      <c r="C754" s="19"/>
      <c r="D754" s="4"/>
      <c r="E754" s="1145"/>
      <c r="F754" s="1146"/>
      <c r="G754" s="20"/>
    </row>
    <row r="755" spans="1:7" x14ac:dyDescent="0.2">
      <c r="A755" s="21" t="s">
        <v>37</v>
      </c>
      <c r="B755" s="22"/>
      <c r="C755" s="22"/>
      <c r="D755" s="22"/>
      <c r="E755" s="23" t="s">
        <v>46</v>
      </c>
      <c r="F755" s="24"/>
      <c r="G755" s="20" t="s">
        <v>50</v>
      </c>
    </row>
    <row r="756" spans="1:7" x14ac:dyDescent="0.2">
      <c r="A756" s="6"/>
      <c r="B756" s="99"/>
      <c r="C756" s="8"/>
      <c r="D756" s="8"/>
      <c r="E756" s="1147"/>
      <c r="F756" s="1148"/>
      <c r="G756" s="25"/>
    </row>
    <row r="757" spans="1:7" ht="26.25" thickBot="1" x14ac:dyDescent="0.25">
      <c r="A757" s="210" t="s">
        <v>47</v>
      </c>
      <c r="B757" s="28" t="s">
        <v>23</v>
      </c>
      <c r="C757" s="28" t="s">
        <v>34</v>
      </c>
      <c r="D757" s="110" t="s">
        <v>53</v>
      </c>
      <c r="E757" s="114" t="s">
        <v>54</v>
      </c>
      <c r="F757" s="111" t="s">
        <v>55</v>
      </c>
      <c r="G757" s="112" t="s">
        <v>35</v>
      </c>
    </row>
    <row r="758" spans="1:7" ht="13.5" thickTop="1" x14ac:dyDescent="0.2">
      <c r="A758" s="345">
        <v>1</v>
      </c>
      <c r="B758" s="101"/>
      <c r="C758" s="352" t="s">
        <v>300</v>
      </c>
      <c r="D758" s="351" t="s">
        <v>4282</v>
      </c>
      <c r="E758" s="158">
        <v>35</v>
      </c>
      <c r="F758" s="128">
        <v>200</v>
      </c>
      <c r="G758" s="353">
        <f>F758*E758</f>
        <v>7000</v>
      </c>
    </row>
    <row r="759" spans="1:7" x14ac:dyDescent="0.2">
      <c r="A759" s="29">
        <v>2</v>
      </c>
      <c r="B759" s="101"/>
      <c r="C759" s="352" t="s">
        <v>300</v>
      </c>
      <c r="D759" s="351" t="s">
        <v>739</v>
      </c>
      <c r="E759" s="207">
        <v>35</v>
      </c>
      <c r="F759" s="149">
        <v>450</v>
      </c>
      <c r="G759" s="353">
        <f>F759*E759</f>
        <v>15750</v>
      </c>
    </row>
    <row r="760" spans="1:7" x14ac:dyDescent="0.2">
      <c r="A760" s="29"/>
      <c r="B760" s="101"/>
      <c r="C760" s="352"/>
      <c r="D760" s="351" t="s">
        <v>4289</v>
      </c>
      <c r="E760" s="554"/>
      <c r="F760" s="149"/>
      <c r="G760" s="353"/>
    </row>
    <row r="761" spans="1:7" x14ac:dyDescent="0.2">
      <c r="A761" s="29"/>
      <c r="B761" s="101"/>
      <c r="C761" s="352"/>
      <c r="D761" s="351"/>
      <c r="E761" s="388"/>
      <c r="F761" s="128"/>
      <c r="G761" s="353"/>
    </row>
    <row r="762" spans="1:7" x14ac:dyDescent="0.2">
      <c r="A762" s="29"/>
      <c r="B762" s="105"/>
      <c r="C762" s="352"/>
      <c r="D762" s="357"/>
      <c r="E762" s="390"/>
      <c r="F762" s="128"/>
      <c r="G762" s="353"/>
    </row>
    <row r="763" spans="1:7" x14ac:dyDescent="0.2">
      <c r="A763" s="29"/>
      <c r="B763" s="105"/>
      <c r="C763" s="352"/>
      <c r="D763" s="357" t="s">
        <v>152</v>
      </c>
      <c r="E763" s="102"/>
      <c r="F763" s="128"/>
      <c r="G763" s="353"/>
    </row>
    <row r="764" spans="1:7" x14ac:dyDescent="0.2">
      <c r="A764" s="29"/>
      <c r="B764" s="151"/>
      <c r="C764" s="366"/>
      <c r="D764" s="357"/>
      <c r="E764" s="108"/>
      <c r="F764" s="150"/>
      <c r="G764" s="353"/>
    </row>
    <row r="765" spans="1:7" x14ac:dyDescent="0.2">
      <c r="A765" s="29"/>
      <c r="B765" s="151"/>
      <c r="C765" s="366"/>
      <c r="D765" s="364"/>
      <c r="E765" s="108"/>
      <c r="F765" s="150"/>
      <c r="G765" s="353"/>
    </row>
    <row r="766" spans="1:7" x14ac:dyDescent="0.2">
      <c r="A766" s="29"/>
      <c r="B766" s="151"/>
      <c r="C766" s="366"/>
      <c r="E766" s="108"/>
      <c r="F766" s="150"/>
      <c r="G766" s="35"/>
    </row>
    <row r="767" spans="1:7" x14ac:dyDescent="0.2">
      <c r="A767" s="29"/>
      <c r="B767" s="775"/>
      <c r="C767" s="756"/>
      <c r="D767" s="757"/>
      <c r="E767" s="745"/>
      <c r="F767" s="777"/>
      <c r="G767" s="35"/>
    </row>
    <row r="768" spans="1:7" x14ac:dyDescent="0.2">
      <c r="A768" s="29"/>
      <c r="B768" s="101"/>
      <c r="C768" s="41"/>
      <c r="D768" s="364"/>
      <c r="E768" s="155"/>
      <c r="F768" s="128"/>
      <c r="G768" s="353"/>
    </row>
    <row r="769" spans="1:7" x14ac:dyDescent="0.2">
      <c r="A769" s="29"/>
      <c r="B769" s="107"/>
      <c r="C769" s="352"/>
      <c r="E769" s="153"/>
      <c r="F769" s="128"/>
      <c r="G769" s="35"/>
    </row>
    <row r="770" spans="1:7" x14ac:dyDescent="0.2">
      <c r="A770" s="29"/>
      <c r="B770" s="107"/>
      <c r="C770" s="352"/>
      <c r="D770" s="364"/>
      <c r="E770" s="153"/>
      <c r="F770" s="128"/>
      <c r="G770" s="35"/>
    </row>
    <row r="771" spans="1:7" x14ac:dyDescent="0.2">
      <c r="A771" s="29"/>
      <c r="B771" s="101"/>
      <c r="C771" s="352"/>
      <c r="D771" s="365"/>
      <c r="E771" s="108"/>
      <c r="F771" s="128"/>
      <c r="G771" s="35"/>
    </row>
    <row r="772" spans="1:7" x14ac:dyDescent="0.2">
      <c r="A772" s="29"/>
      <c r="B772" s="101"/>
      <c r="C772" s="352"/>
      <c r="D772" s="365"/>
      <c r="E772" s="153"/>
      <c r="F772" s="128"/>
      <c r="G772" s="35"/>
    </row>
    <row r="773" spans="1:7" x14ac:dyDescent="0.2">
      <c r="A773" s="29"/>
      <c r="B773" s="106"/>
      <c r="C773" s="41"/>
      <c r="D773" s="67"/>
      <c r="E773" s="104"/>
      <c r="F773" s="154"/>
      <c r="G773" s="353"/>
    </row>
    <row r="774" spans="1:7" x14ac:dyDescent="0.2">
      <c r="A774" s="29"/>
      <c r="B774" s="105"/>
      <c r="C774" s="41"/>
      <c r="D774" s="130"/>
      <c r="E774" s="104"/>
      <c r="F774" s="154"/>
      <c r="G774" s="35"/>
    </row>
    <row r="775" spans="1:7" x14ac:dyDescent="0.2">
      <c r="A775" s="29"/>
      <c r="B775" s="105"/>
      <c r="C775" s="41"/>
      <c r="D775" s="67"/>
      <c r="E775" s="104"/>
      <c r="F775" s="154"/>
      <c r="G775" s="35"/>
    </row>
    <row r="776" spans="1:7" x14ac:dyDescent="0.2">
      <c r="A776" s="29"/>
      <c r="B776" s="101"/>
      <c r="C776" s="41"/>
      <c r="D776" s="67"/>
      <c r="E776" s="104"/>
      <c r="F776" s="154"/>
      <c r="G776" s="35"/>
    </row>
    <row r="777" spans="1:7" x14ac:dyDescent="0.2">
      <c r="A777" s="29"/>
      <c r="B777" s="101"/>
      <c r="C777" s="41"/>
      <c r="D777" s="357" t="s">
        <v>8</v>
      </c>
      <c r="E777" s="104"/>
      <c r="F777" s="154"/>
      <c r="G777" s="35"/>
    </row>
    <row r="778" spans="1:7" x14ac:dyDescent="0.2">
      <c r="A778" s="29"/>
      <c r="B778" s="101"/>
      <c r="C778" s="41"/>
      <c r="D778" s="136"/>
      <c r="E778" s="104"/>
      <c r="F778" s="154"/>
      <c r="G778" s="35"/>
    </row>
    <row r="779" spans="1:7" x14ac:dyDescent="0.2">
      <c r="A779" s="29"/>
      <c r="B779" s="101"/>
      <c r="C779" s="41"/>
      <c r="D779" s="136"/>
      <c r="E779" s="104"/>
      <c r="F779" s="154"/>
      <c r="G779" s="35"/>
    </row>
    <row r="780" spans="1:7" x14ac:dyDescent="0.2">
      <c r="A780" s="29"/>
      <c r="B780" s="101"/>
      <c r="C780" s="41"/>
      <c r="D780" s="136"/>
      <c r="E780" s="104"/>
      <c r="F780" s="154"/>
      <c r="G780" s="35"/>
    </row>
    <row r="781" spans="1:7" x14ac:dyDescent="0.2">
      <c r="A781" s="29"/>
      <c r="B781" s="101"/>
      <c r="C781" s="41"/>
      <c r="D781" s="136"/>
      <c r="E781" s="104"/>
      <c r="F781" s="154"/>
      <c r="G781" s="35"/>
    </row>
    <row r="782" spans="1:7" x14ac:dyDescent="0.2">
      <c r="A782" s="29"/>
      <c r="B782" s="101"/>
      <c r="C782" s="41"/>
      <c r="D782" s="136"/>
      <c r="E782" s="104"/>
      <c r="F782" s="154"/>
      <c r="G782" s="35"/>
    </row>
    <row r="783" spans="1:7" x14ac:dyDescent="0.2">
      <c r="A783" s="29"/>
      <c r="B783" s="101"/>
      <c r="C783" s="41"/>
      <c r="D783" s="62"/>
      <c r="E783" s="104"/>
      <c r="F783" s="154"/>
      <c r="G783" s="35"/>
    </row>
    <row r="784" spans="1:7" x14ac:dyDescent="0.2">
      <c r="A784" s="29"/>
      <c r="B784" s="101"/>
      <c r="C784" s="41"/>
      <c r="D784" s="365" t="s">
        <v>8</v>
      </c>
      <c r="E784" s="104"/>
      <c r="F784" s="154"/>
      <c r="G784" s="35"/>
    </row>
    <row r="785" spans="1:7" x14ac:dyDescent="0.2">
      <c r="A785" s="29"/>
      <c r="B785" s="101"/>
      <c r="C785" s="41"/>
      <c r="D785" s="159"/>
      <c r="E785" s="104"/>
      <c r="F785" s="154"/>
      <c r="G785" s="35"/>
    </row>
    <row r="786" spans="1:7" x14ac:dyDescent="0.2">
      <c r="A786" s="29"/>
      <c r="B786" s="101"/>
      <c r="C786" s="41"/>
      <c r="D786" s="160"/>
      <c r="E786" s="108"/>
      <c r="F786" s="128"/>
      <c r="G786" s="35"/>
    </row>
    <row r="787" spans="1:7" x14ac:dyDescent="0.2">
      <c r="A787" s="29"/>
      <c r="B787" s="101"/>
      <c r="C787" s="41"/>
      <c r="D787" s="136"/>
      <c r="E787" s="153"/>
      <c r="F787" s="128"/>
      <c r="G787" s="35"/>
    </row>
    <row r="788" spans="1:7" x14ac:dyDescent="0.2">
      <c r="A788" s="29"/>
      <c r="B788" s="101"/>
      <c r="C788" s="41"/>
      <c r="D788" s="136"/>
      <c r="E788" s="102"/>
      <c r="F788" s="128"/>
      <c r="G788" s="35"/>
    </row>
    <row r="789" spans="1:7" x14ac:dyDescent="0.2">
      <c r="A789" s="29"/>
      <c r="B789" s="101"/>
      <c r="C789" s="31"/>
      <c r="D789" s="67"/>
      <c r="E789" s="131"/>
      <c r="F789" s="117"/>
      <c r="G789" s="35"/>
    </row>
    <row r="790" spans="1:7" x14ac:dyDescent="0.2">
      <c r="A790" s="29"/>
      <c r="B790" s="101"/>
      <c r="C790" s="41"/>
      <c r="D790" s="118"/>
      <c r="E790" s="108"/>
      <c r="F790" s="149"/>
      <c r="G790" s="35"/>
    </row>
    <row r="791" spans="1:7" x14ac:dyDescent="0.2">
      <c r="A791" s="29"/>
      <c r="B791" s="101"/>
      <c r="C791" s="41"/>
      <c r="D791" s="144"/>
      <c r="E791" s="108"/>
      <c r="F791" s="149"/>
      <c r="G791" s="35"/>
    </row>
    <row r="792" spans="1:7" ht="13.5" thickBot="1" x14ac:dyDescent="0.25">
      <c r="A792" s="45"/>
      <c r="B792" s="132"/>
      <c r="C792" s="115"/>
      <c r="D792" s="115"/>
      <c r="E792" s="132"/>
      <c r="F792" s="49" t="s">
        <v>15</v>
      </c>
      <c r="G792" s="50">
        <f>SUM(G758:G791)</f>
        <v>22750</v>
      </c>
    </row>
    <row r="793" spans="1:7" ht="13.5" thickTop="1" x14ac:dyDescent="0.2">
      <c r="A793" s="1149" t="s">
        <v>4288</v>
      </c>
      <c r="B793" s="1150"/>
      <c r="C793" s="1150"/>
      <c r="D793" s="1150"/>
      <c r="E793" s="1150"/>
      <c r="F793" s="1150"/>
      <c r="G793" s="1151"/>
    </row>
    <row r="794" spans="1:7" ht="13.5" thickBot="1" x14ac:dyDescent="0.25">
      <c r="A794" s="423"/>
      <c r="B794" s="317"/>
      <c r="C794" s="1285" t="s">
        <v>4287</v>
      </c>
      <c r="D794" s="1332"/>
      <c r="E794" s="1332"/>
      <c r="F794" s="1332"/>
      <c r="G794" s="1333"/>
    </row>
    <row r="795" spans="1:7" ht="13.5" thickTop="1" x14ac:dyDescent="0.2">
      <c r="A795" s="1130"/>
      <c r="B795" s="1131"/>
      <c r="C795" s="1131"/>
      <c r="D795" s="57" t="s">
        <v>11</v>
      </c>
      <c r="E795" s="1132" t="s">
        <v>12</v>
      </c>
      <c r="F795" s="1132"/>
      <c r="G795" s="1133"/>
    </row>
    <row r="796" spans="1:7" x14ac:dyDescent="0.2">
      <c r="A796" s="1134" t="s">
        <v>17</v>
      </c>
      <c r="B796" s="1135"/>
      <c r="C796" s="1135"/>
      <c r="D796" s="39"/>
      <c r="E796" s="1136"/>
      <c r="F796" s="1137"/>
      <c r="G796" s="1138"/>
    </row>
    <row r="797" spans="1:7" x14ac:dyDescent="0.2">
      <c r="A797" s="1134" t="s">
        <v>38</v>
      </c>
      <c r="B797" s="1135"/>
      <c r="C797" s="1135"/>
      <c r="D797" s="58" t="s">
        <v>437</v>
      </c>
      <c r="E797" s="1139" t="s">
        <v>69</v>
      </c>
      <c r="F797" s="1139"/>
      <c r="G797" s="1140"/>
    </row>
    <row r="798" spans="1:7" ht="13.5" thickBot="1" x14ac:dyDescent="0.25">
      <c r="A798" s="1141" t="s">
        <v>39</v>
      </c>
      <c r="B798" s="1142"/>
      <c r="C798" s="1142"/>
      <c r="D798" s="59" t="s">
        <v>438</v>
      </c>
      <c r="E798" s="1165" t="s">
        <v>4278</v>
      </c>
      <c r="F798" s="1143"/>
      <c r="G798" s="1144"/>
    </row>
    <row r="799" spans="1:7" ht="16.5" x14ac:dyDescent="0.25">
      <c r="A799" s="1152" t="s">
        <v>29</v>
      </c>
      <c r="B799" s="1153"/>
      <c r="C799" s="1153"/>
      <c r="D799" s="1153"/>
      <c r="E799" s="1153"/>
      <c r="F799" s="1153"/>
      <c r="G799" s="1154"/>
    </row>
    <row r="800" spans="1:7" x14ac:dyDescent="0.2">
      <c r="A800" s="1155" t="s">
        <v>48</v>
      </c>
      <c r="B800" s="1156"/>
      <c r="C800" s="1156"/>
      <c r="D800" s="1156"/>
      <c r="E800" s="1156"/>
      <c r="F800" s="1156"/>
      <c r="G800" s="1157"/>
    </row>
    <row r="801" spans="1:7" x14ac:dyDescent="0.2">
      <c r="A801" s="1158" t="s">
        <v>49</v>
      </c>
      <c r="B801" s="1159"/>
      <c r="C801" s="1159"/>
      <c r="D801" s="1159"/>
      <c r="E801" s="1159"/>
      <c r="F801" s="1159"/>
      <c r="G801" s="1160"/>
    </row>
    <row r="802" spans="1:7" x14ac:dyDescent="0.2">
      <c r="A802" s="6"/>
      <c r="B802" s="99"/>
      <c r="C802" s="8"/>
      <c r="D802" s="9"/>
      <c r="E802" s="99"/>
      <c r="F802" s="10"/>
      <c r="G802" s="11" t="s">
        <v>20</v>
      </c>
    </row>
    <row r="803" spans="1:7" x14ac:dyDescent="0.2">
      <c r="A803" s="12" t="s">
        <v>41</v>
      </c>
      <c r="B803" s="13"/>
      <c r="C803" s="14" t="s">
        <v>18</v>
      </c>
      <c r="D803" s="13"/>
      <c r="E803" s="343" t="s">
        <v>4599</v>
      </c>
      <c r="F803" s="98"/>
      <c r="G803" s="344" t="s">
        <v>4493</v>
      </c>
    </row>
    <row r="804" spans="1:7" x14ac:dyDescent="0.2">
      <c r="A804" s="17" t="s">
        <v>8</v>
      </c>
      <c r="B804" s="100"/>
      <c r="C804" s="19"/>
      <c r="D804" s="4"/>
      <c r="E804" s="1145"/>
      <c r="F804" s="1146"/>
      <c r="G804" s="20"/>
    </row>
    <row r="805" spans="1:7" x14ac:dyDescent="0.2">
      <c r="A805" s="21" t="s">
        <v>37</v>
      </c>
      <c r="B805" s="22"/>
      <c r="C805" s="22"/>
      <c r="D805" s="22"/>
      <c r="E805" s="23" t="s">
        <v>46</v>
      </c>
      <c r="F805" s="24"/>
      <c r="G805" s="20" t="s">
        <v>50</v>
      </c>
    </row>
    <row r="806" spans="1:7" x14ac:dyDescent="0.2">
      <c r="A806" s="6"/>
      <c r="B806" s="99"/>
      <c r="C806" s="8"/>
      <c r="D806" s="8"/>
      <c r="E806" s="1147"/>
      <c r="F806" s="1148"/>
      <c r="G806" s="25"/>
    </row>
    <row r="807" spans="1:7" ht="26.25" thickBot="1" x14ac:dyDescent="0.25">
      <c r="A807" s="210" t="s">
        <v>47</v>
      </c>
      <c r="B807" s="28" t="s">
        <v>23</v>
      </c>
      <c r="C807" s="28" t="s">
        <v>34</v>
      </c>
      <c r="D807" s="110" t="s">
        <v>53</v>
      </c>
      <c r="E807" s="114" t="s">
        <v>54</v>
      </c>
      <c r="F807" s="111" t="s">
        <v>55</v>
      </c>
      <c r="G807" s="112" t="s">
        <v>35</v>
      </c>
    </row>
    <row r="808" spans="1:7" ht="13.5" thickTop="1" x14ac:dyDescent="0.2">
      <c r="A808" s="345"/>
      <c r="B808" s="101"/>
      <c r="C808" s="352"/>
      <c r="D808" s="351" t="s">
        <v>1436</v>
      </c>
      <c r="E808" s="158"/>
      <c r="F808" s="128"/>
      <c r="G808" s="353" t="s">
        <v>8</v>
      </c>
    </row>
    <row r="809" spans="1:7" x14ac:dyDescent="0.2">
      <c r="A809" s="29">
        <v>1</v>
      </c>
      <c r="B809" s="101"/>
      <c r="C809" s="352" t="s">
        <v>149</v>
      </c>
      <c r="D809" s="351" t="s">
        <v>4578</v>
      </c>
      <c r="E809" s="207">
        <v>35</v>
      </c>
      <c r="F809" s="149">
        <v>250</v>
      </c>
      <c r="G809" s="353">
        <f>F809*E809</f>
        <v>8750</v>
      </c>
    </row>
    <row r="810" spans="1:7" x14ac:dyDescent="0.2">
      <c r="A810" s="29"/>
      <c r="B810" s="101"/>
      <c r="C810" s="352"/>
      <c r="D810" s="351" t="s">
        <v>4579</v>
      </c>
      <c r="E810" s="554"/>
      <c r="F810" s="149"/>
      <c r="G810" s="353" t="s">
        <v>8</v>
      </c>
    </row>
    <row r="811" spans="1:7" x14ac:dyDescent="0.2">
      <c r="A811" s="29">
        <v>2</v>
      </c>
      <c r="B811" s="101"/>
      <c r="C811" s="352" t="s">
        <v>149</v>
      </c>
      <c r="D811" s="351" t="s">
        <v>434</v>
      </c>
      <c r="E811" s="388">
        <v>35</v>
      </c>
      <c r="F811" s="128">
        <v>450</v>
      </c>
      <c r="G811" s="353">
        <f t="shared" ref="G811:G824" si="7">F811*E811</f>
        <v>15750</v>
      </c>
    </row>
    <row r="812" spans="1:7" x14ac:dyDescent="0.2">
      <c r="A812" s="29">
        <v>3</v>
      </c>
      <c r="B812" s="105"/>
      <c r="C812" s="352" t="s">
        <v>149</v>
      </c>
      <c r="D812" s="357" t="s">
        <v>1840</v>
      </c>
      <c r="E812" s="390">
        <v>35</v>
      </c>
      <c r="F812" s="128">
        <v>250</v>
      </c>
      <c r="G812" s="353">
        <f t="shared" si="7"/>
        <v>8750</v>
      </c>
    </row>
    <row r="813" spans="1:7" x14ac:dyDescent="0.2">
      <c r="A813" s="29"/>
      <c r="B813" s="105"/>
      <c r="C813" s="352"/>
      <c r="D813" s="357" t="s">
        <v>542</v>
      </c>
      <c r="E813" s="102"/>
      <c r="F813" s="128"/>
      <c r="G813" s="353" t="s">
        <v>8</v>
      </c>
    </row>
    <row r="814" spans="1:7" x14ac:dyDescent="0.2">
      <c r="A814" s="29"/>
      <c r="B814" s="151"/>
      <c r="C814" s="366"/>
      <c r="D814" s="357" t="s">
        <v>1437</v>
      </c>
      <c r="E814" s="108"/>
      <c r="F814" s="150"/>
      <c r="G814" s="353" t="s">
        <v>8</v>
      </c>
    </row>
    <row r="815" spans="1:7" x14ac:dyDescent="0.2">
      <c r="A815" s="29">
        <v>4</v>
      </c>
      <c r="B815" s="151"/>
      <c r="C815" s="366" t="s">
        <v>149</v>
      </c>
      <c r="D815" s="364" t="s">
        <v>4580</v>
      </c>
      <c r="E815" s="108">
        <v>35</v>
      </c>
      <c r="F815" s="150">
        <v>250</v>
      </c>
      <c r="G815" s="353">
        <f t="shared" si="7"/>
        <v>8750</v>
      </c>
    </row>
    <row r="816" spans="1:7" x14ac:dyDescent="0.2">
      <c r="A816" s="29"/>
      <c r="B816" s="151"/>
      <c r="C816" s="366"/>
      <c r="D816" s="1068" t="s">
        <v>4579</v>
      </c>
      <c r="E816" s="108"/>
      <c r="F816" s="150"/>
      <c r="G816" s="353" t="s">
        <v>8</v>
      </c>
    </row>
    <row r="817" spans="1:12" x14ac:dyDescent="0.2">
      <c r="A817" s="29">
        <v>5</v>
      </c>
      <c r="B817" s="775"/>
      <c r="C817" s="756" t="s">
        <v>149</v>
      </c>
      <c r="D817" s="757" t="s">
        <v>434</v>
      </c>
      <c r="E817" s="745">
        <v>35</v>
      </c>
      <c r="F817" s="777">
        <v>450</v>
      </c>
      <c r="G817" s="353">
        <f t="shared" si="7"/>
        <v>15750</v>
      </c>
    </row>
    <row r="818" spans="1:12" x14ac:dyDescent="0.2">
      <c r="A818" s="29">
        <v>6</v>
      </c>
      <c r="B818" s="101"/>
      <c r="C818" s="352" t="s">
        <v>149</v>
      </c>
      <c r="D818" s="364" t="s">
        <v>4581</v>
      </c>
      <c r="E818" s="155">
        <v>35</v>
      </c>
      <c r="F818" s="128">
        <v>250</v>
      </c>
      <c r="G818" s="353">
        <f t="shared" si="7"/>
        <v>8750</v>
      </c>
    </row>
    <row r="819" spans="1:12" x14ac:dyDescent="0.2">
      <c r="A819" s="29"/>
      <c r="B819" s="107"/>
      <c r="C819" s="352"/>
      <c r="D819" s="1123" t="s">
        <v>415</v>
      </c>
      <c r="E819" s="153"/>
      <c r="F819" s="128"/>
      <c r="G819" s="353" t="s">
        <v>8</v>
      </c>
    </row>
    <row r="820" spans="1:12" x14ac:dyDescent="0.2">
      <c r="A820" s="29"/>
      <c r="B820" s="107"/>
      <c r="C820" s="352"/>
      <c r="D820" s="364" t="s">
        <v>4577</v>
      </c>
      <c r="E820" s="153"/>
      <c r="F820" s="128"/>
      <c r="G820" s="353" t="s">
        <v>8</v>
      </c>
    </row>
    <row r="821" spans="1:12" x14ac:dyDescent="0.2">
      <c r="A821" s="29">
        <v>7</v>
      </c>
      <c r="B821" s="101"/>
      <c r="C821" s="352" t="s">
        <v>149</v>
      </c>
      <c r="D821" s="365" t="s">
        <v>4583</v>
      </c>
      <c r="E821" s="108">
        <v>35</v>
      </c>
      <c r="F821" s="128">
        <v>250</v>
      </c>
      <c r="G821" s="353">
        <f t="shared" si="7"/>
        <v>8750</v>
      </c>
    </row>
    <row r="822" spans="1:12" x14ac:dyDescent="0.2">
      <c r="A822" s="29"/>
      <c r="B822" s="101"/>
      <c r="C822" s="352"/>
      <c r="D822" s="365" t="s">
        <v>4579</v>
      </c>
      <c r="E822" s="153"/>
      <c r="F822" s="128"/>
      <c r="G822" s="353" t="s">
        <v>8</v>
      </c>
    </row>
    <row r="823" spans="1:12" x14ac:dyDescent="0.2">
      <c r="A823" s="29">
        <v>8</v>
      </c>
      <c r="B823" s="106"/>
      <c r="C823" s="352" t="s">
        <v>149</v>
      </c>
      <c r="D823" s="365" t="s">
        <v>434</v>
      </c>
      <c r="E823" s="104">
        <v>35</v>
      </c>
      <c r="F823" s="154">
        <v>450</v>
      </c>
      <c r="G823" s="353">
        <f t="shared" si="7"/>
        <v>15750</v>
      </c>
    </row>
    <row r="824" spans="1:12" x14ac:dyDescent="0.2">
      <c r="A824" s="29">
        <v>9</v>
      </c>
      <c r="B824" s="105"/>
      <c r="C824" s="352" t="s">
        <v>149</v>
      </c>
      <c r="D824" s="400" t="s">
        <v>4582</v>
      </c>
      <c r="E824" s="104">
        <v>35</v>
      </c>
      <c r="F824" s="154">
        <v>250</v>
      </c>
      <c r="G824" s="353">
        <f t="shared" si="7"/>
        <v>8750</v>
      </c>
    </row>
    <row r="825" spans="1:12" x14ac:dyDescent="0.2">
      <c r="A825" s="29"/>
      <c r="B825" s="105"/>
      <c r="C825" s="41"/>
      <c r="D825" s="365" t="s">
        <v>542</v>
      </c>
      <c r="E825" s="104"/>
      <c r="F825" s="154"/>
      <c r="G825" s="353" t="s">
        <v>8</v>
      </c>
    </row>
    <row r="826" spans="1:12" x14ac:dyDescent="0.2">
      <c r="A826" s="29"/>
      <c r="B826" s="101"/>
      <c r="C826" s="41"/>
      <c r="D826" s="67"/>
      <c r="E826" s="104"/>
      <c r="F826" s="154"/>
      <c r="G826" s="35"/>
    </row>
    <row r="827" spans="1:12" x14ac:dyDescent="0.2">
      <c r="A827" s="29"/>
      <c r="B827" s="101"/>
      <c r="C827" s="41"/>
      <c r="D827" s="357" t="s">
        <v>2970</v>
      </c>
      <c r="E827" s="104"/>
      <c r="F827" s="154"/>
      <c r="G827" s="35"/>
    </row>
    <row r="828" spans="1:12" x14ac:dyDescent="0.2">
      <c r="A828" s="29"/>
      <c r="B828" s="101"/>
      <c r="C828" s="41"/>
      <c r="D828" s="136"/>
      <c r="E828" s="104"/>
      <c r="F828" s="154"/>
      <c r="G828" s="35"/>
    </row>
    <row r="829" spans="1:12" x14ac:dyDescent="0.2">
      <c r="A829" s="29"/>
      <c r="B829" s="101"/>
      <c r="C829" s="41"/>
      <c r="D829" s="136"/>
      <c r="E829" s="104"/>
      <c r="F829" s="154"/>
      <c r="G829" s="35"/>
    </row>
    <row r="830" spans="1:12" x14ac:dyDescent="0.2">
      <c r="A830" s="29"/>
      <c r="B830" s="101"/>
      <c r="C830" s="41"/>
      <c r="D830" s="136"/>
      <c r="E830" s="104"/>
      <c r="F830" s="154"/>
      <c r="G830" s="35"/>
    </row>
    <row r="831" spans="1:12" x14ac:dyDescent="0.2">
      <c r="A831" s="29"/>
      <c r="B831" s="101"/>
      <c r="C831" s="41"/>
      <c r="D831" s="136"/>
      <c r="E831" s="104"/>
      <c r="F831" s="154"/>
      <c r="G831" s="35"/>
    </row>
    <row r="832" spans="1:12" x14ac:dyDescent="0.2">
      <c r="A832" s="29"/>
      <c r="B832" s="101"/>
      <c r="C832" s="41"/>
      <c r="D832" s="136"/>
      <c r="E832" s="104"/>
      <c r="F832" s="154"/>
      <c r="G832" s="35"/>
      <c r="L832" s="2">
        <f>105/3</f>
        <v>35</v>
      </c>
    </row>
    <row r="833" spans="1:12" x14ac:dyDescent="0.2">
      <c r="A833" s="29"/>
      <c r="B833" s="101"/>
      <c r="C833" s="41"/>
      <c r="D833" s="62"/>
      <c r="E833" s="104"/>
      <c r="F833" s="154"/>
      <c r="G833" s="35"/>
      <c r="L833" s="2">
        <f>33250*3</f>
        <v>99750</v>
      </c>
    </row>
    <row r="834" spans="1:12" x14ac:dyDescent="0.2">
      <c r="A834" s="29"/>
      <c r="B834" s="101"/>
      <c r="C834" s="41"/>
      <c r="D834" s="365" t="s">
        <v>8</v>
      </c>
      <c r="E834" s="104"/>
      <c r="F834" s="154"/>
      <c r="G834" s="35"/>
    </row>
    <row r="835" spans="1:12" x14ac:dyDescent="0.2">
      <c r="A835" s="29"/>
      <c r="B835" s="101"/>
      <c r="C835" s="41"/>
      <c r="D835" s="159"/>
      <c r="E835" s="104"/>
      <c r="F835" s="154"/>
      <c r="G835" s="35"/>
    </row>
    <row r="836" spans="1:12" x14ac:dyDescent="0.2">
      <c r="A836" s="29"/>
      <c r="B836" s="101"/>
      <c r="C836" s="41"/>
      <c r="D836" s="160"/>
      <c r="E836" s="108"/>
      <c r="F836" s="128"/>
      <c r="G836" s="35"/>
    </row>
    <row r="837" spans="1:12" x14ac:dyDescent="0.2">
      <c r="A837" s="29"/>
      <c r="B837" s="101"/>
      <c r="C837" s="41"/>
      <c r="D837" s="136"/>
      <c r="E837" s="153"/>
      <c r="F837" s="128"/>
      <c r="G837" s="35"/>
    </row>
    <row r="838" spans="1:12" x14ac:dyDescent="0.2">
      <c r="A838" s="29"/>
      <c r="B838" s="101"/>
      <c r="C838" s="41"/>
      <c r="D838" s="136"/>
      <c r="E838" s="102"/>
      <c r="F838" s="128"/>
      <c r="G838" s="35"/>
    </row>
    <row r="839" spans="1:12" x14ac:dyDescent="0.2">
      <c r="A839" s="29"/>
      <c r="B839" s="101"/>
      <c r="C839" s="31"/>
      <c r="D839" s="67"/>
      <c r="E839" s="131"/>
      <c r="F839" s="117"/>
      <c r="G839" s="35"/>
    </row>
    <row r="840" spans="1:12" x14ac:dyDescent="0.2">
      <c r="A840" s="29"/>
      <c r="B840" s="101"/>
      <c r="C840" s="41"/>
      <c r="D840" s="118"/>
      <c r="E840" s="108"/>
      <c r="F840" s="149"/>
      <c r="G840" s="35"/>
    </row>
    <row r="841" spans="1:12" x14ac:dyDescent="0.2">
      <c r="A841" s="29"/>
      <c r="B841" s="101"/>
      <c r="C841" s="41"/>
      <c r="D841" s="144"/>
      <c r="E841" s="108"/>
      <c r="F841" s="149"/>
      <c r="G841" s="35"/>
    </row>
    <row r="842" spans="1:12" ht="13.5" thickBot="1" x14ac:dyDescent="0.25">
      <c r="A842" s="45"/>
      <c r="B842" s="132"/>
      <c r="C842" s="115"/>
      <c r="D842" s="115"/>
      <c r="E842" s="132"/>
      <c r="F842" s="49" t="s">
        <v>15</v>
      </c>
      <c r="G842" s="50">
        <f>SUM(G808:G841)</f>
        <v>99750</v>
      </c>
    </row>
    <row r="843" spans="1:12" ht="13.5" thickTop="1" x14ac:dyDescent="0.2">
      <c r="A843" s="1149" t="s">
        <v>4584</v>
      </c>
      <c r="B843" s="1150"/>
      <c r="C843" s="1150"/>
      <c r="D843" s="1150"/>
      <c r="E843" s="1150"/>
      <c r="F843" s="1150"/>
      <c r="G843" s="1151"/>
    </row>
    <row r="844" spans="1:12" ht="13.5" thickBot="1" x14ac:dyDescent="0.25">
      <c r="A844" s="423"/>
      <c r="B844" s="317"/>
      <c r="C844" s="1285" t="s">
        <v>2685</v>
      </c>
      <c r="D844" s="1332"/>
      <c r="E844" s="1332"/>
      <c r="F844" s="1332"/>
      <c r="G844" s="1333"/>
    </row>
    <row r="845" spans="1:12" ht="13.5" thickTop="1" x14ac:dyDescent="0.2">
      <c r="A845" s="1130"/>
      <c r="B845" s="1131"/>
      <c r="C845" s="1131"/>
      <c r="D845" s="57" t="s">
        <v>11</v>
      </c>
      <c r="E845" s="1132" t="s">
        <v>12</v>
      </c>
      <c r="F845" s="1132"/>
      <c r="G845" s="1133"/>
    </row>
    <row r="846" spans="1:12" x14ac:dyDescent="0.2">
      <c r="A846" s="1134" t="s">
        <v>17</v>
      </c>
      <c r="B846" s="1135"/>
      <c r="C846" s="1135"/>
      <c r="D846" s="39"/>
      <c r="E846" s="1136"/>
      <c r="F846" s="1137"/>
      <c r="G846" s="1138"/>
    </row>
    <row r="847" spans="1:12" x14ac:dyDescent="0.2">
      <c r="A847" s="1134" t="s">
        <v>38</v>
      </c>
      <c r="B847" s="1135"/>
      <c r="C847" s="1135"/>
      <c r="D847" s="58" t="s">
        <v>437</v>
      </c>
      <c r="E847" s="1139" t="s">
        <v>142</v>
      </c>
      <c r="F847" s="1139"/>
      <c r="G847" s="1140"/>
    </row>
    <row r="848" spans="1:12" ht="13.5" thickBot="1" x14ac:dyDescent="0.25">
      <c r="A848" s="1141" t="s">
        <v>39</v>
      </c>
      <c r="B848" s="1142"/>
      <c r="C848" s="1142"/>
      <c r="D848" s="59" t="s">
        <v>438</v>
      </c>
      <c r="E848" s="1143" t="s">
        <v>0</v>
      </c>
      <c r="F848" s="1143"/>
      <c r="G848" s="1144"/>
    </row>
    <row r="849" spans="1:7" ht="16.5" x14ac:dyDescent="0.25">
      <c r="A849" s="1152" t="s">
        <v>29</v>
      </c>
      <c r="B849" s="1153"/>
      <c r="C849" s="1153"/>
      <c r="D849" s="1153"/>
      <c r="E849" s="1153"/>
      <c r="F849" s="1153"/>
      <c r="G849" s="1154"/>
    </row>
    <row r="850" spans="1:7" x14ac:dyDescent="0.2">
      <c r="A850" s="1155" t="s">
        <v>48</v>
      </c>
      <c r="B850" s="1156"/>
      <c r="C850" s="1156"/>
      <c r="D850" s="1156"/>
      <c r="E850" s="1156"/>
      <c r="F850" s="1156"/>
      <c r="G850" s="1157"/>
    </row>
    <row r="851" spans="1:7" x14ac:dyDescent="0.2">
      <c r="A851" s="1158" t="s">
        <v>49</v>
      </c>
      <c r="B851" s="1159"/>
      <c r="C851" s="1159"/>
      <c r="D851" s="1159"/>
      <c r="E851" s="1159"/>
      <c r="F851" s="1159"/>
      <c r="G851" s="1160"/>
    </row>
    <row r="852" spans="1:7" x14ac:dyDescent="0.2">
      <c r="A852" s="6"/>
      <c r="B852" s="99"/>
      <c r="C852" s="8"/>
      <c r="D852" s="9"/>
      <c r="E852" s="99"/>
      <c r="F852" s="10"/>
      <c r="G852" s="11" t="s">
        <v>20</v>
      </c>
    </row>
    <row r="853" spans="1:7" x14ac:dyDescent="0.2">
      <c r="A853" s="12" t="s">
        <v>41</v>
      </c>
      <c r="B853" s="13"/>
      <c r="C853" s="14" t="s">
        <v>18</v>
      </c>
      <c r="D853" s="13"/>
      <c r="E853" s="343" t="s">
        <v>4732</v>
      </c>
      <c r="F853" s="98"/>
      <c r="G853" s="344" t="s">
        <v>4628</v>
      </c>
    </row>
    <row r="854" spans="1:7" x14ac:dyDescent="0.2">
      <c r="A854" s="17" t="s">
        <v>8</v>
      </c>
      <c r="B854" s="100"/>
      <c r="C854" s="19"/>
      <c r="D854" s="4"/>
      <c r="E854" s="1145"/>
      <c r="F854" s="1146"/>
      <c r="G854" s="20"/>
    </row>
    <row r="855" spans="1:7" x14ac:dyDescent="0.2">
      <c r="A855" s="21" t="s">
        <v>37</v>
      </c>
      <c r="B855" s="22"/>
      <c r="C855" s="22"/>
      <c r="D855" s="22"/>
      <c r="E855" s="23" t="s">
        <v>46</v>
      </c>
      <c r="F855" s="24"/>
      <c r="G855" s="20" t="s">
        <v>50</v>
      </c>
    </row>
    <row r="856" spans="1:7" x14ac:dyDescent="0.2">
      <c r="A856" s="6"/>
      <c r="B856" s="99"/>
      <c r="C856" s="8"/>
      <c r="D856" s="8"/>
      <c r="E856" s="1147"/>
      <c r="F856" s="1148"/>
      <c r="G856" s="25"/>
    </row>
    <row r="857" spans="1:7" ht="26.25" thickBot="1" x14ac:dyDescent="0.25">
      <c r="A857" s="210" t="s">
        <v>47</v>
      </c>
      <c r="B857" s="28" t="s">
        <v>23</v>
      </c>
      <c r="C857" s="28" t="s">
        <v>34</v>
      </c>
      <c r="D857" s="110" t="s">
        <v>53</v>
      </c>
      <c r="E857" s="114" t="s">
        <v>54</v>
      </c>
      <c r="F857" s="111" t="s">
        <v>55</v>
      </c>
      <c r="G857" s="112" t="s">
        <v>35</v>
      </c>
    </row>
    <row r="858" spans="1:7" ht="13.5" thickTop="1" x14ac:dyDescent="0.2">
      <c r="A858" s="29">
        <v>1</v>
      </c>
      <c r="B858" s="101"/>
      <c r="C858" s="352" t="s">
        <v>300</v>
      </c>
      <c r="D858" s="351" t="s">
        <v>4749</v>
      </c>
      <c r="E858" s="207">
        <v>35</v>
      </c>
      <c r="F858" s="149">
        <v>200</v>
      </c>
      <c r="G858" s="353">
        <f>F858*E858</f>
        <v>7000</v>
      </c>
    </row>
    <row r="859" spans="1:7" x14ac:dyDescent="0.2">
      <c r="A859" s="29"/>
      <c r="B859" s="101"/>
      <c r="C859" s="352"/>
      <c r="D859" s="351" t="s">
        <v>2809</v>
      </c>
      <c r="E859" s="554"/>
      <c r="F859" s="149"/>
      <c r="G859" s="353"/>
    </row>
    <row r="860" spans="1:7" x14ac:dyDescent="0.2">
      <c r="A860" s="29">
        <v>2</v>
      </c>
      <c r="B860" s="101"/>
      <c r="C860" s="352" t="s">
        <v>300</v>
      </c>
      <c r="D860" s="351" t="s">
        <v>544</v>
      </c>
      <c r="E860" s="388">
        <v>35</v>
      </c>
      <c r="F860" s="128">
        <v>450</v>
      </c>
      <c r="G860" s="353">
        <f>F860*E860</f>
        <v>15750</v>
      </c>
    </row>
    <row r="861" spans="1:7" x14ac:dyDescent="0.2">
      <c r="A861" s="29"/>
      <c r="B861" s="105"/>
      <c r="C861" s="352"/>
      <c r="D861" s="357" t="s">
        <v>469</v>
      </c>
      <c r="E861" s="390"/>
      <c r="F861" s="128"/>
      <c r="G861" s="353"/>
    </row>
    <row r="862" spans="1:7" x14ac:dyDescent="0.2">
      <c r="A862" s="29"/>
      <c r="B862" s="105"/>
      <c r="C862" s="352"/>
      <c r="D862" s="357"/>
      <c r="E862" s="102"/>
      <c r="F862" s="128"/>
      <c r="G862" s="353"/>
    </row>
    <row r="863" spans="1:7" x14ac:dyDescent="0.2">
      <c r="A863" s="29"/>
      <c r="B863" s="151"/>
      <c r="C863" s="366"/>
      <c r="D863" s="357"/>
      <c r="E863" s="108"/>
      <c r="F863" s="150"/>
      <c r="G863" s="353"/>
    </row>
    <row r="864" spans="1:7" x14ac:dyDescent="0.2">
      <c r="A864" s="29"/>
      <c r="B864" s="151"/>
      <c r="C864" s="366"/>
      <c r="D864" s="364"/>
      <c r="E864" s="108"/>
      <c r="F864" s="150"/>
      <c r="G864" s="353"/>
    </row>
    <row r="865" spans="1:7" x14ac:dyDescent="0.2">
      <c r="A865" s="29"/>
      <c r="B865" s="151"/>
      <c r="C865" s="366"/>
      <c r="D865" s="1068"/>
      <c r="E865" s="108"/>
      <c r="F865" s="150"/>
      <c r="G865" s="353"/>
    </row>
    <row r="866" spans="1:7" x14ac:dyDescent="0.2">
      <c r="A866" s="29"/>
      <c r="B866" s="775"/>
      <c r="C866" s="756"/>
      <c r="D866" s="757"/>
      <c r="E866" s="745"/>
      <c r="F866" s="777"/>
      <c r="G866" s="353"/>
    </row>
    <row r="867" spans="1:7" x14ac:dyDescent="0.2">
      <c r="A867" s="29"/>
      <c r="B867" s="101"/>
      <c r="C867" s="352"/>
      <c r="D867" s="364"/>
      <c r="E867" s="155"/>
      <c r="F867" s="128"/>
      <c r="G867" s="353"/>
    </row>
    <row r="868" spans="1:7" x14ac:dyDescent="0.2">
      <c r="A868" s="29"/>
      <c r="B868" s="107"/>
      <c r="C868" s="352"/>
      <c r="D868" s="1123"/>
      <c r="E868" s="153"/>
      <c r="F868" s="128"/>
      <c r="G868" s="353"/>
    </row>
    <row r="869" spans="1:7" x14ac:dyDescent="0.2">
      <c r="A869" s="29"/>
      <c r="B869" s="107"/>
      <c r="C869" s="352"/>
      <c r="D869" s="364"/>
      <c r="E869" s="153"/>
      <c r="F869" s="128"/>
      <c r="G869" s="353"/>
    </row>
    <row r="870" spans="1:7" x14ac:dyDescent="0.2">
      <c r="A870" s="29"/>
      <c r="B870" s="101"/>
      <c r="C870" s="352"/>
      <c r="D870" s="365"/>
      <c r="E870" s="108"/>
      <c r="F870" s="128"/>
      <c r="G870" s="353"/>
    </row>
    <row r="871" spans="1:7" x14ac:dyDescent="0.2">
      <c r="A871" s="29"/>
      <c r="B871" s="101"/>
      <c r="C871" s="352"/>
      <c r="D871" s="365"/>
      <c r="E871" s="153"/>
      <c r="F871" s="128"/>
      <c r="G871" s="353"/>
    </row>
    <row r="872" spans="1:7" x14ac:dyDescent="0.2">
      <c r="A872" s="29"/>
      <c r="B872" s="106"/>
      <c r="C872" s="352"/>
      <c r="D872" s="365"/>
      <c r="E872" s="104"/>
      <c r="F872" s="154"/>
      <c r="G872" s="353"/>
    </row>
    <row r="873" spans="1:7" x14ac:dyDescent="0.2">
      <c r="A873" s="29"/>
      <c r="B873" s="105"/>
      <c r="C873" s="352"/>
      <c r="D873" s="400"/>
      <c r="E873" s="104"/>
      <c r="F873" s="154"/>
      <c r="G873" s="353"/>
    </row>
    <row r="874" spans="1:7" x14ac:dyDescent="0.2">
      <c r="A874" s="29"/>
      <c r="B874" s="105"/>
      <c r="C874" s="41"/>
      <c r="D874" s="365"/>
      <c r="E874" s="104"/>
      <c r="F874" s="154"/>
      <c r="G874" s="353"/>
    </row>
    <row r="875" spans="1:7" x14ac:dyDescent="0.2">
      <c r="A875" s="29"/>
      <c r="B875" s="101"/>
      <c r="C875" s="41"/>
      <c r="D875" s="67"/>
      <c r="E875" s="104"/>
      <c r="F875" s="154"/>
      <c r="G875" s="35"/>
    </row>
    <row r="876" spans="1:7" x14ac:dyDescent="0.2">
      <c r="A876" s="29"/>
      <c r="B876" s="646"/>
      <c r="C876" s="647"/>
      <c r="D876" s="681"/>
      <c r="E876" s="649"/>
      <c r="F876" s="650"/>
      <c r="G876" s="35"/>
    </row>
    <row r="877" spans="1:7" x14ac:dyDescent="0.2">
      <c r="A877" s="29"/>
      <c r="B877" s="646"/>
      <c r="C877" s="647"/>
      <c r="D877" s="681"/>
      <c r="E877" s="649"/>
      <c r="F877" s="650"/>
      <c r="G877" s="35"/>
    </row>
    <row r="878" spans="1:7" x14ac:dyDescent="0.2">
      <c r="A878" s="29"/>
      <c r="B878" s="101"/>
      <c r="C878" s="41"/>
      <c r="D878" s="136"/>
      <c r="E878" s="104"/>
      <c r="F878" s="154"/>
      <c r="G878" s="35"/>
    </row>
    <row r="879" spans="1:7" x14ac:dyDescent="0.2">
      <c r="A879" s="29"/>
      <c r="B879" s="101"/>
      <c r="C879" s="41"/>
      <c r="D879" s="136"/>
      <c r="E879" s="104"/>
      <c r="F879" s="154"/>
      <c r="G879" s="35"/>
    </row>
    <row r="880" spans="1:7" x14ac:dyDescent="0.2">
      <c r="A880" s="29"/>
      <c r="B880" s="101"/>
      <c r="C880" s="41"/>
      <c r="D880" s="136"/>
      <c r="E880" s="104"/>
      <c r="F880" s="154"/>
      <c r="G880" s="35"/>
    </row>
    <row r="881" spans="1:7" x14ac:dyDescent="0.2">
      <c r="A881" s="29"/>
      <c r="B881" s="101"/>
      <c r="C881" s="41"/>
      <c r="D881" s="136"/>
      <c r="E881" s="104"/>
      <c r="F881" s="154"/>
      <c r="G881" s="35"/>
    </row>
    <row r="882" spans="1:7" x14ac:dyDescent="0.2">
      <c r="A882" s="29"/>
      <c r="B882" s="101"/>
      <c r="C882" s="41"/>
      <c r="D882" s="136"/>
      <c r="E882" s="104"/>
      <c r="F882" s="154"/>
      <c r="G882" s="35"/>
    </row>
    <row r="883" spans="1:7" x14ac:dyDescent="0.2">
      <c r="A883" s="29"/>
      <c r="B883" s="101"/>
      <c r="C883" s="41"/>
      <c r="D883" s="62"/>
      <c r="E883" s="104"/>
      <c r="F883" s="154"/>
      <c r="G883" s="35"/>
    </row>
    <row r="884" spans="1:7" x14ac:dyDescent="0.2">
      <c r="A884" s="29"/>
      <c r="B884" s="101"/>
      <c r="C884" s="41"/>
      <c r="D884" s="365" t="s">
        <v>8</v>
      </c>
      <c r="E884" s="104"/>
      <c r="F884" s="154"/>
      <c r="G884" s="35"/>
    </row>
    <row r="885" spans="1:7" x14ac:dyDescent="0.2">
      <c r="A885" s="29"/>
      <c r="B885" s="101"/>
      <c r="C885" s="41"/>
      <c r="D885" s="159"/>
      <c r="E885" s="104"/>
      <c r="F885" s="154"/>
      <c r="G885" s="35"/>
    </row>
    <row r="886" spans="1:7" x14ac:dyDescent="0.2">
      <c r="A886" s="29"/>
      <c r="B886" s="101"/>
      <c r="C886" s="41"/>
      <c r="D886" s="160"/>
      <c r="E886" s="108"/>
      <c r="F886" s="128"/>
      <c r="G886" s="35"/>
    </row>
    <row r="887" spans="1:7" x14ac:dyDescent="0.2">
      <c r="A887" s="29"/>
      <c r="B887" s="101"/>
      <c r="C887" s="41"/>
      <c r="D887" s="136"/>
      <c r="E887" s="153"/>
      <c r="F887" s="128"/>
      <c r="G887" s="35"/>
    </row>
    <row r="888" spans="1:7" x14ac:dyDescent="0.2">
      <c r="A888" s="29"/>
      <c r="B888" s="101"/>
      <c r="C888" s="41"/>
      <c r="D888" s="136"/>
      <c r="E888" s="102"/>
      <c r="F888" s="128"/>
      <c r="G888" s="35"/>
    </row>
    <row r="889" spans="1:7" x14ac:dyDescent="0.2">
      <c r="A889" s="29"/>
      <c r="B889" s="101"/>
      <c r="C889" s="31"/>
      <c r="D889" s="67"/>
      <c r="E889" s="131"/>
      <c r="F889" s="117"/>
      <c r="G889" s="35"/>
    </row>
    <row r="890" spans="1:7" x14ac:dyDescent="0.2">
      <c r="A890" s="29"/>
      <c r="B890" s="101"/>
      <c r="C890" s="41"/>
      <c r="D890" s="118"/>
      <c r="E890" s="108"/>
      <c r="F890" s="149"/>
      <c r="G890" s="35"/>
    </row>
    <row r="891" spans="1:7" x14ac:dyDescent="0.2">
      <c r="A891" s="29"/>
      <c r="B891" s="101"/>
      <c r="C891" s="41"/>
      <c r="D891" s="144"/>
      <c r="E891" s="108"/>
      <c r="F891" s="149"/>
      <c r="G891" s="35"/>
    </row>
    <row r="892" spans="1:7" ht="13.5" thickBot="1" x14ac:dyDescent="0.25">
      <c r="A892" s="45"/>
      <c r="B892" s="132"/>
      <c r="C892" s="115"/>
      <c r="D892" s="115"/>
      <c r="E892" s="132"/>
      <c r="F892" s="49" t="s">
        <v>15</v>
      </c>
      <c r="G892" s="50">
        <f>SUM(G858:G891)</f>
        <v>22750</v>
      </c>
    </row>
    <row r="893" spans="1:7" ht="13.5" thickTop="1" x14ac:dyDescent="0.2">
      <c r="A893" s="1149" t="s">
        <v>4750</v>
      </c>
      <c r="B893" s="1150"/>
      <c r="C893" s="1150"/>
      <c r="D893" s="1150"/>
      <c r="E893" s="1150"/>
      <c r="F893" s="1150"/>
      <c r="G893" s="1151"/>
    </row>
    <row r="894" spans="1:7" ht="13.5" thickBot="1" x14ac:dyDescent="0.25">
      <c r="A894" s="423"/>
      <c r="B894" s="317"/>
      <c r="C894" s="1285" t="s">
        <v>2685</v>
      </c>
      <c r="D894" s="1332"/>
      <c r="E894" s="1332"/>
      <c r="F894" s="1332"/>
      <c r="G894" s="1333"/>
    </row>
    <row r="895" spans="1:7" ht="13.5" thickTop="1" x14ac:dyDescent="0.2">
      <c r="A895" s="1130"/>
      <c r="B895" s="1131"/>
      <c r="C895" s="1131"/>
      <c r="D895" s="57" t="s">
        <v>11</v>
      </c>
      <c r="E895" s="1132" t="s">
        <v>12</v>
      </c>
      <c r="F895" s="1132"/>
      <c r="G895" s="1133"/>
    </row>
    <row r="896" spans="1:7" x14ac:dyDescent="0.2">
      <c r="A896" s="1134" t="s">
        <v>17</v>
      </c>
      <c r="B896" s="1135"/>
      <c r="C896" s="1135"/>
      <c r="D896" s="39"/>
      <c r="E896" s="1136"/>
      <c r="F896" s="1137"/>
      <c r="G896" s="1138"/>
    </row>
    <row r="897" spans="1:7" x14ac:dyDescent="0.2">
      <c r="A897" s="1134" t="s">
        <v>38</v>
      </c>
      <c r="B897" s="1135"/>
      <c r="C897" s="1135"/>
      <c r="D897" s="58" t="s">
        <v>437</v>
      </c>
      <c r="E897" s="1139" t="s">
        <v>142</v>
      </c>
      <c r="F897" s="1139"/>
      <c r="G897" s="1140"/>
    </row>
    <row r="898" spans="1:7" ht="13.5" thickBot="1" x14ac:dyDescent="0.25">
      <c r="A898" s="1141" t="s">
        <v>39</v>
      </c>
      <c r="B898" s="1142"/>
      <c r="C898" s="1142"/>
      <c r="D898" s="59" t="s">
        <v>438</v>
      </c>
      <c r="E898" s="1143" t="s">
        <v>0</v>
      </c>
      <c r="F898" s="1143"/>
      <c r="G898" s="1144"/>
    </row>
  </sheetData>
  <mergeCells count="269">
    <mergeCell ref="A896:C896"/>
    <mergeCell ref="E896:G896"/>
    <mergeCell ref="A897:C897"/>
    <mergeCell ref="E897:G897"/>
    <mergeCell ref="A898:C898"/>
    <mergeCell ref="E898:G898"/>
    <mergeCell ref="A849:G849"/>
    <mergeCell ref="A850:G850"/>
    <mergeCell ref="A851:G851"/>
    <mergeCell ref="E854:F854"/>
    <mergeCell ref="E856:F856"/>
    <mergeCell ref="A893:G893"/>
    <mergeCell ref="C894:G894"/>
    <mergeCell ref="A895:C895"/>
    <mergeCell ref="E895:G895"/>
    <mergeCell ref="A846:C846"/>
    <mergeCell ref="E846:G846"/>
    <mergeCell ref="A847:C847"/>
    <mergeCell ref="E847:G847"/>
    <mergeCell ref="A848:C848"/>
    <mergeCell ref="E848:G848"/>
    <mergeCell ref="A799:G799"/>
    <mergeCell ref="A800:G800"/>
    <mergeCell ref="A801:G801"/>
    <mergeCell ref="E804:F804"/>
    <mergeCell ref="E806:F806"/>
    <mergeCell ref="A843:G843"/>
    <mergeCell ref="C844:G844"/>
    <mergeCell ref="A845:C845"/>
    <mergeCell ref="E845:G845"/>
    <mergeCell ref="A698:C698"/>
    <mergeCell ref="E698:G698"/>
    <mergeCell ref="E654:F654"/>
    <mergeCell ref="E656:F656"/>
    <mergeCell ref="A693:G693"/>
    <mergeCell ref="C694:G694"/>
    <mergeCell ref="A695:C695"/>
    <mergeCell ref="E695:G695"/>
    <mergeCell ref="A696:C696"/>
    <mergeCell ref="E696:G696"/>
    <mergeCell ref="A697:C697"/>
    <mergeCell ref="E697:G697"/>
    <mergeCell ref="A646:C646"/>
    <mergeCell ref="E646:G646"/>
    <mergeCell ref="A647:C647"/>
    <mergeCell ref="E647:G647"/>
    <mergeCell ref="A648:C648"/>
    <mergeCell ref="E648:G648"/>
    <mergeCell ref="A649:G649"/>
    <mergeCell ref="A650:G650"/>
    <mergeCell ref="A651:G651"/>
    <mergeCell ref="A599:G599"/>
    <mergeCell ref="A600:G600"/>
    <mergeCell ref="A601:G601"/>
    <mergeCell ref="E604:F604"/>
    <mergeCell ref="E606:F606"/>
    <mergeCell ref="A643:G643"/>
    <mergeCell ref="C644:G644"/>
    <mergeCell ref="A645:C645"/>
    <mergeCell ref="E645:G645"/>
    <mergeCell ref="A596:C596"/>
    <mergeCell ref="E596:G596"/>
    <mergeCell ref="A597:C597"/>
    <mergeCell ref="E597:G597"/>
    <mergeCell ref="A598:C598"/>
    <mergeCell ref="E598:G598"/>
    <mergeCell ref="A549:G549"/>
    <mergeCell ref="A550:G550"/>
    <mergeCell ref="A551:G551"/>
    <mergeCell ref="E554:F554"/>
    <mergeCell ref="E556:F556"/>
    <mergeCell ref="A593:G593"/>
    <mergeCell ref="C594:G594"/>
    <mergeCell ref="A595:C595"/>
    <mergeCell ref="E595:G595"/>
    <mergeCell ref="A548:C548"/>
    <mergeCell ref="E548:G548"/>
    <mergeCell ref="E504:F504"/>
    <mergeCell ref="E506:F506"/>
    <mergeCell ref="A543:G543"/>
    <mergeCell ref="C544:G544"/>
    <mergeCell ref="A545:C545"/>
    <mergeCell ref="E545:G545"/>
    <mergeCell ref="A546:C546"/>
    <mergeCell ref="E546:G546"/>
    <mergeCell ref="A547:C547"/>
    <mergeCell ref="E547:G547"/>
    <mergeCell ref="A496:C496"/>
    <mergeCell ref="E496:G496"/>
    <mergeCell ref="A497:C497"/>
    <mergeCell ref="E497:G497"/>
    <mergeCell ref="A498:C498"/>
    <mergeCell ref="E498:G498"/>
    <mergeCell ref="A499:G499"/>
    <mergeCell ref="A500:G500"/>
    <mergeCell ref="A501:G501"/>
    <mergeCell ref="A449:G449"/>
    <mergeCell ref="A450:G450"/>
    <mergeCell ref="A451:G451"/>
    <mergeCell ref="E454:F454"/>
    <mergeCell ref="E456:F456"/>
    <mergeCell ref="A493:G493"/>
    <mergeCell ref="C494:G494"/>
    <mergeCell ref="A495:C495"/>
    <mergeCell ref="E495:G495"/>
    <mergeCell ref="A249:G249"/>
    <mergeCell ref="A250:G250"/>
    <mergeCell ref="A251:G251"/>
    <mergeCell ref="E254:F254"/>
    <mergeCell ref="E256:F256"/>
    <mergeCell ref="A297:C297"/>
    <mergeCell ref="E297:G297"/>
    <mergeCell ref="A298:C298"/>
    <mergeCell ref="E298:G298"/>
    <mergeCell ref="A293:G293"/>
    <mergeCell ref="C294:G294"/>
    <mergeCell ref="A295:C295"/>
    <mergeCell ref="E295:G295"/>
    <mergeCell ref="A296:C296"/>
    <mergeCell ref="E296:G296"/>
    <mergeCell ref="E206:F206"/>
    <mergeCell ref="A247:C247"/>
    <mergeCell ref="E247:G247"/>
    <mergeCell ref="A248:C248"/>
    <mergeCell ref="E248:G248"/>
    <mergeCell ref="A243:G243"/>
    <mergeCell ref="C244:G244"/>
    <mergeCell ref="A245:C245"/>
    <mergeCell ref="E245:G245"/>
    <mergeCell ref="A246:C246"/>
    <mergeCell ref="E246:G246"/>
    <mergeCell ref="A1:G1"/>
    <mergeCell ref="A2:G2"/>
    <mergeCell ref="A3:G3"/>
    <mergeCell ref="E6:F6"/>
    <mergeCell ref="E8:F8"/>
    <mergeCell ref="A149:G149"/>
    <mergeCell ref="A150:G150"/>
    <mergeCell ref="A151:G151"/>
    <mergeCell ref="E154:F154"/>
    <mergeCell ref="A50:G50"/>
    <mergeCell ref="A51:G51"/>
    <mergeCell ref="A52:G52"/>
    <mergeCell ref="E55:F55"/>
    <mergeCell ref="E57:F57"/>
    <mergeCell ref="A44:G44"/>
    <mergeCell ref="A49:C49"/>
    <mergeCell ref="E49:G49"/>
    <mergeCell ref="A46:C46"/>
    <mergeCell ref="E46:G46"/>
    <mergeCell ref="A47:C47"/>
    <mergeCell ref="E47:G47"/>
    <mergeCell ref="A48:C48"/>
    <mergeCell ref="E48:G48"/>
    <mergeCell ref="A97:C97"/>
    <mergeCell ref="E97:G97"/>
    <mergeCell ref="A98:C98"/>
    <mergeCell ref="E98:G98"/>
    <mergeCell ref="C94:G94"/>
    <mergeCell ref="A93:G93"/>
    <mergeCell ref="A95:C95"/>
    <mergeCell ref="E95:G95"/>
    <mergeCell ref="A96:C96"/>
    <mergeCell ref="E96:G96"/>
    <mergeCell ref="A143:G143"/>
    <mergeCell ref="C144:G144"/>
    <mergeCell ref="A145:C145"/>
    <mergeCell ref="E145:G145"/>
    <mergeCell ref="A146:C146"/>
    <mergeCell ref="E146:G146"/>
    <mergeCell ref="A99:G99"/>
    <mergeCell ref="A100:G100"/>
    <mergeCell ref="A101:G101"/>
    <mergeCell ref="E104:F104"/>
    <mergeCell ref="E106:F106"/>
    <mergeCell ref="A299:G299"/>
    <mergeCell ref="A300:G300"/>
    <mergeCell ref="A301:G301"/>
    <mergeCell ref="E304:F304"/>
    <mergeCell ref="E306:F306"/>
    <mergeCell ref="A147:C147"/>
    <mergeCell ref="E147:G147"/>
    <mergeCell ref="A148:C148"/>
    <mergeCell ref="E148:G148"/>
    <mergeCell ref="E156:F156"/>
    <mergeCell ref="A197:C197"/>
    <mergeCell ref="E197:G197"/>
    <mergeCell ref="A198:C198"/>
    <mergeCell ref="E198:G198"/>
    <mergeCell ref="A193:G193"/>
    <mergeCell ref="C194:G194"/>
    <mergeCell ref="A195:C195"/>
    <mergeCell ref="E195:G195"/>
    <mergeCell ref="A196:C196"/>
    <mergeCell ref="E196:G196"/>
    <mergeCell ref="A199:G199"/>
    <mergeCell ref="A200:G200"/>
    <mergeCell ref="A201:G201"/>
    <mergeCell ref="E204:F204"/>
    <mergeCell ref="A347:C347"/>
    <mergeCell ref="E347:G347"/>
    <mergeCell ref="A348:C348"/>
    <mergeCell ref="E348:G348"/>
    <mergeCell ref="A343:G343"/>
    <mergeCell ref="C344:G344"/>
    <mergeCell ref="A345:C345"/>
    <mergeCell ref="E345:G345"/>
    <mergeCell ref="A346:C346"/>
    <mergeCell ref="E346:G346"/>
    <mergeCell ref="A396:C396"/>
    <mergeCell ref="E396:G396"/>
    <mergeCell ref="A397:C397"/>
    <mergeCell ref="E397:G397"/>
    <mergeCell ref="A398:C398"/>
    <mergeCell ref="E398:G398"/>
    <mergeCell ref="A349:G349"/>
    <mergeCell ref="A350:G350"/>
    <mergeCell ref="A351:G351"/>
    <mergeCell ref="E354:F354"/>
    <mergeCell ref="E356:F356"/>
    <mergeCell ref="A393:G393"/>
    <mergeCell ref="C394:G394"/>
    <mergeCell ref="A395:C395"/>
    <mergeCell ref="E395:G395"/>
    <mergeCell ref="A446:C446"/>
    <mergeCell ref="E446:G446"/>
    <mergeCell ref="A447:C447"/>
    <mergeCell ref="E447:G447"/>
    <mergeCell ref="A448:C448"/>
    <mergeCell ref="E448:G448"/>
    <mergeCell ref="A399:G399"/>
    <mergeCell ref="A400:G400"/>
    <mergeCell ref="A401:G401"/>
    <mergeCell ref="E404:F404"/>
    <mergeCell ref="E406:F406"/>
    <mergeCell ref="A443:G443"/>
    <mergeCell ref="C444:G444"/>
    <mergeCell ref="A445:C445"/>
    <mergeCell ref="E445:G445"/>
    <mergeCell ref="A746:C746"/>
    <mergeCell ref="E746:G746"/>
    <mergeCell ref="A747:C747"/>
    <mergeCell ref="E747:G747"/>
    <mergeCell ref="A748:C748"/>
    <mergeCell ref="E748:G748"/>
    <mergeCell ref="A699:G699"/>
    <mergeCell ref="A700:G700"/>
    <mergeCell ref="A701:G701"/>
    <mergeCell ref="E704:F704"/>
    <mergeCell ref="E706:F706"/>
    <mergeCell ref="A743:G743"/>
    <mergeCell ref="C744:G744"/>
    <mergeCell ref="A745:C745"/>
    <mergeCell ref="E745:G745"/>
    <mergeCell ref="A796:C796"/>
    <mergeCell ref="E796:G796"/>
    <mergeCell ref="A797:C797"/>
    <mergeCell ref="E797:G797"/>
    <mergeCell ref="A798:C798"/>
    <mergeCell ref="E798:G798"/>
    <mergeCell ref="A749:G749"/>
    <mergeCell ref="A750:G750"/>
    <mergeCell ref="A751:G751"/>
    <mergeCell ref="E754:F754"/>
    <mergeCell ref="E756:F756"/>
    <mergeCell ref="A793:G793"/>
    <mergeCell ref="C794:G794"/>
    <mergeCell ref="A795:C795"/>
    <mergeCell ref="E795:G795"/>
  </mergeCells>
  <pageMargins left="0.5" right="0.5" top="1" bottom="1" header="0.3" footer="0.3"/>
  <pageSetup fitToWidth="0" orientation="portrait" verticalDpi="3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45">
    <tabColor indexed="10"/>
  </sheetPr>
  <dimension ref="A1:I46"/>
  <sheetViews>
    <sheetView zoomScale="110" zoomScaleNormal="110" workbookViewId="0">
      <selection activeCell="I37" sqref="I37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28515625" style="2" customWidth="1"/>
    <col min="8" max="8" width="10.28515625" style="1" bestFit="1" customWidth="1"/>
    <col min="9" max="9" width="11.5703125" style="2" customWidth="1"/>
    <col min="10" max="10" width="9.42578125" style="2" bestFit="1" customWidth="1"/>
    <col min="11" max="11" width="26.5703125" style="2" customWidth="1"/>
    <col min="12" max="16384" width="9.140625" style="2"/>
  </cols>
  <sheetData>
    <row r="1" spans="1:9" ht="16.5" x14ac:dyDescent="0.25">
      <c r="A1" s="1152" t="s">
        <v>29</v>
      </c>
      <c r="B1" s="1153"/>
      <c r="C1" s="1153"/>
      <c r="D1" s="1153"/>
      <c r="E1" s="1153"/>
      <c r="F1" s="1153"/>
      <c r="G1" s="1154"/>
      <c r="H1" s="1">
        <v>1</v>
      </c>
    </row>
    <row r="2" spans="1:9" x14ac:dyDescent="0.2">
      <c r="A2" s="1155" t="s">
        <v>48</v>
      </c>
      <c r="B2" s="1156"/>
      <c r="C2" s="1156"/>
      <c r="D2" s="1156"/>
      <c r="E2" s="1156"/>
      <c r="F2" s="1156"/>
      <c r="G2" s="1157"/>
      <c r="H2" s="72"/>
    </row>
    <row r="3" spans="1:9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9" x14ac:dyDescent="0.2">
      <c r="A4" s="6"/>
      <c r="B4" s="7"/>
      <c r="C4" s="8"/>
      <c r="D4" s="9"/>
      <c r="E4" s="7"/>
      <c r="F4" s="10"/>
      <c r="G4" s="11" t="s">
        <v>20</v>
      </c>
    </row>
    <row r="5" spans="1:9" x14ac:dyDescent="0.2">
      <c r="A5" s="12" t="s">
        <v>1</v>
      </c>
      <c r="B5" s="13"/>
      <c r="C5" s="14" t="s">
        <v>130</v>
      </c>
      <c r="D5" s="13"/>
      <c r="E5" s="15" t="s">
        <v>68</v>
      </c>
      <c r="F5" s="60"/>
      <c r="G5" s="16" t="s">
        <v>70</v>
      </c>
      <c r="H5" s="138"/>
      <c r="I5" s="5"/>
    </row>
    <row r="6" spans="1:9" x14ac:dyDescent="0.2">
      <c r="A6" s="17" t="s">
        <v>8</v>
      </c>
      <c r="B6" s="18"/>
      <c r="C6" s="19"/>
      <c r="D6" s="4"/>
      <c r="E6" s="1145"/>
      <c r="F6" s="1146"/>
      <c r="G6" s="20"/>
    </row>
    <row r="7" spans="1:9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9" x14ac:dyDescent="0.2">
      <c r="A8" s="6"/>
      <c r="B8" s="7"/>
      <c r="C8" s="8"/>
      <c r="D8" s="8"/>
      <c r="E8" s="1147"/>
      <c r="F8" s="1148"/>
      <c r="G8" s="25"/>
    </row>
    <row r="9" spans="1:9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9" ht="13.5" thickTop="1" x14ac:dyDescent="0.2">
      <c r="A10" s="29"/>
      <c r="B10" s="30"/>
      <c r="C10" s="31"/>
      <c r="D10" s="32"/>
      <c r="E10" s="64"/>
      <c r="F10" s="70"/>
      <c r="G10" s="35"/>
    </row>
    <row r="11" spans="1:9" x14ac:dyDescent="0.2">
      <c r="A11" s="29"/>
      <c r="B11" s="30"/>
      <c r="C11" s="31"/>
      <c r="D11" s="32"/>
      <c r="E11" s="64"/>
      <c r="F11" s="70"/>
      <c r="G11" s="35"/>
    </row>
    <row r="12" spans="1:9" x14ac:dyDescent="0.2">
      <c r="A12" s="29"/>
      <c r="B12" s="36"/>
      <c r="C12" s="31"/>
      <c r="D12" s="32"/>
      <c r="E12" s="64"/>
      <c r="F12" s="70"/>
      <c r="G12" s="35"/>
    </row>
    <row r="13" spans="1:9" x14ac:dyDescent="0.2">
      <c r="A13" s="29"/>
      <c r="B13" s="36"/>
      <c r="C13" s="31"/>
      <c r="D13" s="32"/>
      <c r="E13" s="64"/>
      <c r="F13" s="70"/>
      <c r="G13" s="35"/>
    </row>
    <row r="14" spans="1:9" x14ac:dyDescent="0.2">
      <c r="A14" s="29"/>
      <c r="B14" s="38"/>
      <c r="C14" s="31"/>
      <c r="D14" s="39"/>
      <c r="E14" s="64"/>
      <c r="F14" s="70"/>
      <c r="G14" s="35"/>
    </row>
    <row r="15" spans="1:9" x14ac:dyDescent="0.2">
      <c r="A15" s="29"/>
      <c r="B15" s="40"/>
      <c r="C15" s="41"/>
      <c r="D15" s="39"/>
      <c r="E15" s="64"/>
      <c r="F15" s="69"/>
      <c r="G15" s="35"/>
    </row>
    <row r="16" spans="1:9" x14ac:dyDescent="0.2">
      <c r="A16" s="29"/>
      <c r="B16" s="40"/>
      <c r="C16" s="41"/>
      <c r="D16" s="39"/>
      <c r="E16" s="64"/>
      <c r="F16" s="69"/>
      <c r="G16" s="35"/>
    </row>
    <row r="17" spans="1:7" x14ac:dyDescent="0.2">
      <c r="A17" s="29"/>
      <c r="B17" s="30"/>
      <c r="C17" s="31"/>
      <c r="D17" s="39"/>
      <c r="E17" s="64"/>
      <c r="F17" s="70"/>
      <c r="G17" s="35"/>
    </row>
    <row r="18" spans="1:7" x14ac:dyDescent="0.2">
      <c r="A18" s="29"/>
      <c r="B18" s="36"/>
      <c r="C18" s="31"/>
      <c r="D18" s="39"/>
      <c r="E18" s="64"/>
      <c r="F18" s="70"/>
      <c r="G18" s="35"/>
    </row>
    <row r="19" spans="1:7" x14ac:dyDescent="0.2">
      <c r="A19" s="29"/>
      <c r="B19" s="38"/>
      <c r="C19" s="31"/>
      <c r="D19" s="62"/>
      <c r="E19" s="64"/>
      <c r="F19" s="70"/>
      <c r="G19" s="35"/>
    </row>
    <row r="20" spans="1:7" x14ac:dyDescent="0.2">
      <c r="A20" s="29"/>
      <c r="B20" s="38"/>
      <c r="C20" s="31"/>
      <c r="D20" s="37"/>
      <c r="E20" s="33"/>
      <c r="F20" s="70"/>
      <c r="G20" s="35"/>
    </row>
    <row r="21" spans="1:7" x14ac:dyDescent="0.2">
      <c r="A21" s="61"/>
      <c r="B21" s="38"/>
      <c r="C21" s="31"/>
      <c r="D21" s="37"/>
      <c r="E21" s="38"/>
      <c r="F21" s="70"/>
      <c r="G21" s="35"/>
    </row>
    <row r="22" spans="1:7" x14ac:dyDescent="0.2">
      <c r="A22" s="29"/>
      <c r="B22" s="42"/>
      <c r="C22" s="31"/>
      <c r="D22" s="37"/>
      <c r="E22" s="33"/>
      <c r="F22" s="70"/>
      <c r="G22" s="35"/>
    </row>
    <row r="23" spans="1:7" x14ac:dyDescent="0.2">
      <c r="A23" s="29"/>
      <c r="B23" s="30"/>
      <c r="C23" s="31"/>
      <c r="D23" s="37"/>
      <c r="E23" s="30"/>
      <c r="F23" s="70"/>
      <c r="G23" s="35"/>
    </row>
    <row r="24" spans="1:7" x14ac:dyDescent="0.2">
      <c r="A24" s="29"/>
      <c r="B24" s="30"/>
      <c r="C24" s="31"/>
      <c r="D24" s="37"/>
      <c r="E24" s="33"/>
      <c r="F24" s="70"/>
      <c r="G24" s="35"/>
    </row>
    <row r="25" spans="1:7" x14ac:dyDescent="0.2">
      <c r="A25" s="29"/>
      <c r="B25" s="36"/>
      <c r="C25" s="31"/>
      <c r="D25" s="37"/>
      <c r="E25" s="38"/>
      <c r="F25" s="70"/>
      <c r="G25" s="35"/>
    </row>
    <row r="26" spans="1:7" x14ac:dyDescent="0.2">
      <c r="A26" s="61"/>
      <c r="B26" s="38"/>
      <c r="C26" s="31"/>
      <c r="D26" s="39"/>
      <c r="E26" s="33"/>
      <c r="F26" s="70"/>
      <c r="G26" s="35"/>
    </row>
    <row r="27" spans="1:7" x14ac:dyDescent="0.2">
      <c r="A27" s="29"/>
      <c r="B27" s="38"/>
      <c r="C27" s="31"/>
      <c r="D27" s="39"/>
      <c r="E27" s="33"/>
      <c r="F27" s="70"/>
      <c r="G27" s="35"/>
    </row>
    <row r="28" spans="1:7" x14ac:dyDescent="0.2">
      <c r="A28" s="29"/>
      <c r="B28" s="38"/>
      <c r="C28" s="31"/>
      <c r="D28" s="39"/>
      <c r="E28" s="33"/>
      <c r="F28" s="70"/>
      <c r="G28" s="35"/>
    </row>
    <row r="29" spans="1:7" x14ac:dyDescent="0.2">
      <c r="A29" s="29"/>
      <c r="B29" s="38"/>
      <c r="C29" s="31"/>
      <c r="D29" s="39"/>
      <c r="E29" s="33"/>
      <c r="F29" s="70"/>
      <c r="G29" s="35"/>
    </row>
    <row r="30" spans="1:7" x14ac:dyDescent="0.2">
      <c r="A30" s="29"/>
      <c r="B30" s="38"/>
      <c r="C30" s="31"/>
      <c r="D30" s="37"/>
      <c r="E30" s="38"/>
      <c r="F30" s="70"/>
      <c r="G30" s="35"/>
    </row>
    <row r="31" spans="1:7" x14ac:dyDescent="0.2">
      <c r="A31" s="29"/>
      <c r="B31" s="30"/>
      <c r="C31" s="31"/>
      <c r="D31" s="32"/>
      <c r="E31" s="30"/>
      <c r="F31" s="70"/>
      <c r="G31" s="35"/>
    </row>
    <row r="32" spans="1:7" x14ac:dyDescent="0.2">
      <c r="A32" s="29"/>
      <c r="B32" s="30"/>
      <c r="C32" s="31"/>
      <c r="D32" s="32"/>
      <c r="E32" s="30"/>
      <c r="F32" s="70"/>
      <c r="G32" s="35"/>
    </row>
    <row r="33" spans="1:7" x14ac:dyDescent="0.2">
      <c r="A33" s="61"/>
      <c r="B33" s="30"/>
      <c r="C33" s="31"/>
      <c r="D33" s="32"/>
      <c r="E33" s="30"/>
      <c r="F33" s="70"/>
      <c r="G33" s="35"/>
    </row>
    <row r="34" spans="1:7" x14ac:dyDescent="0.2">
      <c r="A34" s="61"/>
      <c r="B34" s="30"/>
      <c r="C34" s="31"/>
      <c r="D34" s="32"/>
      <c r="E34" s="30"/>
      <c r="F34" s="70"/>
      <c r="G34" s="35"/>
    </row>
    <row r="35" spans="1:7" x14ac:dyDescent="0.2">
      <c r="A35" s="61"/>
      <c r="B35" s="30"/>
      <c r="C35" s="31"/>
      <c r="D35" s="32"/>
      <c r="E35" s="30"/>
      <c r="F35" s="70"/>
      <c r="G35" s="35"/>
    </row>
    <row r="36" spans="1:7" x14ac:dyDescent="0.2">
      <c r="A36" s="61"/>
      <c r="B36" s="30"/>
      <c r="C36" s="31"/>
      <c r="D36" s="32"/>
      <c r="E36" s="30"/>
      <c r="F36" s="70"/>
      <c r="G36" s="35"/>
    </row>
    <row r="37" spans="1:7" x14ac:dyDescent="0.2">
      <c r="A37" s="61"/>
      <c r="B37" s="30"/>
      <c r="C37" s="31"/>
      <c r="D37" s="32"/>
      <c r="E37" s="30"/>
      <c r="F37" s="70"/>
      <c r="G37" s="35"/>
    </row>
    <row r="38" spans="1:7" x14ac:dyDescent="0.2">
      <c r="A38" s="61"/>
      <c r="B38" s="30"/>
      <c r="C38" s="31"/>
      <c r="D38" s="32"/>
      <c r="E38" s="30"/>
      <c r="F38" s="88"/>
      <c r="G38" s="35"/>
    </row>
    <row r="39" spans="1:7" x14ac:dyDescent="0.2">
      <c r="A39" s="29"/>
      <c r="B39" s="30"/>
      <c r="C39" s="31"/>
      <c r="D39" s="32"/>
      <c r="E39" s="30"/>
      <c r="F39" s="89"/>
      <c r="G39" s="35"/>
    </row>
    <row r="40" spans="1:7" ht="13.5" thickBot="1" x14ac:dyDescent="0.25">
      <c r="A40" s="45"/>
      <c r="B40" s="46"/>
      <c r="C40" s="47"/>
      <c r="D40" s="48"/>
      <c r="E40" s="46"/>
      <c r="F40" s="49" t="s">
        <v>15</v>
      </c>
      <c r="G40" s="50"/>
    </row>
    <row r="41" spans="1:7" ht="13.5" thickTop="1" x14ac:dyDescent="0.2">
      <c r="A41" s="17" t="s">
        <v>67</v>
      </c>
      <c r="B41" s="51"/>
      <c r="E41" s="51"/>
      <c r="G41" s="20"/>
    </row>
    <row r="42" spans="1:7" ht="13.5" thickBot="1" x14ac:dyDescent="0.25">
      <c r="A42" s="52"/>
      <c r="B42" s="53"/>
      <c r="C42" s="53"/>
      <c r="D42" s="54"/>
      <c r="E42" s="5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ht="27.75" customHeight="1" x14ac:dyDescent="0.2">
      <c r="A44" s="1134" t="s">
        <v>17</v>
      </c>
      <c r="B44" s="1135"/>
      <c r="C44" s="1135"/>
      <c r="D44" s="39"/>
      <c r="E44" s="1342"/>
      <c r="F44" s="1343"/>
      <c r="G44" s="1344"/>
    </row>
    <row r="45" spans="1:7" x14ac:dyDescent="0.2">
      <c r="A45" s="1134" t="s">
        <v>38</v>
      </c>
      <c r="B45" s="1135"/>
      <c r="C45" s="1135"/>
      <c r="D45" s="58" t="s">
        <v>131</v>
      </c>
      <c r="E45" s="1345" t="s">
        <v>69</v>
      </c>
      <c r="F45" s="1345"/>
      <c r="G45" s="1346"/>
    </row>
    <row r="46" spans="1:7" ht="13.5" thickBot="1" x14ac:dyDescent="0.25">
      <c r="A46" s="1141" t="s">
        <v>39</v>
      </c>
      <c r="B46" s="1142"/>
      <c r="C46" s="1142"/>
      <c r="D46" s="59" t="s">
        <v>118</v>
      </c>
      <c r="E46" s="1143" t="s">
        <v>0</v>
      </c>
      <c r="F46" s="1143"/>
      <c r="G46" s="1144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honeticPr fontId="3" type="noConversion"/>
  <printOptions horizontalCentered="1"/>
  <pageMargins left="0.4" right="0.4" top="1" bottom="1.25" header="0.5" footer="0.5"/>
  <pageSetup orientation="portrait" verticalDpi="3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FFC000"/>
  </sheetPr>
  <dimension ref="A1:H46"/>
  <sheetViews>
    <sheetView zoomScale="115" zoomScaleNormal="115" workbookViewId="0">
      <selection activeCell="L29" sqref="L29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140625" style="2" customWidth="1"/>
    <col min="8" max="8" width="9.140625" style="1"/>
    <col min="9" max="16384" width="9.140625" style="2"/>
  </cols>
  <sheetData>
    <row r="1" spans="1:8" ht="16.5" x14ac:dyDescent="0.25">
      <c r="A1" s="1152" t="s">
        <v>29</v>
      </c>
      <c r="B1" s="1153"/>
      <c r="C1" s="1153"/>
      <c r="D1" s="1153"/>
      <c r="E1" s="1153"/>
      <c r="F1" s="1153"/>
      <c r="G1" s="1154"/>
      <c r="H1" s="1">
        <v>1</v>
      </c>
    </row>
    <row r="2" spans="1:8" x14ac:dyDescent="0.2">
      <c r="A2" s="1155" t="s">
        <v>48</v>
      </c>
      <c r="B2" s="1156"/>
      <c r="C2" s="1156"/>
      <c r="D2" s="1156"/>
      <c r="E2" s="1156"/>
      <c r="F2" s="1156"/>
      <c r="G2" s="1157"/>
      <c r="H2" s="72">
        <v>42262</v>
      </c>
    </row>
    <row r="3" spans="1:8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8" x14ac:dyDescent="0.2">
      <c r="A4" s="6"/>
      <c r="B4" s="7"/>
      <c r="C4" s="8"/>
      <c r="D4" s="9"/>
      <c r="E4" s="7"/>
      <c r="F4" s="10"/>
      <c r="G4" s="11" t="s">
        <v>20</v>
      </c>
    </row>
    <row r="5" spans="1:8" x14ac:dyDescent="0.2">
      <c r="A5" s="12" t="s">
        <v>1</v>
      </c>
      <c r="B5" s="13"/>
      <c r="C5" s="14" t="s">
        <v>63</v>
      </c>
      <c r="D5" s="13"/>
      <c r="E5" s="15" t="s">
        <v>64</v>
      </c>
      <c r="F5" s="60"/>
      <c r="G5" s="16" t="s">
        <v>62</v>
      </c>
    </row>
    <row r="6" spans="1:8" x14ac:dyDescent="0.2">
      <c r="A6" s="17" t="s">
        <v>8</v>
      </c>
      <c r="B6" s="18"/>
      <c r="C6" s="19"/>
      <c r="D6" s="4"/>
      <c r="E6" s="1145"/>
      <c r="F6" s="1146"/>
      <c r="G6" s="20"/>
    </row>
    <row r="7" spans="1:8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8" x14ac:dyDescent="0.2">
      <c r="A8" s="6"/>
      <c r="B8" s="7"/>
      <c r="C8" s="8"/>
      <c r="D8" s="8"/>
      <c r="E8" s="1147"/>
      <c r="F8" s="1148"/>
      <c r="G8" s="25"/>
    </row>
    <row r="9" spans="1:8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8" ht="13.5" thickTop="1" x14ac:dyDescent="0.2">
      <c r="A10" s="122"/>
      <c r="B10" s="116"/>
      <c r="C10" s="119"/>
      <c r="D10" s="121"/>
      <c r="E10" s="120"/>
      <c r="F10" s="127"/>
      <c r="G10" s="124"/>
    </row>
    <row r="11" spans="1:8" x14ac:dyDescent="0.2">
      <c r="A11" s="87"/>
      <c r="B11" s="82"/>
      <c r="C11" s="31"/>
      <c r="D11" s="39"/>
      <c r="E11" s="77"/>
      <c r="F11" s="81"/>
      <c r="G11" s="124"/>
    </row>
    <row r="12" spans="1:8" x14ac:dyDescent="0.2">
      <c r="A12" s="87"/>
      <c r="B12" s="82"/>
      <c r="C12" s="31"/>
      <c r="D12" s="39"/>
      <c r="E12" s="77"/>
      <c r="F12" s="81"/>
      <c r="G12" s="124"/>
    </row>
    <row r="13" spans="1:8" x14ac:dyDescent="0.2">
      <c r="A13" s="83"/>
      <c r="B13" s="74"/>
      <c r="C13" s="31"/>
      <c r="D13" s="39"/>
      <c r="E13" s="31"/>
      <c r="F13" s="81"/>
      <c r="G13" s="124"/>
    </row>
    <row r="14" spans="1:8" x14ac:dyDescent="0.2">
      <c r="A14" s="83"/>
      <c r="B14" s="95"/>
      <c r="C14" s="31"/>
      <c r="D14" s="39"/>
      <c r="E14" s="84"/>
      <c r="F14" s="81"/>
      <c r="G14" s="124"/>
    </row>
    <row r="15" spans="1:8" x14ac:dyDescent="0.2">
      <c r="A15" s="83"/>
      <c r="B15" s="96"/>
      <c r="C15" s="31"/>
      <c r="D15" s="39"/>
      <c r="E15" s="84"/>
      <c r="F15" s="81"/>
      <c r="G15" s="124"/>
    </row>
    <row r="16" spans="1:8" x14ac:dyDescent="0.2">
      <c r="A16" s="83"/>
      <c r="B16" s="96"/>
      <c r="C16" s="31"/>
      <c r="D16" s="93"/>
      <c r="E16" s="84"/>
      <c r="F16" s="81"/>
      <c r="G16" s="124"/>
    </row>
    <row r="17" spans="1:7" s="1" customFormat="1" x14ac:dyDescent="0.2">
      <c r="A17" s="83"/>
      <c r="B17" s="96"/>
      <c r="C17" s="31"/>
      <c r="D17" s="39"/>
      <c r="E17" s="77"/>
      <c r="F17" s="81"/>
      <c r="G17" s="71"/>
    </row>
    <row r="18" spans="1:7" s="1" customFormat="1" x14ac:dyDescent="0.2">
      <c r="A18" s="83"/>
      <c r="B18" s="96"/>
      <c r="C18" s="31"/>
      <c r="D18" s="39"/>
      <c r="E18" s="31"/>
      <c r="F18" s="81"/>
      <c r="G18" s="71"/>
    </row>
    <row r="19" spans="1:7" s="1" customFormat="1" x14ac:dyDescent="0.2">
      <c r="A19" s="83"/>
      <c r="B19" s="75"/>
      <c r="C19" s="31"/>
      <c r="D19" s="39"/>
      <c r="E19" s="84"/>
      <c r="F19" s="81"/>
      <c r="G19" s="71"/>
    </row>
    <row r="20" spans="1:7" s="1" customFormat="1" x14ac:dyDescent="0.2">
      <c r="A20" s="83"/>
      <c r="B20" s="75"/>
      <c r="C20" s="94"/>
      <c r="D20" s="109"/>
      <c r="E20" s="79"/>
      <c r="F20" s="85"/>
      <c r="G20" s="71"/>
    </row>
    <row r="21" spans="1:7" s="1" customFormat="1" x14ac:dyDescent="0.2">
      <c r="A21" s="61"/>
      <c r="B21" s="75"/>
      <c r="C21" s="31"/>
      <c r="D21" s="39"/>
      <c r="E21" s="77"/>
      <c r="F21" s="81"/>
      <c r="G21" s="71"/>
    </row>
    <row r="22" spans="1:7" s="1" customFormat="1" x14ac:dyDescent="0.2">
      <c r="A22" s="29"/>
      <c r="B22" s="74"/>
      <c r="C22" s="31"/>
      <c r="D22" s="39"/>
      <c r="E22" s="84"/>
      <c r="F22" s="81"/>
      <c r="G22" s="71"/>
    </row>
    <row r="23" spans="1:7" s="1" customFormat="1" x14ac:dyDescent="0.2">
      <c r="A23" s="29"/>
      <c r="B23" s="74"/>
      <c r="C23" s="31"/>
      <c r="D23" s="39"/>
      <c r="E23" s="77"/>
      <c r="F23" s="81"/>
      <c r="G23" s="71"/>
    </row>
    <row r="24" spans="1:7" s="1" customFormat="1" x14ac:dyDescent="0.2">
      <c r="A24" s="29"/>
      <c r="B24" s="74"/>
      <c r="C24" s="31"/>
      <c r="D24" s="39"/>
      <c r="E24" s="92"/>
      <c r="F24" s="81"/>
      <c r="G24" s="35"/>
    </row>
    <row r="25" spans="1:7" s="1" customFormat="1" x14ac:dyDescent="0.2">
      <c r="A25" s="29"/>
      <c r="B25" s="74"/>
      <c r="C25" s="31"/>
      <c r="D25" s="39"/>
      <c r="E25" s="77"/>
      <c r="F25" s="81"/>
      <c r="G25" s="71"/>
    </row>
    <row r="26" spans="1:7" s="1" customFormat="1" x14ac:dyDescent="0.2">
      <c r="A26" s="29"/>
      <c r="B26" s="74"/>
      <c r="C26" s="31"/>
      <c r="D26" s="39"/>
      <c r="E26" s="77"/>
      <c r="F26" s="81"/>
      <c r="G26" s="71"/>
    </row>
    <row r="27" spans="1:7" s="1" customFormat="1" x14ac:dyDescent="0.2">
      <c r="A27" s="29"/>
      <c r="B27" s="74"/>
      <c r="C27" s="31"/>
      <c r="D27" s="39"/>
      <c r="E27" s="77"/>
      <c r="F27" s="81"/>
      <c r="G27" s="71"/>
    </row>
    <row r="28" spans="1:7" s="1" customFormat="1" x14ac:dyDescent="0.2">
      <c r="A28" s="29"/>
      <c r="B28" s="74"/>
      <c r="C28" s="31"/>
      <c r="D28" s="39"/>
      <c r="E28" s="77"/>
      <c r="F28" s="81"/>
      <c r="G28" s="71"/>
    </row>
    <row r="29" spans="1:7" s="1" customFormat="1" x14ac:dyDescent="0.2">
      <c r="A29" s="29"/>
      <c r="B29" s="74"/>
      <c r="C29" s="31"/>
      <c r="D29" s="39"/>
      <c r="E29" s="77"/>
      <c r="F29" s="81"/>
      <c r="G29" s="71"/>
    </row>
    <row r="30" spans="1:7" s="1" customFormat="1" x14ac:dyDescent="0.2">
      <c r="A30" s="29"/>
      <c r="B30" s="74"/>
      <c r="C30" s="31"/>
      <c r="D30" s="39"/>
      <c r="E30" s="77"/>
      <c r="F30" s="81"/>
      <c r="G30" s="71"/>
    </row>
    <row r="31" spans="1:7" s="1" customFormat="1" x14ac:dyDescent="0.2">
      <c r="A31" s="29"/>
      <c r="B31" s="74"/>
      <c r="C31" s="31"/>
      <c r="D31" s="39"/>
      <c r="E31" s="77"/>
      <c r="F31" s="81"/>
      <c r="G31" s="71"/>
    </row>
    <row r="32" spans="1:7" s="1" customFormat="1" x14ac:dyDescent="0.2">
      <c r="A32" s="29"/>
      <c r="B32" s="74"/>
      <c r="C32" s="31"/>
      <c r="D32" s="39"/>
      <c r="E32" s="77"/>
      <c r="F32" s="81"/>
      <c r="G32" s="71"/>
    </row>
    <row r="33" spans="1:7" s="1" customFormat="1" x14ac:dyDescent="0.2">
      <c r="A33" s="29"/>
      <c r="B33" s="74"/>
      <c r="C33" s="31"/>
      <c r="D33" s="39"/>
      <c r="E33" s="77"/>
      <c r="F33" s="81"/>
      <c r="G33" s="71"/>
    </row>
    <row r="34" spans="1:7" s="1" customFormat="1" x14ac:dyDescent="0.2">
      <c r="A34" s="29"/>
      <c r="B34" s="74"/>
      <c r="C34" s="31"/>
      <c r="D34" s="39"/>
      <c r="E34" s="77"/>
      <c r="F34" s="81"/>
      <c r="G34" s="71"/>
    </row>
    <row r="35" spans="1:7" s="1" customFormat="1" x14ac:dyDescent="0.2">
      <c r="A35" s="61"/>
      <c r="B35" s="74"/>
      <c r="C35" s="31"/>
      <c r="D35" s="39"/>
      <c r="E35" s="31"/>
      <c r="F35" s="81"/>
      <c r="G35" s="35"/>
    </row>
    <row r="36" spans="1:7" s="1" customFormat="1" x14ac:dyDescent="0.2">
      <c r="A36" s="29"/>
      <c r="B36" s="74"/>
      <c r="C36" s="31"/>
      <c r="D36" s="39"/>
      <c r="E36" s="77"/>
      <c r="F36" s="81"/>
      <c r="G36" s="71"/>
    </row>
    <row r="37" spans="1:7" s="1" customFormat="1" x14ac:dyDescent="0.2">
      <c r="A37" s="29"/>
      <c r="B37" s="74"/>
      <c r="C37" s="4"/>
      <c r="D37" s="39"/>
      <c r="E37" s="84"/>
      <c r="F37" s="81"/>
      <c r="G37" s="71"/>
    </row>
    <row r="38" spans="1:7" s="1" customFormat="1" x14ac:dyDescent="0.2">
      <c r="A38" s="29"/>
      <c r="B38" s="74"/>
      <c r="C38" s="31"/>
      <c r="D38" s="39"/>
      <c r="E38" s="84"/>
      <c r="F38" s="81"/>
      <c r="G38" s="71"/>
    </row>
    <row r="39" spans="1:7" s="1" customFormat="1" x14ac:dyDescent="0.2">
      <c r="A39" s="29"/>
      <c r="B39" s="75"/>
      <c r="C39" s="31"/>
      <c r="D39" s="93"/>
      <c r="E39" s="84"/>
      <c r="F39" s="81"/>
      <c r="G39" s="35"/>
    </row>
    <row r="40" spans="1:7" s="1" customFormat="1" ht="13.5" thickBot="1" x14ac:dyDescent="0.25">
      <c r="A40" s="45"/>
      <c r="B40" s="46"/>
      <c r="C40" s="47"/>
      <c r="D40" s="66"/>
      <c r="E40" s="46"/>
      <c r="F40" s="49" t="s">
        <v>15</v>
      </c>
      <c r="G40" s="50"/>
    </row>
    <row r="41" spans="1:7" s="1" customFormat="1" ht="13.5" thickTop="1" x14ac:dyDescent="0.2">
      <c r="A41" s="17" t="s">
        <v>67</v>
      </c>
      <c r="B41" s="51"/>
      <c r="C41" s="4"/>
      <c r="D41" s="2"/>
      <c r="E41" s="51"/>
      <c r="F41" s="5"/>
      <c r="G41" s="20"/>
    </row>
    <row r="42" spans="1:7" s="1" customFormat="1" ht="13.5" thickBot="1" x14ac:dyDescent="0.25">
      <c r="A42" s="52"/>
      <c r="B42" s="53"/>
      <c r="C42" s="53"/>
      <c r="D42" s="54"/>
      <c r="E42" s="53"/>
      <c r="F42" s="55"/>
      <c r="G42" s="56"/>
    </row>
    <row r="43" spans="1:7" s="1" customFormat="1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s="1" customFormat="1" ht="27.75" customHeight="1" x14ac:dyDescent="0.2">
      <c r="A44" s="1134" t="s">
        <v>17</v>
      </c>
      <c r="B44" s="1135"/>
      <c r="C44" s="1135"/>
      <c r="D44" s="39"/>
      <c r="E44" s="1342"/>
      <c r="F44" s="1343"/>
      <c r="G44" s="1344"/>
    </row>
    <row r="45" spans="1:7" s="1" customFormat="1" x14ac:dyDescent="0.2">
      <c r="A45" s="1134" t="s">
        <v>38</v>
      </c>
      <c r="B45" s="1135"/>
      <c r="C45" s="1135"/>
      <c r="D45" s="73"/>
      <c r="E45" s="1345" t="s">
        <v>69</v>
      </c>
      <c r="F45" s="1345"/>
      <c r="G45" s="1346"/>
    </row>
    <row r="46" spans="1:7" s="1" customFormat="1" ht="13.5" thickBot="1" x14ac:dyDescent="0.25">
      <c r="A46" s="1141" t="s">
        <v>39</v>
      </c>
      <c r="B46" s="1142"/>
      <c r="C46" s="1142"/>
      <c r="D46" s="59"/>
      <c r="E46" s="1143" t="s">
        <v>0</v>
      </c>
      <c r="F46" s="1143"/>
      <c r="G46" s="1144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43">
    <tabColor indexed="60"/>
  </sheetPr>
  <dimension ref="A1:G46"/>
  <sheetViews>
    <sheetView zoomScale="115" zoomScaleNormal="115" workbookViewId="0">
      <selection activeCell="A26" sqref="A26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140625" style="2" customWidth="1"/>
    <col min="8" max="16384" width="9.140625" style="2"/>
  </cols>
  <sheetData>
    <row r="1" spans="1:7" ht="16.5" x14ac:dyDescent="0.25">
      <c r="A1" s="1152" t="s">
        <v>29</v>
      </c>
      <c r="B1" s="1153"/>
      <c r="C1" s="1153"/>
      <c r="D1" s="1153"/>
      <c r="E1" s="1153"/>
      <c r="F1" s="1153"/>
      <c r="G1" s="1154"/>
    </row>
    <row r="2" spans="1:7" x14ac:dyDescent="0.2">
      <c r="A2" s="1155" t="s">
        <v>48</v>
      </c>
      <c r="B2" s="1156"/>
      <c r="C2" s="1156"/>
      <c r="D2" s="1156"/>
      <c r="E2" s="1156"/>
      <c r="F2" s="1156"/>
      <c r="G2" s="1157"/>
    </row>
    <row r="3" spans="1:7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7" x14ac:dyDescent="0.2">
      <c r="A4" s="6"/>
      <c r="B4" s="7"/>
      <c r="C4" s="8"/>
      <c r="D4" s="9"/>
      <c r="E4" s="7"/>
      <c r="F4" s="10"/>
      <c r="G4" s="11" t="s">
        <v>20</v>
      </c>
    </row>
    <row r="5" spans="1:7" x14ac:dyDescent="0.2">
      <c r="A5" s="12" t="s">
        <v>1</v>
      </c>
      <c r="B5" s="13"/>
      <c r="C5" s="14" t="s">
        <v>26</v>
      </c>
      <c r="D5" s="13"/>
      <c r="E5" s="15" t="s">
        <v>60</v>
      </c>
      <c r="F5" s="60"/>
      <c r="G5" s="16" t="s">
        <v>62</v>
      </c>
    </row>
    <row r="6" spans="1:7" x14ac:dyDescent="0.2">
      <c r="A6" s="17" t="s">
        <v>8</v>
      </c>
      <c r="B6" s="18"/>
      <c r="C6" s="19"/>
      <c r="D6" s="4"/>
      <c r="E6" s="1145"/>
      <c r="F6" s="1146"/>
      <c r="G6" s="20"/>
    </row>
    <row r="7" spans="1:7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7" x14ac:dyDescent="0.2">
      <c r="A8" s="6"/>
      <c r="B8" s="7"/>
      <c r="C8" s="8"/>
      <c r="D8" s="8"/>
      <c r="E8" s="1147"/>
      <c r="F8" s="1148"/>
      <c r="G8" s="25"/>
    </row>
    <row r="9" spans="1:7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7" ht="13.5" thickTop="1" x14ac:dyDescent="0.2">
      <c r="A10" s="122"/>
      <c r="B10" s="116"/>
      <c r="C10" s="119"/>
      <c r="D10" s="121"/>
      <c r="E10" s="120"/>
      <c r="F10" s="123"/>
      <c r="G10" s="124"/>
    </row>
    <row r="11" spans="1:7" x14ac:dyDescent="0.2">
      <c r="A11" s="87"/>
      <c r="B11" s="82"/>
      <c r="C11" s="31"/>
      <c r="D11" s="39"/>
      <c r="E11" s="77"/>
      <c r="F11" s="78"/>
      <c r="G11" s="124"/>
    </row>
    <row r="12" spans="1:7" x14ac:dyDescent="0.2">
      <c r="A12" s="87"/>
      <c r="B12" s="82"/>
      <c r="C12" s="31"/>
      <c r="D12" s="39"/>
      <c r="E12" s="77"/>
      <c r="F12" s="78"/>
      <c r="G12" s="124"/>
    </row>
    <row r="13" spans="1:7" x14ac:dyDescent="0.2">
      <c r="A13" s="83"/>
      <c r="B13" s="74"/>
      <c r="C13" s="31"/>
      <c r="D13" s="39"/>
      <c r="E13" s="31"/>
      <c r="F13" s="81"/>
      <c r="G13" s="124"/>
    </row>
    <row r="14" spans="1:7" x14ac:dyDescent="0.2">
      <c r="A14" s="83"/>
      <c r="B14" s="95"/>
      <c r="C14" s="31"/>
      <c r="D14" s="39"/>
      <c r="E14" s="84"/>
      <c r="F14" s="78"/>
      <c r="G14" s="124"/>
    </row>
    <row r="15" spans="1:7" x14ac:dyDescent="0.2">
      <c r="A15" s="83"/>
      <c r="B15" s="96"/>
      <c r="C15" s="31"/>
      <c r="D15" s="39"/>
      <c r="E15" s="84"/>
      <c r="F15" s="78"/>
      <c r="G15" s="124"/>
    </row>
    <row r="16" spans="1:7" x14ac:dyDescent="0.2">
      <c r="A16" s="83"/>
      <c r="B16" s="96"/>
      <c r="C16" s="31"/>
      <c r="D16" s="93"/>
      <c r="E16" s="84"/>
      <c r="F16" s="81"/>
      <c r="G16" s="124"/>
    </row>
    <row r="17" spans="1:7" x14ac:dyDescent="0.2">
      <c r="A17" s="83"/>
      <c r="B17" s="96"/>
      <c r="C17" s="31"/>
      <c r="D17" s="76"/>
      <c r="E17" s="77"/>
      <c r="F17" s="78"/>
      <c r="G17" s="71"/>
    </row>
    <row r="18" spans="1:7" x14ac:dyDescent="0.2">
      <c r="A18" s="83"/>
      <c r="B18" s="96"/>
      <c r="C18" s="68"/>
      <c r="D18" s="76"/>
      <c r="E18" s="31"/>
      <c r="F18" s="78"/>
      <c r="G18" s="71"/>
    </row>
    <row r="19" spans="1:7" x14ac:dyDescent="0.2">
      <c r="A19" s="83"/>
      <c r="B19" s="75"/>
      <c r="C19" s="31"/>
      <c r="D19" s="39"/>
      <c r="E19" s="84"/>
      <c r="F19" s="78"/>
      <c r="G19" s="71"/>
    </row>
    <row r="20" spans="1:7" x14ac:dyDescent="0.2">
      <c r="A20" s="83"/>
      <c r="B20" s="75"/>
      <c r="C20" s="97"/>
      <c r="D20" s="90"/>
      <c r="E20" s="79"/>
      <c r="F20" s="80"/>
      <c r="G20" s="71"/>
    </row>
    <row r="21" spans="1:7" x14ac:dyDescent="0.2">
      <c r="A21" s="61"/>
      <c r="B21" s="75"/>
      <c r="C21" s="31"/>
      <c r="D21" s="76"/>
      <c r="E21" s="77"/>
      <c r="F21" s="78"/>
      <c r="G21" s="71"/>
    </row>
    <row r="22" spans="1:7" x14ac:dyDescent="0.2">
      <c r="A22" s="29"/>
      <c r="B22" s="74"/>
      <c r="C22" s="31"/>
      <c r="D22" s="76"/>
      <c r="E22" s="84"/>
      <c r="F22" s="78"/>
      <c r="G22" s="71"/>
    </row>
    <row r="23" spans="1:7" x14ac:dyDescent="0.2">
      <c r="A23" s="29"/>
      <c r="B23" s="74"/>
      <c r="C23" s="31"/>
      <c r="D23" s="76"/>
      <c r="E23" s="77"/>
      <c r="F23" s="78"/>
      <c r="G23" s="71"/>
    </row>
    <row r="24" spans="1:7" x14ac:dyDescent="0.2">
      <c r="A24" s="29"/>
      <c r="B24" s="74"/>
      <c r="C24" s="68"/>
      <c r="D24" s="76"/>
      <c r="E24" s="92"/>
      <c r="F24" s="78"/>
      <c r="G24" s="35"/>
    </row>
    <row r="25" spans="1:7" x14ac:dyDescent="0.2">
      <c r="A25" s="29"/>
      <c r="B25" s="74"/>
      <c r="C25" s="68"/>
      <c r="D25" s="76"/>
      <c r="E25" s="77"/>
      <c r="F25" s="78"/>
      <c r="G25" s="71"/>
    </row>
    <row r="26" spans="1:7" x14ac:dyDescent="0.2">
      <c r="A26" s="29"/>
      <c r="B26" s="74"/>
      <c r="C26" s="31"/>
      <c r="D26" s="76"/>
      <c r="E26" s="77"/>
      <c r="F26" s="78"/>
      <c r="G26" s="71"/>
    </row>
    <row r="27" spans="1:7" x14ac:dyDescent="0.2">
      <c r="A27" s="29"/>
      <c r="B27" s="74"/>
      <c r="C27" s="31"/>
      <c r="D27" s="76"/>
      <c r="E27" s="77"/>
      <c r="F27" s="78"/>
      <c r="G27" s="71"/>
    </row>
    <row r="28" spans="1:7" x14ac:dyDescent="0.2">
      <c r="A28" s="29"/>
      <c r="B28" s="74"/>
      <c r="C28" s="31"/>
      <c r="D28" s="76"/>
      <c r="E28" s="77"/>
      <c r="F28" s="78"/>
      <c r="G28" s="71"/>
    </row>
    <row r="29" spans="1:7" x14ac:dyDescent="0.2">
      <c r="A29" s="29"/>
      <c r="B29" s="74"/>
      <c r="C29" s="31"/>
      <c r="D29" s="76"/>
      <c r="E29" s="77"/>
      <c r="F29" s="78"/>
      <c r="G29" s="71"/>
    </row>
    <row r="30" spans="1:7" x14ac:dyDescent="0.2">
      <c r="A30" s="29"/>
      <c r="B30" s="74"/>
      <c r="C30" s="31"/>
      <c r="D30" s="76"/>
      <c r="E30" s="77"/>
      <c r="F30" s="78"/>
      <c r="G30" s="71"/>
    </row>
    <row r="31" spans="1:7" x14ac:dyDescent="0.2">
      <c r="A31" s="29"/>
      <c r="B31" s="74"/>
      <c r="C31" s="31"/>
      <c r="D31" s="76"/>
      <c r="E31" s="77"/>
      <c r="F31" s="78"/>
      <c r="G31" s="71"/>
    </row>
    <row r="32" spans="1:7" x14ac:dyDescent="0.2">
      <c r="A32" s="29"/>
      <c r="B32" s="74"/>
      <c r="C32" s="31"/>
      <c r="D32" s="76"/>
      <c r="E32" s="77"/>
      <c r="F32" s="78"/>
      <c r="G32" s="71"/>
    </row>
    <row r="33" spans="1:7" x14ac:dyDescent="0.2">
      <c r="A33" s="29"/>
      <c r="B33" s="74"/>
      <c r="C33" s="31"/>
      <c r="D33" s="76"/>
      <c r="E33" s="77"/>
      <c r="F33" s="78"/>
      <c r="G33" s="71"/>
    </row>
    <row r="34" spans="1:7" x14ac:dyDescent="0.2">
      <c r="A34" s="29"/>
      <c r="B34" s="74"/>
      <c r="C34" s="31"/>
      <c r="D34" s="76"/>
      <c r="E34" s="77"/>
      <c r="F34" s="78"/>
      <c r="G34" s="71"/>
    </row>
    <row r="35" spans="1:7" x14ac:dyDescent="0.2">
      <c r="A35" s="61"/>
      <c r="B35" s="74"/>
      <c r="C35" s="31"/>
      <c r="D35" s="39"/>
      <c r="E35" s="31"/>
      <c r="F35" s="81"/>
      <c r="G35" s="35"/>
    </row>
    <row r="36" spans="1:7" x14ac:dyDescent="0.2">
      <c r="A36" s="29"/>
      <c r="B36" s="74"/>
      <c r="C36" s="68"/>
      <c r="D36" s="76"/>
      <c r="E36" s="77"/>
      <c r="F36" s="78"/>
      <c r="G36" s="71"/>
    </row>
    <row r="37" spans="1:7" x14ac:dyDescent="0.2">
      <c r="A37" s="29"/>
      <c r="B37" s="74"/>
      <c r="D37" s="39"/>
      <c r="E37" s="84"/>
      <c r="F37" s="78"/>
      <c r="G37" s="71"/>
    </row>
    <row r="38" spans="1:7" x14ac:dyDescent="0.2">
      <c r="A38" s="29"/>
      <c r="B38" s="74"/>
      <c r="C38" s="31"/>
      <c r="D38" s="76"/>
      <c r="E38" s="84"/>
      <c r="F38" s="78"/>
      <c r="G38" s="71"/>
    </row>
    <row r="39" spans="1:7" x14ac:dyDescent="0.2">
      <c r="A39" s="29"/>
      <c r="B39" s="75"/>
      <c r="C39" s="31"/>
      <c r="D39" s="93"/>
      <c r="E39" s="84"/>
      <c r="F39" s="81"/>
      <c r="G39" s="35"/>
    </row>
    <row r="40" spans="1:7" ht="13.5" thickBot="1" x14ac:dyDescent="0.25">
      <c r="A40" s="45"/>
      <c r="B40" s="46"/>
      <c r="C40" s="47"/>
      <c r="D40" s="66"/>
      <c r="E40" s="46"/>
      <c r="F40" s="49" t="s">
        <v>15</v>
      </c>
      <c r="G40" s="50">
        <f>SUM(G10:G39)</f>
        <v>0</v>
      </c>
    </row>
    <row r="41" spans="1:7" ht="13.5" thickTop="1" x14ac:dyDescent="0.2">
      <c r="A41" s="17" t="s">
        <v>67</v>
      </c>
      <c r="B41" s="51"/>
      <c r="E41" s="51"/>
      <c r="G41" s="20"/>
    </row>
    <row r="42" spans="1:7" ht="13.5" thickBot="1" x14ac:dyDescent="0.25">
      <c r="A42" s="52"/>
      <c r="B42" s="53"/>
      <c r="C42" s="53"/>
      <c r="D42" s="54"/>
      <c r="E42" s="53"/>
      <c r="F42" s="55"/>
      <c r="G42" s="56"/>
    </row>
    <row r="43" spans="1:7" ht="13.5" thickTop="1" x14ac:dyDescent="0.2">
      <c r="A43" s="1130"/>
      <c r="B43" s="1131"/>
      <c r="C43" s="1131"/>
      <c r="D43" s="57" t="s">
        <v>11</v>
      </c>
      <c r="E43" s="1132" t="s">
        <v>12</v>
      </c>
      <c r="F43" s="1132"/>
      <c r="G43" s="1133"/>
    </row>
    <row r="44" spans="1:7" ht="27.75" customHeight="1" x14ac:dyDescent="0.2">
      <c r="A44" s="1134" t="s">
        <v>17</v>
      </c>
      <c r="B44" s="1135"/>
      <c r="C44" s="1135"/>
      <c r="D44" s="39"/>
      <c r="E44" s="1342"/>
      <c r="F44" s="1343"/>
      <c r="G44" s="1344"/>
    </row>
    <row r="45" spans="1:7" x14ac:dyDescent="0.2">
      <c r="A45" s="1134" t="s">
        <v>38</v>
      </c>
      <c r="B45" s="1135"/>
      <c r="C45" s="1135"/>
      <c r="D45" s="73"/>
      <c r="E45" s="1345" t="s">
        <v>69</v>
      </c>
      <c r="F45" s="1345"/>
      <c r="G45" s="1346"/>
    </row>
    <row r="46" spans="1:7" ht="13.5" thickBot="1" x14ac:dyDescent="0.25">
      <c r="A46" s="1141" t="s">
        <v>39</v>
      </c>
      <c r="B46" s="1142"/>
      <c r="C46" s="1142"/>
      <c r="D46" s="59"/>
      <c r="E46" s="1143" t="s">
        <v>0</v>
      </c>
      <c r="F46" s="1143"/>
      <c r="G46" s="1144"/>
    </row>
  </sheetData>
  <mergeCells count="13">
    <mergeCell ref="A44:C44"/>
    <mergeCell ref="E44:G44"/>
    <mergeCell ref="A45:C45"/>
    <mergeCell ref="E45:G45"/>
    <mergeCell ref="A46:C46"/>
    <mergeCell ref="E46:G46"/>
    <mergeCell ref="A43:C43"/>
    <mergeCell ref="E43:G43"/>
    <mergeCell ref="A1:G1"/>
    <mergeCell ref="A2:G2"/>
    <mergeCell ref="A3:G3"/>
    <mergeCell ref="E6:F6"/>
    <mergeCell ref="E8:F8"/>
  </mergeCells>
  <phoneticPr fontId="3" type="noConversion"/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44">
    <tabColor indexed="62"/>
  </sheetPr>
  <dimension ref="A1:H48"/>
  <sheetViews>
    <sheetView zoomScale="110" zoomScaleNormal="110" workbookViewId="0">
      <selection activeCell="K22" sqref="K22"/>
    </sheetView>
  </sheetViews>
  <sheetFormatPr defaultRowHeight="12.75" x14ac:dyDescent="0.2"/>
  <cols>
    <col min="1" max="1" width="6.5703125" style="2" customWidth="1"/>
    <col min="2" max="2" width="6.5703125" style="3" customWidth="1"/>
    <col min="3" max="3" width="10.85546875" style="4" customWidth="1"/>
    <col min="4" max="4" width="36.28515625" style="2" customWidth="1"/>
    <col min="5" max="5" width="9.7109375" style="3" customWidth="1"/>
    <col min="6" max="6" width="13.28515625" style="5" customWidth="1"/>
    <col min="7" max="7" width="15.28515625" style="2" customWidth="1"/>
    <col min="8" max="8" width="10.140625" style="1" bestFit="1" customWidth="1"/>
    <col min="9" max="16384" width="9.140625" style="2"/>
  </cols>
  <sheetData>
    <row r="1" spans="1:8" ht="16.5" x14ac:dyDescent="0.25">
      <c r="A1" s="1152" t="s">
        <v>29</v>
      </c>
      <c r="B1" s="1153"/>
      <c r="C1" s="1153"/>
      <c r="D1" s="1153"/>
      <c r="E1" s="1153"/>
      <c r="F1" s="1153"/>
      <c r="G1" s="1154"/>
      <c r="H1" s="1">
        <v>1</v>
      </c>
    </row>
    <row r="2" spans="1:8" x14ac:dyDescent="0.2">
      <c r="A2" s="1155" t="s">
        <v>48</v>
      </c>
      <c r="B2" s="1156"/>
      <c r="C2" s="1156"/>
      <c r="D2" s="1156"/>
      <c r="E2" s="1156"/>
      <c r="F2" s="1156"/>
      <c r="G2" s="1157"/>
      <c r="H2" s="86"/>
    </row>
    <row r="3" spans="1:8" x14ac:dyDescent="0.2">
      <c r="A3" s="1158" t="s">
        <v>49</v>
      </c>
      <c r="B3" s="1159"/>
      <c r="C3" s="1159"/>
      <c r="D3" s="1159"/>
      <c r="E3" s="1159"/>
      <c r="F3" s="1159"/>
      <c r="G3" s="1160"/>
    </row>
    <row r="4" spans="1:8" x14ac:dyDescent="0.2">
      <c r="A4" s="6"/>
      <c r="B4" s="7"/>
      <c r="C4" s="8"/>
      <c r="D4" s="9"/>
      <c r="E4" s="7"/>
      <c r="F4" s="10"/>
      <c r="G4" s="11" t="s">
        <v>20</v>
      </c>
    </row>
    <row r="5" spans="1:8" x14ac:dyDescent="0.2">
      <c r="A5" s="12" t="s">
        <v>1</v>
      </c>
      <c r="B5" s="13"/>
      <c r="C5" s="14" t="s">
        <v>56</v>
      </c>
      <c r="D5" s="13"/>
      <c r="E5" s="15" t="s">
        <v>3</v>
      </c>
      <c r="F5" s="60"/>
      <c r="G5" s="16" t="s">
        <v>40</v>
      </c>
    </row>
    <row r="6" spans="1:8" x14ac:dyDescent="0.2">
      <c r="A6" s="17" t="s">
        <v>8</v>
      </c>
      <c r="B6" s="18"/>
      <c r="C6" s="19"/>
      <c r="D6" s="4"/>
      <c r="E6" s="1145"/>
      <c r="F6" s="1146"/>
      <c r="G6" s="20"/>
    </row>
    <row r="7" spans="1:8" x14ac:dyDescent="0.2">
      <c r="A7" s="21" t="s">
        <v>37</v>
      </c>
      <c r="B7" s="22"/>
      <c r="C7" s="22"/>
      <c r="D7" s="22"/>
      <c r="E7" s="23" t="s">
        <v>46</v>
      </c>
      <c r="F7" s="24"/>
      <c r="G7" s="20" t="s">
        <v>50</v>
      </c>
    </row>
    <row r="8" spans="1:8" x14ac:dyDescent="0.2">
      <c r="A8" s="6"/>
      <c r="B8" s="7"/>
      <c r="C8" s="8"/>
      <c r="D8" s="8"/>
      <c r="E8" s="1147"/>
      <c r="F8" s="1148"/>
      <c r="G8" s="25"/>
    </row>
    <row r="9" spans="1:8" ht="26.25" thickBot="1" x14ac:dyDescent="0.25">
      <c r="A9" s="26" t="s">
        <v>47</v>
      </c>
      <c r="B9" s="27" t="s">
        <v>23</v>
      </c>
      <c r="C9" s="28" t="s">
        <v>34</v>
      </c>
      <c r="D9" s="110" t="s">
        <v>53</v>
      </c>
      <c r="E9" s="113" t="s">
        <v>54</v>
      </c>
      <c r="F9" s="111" t="s">
        <v>55</v>
      </c>
      <c r="G9" s="112" t="s">
        <v>35</v>
      </c>
    </row>
    <row r="10" spans="1:8" ht="13.5" thickTop="1" x14ac:dyDescent="0.2">
      <c r="A10" s="29"/>
      <c r="B10" s="30"/>
      <c r="C10" s="31"/>
      <c r="D10" s="32"/>
      <c r="E10" s="64"/>
      <c r="F10" s="34"/>
      <c r="G10" s="35"/>
    </row>
    <row r="11" spans="1:8" x14ac:dyDescent="0.2">
      <c r="A11" s="29"/>
      <c r="B11" s="30"/>
      <c r="C11" s="31"/>
      <c r="D11" s="32"/>
      <c r="E11" s="64"/>
      <c r="F11" s="34"/>
      <c r="G11" s="35"/>
    </row>
    <row r="12" spans="1:8" x14ac:dyDescent="0.2">
      <c r="A12" s="29"/>
      <c r="B12" s="30"/>
      <c r="C12" s="31"/>
      <c r="D12" s="32"/>
      <c r="E12" s="64"/>
      <c r="F12" s="34"/>
      <c r="G12" s="35"/>
    </row>
    <row r="13" spans="1:8" x14ac:dyDescent="0.2">
      <c r="A13" s="29"/>
      <c r="B13" s="30"/>
      <c r="C13" s="31"/>
      <c r="D13" s="32"/>
      <c r="E13" s="64"/>
      <c r="F13" s="34"/>
      <c r="G13" s="35"/>
    </row>
    <row r="14" spans="1:8" x14ac:dyDescent="0.2">
      <c r="A14" s="29"/>
      <c r="B14" s="30"/>
      <c r="C14" s="31"/>
      <c r="D14" s="32"/>
      <c r="E14" s="64"/>
      <c r="F14" s="34"/>
      <c r="G14" s="35"/>
    </row>
    <row r="15" spans="1:8" x14ac:dyDescent="0.2">
      <c r="A15" s="29"/>
      <c r="B15" s="30"/>
      <c r="C15" s="31"/>
      <c r="D15" s="32"/>
      <c r="E15" s="64"/>
      <c r="F15" s="34"/>
      <c r="G15" s="35"/>
    </row>
    <row r="16" spans="1:8" x14ac:dyDescent="0.2">
      <c r="A16" s="29"/>
      <c r="B16" s="30"/>
      <c r="C16" s="31"/>
      <c r="D16" s="32"/>
      <c r="E16" s="64"/>
      <c r="F16" s="34"/>
      <c r="G16" s="35"/>
    </row>
    <row r="17" spans="1:7" x14ac:dyDescent="0.2">
      <c r="A17" s="29"/>
      <c r="B17" s="30"/>
      <c r="C17" s="31"/>
      <c r="D17" s="32"/>
      <c r="E17" s="64"/>
      <c r="F17" s="34"/>
      <c r="G17" s="35"/>
    </row>
    <row r="18" spans="1:7" x14ac:dyDescent="0.2">
      <c r="A18" s="29"/>
      <c r="B18" s="30"/>
      <c r="C18" s="31"/>
      <c r="D18" s="32"/>
      <c r="E18" s="64"/>
      <c r="F18" s="34"/>
      <c r="G18" s="35"/>
    </row>
    <row r="19" spans="1:7" x14ac:dyDescent="0.2">
      <c r="A19" s="29"/>
      <c r="B19" s="30"/>
      <c r="C19" s="31"/>
      <c r="D19" s="32"/>
      <c r="E19" s="64"/>
      <c r="F19" s="34"/>
      <c r="G19" s="35"/>
    </row>
    <row r="20" spans="1:7" x14ac:dyDescent="0.2">
      <c r="A20" s="29"/>
      <c r="B20" s="30"/>
      <c r="C20" s="31"/>
      <c r="D20" s="32"/>
      <c r="E20" s="64"/>
      <c r="F20" s="34"/>
      <c r="G20" s="35"/>
    </row>
    <row r="21" spans="1:7" x14ac:dyDescent="0.2">
      <c r="A21" s="29"/>
      <c r="B21" s="30"/>
      <c r="C21" s="31"/>
      <c r="D21" s="32"/>
      <c r="E21" s="64"/>
      <c r="F21" s="34"/>
      <c r="G21" s="35"/>
    </row>
    <row r="22" spans="1:7" x14ac:dyDescent="0.2">
      <c r="A22" s="29"/>
      <c r="B22" s="30"/>
      <c r="C22" s="31"/>
      <c r="D22" s="32"/>
      <c r="E22" s="64"/>
      <c r="F22" s="34"/>
      <c r="G22" s="35"/>
    </row>
    <row r="23" spans="1:7" x14ac:dyDescent="0.2">
      <c r="A23" s="29"/>
      <c r="B23" s="30"/>
      <c r="C23" s="31"/>
      <c r="D23" s="32"/>
      <c r="E23" s="64"/>
      <c r="F23" s="34"/>
      <c r="G23" s="35"/>
    </row>
    <row r="24" spans="1:7" x14ac:dyDescent="0.2">
      <c r="A24" s="29"/>
      <c r="B24" s="30"/>
      <c r="C24" s="31"/>
      <c r="D24" s="32"/>
      <c r="E24" s="64"/>
      <c r="F24" s="34"/>
      <c r="G24" s="35"/>
    </row>
    <row r="25" spans="1:7" x14ac:dyDescent="0.2">
      <c r="A25" s="29"/>
      <c r="B25" s="30"/>
      <c r="C25" s="31"/>
      <c r="D25" s="32"/>
      <c r="E25" s="64"/>
      <c r="F25" s="34"/>
      <c r="G25" s="35"/>
    </row>
    <row r="26" spans="1:7" x14ac:dyDescent="0.2">
      <c r="A26" s="29"/>
      <c r="B26" s="30"/>
      <c r="C26" s="31"/>
      <c r="D26" s="32"/>
      <c r="E26" s="64"/>
      <c r="F26" s="34"/>
      <c r="G26" s="35"/>
    </row>
    <row r="27" spans="1:7" x14ac:dyDescent="0.2">
      <c r="A27" s="29"/>
      <c r="B27" s="30"/>
      <c r="C27" s="31"/>
      <c r="D27" s="32"/>
      <c r="E27" s="64"/>
      <c r="F27" s="34"/>
      <c r="G27" s="35"/>
    </row>
    <row r="28" spans="1:7" x14ac:dyDescent="0.2">
      <c r="A28" s="29"/>
      <c r="B28" s="38"/>
      <c r="C28" s="31"/>
      <c r="D28" s="32"/>
      <c r="E28" s="65"/>
      <c r="F28" s="34"/>
      <c r="G28" s="35"/>
    </row>
    <row r="29" spans="1:7" x14ac:dyDescent="0.2">
      <c r="A29" s="29"/>
      <c r="B29" s="30"/>
      <c r="C29" s="31"/>
      <c r="D29" s="32"/>
      <c r="E29" s="65"/>
      <c r="F29" s="34"/>
      <c r="G29" s="35"/>
    </row>
    <row r="30" spans="1:7" x14ac:dyDescent="0.2">
      <c r="A30" s="29"/>
      <c r="B30" s="30"/>
      <c r="C30" s="31"/>
      <c r="D30" s="32"/>
      <c r="E30" s="65"/>
      <c r="F30" s="34"/>
      <c r="G30" s="35"/>
    </row>
    <row r="31" spans="1:7" x14ac:dyDescent="0.2">
      <c r="A31" s="29"/>
      <c r="B31" s="30"/>
      <c r="C31" s="31"/>
      <c r="D31" s="32"/>
      <c r="E31" s="65"/>
      <c r="F31" s="34"/>
      <c r="G31" s="35"/>
    </row>
    <row r="32" spans="1:7" x14ac:dyDescent="0.2">
      <c r="A32" s="29"/>
      <c r="B32" s="30"/>
      <c r="C32" s="31"/>
      <c r="D32" s="32"/>
      <c r="E32" s="65"/>
      <c r="F32" s="34"/>
      <c r="G32" s="35"/>
    </row>
    <row r="33" spans="1:7" x14ac:dyDescent="0.2">
      <c r="A33" s="29"/>
      <c r="B33" s="30"/>
      <c r="C33" s="31"/>
      <c r="D33" s="37"/>
      <c r="E33" s="64"/>
      <c r="F33" s="34"/>
      <c r="G33" s="35"/>
    </row>
    <row r="34" spans="1:7" x14ac:dyDescent="0.2">
      <c r="A34" s="61"/>
      <c r="B34" s="30"/>
      <c r="C34" s="31"/>
      <c r="D34" s="37"/>
      <c r="E34" s="63"/>
      <c r="F34" s="34"/>
      <c r="G34" s="35"/>
    </row>
    <row r="35" spans="1:7" x14ac:dyDescent="0.2">
      <c r="A35" s="61"/>
      <c r="B35" s="30"/>
      <c r="C35" s="31"/>
      <c r="D35" s="32"/>
      <c r="E35" s="30"/>
      <c r="F35" s="34"/>
      <c r="G35" s="35"/>
    </row>
    <row r="36" spans="1:7" x14ac:dyDescent="0.2">
      <c r="A36" s="61"/>
      <c r="B36" s="30"/>
      <c r="C36" s="31"/>
      <c r="D36" s="32"/>
      <c r="E36" s="30"/>
      <c r="F36" s="34"/>
      <c r="G36" s="35"/>
    </row>
    <row r="37" spans="1:7" x14ac:dyDescent="0.2">
      <c r="A37" s="29"/>
      <c r="B37" s="30"/>
      <c r="C37" s="31"/>
      <c r="D37" s="32"/>
      <c r="E37" s="30"/>
      <c r="F37" s="34"/>
      <c r="G37" s="35"/>
    </row>
    <row r="38" spans="1:7" x14ac:dyDescent="0.2">
      <c r="A38" s="29"/>
      <c r="B38" s="30"/>
      <c r="C38" s="31"/>
      <c r="D38" s="32"/>
      <c r="E38" s="30"/>
      <c r="F38" s="34"/>
      <c r="G38" s="35"/>
    </row>
    <row r="39" spans="1:7" x14ac:dyDescent="0.2">
      <c r="A39" s="29"/>
      <c r="B39" s="30"/>
      <c r="C39" s="31"/>
      <c r="D39" s="32"/>
      <c r="E39" s="30"/>
      <c r="F39" s="34"/>
      <c r="G39" s="35"/>
    </row>
    <row r="40" spans="1:7" x14ac:dyDescent="0.2">
      <c r="A40" s="61"/>
      <c r="B40" s="30"/>
      <c r="C40" s="31"/>
      <c r="D40" s="32"/>
      <c r="E40" s="30"/>
      <c r="F40" s="43"/>
      <c r="G40" s="35"/>
    </row>
    <row r="41" spans="1:7" x14ac:dyDescent="0.2">
      <c r="A41" s="29"/>
      <c r="B41" s="30"/>
      <c r="C41" s="31"/>
      <c r="D41" s="32"/>
      <c r="E41" s="30"/>
      <c r="F41" s="44"/>
      <c r="G41" s="35"/>
    </row>
    <row r="42" spans="1:7" ht="13.5" thickBot="1" x14ac:dyDescent="0.25">
      <c r="A42" s="45"/>
      <c r="B42" s="46"/>
      <c r="C42" s="47"/>
      <c r="D42" s="48"/>
      <c r="E42" s="46"/>
      <c r="F42" s="49" t="s">
        <v>15</v>
      </c>
      <c r="G42" s="50"/>
    </row>
    <row r="43" spans="1:7" ht="13.5" thickTop="1" x14ac:dyDescent="0.2">
      <c r="A43" s="17" t="s">
        <v>67</v>
      </c>
      <c r="B43" s="51"/>
      <c r="E43" s="51"/>
      <c r="G43" s="20"/>
    </row>
    <row r="44" spans="1:7" ht="13.5" thickBot="1" x14ac:dyDescent="0.25">
      <c r="A44" s="52"/>
      <c r="B44" s="53"/>
      <c r="C44" s="53"/>
      <c r="D44" s="54"/>
      <c r="E44" s="53"/>
      <c r="F44" s="55"/>
      <c r="G44" s="56"/>
    </row>
    <row r="45" spans="1:7" ht="13.5" thickTop="1" x14ac:dyDescent="0.2">
      <c r="A45" s="1130"/>
      <c r="B45" s="1131"/>
      <c r="C45" s="1131"/>
      <c r="D45" s="57" t="s">
        <v>11</v>
      </c>
      <c r="E45" s="1132" t="s">
        <v>12</v>
      </c>
      <c r="F45" s="1132"/>
      <c r="G45" s="1133"/>
    </row>
    <row r="46" spans="1:7" ht="27.75" customHeight="1" x14ac:dyDescent="0.2">
      <c r="A46" s="1134" t="s">
        <v>17</v>
      </c>
      <c r="B46" s="1135"/>
      <c r="C46" s="1135"/>
      <c r="D46" s="39"/>
      <c r="E46" s="1342"/>
      <c r="F46" s="1343"/>
      <c r="G46" s="1344"/>
    </row>
    <row r="47" spans="1:7" x14ac:dyDescent="0.2">
      <c r="A47" s="1134" t="s">
        <v>38</v>
      </c>
      <c r="B47" s="1135"/>
      <c r="C47" s="1135"/>
      <c r="D47" s="58"/>
      <c r="E47" s="1345" t="s">
        <v>69</v>
      </c>
      <c r="F47" s="1345"/>
      <c r="G47" s="1346"/>
    </row>
    <row r="48" spans="1:7" ht="13.5" thickBot="1" x14ac:dyDescent="0.25">
      <c r="A48" s="1141" t="s">
        <v>39</v>
      </c>
      <c r="B48" s="1142"/>
      <c r="C48" s="1142"/>
      <c r="D48" s="59"/>
      <c r="E48" s="1143" t="s">
        <v>0</v>
      </c>
      <c r="F48" s="1143"/>
      <c r="G48" s="1144"/>
    </row>
  </sheetData>
  <mergeCells count="13">
    <mergeCell ref="A1:G1"/>
    <mergeCell ref="A2:G2"/>
    <mergeCell ref="A3:G3"/>
    <mergeCell ref="E6:F6"/>
    <mergeCell ref="A48:C48"/>
    <mergeCell ref="E48:G48"/>
    <mergeCell ref="E8:F8"/>
    <mergeCell ref="A45:C45"/>
    <mergeCell ref="E45:G45"/>
    <mergeCell ref="A46:C46"/>
    <mergeCell ref="E46:G46"/>
    <mergeCell ref="A47:C47"/>
    <mergeCell ref="E47:G47"/>
  </mergeCells>
  <phoneticPr fontId="3" type="noConversion"/>
  <printOptions horizontalCentered="1"/>
  <pageMargins left="0.4" right="0.4" top="1" bottom="1.25" header="0.5" footer="0.5"/>
  <pageSetup orientation="portrait" horizontalDpi="300" verticalDpi="3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F35"/>
  <sheetViews>
    <sheetView workbookViewId="0">
      <selection activeCell="N24" sqref="N24"/>
    </sheetView>
  </sheetViews>
  <sheetFormatPr defaultRowHeight="12.75" x14ac:dyDescent="0.2"/>
  <cols>
    <col min="1" max="1" width="5.7109375" customWidth="1"/>
    <col min="2" max="2" width="17.28515625" bestFit="1" customWidth="1"/>
    <col min="3" max="6" width="8.85546875" customWidth="1"/>
    <col min="7" max="38" width="9.140625" customWidth="1"/>
  </cols>
  <sheetData>
    <row r="1" spans="1:6" ht="30" customHeight="1" x14ac:dyDescent="0.2">
      <c r="A1" s="145"/>
      <c r="B1" s="146"/>
      <c r="C1" s="1347" t="s">
        <v>135</v>
      </c>
      <c r="D1" s="1348"/>
      <c r="E1" s="1347" t="s">
        <v>134</v>
      </c>
      <c r="F1" s="1348"/>
    </row>
    <row r="2" spans="1:6" ht="24" customHeight="1" x14ac:dyDescent="0.2">
      <c r="A2" s="76"/>
      <c r="B2" s="76"/>
      <c r="C2" s="147" t="s">
        <v>132</v>
      </c>
      <c r="D2" s="148" t="s">
        <v>133</v>
      </c>
      <c r="E2" s="147" t="s">
        <v>132</v>
      </c>
      <c r="F2" s="148" t="s">
        <v>133</v>
      </c>
    </row>
    <row r="3" spans="1:6" x14ac:dyDescent="0.2">
      <c r="A3" s="68">
        <v>1</v>
      </c>
      <c r="B3" s="31" t="s">
        <v>71</v>
      </c>
      <c r="C3" s="76"/>
      <c r="D3" s="76"/>
      <c r="E3" s="76"/>
      <c r="F3" s="76"/>
    </row>
    <row r="4" spans="1:6" x14ac:dyDescent="0.2">
      <c r="A4" s="68">
        <v>2</v>
      </c>
      <c r="B4" s="31" t="s">
        <v>72</v>
      </c>
      <c r="C4" s="76"/>
      <c r="D4" s="76"/>
      <c r="E4" s="76"/>
      <c r="F4" s="76"/>
    </row>
    <row r="5" spans="1:6" x14ac:dyDescent="0.2">
      <c r="A5" s="68">
        <v>3</v>
      </c>
      <c r="B5" s="135" t="s">
        <v>73</v>
      </c>
      <c r="C5" s="76"/>
      <c r="D5" s="76"/>
      <c r="E5" s="76"/>
      <c r="F5" s="76"/>
    </row>
    <row r="6" spans="1:6" x14ac:dyDescent="0.2">
      <c r="A6" s="68">
        <v>4</v>
      </c>
      <c r="B6" s="135" t="s">
        <v>74</v>
      </c>
      <c r="C6" s="76"/>
      <c r="D6" s="76"/>
      <c r="E6" s="76"/>
      <c r="F6" s="76"/>
    </row>
    <row r="7" spans="1:6" x14ac:dyDescent="0.2">
      <c r="A7" s="68">
        <v>5</v>
      </c>
      <c r="B7" s="135" t="s">
        <v>75</v>
      </c>
      <c r="C7" s="76"/>
      <c r="D7" s="76"/>
      <c r="E7" s="76"/>
      <c r="F7" s="76"/>
    </row>
    <row r="8" spans="1:6" x14ac:dyDescent="0.2">
      <c r="A8" s="68">
        <v>6</v>
      </c>
      <c r="B8" s="135" t="s">
        <v>76</v>
      </c>
      <c r="C8" s="76"/>
      <c r="D8" s="76"/>
      <c r="E8" s="76"/>
      <c r="F8" s="76"/>
    </row>
    <row r="9" spans="1:6" x14ac:dyDescent="0.2">
      <c r="A9" s="68">
        <v>7</v>
      </c>
      <c r="B9" s="135" t="s">
        <v>77</v>
      </c>
      <c r="C9" s="76"/>
      <c r="D9" s="76"/>
      <c r="E9" s="76"/>
      <c r="F9" s="76"/>
    </row>
    <row r="10" spans="1:6" x14ac:dyDescent="0.2">
      <c r="A10" s="68">
        <v>8</v>
      </c>
      <c r="B10" s="135" t="s">
        <v>78</v>
      </c>
      <c r="C10" s="76"/>
      <c r="D10" s="76"/>
      <c r="E10" s="76"/>
      <c r="F10" s="76"/>
    </row>
    <row r="11" spans="1:6" x14ac:dyDescent="0.2">
      <c r="A11" s="68">
        <v>9</v>
      </c>
      <c r="B11" s="135" t="s">
        <v>79</v>
      </c>
      <c r="C11" s="76"/>
      <c r="D11" s="76"/>
      <c r="E11" s="76"/>
      <c r="F11" s="76"/>
    </row>
    <row r="12" spans="1:6" x14ac:dyDescent="0.2">
      <c r="A12" s="68">
        <v>10</v>
      </c>
      <c r="B12" s="135" t="s">
        <v>80</v>
      </c>
      <c r="C12" s="76"/>
      <c r="D12" s="76"/>
      <c r="E12" s="76"/>
      <c r="F12" s="76"/>
    </row>
    <row r="13" spans="1:6" x14ac:dyDescent="0.2">
      <c r="A13" s="68">
        <v>11</v>
      </c>
      <c r="B13" s="135" t="s">
        <v>81</v>
      </c>
      <c r="C13" s="76"/>
      <c r="D13" s="76"/>
      <c r="E13" s="76"/>
      <c r="F13" s="76"/>
    </row>
    <row r="14" spans="1:6" x14ac:dyDescent="0.2">
      <c r="A14" s="68">
        <v>12</v>
      </c>
      <c r="B14" s="119" t="s">
        <v>82</v>
      </c>
      <c r="C14" s="76"/>
      <c r="D14" s="76"/>
      <c r="E14" s="76"/>
      <c r="F14" s="76"/>
    </row>
    <row r="15" spans="1:6" x14ac:dyDescent="0.2">
      <c r="A15" s="68">
        <v>13</v>
      </c>
      <c r="B15" s="119" t="s">
        <v>83</v>
      </c>
      <c r="C15" s="76"/>
      <c r="D15" s="76"/>
      <c r="E15" s="76"/>
      <c r="F15" s="76"/>
    </row>
    <row r="16" spans="1:6" x14ac:dyDescent="0.2">
      <c r="A16" s="68">
        <v>14</v>
      </c>
      <c r="B16" s="135" t="s">
        <v>84</v>
      </c>
      <c r="C16" s="76"/>
      <c r="D16" s="76"/>
      <c r="E16" s="76"/>
      <c r="F16" s="76"/>
    </row>
    <row r="17" spans="1:6" x14ac:dyDescent="0.2">
      <c r="A17" s="68">
        <v>15</v>
      </c>
      <c r="B17" s="135" t="s">
        <v>85</v>
      </c>
      <c r="C17" s="76"/>
      <c r="D17" s="76"/>
      <c r="E17" s="76"/>
      <c r="F17" s="76"/>
    </row>
    <row r="18" spans="1:6" x14ac:dyDescent="0.2">
      <c r="A18" s="68">
        <v>16</v>
      </c>
      <c r="B18" s="135" t="s">
        <v>86</v>
      </c>
      <c r="C18" s="76"/>
      <c r="D18" s="76"/>
      <c r="E18" s="76"/>
      <c r="F18" s="76"/>
    </row>
    <row r="19" spans="1:6" x14ac:dyDescent="0.2">
      <c r="A19" s="68">
        <v>17</v>
      </c>
      <c r="B19" s="135" t="s">
        <v>87</v>
      </c>
      <c r="C19" s="76"/>
      <c r="D19" s="76"/>
      <c r="E19" s="76"/>
      <c r="F19" s="76"/>
    </row>
    <row r="20" spans="1:6" x14ac:dyDescent="0.2">
      <c r="A20" s="68">
        <v>18</v>
      </c>
      <c r="B20" s="135" t="s">
        <v>88</v>
      </c>
      <c r="C20" s="76"/>
      <c r="D20" s="76"/>
      <c r="E20" s="76"/>
      <c r="F20" s="76"/>
    </row>
    <row r="21" spans="1:6" x14ac:dyDescent="0.2">
      <c r="A21" s="68">
        <v>19</v>
      </c>
      <c r="B21" s="135" t="s">
        <v>89</v>
      </c>
      <c r="C21" s="76"/>
      <c r="D21" s="76"/>
      <c r="E21" s="76"/>
      <c r="F21" s="76"/>
    </row>
    <row r="22" spans="1:6" x14ac:dyDescent="0.2">
      <c r="A22" s="68">
        <v>20</v>
      </c>
      <c r="B22" s="135" t="s">
        <v>66</v>
      </c>
      <c r="C22" s="76"/>
      <c r="D22" s="76"/>
      <c r="E22" s="76"/>
      <c r="F22" s="76"/>
    </row>
    <row r="23" spans="1:6" x14ac:dyDescent="0.2">
      <c r="A23" s="68">
        <v>21</v>
      </c>
      <c r="B23" s="135" t="s">
        <v>90</v>
      </c>
      <c r="C23" s="76"/>
      <c r="D23" s="76"/>
      <c r="E23" s="76"/>
      <c r="F23" s="76"/>
    </row>
    <row r="24" spans="1:6" x14ac:dyDescent="0.2">
      <c r="A24" s="68">
        <v>22</v>
      </c>
      <c r="B24" s="135" t="s">
        <v>91</v>
      </c>
      <c r="C24" s="76"/>
      <c r="D24" s="76"/>
      <c r="E24" s="76"/>
      <c r="F24" s="76"/>
    </row>
    <row r="25" spans="1:6" x14ac:dyDescent="0.2">
      <c r="A25" s="68">
        <v>23</v>
      </c>
      <c r="B25" s="135" t="s">
        <v>92</v>
      </c>
      <c r="C25" s="76"/>
      <c r="D25" s="76"/>
      <c r="E25" s="76"/>
      <c r="F25" s="76"/>
    </row>
    <row r="26" spans="1:6" x14ac:dyDescent="0.2">
      <c r="A26" s="68">
        <v>24</v>
      </c>
      <c r="B26" s="135" t="s">
        <v>93</v>
      </c>
      <c r="C26" s="76"/>
      <c r="D26" s="76"/>
      <c r="E26" s="76"/>
      <c r="F26" s="76"/>
    </row>
    <row r="27" spans="1:6" x14ac:dyDescent="0.2">
      <c r="A27" s="68">
        <v>25</v>
      </c>
      <c r="B27" s="135" t="s">
        <v>94</v>
      </c>
      <c r="C27" s="76"/>
      <c r="D27" s="76"/>
      <c r="E27" s="76"/>
      <c r="F27" s="76"/>
    </row>
    <row r="28" spans="1:6" x14ac:dyDescent="0.2">
      <c r="A28" s="68">
        <v>26</v>
      </c>
      <c r="B28" s="135" t="s">
        <v>95</v>
      </c>
      <c r="C28" s="76"/>
      <c r="D28" s="76"/>
      <c r="E28" s="76"/>
      <c r="F28" s="76"/>
    </row>
    <row r="29" spans="1:6" x14ac:dyDescent="0.2">
      <c r="A29" s="68">
        <v>27</v>
      </c>
      <c r="B29" s="135" t="s">
        <v>96</v>
      </c>
      <c r="C29" s="76"/>
      <c r="D29" s="76"/>
      <c r="E29" s="76"/>
      <c r="F29" s="76"/>
    </row>
    <row r="30" spans="1:6" x14ac:dyDescent="0.2">
      <c r="A30" s="68">
        <v>28</v>
      </c>
      <c r="B30" s="135" t="s">
        <v>97</v>
      </c>
      <c r="C30" s="76"/>
      <c r="D30" s="76"/>
      <c r="E30" s="76"/>
      <c r="F30" s="76"/>
    </row>
    <row r="31" spans="1:6" x14ac:dyDescent="0.2">
      <c r="A31" s="68">
        <v>29</v>
      </c>
      <c r="B31" s="135" t="s">
        <v>98</v>
      </c>
      <c r="C31" s="76"/>
      <c r="D31" s="76"/>
      <c r="E31" s="76"/>
      <c r="F31" s="76"/>
    </row>
    <row r="32" spans="1:6" x14ac:dyDescent="0.2">
      <c r="A32" s="68">
        <v>30</v>
      </c>
      <c r="B32" s="135" t="s">
        <v>99</v>
      </c>
      <c r="C32" s="76"/>
      <c r="D32" s="76"/>
      <c r="E32" s="76"/>
      <c r="F32" s="76"/>
    </row>
    <row r="33" spans="1:6" x14ac:dyDescent="0.2">
      <c r="A33" s="68">
        <v>31</v>
      </c>
      <c r="B33" s="135" t="s">
        <v>116</v>
      </c>
      <c r="C33" s="76"/>
      <c r="D33" s="76"/>
      <c r="E33" s="76"/>
      <c r="F33" s="76"/>
    </row>
    <row r="34" spans="1:6" x14ac:dyDescent="0.2">
      <c r="A34" s="68">
        <v>32</v>
      </c>
      <c r="B34" s="135" t="s">
        <v>100</v>
      </c>
      <c r="C34" s="76"/>
      <c r="D34" s="76"/>
      <c r="E34" s="76"/>
      <c r="F34" s="76"/>
    </row>
    <row r="35" spans="1:6" x14ac:dyDescent="0.2">
      <c r="A35" s="68">
        <v>33</v>
      </c>
      <c r="B35" s="135" t="s">
        <v>101</v>
      </c>
      <c r="C35" s="76"/>
      <c r="D35" s="76"/>
      <c r="E35" s="76"/>
      <c r="F35" s="76"/>
    </row>
  </sheetData>
  <mergeCells count="2">
    <mergeCell ref="C1:D1"/>
    <mergeCell ref="E1:F1"/>
  </mergeCells>
  <pageMargins left="0.7" right="0.7" top="0.75" bottom="0.75" header="0.3" footer="0.3"/>
  <pageSetup orientation="portrait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5:Z107"/>
  <sheetViews>
    <sheetView topLeftCell="A39" workbookViewId="0">
      <selection activeCell="B68" sqref="B68"/>
    </sheetView>
  </sheetViews>
  <sheetFormatPr defaultRowHeight="12.75" x14ac:dyDescent="0.2"/>
  <cols>
    <col min="1" max="1" width="5.7109375" customWidth="1"/>
    <col min="2" max="2" width="17.28515625" customWidth="1"/>
    <col min="3" max="3" width="9" customWidth="1"/>
    <col min="4" max="6" width="9.140625" customWidth="1"/>
    <col min="7" max="7" width="8.85546875" customWidth="1"/>
    <col min="8" max="8" width="9.140625" customWidth="1"/>
    <col min="9" max="54" width="6.42578125" customWidth="1"/>
  </cols>
  <sheetData>
    <row r="5" spans="1:6" ht="30" customHeight="1" x14ac:dyDescent="0.2">
      <c r="A5" s="1349" t="s">
        <v>117</v>
      </c>
      <c r="B5" s="1349"/>
      <c r="C5" s="1349"/>
      <c r="D5" s="1349"/>
      <c r="F5" s="2" t="s">
        <v>119</v>
      </c>
    </row>
    <row r="6" spans="1:6" ht="24" customHeight="1" x14ac:dyDescent="0.2">
      <c r="A6" s="76"/>
      <c r="B6" s="76"/>
      <c r="C6" s="137" t="s">
        <v>120</v>
      </c>
      <c r="D6" s="119"/>
    </row>
    <row r="7" spans="1:6" x14ac:dyDescent="0.2">
      <c r="A7" s="68">
        <v>1</v>
      </c>
      <c r="B7" s="31" t="s">
        <v>71</v>
      </c>
      <c r="C7" s="76"/>
      <c r="D7" s="76"/>
    </row>
    <row r="8" spans="1:6" x14ac:dyDescent="0.2">
      <c r="A8" s="68">
        <v>2</v>
      </c>
      <c r="B8" s="31" t="s">
        <v>72</v>
      </c>
      <c r="C8" s="76"/>
      <c r="D8" s="76"/>
    </row>
    <row r="9" spans="1:6" x14ac:dyDescent="0.2">
      <c r="A9" s="68">
        <v>3</v>
      </c>
      <c r="B9" s="135" t="s">
        <v>103</v>
      </c>
      <c r="C9" s="76"/>
      <c r="D9" s="76"/>
    </row>
    <row r="10" spans="1:6" x14ac:dyDescent="0.2">
      <c r="A10" s="68">
        <v>4</v>
      </c>
      <c r="B10" s="135" t="s">
        <v>102</v>
      </c>
      <c r="C10" s="76"/>
      <c r="D10" s="76"/>
    </row>
    <row r="11" spans="1:6" x14ac:dyDescent="0.2">
      <c r="A11" s="68">
        <v>5</v>
      </c>
      <c r="B11" s="135" t="s">
        <v>104</v>
      </c>
      <c r="C11" s="76"/>
      <c r="D11" s="76"/>
    </row>
    <row r="12" spans="1:6" x14ac:dyDescent="0.2">
      <c r="A12" s="68">
        <v>6</v>
      </c>
      <c r="B12" s="135" t="s">
        <v>105</v>
      </c>
      <c r="C12" s="76"/>
      <c r="D12" s="76"/>
    </row>
    <row r="13" spans="1:6" x14ac:dyDescent="0.2">
      <c r="A13" s="68">
        <v>7</v>
      </c>
      <c r="B13" s="135" t="s">
        <v>106</v>
      </c>
      <c r="C13" s="76"/>
      <c r="D13" s="76"/>
    </row>
    <row r="14" spans="1:6" x14ac:dyDescent="0.2">
      <c r="A14" s="68">
        <v>8</v>
      </c>
      <c r="B14" s="135" t="s">
        <v>110</v>
      </c>
      <c r="C14" s="76"/>
      <c r="D14" s="76"/>
    </row>
    <row r="15" spans="1:6" x14ac:dyDescent="0.2">
      <c r="A15" s="68">
        <v>9</v>
      </c>
      <c r="B15" s="135" t="s">
        <v>114</v>
      </c>
      <c r="C15" s="76"/>
      <c r="D15" s="76"/>
    </row>
    <row r="16" spans="1:6" x14ac:dyDescent="0.2">
      <c r="A16" s="68">
        <v>10</v>
      </c>
      <c r="B16" s="135" t="s">
        <v>107</v>
      </c>
      <c r="C16" s="76"/>
      <c r="D16" s="76"/>
    </row>
    <row r="17" spans="1:4" x14ac:dyDescent="0.2">
      <c r="A17" s="68">
        <v>11</v>
      </c>
      <c r="B17" s="135" t="s">
        <v>115</v>
      </c>
      <c r="C17" s="76"/>
      <c r="D17" s="76"/>
    </row>
    <row r="18" spans="1:4" x14ac:dyDescent="0.2">
      <c r="A18" s="68">
        <v>12</v>
      </c>
      <c r="B18" s="135" t="s">
        <v>112</v>
      </c>
      <c r="C18" s="76"/>
      <c r="D18" s="76"/>
    </row>
    <row r="19" spans="1:4" x14ac:dyDescent="0.2">
      <c r="A19" s="68">
        <v>13</v>
      </c>
      <c r="B19" s="135" t="s">
        <v>111</v>
      </c>
      <c r="C19" s="76"/>
      <c r="D19" s="76"/>
    </row>
    <row r="20" spans="1:4" x14ac:dyDescent="0.2">
      <c r="A20" s="68">
        <v>14</v>
      </c>
      <c r="B20" s="135" t="s">
        <v>109</v>
      </c>
      <c r="C20" s="76"/>
      <c r="D20" s="76"/>
    </row>
    <row r="21" spans="1:4" x14ac:dyDescent="0.2">
      <c r="A21" s="68">
        <v>15</v>
      </c>
      <c r="B21" s="135" t="s">
        <v>113</v>
      </c>
      <c r="C21" s="76"/>
      <c r="D21" s="76"/>
    </row>
    <row r="22" spans="1:4" x14ac:dyDescent="0.2">
      <c r="A22" s="68">
        <v>16</v>
      </c>
      <c r="B22" s="135" t="s">
        <v>108</v>
      </c>
      <c r="C22" s="76"/>
      <c r="D22" s="76"/>
    </row>
    <row r="23" spans="1:4" x14ac:dyDescent="0.2">
      <c r="A23" s="68">
        <v>17</v>
      </c>
      <c r="B23" s="135" t="s">
        <v>73</v>
      </c>
      <c r="C23" s="76"/>
      <c r="D23" s="76"/>
    </row>
    <row r="24" spans="1:4" x14ac:dyDescent="0.2">
      <c r="A24" s="68">
        <v>18</v>
      </c>
      <c r="B24" s="135" t="s">
        <v>74</v>
      </c>
      <c r="C24" s="76"/>
      <c r="D24" s="76"/>
    </row>
    <row r="25" spans="1:4" x14ac:dyDescent="0.2">
      <c r="A25" s="68">
        <v>19</v>
      </c>
      <c r="B25" s="135" t="s">
        <v>75</v>
      </c>
      <c r="C25" s="76"/>
      <c r="D25" s="76"/>
    </row>
    <row r="26" spans="1:4" x14ac:dyDescent="0.2">
      <c r="A26" s="68">
        <v>20</v>
      </c>
      <c r="B26" s="135" t="s">
        <v>76</v>
      </c>
      <c r="C26" s="76"/>
      <c r="D26" s="76"/>
    </row>
    <row r="27" spans="1:4" x14ac:dyDescent="0.2">
      <c r="A27" s="68">
        <v>21</v>
      </c>
      <c r="B27" s="135" t="s">
        <v>77</v>
      </c>
      <c r="C27" s="76"/>
      <c r="D27" s="76"/>
    </row>
    <row r="28" spans="1:4" x14ac:dyDescent="0.2">
      <c r="A28" s="68">
        <v>22</v>
      </c>
      <c r="B28" s="135" t="s">
        <v>78</v>
      </c>
      <c r="C28" s="76"/>
      <c r="D28" s="76"/>
    </row>
    <row r="29" spans="1:4" x14ac:dyDescent="0.2">
      <c r="A29" s="68">
        <v>23</v>
      </c>
      <c r="B29" s="135" t="s">
        <v>79</v>
      </c>
      <c r="C29" s="76"/>
      <c r="D29" s="76"/>
    </row>
    <row r="30" spans="1:4" x14ac:dyDescent="0.2">
      <c r="A30" s="68">
        <v>24</v>
      </c>
      <c r="B30" s="135" t="s">
        <v>80</v>
      </c>
      <c r="C30" s="76"/>
      <c r="D30" s="76"/>
    </row>
    <row r="31" spans="1:4" x14ac:dyDescent="0.2">
      <c r="A31" s="68">
        <v>25</v>
      </c>
      <c r="B31" s="135" t="s">
        <v>81</v>
      </c>
      <c r="C31" s="76"/>
      <c r="D31" s="76"/>
    </row>
    <row r="32" spans="1:4" x14ac:dyDescent="0.2">
      <c r="A32" s="68">
        <v>26</v>
      </c>
      <c r="B32" s="119" t="s">
        <v>82</v>
      </c>
      <c r="C32" s="76"/>
      <c r="D32" s="76"/>
    </row>
    <row r="33" spans="1:4" x14ac:dyDescent="0.2">
      <c r="A33" s="68">
        <v>27</v>
      </c>
      <c r="B33" s="119" t="s">
        <v>83</v>
      </c>
      <c r="C33" s="76"/>
      <c r="D33" s="76"/>
    </row>
    <row r="34" spans="1:4" x14ac:dyDescent="0.2">
      <c r="A34" s="68">
        <v>28</v>
      </c>
      <c r="B34" s="135" t="s">
        <v>121</v>
      </c>
      <c r="C34" s="76"/>
      <c r="D34" s="76"/>
    </row>
    <row r="35" spans="1:4" x14ac:dyDescent="0.2">
      <c r="A35" s="68">
        <v>29</v>
      </c>
      <c r="B35" s="135" t="s">
        <v>85</v>
      </c>
      <c r="C35" s="76"/>
      <c r="D35" s="76"/>
    </row>
    <row r="36" spans="1:4" x14ac:dyDescent="0.2">
      <c r="A36" s="68">
        <v>30</v>
      </c>
      <c r="B36" s="135" t="s">
        <v>86</v>
      </c>
      <c r="C36" s="76"/>
      <c r="D36" s="76"/>
    </row>
    <row r="37" spans="1:4" x14ac:dyDescent="0.2">
      <c r="A37" s="68">
        <v>31</v>
      </c>
      <c r="B37" s="135" t="s">
        <v>87</v>
      </c>
      <c r="C37" s="76"/>
      <c r="D37" s="76"/>
    </row>
    <row r="38" spans="1:4" x14ac:dyDescent="0.2">
      <c r="A38" s="68">
        <v>32</v>
      </c>
      <c r="B38" s="135" t="s">
        <v>88</v>
      </c>
      <c r="C38" s="76"/>
      <c r="D38" s="76"/>
    </row>
    <row r="39" spans="1:4" x14ac:dyDescent="0.2">
      <c r="A39" s="68">
        <v>33</v>
      </c>
      <c r="B39" s="135" t="s">
        <v>89</v>
      </c>
      <c r="C39" s="76"/>
      <c r="D39" s="76"/>
    </row>
    <row r="40" spans="1:4" x14ac:dyDescent="0.2">
      <c r="A40" s="68">
        <v>34</v>
      </c>
      <c r="B40" s="135" t="s">
        <v>66</v>
      </c>
      <c r="C40" s="76"/>
      <c r="D40" s="76"/>
    </row>
    <row r="41" spans="1:4" x14ac:dyDescent="0.2">
      <c r="A41" s="68">
        <v>35</v>
      </c>
      <c r="B41" s="135" t="s">
        <v>90</v>
      </c>
      <c r="C41" s="76"/>
      <c r="D41" s="76"/>
    </row>
    <row r="42" spans="1:4" x14ac:dyDescent="0.2">
      <c r="A42" s="68">
        <v>36</v>
      </c>
      <c r="B42" s="135" t="s">
        <v>91</v>
      </c>
      <c r="C42" s="76"/>
      <c r="D42" s="76"/>
    </row>
    <row r="43" spans="1:4" x14ac:dyDescent="0.2">
      <c r="A43" s="68">
        <v>37</v>
      </c>
      <c r="B43" s="135" t="s">
        <v>92</v>
      </c>
      <c r="C43" s="76"/>
      <c r="D43" s="76"/>
    </row>
    <row r="44" spans="1:4" x14ac:dyDescent="0.2">
      <c r="A44" s="68">
        <v>38</v>
      </c>
      <c r="B44" s="135" t="s">
        <v>93</v>
      </c>
      <c r="C44" s="76"/>
      <c r="D44" s="76"/>
    </row>
    <row r="45" spans="1:4" x14ac:dyDescent="0.2">
      <c r="A45" s="68">
        <v>39</v>
      </c>
      <c r="B45" s="135" t="s">
        <v>94</v>
      </c>
      <c r="C45" s="76"/>
      <c r="D45" s="76"/>
    </row>
    <row r="46" spans="1:4" x14ac:dyDescent="0.2">
      <c r="A46" s="68">
        <v>40</v>
      </c>
      <c r="B46" s="135" t="s">
        <v>95</v>
      </c>
      <c r="C46" s="76"/>
      <c r="D46" s="76"/>
    </row>
    <row r="47" spans="1:4" x14ac:dyDescent="0.2">
      <c r="A47" s="68">
        <v>41</v>
      </c>
      <c r="B47" s="135" t="s">
        <v>96</v>
      </c>
      <c r="C47" s="76"/>
      <c r="D47" s="76"/>
    </row>
    <row r="48" spans="1:4" x14ac:dyDescent="0.2">
      <c r="A48" s="68">
        <v>42</v>
      </c>
      <c r="B48" s="135" t="s">
        <v>122</v>
      </c>
      <c r="C48" s="76"/>
      <c r="D48" s="76"/>
    </row>
    <row r="49" spans="1:26" x14ac:dyDescent="0.2">
      <c r="A49" s="68">
        <v>43</v>
      </c>
      <c r="B49" s="135" t="s">
        <v>98</v>
      </c>
      <c r="C49" s="76"/>
      <c r="D49" s="76"/>
    </row>
    <row r="50" spans="1:26" x14ac:dyDescent="0.2">
      <c r="A50" s="68">
        <v>44</v>
      </c>
      <c r="B50" s="135" t="s">
        <v>99</v>
      </c>
      <c r="C50" s="76"/>
      <c r="D50" s="76"/>
    </row>
    <row r="51" spans="1:26" x14ac:dyDescent="0.2">
      <c r="A51" s="68">
        <v>45</v>
      </c>
      <c r="B51" s="135" t="s">
        <v>116</v>
      </c>
      <c r="C51" s="76"/>
      <c r="D51" s="76"/>
    </row>
    <row r="52" spans="1:26" x14ac:dyDescent="0.2">
      <c r="A52" s="68">
        <v>46</v>
      </c>
      <c r="B52" s="135" t="s">
        <v>100</v>
      </c>
      <c r="C52" s="76"/>
      <c r="D52" s="76"/>
    </row>
    <row r="53" spans="1:26" x14ac:dyDescent="0.2">
      <c r="A53" s="68">
        <v>47</v>
      </c>
      <c r="B53" s="135" t="s">
        <v>101</v>
      </c>
      <c r="C53" s="76"/>
      <c r="D53" s="76"/>
    </row>
    <row r="55" spans="1:26" ht="53.25" customHeight="1" x14ac:dyDescent="0.2">
      <c r="I55" s="139" t="s">
        <v>71</v>
      </c>
      <c r="J55" s="139" t="s">
        <v>72</v>
      </c>
      <c r="K55" s="139" t="s">
        <v>102</v>
      </c>
      <c r="L55" s="139" t="s">
        <v>103</v>
      </c>
      <c r="M55" s="139" t="s">
        <v>104</v>
      </c>
      <c r="N55" s="139" t="s">
        <v>105</v>
      </c>
      <c r="O55" s="139" t="s">
        <v>106</v>
      </c>
      <c r="P55" s="139" t="s">
        <v>107</v>
      </c>
      <c r="Q55" s="139" t="s">
        <v>115</v>
      </c>
      <c r="R55" s="140" t="s">
        <v>108</v>
      </c>
      <c r="S55" s="139" t="s">
        <v>109</v>
      </c>
      <c r="T55" s="140" t="s">
        <v>110</v>
      </c>
      <c r="U55" s="139" t="s">
        <v>111</v>
      </c>
      <c r="V55" s="139" t="s">
        <v>112</v>
      </c>
      <c r="W55" s="140" t="s">
        <v>113</v>
      </c>
      <c r="X55" s="139" t="s">
        <v>114</v>
      </c>
      <c r="Y55" s="139" t="s">
        <v>123</v>
      </c>
      <c r="Z55" s="139" t="s">
        <v>74</v>
      </c>
    </row>
    <row r="56" spans="1:26" ht="53.25" customHeight="1" x14ac:dyDescent="0.2">
      <c r="I56" s="140" t="s">
        <v>75</v>
      </c>
      <c r="J56" s="139" t="s">
        <v>76</v>
      </c>
      <c r="K56" s="141" t="s">
        <v>77</v>
      </c>
      <c r="L56" s="139" t="s">
        <v>78</v>
      </c>
      <c r="M56" s="139" t="s">
        <v>79</v>
      </c>
      <c r="N56" s="139" t="s">
        <v>80</v>
      </c>
      <c r="O56" s="139" t="s">
        <v>81</v>
      </c>
      <c r="P56" s="142" t="s">
        <v>124</v>
      </c>
      <c r="Q56" s="142" t="s">
        <v>83</v>
      </c>
      <c r="R56" s="139" t="s">
        <v>121</v>
      </c>
      <c r="S56" s="139" t="s">
        <v>85</v>
      </c>
      <c r="T56" s="139" t="s">
        <v>86</v>
      </c>
      <c r="U56" s="139" t="s">
        <v>87</v>
      </c>
      <c r="V56" s="139" t="s">
        <v>88</v>
      </c>
      <c r="W56" s="139" t="s">
        <v>89</v>
      </c>
      <c r="X56" s="139" t="s">
        <v>66</v>
      </c>
      <c r="Y56" s="140" t="s">
        <v>90</v>
      </c>
      <c r="Z56" s="139" t="s">
        <v>91</v>
      </c>
    </row>
    <row r="57" spans="1:26" ht="53.25" customHeight="1" x14ac:dyDescent="0.2">
      <c r="I57" s="139" t="s">
        <v>92</v>
      </c>
      <c r="J57" s="139" t="s">
        <v>93</v>
      </c>
      <c r="K57" s="139" t="s">
        <v>125</v>
      </c>
      <c r="L57" s="139" t="s">
        <v>95</v>
      </c>
      <c r="M57" s="139" t="s">
        <v>96</v>
      </c>
      <c r="N57" s="139" t="s">
        <v>122</v>
      </c>
      <c r="O57" s="139" t="s">
        <v>98</v>
      </c>
      <c r="P57" s="139" t="s">
        <v>99</v>
      </c>
      <c r="Q57" s="140" t="s">
        <v>100</v>
      </c>
      <c r="R57" s="139" t="s">
        <v>101</v>
      </c>
      <c r="S57" s="139" t="s">
        <v>126</v>
      </c>
      <c r="T57" s="139" t="s">
        <v>127</v>
      </c>
      <c r="U57" s="139"/>
      <c r="V57" s="143"/>
      <c r="W57" s="143"/>
      <c r="X57" s="143"/>
      <c r="Y57" s="143"/>
      <c r="Z57" s="143"/>
    </row>
    <row r="59" spans="1:26" ht="27" customHeight="1" x14ac:dyDescent="0.2"/>
    <row r="60" spans="1:26" ht="25.5" x14ac:dyDescent="0.2">
      <c r="A60" s="76"/>
      <c r="B60" s="76"/>
      <c r="C60" s="137" t="s">
        <v>128</v>
      </c>
      <c r="D60" s="119" t="s">
        <v>129</v>
      </c>
    </row>
    <row r="61" spans="1:26" x14ac:dyDescent="0.2">
      <c r="A61" s="68">
        <v>1</v>
      </c>
      <c r="B61" s="31" t="s">
        <v>71</v>
      </c>
      <c r="C61" s="76"/>
      <c r="D61" s="76"/>
    </row>
    <row r="62" spans="1:26" x14ac:dyDescent="0.2">
      <c r="A62" s="68">
        <v>2</v>
      </c>
      <c r="B62" s="31" t="s">
        <v>72</v>
      </c>
      <c r="C62" s="76"/>
      <c r="D62" s="76"/>
    </row>
    <row r="63" spans="1:26" x14ac:dyDescent="0.2">
      <c r="A63" s="68">
        <v>3</v>
      </c>
      <c r="B63" s="135" t="s">
        <v>103</v>
      </c>
      <c r="C63" s="76"/>
      <c r="D63" s="76"/>
    </row>
    <row r="64" spans="1:26" x14ac:dyDescent="0.2">
      <c r="A64" s="68">
        <v>4</v>
      </c>
      <c r="B64" s="135" t="s">
        <v>102</v>
      </c>
      <c r="C64" s="76"/>
      <c r="D64" s="76"/>
    </row>
    <row r="65" spans="1:4" x14ac:dyDescent="0.2">
      <c r="A65" s="68">
        <v>5</v>
      </c>
      <c r="B65" s="135" t="s">
        <v>104</v>
      </c>
      <c r="C65" s="76"/>
      <c r="D65" s="76"/>
    </row>
    <row r="66" spans="1:4" x14ac:dyDescent="0.2">
      <c r="A66" s="68">
        <v>6</v>
      </c>
      <c r="B66" s="135" t="s">
        <v>105</v>
      </c>
      <c r="C66" s="76"/>
      <c r="D66" s="76"/>
    </row>
    <row r="67" spans="1:4" x14ac:dyDescent="0.2">
      <c r="A67" s="68">
        <v>7</v>
      </c>
      <c r="B67" s="135" t="s">
        <v>106</v>
      </c>
      <c r="C67" s="76"/>
      <c r="D67" s="76"/>
    </row>
    <row r="68" spans="1:4" x14ac:dyDescent="0.2">
      <c r="A68" s="68">
        <v>8</v>
      </c>
      <c r="B68" s="135" t="s">
        <v>110</v>
      </c>
      <c r="C68" s="76"/>
      <c r="D68" s="76"/>
    </row>
    <row r="69" spans="1:4" x14ac:dyDescent="0.2">
      <c r="A69" s="68">
        <v>9</v>
      </c>
      <c r="B69" s="135" t="s">
        <v>114</v>
      </c>
      <c r="C69" s="76"/>
      <c r="D69" s="76"/>
    </row>
    <row r="70" spans="1:4" x14ac:dyDescent="0.2">
      <c r="A70" s="68">
        <v>10</v>
      </c>
      <c r="B70" s="135" t="s">
        <v>107</v>
      </c>
      <c r="C70" s="76"/>
      <c r="D70" s="76"/>
    </row>
    <row r="71" spans="1:4" x14ac:dyDescent="0.2">
      <c r="A71" s="68">
        <v>11</v>
      </c>
      <c r="B71" s="135" t="s">
        <v>115</v>
      </c>
      <c r="C71" s="76"/>
      <c r="D71" s="76"/>
    </row>
    <row r="72" spans="1:4" x14ac:dyDescent="0.2">
      <c r="A72" s="68">
        <v>12</v>
      </c>
      <c r="B72" s="135" t="s">
        <v>112</v>
      </c>
      <c r="C72" s="76"/>
      <c r="D72" s="76"/>
    </row>
    <row r="73" spans="1:4" x14ac:dyDescent="0.2">
      <c r="A73" s="68">
        <v>13</v>
      </c>
      <c r="B73" s="135" t="s">
        <v>111</v>
      </c>
      <c r="C73" s="76"/>
      <c r="D73" s="76"/>
    </row>
    <row r="74" spans="1:4" x14ac:dyDescent="0.2">
      <c r="A74" s="68">
        <v>14</v>
      </c>
      <c r="B74" s="135" t="s">
        <v>109</v>
      </c>
      <c r="C74" s="76"/>
      <c r="D74" s="76"/>
    </row>
    <row r="75" spans="1:4" x14ac:dyDescent="0.2">
      <c r="A75" s="68">
        <v>15</v>
      </c>
      <c r="B75" s="135" t="s">
        <v>113</v>
      </c>
      <c r="C75" s="76"/>
      <c r="D75" s="76"/>
    </row>
    <row r="76" spans="1:4" x14ac:dyDescent="0.2">
      <c r="A76" s="68">
        <v>16</v>
      </c>
      <c r="B76" s="135" t="s">
        <v>108</v>
      </c>
      <c r="C76" s="76"/>
      <c r="D76" s="76"/>
    </row>
    <row r="77" spans="1:4" x14ac:dyDescent="0.2">
      <c r="A77" s="68">
        <v>17</v>
      </c>
      <c r="B77" s="135" t="s">
        <v>73</v>
      </c>
      <c r="C77" s="76"/>
      <c r="D77" s="76"/>
    </row>
    <row r="78" spans="1:4" x14ac:dyDescent="0.2">
      <c r="A78" s="68">
        <v>18</v>
      </c>
      <c r="B78" s="135" t="s">
        <v>74</v>
      </c>
      <c r="C78" s="76"/>
      <c r="D78" s="76"/>
    </row>
    <row r="79" spans="1:4" x14ac:dyDescent="0.2">
      <c r="A79" s="68">
        <v>19</v>
      </c>
      <c r="B79" s="135" t="s">
        <v>75</v>
      </c>
      <c r="C79" s="76"/>
      <c r="D79" s="76"/>
    </row>
    <row r="80" spans="1:4" x14ac:dyDescent="0.2">
      <c r="A80" s="68">
        <v>20</v>
      </c>
      <c r="B80" s="135" t="s">
        <v>76</v>
      </c>
      <c r="C80" s="76"/>
      <c r="D80" s="76"/>
    </row>
    <row r="81" spans="1:4" x14ac:dyDescent="0.2">
      <c r="A81" s="68">
        <v>21</v>
      </c>
      <c r="B81" s="135" t="s">
        <v>77</v>
      </c>
      <c r="C81" s="76"/>
      <c r="D81" s="76"/>
    </row>
    <row r="82" spans="1:4" x14ac:dyDescent="0.2">
      <c r="A82" s="68">
        <v>22</v>
      </c>
      <c r="B82" s="135" t="s">
        <v>78</v>
      </c>
      <c r="C82" s="76"/>
      <c r="D82" s="76"/>
    </row>
    <row r="83" spans="1:4" x14ac:dyDescent="0.2">
      <c r="A83" s="68">
        <v>23</v>
      </c>
      <c r="B83" s="135" t="s">
        <v>79</v>
      </c>
      <c r="C83" s="76"/>
      <c r="D83" s="76"/>
    </row>
    <row r="84" spans="1:4" x14ac:dyDescent="0.2">
      <c r="A84" s="68">
        <v>24</v>
      </c>
      <c r="B84" s="135" t="s">
        <v>80</v>
      </c>
      <c r="C84" s="76"/>
      <c r="D84" s="76"/>
    </row>
    <row r="85" spans="1:4" x14ac:dyDescent="0.2">
      <c r="A85" s="68">
        <v>25</v>
      </c>
      <c r="B85" s="135" t="s">
        <v>81</v>
      </c>
      <c r="C85" s="76"/>
      <c r="D85" s="76"/>
    </row>
    <row r="86" spans="1:4" x14ac:dyDescent="0.2">
      <c r="A86" s="68">
        <v>26</v>
      </c>
      <c r="B86" s="119" t="s">
        <v>82</v>
      </c>
      <c r="C86" s="76"/>
      <c r="D86" s="76"/>
    </row>
    <row r="87" spans="1:4" x14ac:dyDescent="0.2">
      <c r="A87" s="68">
        <v>27</v>
      </c>
      <c r="B87" s="119" t="s">
        <v>83</v>
      </c>
      <c r="C87" s="76"/>
      <c r="D87" s="76"/>
    </row>
    <row r="88" spans="1:4" x14ac:dyDescent="0.2">
      <c r="A88" s="68">
        <v>28</v>
      </c>
      <c r="B88" s="135" t="s">
        <v>121</v>
      </c>
      <c r="C88" s="76"/>
      <c r="D88" s="76"/>
    </row>
    <row r="89" spans="1:4" x14ac:dyDescent="0.2">
      <c r="A89" s="68">
        <v>29</v>
      </c>
      <c r="B89" s="135" t="s">
        <v>85</v>
      </c>
      <c r="C89" s="76"/>
      <c r="D89" s="76"/>
    </row>
    <row r="90" spans="1:4" x14ac:dyDescent="0.2">
      <c r="A90" s="68">
        <v>30</v>
      </c>
      <c r="B90" s="135" t="s">
        <v>86</v>
      </c>
      <c r="C90" s="76"/>
      <c r="D90" s="76"/>
    </row>
    <row r="91" spans="1:4" x14ac:dyDescent="0.2">
      <c r="A91" s="68">
        <v>31</v>
      </c>
      <c r="B91" s="135" t="s">
        <v>87</v>
      </c>
      <c r="C91" s="76"/>
      <c r="D91" s="76"/>
    </row>
    <row r="92" spans="1:4" x14ac:dyDescent="0.2">
      <c r="A92" s="68">
        <v>32</v>
      </c>
      <c r="B92" s="135" t="s">
        <v>88</v>
      </c>
      <c r="C92" s="76"/>
      <c r="D92" s="76"/>
    </row>
    <row r="93" spans="1:4" x14ac:dyDescent="0.2">
      <c r="A93" s="68">
        <v>33</v>
      </c>
      <c r="B93" s="135" t="s">
        <v>89</v>
      </c>
      <c r="C93" s="76"/>
      <c r="D93" s="76"/>
    </row>
    <row r="94" spans="1:4" x14ac:dyDescent="0.2">
      <c r="A94" s="68">
        <v>34</v>
      </c>
      <c r="B94" s="135" t="s">
        <v>66</v>
      </c>
      <c r="C94" s="76"/>
      <c r="D94" s="76"/>
    </row>
    <row r="95" spans="1:4" x14ac:dyDescent="0.2">
      <c r="A95" s="68">
        <v>35</v>
      </c>
      <c r="B95" s="135" t="s">
        <v>90</v>
      </c>
      <c r="C95" s="76"/>
      <c r="D95" s="76"/>
    </row>
    <row r="96" spans="1:4" x14ac:dyDescent="0.2">
      <c r="A96" s="68">
        <v>36</v>
      </c>
      <c r="B96" s="135" t="s">
        <v>91</v>
      </c>
      <c r="C96" s="76"/>
      <c r="D96" s="76"/>
    </row>
    <row r="97" spans="1:4" x14ac:dyDescent="0.2">
      <c r="A97" s="68">
        <v>37</v>
      </c>
      <c r="B97" s="135" t="s">
        <v>92</v>
      </c>
      <c r="C97" s="76"/>
      <c r="D97" s="76"/>
    </row>
    <row r="98" spans="1:4" x14ac:dyDescent="0.2">
      <c r="A98" s="68">
        <v>38</v>
      </c>
      <c r="B98" s="135" t="s">
        <v>93</v>
      </c>
      <c r="C98" s="76"/>
      <c r="D98" s="76"/>
    </row>
    <row r="99" spans="1:4" x14ac:dyDescent="0.2">
      <c r="A99" s="68">
        <v>39</v>
      </c>
      <c r="B99" s="135" t="s">
        <v>94</v>
      </c>
      <c r="C99" s="76"/>
      <c r="D99" s="76"/>
    </row>
    <row r="100" spans="1:4" x14ac:dyDescent="0.2">
      <c r="A100" s="68">
        <v>40</v>
      </c>
      <c r="B100" s="135" t="s">
        <v>95</v>
      </c>
      <c r="C100" s="76"/>
      <c r="D100" s="76"/>
    </row>
    <row r="101" spans="1:4" x14ac:dyDescent="0.2">
      <c r="A101" s="68">
        <v>41</v>
      </c>
      <c r="B101" s="135" t="s">
        <v>96</v>
      </c>
      <c r="C101" s="76"/>
      <c r="D101" s="76"/>
    </row>
    <row r="102" spans="1:4" x14ac:dyDescent="0.2">
      <c r="A102" s="68">
        <v>42</v>
      </c>
      <c r="B102" s="135" t="s">
        <v>122</v>
      </c>
      <c r="C102" s="76"/>
      <c r="D102" s="76"/>
    </row>
    <row r="103" spans="1:4" x14ac:dyDescent="0.2">
      <c r="A103" s="68">
        <v>43</v>
      </c>
      <c r="B103" s="135" t="s">
        <v>98</v>
      </c>
      <c r="C103" s="76"/>
      <c r="D103" s="76"/>
    </row>
    <row r="104" spans="1:4" x14ac:dyDescent="0.2">
      <c r="A104" s="68">
        <v>44</v>
      </c>
      <c r="B104" s="135" t="s">
        <v>99</v>
      </c>
      <c r="C104" s="76"/>
      <c r="D104" s="76"/>
    </row>
    <row r="105" spans="1:4" x14ac:dyDescent="0.2">
      <c r="A105" s="68">
        <v>45</v>
      </c>
      <c r="B105" s="135" t="s">
        <v>116</v>
      </c>
      <c r="C105" s="76"/>
      <c r="D105" s="76"/>
    </row>
    <row r="106" spans="1:4" x14ac:dyDescent="0.2">
      <c r="A106" s="68">
        <v>46</v>
      </c>
      <c r="B106" s="135" t="s">
        <v>100</v>
      </c>
      <c r="C106" s="76"/>
      <c r="D106" s="76"/>
    </row>
    <row r="107" spans="1:4" x14ac:dyDescent="0.2">
      <c r="A107" s="68">
        <v>47</v>
      </c>
      <c r="B107" s="135" t="s">
        <v>101</v>
      </c>
      <c r="C107" s="76"/>
      <c r="D107" s="76"/>
    </row>
  </sheetData>
  <mergeCells count="1">
    <mergeCell ref="A5:D5"/>
  </mergeCells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402"/>
  <sheetViews>
    <sheetView topLeftCell="A21" workbookViewId="0">
      <selection activeCell="L39" sqref="L39"/>
    </sheetView>
  </sheetViews>
  <sheetFormatPr defaultRowHeight="12.75" x14ac:dyDescent="0.2"/>
  <cols>
    <col min="1" max="1" width="14.5703125" customWidth="1"/>
    <col min="3" max="3" width="9.140625" customWidth="1"/>
    <col min="5" max="5" width="10.140625" customWidth="1"/>
    <col min="7" max="7" width="10.85546875" customWidth="1"/>
    <col min="9" max="9" width="10.85546875" customWidth="1"/>
    <col min="10" max="10" width="10.7109375" style="232" bestFit="1" customWidth="1"/>
  </cols>
  <sheetData>
    <row r="1" spans="1:10" x14ac:dyDescent="0.2">
      <c r="G1" t="s">
        <v>258</v>
      </c>
      <c r="H1" s="1375"/>
      <c r="I1" s="1355"/>
      <c r="J1" s="232" t="s">
        <v>8</v>
      </c>
    </row>
    <row r="2" spans="1:10" x14ac:dyDescent="0.2">
      <c r="G2" t="s">
        <v>259</v>
      </c>
      <c r="H2" s="1375"/>
      <c r="I2" s="1355"/>
      <c r="J2" s="233" t="s">
        <v>8</v>
      </c>
    </row>
    <row r="3" spans="1:10" x14ac:dyDescent="0.2">
      <c r="G3" t="s">
        <v>260</v>
      </c>
      <c r="H3" s="1375"/>
      <c r="I3" s="1355"/>
    </row>
    <row r="5" spans="1:10" ht="15" x14ac:dyDescent="0.25">
      <c r="A5" s="232"/>
      <c r="B5" s="232"/>
      <c r="C5" s="232"/>
      <c r="D5" s="232"/>
      <c r="E5" s="234"/>
      <c r="F5" s="232"/>
      <c r="G5" s="232"/>
      <c r="H5" s="232" t="s">
        <v>8</v>
      </c>
      <c r="I5" s="232"/>
    </row>
    <row r="6" spans="1:10" x14ac:dyDescent="0.2">
      <c r="D6" s="1356" t="s">
        <v>262</v>
      </c>
      <c r="E6" s="1356"/>
      <c r="F6" s="1356"/>
      <c r="G6" s="1356"/>
    </row>
    <row r="7" spans="1:10" x14ac:dyDescent="0.2">
      <c r="D7" s="1356" t="s">
        <v>263</v>
      </c>
      <c r="E7" s="1356"/>
      <c r="F7" s="1356"/>
      <c r="G7" s="1356"/>
    </row>
    <row r="9" spans="1:10" x14ac:dyDescent="0.2">
      <c r="A9" t="s">
        <v>264</v>
      </c>
    </row>
    <row r="10" spans="1:10" x14ac:dyDescent="0.2">
      <c r="A10" t="s">
        <v>13</v>
      </c>
    </row>
    <row r="11" spans="1:10" x14ac:dyDescent="0.2">
      <c r="A11" t="s">
        <v>265</v>
      </c>
    </row>
    <row r="12" spans="1:10" x14ac:dyDescent="0.2">
      <c r="A12" t="s">
        <v>266</v>
      </c>
    </row>
    <row r="15" spans="1:10" x14ac:dyDescent="0.2">
      <c r="A15" t="s">
        <v>267</v>
      </c>
    </row>
    <row r="16" spans="1:10" x14ac:dyDescent="0.2">
      <c r="A16" s="1355" t="s">
        <v>4065</v>
      </c>
      <c r="B16" s="1355"/>
      <c r="C16" s="1355"/>
      <c r="D16" s="1355"/>
      <c r="E16" s="1355"/>
      <c r="F16" s="1355"/>
      <c r="G16" s="1355"/>
      <c r="H16" s="1355"/>
      <c r="I16" s="1355"/>
    </row>
    <row r="17" spans="1:9" ht="15" customHeight="1" x14ac:dyDescent="0.25">
      <c r="A17" s="1375" t="s">
        <v>4066</v>
      </c>
      <c r="B17" s="1375"/>
      <c r="C17" s="1375"/>
      <c r="D17" s="1375"/>
      <c r="E17" s="235"/>
      <c r="F17" s="411" t="s">
        <v>8</v>
      </c>
    </row>
    <row r="19" spans="1:9" ht="13.5" thickBot="1" x14ac:dyDescent="0.25"/>
    <row r="20" spans="1:9" ht="13.5" thickBot="1" x14ac:dyDescent="0.25">
      <c r="A20" s="236" t="s">
        <v>273</v>
      </c>
      <c r="B20" s="1357" t="s">
        <v>274</v>
      </c>
      <c r="C20" s="1358"/>
      <c r="D20" s="1358"/>
      <c r="E20" s="1358"/>
      <c r="F20" s="1358"/>
      <c r="G20" s="1358"/>
      <c r="H20" s="1358"/>
      <c r="I20" s="1359"/>
    </row>
    <row r="21" spans="1:9" x14ac:dyDescent="0.2">
      <c r="A21" s="1096" t="s">
        <v>4067</v>
      </c>
      <c r="B21" s="1376" t="s">
        <v>1523</v>
      </c>
      <c r="C21" s="1361"/>
      <c r="D21" s="1361"/>
      <c r="E21" s="1361"/>
      <c r="F21" s="1361"/>
      <c r="G21" s="1361"/>
      <c r="H21" s="1361"/>
      <c r="I21" s="1362"/>
    </row>
    <row r="22" spans="1:9" x14ac:dyDescent="0.2">
      <c r="A22" s="242"/>
      <c r="B22" s="1377" t="s">
        <v>4061</v>
      </c>
      <c r="C22" s="1373"/>
      <c r="D22" s="1373"/>
      <c r="E22" s="1373"/>
      <c r="F22" s="1373"/>
      <c r="G22" s="1373"/>
      <c r="H22" s="1373"/>
      <c r="I22" s="1374"/>
    </row>
    <row r="23" spans="1:9" x14ac:dyDescent="0.2">
      <c r="A23" s="242"/>
      <c r="B23" s="1372"/>
      <c r="C23" s="1373"/>
      <c r="D23" s="1373"/>
      <c r="E23" s="1373"/>
      <c r="F23" s="1373"/>
      <c r="G23" s="1373"/>
      <c r="H23" s="1373"/>
      <c r="I23" s="1374"/>
    </row>
    <row r="24" spans="1:9" x14ac:dyDescent="0.2">
      <c r="A24" s="242"/>
      <c r="B24" s="1372"/>
      <c r="C24" s="1373"/>
      <c r="D24" s="1373"/>
      <c r="E24" s="1373"/>
      <c r="F24" s="1373"/>
      <c r="G24" s="1373"/>
      <c r="H24" s="1373"/>
      <c r="I24" s="1374"/>
    </row>
    <row r="25" spans="1:9" x14ac:dyDescent="0.2">
      <c r="A25" s="242"/>
      <c r="B25" s="1372"/>
      <c r="C25" s="1373"/>
      <c r="D25" s="1373"/>
      <c r="E25" s="1373"/>
      <c r="F25" s="1373"/>
      <c r="G25" s="1373"/>
      <c r="H25" s="1373"/>
      <c r="I25" s="1374"/>
    </row>
    <row r="26" spans="1:9" x14ac:dyDescent="0.2">
      <c r="A26" s="242"/>
      <c r="B26" s="1191"/>
      <c r="C26" s="1192"/>
      <c r="D26" s="1192"/>
      <c r="E26" s="1192"/>
      <c r="F26" s="1192"/>
      <c r="G26" s="1192"/>
      <c r="H26" s="1192"/>
      <c r="I26" s="1350"/>
    </row>
    <row r="27" spans="1:9" x14ac:dyDescent="0.2">
      <c r="A27" s="242"/>
      <c r="B27" s="1191"/>
      <c r="C27" s="1192"/>
      <c r="D27" s="1192"/>
      <c r="E27" s="1192"/>
      <c r="F27" s="1192"/>
      <c r="G27" s="1192"/>
      <c r="H27" s="1192"/>
      <c r="I27" s="1350"/>
    </row>
    <row r="28" spans="1:9" x14ac:dyDescent="0.2">
      <c r="A28" s="242"/>
      <c r="B28" s="1191"/>
      <c r="C28" s="1192"/>
      <c r="D28" s="1192"/>
      <c r="E28" s="1192"/>
      <c r="F28" s="1192"/>
      <c r="G28" s="1192"/>
      <c r="H28" s="1192"/>
      <c r="I28" s="1350"/>
    </row>
    <row r="29" spans="1:9" x14ac:dyDescent="0.2">
      <c r="A29" s="242"/>
      <c r="B29" s="1191"/>
      <c r="C29" s="1192"/>
      <c r="D29" s="1192"/>
      <c r="E29" s="1192"/>
      <c r="F29" s="1192"/>
      <c r="G29" s="1192"/>
      <c r="H29" s="1192"/>
      <c r="I29" s="1350"/>
    </row>
    <row r="30" spans="1:9" x14ac:dyDescent="0.2">
      <c r="A30" s="242"/>
      <c r="B30" s="1191"/>
      <c r="C30" s="1192"/>
      <c r="D30" s="1192"/>
      <c r="E30" s="1192"/>
      <c r="F30" s="1192"/>
      <c r="G30" s="1192"/>
      <c r="H30" s="1192"/>
      <c r="I30" s="1350"/>
    </row>
    <row r="31" spans="1:9" x14ac:dyDescent="0.2">
      <c r="A31" s="242"/>
      <c r="B31" s="1191"/>
      <c r="C31" s="1192"/>
      <c r="D31" s="1192"/>
      <c r="E31" s="1192"/>
      <c r="F31" s="1192"/>
      <c r="G31" s="1192"/>
      <c r="H31" s="1192"/>
      <c r="I31" s="1350"/>
    </row>
    <row r="32" spans="1:9" x14ac:dyDescent="0.2">
      <c r="A32" s="242"/>
      <c r="B32" s="1191"/>
      <c r="C32" s="1192"/>
      <c r="D32" s="1192"/>
      <c r="E32" s="1192"/>
      <c r="F32" s="1192"/>
      <c r="G32" s="1192"/>
      <c r="H32" s="1192"/>
      <c r="I32" s="1350"/>
    </row>
    <row r="33" spans="1:18" x14ac:dyDescent="0.2">
      <c r="A33" s="242"/>
      <c r="B33" s="1191"/>
      <c r="C33" s="1192"/>
      <c r="D33" s="1192"/>
      <c r="E33" s="1192"/>
      <c r="F33" s="1192"/>
      <c r="G33" s="1192"/>
      <c r="H33" s="1192"/>
      <c r="I33" s="1350"/>
    </row>
    <row r="34" spans="1:18" x14ac:dyDescent="0.2">
      <c r="A34" s="242"/>
      <c r="B34" s="1288" t="s">
        <v>1990</v>
      </c>
      <c r="C34" s="1192"/>
      <c r="D34" s="1192"/>
      <c r="E34" s="1192"/>
      <c r="F34" s="1192"/>
      <c r="G34" s="1192"/>
      <c r="H34" s="1192"/>
      <c r="I34" s="1350"/>
    </row>
    <row r="35" spans="1:18" x14ac:dyDescent="0.2">
      <c r="A35" s="242"/>
      <c r="B35" s="1191"/>
      <c r="C35" s="1192"/>
      <c r="D35" s="1192"/>
      <c r="E35" s="1192"/>
      <c r="F35" s="1192"/>
      <c r="G35" s="1192"/>
      <c r="H35" s="1192"/>
      <c r="I35" s="1350"/>
    </row>
    <row r="36" spans="1:18" x14ac:dyDescent="0.2">
      <c r="A36" s="242"/>
      <c r="B36" s="1191"/>
      <c r="C36" s="1192"/>
      <c r="D36" s="1192"/>
      <c r="E36" s="1192"/>
      <c r="F36" s="1192"/>
      <c r="G36" s="1192"/>
      <c r="H36" s="1192"/>
      <c r="I36" s="1350"/>
    </row>
    <row r="37" spans="1:18" x14ac:dyDescent="0.2">
      <c r="A37" s="243"/>
      <c r="B37" s="1369" t="s">
        <v>4068</v>
      </c>
      <c r="C37" s="1370"/>
      <c r="D37" s="1370"/>
      <c r="E37" s="1370"/>
      <c r="F37" s="1370"/>
      <c r="G37" s="1370"/>
      <c r="H37" s="1370"/>
      <c r="I37" s="1371"/>
    </row>
    <row r="38" spans="1:18" x14ac:dyDescent="0.2">
      <c r="A38" s="242"/>
      <c r="B38" s="1288" t="s">
        <v>4069</v>
      </c>
      <c r="C38" s="1192"/>
      <c r="D38" s="1192"/>
      <c r="E38" s="1192"/>
      <c r="F38" s="1192"/>
      <c r="G38" s="1192"/>
      <c r="H38" s="1192"/>
      <c r="I38" s="1350"/>
    </row>
    <row r="39" spans="1:18" x14ac:dyDescent="0.2">
      <c r="A39" s="242"/>
      <c r="B39" s="1191"/>
      <c r="C39" s="1192"/>
      <c r="D39" s="1192"/>
      <c r="E39" s="1192"/>
      <c r="F39" s="1192"/>
      <c r="G39" s="1192"/>
      <c r="H39" s="1192"/>
      <c r="I39" s="1350"/>
    </row>
    <row r="40" spans="1:18" x14ac:dyDescent="0.2">
      <c r="A40" s="243"/>
      <c r="B40" s="1191"/>
      <c r="C40" s="1192"/>
      <c r="D40" s="1192"/>
      <c r="E40" s="1192"/>
      <c r="F40" s="1192"/>
      <c r="G40" s="1192"/>
      <c r="H40" s="1192"/>
      <c r="I40" s="1350"/>
    </row>
    <row r="41" spans="1:18" x14ac:dyDescent="0.2">
      <c r="A41" s="243"/>
      <c r="B41" s="1191"/>
      <c r="C41" s="1192"/>
      <c r="D41" s="1192"/>
      <c r="E41" s="1192"/>
      <c r="F41" s="1192"/>
      <c r="G41" s="1192"/>
      <c r="H41" s="1192"/>
      <c r="I41" s="1350"/>
    </row>
    <row r="42" spans="1:18" x14ac:dyDescent="0.2">
      <c r="A42" s="243"/>
      <c r="B42" s="1191"/>
      <c r="C42" s="1192"/>
      <c r="D42" s="1192"/>
      <c r="E42" s="1192"/>
      <c r="F42" s="1192"/>
      <c r="G42" s="1192"/>
      <c r="H42" s="1192"/>
      <c r="I42" s="1350"/>
    </row>
    <row r="43" spans="1:18" x14ac:dyDescent="0.2">
      <c r="A43" s="243"/>
      <c r="B43" s="1191"/>
      <c r="C43" s="1192"/>
      <c r="D43" s="1192"/>
      <c r="E43" s="1192"/>
      <c r="F43" s="1192"/>
      <c r="G43" s="1192"/>
      <c r="H43" s="1192"/>
      <c r="I43" s="1350"/>
    </row>
    <row r="44" spans="1:18" x14ac:dyDescent="0.2">
      <c r="A44" s="237"/>
      <c r="B44" s="1191"/>
      <c r="C44" s="1192"/>
      <c r="D44" s="1192"/>
      <c r="E44" s="1192"/>
      <c r="F44" s="1192"/>
      <c r="G44" s="1192"/>
      <c r="H44" s="1192"/>
      <c r="I44" s="1350"/>
    </row>
    <row r="45" spans="1:18" ht="13.5" thickBot="1" x14ac:dyDescent="0.25">
      <c r="A45" s="237"/>
      <c r="B45" s="1191"/>
      <c r="C45" s="1192"/>
      <c r="D45" s="1192"/>
      <c r="E45" s="1192"/>
      <c r="F45" s="1192"/>
      <c r="G45" s="1192"/>
      <c r="H45" s="1192"/>
      <c r="I45" s="1350"/>
    </row>
    <row r="46" spans="1:18" ht="14.25" thickTop="1" thickBot="1" x14ac:dyDescent="0.25">
      <c r="A46" s="238"/>
      <c r="B46" s="1195"/>
      <c r="C46" s="1196"/>
      <c r="D46" s="1196"/>
      <c r="E46" s="1196"/>
      <c r="F46" s="1196"/>
      <c r="G46" s="1196"/>
      <c r="H46" s="1196"/>
      <c r="I46" s="1353"/>
      <c r="L46" s="189" t="s">
        <v>546</v>
      </c>
      <c r="M46" s="190"/>
      <c r="N46" s="191"/>
      <c r="O46" s="192"/>
      <c r="P46" s="190"/>
      <c r="Q46" s="193"/>
      <c r="R46" s="194"/>
    </row>
    <row r="47" spans="1:18" ht="15.75" thickBot="1" x14ac:dyDescent="0.3">
      <c r="A47" s="1363"/>
      <c r="B47" s="1364"/>
      <c r="C47" s="1364"/>
      <c r="D47" s="1364"/>
      <c r="E47" s="1364"/>
      <c r="F47" s="1364"/>
      <c r="G47" s="1364"/>
      <c r="H47" s="1364"/>
      <c r="I47" s="1365"/>
      <c r="L47" s="195" t="s">
        <v>547</v>
      </c>
      <c r="M47" s="196" t="s">
        <v>8</v>
      </c>
      <c r="N47" s="196" t="s">
        <v>548</v>
      </c>
      <c r="O47" s="196"/>
      <c r="P47" s="197"/>
      <c r="Q47" s="198"/>
      <c r="R47" s="199"/>
    </row>
    <row r="49" spans="1:9" ht="15" x14ac:dyDescent="0.25">
      <c r="A49" s="239" t="s">
        <v>281</v>
      </c>
      <c r="B49" s="411" t="s">
        <v>4070</v>
      </c>
    </row>
    <row r="50" spans="1:9" ht="15" x14ac:dyDescent="0.25">
      <c r="A50" s="239" t="s">
        <v>282</v>
      </c>
      <c r="B50" s="411" t="s">
        <v>4071</v>
      </c>
    </row>
    <row r="51" spans="1:9" ht="15" x14ac:dyDescent="0.25">
      <c r="A51" s="239" t="s">
        <v>284</v>
      </c>
      <c r="B51" s="411" t="s">
        <v>4072</v>
      </c>
    </row>
    <row r="56" spans="1:9" ht="15" customHeight="1" x14ac:dyDescent="0.2">
      <c r="F56" s="1156" t="s">
        <v>360</v>
      </c>
      <c r="G56" s="1184"/>
      <c r="H56" s="1184"/>
      <c r="I56" s="1184"/>
    </row>
    <row r="57" spans="1:9" ht="15" x14ac:dyDescent="0.25">
      <c r="G57" s="1352" t="s">
        <v>4073</v>
      </c>
      <c r="H57" s="1352"/>
      <c r="I57" s="240"/>
    </row>
    <row r="58" spans="1:9" ht="15" x14ac:dyDescent="0.25">
      <c r="G58" s="240"/>
      <c r="H58" s="240"/>
    </row>
    <row r="59" spans="1:9" ht="15" x14ac:dyDescent="0.25">
      <c r="G59" s="240"/>
      <c r="H59" s="240"/>
    </row>
    <row r="60" spans="1:9" ht="15" x14ac:dyDescent="0.25">
      <c r="G60" s="240"/>
      <c r="H60" s="240"/>
    </row>
    <row r="61" spans="1:9" ht="15" x14ac:dyDescent="0.25">
      <c r="G61" s="240"/>
      <c r="H61" s="240"/>
    </row>
    <row r="62" spans="1:9" ht="15" x14ac:dyDescent="0.25">
      <c r="G62" s="240"/>
      <c r="H62" s="240"/>
    </row>
    <row r="63" spans="1:9" ht="15" x14ac:dyDescent="0.25">
      <c r="G63" s="240"/>
      <c r="H63" s="240"/>
    </row>
    <row r="64" spans="1:9" ht="15" x14ac:dyDescent="0.25">
      <c r="G64" s="240"/>
      <c r="H64" s="240"/>
    </row>
    <row r="65" spans="1:10" ht="15" x14ac:dyDescent="0.25">
      <c r="G65" s="240"/>
      <c r="H65" s="240"/>
    </row>
    <row r="66" spans="1:10" ht="15" x14ac:dyDescent="0.25">
      <c r="G66" s="240"/>
      <c r="H66" s="240"/>
    </row>
    <row r="70" spans="1:10" x14ac:dyDescent="0.2">
      <c r="G70" t="s">
        <v>258</v>
      </c>
      <c r="H70" s="1355"/>
      <c r="I70" s="1355"/>
      <c r="J70" s="232">
        <v>1</v>
      </c>
    </row>
    <row r="71" spans="1:10" x14ac:dyDescent="0.2">
      <c r="G71" t="s">
        <v>259</v>
      </c>
      <c r="H71" s="1355"/>
      <c r="I71" s="1355"/>
      <c r="J71" s="233" t="s">
        <v>285</v>
      </c>
    </row>
    <row r="72" spans="1:10" x14ac:dyDescent="0.2">
      <c r="G72" t="s">
        <v>260</v>
      </c>
      <c r="H72" s="1355"/>
      <c r="I72" s="1355"/>
    </row>
    <row r="74" spans="1:10" ht="15" x14ac:dyDescent="0.25">
      <c r="A74" s="232"/>
      <c r="B74" s="232"/>
      <c r="C74" s="232"/>
      <c r="D74" s="232"/>
      <c r="E74" s="234" t="s">
        <v>261</v>
      </c>
      <c r="F74" s="232"/>
      <c r="G74" s="232"/>
      <c r="H74" s="232"/>
      <c r="I74" s="232"/>
    </row>
    <row r="75" spans="1:10" x14ac:dyDescent="0.2">
      <c r="D75" s="1356" t="s">
        <v>262</v>
      </c>
      <c r="E75" s="1356"/>
      <c r="F75" s="1356"/>
      <c r="G75" s="1356"/>
    </row>
    <row r="76" spans="1:10" x14ac:dyDescent="0.2">
      <c r="D76" s="1356" t="s">
        <v>263</v>
      </c>
      <c r="E76" s="1356"/>
      <c r="F76" s="1356"/>
      <c r="G76" s="1356"/>
    </row>
    <row r="78" spans="1:10" x14ac:dyDescent="0.2">
      <c r="A78" t="s">
        <v>264</v>
      </c>
    </row>
    <row r="79" spans="1:10" x14ac:dyDescent="0.2">
      <c r="A79" t="s">
        <v>13</v>
      </c>
    </row>
    <row r="80" spans="1:10" x14ac:dyDescent="0.2">
      <c r="A80" t="s">
        <v>265</v>
      </c>
    </row>
    <row r="81" spans="1:9" x14ac:dyDescent="0.2">
      <c r="A81" t="s">
        <v>266</v>
      </c>
    </row>
    <row r="84" spans="1:9" x14ac:dyDescent="0.2">
      <c r="A84" t="s">
        <v>267</v>
      </c>
    </row>
    <row r="85" spans="1:9" x14ac:dyDescent="0.2">
      <c r="B85" t="s">
        <v>268</v>
      </c>
    </row>
    <row r="86" spans="1:9" ht="15" x14ac:dyDescent="0.25">
      <c r="A86" t="s">
        <v>269</v>
      </c>
      <c r="B86" s="234" t="s">
        <v>133</v>
      </c>
      <c r="C86" t="s">
        <v>270</v>
      </c>
      <c r="E86" s="235" t="s">
        <v>271</v>
      </c>
      <c r="F86" t="s">
        <v>272</v>
      </c>
    </row>
    <row r="88" spans="1:9" ht="13.5" thickBot="1" x14ac:dyDescent="0.25"/>
    <row r="89" spans="1:9" ht="13.5" thickBot="1" x14ac:dyDescent="0.25">
      <c r="A89" s="236" t="s">
        <v>273</v>
      </c>
      <c r="B89" s="1357" t="s">
        <v>274</v>
      </c>
      <c r="C89" s="1358"/>
      <c r="D89" s="1358"/>
      <c r="E89" s="1358"/>
      <c r="F89" s="1358"/>
      <c r="G89" s="1358"/>
      <c r="H89" s="1358"/>
      <c r="I89" s="1359"/>
    </row>
    <row r="90" spans="1:9" x14ac:dyDescent="0.2">
      <c r="A90" s="241" t="s">
        <v>286</v>
      </c>
      <c r="B90" s="1360" t="s">
        <v>154</v>
      </c>
      <c r="C90" s="1361"/>
      <c r="D90" s="1361"/>
      <c r="E90" s="1361"/>
      <c r="F90" s="1361"/>
      <c r="G90" s="1361"/>
      <c r="H90" s="1361"/>
      <c r="I90" s="1362"/>
    </row>
    <row r="91" spans="1:9" x14ac:dyDescent="0.2">
      <c r="A91" s="242" t="s">
        <v>280</v>
      </c>
      <c r="B91" s="1191" t="s">
        <v>164</v>
      </c>
      <c r="C91" s="1192"/>
      <c r="D91" s="1192"/>
      <c r="E91" s="1192"/>
      <c r="F91" s="1192"/>
      <c r="G91" s="1192"/>
      <c r="H91" s="1192"/>
      <c r="I91" s="1350"/>
    </row>
    <row r="92" spans="1:9" x14ac:dyDescent="0.2">
      <c r="A92" s="242" t="s">
        <v>278</v>
      </c>
      <c r="B92" s="1191" t="s">
        <v>165</v>
      </c>
      <c r="C92" s="1192"/>
      <c r="D92" s="1192"/>
      <c r="E92" s="1192"/>
      <c r="F92" s="1192"/>
      <c r="G92" s="1192"/>
      <c r="H92" s="1192"/>
      <c r="I92" s="1350"/>
    </row>
    <row r="93" spans="1:9" x14ac:dyDescent="0.2">
      <c r="A93" s="242" t="s">
        <v>278</v>
      </c>
      <c r="B93" s="1191" t="s">
        <v>166</v>
      </c>
      <c r="C93" s="1192"/>
      <c r="D93" s="1192"/>
      <c r="E93" s="1192"/>
      <c r="F93" s="1192"/>
      <c r="G93" s="1192"/>
      <c r="H93" s="1192"/>
      <c r="I93" s="1350"/>
    </row>
    <row r="94" spans="1:9" x14ac:dyDescent="0.2">
      <c r="A94" s="242" t="s">
        <v>278</v>
      </c>
      <c r="B94" s="1191" t="s">
        <v>167</v>
      </c>
      <c r="C94" s="1192"/>
      <c r="D94" s="1192"/>
      <c r="E94" s="1192"/>
      <c r="F94" s="1192"/>
      <c r="G94" s="1192"/>
      <c r="H94" s="1192"/>
      <c r="I94" s="1350"/>
    </row>
    <row r="95" spans="1:9" x14ac:dyDescent="0.2">
      <c r="A95" s="242" t="s">
        <v>287</v>
      </c>
      <c r="B95" s="1191" t="s">
        <v>168</v>
      </c>
      <c r="C95" s="1192"/>
      <c r="D95" s="1192"/>
      <c r="E95" s="1192"/>
      <c r="F95" s="1192"/>
      <c r="G95" s="1192"/>
      <c r="H95" s="1192"/>
      <c r="I95" s="1350"/>
    </row>
    <row r="96" spans="1:9" x14ac:dyDescent="0.2">
      <c r="A96" s="242" t="s">
        <v>286</v>
      </c>
      <c r="B96" s="1191" t="s">
        <v>169</v>
      </c>
      <c r="C96" s="1192"/>
      <c r="D96" s="1192"/>
      <c r="E96" s="1192"/>
      <c r="F96" s="1192"/>
      <c r="G96" s="1192"/>
      <c r="H96" s="1192"/>
      <c r="I96" s="1350"/>
    </row>
    <row r="97" spans="1:9" x14ac:dyDescent="0.2">
      <c r="A97" s="242" t="s">
        <v>288</v>
      </c>
      <c r="B97" s="1191" t="s">
        <v>157</v>
      </c>
      <c r="C97" s="1192"/>
      <c r="D97" s="1192"/>
      <c r="E97" s="1192"/>
      <c r="F97" s="1192"/>
      <c r="G97" s="1192"/>
      <c r="H97" s="1192"/>
      <c r="I97" s="1350"/>
    </row>
    <row r="98" spans="1:9" x14ac:dyDescent="0.2">
      <c r="A98" s="242" t="s">
        <v>278</v>
      </c>
      <c r="B98" s="1191" t="s">
        <v>170</v>
      </c>
      <c r="C98" s="1192"/>
      <c r="D98" s="1192"/>
      <c r="E98" s="1192"/>
      <c r="F98" s="1192"/>
      <c r="G98" s="1192"/>
      <c r="H98" s="1192"/>
      <c r="I98" s="1350"/>
    </row>
    <row r="99" spans="1:9" x14ac:dyDescent="0.2">
      <c r="A99" s="242" t="s">
        <v>278</v>
      </c>
      <c r="B99" s="1191" t="s">
        <v>171</v>
      </c>
      <c r="C99" s="1192"/>
      <c r="D99" s="1192"/>
      <c r="E99" s="1192"/>
      <c r="F99" s="1192"/>
      <c r="G99" s="1192"/>
      <c r="H99" s="1192"/>
      <c r="I99" s="1350"/>
    </row>
    <row r="100" spans="1:9" x14ac:dyDescent="0.2">
      <c r="A100" s="242" t="s">
        <v>276</v>
      </c>
      <c r="B100" s="1191" t="s">
        <v>172</v>
      </c>
      <c r="C100" s="1192"/>
      <c r="D100" s="1192"/>
      <c r="E100" s="1192"/>
      <c r="F100" s="1192"/>
      <c r="G100" s="1192"/>
      <c r="H100" s="1192"/>
      <c r="I100" s="1350"/>
    </row>
    <row r="101" spans="1:9" x14ac:dyDescent="0.2">
      <c r="A101" s="242" t="s">
        <v>275</v>
      </c>
      <c r="B101" s="1191" t="s">
        <v>173</v>
      </c>
      <c r="C101" s="1192"/>
      <c r="D101" s="1192"/>
      <c r="E101" s="1192"/>
      <c r="F101" s="1192"/>
      <c r="G101" s="1192"/>
      <c r="H101" s="1192"/>
      <c r="I101" s="1350"/>
    </row>
    <row r="102" spans="1:9" x14ac:dyDescent="0.2">
      <c r="A102" s="242" t="s">
        <v>277</v>
      </c>
      <c r="B102" s="1191" t="s">
        <v>174</v>
      </c>
      <c r="C102" s="1192"/>
      <c r="D102" s="1192"/>
      <c r="E102" s="1192"/>
      <c r="F102" s="1192"/>
      <c r="G102" s="1192"/>
      <c r="H102" s="1192"/>
      <c r="I102" s="1350"/>
    </row>
    <row r="103" spans="1:9" x14ac:dyDescent="0.2">
      <c r="A103" s="242" t="s">
        <v>276</v>
      </c>
      <c r="B103" s="1191" t="s">
        <v>162</v>
      </c>
      <c r="C103" s="1192"/>
      <c r="D103" s="1192"/>
      <c r="E103" s="1192"/>
      <c r="F103" s="1192"/>
      <c r="G103" s="1192"/>
      <c r="H103" s="1192"/>
      <c r="I103" s="1350"/>
    </row>
    <row r="104" spans="1:9" x14ac:dyDescent="0.2">
      <c r="A104" s="242" t="s">
        <v>277</v>
      </c>
      <c r="B104" s="1191" t="s">
        <v>161</v>
      </c>
      <c r="C104" s="1192"/>
      <c r="D104" s="1192"/>
      <c r="E104" s="1192"/>
      <c r="F104" s="1192"/>
      <c r="G104" s="1192"/>
      <c r="H104" s="1192"/>
      <c r="I104" s="1350"/>
    </row>
    <row r="105" spans="1:9" x14ac:dyDescent="0.2">
      <c r="A105" s="243" t="s">
        <v>276</v>
      </c>
      <c r="B105" s="1191" t="s">
        <v>175</v>
      </c>
      <c r="C105" s="1192"/>
      <c r="D105" s="1192"/>
      <c r="E105" s="1192"/>
      <c r="F105" s="1192"/>
      <c r="G105" s="1192"/>
      <c r="H105" s="1192"/>
      <c r="I105" s="1350"/>
    </row>
    <row r="106" spans="1:9" x14ac:dyDescent="0.2">
      <c r="A106" s="243"/>
      <c r="B106" s="1366"/>
      <c r="C106" s="1367"/>
      <c r="D106" s="1367"/>
      <c r="E106" s="1367"/>
      <c r="F106" s="1367"/>
      <c r="G106" s="1367"/>
      <c r="H106" s="1367"/>
      <c r="I106" s="1368"/>
    </row>
    <row r="107" spans="1:9" x14ac:dyDescent="0.2">
      <c r="A107" s="243"/>
      <c r="B107" s="1366"/>
      <c r="C107" s="1367"/>
      <c r="D107" s="1367"/>
      <c r="E107" s="1367"/>
      <c r="F107" s="1367"/>
      <c r="G107" s="1367"/>
      <c r="H107" s="1367"/>
      <c r="I107" s="1368"/>
    </row>
    <row r="108" spans="1:9" x14ac:dyDescent="0.2">
      <c r="A108" s="243"/>
      <c r="B108" s="1366"/>
      <c r="C108" s="1367"/>
      <c r="D108" s="1367"/>
      <c r="E108" s="1367"/>
      <c r="F108" s="1367"/>
      <c r="G108" s="1367"/>
      <c r="H108" s="1367"/>
      <c r="I108" s="1368"/>
    </row>
    <row r="109" spans="1:9" x14ac:dyDescent="0.2">
      <c r="A109" s="243"/>
      <c r="B109" s="1366"/>
      <c r="C109" s="1367"/>
      <c r="D109" s="1367"/>
      <c r="E109" s="1367"/>
      <c r="F109" s="1367"/>
      <c r="G109" s="1367"/>
      <c r="H109" s="1367"/>
      <c r="I109" s="1368"/>
    </row>
    <row r="110" spans="1:9" x14ac:dyDescent="0.2">
      <c r="A110" s="242"/>
      <c r="B110" s="1191"/>
      <c r="C110" s="1192"/>
      <c r="D110" s="1192"/>
      <c r="E110" s="1192"/>
      <c r="F110" s="1192"/>
      <c r="G110" s="1192"/>
      <c r="H110" s="1192"/>
      <c r="I110" s="1350"/>
    </row>
    <row r="111" spans="1:9" x14ac:dyDescent="0.2">
      <c r="A111" s="242"/>
      <c r="B111" s="1191"/>
      <c r="C111" s="1192"/>
      <c r="D111" s="1192"/>
      <c r="E111" s="1192"/>
      <c r="F111" s="1192"/>
      <c r="G111" s="1192"/>
      <c r="H111" s="1192"/>
      <c r="I111" s="1350"/>
    </row>
    <row r="112" spans="1:9" x14ac:dyDescent="0.2">
      <c r="A112" s="243"/>
      <c r="B112" s="1191"/>
      <c r="C112" s="1192"/>
      <c r="D112" s="1192"/>
      <c r="E112" s="1192"/>
      <c r="F112" s="1192"/>
      <c r="G112" s="1192"/>
      <c r="H112" s="1192"/>
      <c r="I112" s="1350"/>
    </row>
    <row r="113" spans="1:9" x14ac:dyDescent="0.2">
      <c r="A113" s="243"/>
      <c r="B113" s="1191"/>
      <c r="C113" s="1192"/>
      <c r="D113" s="1192"/>
      <c r="E113" s="1192"/>
      <c r="F113" s="1192"/>
      <c r="G113" s="1192"/>
      <c r="H113" s="1192"/>
      <c r="I113" s="1350"/>
    </row>
    <row r="114" spans="1:9" x14ac:dyDescent="0.2">
      <c r="A114" s="243"/>
      <c r="B114" s="1366"/>
      <c r="C114" s="1367"/>
      <c r="D114" s="1367"/>
      <c r="E114" s="1367"/>
      <c r="F114" s="1367"/>
      <c r="G114" s="1367"/>
      <c r="H114" s="1367"/>
      <c r="I114" s="1368"/>
    </row>
    <row r="115" spans="1:9" x14ac:dyDescent="0.2">
      <c r="A115" s="243"/>
      <c r="B115" s="1191"/>
      <c r="C115" s="1192"/>
      <c r="D115" s="1192"/>
      <c r="E115" s="1192"/>
      <c r="F115" s="1192"/>
      <c r="G115" s="1192"/>
      <c r="H115" s="1192"/>
      <c r="I115" s="1350"/>
    </row>
    <row r="116" spans="1:9" x14ac:dyDescent="0.2">
      <c r="A116" s="243"/>
      <c r="B116" s="1191"/>
      <c r="C116" s="1192"/>
      <c r="D116" s="1192"/>
      <c r="E116" s="1192"/>
      <c r="F116" s="1192"/>
      <c r="G116" s="1192"/>
      <c r="H116" s="1192"/>
      <c r="I116" s="1350"/>
    </row>
    <row r="117" spans="1:9" x14ac:dyDescent="0.2">
      <c r="A117" s="237"/>
      <c r="B117" s="1191"/>
      <c r="C117" s="1192"/>
      <c r="D117" s="1192"/>
      <c r="E117" s="1192"/>
      <c r="F117" s="1192"/>
      <c r="G117" s="1192"/>
      <c r="H117" s="1192"/>
      <c r="I117" s="1350"/>
    </row>
    <row r="118" spans="1:9" x14ac:dyDescent="0.2">
      <c r="A118" s="237"/>
      <c r="B118" s="1191"/>
      <c r="C118" s="1192"/>
      <c r="D118" s="1192"/>
      <c r="E118" s="1192"/>
      <c r="F118" s="1192"/>
      <c r="G118" s="1192"/>
      <c r="H118" s="1192"/>
      <c r="I118" s="1350"/>
    </row>
    <row r="119" spans="1:9" ht="13.5" thickBot="1" x14ac:dyDescent="0.25">
      <c r="A119" s="238"/>
      <c r="B119" s="1195"/>
      <c r="C119" s="1196"/>
      <c r="D119" s="1196"/>
      <c r="E119" s="1196"/>
      <c r="F119" s="1196"/>
      <c r="G119" s="1196"/>
      <c r="H119" s="1196"/>
      <c r="I119" s="1353"/>
    </row>
    <row r="120" spans="1:9" ht="15.75" thickBot="1" x14ac:dyDescent="0.3">
      <c r="A120" s="1363"/>
      <c r="B120" s="1364"/>
      <c r="C120" s="1364"/>
      <c r="D120" s="1364"/>
      <c r="E120" s="1364"/>
      <c r="F120" s="1364"/>
      <c r="G120" s="1364"/>
      <c r="H120" s="1364"/>
      <c r="I120" s="1365"/>
    </row>
    <row r="122" spans="1:9" ht="15" x14ac:dyDescent="0.25">
      <c r="A122" s="239" t="s">
        <v>281</v>
      </c>
      <c r="B122" t="s">
        <v>290</v>
      </c>
    </row>
    <row r="123" spans="1:9" ht="15" x14ac:dyDescent="0.25">
      <c r="A123" s="239" t="s">
        <v>282</v>
      </c>
      <c r="B123" t="s">
        <v>283</v>
      </c>
    </row>
    <row r="124" spans="1:9" ht="15" x14ac:dyDescent="0.25">
      <c r="A124" s="239" t="s">
        <v>284</v>
      </c>
      <c r="B124" s="2" t="s">
        <v>289</v>
      </c>
    </row>
    <row r="129" spans="1:10" ht="15" x14ac:dyDescent="0.25">
      <c r="G129" s="1351" t="s">
        <v>380</v>
      </c>
      <c r="H129" s="1351"/>
      <c r="I129" s="1351"/>
    </row>
    <row r="130" spans="1:10" ht="15" x14ac:dyDescent="0.25">
      <c r="G130" s="1352" t="s">
        <v>381</v>
      </c>
      <c r="H130" s="1352"/>
      <c r="I130" s="1352"/>
    </row>
    <row r="131" spans="1:10" ht="15" x14ac:dyDescent="0.25">
      <c r="G131" s="240"/>
      <c r="H131" s="240"/>
    </row>
    <row r="138" spans="1:10" x14ac:dyDescent="0.2">
      <c r="G138" t="s">
        <v>258</v>
      </c>
      <c r="H138" s="1150" t="s">
        <v>8</v>
      </c>
      <c r="I138" s="1355"/>
      <c r="J138" s="232">
        <v>1</v>
      </c>
    </row>
    <row r="139" spans="1:10" x14ac:dyDescent="0.2">
      <c r="G139" t="s">
        <v>259</v>
      </c>
      <c r="H139" s="1150" t="s">
        <v>8</v>
      </c>
      <c r="I139" s="1355"/>
      <c r="J139" s="233" t="s">
        <v>285</v>
      </c>
    </row>
    <row r="140" spans="1:10" x14ac:dyDescent="0.2">
      <c r="G140" t="s">
        <v>260</v>
      </c>
      <c r="H140" s="1150" t="s">
        <v>8</v>
      </c>
      <c r="I140" s="1355"/>
    </row>
    <row r="142" spans="1:10" ht="15" x14ac:dyDescent="0.25">
      <c r="A142" s="232"/>
      <c r="B142" s="232"/>
      <c r="C142" s="232"/>
      <c r="D142" s="232"/>
      <c r="E142" s="234" t="s">
        <v>261</v>
      </c>
      <c r="F142" s="232"/>
      <c r="G142" s="232"/>
      <c r="H142" s="232"/>
      <c r="I142" s="232"/>
    </row>
    <row r="143" spans="1:10" x14ac:dyDescent="0.2">
      <c r="D143" s="1356" t="s">
        <v>262</v>
      </c>
      <c r="E143" s="1356"/>
      <c r="F143" s="1356"/>
      <c r="G143" s="1356"/>
    </row>
    <row r="144" spans="1:10" x14ac:dyDescent="0.2">
      <c r="D144" s="1356" t="s">
        <v>263</v>
      </c>
      <c r="E144" s="1356"/>
      <c r="F144" s="1356"/>
      <c r="G144" s="1356"/>
    </row>
    <row r="146" spans="1:9" x14ac:dyDescent="0.2">
      <c r="A146" t="s">
        <v>264</v>
      </c>
    </row>
    <row r="147" spans="1:9" x14ac:dyDescent="0.2">
      <c r="A147" t="s">
        <v>13</v>
      </c>
    </row>
    <row r="148" spans="1:9" x14ac:dyDescent="0.2">
      <c r="A148" t="s">
        <v>265</v>
      </c>
    </row>
    <row r="149" spans="1:9" x14ac:dyDescent="0.2">
      <c r="A149" t="s">
        <v>266</v>
      </c>
    </row>
    <row r="152" spans="1:9" x14ac:dyDescent="0.2">
      <c r="A152" t="s">
        <v>267</v>
      </c>
    </row>
    <row r="153" spans="1:9" x14ac:dyDescent="0.2">
      <c r="B153" t="s">
        <v>268</v>
      </c>
    </row>
    <row r="154" spans="1:9" ht="15" x14ac:dyDescent="0.25">
      <c r="A154" t="s">
        <v>269</v>
      </c>
      <c r="B154" s="234" t="s">
        <v>133</v>
      </c>
      <c r="C154" t="s">
        <v>270</v>
      </c>
      <c r="E154" s="235" t="s">
        <v>271</v>
      </c>
      <c r="F154" t="s">
        <v>272</v>
      </c>
    </row>
    <row r="156" spans="1:9" ht="13.5" thickBot="1" x14ac:dyDescent="0.25"/>
    <row r="157" spans="1:9" ht="13.5" thickBot="1" x14ac:dyDescent="0.25">
      <c r="A157" s="236" t="s">
        <v>273</v>
      </c>
      <c r="B157" s="1357" t="s">
        <v>274</v>
      </c>
      <c r="C157" s="1358"/>
      <c r="D157" s="1358"/>
      <c r="E157" s="1358"/>
      <c r="F157" s="1358"/>
      <c r="G157" s="1358"/>
      <c r="H157" s="1358"/>
      <c r="I157" s="1359"/>
    </row>
    <row r="158" spans="1:9" x14ac:dyDescent="0.2">
      <c r="A158" s="241" t="s">
        <v>318</v>
      </c>
      <c r="B158" s="1360" t="s">
        <v>254</v>
      </c>
      <c r="C158" s="1361" t="s">
        <v>254</v>
      </c>
      <c r="D158" s="1361" t="s">
        <v>254</v>
      </c>
      <c r="E158" s="1361" t="s">
        <v>254</v>
      </c>
      <c r="F158" s="1361" t="s">
        <v>254</v>
      </c>
      <c r="G158" s="1361" t="s">
        <v>254</v>
      </c>
      <c r="H158" s="1361" t="s">
        <v>254</v>
      </c>
      <c r="I158" s="1362" t="s">
        <v>254</v>
      </c>
    </row>
    <row r="159" spans="1:9" x14ac:dyDescent="0.2">
      <c r="A159" s="242" t="s">
        <v>278</v>
      </c>
      <c r="B159" s="1191" t="s">
        <v>304</v>
      </c>
      <c r="C159" s="1192" t="s">
        <v>304</v>
      </c>
      <c r="D159" s="1192" t="s">
        <v>304</v>
      </c>
      <c r="E159" s="1192" t="s">
        <v>304</v>
      </c>
      <c r="F159" s="1192" t="s">
        <v>304</v>
      </c>
      <c r="G159" s="1192" t="s">
        <v>304</v>
      </c>
      <c r="H159" s="1192" t="s">
        <v>304</v>
      </c>
      <c r="I159" s="1350" t="s">
        <v>304</v>
      </c>
    </row>
    <row r="160" spans="1:9" x14ac:dyDescent="0.2">
      <c r="A160" s="242" t="s">
        <v>275</v>
      </c>
      <c r="B160" s="1191" t="s">
        <v>255</v>
      </c>
      <c r="C160" s="1192" t="s">
        <v>255</v>
      </c>
      <c r="D160" s="1192" t="s">
        <v>255</v>
      </c>
      <c r="E160" s="1192" t="s">
        <v>255</v>
      </c>
      <c r="F160" s="1192" t="s">
        <v>255</v>
      </c>
      <c r="G160" s="1192" t="s">
        <v>255</v>
      </c>
      <c r="H160" s="1192" t="s">
        <v>255</v>
      </c>
      <c r="I160" s="1350" t="s">
        <v>255</v>
      </c>
    </row>
    <row r="161" spans="1:9" x14ac:dyDescent="0.2">
      <c r="A161" s="242" t="s">
        <v>278</v>
      </c>
      <c r="B161" s="1191" t="s">
        <v>256</v>
      </c>
      <c r="C161" s="1192" t="s">
        <v>256</v>
      </c>
      <c r="D161" s="1192" t="s">
        <v>256</v>
      </c>
      <c r="E161" s="1192" t="s">
        <v>256</v>
      </c>
      <c r="F161" s="1192" t="s">
        <v>256</v>
      </c>
      <c r="G161" s="1192" t="s">
        <v>256</v>
      </c>
      <c r="H161" s="1192" t="s">
        <v>256</v>
      </c>
      <c r="I161" s="1350" t="s">
        <v>256</v>
      </c>
    </row>
    <row r="162" spans="1:9" x14ac:dyDescent="0.2">
      <c r="A162" s="242" t="s">
        <v>319</v>
      </c>
      <c r="B162" s="1191" t="s">
        <v>257</v>
      </c>
      <c r="C162" s="1192" t="s">
        <v>257</v>
      </c>
      <c r="D162" s="1192" t="s">
        <v>257</v>
      </c>
      <c r="E162" s="1192" t="s">
        <v>257</v>
      </c>
      <c r="F162" s="1192" t="s">
        <v>257</v>
      </c>
      <c r="G162" s="1192" t="s">
        <v>257</v>
      </c>
      <c r="H162" s="1192" t="s">
        <v>257</v>
      </c>
      <c r="I162" s="1350" t="s">
        <v>257</v>
      </c>
    </row>
    <row r="163" spans="1:9" x14ac:dyDescent="0.2">
      <c r="A163" s="242" t="s">
        <v>320</v>
      </c>
      <c r="B163" s="1191" t="s">
        <v>296</v>
      </c>
      <c r="C163" s="1192" t="s">
        <v>296</v>
      </c>
      <c r="D163" s="1192" t="s">
        <v>296</v>
      </c>
      <c r="E163" s="1192" t="s">
        <v>296</v>
      </c>
      <c r="F163" s="1192" t="s">
        <v>296</v>
      </c>
      <c r="G163" s="1192" t="s">
        <v>296</v>
      </c>
      <c r="H163" s="1192" t="s">
        <v>296</v>
      </c>
      <c r="I163" s="1350" t="s">
        <v>296</v>
      </c>
    </row>
    <row r="164" spans="1:9" x14ac:dyDescent="0.2">
      <c r="A164" s="242" t="s">
        <v>277</v>
      </c>
      <c r="B164" s="1191" t="s">
        <v>305</v>
      </c>
      <c r="C164" s="1192" t="s">
        <v>305</v>
      </c>
      <c r="D164" s="1192" t="s">
        <v>305</v>
      </c>
      <c r="E164" s="1192" t="s">
        <v>305</v>
      </c>
      <c r="F164" s="1192" t="s">
        <v>305</v>
      </c>
      <c r="G164" s="1192" t="s">
        <v>305</v>
      </c>
      <c r="H164" s="1192" t="s">
        <v>305</v>
      </c>
      <c r="I164" s="1350" t="s">
        <v>305</v>
      </c>
    </row>
    <row r="165" spans="1:9" x14ac:dyDescent="0.2">
      <c r="A165" s="242" t="s">
        <v>321</v>
      </c>
      <c r="B165" s="1191" t="s">
        <v>297</v>
      </c>
      <c r="C165" s="1192" t="s">
        <v>297</v>
      </c>
      <c r="D165" s="1192" t="s">
        <v>297</v>
      </c>
      <c r="E165" s="1192" t="s">
        <v>297</v>
      </c>
      <c r="F165" s="1192" t="s">
        <v>297</v>
      </c>
      <c r="G165" s="1192" t="s">
        <v>297</v>
      </c>
      <c r="H165" s="1192" t="s">
        <v>297</v>
      </c>
      <c r="I165" s="1350" t="s">
        <v>297</v>
      </c>
    </row>
    <row r="166" spans="1:9" x14ac:dyDescent="0.2">
      <c r="A166" s="242" t="s">
        <v>322</v>
      </c>
      <c r="B166" s="1191" t="s">
        <v>297</v>
      </c>
      <c r="C166" s="1192" t="s">
        <v>297</v>
      </c>
      <c r="D166" s="1192" t="s">
        <v>297</v>
      </c>
      <c r="E166" s="1192" t="s">
        <v>297</v>
      </c>
      <c r="F166" s="1192" t="s">
        <v>297</v>
      </c>
      <c r="G166" s="1192" t="s">
        <v>297</v>
      </c>
      <c r="H166" s="1192" t="s">
        <v>297</v>
      </c>
      <c r="I166" s="1350" t="s">
        <v>297</v>
      </c>
    </row>
    <row r="167" spans="1:9" x14ac:dyDescent="0.2">
      <c r="A167" s="242" t="s">
        <v>323</v>
      </c>
      <c r="B167" s="1191" t="s">
        <v>298</v>
      </c>
      <c r="C167" s="1192" t="s">
        <v>298</v>
      </c>
      <c r="D167" s="1192" t="s">
        <v>298</v>
      </c>
      <c r="E167" s="1192" t="s">
        <v>298</v>
      </c>
      <c r="F167" s="1192" t="s">
        <v>298</v>
      </c>
      <c r="G167" s="1192" t="s">
        <v>298</v>
      </c>
      <c r="H167" s="1192" t="s">
        <v>298</v>
      </c>
      <c r="I167" s="1350" t="s">
        <v>298</v>
      </c>
    </row>
    <row r="168" spans="1:9" x14ac:dyDescent="0.2">
      <c r="A168" s="242" t="s">
        <v>324</v>
      </c>
      <c r="B168" s="1191" t="s">
        <v>299</v>
      </c>
      <c r="C168" s="1192" t="s">
        <v>299</v>
      </c>
      <c r="D168" s="1192" t="s">
        <v>299</v>
      </c>
      <c r="E168" s="1192" t="s">
        <v>299</v>
      </c>
      <c r="F168" s="1192" t="s">
        <v>299</v>
      </c>
      <c r="G168" s="1192" t="s">
        <v>299</v>
      </c>
      <c r="H168" s="1192" t="s">
        <v>299</v>
      </c>
      <c r="I168" s="1350" t="s">
        <v>299</v>
      </c>
    </row>
    <row r="169" spans="1:9" x14ac:dyDescent="0.2">
      <c r="A169" s="242" t="s">
        <v>277</v>
      </c>
      <c r="B169" s="1191" t="s">
        <v>162</v>
      </c>
      <c r="C169" s="1192" t="s">
        <v>162</v>
      </c>
      <c r="D169" s="1192" t="s">
        <v>162</v>
      </c>
      <c r="E169" s="1192" t="s">
        <v>162</v>
      </c>
      <c r="F169" s="1192" t="s">
        <v>162</v>
      </c>
      <c r="G169" s="1192" t="s">
        <v>162</v>
      </c>
      <c r="H169" s="1192" t="s">
        <v>162</v>
      </c>
      <c r="I169" s="1350" t="s">
        <v>162</v>
      </c>
    </row>
    <row r="170" spans="1:9" x14ac:dyDescent="0.2">
      <c r="A170" s="242" t="s">
        <v>277</v>
      </c>
      <c r="B170" s="1191" t="s">
        <v>306</v>
      </c>
      <c r="C170" s="1192" t="s">
        <v>306</v>
      </c>
      <c r="D170" s="1192" t="s">
        <v>306</v>
      </c>
      <c r="E170" s="1192" t="s">
        <v>306</v>
      </c>
      <c r="F170" s="1192" t="s">
        <v>306</v>
      </c>
      <c r="G170" s="1192" t="s">
        <v>306</v>
      </c>
      <c r="H170" s="1192" t="s">
        <v>306</v>
      </c>
      <c r="I170" s="1350" t="s">
        <v>306</v>
      </c>
    </row>
    <row r="171" spans="1:9" x14ac:dyDescent="0.2">
      <c r="A171" s="242" t="s">
        <v>276</v>
      </c>
      <c r="B171" s="1191" t="s">
        <v>307</v>
      </c>
      <c r="C171" s="1192" t="s">
        <v>307</v>
      </c>
      <c r="D171" s="1192" t="s">
        <v>307</v>
      </c>
      <c r="E171" s="1192" t="s">
        <v>307</v>
      </c>
      <c r="F171" s="1192" t="s">
        <v>307</v>
      </c>
      <c r="G171" s="1192" t="s">
        <v>307</v>
      </c>
      <c r="H171" s="1192" t="s">
        <v>307</v>
      </c>
      <c r="I171" s="1350" t="s">
        <v>307</v>
      </c>
    </row>
    <row r="172" spans="1:9" x14ac:dyDescent="0.2">
      <c r="A172" s="242" t="s">
        <v>277</v>
      </c>
      <c r="B172" s="1191" t="s">
        <v>163</v>
      </c>
      <c r="C172" s="1192" t="s">
        <v>163</v>
      </c>
      <c r="D172" s="1192" t="s">
        <v>163</v>
      </c>
      <c r="E172" s="1192" t="s">
        <v>163</v>
      </c>
      <c r="F172" s="1192" t="s">
        <v>163</v>
      </c>
      <c r="G172" s="1192" t="s">
        <v>163</v>
      </c>
      <c r="H172" s="1192" t="s">
        <v>163</v>
      </c>
      <c r="I172" s="1350" t="s">
        <v>163</v>
      </c>
    </row>
    <row r="173" spans="1:9" x14ac:dyDescent="0.2">
      <c r="A173" s="243" t="s">
        <v>275</v>
      </c>
      <c r="B173" s="1191" t="s">
        <v>327</v>
      </c>
      <c r="C173" s="1192" t="s">
        <v>308</v>
      </c>
      <c r="D173" s="1192" t="s">
        <v>308</v>
      </c>
      <c r="E173" s="1192" t="s">
        <v>308</v>
      </c>
      <c r="F173" s="1192" t="s">
        <v>308</v>
      </c>
      <c r="G173" s="1192" t="s">
        <v>308</v>
      </c>
      <c r="H173" s="1192" t="s">
        <v>308</v>
      </c>
      <c r="I173" s="1350" t="s">
        <v>308</v>
      </c>
    </row>
    <row r="174" spans="1:9" x14ac:dyDescent="0.2">
      <c r="A174" s="243" t="s">
        <v>275</v>
      </c>
      <c r="B174" s="1191" t="s">
        <v>328</v>
      </c>
      <c r="C174" s="1192" t="s">
        <v>309</v>
      </c>
      <c r="D174" s="1192" t="s">
        <v>309</v>
      </c>
      <c r="E174" s="1192" t="s">
        <v>309</v>
      </c>
      <c r="F174" s="1192" t="s">
        <v>309</v>
      </c>
      <c r="G174" s="1192" t="s">
        <v>309</v>
      </c>
      <c r="H174" s="1192" t="s">
        <v>309</v>
      </c>
      <c r="I174" s="1350" t="s">
        <v>309</v>
      </c>
    </row>
    <row r="175" spans="1:9" x14ac:dyDescent="0.2">
      <c r="A175" s="243" t="s">
        <v>275</v>
      </c>
      <c r="B175" s="1191" t="s">
        <v>155</v>
      </c>
      <c r="C175" s="1192" t="s">
        <v>155</v>
      </c>
      <c r="D175" s="1192" t="s">
        <v>155</v>
      </c>
      <c r="E175" s="1192" t="s">
        <v>155</v>
      </c>
      <c r="F175" s="1192" t="s">
        <v>155</v>
      </c>
      <c r="G175" s="1192" t="s">
        <v>155</v>
      </c>
      <c r="H175" s="1192" t="s">
        <v>155</v>
      </c>
      <c r="I175" s="1350" t="s">
        <v>155</v>
      </c>
    </row>
    <row r="176" spans="1:9" x14ac:dyDescent="0.2">
      <c r="A176" s="243" t="s">
        <v>275</v>
      </c>
      <c r="B176" s="1191" t="s">
        <v>310</v>
      </c>
      <c r="C176" s="1192" t="s">
        <v>310</v>
      </c>
      <c r="D176" s="1192" t="s">
        <v>310</v>
      </c>
      <c r="E176" s="1192" t="s">
        <v>310</v>
      </c>
      <c r="F176" s="1192" t="s">
        <v>310</v>
      </c>
      <c r="G176" s="1192" t="s">
        <v>310</v>
      </c>
      <c r="H176" s="1192" t="s">
        <v>310</v>
      </c>
      <c r="I176" s="1350" t="s">
        <v>310</v>
      </c>
    </row>
    <row r="177" spans="1:9" x14ac:dyDescent="0.2">
      <c r="A177" s="243" t="s">
        <v>277</v>
      </c>
      <c r="B177" s="1191" t="s">
        <v>311</v>
      </c>
      <c r="C177" s="1192" t="s">
        <v>311</v>
      </c>
      <c r="D177" s="1192" t="s">
        <v>311</v>
      </c>
      <c r="E177" s="1192" t="s">
        <v>311</v>
      </c>
      <c r="F177" s="1192" t="s">
        <v>311</v>
      </c>
      <c r="G177" s="1192" t="s">
        <v>311</v>
      </c>
      <c r="H177" s="1192" t="s">
        <v>311</v>
      </c>
      <c r="I177" s="1350" t="s">
        <v>311</v>
      </c>
    </row>
    <row r="178" spans="1:9" x14ac:dyDescent="0.2">
      <c r="A178" s="242" t="s">
        <v>277</v>
      </c>
      <c r="B178" s="1191" t="s">
        <v>312</v>
      </c>
      <c r="C178" s="1192" t="s">
        <v>312</v>
      </c>
      <c r="D178" s="1192" t="s">
        <v>312</v>
      </c>
      <c r="E178" s="1192" t="s">
        <v>312</v>
      </c>
      <c r="F178" s="1192" t="s">
        <v>312</v>
      </c>
      <c r="G178" s="1192" t="s">
        <v>312</v>
      </c>
      <c r="H178" s="1192" t="s">
        <v>312</v>
      </c>
      <c r="I178" s="1350" t="s">
        <v>312</v>
      </c>
    </row>
    <row r="179" spans="1:9" x14ac:dyDescent="0.2">
      <c r="A179" s="242" t="s">
        <v>325</v>
      </c>
      <c r="B179" s="1191" t="s">
        <v>249</v>
      </c>
      <c r="C179" s="1192" t="s">
        <v>249</v>
      </c>
      <c r="D179" s="1192" t="s">
        <v>249</v>
      </c>
      <c r="E179" s="1192" t="s">
        <v>249</v>
      </c>
      <c r="F179" s="1192" t="s">
        <v>249</v>
      </c>
      <c r="G179" s="1192" t="s">
        <v>249</v>
      </c>
      <c r="H179" s="1192" t="s">
        <v>249</v>
      </c>
      <c r="I179" s="1350" t="s">
        <v>249</v>
      </c>
    </row>
    <row r="180" spans="1:9" x14ac:dyDescent="0.2">
      <c r="A180" s="243" t="s">
        <v>325</v>
      </c>
      <c r="B180" s="1191" t="s">
        <v>250</v>
      </c>
      <c r="C180" s="1192" t="s">
        <v>250</v>
      </c>
      <c r="D180" s="1192" t="s">
        <v>250</v>
      </c>
      <c r="E180" s="1192" t="s">
        <v>250</v>
      </c>
      <c r="F180" s="1192" t="s">
        <v>250</v>
      </c>
      <c r="G180" s="1192" t="s">
        <v>250</v>
      </c>
      <c r="H180" s="1192" t="s">
        <v>250</v>
      </c>
      <c r="I180" s="1350" t="s">
        <v>250</v>
      </c>
    </row>
    <row r="181" spans="1:9" x14ac:dyDescent="0.2">
      <c r="A181" s="243" t="s">
        <v>325</v>
      </c>
      <c r="B181" s="1191" t="s">
        <v>251</v>
      </c>
      <c r="C181" s="1192" t="s">
        <v>251</v>
      </c>
      <c r="D181" s="1192" t="s">
        <v>251</v>
      </c>
      <c r="E181" s="1192" t="s">
        <v>251</v>
      </c>
      <c r="F181" s="1192" t="s">
        <v>251</v>
      </c>
      <c r="G181" s="1192" t="s">
        <v>251</v>
      </c>
      <c r="H181" s="1192" t="s">
        <v>251</v>
      </c>
      <c r="I181" s="1350" t="s">
        <v>251</v>
      </c>
    </row>
    <row r="182" spans="1:9" x14ac:dyDescent="0.2">
      <c r="A182" s="243" t="s">
        <v>277</v>
      </c>
      <c r="B182" s="1191" t="s">
        <v>252</v>
      </c>
      <c r="C182" s="1192" t="s">
        <v>252</v>
      </c>
      <c r="D182" s="1192" t="s">
        <v>252</v>
      </c>
      <c r="E182" s="1192" t="s">
        <v>252</v>
      </c>
      <c r="F182" s="1192" t="s">
        <v>252</v>
      </c>
      <c r="G182" s="1192" t="s">
        <v>252</v>
      </c>
      <c r="H182" s="1192" t="s">
        <v>252</v>
      </c>
      <c r="I182" s="1350" t="s">
        <v>252</v>
      </c>
    </row>
    <row r="183" spans="1:9" x14ac:dyDescent="0.2">
      <c r="A183" s="243" t="s">
        <v>277</v>
      </c>
      <c r="B183" s="1191" t="s">
        <v>253</v>
      </c>
      <c r="C183" s="1192" t="s">
        <v>253</v>
      </c>
      <c r="D183" s="1192" t="s">
        <v>253</v>
      </c>
      <c r="E183" s="1192" t="s">
        <v>253</v>
      </c>
      <c r="F183" s="1192" t="s">
        <v>253</v>
      </c>
      <c r="G183" s="1192" t="s">
        <v>253</v>
      </c>
      <c r="H183" s="1192" t="s">
        <v>253</v>
      </c>
      <c r="I183" s="1350" t="s">
        <v>253</v>
      </c>
    </row>
    <row r="184" spans="1:9" x14ac:dyDescent="0.2">
      <c r="A184" s="243" t="s">
        <v>326</v>
      </c>
      <c r="B184" s="1191" t="s">
        <v>295</v>
      </c>
      <c r="C184" s="1192" t="s">
        <v>295</v>
      </c>
      <c r="D184" s="1192" t="s">
        <v>295</v>
      </c>
      <c r="E184" s="1192" t="s">
        <v>295</v>
      </c>
      <c r="F184" s="1192" t="s">
        <v>295</v>
      </c>
      <c r="G184" s="1192" t="s">
        <v>295</v>
      </c>
      <c r="H184" s="1192" t="s">
        <v>295</v>
      </c>
      <c r="I184" s="1350" t="s">
        <v>295</v>
      </c>
    </row>
    <row r="185" spans="1:9" x14ac:dyDescent="0.2">
      <c r="A185" s="237"/>
      <c r="B185" s="1191"/>
      <c r="C185" s="1192"/>
      <c r="D185" s="1192"/>
      <c r="E185" s="1192"/>
      <c r="F185" s="1192"/>
      <c r="G185" s="1192"/>
      <c r="H185" s="1192"/>
      <c r="I185" s="1350"/>
    </row>
    <row r="186" spans="1:9" x14ac:dyDescent="0.2">
      <c r="A186" s="237"/>
      <c r="B186" s="1191"/>
      <c r="C186" s="1192"/>
      <c r="D186" s="1192"/>
      <c r="E186" s="1192"/>
      <c r="F186" s="1192"/>
      <c r="G186" s="1192"/>
      <c r="H186" s="1192"/>
      <c r="I186" s="1350"/>
    </row>
    <row r="187" spans="1:9" ht="13.5" thickBot="1" x14ac:dyDescent="0.25">
      <c r="A187" s="238"/>
      <c r="B187" s="1195"/>
      <c r="C187" s="1196"/>
      <c r="D187" s="1196"/>
      <c r="E187" s="1196"/>
      <c r="F187" s="1196"/>
      <c r="G187" s="1196"/>
      <c r="H187" s="1196"/>
      <c r="I187" s="1353"/>
    </row>
    <row r="188" spans="1:9" ht="15" x14ac:dyDescent="0.25">
      <c r="A188" s="1354"/>
      <c r="B188" s="1354"/>
      <c r="C188" s="1354"/>
      <c r="D188" s="1354"/>
      <c r="E188" s="1354"/>
      <c r="F188" s="1354"/>
      <c r="G188" s="1354"/>
      <c r="H188" s="1354"/>
      <c r="I188" s="1354"/>
    </row>
    <row r="190" spans="1:9" ht="15" x14ac:dyDescent="0.25">
      <c r="A190" s="239" t="s">
        <v>281</v>
      </c>
      <c r="B190" t="s">
        <v>290</v>
      </c>
    </row>
    <row r="191" spans="1:9" ht="15" x14ac:dyDescent="0.25">
      <c r="A191" s="239" t="s">
        <v>282</v>
      </c>
      <c r="B191" t="s">
        <v>283</v>
      </c>
    </row>
    <row r="192" spans="1:9" ht="15" x14ac:dyDescent="0.25">
      <c r="A192" s="239" t="s">
        <v>284</v>
      </c>
      <c r="B192" s="2" t="s">
        <v>317</v>
      </c>
    </row>
    <row r="197" spans="7:10" ht="15" x14ac:dyDescent="0.25">
      <c r="G197" s="1351" t="s">
        <v>380</v>
      </c>
      <c r="H197" s="1351"/>
      <c r="I197" s="1351"/>
    </row>
    <row r="198" spans="7:10" ht="15" x14ac:dyDescent="0.25">
      <c r="G198" s="1352" t="s">
        <v>381</v>
      </c>
      <c r="H198" s="1352"/>
      <c r="I198" s="1352"/>
    </row>
    <row r="206" spans="7:10" x14ac:dyDescent="0.2">
      <c r="G206" t="s">
        <v>258</v>
      </c>
      <c r="H206" s="1150" t="s">
        <v>8</v>
      </c>
      <c r="I206" s="1355"/>
      <c r="J206" s="232">
        <v>1</v>
      </c>
    </row>
    <row r="207" spans="7:10" x14ac:dyDescent="0.2">
      <c r="G207" t="s">
        <v>259</v>
      </c>
      <c r="H207" s="1150" t="s">
        <v>8</v>
      </c>
      <c r="I207" s="1355"/>
      <c r="J207" s="233" t="s">
        <v>285</v>
      </c>
    </row>
    <row r="208" spans="7:10" x14ac:dyDescent="0.2">
      <c r="G208" t="s">
        <v>260</v>
      </c>
      <c r="H208" s="1150" t="s">
        <v>8</v>
      </c>
      <c r="I208" s="1355"/>
    </row>
    <row r="210" spans="1:9" ht="15" x14ac:dyDescent="0.25">
      <c r="A210" s="232"/>
      <c r="B210" s="232"/>
      <c r="C210" s="232"/>
      <c r="D210" s="232"/>
      <c r="E210" s="234" t="s">
        <v>261</v>
      </c>
      <c r="F210" s="232"/>
      <c r="G210" s="232"/>
      <c r="H210" s="232"/>
      <c r="I210" s="232"/>
    </row>
    <row r="211" spans="1:9" x14ac:dyDescent="0.2">
      <c r="D211" s="1356" t="s">
        <v>262</v>
      </c>
      <c r="E211" s="1356"/>
      <c r="F211" s="1356"/>
      <c r="G211" s="1356"/>
    </row>
    <row r="212" spans="1:9" x14ac:dyDescent="0.2">
      <c r="D212" s="1356" t="s">
        <v>263</v>
      </c>
      <c r="E212" s="1356"/>
      <c r="F212" s="1356"/>
      <c r="G212" s="1356"/>
    </row>
    <row r="214" spans="1:9" x14ac:dyDescent="0.2">
      <c r="A214" t="s">
        <v>264</v>
      </c>
    </row>
    <row r="215" spans="1:9" x14ac:dyDescent="0.2">
      <c r="A215" t="s">
        <v>13</v>
      </c>
    </row>
    <row r="216" spans="1:9" x14ac:dyDescent="0.2">
      <c r="A216" t="s">
        <v>265</v>
      </c>
    </row>
    <row r="217" spans="1:9" x14ac:dyDescent="0.2">
      <c r="A217" t="s">
        <v>266</v>
      </c>
    </row>
    <row r="220" spans="1:9" x14ac:dyDescent="0.2">
      <c r="A220" t="s">
        <v>267</v>
      </c>
    </row>
    <row r="221" spans="1:9" x14ac:dyDescent="0.2">
      <c r="B221" t="s">
        <v>268</v>
      </c>
    </row>
    <row r="222" spans="1:9" ht="15" x14ac:dyDescent="0.25">
      <c r="A222" t="s">
        <v>269</v>
      </c>
      <c r="B222" s="234" t="s">
        <v>133</v>
      </c>
      <c r="C222" t="s">
        <v>270</v>
      </c>
      <c r="E222" s="235" t="s">
        <v>271</v>
      </c>
      <c r="F222" t="s">
        <v>272</v>
      </c>
    </row>
    <row r="224" spans="1:9" ht="13.5" thickBot="1" x14ac:dyDescent="0.25"/>
    <row r="225" spans="1:9" ht="13.5" thickBot="1" x14ac:dyDescent="0.25">
      <c r="A225" s="236" t="s">
        <v>273</v>
      </c>
      <c r="B225" s="1357" t="s">
        <v>274</v>
      </c>
      <c r="C225" s="1358"/>
      <c r="D225" s="1358"/>
      <c r="E225" s="1358"/>
      <c r="F225" s="1358"/>
      <c r="G225" s="1358"/>
      <c r="H225" s="1358"/>
      <c r="I225" s="1359"/>
    </row>
    <row r="226" spans="1:9" x14ac:dyDescent="0.2">
      <c r="A226" s="241" t="s">
        <v>331</v>
      </c>
      <c r="B226" s="1360" t="s">
        <v>291</v>
      </c>
      <c r="C226" s="1361" t="s">
        <v>291</v>
      </c>
      <c r="D226" s="1361" t="s">
        <v>291</v>
      </c>
      <c r="E226" s="1361" t="s">
        <v>291</v>
      </c>
      <c r="F226" s="1361" t="s">
        <v>291</v>
      </c>
      <c r="G226" s="1361" t="s">
        <v>291</v>
      </c>
      <c r="H226" s="1361" t="s">
        <v>291</v>
      </c>
      <c r="I226" s="1362" t="s">
        <v>291</v>
      </c>
    </row>
    <row r="227" spans="1:9" x14ac:dyDescent="0.2">
      <c r="A227" s="242" t="s">
        <v>279</v>
      </c>
      <c r="B227" s="1191" t="s">
        <v>292</v>
      </c>
      <c r="C227" s="1192" t="s">
        <v>292</v>
      </c>
      <c r="D227" s="1192" t="s">
        <v>292</v>
      </c>
      <c r="E227" s="1192" t="s">
        <v>292</v>
      </c>
      <c r="F227" s="1192" t="s">
        <v>292</v>
      </c>
      <c r="G227" s="1192" t="s">
        <v>292</v>
      </c>
      <c r="H227" s="1192" t="s">
        <v>292</v>
      </c>
      <c r="I227" s="1350" t="s">
        <v>292</v>
      </c>
    </row>
    <row r="228" spans="1:9" x14ac:dyDescent="0.2">
      <c r="A228" s="242" t="s">
        <v>332</v>
      </c>
      <c r="B228" s="1191" t="s">
        <v>293</v>
      </c>
      <c r="C228" s="1192" t="s">
        <v>293</v>
      </c>
      <c r="D228" s="1192" t="s">
        <v>293</v>
      </c>
      <c r="E228" s="1192" t="s">
        <v>293</v>
      </c>
      <c r="F228" s="1192" t="s">
        <v>293</v>
      </c>
      <c r="G228" s="1192" t="s">
        <v>293</v>
      </c>
      <c r="H228" s="1192" t="s">
        <v>293</v>
      </c>
      <c r="I228" s="1350" t="s">
        <v>293</v>
      </c>
    </row>
    <row r="229" spans="1:9" x14ac:dyDescent="0.2">
      <c r="A229" s="242" t="s">
        <v>287</v>
      </c>
      <c r="B229" s="1191" t="s">
        <v>313</v>
      </c>
      <c r="C229" s="1192" t="s">
        <v>313</v>
      </c>
      <c r="D229" s="1192" t="s">
        <v>313</v>
      </c>
      <c r="E229" s="1192" t="s">
        <v>313</v>
      </c>
      <c r="F229" s="1192" t="s">
        <v>313</v>
      </c>
      <c r="G229" s="1192" t="s">
        <v>313</v>
      </c>
      <c r="H229" s="1192" t="s">
        <v>313</v>
      </c>
      <c r="I229" s="1350" t="s">
        <v>313</v>
      </c>
    </row>
    <row r="230" spans="1:9" x14ac:dyDescent="0.2">
      <c r="A230" s="242" t="s">
        <v>280</v>
      </c>
      <c r="B230" s="1191" t="s">
        <v>294</v>
      </c>
      <c r="C230" s="1192" t="s">
        <v>294</v>
      </c>
      <c r="D230" s="1192" t="s">
        <v>294</v>
      </c>
      <c r="E230" s="1192" t="s">
        <v>294</v>
      </c>
      <c r="F230" s="1192" t="s">
        <v>294</v>
      </c>
      <c r="G230" s="1192" t="s">
        <v>294</v>
      </c>
      <c r="H230" s="1192" t="s">
        <v>294</v>
      </c>
      <c r="I230" s="1350" t="s">
        <v>294</v>
      </c>
    </row>
    <row r="231" spans="1:9" x14ac:dyDescent="0.2">
      <c r="A231" s="242" t="s">
        <v>276</v>
      </c>
      <c r="B231" s="1191" t="s">
        <v>314</v>
      </c>
      <c r="C231" s="1192" t="s">
        <v>314</v>
      </c>
      <c r="D231" s="1192" t="s">
        <v>314</v>
      </c>
      <c r="E231" s="1192" t="s">
        <v>314</v>
      </c>
      <c r="F231" s="1192" t="s">
        <v>314</v>
      </c>
      <c r="G231" s="1192" t="s">
        <v>314</v>
      </c>
      <c r="H231" s="1192" t="s">
        <v>314</v>
      </c>
      <c r="I231" s="1350" t="s">
        <v>314</v>
      </c>
    </row>
    <row r="232" spans="1:9" x14ac:dyDescent="0.2">
      <c r="A232" s="242" t="s">
        <v>276</v>
      </c>
      <c r="B232" s="1191" t="s">
        <v>156</v>
      </c>
      <c r="C232" s="1192" t="s">
        <v>156</v>
      </c>
      <c r="D232" s="1192" t="s">
        <v>156</v>
      </c>
      <c r="E232" s="1192" t="s">
        <v>156</v>
      </c>
      <c r="F232" s="1192" t="s">
        <v>156</v>
      </c>
      <c r="G232" s="1192" t="s">
        <v>156</v>
      </c>
      <c r="H232" s="1192" t="s">
        <v>156</v>
      </c>
      <c r="I232" s="1350" t="s">
        <v>156</v>
      </c>
    </row>
    <row r="233" spans="1:9" x14ac:dyDescent="0.2">
      <c r="A233" s="242" t="s">
        <v>288</v>
      </c>
      <c r="B233" s="1191" t="s">
        <v>157</v>
      </c>
      <c r="C233" s="1192" t="s">
        <v>157</v>
      </c>
      <c r="D233" s="1192" t="s">
        <v>157</v>
      </c>
      <c r="E233" s="1192" t="s">
        <v>157</v>
      </c>
      <c r="F233" s="1192" t="s">
        <v>157</v>
      </c>
      <c r="G233" s="1192" t="s">
        <v>157</v>
      </c>
      <c r="H233" s="1192" t="s">
        <v>157</v>
      </c>
      <c r="I233" s="1350" t="s">
        <v>157</v>
      </c>
    </row>
    <row r="234" spans="1:9" x14ac:dyDescent="0.2">
      <c r="A234" s="242" t="s">
        <v>333</v>
      </c>
      <c r="B234" s="1191" t="s">
        <v>315</v>
      </c>
      <c r="C234" s="1192" t="s">
        <v>315</v>
      </c>
      <c r="D234" s="1192" t="s">
        <v>315</v>
      </c>
      <c r="E234" s="1192" t="s">
        <v>315</v>
      </c>
      <c r="F234" s="1192" t="s">
        <v>315</v>
      </c>
      <c r="G234" s="1192" t="s">
        <v>315</v>
      </c>
      <c r="H234" s="1192" t="s">
        <v>315</v>
      </c>
      <c r="I234" s="1350" t="s">
        <v>315</v>
      </c>
    </row>
    <row r="235" spans="1:9" x14ac:dyDescent="0.2">
      <c r="A235" s="242" t="s">
        <v>334</v>
      </c>
      <c r="B235" s="1191" t="s">
        <v>316</v>
      </c>
      <c r="C235" s="1192" t="s">
        <v>316</v>
      </c>
      <c r="D235" s="1192" t="s">
        <v>316</v>
      </c>
      <c r="E235" s="1192" t="s">
        <v>316</v>
      </c>
      <c r="F235" s="1192" t="s">
        <v>316</v>
      </c>
      <c r="G235" s="1192" t="s">
        <v>316</v>
      </c>
      <c r="H235" s="1192" t="s">
        <v>316</v>
      </c>
      <c r="I235" s="1350" t="s">
        <v>316</v>
      </c>
    </row>
    <row r="236" spans="1:9" x14ac:dyDescent="0.2">
      <c r="A236" s="242"/>
      <c r="B236" s="1191"/>
      <c r="C236" s="1192"/>
      <c r="D236" s="1192"/>
      <c r="E236" s="1192"/>
      <c r="F236" s="1192"/>
      <c r="G236" s="1192"/>
      <c r="H236" s="1192"/>
      <c r="I236" s="1350"/>
    </row>
    <row r="237" spans="1:9" x14ac:dyDescent="0.2">
      <c r="A237" s="242"/>
      <c r="B237" s="1191"/>
      <c r="C237" s="1192"/>
      <c r="D237" s="1192"/>
      <c r="E237" s="1192"/>
      <c r="F237" s="1192"/>
      <c r="G237" s="1192"/>
      <c r="H237" s="1192"/>
      <c r="I237" s="1350"/>
    </row>
    <row r="238" spans="1:9" x14ac:dyDescent="0.2">
      <c r="A238" s="242"/>
      <c r="B238" s="1191"/>
      <c r="C238" s="1192"/>
      <c r="D238" s="1192"/>
      <c r="E238" s="1192"/>
      <c r="F238" s="1192"/>
      <c r="G238" s="1192"/>
      <c r="H238" s="1192"/>
      <c r="I238" s="1350"/>
    </row>
    <row r="239" spans="1:9" x14ac:dyDescent="0.2">
      <c r="A239" s="242"/>
      <c r="B239" s="1191"/>
      <c r="C239" s="1192"/>
      <c r="D239" s="1192"/>
      <c r="E239" s="1192"/>
      <c r="F239" s="1192"/>
      <c r="G239" s="1192"/>
      <c r="H239" s="1192"/>
      <c r="I239" s="1350"/>
    </row>
    <row r="240" spans="1:9" x14ac:dyDescent="0.2">
      <c r="A240" s="242"/>
      <c r="B240" s="1191"/>
      <c r="C240" s="1192"/>
      <c r="D240" s="1192"/>
      <c r="E240" s="1192"/>
      <c r="F240" s="1192"/>
      <c r="G240" s="1192"/>
      <c r="H240" s="1192"/>
      <c r="I240" s="1350"/>
    </row>
    <row r="241" spans="1:9" x14ac:dyDescent="0.2">
      <c r="A241" s="243"/>
      <c r="B241" s="1191"/>
      <c r="C241" s="1192"/>
      <c r="D241" s="1192"/>
      <c r="E241" s="1192"/>
      <c r="F241" s="1192"/>
      <c r="G241" s="1192"/>
      <c r="H241" s="1192"/>
      <c r="I241" s="1350"/>
    </row>
    <row r="242" spans="1:9" x14ac:dyDescent="0.2">
      <c r="A242" s="243"/>
      <c r="B242" s="1191"/>
      <c r="C242" s="1192"/>
      <c r="D242" s="1192"/>
      <c r="E242" s="1192"/>
      <c r="F242" s="1192"/>
      <c r="G242" s="1192"/>
      <c r="H242" s="1192"/>
      <c r="I242" s="1350"/>
    </row>
    <row r="243" spans="1:9" x14ac:dyDescent="0.2">
      <c r="A243" s="243"/>
      <c r="B243" s="1191"/>
      <c r="C243" s="1192"/>
      <c r="D243" s="1192"/>
      <c r="E243" s="1192"/>
      <c r="F243" s="1192"/>
      <c r="G243" s="1192"/>
      <c r="H243" s="1192"/>
      <c r="I243" s="1350"/>
    </row>
    <row r="244" spans="1:9" x14ac:dyDescent="0.2">
      <c r="A244" s="243"/>
      <c r="B244" s="1191"/>
      <c r="C244" s="1192"/>
      <c r="D244" s="1192"/>
      <c r="E244" s="1192"/>
      <c r="F244" s="1192"/>
      <c r="G244" s="1192"/>
      <c r="H244" s="1192"/>
      <c r="I244" s="1350"/>
    </row>
    <row r="245" spans="1:9" x14ac:dyDescent="0.2">
      <c r="A245" s="243"/>
      <c r="B245" s="1191"/>
      <c r="C245" s="1192"/>
      <c r="D245" s="1192"/>
      <c r="E245" s="1192"/>
      <c r="F245" s="1192"/>
      <c r="G245" s="1192"/>
      <c r="H245" s="1192"/>
      <c r="I245" s="1350"/>
    </row>
    <row r="246" spans="1:9" x14ac:dyDescent="0.2">
      <c r="A246" s="242"/>
      <c r="B246" s="1191"/>
      <c r="C246" s="1192"/>
      <c r="D246" s="1192"/>
      <c r="E246" s="1192"/>
      <c r="F246" s="1192"/>
      <c r="G246" s="1192"/>
      <c r="H246" s="1192"/>
      <c r="I246" s="1350"/>
    </row>
    <row r="247" spans="1:9" x14ac:dyDescent="0.2">
      <c r="A247" s="242"/>
      <c r="B247" s="1191"/>
      <c r="C247" s="1192"/>
      <c r="D247" s="1192"/>
      <c r="E247" s="1192"/>
      <c r="F247" s="1192"/>
      <c r="G247" s="1192"/>
      <c r="H247" s="1192"/>
      <c r="I247" s="1350"/>
    </row>
    <row r="248" spans="1:9" x14ac:dyDescent="0.2">
      <c r="A248" s="243"/>
      <c r="B248" s="1191"/>
      <c r="C248" s="1192"/>
      <c r="D248" s="1192"/>
      <c r="E248" s="1192"/>
      <c r="F248" s="1192"/>
      <c r="G248" s="1192"/>
      <c r="H248" s="1192"/>
      <c r="I248" s="1350"/>
    </row>
    <row r="249" spans="1:9" x14ac:dyDescent="0.2">
      <c r="A249" s="243"/>
      <c r="B249" s="1191"/>
      <c r="C249" s="1192"/>
      <c r="D249" s="1192"/>
      <c r="E249" s="1192"/>
      <c r="F249" s="1192"/>
      <c r="G249" s="1192"/>
      <c r="H249" s="1192"/>
      <c r="I249" s="1350"/>
    </row>
    <row r="250" spans="1:9" x14ac:dyDescent="0.2">
      <c r="A250" s="243"/>
      <c r="B250" s="1191"/>
      <c r="C250" s="1192"/>
      <c r="D250" s="1192"/>
      <c r="E250" s="1192"/>
      <c r="F250" s="1192"/>
      <c r="G250" s="1192"/>
      <c r="H250" s="1192"/>
      <c r="I250" s="1350"/>
    </row>
    <row r="251" spans="1:9" x14ac:dyDescent="0.2">
      <c r="A251" s="243"/>
      <c r="B251" s="1191"/>
      <c r="C251" s="1192"/>
      <c r="D251" s="1192"/>
      <c r="E251" s="1192"/>
      <c r="F251" s="1192"/>
      <c r="G251" s="1192"/>
      <c r="H251" s="1192"/>
      <c r="I251" s="1350"/>
    </row>
    <row r="252" spans="1:9" x14ac:dyDescent="0.2">
      <c r="A252" s="243"/>
      <c r="B252" s="1191"/>
      <c r="C252" s="1192"/>
      <c r="D252" s="1192"/>
      <c r="E252" s="1192"/>
      <c r="F252" s="1192"/>
      <c r="G252" s="1192"/>
      <c r="H252" s="1192"/>
      <c r="I252" s="1350"/>
    </row>
    <row r="253" spans="1:9" x14ac:dyDescent="0.2">
      <c r="A253" s="237"/>
      <c r="B253" s="1191"/>
      <c r="C253" s="1192"/>
      <c r="D253" s="1192"/>
      <c r="E253" s="1192"/>
      <c r="F253" s="1192"/>
      <c r="G253" s="1192"/>
      <c r="H253" s="1192"/>
      <c r="I253" s="1350"/>
    </row>
    <row r="254" spans="1:9" x14ac:dyDescent="0.2">
      <c r="A254" s="237"/>
      <c r="B254" s="1191"/>
      <c r="C254" s="1192"/>
      <c r="D254" s="1192"/>
      <c r="E254" s="1192"/>
      <c r="F254" s="1192"/>
      <c r="G254" s="1192"/>
      <c r="H254" s="1192"/>
      <c r="I254" s="1350"/>
    </row>
    <row r="255" spans="1:9" ht="13.5" thickBot="1" x14ac:dyDescent="0.25">
      <c r="A255" s="238"/>
      <c r="B255" s="1195"/>
      <c r="C255" s="1196"/>
      <c r="D255" s="1196"/>
      <c r="E255" s="1196"/>
      <c r="F255" s="1196"/>
      <c r="G255" s="1196"/>
      <c r="H255" s="1196"/>
      <c r="I255" s="1353"/>
    </row>
    <row r="256" spans="1:9" ht="15.75" thickBot="1" x14ac:dyDescent="0.3">
      <c r="A256" s="1363"/>
      <c r="B256" s="1364"/>
      <c r="C256" s="1364"/>
      <c r="D256" s="1364"/>
      <c r="E256" s="1364"/>
      <c r="F256" s="1364"/>
      <c r="G256" s="1364"/>
      <c r="H256" s="1364"/>
      <c r="I256" s="1365"/>
    </row>
    <row r="258" spans="1:9" ht="15" x14ac:dyDescent="0.25">
      <c r="A258" s="239" t="s">
        <v>281</v>
      </c>
      <c r="B258" t="s">
        <v>290</v>
      </c>
    </row>
    <row r="259" spans="1:9" ht="15" x14ac:dyDescent="0.25">
      <c r="A259" s="239" t="s">
        <v>282</v>
      </c>
      <c r="B259" t="s">
        <v>283</v>
      </c>
    </row>
    <row r="260" spans="1:9" ht="15" x14ac:dyDescent="0.25">
      <c r="A260" s="239" t="s">
        <v>284</v>
      </c>
      <c r="B260" s="2" t="s">
        <v>335</v>
      </c>
    </row>
    <row r="265" spans="1:9" ht="15" x14ac:dyDescent="0.25">
      <c r="G265" s="1351" t="s">
        <v>380</v>
      </c>
      <c r="H265" s="1351"/>
      <c r="I265" s="1351"/>
    </row>
    <row r="266" spans="1:9" ht="15" x14ac:dyDescent="0.25">
      <c r="G266" s="1352" t="s">
        <v>381</v>
      </c>
      <c r="H266" s="1352"/>
      <c r="I266" s="1352"/>
    </row>
    <row r="274" spans="1:10" x14ac:dyDescent="0.2">
      <c r="G274" t="s">
        <v>258</v>
      </c>
      <c r="H274" s="1150" t="s">
        <v>8</v>
      </c>
      <c r="I274" s="1355"/>
      <c r="J274" s="232">
        <v>1</v>
      </c>
    </row>
    <row r="275" spans="1:10" x14ac:dyDescent="0.2">
      <c r="G275" t="s">
        <v>259</v>
      </c>
      <c r="H275" s="1150" t="s">
        <v>8</v>
      </c>
      <c r="I275" s="1355"/>
      <c r="J275" s="233" t="s">
        <v>285</v>
      </c>
    </row>
    <row r="276" spans="1:10" x14ac:dyDescent="0.2">
      <c r="G276" t="s">
        <v>260</v>
      </c>
      <c r="H276" s="1150" t="s">
        <v>8</v>
      </c>
      <c r="I276" s="1355"/>
    </row>
    <row r="278" spans="1:10" ht="15" x14ac:dyDescent="0.25">
      <c r="A278" s="232"/>
      <c r="B278" s="232"/>
      <c r="C278" s="232"/>
      <c r="D278" s="232"/>
      <c r="E278" s="234" t="s">
        <v>261</v>
      </c>
      <c r="F278" s="232"/>
      <c r="G278" s="232"/>
      <c r="H278" s="232"/>
      <c r="I278" s="232"/>
    </row>
    <row r="279" spans="1:10" x14ac:dyDescent="0.2">
      <c r="D279" s="1356" t="s">
        <v>262</v>
      </c>
      <c r="E279" s="1356"/>
      <c r="F279" s="1356"/>
      <c r="G279" s="1356"/>
    </row>
    <row r="280" spans="1:10" x14ac:dyDescent="0.2">
      <c r="D280" s="1356" t="s">
        <v>263</v>
      </c>
      <c r="E280" s="1356"/>
      <c r="F280" s="1356"/>
      <c r="G280" s="1356"/>
    </row>
    <row r="282" spans="1:10" x14ac:dyDescent="0.2">
      <c r="A282" t="s">
        <v>264</v>
      </c>
    </row>
    <row r="283" spans="1:10" x14ac:dyDescent="0.2">
      <c r="A283" t="s">
        <v>13</v>
      </c>
    </row>
    <row r="284" spans="1:10" x14ac:dyDescent="0.2">
      <c r="A284" t="s">
        <v>265</v>
      </c>
    </row>
    <row r="285" spans="1:10" x14ac:dyDescent="0.2">
      <c r="A285" t="s">
        <v>266</v>
      </c>
    </row>
    <row r="288" spans="1:10" x14ac:dyDescent="0.2">
      <c r="A288" t="s">
        <v>267</v>
      </c>
    </row>
    <row r="289" spans="1:15" x14ac:dyDescent="0.2">
      <c r="B289" t="s">
        <v>268</v>
      </c>
    </row>
    <row r="290" spans="1:15" ht="15" x14ac:dyDescent="0.25">
      <c r="A290" t="s">
        <v>269</v>
      </c>
      <c r="B290" s="234" t="s">
        <v>133</v>
      </c>
      <c r="C290" t="s">
        <v>270</v>
      </c>
      <c r="E290" s="235" t="s">
        <v>389</v>
      </c>
      <c r="F290" t="s">
        <v>272</v>
      </c>
    </row>
    <row r="292" spans="1:15" ht="13.5" thickBot="1" x14ac:dyDescent="0.25"/>
    <row r="293" spans="1:15" ht="13.5" thickBot="1" x14ac:dyDescent="0.25">
      <c r="A293" s="236" t="s">
        <v>273</v>
      </c>
      <c r="B293" s="1357" t="s">
        <v>274</v>
      </c>
      <c r="C293" s="1358"/>
      <c r="D293" s="1358"/>
      <c r="E293" s="1358"/>
      <c r="F293" s="1358"/>
      <c r="G293" s="1358"/>
      <c r="H293" s="1358"/>
      <c r="I293" s="1359"/>
    </row>
    <row r="294" spans="1:15" x14ac:dyDescent="0.2">
      <c r="A294" s="241" t="s">
        <v>390</v>
      </c>
      <c r="B294" s="1360" t="s">
        <v>338</v>
      </c>
      <c r="C294" s="1361" t="s">
        <v>338</v>
      </c>
      <c r="D294" s="1361" t="s">
        <v>338</v>
      </c>
      <c r="E294" s="1361" t="s">
        <v>338</v>
      </c>
      <c r="F294" s="1361" t="s">
        <v>338</v>
      </c>
      <c r="G294" s="1361" t="s">
        <v>338</v>
      </c>
      <c r="H294" s="1361" t="s">
        <v>338</v>
      </c>
      <c r="I294" s="1362" t="s">
        <v>338</v>
      </c>
    </row>
    <row r="295" spans="1:15" x14ac:dyDescent="0.2">
      <c r="A295" s="242" t="s">
        <v>280</v>
      </c>
      <c r="B295" s="1191" t="s">
        <v>339</v>
      </c>
      <c r="C295" s="1192" t="s">
        <v>339</v>
      </c>
      <c r="D295" s="1192" t="s">
        <v>339</v>
      </c>
      <c r="E295" s="1192" t="s">
        <v>339</v>
      </c>
      <c r="F295" s="1192" t="s">
        <v>339</v>
      </c>
      <c r="G295" s="1192" t="s">
        <v>339</v>
      </c>
      <c r="H295" s="1192" t="s">
        <v>339</v>
      </c>
      <c r="I295" s="1350" t="s">
        <v>339</v>
      </c>
    </row>
    <row r="296" spans="1:15" x14ac:dyDescent="0.2">
      <c r="A296" s="242" t="s">
        <v>280</v>
      </c>
      <c r="B296" s="1191" t="s">
        <v>294</v>
      </c>
      <c r="C296" s="1192" t="s">
        <v>294</v>
      </c>
      <c r="D296" s="1192" t="s">
        <v>294</v>
      </c>
      <c r="E296" s="1192" t="s">
        <v>294</v>
      </c>
      <c r="F296" s="1192" t="s">
        <v>294</v>
      </c>
      <c r="G296" s="1192" t="s">
        <v>294</v>
      </c>
      <c r="H296" s="1192" t="s">
        <v>294</v>
      </c>
      <c r="I296" s="1350" t="s">
        <v>294</v>
      </c>
    </row>
    <row r="297" spans="1:15" x14ac:dyDescent="0.2">
      <c r="A297" s="242" t="s">
        <v>278</v>
      </c>
      <c r="B297" s="1191" t="s">
        <v>292</v>
      </c>
      <c r="C297" s="1192" t="s">
        <v>292</v>
      </c>
      <c r="D297" s="1192" t="s">
        <v>292</v>
      </c>
      <c r="E297" s="1192" t="s">
        <v>292</v>
      </c>
      <c r="F297" s="1192" t="s">
        <v>292</v>
      </c>
      <c r="G297" s="1192" t="s">
        <v>292</v>
      </c>
      <c r="H297" s="1192" t="s">
        <v>292</v>
      </c>
      <c r="I297" s="1350" t="s">
        <v>292</v>
      </c>
    </row>
    <row r="298" spans="1:15" x14ac:dyDescent="0.2">
      <c r="A298" s="242" t="s">
        <v>391</v>
      </c>
      <c r="B298" s="1191" t="s">
        <v>340</v>
      </c>
      <c r="C298" s="1192" t="s">
        <v>340</v>
      </c>
      <c r="D298" s="1192" t="s">
        <v>340</v>
      </c>
      <c r="E298" s="1192" t="s">
        <v>340</v>
      </c>
      <c r="F298" s="1192" t="s">
        <v>340</v>
      </c>
      <c r="G298" s="1192" t="s">
        <v>340</v>
      </c>
      <c r="H298" s="1192" t="s">
        <v>340</v>
      </c>
      <c r="I298" s="1350" t="s">
        <v>340</v>
      </c>
      <c r="O298">
        <f>700/63</f>
        <v>11.111111111111111</v>
      </c>
    </row>
    <row r="299" spans="1:15" x14ac:dyDescent="0.2">
      <c r="A299" s="242" t="s">
        <v>392</v>
      </c>
      <c r="B299" s="1191" t="s">
        <v>295</v>
      </c>
      <c r="C299" s="1192" t="s">
        <v>295</v>
      </c>
      <c r="D299" s="1192" t="s">
        <v>295</v>
      </c>
      <c r="E299" s="1192" t="s">
        <v>295</v>
      </c>
      <c r="F299" s="1192" t="s">
        <v>295</v>
      </c>
      <c r="G299" s="1192" t="s">
        <v>295</v>
      </c>
      <c r="H299" s="1192" t="s">
        <v>295</v>
      </c>
      <c r="I299" s="1350" t="s">
        <v>295</v>
      </c>
    </row>
    <row r="300" spans="1:15" x14ac:dyDescent="0.2">
      <c r="A300" s="242" t="s">
        <v>393</v>
      </c>
      <c r="B300" s="1191" t="s">
        <v>341</v>
      </c>
      <c r="C300" s="1192" t="s">
        <v>341</v>
      </c>
      <c r="D300" s="1192" t="s">
        <v>341</v>
      </c>
      <c r="E300" s="1192" t="s">
        <v>341</v>
      </c>
      <c r="F300" s="1192" t="s">
        <v>341</v>
      </c>
      <c r="G300" s="1192" t="s">
        <v>341</v>
      </c>
      <c r="H300" s="1192" t="s">
        <v>341</v>
      </c>
      <c r="I300" s="1350" t="s">
        <v>341</v>
      </c>
    </row>
    <row r="301" spans="1:15" x14ac:dyDescent="0.2">
      <c r="A301" s="242" t="s">
        <v>394</v>
      </c>
      <c r="B301" s="1191" t="s">
        <v>295</v>
      </c>
      <c r="C301" s="1192" t="s">
        <v>295</v>
      </c>
      <c r="D301" s="1192" t="s">
        <v>295</v>
      </c>
      <c r="E301" s="1192" t="s">
        <v>295</v>
      </c>
      <c r="F301" s="1192" t="s">
        <v>295</v>
      </c>
      <c r="G301" s="1192" t="s">
        <v>295</v>
      </c>
      <c r="H301" s="1192" t="s">
        <v>295</v>
      </c>
      <c r="I301" s="1350" t="s">
        <v>295</v>
      </c>
    </row>
    <row r="302" spans="1:15" x14ac:dyDescent="0.2">
      <c r="A302" s="242" t="s">
        <v>280</v>
      </c>
      <c r="B302" s="1191" t="s">
        <v>294</v>
      </c>
      <c r="C302" s="1192" t="s">
        <v>294</v>
      </c>
      <c r="D302" s="1192" t="s">
        <v>294</v>
      </c>
      <c r="E302" s="1192" t="s">
        <v>294</v>
      </c>
      <c r="F302" s="1192" t="s">
        <v>294</v>
      </c>
      <c r="G302" s="1192" t="s">
        <v>294</v>
      </c>
      <c r="H302" s="1192" t="s">
        <v>294</v>
      </c>
      <c r="I302" s="1350" t="s">
        <v>294</v>
      </c>
    </row>
    <row r="303" spans="1:15" x14ac:dyDescent="0.2">
      <c r="A303" s="242" t="s">
        <v>280</v>
      </c>
      <c r="B303" s="1191" t="s">
        <v>292</v>
      </c>
      <c r="C303" s="1192" t="s">
        <v>292</v>
      </c>
      <c r="D303" s="1192" t="s">
        <v>292</v>
      </c>
      <c r="E303" s="1192" t="s">
        <v>292</v>
      </c>
      <c r="F303" s="1192" t="s">
        <v>292</v>
      </c>
      <c r="G303" s="1192" t="s">
        <v>292</v>
      </c>
      <c r="H303" s="1192" t="s">
        <v>292</v>
      </c>
      <c r="I303" s="1350" t="s">
        <v>292</v>
      </c>
    </row>
    <row r="304" spans="1:15" x14ac:dyDescent="0.2">
      <c r="A304" s="242" t="s">
        <v>395</v>
      </c>
      <c r="B304" s="1191" t="s">
        <v>313</v>
      </c>
      <c r="C304" s="1192" t="s">
        <v>313</v>
      </c>
      <c r="D304" s="1192" t="s">
        <v>313</v>
      </c>
      <c r="E304" s="1192" t="s">
        <v>313</v>
      </c>
      <c r="F304" s="1192" t="s">
        <v>313</v>
      </c>
      <c r="G304" s="1192" t="s">
        <v>313</v>
      </c>
      <c r="H304" s="1192" t="s">
        <v>313</v>
      </c>
      <c r="I304" s="1350" t="s">
        <v>313</v>
      </c>
    </row>
    <row r="305" spans="1:9" x14ac:dyDescent="0.2">
      <c r="A305" s="242" t="s">
        <v>396</v>
      </c>
      <c r="B305" s="1191" t="s">
        <v>342</v>
      </c>
      <c r="C305" s="1192" t="s">
        <v>342</v>
      </c>
      <c r="D305" s="1192" t="s">
        <v>342</v>
      </c>
      <c r="E305" s="1192" t="s">
        <v>342</v>
      </c>
      <c r="F305" s="1192" t="s">
        <v>342</v>
      </c>
      <c r="G305" s="1192" t="s">
        <v>342</v>
      </c>
      <c r="H305" s="1192" t="s">
        <v>342</v>
      </c>
      <c r="I305" s="1350" t="s">
        <v>342</v>
      </c>
    </row>
    <row r="306" spans="1:9" x14ac:dyDescent="0.2">
      <c r="A306" s="242" t="s">
        <v>396</v>
      </c>
      <c r="B306" s="1191" t="s">
        <v>343</v>
      </c>
      <c r="C306" s="1192" t="s">
        <v>343</v>
      </c>
      <c r="D306" s="1192" t="s">
        <v>343</v>
      </c>
      <c r="E306" s="1192" t="s">
        <v>343</v>
      </c>
      <c r="F306" s="1192" t="s">
        <v>343</v>
      </c>
      <c r="G306" s="1192" t="s">
        <v>343</v>
      </c>
      <c r="H306" s="1192" t="s">
        <v>343</v>
      </c>
      <c r="I306" s="1350" t="s">
        <v>343</v>
      </c>
    </row>
    <row r="307" spans="1:9" x14ac:dyDescent="0.2">
      <c r="A307" s="242" t="s">
        <v>278</v>
      </c>
      <c r="B307" s="1191" t="s">
        <v>344</v>
      </c>
      <c r="C307" s="1192" t="s">
        <v>344</v>
      </c>
      <c r="D307" s="1192" t="s">
        <v>344</v>
      </c>
      <c r="E307" s="1192" t="s">
        <v>344</v>
      </c>
      <c r="F307" s="1192" t="s">
        <v>344</v>
      </c>
      <c r="G307" s="1192" t="s">
        <v>344</v>
      </c>
      <c r="H307" s="1192" t="s">
        <v>344</v>
      </c>
      <c r="I307" s="1350" t="s">
        <v>344</v>
      </c>
    </row>
    <row r="308" spans="1:9" x14ac:dyDescent="0.2">
      <c r="A308" s="242" t="s">
        <v>278</v>
      </c>
      <c r="B308" s="1191" t="s">
        <v>345</v>
      </c>
      <c r="C308" s="1192" t="s">
        <v>345</v>
      </c>
      <c r="D308" s="1192" t="s">
        <v>345</v>
      </c>
      <c r="E308" s="1192" t="s">
        <v>345</v>
      </c>
      <c r="F308" s="1192" t="s">
        <v>345</v>
      </c>
      <c r="G308" s="1192" t="s">
        <v>345</v>
      </c>
      <c r="H308" s="1192" t="s">
        <v>345</v>
      </c>
      <c r="I308" s="1350" t="s">
        <v>345</v>
      </c>
    </row>
    <row r="309" spans="1:9" x14ac:dyDescent="0.2">
      <c r="A309" s="243" t="s">
        <v>396</v>
      </c>
      <c r="B309" s="1191" t="s">
        <v>346</v>
      </c>
      <c r="C309" s="1192" t="s">
        <v>346</v>
      </c>
      <c r="D309" s="1192" t="s">
        <v>346</v>
      </c>
      <c r="E309" s="1192" t="s">
        <v>346</v>
      </c>
      <c r="F309" s="1192" t="s">
        <v>346</v>
      </c>
      <c r="G309" s="1192" t="s">
        <v>346</v>
      </c>
      <c r="H309" s="1192" t="s">
        <v>346</v>
      </c>
      <c r="I309" s="1350" t="s">
        <v>346</v>
      </c>
    </row>
    <row r="310" spans="1:9" x14ac:dyDescent="0.2">
      <c r="A310" s="243" t="s">
        <v>391</v>
      </c>
      <c r="B310" s="1191" t="s">
        <v>347</v>
      </c>
      <c r="C310" s="1192" t="s">
        <v>347</v>
      </c>
      <c r="D310" s="1192" t="s">
        <v>347</v>
      </c>
      <c r="E310" s="1192" t="s">
        <v>347</v>
      </c>
      <c r="F310" s="1192" t="s">
        <v>347</v>
      </c>
      <c r="G310" s="1192" t="s">
        <v>347</v>
      </c>
      <c r="H310" s="1192" t="s">
        <v>347</v>
      </c>
      <c r="I310" s="1350" t="s">
        <v>347</v>
      </c>
    </row>
    <row r="311" spans="1:9" x14ac:dyDescent="0.2">
      <c r="A311" s="243" t="s">
        <v>275</v>
      </c>
      <c r="B311" s="1191" t="s">
        <v>348</v>
      </c>
      <c r="C311" s="1192" t="s">
        <v>348</v>
      </c>
      <c r="D311" s="1192" t="s">
        <v>348</v>
      </c>
      <c r="E311" s="1192" t="s">
        <v>348</v>
      </c>
      <c r="F311" s="1192" t="s">
        <v>348</v>
      </c>
      <c r="G311" s="1192" t="s">
        <v>348</v>
      </c>
      <c r="H311" s="1192" t="s">
        <v>348</v>
      </c>
      <c r="I311" s="1350" t="s">
        <v>348</v>
      </c>
    </row>
    <row r="312" spans="1:9" x14ac:dyDescent="0.2">
      <c r="A312" s="243" t="s">
        <v>397</v>
      </c>
      <c r="B312" s="1191" t="s">
        <v>349</v>
      </c>
      <c r="C312" s="1192" t="s">
        <v>349</v>
      </c>
      <c r="D312" s="1192" t="s">
        <v>349</v>
      </c>
      <c r="E312" s="1192" t="s">
        <v>349</v>
      </c>
      <c r="F312" s="1192" t="s">
        <v>349</v>
      </c>
      <c r="G312" s="1192" t="s">
        <v>349</v>
      </c>
      <c r="H312" s="1192" t="s">
        <v>349</v>
      </c>
      <c r="I312" s="1350" t="s">
        <v>349</v>
      </c>
    </row>
    <row r="313" spans="1:9" x14ac:dyDescent="0.2">
      <c r="A313" s="243" t="s">
        <v>391</v>
      </c>
      <c r="B313" s="1191" t="s">
        <v>350</v>
      </c>
      <c r="C313" s="1192" t="s">
        <v>350</v>
      </c>
      <c r="D313" s="1192" t="s">
        <v>350</v>
      </c>
      <c r="E313" s="1192" t="s">
        <v>350</v>
      </c>
      <c r="F313" s="1192" t="s">
        <v>350</v>
      </c>
      <c r="G313" s="1192" t="s">
        <v>350</v>
      </c>
      <c r="H313" s="1192" t="s">
        <v>350</v>
      </c>
      <c r="I313" s="1350" t="s">
        <v>350</v>
      </c>
    </row>
    <row r="314" spans="1:9" x14ac:dyDescent="0.2">
      <c r="A314" s="242" t="s">
        <v>325</v>
      </c>
      <c r="B314" s="1191" t="s">
        <v>351</v>
      </c>
      <c r="C314" s="1192" t="s">
        <v>351</v>
      </c>
      <c r="D314" s="1192" t="s">
        <v>351</v>
      </c>
      <c r="E314" s="1192" t="s">
        <v>351</v>
      </c>
      <c r="F314" s="1192" t="s">
        <v>351</v>
      </c>
      <c r="G314" s="1192" t="s">
        <v>351</v>
      </c>
      <c r="H314" s="1192" t="s">
        <v>351</v>
      </c>
      <c r="I314" s="1350" t="s">
        <v>351</v>
      </c>
    </row>
    <row r="315" spans="1:9" x14ac:dyDescent="0.2">
      <c r="A315" s="242" t="s">
        <v>398</v>
      </c>
      <c r="B315" s="1191" t="s">
        <v>352</v>
      </c>
      <c r="C315" s="1192" t="s">
        <v>352</v>
      </c>
      <c r="D315" s="1192" t="s">
        <v>352</v>
      </c>
      <c r="E315" s="1192" t="s">
        <v>352</v>
      </c>
      <c r="F315" s="1192" t="s">
        <v>352</v>
      </c>
      <c r="G315" s="1192" t="s">
        <v>352</v>
      </c>
      <c r="H315" s="1192" t="s">
        <v>352</v>
      </c>
      <c r="I315" s="1350" t="s">
        <v>352</v>
      </c>
    </row>
    <row r="316" spans="1:9" x14ac:dyDescent="0.2">
      <c r="A316" s="243" t="s">
        <v>277</v>
      </c>
      <c r="B316" s="1191" t="s">
        <v>353</v>
      </c>
      <c r="C316" s="1192" t="s">
        <v>353</v>
      </c>
      <c r="D316" s="1192" t="s">
        <v>353</v>
      </c>
      <c r="E316" s="1192" t="s">
        <v>353</v>
      </c>
      <c r="F316" s="1192" t="s">
        <v>353</v>
      </c>
      <c r="G316" s="1192" t="s">
        <v>353</v>
      </c>
      <c r="H316" s="1192" t="s">
        <v>353</v>
      </c>
      <c r="I316" s="1350" t="s">
        <v>353</v>
      </c>
    </row>
    <row r="317" spans="1:9" x14ac:dyDescent="0.2">
      <c r="A317" s="243" t="s">
        <v>399</v>
      </c>
      <c r="B317" s="1191" t="s">
        <v>156</v>
      </c>
      <c r="C317" s="1192" t="s">
        <v>156</v>
      </c>
      <c r="D317" s="1192" t="s">
        <v>156</v>
      </c>
      <c r="E317" s="1192" t="s">
        <v>156</v>
      </c>
      <c r="F317" s="1192" t="s">
        <v>156</v>
      </c>
      <c r="G317" s="1192" t="s">
        <v>156</v>
      </c>
      <c r="H317" s="1192" t="s">
        <v>156</v>
      </c>
      <c r="I317" s="1350" t="s">
        <v>156</v>
      </c>
    </row>
    <row r="318" spans="1:9" x14ac:dyDescent="0.2">
      <c r="A318" s="243" t="s">
        <v>400</v>
      </c>
      <c r="B318" s="1191" t="s">
        <v>354</v>
      </c>
      <c r="C318" s="1192" t="s">
        <v>354</v>
      </c>
      <c r="D318" s="1192" t="s">
        <v>354</v>
      </c>
      <c r="E318" s="1192" t="s">
        <v>354</v>
      </c>
      <c r="F318" s="1192" t="s">
        <v>354</v>
      </c>
      <c r="G318" s="1192" t="s">
        <v>354</v>
      </c>
      <c r="H318" s="1192" t="s">
        <v>354</v>
      </c>
      <c r="I318" s="1350" t="s">
        <v>354</v>
      </c>
    </row>
    <row r="319" spans="1:9" x14ac:dyDescent="0.2">
      <c r="A319" s="243" t="s">
        <v>275</v>
      </c>
      <c r="B319" s="1191" t="s">
        <v>355</v>
      </c>
      <c r="C319" s="1192" t="s">
        <v>355</v>
      </c>
      <c r="D319" s="1192" t="s">
        <v>355</v>
      </c>
      <c r="E319" s="1192" t="s">
        <v>355</v>
      </c>
      <c r="F319" s="1192" t="s">
        <v>355</v>
      </c>
      <c r="G319" s="1192" t="s">
        <v>355</v>
      </c>
      <c r="H319" s="1192" t="s">
        <v>355</v>
      </c>
      <c r="I319" s="1350" t="s">
        <v>355</v>
      </c>
    </row>
    <row r="320" spans="1:9" x14ac:dyDescent="0.2">
      <c r="A320" s="243"/>
      <c r="B320" s="1191"/>
      <c r="C320" s="1192"/>
      <c r="D320" s="1192"/>
      <c r="E320" s="1192"/>
      <c r="F320" s="1192"/>
      <c r="G320" s="1192"/>
      <c r="H320" s="1192"/>
      <c r="I320" s="1350"/>
    </row>
    <row r="321" spans="1:9" x14ac:dyDescent="0.2">
      <c r="A321" s="237"/>
      <c r="B321" s="1191"/>
      <c r="C321" s="1192"/>
      <c r="D321" s="1192"/>
      <c r="E321" s="1192"/>
      <c r="F321" s="1192"/>
      <c r="G321" s="1192"/>
      <c r="H321" s="1192"/>
      <c r="I321" s="1350"/>
    </row>
    <row r="322" spans="1:9" x14ac:dyDescent="0.2">
      <c r="A322" s="237"/>
      <c r="B322" s="1191"/>
      <c r="C322" s="1192"/>
      <c r="D322" s="1192"/>
      <c r="E322" s="1192"/>
      <c r="F322" s="1192"/>
      <c r="G322" s="1192"/>
      <c r="H322" s="1192"/>
      <c r="I322" s="1350"/>
    </row>
    <row r="323" spans="1:9" ht="13.5" thickBot="1" x14ac:dyDescent="0.25">
      <c r="A323" s="238"/>
      <c r="B323" s="1195"/>
      <c r="C323" s="1196"/>
      <c r="D323" s="1196"/>
      <c r="E323" s="1196"/>
      <c r="F323" s="1196"/>
      <c r="G323" s="1196"/>
      <c r="H323" s="1196"/>
      <c r="I323" s="1353"/>
    </row>
    <row r="324" spans="1:9" ht="15" x14ac:dyDescent="0.25">
      <c r="A324" s="1354"/>
      <c r="B324" s="1354"/>
      <c r="C324" s="1354"/>
      <c r="D324" s="1354"/>
      <c r="E324" s="1354"/>
      <c r="F324" s="1354"/>
      <c r="G324" s="1354"/>
      <c r="H324" s="1354"/>
      <c r="I324" s="1354"/>
    </row>
    <row r="326" spans="1:9" ht="15" x14ac:dyDescent="0.25">
      <c r="A326" s="239" t="s">
        <v>281</v>
      </c>
      <c r="B326" t="s">
        <v>290</v>
      </c>
    </row>
    <row r="327" spans="1:9" ht="15" x14ac:dyDescent="0.25">
      <c r="A327" s="239" t="s">
        <v>282</v>
      </c>
      <c r="B327" t="s">
        <v>283</v>
      </c>
    </row>
    <row r="328" spans="1:9" ht="15" x14ac:dyDescent="0.25">
      <c r="A328" s="239" t="s">
        <v>284</v>
      </c>
      <c r="B328" s="2" t="s">
        <v>388</v>
      </c>
    </row>
    <row r="333" spans="1:9" ht="15" x14ac:dyDescent="0.25">
      <c r="G333" s="1351" t="s">
        <v>380</v>
      </c>
      <c r="H333" s="1351"/>
      <c r="I333" s="1351"/>
    </row>
    <row r="334" spans="1:9" ht="15" x14ac:dyDescent="0.25">
      <c r="G334" s="1352" t="s">
        <v>381</v>
      </c>
      <c r="H334" s="1352"/>
      <c r="I334" s="1352"/>
    </row>
    <row r="342" spans="1:9" x14ac:dyDescent="0.2">
      <c r="G342" t="s">
        <v>258</v>
      </c>
      <c r="H342" s="1150" t="s">
        <v>8</v>
      </c>
      <c r="I342" s="1355"/>
    </row>
    <row r="343" spans="1:9" x14ac:dyDescent="0.2">
      <c r="G343" t="s">
        <v>259</v>
      </c>
      <c r="H343" s="1150" t="s">
        <v>8</v>
      </c>
      <c r="I343" s="1355"/>
    </row>
    <row r="344" spans="1:9" x14ac:dyDescent="0.2">
      <c r="G344" t="s">
        <v>260</v>
      </c>
      <c r="H344" s="1150" t="s">
        <v>8</v>
      </c>
      <c r="I344" s="1355"/>
    </row>
    <row r="346" spans="1:9" ht="15" x14ac:dyDescent="0.25">
      <c r="A346" s="232"/>
      <c r="B346" s="232"/>
      <c r="C346" s="232"/>
      <c r="D346" s="232"/>
      <c r="E346" s="234" t="s">
        <v>261</v>
      </c>
      <c r="F346" s="232"/>
      <c r="G346" s="232"/>
      <c r="H346" s="232"/>
      <c r="I346" s="232"/>
    </row>
    <row r="347" spans="1:9" x14ac:dyDescent="0.2">
      <c r="D347" s="1356" t="s">
        <v>262</v>
      </c>
      <c r="E347" s="1356"/>
      <c r="F347" s="1356"/>
      <c r="G347" s="1356"/>
    </row>
    <row r="348" spans="1:9" x14ac:dyDescent="0.2">
      <c r="D348" s="1356" t="s">
        <v>263</v>
      </c>
      <c r="E348" s="1356"/>
      <c r="F348" s="1356"/>
      <c r="G348" s="1356"/>
    </row>
    <row r="350" spans="1:9" x14ac:dyDescent="0.2">
      <c r="A350" t="s">
        <v>264</v>
      </c>
    </row>
    <row r="351" spans="1:9" x14ac:dyDescent="0.2">
      <c r="A351" t="s">
        <v>13</v>
      </c>
    </row>
    <row r="352" spans="1:9" x14ac:dyDescent="0.2">
      <c r="A352" t="s">
        <v>265</v>
      </c>
    </row>
    <row r="353" spans="1:9" x14ac:dyDescent="0.2">
      <c r="A353" t="s">
        <v>266</v>
      </c>
    </row>
    <row r="356" spans="1:9" x14ac:dyDescent="0.2">
      <c r="A356" t="s">
        <v>267</v>
      </c>
    </row>
    <row r="357" spans="1:9" x14ac:dyDescent="0.2">
      <c r="B357" t="s">
        <v>268</v>
      </c>
    </row>
    <row r="358" spans="1:9" ht="15" x14ac:dyDescent="0.25">
      <c r="A358" t="s">
        <v>269</v>
      </c>
      <c r="B358" s="234" t="s">
        <v>133</v>
      </c>
      <c r="C358" t="s">
        <v>270</v>
      </c>
      <c r="E358" s="235" t="s">
        <v>389</v>
      </c>
      <c r="F358" t="s">
        <v>272</v>
      </c>
    </row>
    <row r="360" spans="1:9" ht="13.5" thickBot="1" x14ac:dyDescent="0.25"/>
    <row r="361" spans="1:9" ht="13.5" thickBot="1" x14ac:dyDescent="0.25">
      <c r="A361" s="236" t="s">
        <v>273</v>
      </c>
      <c r="B361" s="1357" t="s">
        <v>274</v>
      </c>
      <c r="C361" s="1358"/>
      <c r="D361" s="1358"/>
      <c r="E361" s="1358"/>
      <c r="F361" s="1358"/>
      <c r="G361" s="1358"/>
      <c r="H361" s="1358"/>
      <c r="I361" s="1359"/>
    </row>
    <row r="362" spans="1:9" x14ac:dyDescent="0.2">
      <c r="A362" s="241"/>
      <c r="B362" s="1360"/>
      <c r="C362" s="1361"/>
      <c r="D362" s="1361"/>
      <c r="E362" s="1361"/>
      <c r="F362" s="1361"/>
      <c r="G362" s="1361"/>
      <c r="H362" s="1361"/>
      <c r="I362" s="1362"/>
    </row>
    <row r="363" spans="1:9" x14ac:dyDescent="0.2">
      <c r="A363" s="242" t="s">
        <v>422</v>
      </c>
      <c r="B363" s="1191" t="s">
        <v>405</v>
      </c>
      <c r="C363" s="1192"/>
      <c r="D363" s="1192"/>
      <c r="E363" s="1192"/>
      <c r="F363" s="1192"/>
      <c r="G363" s="1192"/>
      <c r="H363" s="1192"/>
      <c r="I363" s="1350"/>
    </row>
    <row r="364" spans="1:9" x14ac:dyDescent="0.2">
      <c r="A364" s="242"/>
      <c r="B364" s="1191" t="s">
        <v>417</v>
      </c>
      <c r="C364" s="1192"/>
      <c r="D364" s="1192"/>
      <c r="E364" s="1192"/>
      <c r="F364" s="1192"/>
      <c r="G364" s="1192"/>
      <c r="H364" s="1192"/>
      <c r="I364" s="1350"/>
    </row>
    <row r="365" spans="1:9" x14ac:dyDescent="0.2">
      <c r="A365" s="242"/>
      <c r="B365" s="1191" t="s">
        <v>419</v>
      </c>
      <c r="C365" s="1192"/>
      <c r="D365" s="1192"/>
      <c r="E365" s="1192"/>
      <c r="F365" s="1192"/>
      <c r="G365" s="1192"/>
      <c r="H365" s="1192"/>
      <c r="I365" s="1350"/>
    </row>
    <row r="366" spans="1:9" x14ac:dyDescent="0.2">
      <c r="A366" s="242"/>
      <c r="B366" s="1191"/>
      <c r="C366" s="1192"/>
      <c r="D366" s="1192"/>
      <c r="E366" s="1192"/>
      <c r="F366" s="1192"/>
      <c r="G366" s="1192"/>
      <c r="H366" s="1192"/>
      <c r="I366" s="1350"/>
    </row>
    <row r="367" spans="1:9" x14ac:dyDescent="0.2">
      <c r="A367" s="242" t="s">
        <v>423</v>
      </c>
      <c r="B367" s="1191" t="s">
        <v>406</v>
      </c>
      <c r="C367" s="1192"/>
      <c r="D367" s="1192"/>
      <c r="E367" s="1192"/>
      <c r="F367" s="1192"/>
      <c r="G367" s="1192"/>
      <c r="H367" s="1192"/>
      <c r="I367" s="1350"/>
    </row>
    <row r="368" spans="1:9" x14ac:dyDescent="0.2">
      <c r="A368" s="242"/>
      <c r="B368" s="1191" t="s">
        <v>418</v>
      </c>
      <c r="C368" s="1192"/>
      <c r="D368" s="1192"/>
      <c r="E368" s="1192"/>
      <c r="F368" s="1192"/>
      <c r="G368" s="1192"/>
      <c r="H368" s="1192"/>
      <c r="I368" s="1350"/>
    </row>
    <row r="369" spans="1:9" x14ac:dyDescent="0.2">
      <c r="A369" s="242"/>
      <c r="B369" s="1191" t="s">
        <v>407</v>
      </c>
      <c r="C369" s="1192"/>
      <c r="D369" s="1192"/>
      <c r="E369" s="1192"/>
      <c r="F369" s="1192"/>
      <c r="G369" s="1192"/>
      <c r="H369" s="1192"/>
      <c r="I369" s="1350"/>
    </row>
    <row r="370" spans="1:9" x14ac:dyDescent="0.2">
      <c r="A370" s="242"/>
      <c r="B370" s="1191" t="s">
        <v>419</v>
      </c>
      <c r="C370" s="1192"/>
      <c r="D370" s="1192"/>
      <c r="E370" s="1192"/>
      <c r="F370" s="1192"/>
      <c r="G370" s="1192"/>
      <c r="H370" s="1192"/>
      <c r="I370" s="1350"/>
    </row>
    <row r="371" spans="1:9" x14ac:dyDescent="0.2">
      <c r="A371" s="242"/>
      <c r="B371" s="1191"/>
      <c r="C371" s="1192"/>
      <c r="D371" s="1192"/>
      <c r="E371" s="1192"/>
      <c r="F371" s="1192"/>
      <c r="G371" s="1192"/>
      <c r="H371" s="1192"/>
      <c r="I371" s="1350"/>
    </row>
    <row r="372" spans="1:9" x14ac:dyDescent="0.2">
      <c r="A372" s="242" t="s">
        <v>424</v>
      </c>
      <c r="B372" s="1191" t="s">
        <v>408</v>
      </c>
      <c r="C372" s="1192"/>
      <c r="D372" s="1192"/>
      <c r="E372" s="1192"/>
      <c r="F372" s="1192"/>
      <c r="G372" s="1192"/>
      <c r="H372" s="1192"/>
      <c r="I372" s="1350"/>
    </row>
    <row r="373" spans="1:9" x14ac:dyDescent="0.2">
      <c r="A373" s="242"/>
      <c r="B373" s="1191" t="s">
        <v>421</v>
      </c>
      <c r="C373" s="1192"/>
      <c r="D373" s="1192"/>
      <c r="E373" s="1192"/>
      <c r="F373" s="1192"/>
      <c r="G373" s="1192"/>
      <c r="H373" s="1192"/>
      <c r="I373" s="1350"/>
    </row>
    <row r="374" spans="1:9" x14ac:dyDescent="0.2">
      <c r="A374" s="242"/>
      <c r="B374" s="1191" t="s">
        <v>295</v>
      </c>
      <c r="C374" s="1192"/>
      <c r="D374" s="1192"/>
      <c r="E374" s="1192"/>
      <c r="F374" s="1192"/>
      <c r="G374" s="1192"/>
      <c r="H374" s="1192"/>
      <c r="I374" s="1350"/>
    </row>
    <row r="375" spans="1:9" x14ac:dyDescent="0.2">
      <c r="A375" s="242"/>
      <c r="B375" s="1191" t="s">
        <v>409</v>
      </c>
      <c r="C375" s="1192"/>
      <c r="D375" s="1192"/>
      <c r="E375" s="1192"/>
      <c r="F375" s="1192"/>
      <c r="G375" s="1192"/>
      <c r="H375" s="1192"/>
      <c r="I375" s="1350"/>
    </row>
    <row r="376" spans="1:9" x14ac:dyDescent="0.2">
      <c r="A376" s="242"/>
      <c r="B376" s="1191" t="s">
        <v>419</v>
      </c>
      <c r="C376" s="1192"/>
      <c r="D376" s="1192"/>
      <c r="E376" s="1192"/>
      <c r="F376" s="1192"/>
      <c r="G376" s="1192"/>
      <c r="H376" s="1192"/>
      <c r="I376" s="1350"/>
    </row>
    <row r="377" spans="1:9" x14ac:dyDescent="0.2">
      <c r="A377" s="243"/>
      <c r="B377" s="1191"/>
      <c r="C377" s="1192"/>
      <c r="D377" s="1192"/>
      <c r="E377" s="1192"/>
      <c r="F377" s="1192"/>
      <c r="G377" s="1192"/>
      <c r="H377" s="1192"/>
      <c r="I377" s="1350"/>
    </row>
    <row r="378" spans="1:9" x14ac:dyDescent="0.2">
      <c r="A378" s="243" t="s">
        <v>423</v>
      </c>
      <c r="B378" s="1191" t="s">
        <v>408</v>
      </c>
      <c r="C378" s="1192"/>
      <c r="D378" s="1192"/>
      <c r="E378" s="1192"/>
      <c r="F378" s="1192"/>
      <c r="G378" s="1192"/>
      <c r="H378" s="1192"/>
      <c r="I378" s="1350"/>
    </row>
    <row r="379" spans="1:9" x14ac:dyDescent="0.2">
      <c r="A379" s="243"/>
      <c r="B379" s="1191" t="s">
        <v>410</v>
      </c>
      <c r="C379" s="1192"/>
      <c r="D379" s="1192"/>
      <c r="E379" s="1192"/>
      <c r="F379" s="1192"/>
      <c r="G379" s="1192"/>
      <c r="H379" s="1192"/>
      <c r="I379" s="1350"/>
    </row>
    <row r="380" spans="1:9" x14ac:dyDescent="0.2">
      <c r="A380" s="243"/>
      <c r="B380" s="1191" t="s">
        <v>295</v>
      </c>
      <c r="C380" s="1192"/>
      <c r="D380" s="1192"/>
      <c r="E380" s="1192"/>
      <c r="F380" s="1192"/>
      <c r="G380" s="1192"/>
      <c r="H380" s="1192"/>
      <c r="I380" s="1350"/>
    </row>
    <row r="381" spans="1:9" x14ac:dyDescent="0.2">
      <c r="A381" s="243"/>
      <c r="B381" s="1191" t="s">
        <v>409</v>
      </c>
      <c r="C381" s="1192"/>
      <c r="D381" s="1192"/>
      <c r="E381" s="1192"/>
      <c r="F381" s="1192"/>
      <c r="G381" s="1192"/>
      <c r="H381" s="1192"/>
      <c r="I381" s="1350"/>
    </row>
    <row r="382" spans="1:9" x14ac:dyDescent="0.2">
      <c r="A382" s="242"/>
      <c r="B382" s="1191" t="s">
        <v>419</v>
      </c>
      <c r="C382" s="1192"/>
      <c r="D382" s="1192"/>
      <c r="E382" s="1192"/>
      <c r="F382" s="1192"/>
      <c r="G382" s="1192"/>
      <c r="H382" s="1192"/>
      <c r="I382" s="1350"/>
    </row>
    <row r="383" spans="1:9" x14ac:dyDescent="0.2">
      <c r="A383" s="242"/>
      <c r="B383" s="1191"/>
      <c r="C383" s="1192"/>
      <c r="D383" s="1192"/>
      <c r="E383" s="1192"/>
      <c r="F383" s="1192"/>
      <c r="G383" s="1192"/>
      <c r="H383" s="1192"/>
      <c r="I383" s="1350"/>
    </row>
    <row r="384" spans="1:9" x14ac:dyDescent="0.2">
      <c r="A384" s="243"/>
      <c r="B384" s="1191"/>
      <c r="C384" s="1192"/>
      <c r="D384" s="1192"/>
      <c r="E384" s="1192"/>
      <c r="F384" s="1192"/>
      <c r="G384" s="1192"/>
      <c r="H384" s="1192"/>
      <c r="I384" s="1350"/>
    </row>
    <row r="385" spans="1:9" x14ac:dyDescent="0.2">
      <c r="A385" s="243"/>
      <c r="B385" s="1191"/>
      <c r="C385" s="1192"/>
      <c r="D385" s="1192"/>
      <c r="E385" s="1192"/>
      <c r="F385" s="1192"/>
      <c r="G385" s="1192"/>
      <c r="H385" s="1192"/>
      <c r="I385" s="1350"/>
    </row>
    <row r="386" spans="1:9" x14ac:dyDescent="0.2">
      <c r="A386" s="243"/>
      <c r="B386" s="1191"/>
      <c r="C386" s="1192"/>
      <c r="D386" s="1192"/>
      <c r="E386" s="1192"/>
      <c r="F386" s="1192"/>
      <c r="G386" s="1192"/>
      <c r="H386" s="1192"/>
      <c r="I386" s="1350"/>
    </row>
    <row r="387" spans="1:9" x14ac:dyDescent="0.2">
      <c r="A387" s="243"/>
      <c r="B387" s="1191"/>
      <c r="C387" s="1192"/>
      <c r="D387" s="1192"/>
      <c r="E387" s="1192"/>
      <c r="F387" s="1192"/>
      <c r="G387" s="1192"/>
      <c r="H387" s="1192"/>
      <c r="I387" s="1350"/>
    </row>
    <row r="388" spans="1:9" x14ac:dyDescent="0.2">
      <c r="A388" s="243"/>
      <c r="B388" s="1191"/>
      <c r="C388" s="1192"/>
      <c r="D388" s="1192"/>
      <c r="E388" s="1192"/>
      <c r="F388" s="1192"/>
      <c r="G388" s="1192"/>
      <c r="H388" s="1192"/>
      <c r="I388" s="1350"/>
    </row>
    <row r="389" spans="1:9" x14ac:dyDescent="0.2">
      <c r="A389" s="237"/>
      <c r="B389" s="1191"/>
      <c r="C389" s="1192"/>
      <c r="D389" s="1192"/>
      <c r="E389" s="1192"/>
      <c r="F389" s="1192"/>
      <c r="G389" s="1192"/>
      <c r="H389" s="1192"/>
      <c r="I389" s="1350"/>
    </row>
    <row r="390" spans="1:9" x14ac:dyDescent="0.2">
      <c r="A390" s="237"/>
      <c r="B390" s="1191"/>
      <c r="C390" s="1192"/>
      <c r="D390" s="1192"/>
      <c r="E390" s="1192"/>
      <c r="F390" s="1192"/>
      <c r="G390" s="1192"/>
      <c r="H390" s="1192"/>
      <c r="I390" s="1350"/>
    </row>
    <row r="391" spans="1:9" ht="13.5" thickBot="1" x14ac:dyDescent="0.25">
      <c r="A391" s="238"/>
      <c r="B391" s="1195"/>
      <c r="C391" s="1196"/>
      <c r="D391" s="1196"/>
      <c r="E391" s="1196"/>
      <c r="F391" s="1196"/>
      <c r="G391" s="1196"/>
      <c r="H391" s="1196"/>
      <c r="I391" s="1353"/>
    </row>
    <row r="392" spans="1:9" ht="15" x14ac:dyDescent="0.25">
      <c r="A392" s="1354"/>
      <c r="B392" s="1354"/>
      <c r="C392" s="1354"/>
      <c r="D392" s="1354"/>
      <c r="E392" s="1354"/>
      <c r="F392" s="1354"/>
      <c r="G392" s="1354"/>
      <c r="H392" s="1354"/>
      <c r="I392" s="1354"/>
    </row>
    <row r="394" spans="1:9" ht="15" x14ac:dyDescent="0.25">
      <c r="A394" s="239" t="s">
        <v>281</v>
      </c>
      <c r="B394" t="s">
        <v>290</v>
      </c>
    </row>
    <row r="395" spans="1:9" ht="15" x14ac:dyDescent="0.25">
      <c r="A395" s="239" t="s">
        <v>282</v>
      </c>
      <c r="B395" t="s">
        <v>283</v>
      </c>
    </row>
    <row r="396" spans="1:9" ht="15" x14ac:dyDescent="0.25">
      <c r="A396" s="239" t="s">
        <v>284</v>
      </c>
      <c r="B396" s="2" t="s">
        <v>8</v>
      </c>
    </row>
    <row r="401" spans="7:9" ht="15" x14ac:dyDescent="0.25">
      <c r="G401" s="1351" t="s">
        <v>380</v>
      </c>
      <c r="H401" s="1351"/>
      <c r="I401" s="1351"/>
    </row>
    <row r="402" spans="7:9" ht="15" x14ac:dyDescent="0.25">
      <c r="G402" s="1352" t="s">
        <v>381</v>
      </c>
      <c r="H402" s="1352"/>
      <c r="I402" s="1352"/>
    </row>
  </sheetData>
  <mergeCells count="232">
    <mergeCell ref="H1:I1"/>
    <mergeCell ref="H2:I2"/>
    <mergeCell ref="H3:I3"/>
    <mergeCell ref="D6:G6"/>
    <mergeCell ref="D7:G7"/>
    <mergeCell ref="B20:I20"/>
    <mergeCell ref="B21:I21"/>
    <mergeCell ref="B22:I22"/>
    <mergeCell ref="B23:I23"/>
    <mergeCell ref="A16:I16"/>
    <mergeCell ref="A17:D17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A47:I47"/>
    <mergeCell ref="H70:I70"/>
    <mergeCell ref="F56:I56"/>
    <mergeCell ref="G57:H57"/>
    <mergeCell ref="H71:I71"/>
    <mergeCell ref="H72:I72"/>
    <mergeCell ref="D75:G75"/>
    <mergeCell ref="D76:G76"/>
    <mergeCell ref="B89:I89"/>
    <mergeCell ref="B90:I90"/>
    <mergeCell ref="B91:I91"/>
    <mergeCell ref="B92:I92"/>
    <mergeCell ref="B93:I93"/>
    <mergeCell ref="B94:I94"/>
    <mergeCell ref="B95:I95"/>
    <mergeCell ref="B96:I96"/>
    <mergeCell ref="B97:I97"/>
    <mergeCell ref="B98:I98"/>
    <mergeCell ref="B99:I99"/>
    <mergeCell ref="B100:I100"/>
    <mergeCell ref="B101:I101"/>
    <mergeCell ref="B102:I102"/>
    <mergeCell ref="B103:I103"/>
    <mergeCell ref="B104:I104"/>
    <mergeCell ref="B105:I105"/>
    <mergeCell ref="B106:I106"/>
    <mergeCell ref="B107:I107"/>
    <mergeCell ref="B108:I108"/>
    <mergeCell ref="B109:I109"/>
    <mergeCell ref="B110:I110"/>
    <mergeCell ref="B111:I111"/>
    <mergeCell ref="B112:I112"/>
    <mergeCell ref="B113:I113"/>
    <mergeCell ref="B114:I114"/>
    <mergeCell ref="B115:I115"/>
    <mergeCell ref="B116:I116"/>
    <mergeCell ref="B117:I117"/>
    <mergeCell ref="B118:I118"/>
    <mergeCell ref="B119:I119"/>
    <mergeCell ref="A120:I120"/>
    <mergeCell ref="G129:I129"/>
    <mergeCell ref="G130:I130"/>
    <mergeCell ref="H138:I138"/>
    <mergeCell ref="H139:I139"/>
    <mergeCell ref="H140:I140"/>
    <mergeCell ref="D143:G143"/>
    <mergeCell ref="D144:G144"/>
    <mergeCell ref="B157:I157"/>
    <mergeCell ref="B158:I158"/>
    <mergeCell ref="B159:I159"/>
    <mergeCell ref="B160:I160"/>
    <mergeCell ref="B161:I161"/>
    <mergeCell ref="B162:I162"/>
    <mergeCell ref="B163:I163"/>
    <mergeCell ref="B164:I164"/>
    <mergeCell ref="B165:I165"/>
    <mergeCell ref="B166:I166"/>
    <mergeCell ref="B167:I167"/>
    <mergeCell ref="B168:I168"/>
    <mergeCell ref="B169:I169"/>
    <mergeCell ref="B170:I170"/>
    <mergeCell ref="B171:I171"/>
    <mergeCell ref="B172:I172"/>
    <mergeCell ref="B173:I173"/>
    <mergeCell ref="B174:I174"/>
    <mergeCell ref="B175:I175"/>
    <mergeCell ref="B176:I176"/>
    <mergeCell ref="B177:I177"/>
    <mergeCell ref="B178:I178"/>
    <mergeCell ref="B179:I179"/>
    <mergeCell ref="B180:I180"/>
    <mergeCell ref="B181:I181"/>
    <mergeCell ref="B182:I182"/>
    <mergeCell ref="B183:I183"/>
    <mergeCell ref="B184:I184"/>
    <mergeCell ref="B185:I185"/>
    <mergeCell ref="B186:I186"/>
    <mergeCell ref="B187:I187"/>
    <mergeCell ref="A188:I188"/>
    <mergeCell ref="G197:I197"/>
    <mergeCell ref="G198:I198"/>
    <mergeCell ref="H206:I206"/>
    <mergeCell ref="H207:I207"/>
    <mergeCell ref="H208:I208"/>
    <mergeCell ref="D211:G211"/>
    <mergeCell ref="D212:G212"/>
    <mergeCell ref="B225:I225"/>
    <mergeCell ref="B226:I226"/>
    <mergeCell ref="B227:I227"/>
    <mergeCell ref="B228:I228"/>
    <mergeCell ref="B229:I229"/>
    <mergeCell ref="B230:I230"/>
    <mergeCell ref="B231:I231"/>
    <mergeCell ref="B232:I232"/>
    <mergeCell ref="B233:I233"/>
    <mergeCell ref="B234:I234"/>
    <mergeCell ref="B235:I235"/>
    <mergeCell ref="B236:I236"/>
    <mergeCell ref="B237:I237"/>
    <mergeCell ref="B238:I238"/>
    <mergeCell ref="B239:I239"/>
    <mergeCell ref="B240:I240"/>
    <mergeCell ref="B241:I241"/>
    <mergeCell ref="B242:I242"/>
    <mergeCell ref="B243:I243"/>
    <mergeCell ref="B244:I244"/>
    <mergeCell ref="B245:I245"/>
    <mergeCell ref="B246:I246"/>
    <mergeCell ref="B247:I247"/>
    <mergeCell ref="B248:I248"/>
    <mergeCell ref="B249:I249"/>
    <mergeCell ref="B250:I250"/>
    <mergeCell ref="B251:I251"/>
    <mergeCell ref="B252:I252"/>
    <mergeCell ref="B253:I253"/>
    <mergeCell ref="B254:I254"/>
    <mergeCell ref="B255:I255"/>
    <mergeCell ref="A256:I256"/>
    <mergeCell ref="G265:I265"/>
    <mergeCell ref="G266:I266"/>
    <mergeCell ref="H274:I274"/>
    <mergeCell ref="H275:I275"/>
    <mergeCell ref="H276:I276"/>
    <mergeCell ref="D279:G279"/>
    <mergeCell ref="D280:G280"/>
    <mergeCell ref="B293:I293"/>
    <mergeCell ref="B294:I294"/>
    <mergeCell ref="B295:I295"/>
    <mergeCell ref="B296:I296"/>
    <mergeCell ref="B297:I297"/>
    <mergeCell ref="B298:I298"/>
    <mergeCell ref="B299:I299"/>
    <mergeCell ref="B300:I300"/>
    <mergeCell ref="B301:I301"/>
    <mergeCell ref="B302:I302"/>
    <mergeCell ref="B303:I303"/>
    <mergeCell ref="B304:I304"/>
    <mergeCell ref="B305:I305"/>
    <mergeCell ref="B306:I306"/>
    <mergeCell ref="B307:I307"/>
    <mergeCell ref="B308:I308"/>
    <mergeCell ref="B309:I309"/>
    <mergeCell ref="B310:I310"/>
    <mergeCell ref="B311:I311"/>
    <mergeCell ref="B312:I312"/>
    <mergeCell ref="B313:I313"/>
    <mergeCell ref="B314:I314"/>
    <mergeCell ref="B315:I315"/>
    <mergeCell ref="B316:I316"/>
    <mergeCell ref="B317:I317"/>
    <mergeCell ref="B318:I318"/>
    <mergeCell ref="B319:I319"/>
    <mergeCell ref="B320:I320"/>
    <mergeCell ref="B321:I321"/>
    <mergeCell ref="B322:I322"/>
    <mergeCell ref="B323:I323"/>
    <mergeCell ref="A324:I324"/>
    <mergeCell ref="G333:I333"/>
    <mergeCell ref="G334:I334"/>
    <mergeCell ref="H342:I342"/>
    <mergeCell ref="H343:I343"/>
    <mergeCell ref="H344:I344"/>
    <mergeCell ref="D347:G347"/>
    <mergeCell ref="D348:G348"/>
    <mergeCell ref="B361:I361"/>
    <mergeCell ref="B362:I362"/>
    <mergeCell ref="B363:I363"/>
    <mergeCell ref="B364:I364"/>
    <mergeCell ref="B365:I365"/>
    <mergeCell ref="B366:I366"/>
    <mergeCell ref="B367:I367"/>
    <mergeCell ref="B368:I368"/>
    <mergeCell ref="B369:I369"/>
    <mergeCell ref="B370:I370"/>
    <mergeCell ref="B371:I371"/>
    <mergeCell ref="B372:I372"/>
    <mergeCell ref="B373:I373"/>
    <mergeCell ref="B374:I374"/>
    <mergeCell ref="B375:I375"/>
    <mergeCell ref="B376:I376"/>
    <mergeCell ref="B377:I377"/>
    <mergeCell ref="B378:I378"/>
    <mergeCell ref="B379:I379"/>
    <mergeCell ref="B380:I380"/>
    <mergeCell ref="B381:I381"/>
    <mergeCell ref="B382:I382"/>
    <mergeCell ref="B383:I383"/>
    <mergeCell ref="B384:I384"/>
    <mergeCell ref="B385:I385"/>
    <mergeCell ref="B386:I386"/>
    <mergeCell ref="G401:I401"/>
    <mergeCell ref="G402:I402"/>
    <mergeCell ref="B387:I387"/>
    <mergeCell ref="B388:I388"/>
    <mergeCell ref="B389:I389"/>
    <mergeCell ref="B390:I390"/>
    <mergeCell ref="B391:I391"/>
    <mergeCell ref="A392:I392"/>
  </mergeCells>
  <pageMargins left="0.5118110236220472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2:K56"/>
  <sheetViews>
    <sheetView workbookViewId="0">
      <selection activeCell="C8" sqref="C8"/>
    </sheetView>
  </sheetViews>
  <sheetFormatPr defaultRowHeight="12.75" x14ac:dyDescent="0.2"/>
  <cols>
    <col min="1" max="1" width="41" customWidth="1"/>
    <col min="2" max="2" width="2.7109375" customWidth="1"/>
    <col min="3" max="3" width="40.5703125" customWidth="1"/>
    <col min="7" max="7" width="10.28515625" bestFit="1" customWidth="1"/>
    <col min="8" max="8" width="11.5703125" customWidth="1"/>
    <col min="9" max="9" width="16" customWidth="1"/>
  </cols>
  <sheetData>
    <row r="2" spans="1:11" x14ac:dyDescent="0.2">
      <c r="A2" s="416" t="s">
        <v>642</v>
      </c>
      <c r="C2" s="416" t="s">
        <v>644</v>
      </c>
    </row>
    <row r="3" spans="1:11" x14ac:dyDescent="0.2">
      <c r="A3" s="416" t="s">
        <v>633</v>
      </c>
      <c r="C3" s="416" t="s">
        <v>645</v>
      </c>
    </row>
    <row r="4" spans="1:11" x14ac:dyDescent="0.2">
      <c r="A4" s="416" t="s">
        <v>643</v>
      </c>
      <c r="C4" s="76"/>
    </row>
    <row r="5" spans="1:11" x14ac:dyDescent="0.2">
      <c r="A5" s="416" t="s">
        <v>634</v>
      </c>
      <c r="C5" s="416" t="s">
        <v>647</v>
      </c>
    </row>
    <row r="6" spans="1:11" x14ac:dyDescent="0.2">
      <c r="A6" s="76"/>
      <c r="C6" s="416" t="s">
        <v>648</v>
      </c>
    </row>
    <row r="7" spans="1:11" x14ac:dyDescent="0.2">
      <c r="A7" s="416" t="s">
        <v>635</v>
      </c>
      <c r="C7" s="76"/>
      <c r="G7" s="334"/>
      <c r="H7" s="335"/>
    </row>
    <row r="8" spans="1:11" ht="25.5" x14ac:dyDescent="0.2">
      <c r="A8" s="417" t="s">
        <v>641</v>
      </c>
      <c r="C8" s="416" t="s">
        <v>646</v>
      </c>
    </row>
    <row r="9" spans="1:11" x14ac:dyDescent="0.2">
      <c r="A9" s="416" t="s">
        <v>636</v>
      </c>
    </row>
    <row r="10" spans="1:11" x14ac:dyDescent="0.2">
      <c r="A10" s="416" t="s">
        <v>637</v>
      </c>
      <c r="C10" s="416" t="s">
        <v>644</v>
      </c>
    </row>
    <row r="11" spans="1:11" x14ac:dyDescent="0.2">
      <c r="A11" s="416" t="s">
        <v>638</v>
      </c>
      <c r="C11" s="416" t="s">
        <v>645</v>
      </c>
    </row>
    <row r="12" spans="1:11" x14ac:dyDescent="0.2">
      <c r="A12" s="416" t="s">
        <v>639</v>
      </c>
      <c r="C12" s="76"/>
      <c r="I12" s="334"/>
      <c r="K12" s="335"/>
    </row>
    <row r="13" spans="1:11" x14ac:dyDescent="0.2">
      <c r="A13" s="416" t="s">
        <v>640</v>
      </c>
      <c r="C13" s="416" t="s">
        <v>647</v>
      </c>
    </row>
    <row r="14" spans="1:11" x14ac:dyDescent="0.2">
      <c r="C14" s="416" t="s">
        <v>648</v>
      </c>
      <c r="F14" t="s">
        <v>8</v>
      </c>
    </row>
    <row r="15" spans="1:11" x14ac:dyDescent="0.2">
      <c r="A15" s="416" t="s">
        <v>642</v>
      </c>
      <c r="C15" s="76"/>
    </row>
    <row r="16" spans="1:11" x14ac:dyDescent="0.2">
      <c r="A16" s="416" t="s">
        <v>633</v>
      </c>
      <c r="C16" s="416" t="s">
        <v>646</v>
      </c>
    </row>
    <row r="17" spans="1:3" x14ac:dyDescent="0.2">
      <c r="A17" s="416" t="s">
        <v>643</v>
      </c>
    </row>
    <row r="18" spans="1:3" x14ac:dyDescent="0.2">
      <c r="A18" s="416" t="s">
        <v>634</v>
      </c>
      <c r="C18" s="416" t="s">
        <v>644</v>
      </c>
    </row>
    <row r="19" spans="1:3" x14ac:dyDescent="0.2">
      <c r="A19" s="76"/>
      <c r="C19" s="416" t="s">
        <v>645</v>
      </c>
    </row>
    <row r="20" spans="1:3" x14ac:dyDescent="0.2">
      <c r="A20" s="416" t="s">
        <v>635</v>
      </c>
      <c r="C20" s="76"/>
    </row>
    <row r="21" spans="1:3" ht="25.5" x14ac:dyDescent="0.2">
      <c r="A21" s="417" t="s">
        <v>641</v>
      </c>
      <c r="C21" s="416" t="s">
        <v>647</v>
      </c>
    </row>
    <row r="22" spans="1:3" x14ac:dyDescent="0.2">
      <c r="A22" s="416" t="s">
        <v>636</v>
      </c>
      <c r="C22" s="416" t="s">
        <v>648</v>
      </c>
    </row>
    <row r="23" spans="1:3" x14ac:dyDescent="0.2">
      <c r="A23" s="416" t="s">
        <v>637</v>
      </c>
      <c r="C23" s="76"/>
    </row>
    <row r="24" spans="1:3" x14ac:dyDescent="0.2">
      <c r="A24" s="416" t="s">
        <v>638</v>
      </c>
      <c r="C24" s="416" t="s">
        <v>646</v>
      </c>
    </row>
    <row r="25" spans="1:3" x14ac:dyDescent="0.2">
      <c r="A25" s="416" t="s">
        <v>639</v>
      </c>
    </row>
    <row r="26" spans="1:3" x14ac:dyDescent="0.2">
      <c r="A26" s="416" t="s">
        <v>640</v>
      </c>
      <c r="C26" s="416" t="s">
        <v>644</v>
      </c>
    </row>
    <row r="27" spans="1:3" x14ac:dyDescent="0.2">
      <c r="C27" s="416" t="s">
        <v>645</v>
      </c>
    </row>
    <row r="28" spans="1:3" x14ac:dyDescent="0.2">
      <c r="A28" s="416" t="s">
        <v>644</v>
      </c>
      <c r="C28" s="76"/>
    </row>
    <row r="29" spans="1:3" x14ac:dyDescent="0.2">
      <c r="A29" s="416" t="s">
        <v>645</v>
      </c>
      <c r="C29" s="416" t="s">
        <v>647</v>
      </c>
    </row>
    <row r="30" spans="1:3" x14ac:dyDescent="0.2">
      <c r="A30" s="76"/>
      <c r="C30" s="416" t="s">
        <v>648</v>
      </c>
    </row>
    <row r="31" spans="1:3" x14ac:dyDescent="0.2">
      <c r="A31" s="416" t="s">
        <v>647</v>
      </c>
      <c r="C31" s="76"/>
    </row>
    <row r="32" spans="1:3" x14ac:dyDescent="0.2">
      <c r="A32" s="416" t="s">
        <v>648</v>
      </c>
      <c r="C32" s="416" t="s">
        <v>646</v>
      </c>
    </row>
    <row r="33" spans="1:3" x14ac:dyDescent="0.2">
      <c r="A33" s="76"/>
    </row>
    <row r="34" spans="1:3" x14ac:dyDescent="0.2">
      <c r="A34" s="416" t="s">
        <v>646</v>
      </c>
      <c r="C34" s="416" t="s">
        <v>644</v>
      </c>
    </row>
    <row r="35" spans="1:3" x14ac:dyDescent="0.2">
      <c r="B35" s="411" t="s">
        <v>150</v>
      </c>
      <c r="C35" s="416" t="s">
        <v>645</v>
      </c>
    </row>
    <row r="36" spans="1:3" x14ac:dyDescent="0.2">
      <c r="A36" s="416" t="s">
        <v>644</v>
      </c>
      <c r="C36" s="76"/>
    </row>
    <row r="37" spans="1:3" x14ac:dyDescent="0.2">
      <c r="A37" s="416" t="s">
        <v>645</v>
      </c>
      <c r="C37" s="416" t="s">
        <v>647</v>
      </c>
    </row>
    <row r="38" spans="1:3" x14ac:dyDescent="0.2">
      <c r="A38" s="76"/>
      <c r="C38" s="416" t="s">
        <v>648</v>
      </c>
    </row>
    <row r="39" spans="1:3" x14ac:dyDescent="0.2">
      <c r="A39" s="416" t="s">
        <v>647</v>
      </c>
      <c r="C39" s="76"/>
    </row>
    <row r="40" spans="1:3" x14ac:dyDescent="0.2">
      <c r="A40" s="416" t="s">
        <v>648</v>
      </c>
      <c r="C40" s="416" t="s">
        <v>646</v>
      </c>
    </row>
    <row r="41" spans="1:3" x14ac:dyDescent="0.2">
      <c r="A41" s="76"/>
    </row>
    <row r="42" spans="1:3" x14ac:dyDescent="0.2">
      <c r="A42" s="416" t="s">
        <v>646</v>
      </c>
      <c r="C42" s="416" t="s">
        <v>644</v>
      </c>
    </row>
    <row r="43" spans="1:3" x14ac:dyDescent="0.2">
      <c r="C43" s="416" t="s">
        <v>645</v>
      </c>
    </row>
    <row r="44" spans="1:3" x14ac:dyDescent="0.2">
      <c r="A44" s="416" t="s">
        <v>644</v>
      </c>
      <c r="C44" s="76"/>
    </row>
    <row r="45" spans="1:3" x14ac:dyDescent="0.2">
      <c r="A45" s="416" t="s">
        <v>645</v>
      </c>
      <c r="C45" s="416" t="s">
        <v>647</v>
      </c>
    </row>
    <row r="46" spans="1:3" x14ac:dyDescent="0.2">
      <c r="A46" s="76"/>
      <c r="C46" s="416" t="s">
        <v>648</v>
      </c>
    </row>
    <row r="47" spans="1:3" x14ac:dyDescent="0.2">
      <c r="A47" s="416" t="s">
        <v>647</v>
      </c>
      <c r="C47" s="76"/>
    </row>
    <row r="48" spans="1:3" x14ac:dyDescent="0.2">
      <c r="A48" s="416" t="s">
        <v>648</v>
      </c>
      <c r="C48" s="416" t="s">
        <v>646</v>
      </c>
    </row>
    <row r="49" spans="1:3" x14ac:dyDescent="0.2">
      <c r="A49" s="76"/>
    </row>
    <row r="50" spans="1:3" x14ac:dyDescent="0.2">
      <c r="A50" s="416" t="s">
        <v>646</v>
      </c>
      <c r="C50" s="311"/>
    </row>
    <row r="51" spans="1:3" x14ac:dyDescent="0.2">
      <c r="C51" s="311"/>
    </row>
    <row r="53" spans="1:3" x14ac:dyDescent="0.2">
      <c r="C53" s="311"/>
    </row>
    <row r="54" spans="1:3" x14ac:dyDescent="0.2">
      <c r="C54" s="311"/>
    </row>
    <row r="56" spans="1:3" x14ac:dyDescent="0.2">
      <c r="C56" s="311"/>
    </row>
  </sheetData>
  <pageMargins left="0.7" right="0.7" top="0.75" bottom="0.75" header="0.3" footer="0.3"/>
  <pageSetup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DD3A-3A70-4846-8313-2FDF76B2FD14}">
  <dimension ref="I4:I54"/>
  <sheetViews>
    <sheetView topLeftCell="A25" workbookViewId="0">
      <selection activeCell="N38" sqref="N38"/>
    </sheetView>
  </sheetViews>
  <sheetFormatPr defaultRowHeight="12.75" x14ac:dyDescent="0.2"/>
  <sheetData>
    <row r="4" spans="9:9" x14ac:dyDescent="0.2">
      <c r="I4">
        <v>7000</v>
      </c>
    </row>
    <row r="5" spans="9:9" x14ac:dyDescent="0.2">
      <c r="I5">
        <v>3750</v>
      </c>
    </row>
    <row r="6" spans="9:9" x14ac:dyDescent="0.2">
      <c r="I6">
        <v>3512</v>
      </c>
    </row>
    <row r="7" spans="9:9" x14ac:dyDescent="0.2">
      <c r="I7">
        <v>1841</v>
      </c>
    </row>
    <row r="8" spans="9:9" x14ac:dyDescent="0.2">
      <c r="I8">
        <v>181</v>
      </c>
    </row>
    <row r="9" spans="9:9" x14ac:dyDescent="0.2">
      <c r="I9">
        <v>876</v>
      </c>
    </row>
    <row r="10" spans="9:9" x14ac:dyDescent="0.2">
      <c r="I10">
        <v>981</v>
      </c>
    </row>
    <row r="11" spans="9:9" x14ac:dyDescent="0.2">
      <c r="I11">
        <v>1479</v>
      </c>
    </row>
    <row r="12" spans="9:9" x14ac:dyDescent="0.2">
      <c r="I12">
        <v>2767</v>
      </c>
    </row>
    <row r="13" spans="9:9" x14ac:dyDescent="0.2">
      <c r="I13">
        <v>999</v>
      </c>
    </row>
    <row r="14" spans="9:9" x14ac:dyDescent="0.2">
      <c r="I14">
        <v>1646</v>
      </c>
    </row>
    <row r="15" spans="9:9" x14ac:dyDescent="0.2">
      <c r="I15">
        <v>2747</v>
      </c>
    </row>
    <row r="16" spans="9:9" x14ac:dyDescent="0.2">
      <c r="I16">
        <v>1203</v>
      </c>
    </row>
    <row r="17" spans="9:9" x14ac:dyDescent="0.2">
      <c r="I17">
        <v>5339</v>
      </c>
    </row>
    <row r="18" spans="9:9" x14ac:dyDescent="0.2">
      <c r="I18">
        <v>4130</v>
      </c>
    </row>
    <row r="19" spans="9:9" x14ac:dyDescent="0.2">
      <c r="I19">
        <v>1329</v>
      </c>
    </row>
    <row r="20" spans="9:9" x14ac:dyDescent="0.2">
      <c r="I20">
        <v>1120</v>
      </c>
    </row>
    <row r="21" spans="9:9" x14ac:dyDescent="0.2">
      <c r="I21">
        <v>1279</v>
      </c>
    </row>
    <row r="22" spans="9:9" x14ac:dyDescent="0.2">
      <c r="I22">
        <v>994</v>
      </c>
    </row>
    <row r="23" spans="9:9" x14ac:dyDescent="0.2">
      <c r="I23">
        <v>1321</v>
      </c>
    </row>
    <row r="24" spans="9:9" x14ac:dyDescent="0.2">
      <c r="I24">
        <v>1208</v>
      </c>
    </row>
    <row r="25" spans="9:9" x14ac:dyDescent="0.2">
      <c r="I25">
        <v>1191</v>
      </c>
    </row>
    <row r="26" spans="9:9" x14ac:dyDescent="0.2">
      <c r="I26">
        <v>797</v>
      </c>
    </row>
    <row r="27" spans="9:9" x14ac:dyDescent="0.2">
      <c r="I27">
        <v>3537</v>
      </c>
    </row>
    <row r="28" spans="9:9" x14ac:dyDescent="0.2">
      <c r="I28">
        <v>2741</v>
      </c>
    </row>
    <row r="29" spans="9:9" x14ac:dyDescent="0.2">
      <c r="I29">
        <v>3055</v>
      </c>
    </row>
    <row r="30" spans="9:9" x14ac:dyDescent="0.2">
      <c r="I30">
        <v>1696</v>
      </c>
    </row>
    <row r="31" spans="9:9" x14ac:dyDescent="0.2">
      <c r="I31">
        <v>1411</v>
      </c>
    </row>
    <row r="32" spans="9:9" x14ac:dyDescent="0.2">
      <c r="I32">
        <v>1558</v>
      </c>
    </row>
    <row r="33" spans="9:9" x14ac:dyDescent="0.2">
      <c r="I33">
        <v>2985</v>
      </c>
    </row>
    <row r="34" spans="9:9" x14ac:dyDescent="0.2">
      <c r="I34">
        <v>1032</v>
      </c>
    </row>
    <row r="35" spans="9:9" x14ac:dyDescent="0.2">
      <c r="I35">
        <v>1671</v>
      </c>
    </row>
    <row r="36" spans="9:9" x14ac:dyDescent="0.2">
      <c r="I36">
        <v>1070</v>
      </c>
    </row>
    <row r="37" spans="9:9" x14ac:dyDescent="0.2">
      <c r="I37">
        <v>3466</v>
      </c>
    </row>
    <row r="38" spans="9:9" x14ac:dyDescent="0.2">
      <c r="I38">
        <v>2344</v>
      </c>
    </row>
    <row r="39" spans="9:9" x14ac:dyDescent="0.2">
      <c r="I39">
        <v>1689</v>
      </c>
    </row>
    <row r="40" spans="9:9" x14ac:dyDescent="0.2">
      <c r="I40">
        <v>2500</v>
      </c>
    </row>
    <row r="41" spans="9:9" x14ac:dyDescent="0.2">
      <c r="I41">
        <v>1609</v>
      </c>
    </row>
    <row r="42" spans="9:9" x14ac:dyDescent="0.2">
      <c r="I42">
        <v>1637</v>
      </c>
    </row>
    <row r="43" spans="9:9" x14ac:dyDescent="0.2">
      <c r="I43">
        <v>3611</v>
      </c>
    </row>
    <row r="44" spans="9:9" x14ac:dyDescent="0.2">
      <c r="I44">
        <v>1570</v>
      </c>
    </row>
    <row r="45" spans="9:9" x14ac:dyDescent="0.2">
      <c r="I45">
        <v>618</v>
      </c>
    </row>
    <row r="46" spans="9:9" x14ac:dyDescent="0.2">
      <c r="I46">
        <v>718</v>
      </c>
    </row>
    <row r="47" spans="9:9" x14ac:dyDescent="0.2">
      <c r="I47">
        <v>651</v>
      </c>
    </row>
    <row r="48" spans="9:9" x14ac:dyDescent="0.2">
      <c r="I48">
        <v>1567</v>
      </c>
    </row>
    <row r="49" spans="9:9" x14ac:dyDescent="0.2">
      <c r="I49">
        <v>1487</v>
      </c>
    </row>
    <row r="50" spans="9:9" x14ac:dyDescent="0.2">
      <c r="I50">
        <v>559</v>
      </c>
    </row>
    <row r="51" spans="9:9" x14ac:dyDescent="0.2">
      <c r="I51">
        <v>1552</v>
      </c>
    </row>
    <row r="52" spans="9:9" x14ac:dyDescent="0.2">
      <c r="I52">
        <v>11976</v>
      </c>
    </row>
    <row r="54" spans="9:9" x14ac:dyDescent="0.2">
      <c r="I54">
        <f>SUM(I4:I53)</f>
        <v>106000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OVG</vt:lpstr>
      <vt:lpstr>SP</vt:lpstr>
      <vt:lpstr>BM MARCUS MENDOZA</vt:lpstr>
      <vt:lpstr>BM BALBA</vt:lpstr>
      <vt:lpstr>BM BAUSAS</vt:lpstr>
      <vt:lpstr>BM BLANCO</vt:lpstr>
      <vt:lpstr>BM BERBERABE</vt:lpstr>
      <vt:lpstr>BM CORONA</vt:lpstr>
      <vt:lpstr>BM GOZOS</vt:lpstr>
      <vt:lpstr>ABU-REYES</vt:lpstr>
      <vt:lpstr>BM MARCUS</vt:lpstr>
      <vt:lpstr>BM MENDOZA</vt:lpstr>
      <vt:lpstr>BM BRIONES-QUEYQUEP</vt:lpstr>
      <vt:lpstr>BM ROCAFORT</vt:lpstr>
      <vt:lpstr>BM RIVERA</vt:lpstr>
      <vt:lpstr>BM PUA</vt:lpstr>
      <vt:lpstr>BM VIDAL</vt:lpstr>
      <vt:lpstr>ACCOUNTING</vt:lpstr>
      <vt:lpstr>ADMIN</vt:lpstr>
      <vt:lpstr>AGRI</vt:lpstr>
      <vt:lpstr>ASSESSOR</vt:lpstr>
      <vt:lpstr>BAC</vt:lpstr>
      <vt:lpstr>BUDGET</vt:lpstr>
      <vt:lpstr>COA</vt:lpstr>
      <vt:lpstr>COOP</vt:lpstr>
      <vt:lpstr>ENRO</vt:lpstr>
      <vt:lpstr>GSO</vt:lpstr>
      <vt:lpstr>HRMO</vt:lpstr>
      <vt:lpstr>JAIL</vt:lpstr>
      <vt:lpstr>LEGAL</vt:lpstr>
      <vt:lpstr>LIBRARY</vt:lpstr>
      <vt:lpstr>OPG</vt:lpstr>
      <vt:lpstr>PACD</vt:lpstr>
      <vt:lpstr>PDRRMO</vt:lpstr>
      <vt:lpstr>PEO</vt:lpstr>
      <vt:lpstr>PHO</vt:lpstr>
      <vt:lpstr>SAN JOSE</vt:lpstr>
      <vt:lpstr>LAUREL MEMORIAL</vt:lpstr>
      <vt:lpstr>LOBO</vt:lpstr>
      <vt:lpstr>MARTIN MARASIGAN</vt:lpstr>
      <vt:lpstr>APACIBLE</vt:lpstr>
      <vt:lpstr>MVM</vt:lpstr>
      <vt:lpstr>DR ERNESTO</vt:lpstr>
      <vt:lpstr>SAN JUAN</vt:lpstr>
      <vt:lpstr>BAUAN</vt:lpstr>
      <vt:lpstr>BPH</vt:lpstr>
      <vt:lpstr>PIO</vt:lpstr>
      <vt:lpstr>PLANNING</vt:lpstr>
      <vt:lpstr>PPOSD</vt:lpstr>
      <vt:lpstr>PSB</vt:lpstr>
      <vt:lpstr>PROSEC</vt:lpstr>
      <vt:lpstr>PSWDO</vt:lpstr>
      <vt:lpstr>PTO</vt:lpstr>
      <vt:lpstr>TOURISM</vt:lpstr>
      <vt:lpstr>VET</vt:lpstr>
      <vt:lpstr>RD</vt:lpstr>
      <vt:lpstr>COMELEC</vt:lpstr>
      <vt:lpstr>BPLC</vt:lpstr>
      <vt:lpstr>RTC</vt:lpstr>
      <vt:lpstr>offices</vt:lpstr>
      <vt:lpstr>Sheet1</vt:lpstr>
      <vt:lpstr>Sheet6</vt:lpstr>
      <vt:lpstr>Sheet3</vt:lpstr>
      <vt:lpstr>Sheet2</vt:lpstr>
    </vt:vector>
  </TitlesOfParts>
  <Company>Sir Org.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G</dc:creator>
  <cp:lastModifiedBy>yedda gamboa</cp:lastModifiedBy>
  <cp:lastPrinted>2026-06-24T01:11:39Z</cp:lastPrinted>
  <dcterms:created xsi:type="dcterms:W3CDTF">2007-10-10T01:41:52Z</dcterms:created>
  <dcterms:modified xsi:type="dcterms:W3CDTF">2026-06-24T02:34:12Z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9ff53776-a701-402e-a545-67f79d43d2de</vt:lpwstr>
  </property>
</Properties>
</file>